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E:\DataLearn\data-engineering\DE-101 Modules\Module01\DE - 101 Lab 1.1\"/>
    </mc:Choice>
  </mc:AlternateContent>
  <xr:revisionPtr revIDLastSave="0" documentId="13_ncr:1_{A92D323D-21A5-447C-90C9-44481D6CCEB9}" xr6:coauthVersionLast="47" xr6:coauthVersionMax="47" xr10:uidLastSave="{00000000-0000-0000-0000-000000000000}"/>
  <bookViews>
    <workbookView xWindow="-110" yWindow="-110" windowWidth="38620" windowHeight="21220" xr2:uid="{00000000-000D-0000-FFFF-FFFF00000000}"/>
  </bookViews>
  <sheets>
    <sheet name="Dashboard" sheetId="4" r:id="rId1"/>
    <sheet name="SalesAndProfit" sheetId="5" r:id="rId2"/>
    <sheet name="BySegments" sheetId="6" r:id="rId3"/>
    <sheet name="ByManagers" sheetId="12" r:id="rId4"/>
    <sheet name="ByRegions" sheetId="14" r:id="rId5"/>
    <sheet name="MapPivot" sheetId="11" r:id="rId6"/>
    <sheet name="ByCategories" sheetId="7" r:id="rId7"/>
    <sheet name="TopTen" sheetId="13" r:id="rId8"/>
    <sheet name="TotalsPivot" sheetId="8" r:id="rId9"/>
    <sheet name="ReturnPivot" sheetId="9" r:id="rId10"/>
    <sheet name="Orders" sheetId="1" r:id="rId11"/>
    <sheet name="People" sheetId="2" r:id="rId12"/>
    <sheet name="Returns" sheetId="3" r:id="rId13"/>
  </sheets>
  <definedNames>
    <definedName name="_xlchart.v1.10" hidden="1">MapPivot!$B$10</definedName>
    <definedName name="_xlchart.v1.100" hidden="1">MapPivot!$C$44</definedName>
    <definedName name="_xlchart.v1.101" hidden="1">MapPivot!$C$45</definedName>
    <definedName name="_xlchart.v1.102" hidden="1">MapPivot!$C$46</definedName>
    <definedName name="_xlchart.v1.103" hidden="1">MapPivot!$C$47</definedName>
    <definedName name="_xlchart.v1.104" hidden="1">MapPivot!$C$48</definedName>
    <definedName name="_xlchart.v1.105" hidden="1">MapPivot!$C$49</definedName>
    <definedName name="_xlchart.v1.106" hidden="1">MapPivot!$C$5</definedName>
    <definedName name="_xlchart.v1.107" hidden="1">MapPivot!$C$50</definedName>
    <definedName name="_xlchart.v1.108" hidden="1">MapPivot!$C$6</definedName>
    <definedName name="_xlchart.v1.109" hidden="1">MapPivot!$C$7</definedName>
    <definedName name="_xlchart.v1.11" hidden="1">MapPivot!$B$11</definedName>
    <definedName name="_xlchart.v1.110" hidden="1">MapPivot!$C$8</definedName>
    <definedName name="_xlchart.v1.111" hidden="1">MapPivot!$C$9</definedName>
    <definedName name="_xlchart.v1.112" hidden="1">MapPivot!$E$9</definedName>
    <definedName name="_xlchart.v1.113" hidden="1">MapPivot!$E$9</definedName>
    <definedName name="_xlchart.v1.12" hidden="1">MapPivot!$B$12</definedName>
    <definedName name="_xlchart.v1.13" hidden="1">MapPivot!$B$13</definedName>
    <definedName name="_xlchart.v1.14" hidden="1">MapPivot!$B$14</definedName>
    <definedName name="_xlchart.v1.15" hidden="1">MapPivot!$B$15</definedName>
    <definedName name="_xlchart.v1.16" hidden="1">MapPivot!$B$16</definedName>
    <definedName name="_xlchart.v1.17" hidden="1">MapPivot!$B$17</definedName>
    <definedName name="_xlchart.v1.18" hidden="1">MapPivot!$B$18</definedName>
    <definedName name="_xlchart.v1.19" hidden="1">MapPivot!$B$19</definedName>
    <definedName name="_xlchart.v1.20" hidden="1">MapPivot!$B$2</definedName>
    <definedName name="_xlchart.v1.21" hidden="1">MapPivot!$B$20</definedName>
    <definedName name="_xlchart.v1.22" hidden="1">MapPivot!$B$21</definedName>
    <definedName name="_xlchart.v1.23" hidden="1">MapPivot!$B$22</definedName>
    <definedName name="_xlchart.v1.24" hidden="1">MapPivot!$B$23</definedName>
    <definedName name="_xlchart.v1.25" hidden="1">MapPivot!$B$24</definedName>
    <definedName name="_xlchart.v1.26" hidden="1">MapPivot!$B$25</definedName>
    <definedName name="_xlchart.v1.27" hidden="1">MapPivot!$B$26</definedName>
    <definedName name="_xlchart.v1.28" hidden="1">MapPivot!$B$27</definedName>
    <definedName name="_xlchart.v1.29" hidden="1">MapPivot!$B$28</definedName>
    <definedName name="_xlchart.v1.30" hidden="1">MapPivot!$B$29</definedName>
    <definedName name="_xlchart.v1.31" hidden="1">MapPivot!$B$2:$B$50</definedName>
    <definedName name="_xlchart.v1.32" hidden="1">MapPivot!$B$2:$C$50</definedName>
    <definedName name="_xlchart.v1.33" hidden="1">MapPivot!$B$3</definedName>
    <definedName name="_xlchart.v1.34" hidden="1">MapPivot!$B$30</definedName>
    <definedName name="_xlchart.v1.35" hidden="1">MapPivot!$B$31</definedName>
    <definedName name="_xlchart.v1.36" hidden="1">MapPivot!$B$32</definedName>
    <definedName name="_xlchart.v1.37" hidden="1">MapPivot!$B$33</definedName>
    <definedName name="_xlchart.v1.38" hidden="1">MapPivot!$B$34</definedName>
    <definedName name="_xlchart.v1.39" hidden="1">MapPivot!$B$35</definedName>
    <definedName name="_xlchart.v1.40" hidden="1">MapPivot!$B$36</definedName>
    <definedName name="_xlchart.v1.41" hidden="1">MapPivot!$B$37</definedName>
    <definedName name="_xlchart.v1.42" hidden="1">MapPivot!$B$38</definedName>
    <definedName name="_xlchart.v1.43" hidden="1">MapPivot!$B$39</definedName>
    <definedName name="_xlchart.v1.44" hidden="1">MapPivot!$B$4</definedName>
    <definedName name="_xlchart.v1.45" hidden="1">MapPivot!$B$40</definedName>
    <definedName name="_xlchart.v1.46" hidden="1">MapPivot!$B$41</definedName>
    <definedName name="_xlchart.v1.47" hidden="1">MapPivot!$B$42</definedName>
    <definedName name="_xlchart.v1.48" hidden="1">MapPivot!$B$43</definedName>
    <definedName name="_xlchart.v1.49" hidden="1">MapPivot!$B$44</definedName>
    <definedName name="_xlchart.v1.50" hidden="1">MapPivot!$B$45</definedName>
    <definedName name="_xlchart.v1.51" hidden="1">MapPivot!$B$46</definedName>
    <definedName name="_xlchart.v1.52" hidden="1">MapPivot!$B$47</definedName>
    <definedName name="_xlchart.v1.53" hidden="1">MapPivot!$B$48</definedName>
    <definedName name="_xlchart.v1.54" hidden="1">MapPivot!$B$49</definedName>
    <definedName name="_xlchart.v1.55" hidden="1">MapPivot!$B$5</definedName>
    <definedName name="_xlchart.v1.56" hidden="1">MapPivot!$B$50</definedName>
    <definedName name="_xlchart.v1.57" hidden="1">MapPivot!$B$6</definedName>
    <definedName name="_xlchart.v1.58" hidden="1">MapPivot!$B$7</definedName>
    <definedName name="_xlchart.v1.59" hidden="1">MapPivot!$B$8</definedName>
    <definedName name="_xlchart.v1.60" hidden="1">MapPivot!$B$9</definedName>
    <definedName name="_xlchart.v1.61" hidden="1">MapPivot!$C$1</definedName>
    <definedName name="_xlchart.v1.62" hidden="1">MapPivot!$C$10</definedName>
    <definedName name="_xlchart.v1.63" hidden="1">MapPivot!$C$11</definedName>
    <definedName name="_xlchart.v1.64" hidden="1">MapPivot!$C$12</definedName>
    <definedName name="_xlchart.v1.65" hidden="1">MapPivot!$C$13</definedName>
    <definedName name="_xlchart.v1.66" hidden="1">MapPivot!$C$14</definedName>
    <definedName name="_xlchart.v1.67" hidden="1">MapPivot!$C$15</definedName>
    <definedName name="_xlchart.v1.68" hidden="1">MapPivot!$C$16</definedName>
    <definedName name="_xlchart.v1.69" hidden="1">MapPivot!$C$17</definedName>
    <definedName name="_xlchart.v1.70" hidden="1">MapPivot!$C$18</definedName>
    <definedName name="_xlchart.v1.71" hidden="1">MapPivot!$C$19</definedName>
    <definedName name="_xlchart.v1.72" hidden="1">MapPivot!$C$2</definedName>
    <definedName name="_xlchart.v1.73" hidden="1">MapPivot!$C$20</definedName>
    <definedName name="_xlchart.v1.74" hidden="1">MapPivot!$C$21</definedName>
    <definedName name="_xlchart.v1.75" hidden="1">MapPivot!$C$22</definedName>
    <definedName name="_xlchart.v1.76" hidden="1">MapPivot!$C$23</definedName>
    <definedName name="_xlchart.v1.77" hidden="1">MapPivot!$C$24</definedName>
    <definedName name="_xlchart.v1.78" hidden="1">MapPivot!$C$25</definedName>
    <definedName name="_xlchart.v1.79" hidden="1">MapPivot!$C$26</definedName>
    <definedName name="_xlchart.v1.8" hidden="1">MapPivot!$A$2:$C$2</definedName>
    <definedName name="_xlchart.v1.80" hidden="1">MapPivot!$C$27</definedName>
    <definedName name="_xlchart.v1.81" hidden="1">MapPivot!$C$28</definedName>
    <definedName name="_xlchart.v1.82" hidden="1">MapPivot!$C$29</definedName>
    <definedName name="_xlchart.v1.83" hidden="1">MapPivot!$C$2:$C$50</definedName>
    <definedName name="_xlchart.v1.84" hidden="1">MapPivot!$C$3</definedName>
    <definedName name="_xlchart.v1.85" hidden="1">MapPivot!$C$30</definedName>
    <definedName name="_xlchart.v1.86" hidden="1">MapPivot!$C$31</definedName>
    <definedName name="_xlchart.v1.87" hidden="1">MapPivot!$C$32</definedName>
    <definedName name="_xlchart.v1.88" hidden="1">MapPivot!$C$33</definedName>
    <definedName name="_xlchart.v1.89" hidden="1">MapPivot!$C$34</definedName>
    <definedName name="_xlchart.v1.9" hidden="1">MapPivot!$B$1</definedName>
    <definedName name="_xlchart.v1.90" hidden="1">MapPivot!$C$35</definedName>
    <definedName name="_xlchart.v1.91" hidden="1">MapPivot!$C$36</definedName>
    <definedName name="_xlchart.v1.92" hidden="1">MapPivot!$C$37</definedName>
    <definedName name="_xlchart.v1.93" hidden="1">MapPivot!$C$38</definedName>
    <definedName name="_xlchart.v1.94" hidden="1">MapPivot!$C$39</definedName>
    <definedName name="_xlchart.v1.95" hidden="1">MapPivot!$C$4</definedName>
    <definedName name="_xlchart.v1.96" hidden="1">MapPivot!$C$40</definedName>
    <definedName name="_xlchart.v1.97" hidden="1">MapPivot!$C$41</definedName>
    <definedName name="_xlchart.v1.98" hidden="1">MapPivot!$C$42</definedName>
    <definedName name="_xlchart.v1.99" hidden="1">MapPivot!$C$43</definedName>
    <definedName name="_xlchart.v5.0" hidden="1">MapPivot!$A$1:$B$1</definedName>
    <definedName name="_xlchart.v5.1" hidden="1">MapPivot!$A$2:$B$50</definedName>
    <definedName name="_xlchart.v5.2" hidden="1">MapPivot!$C$1</definedName>
    <definedName name="_xlchart.v5.3" hidden="1">MapPivot!$C$2:$C$50</definedName>
    <definedName name="_xlchart.v5.4" hidden="1">MapPivot!$A$1:$B$1</definedName>
    <definedName name="_xlchart.v5.5" hidden="1">MapPivot!$A$2:$B$50</definedName>
    <definedName name="_xlchart.v5.6" hidden="1">MapPivot!$C$1</definedName>
    <definedName name="_xlchart.v5.7" hidden="1">MapPivot!$C$2:$C$50</definedName>
    <definedName name="NativeTimeline_Order_Date">#N/A</definedName>
    <definedName name="Orders">Orders!$A$1:$U$9995</definedName>
    <definedName name="People">People!$A$1:$A$5</definedName>
    <definedName name="Returns">Returns!#REF!</definedName>
    <definedName name="Slicer_Category">#N/A</definedName>
    <definedName name="Slicer_Region">#N/A</definedName>
    <definedName name="Slicer_Segment">#N/A</definedName>
    <definedName name="Slicer_Sub_Category">#N/A</definedName>
  </definedNames>
  <calcPr calcId="191029"/>
  <pivotCaches>
    <pivotCache cacheId="51"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S3" i="4"/>
  <c r="P3" i="4"/>
  <c r="M3" i="4"/>
  <c r="J3" i="4"/>
  <c r="H3" i="4"/>
  <c r="G3" i="4"/>
  <c r="I3" i="4"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<sst xmlns="http://schemas.openxmlformats.org/spreadsheetml/2006/main" count="131813" uniqueCount="10980">
  <si>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</si>
  <si>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</si>
  <si>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</si>
  <si>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</si>
  <si>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</si>
  <si>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</si>
  <si>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</si>
  <si>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</si>
  <si>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</si>
  <si>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</si>
  <si>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</si>
  <si>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</si>
  <si>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</si>
  <si>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</si>
  <si>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</si>
  <si>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</si>
  <si>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</si>
  <si>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</si>
  <si>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</si>
  <si>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</si>
  <si>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</si>
  <si>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</si>
  <si>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</si>
  <si>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</si>
  <si>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</si>
  <si>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</si>
  <si>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</si>
  <si>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</si>
  <si>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</si>
  <si>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</si>
  <si>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</si>
  <si>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</si>
  <si>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</si>
  <si>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</si>
  <si>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</si>
  <si>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</si>
  <si>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</si>
  <si>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</si>
  <si>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</si>
  <si>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</si>
  <si>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</si>
  <si>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</si>
  <si>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</si>
  <si>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</si>
  <si>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</si>
  <si>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</si>
  <si>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</si>
  <si>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</si>
  <si>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</si>
  <si>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</si>
  <si>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</si>
  <si>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</si>
  <si>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</si>
  <si>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</si>
  <si>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</si>
  <si>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</si>
  <si>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</si>
  <si>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</si>
  <si>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</si>
  <si>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</si>
  <si>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</si>
  <si>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</si>
  <si>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</si>
  <si>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</si>
  <si>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</si>
  <si>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</si>
  <si>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</si>
  <si>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</si>
  <si>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</si>
  <si>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</si>
  <si>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</si>
  <si>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</si>
  <si>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</si>
  <si>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</si>
  <si>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</si>
  <si>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</si>
  <si>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</si>
  <si>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</si>
  <si>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</si>
  <si>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</si>
  <si>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</si>
  <si>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</si>
  <si>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</si>
  <si>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</si>
  <si>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</si>
  <si>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</si>
  <si>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</si>
  <si>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</si>
  <si>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</si>
  <si>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</si>
  <si>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</si>
  <si>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</si>
  <si>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</si>
  <si>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</si>
  <si>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</si>
  <si>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</si>
  <si>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</si>
  <si>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</si>
  <si>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</si>
  <si>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</si>
  <si>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</si>
  <si>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</si>
  <si>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</si>
  <si>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</si>
  <si>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</si>
  <si>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</si>
  <si>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</si>
  <si>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</si>
  <si>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</si>
  <si>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</si>
  <si>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</si>
  <si>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</si>
  <si>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</si>
  <si>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</si>
  <si>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</si>
  <si>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</si>
  <si>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</si>
  <si>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</si>
  <si>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</si>
  <si>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</si>
  <si>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</si>
  <si>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</si>
  <si>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</si>
  <si>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</si>
  <si>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</si>
  <si>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</si>
  <si>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</si>
  <si>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</si>
  <si>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</si>
  <si>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</si>
  <si>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</si>
  <si>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</si>
  <si>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</si>
  <si>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</si>
  <si>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</si>
  <si>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</si>
  <si>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</si>
  <si>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</si>
  <si>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</si>
  <si>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</si>
  <si>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</si>
  <si>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</si>
  <si>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</si>
  <si>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</si>
  <si>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</si>
  <si>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</si>
  <si>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</si>
  <si>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</si>
  <si>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</si>
  <si>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</si>
  <si>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</si>
  <si>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</si>
  <si>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</si>
  <si>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</si>
  <si>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</si>
  <si>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</si>
  <si>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</si>
  <si>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</si>
  <si>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</si>
  <si>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</si>
  <si>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</si>
  <si>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</si>
  <si>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</si>
  <si>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</si>
  <si>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</si>
  <si>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</si>
  <si>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</si>
  <si>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</si>
  <si>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</si>
  <si>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</si>
  <si>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</si>
  <si>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</si>
  <si>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</si>
  <si>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</si>
  <si>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</si>
  <si>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</si>
  <si>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</si>
  <si>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</si>
  <si>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</si>
  <si>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</si>
  <si>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</si>
  <si>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</si>
  <si>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</si>
  <si>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</si>
  <si>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</si>
  <si>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</si>
  <si>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</si>
  <si>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</si>
  <si>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</si>
  <si>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</si>
  <si>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</si>
  <si>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</si>
  <si>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</si>
  <si>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</si>
  <si>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</si>
  <si>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</si>
  <si>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</si>
  <si>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</si>
  <si>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</si>
  <si>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</si>
  <si>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</si>
  <si>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</si>
  <si>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</si>
  <si>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</si>
  <si>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</si>
  <si>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</si>
  <si>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</si>
  <si>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</si>
  <si>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</si>
  <si>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</si>
  <si>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</si>
  <si>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</si>
  <si>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</si>
  <si>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</si>
  <si>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</si>
  <si>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</si>
  <si>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</si>
  <si>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</si>
  <si>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</si>
  <si>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</si>
  <si>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</si>
  <si>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</si>
  <si>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</si>
  <si>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</si>
  <si>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</si>
  <si>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</si>
  <si>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</si>
  <si>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</si>
  <si>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</si>
  <si>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</si>
  <si>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</si>
  <si>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</si>
  <si>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</si>
  <si>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</si>
  <si>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</si>
  <si>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</si>
  <si>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</si>
  <si>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</si>
  <si>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</si>
  <si>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</si>
  <si>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</si>
  <si>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</si>
  <si>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</si>
  <si>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</si>
  <si>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</si>
  <si>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</si>
  <si>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</si>
  <si>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</si>
  <si>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</si>
  <si>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</si>
  <si>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</si>
  <si>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</si>
  <si>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</si>
  <si>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</si>
  <si>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</si>
  <si>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</si>
  <si>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</si>
  <si>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</si>
  <si>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</si>
  <si>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</si>
  <si>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</si>
  <si>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</si>
  <si>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</si>
  <si>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</si>
  <si>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</si>
  <si>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</si>
  <si>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</si>
  <si>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</si>
  <si>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</si>
  <si>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</si>
  <si>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</si>
  <si>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</si>
  <si>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</si>
  <si>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</si>
  <si>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</si>
  <si>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</si>
  <si>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</si>
  <si>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</si>
  <si>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</si>
  <si>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</si>
  <si>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</si>
  <si>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</si>
  <si>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</si>
  <si>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</si>
  <si>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</si>
  <si>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</si>
  <si>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</si>
  <si>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</si>
  <si>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</si>
  <si>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</si>
  <si>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</si>
  <si>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</si>
  <si>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</si>
  <si>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</si>
  <si>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</si>
  <si>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</si>
  <si>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</si>
  <si>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</si>
  <si>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</si>
  <si>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</si>
  <si>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</si>
  <si>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</si>
  <si>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</si>
  <si>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</si>
  <si>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</si>
  <si>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</si>
  <si>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</si>
  <si>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</si>
  <si>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</si>
  <si>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</si>
  <si>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</si>
  <si>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</si>
  <si>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</si>
  <si>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</si>
  <si>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</si>
  <si>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</si>
  <si>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</si>
  <si>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</si>
  <si>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</si>
  <si>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</si>
  <si>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</si>
  <si>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</si>
  <si>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</si>
  <si>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</si>
  <si>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</si>
  <si>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</si>
  <si>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</si>
  <si>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</si>
  <si>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</si>
  <si>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</si>
  <si>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</si>
  <si>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</si>
  <si>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</si>
  <si>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</si>
  <si>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</si>
  <si>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</si>
  <si>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</si>
  <si>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</si>
  <si>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</si>
  <si>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</si>
  <si>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</si>
  <si>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</si>
  <si>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</si>
  <si>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</si>
  <si>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</si>
  <si>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</si>
  <si>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</si>
  <si>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</si>
  <si>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</si>
  <si>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</si>
  <si>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</si>
  <si>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</si>
  <si>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</si>
  <si>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</si>
  <si>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</si>
  <si>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</si>
  <si>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</si>
  <si>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</si>
  <si>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</si>
  <si>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</si>
  <si>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</si>
  <si>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</si>
  <si>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</si>
  <si>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</si>
  <si>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</si>
  <si>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</si>
  <si>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</si>
  <si>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</si>
  <si>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</si>
  <si>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</si>
  <si>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</si>
  <si>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</si>
  <si>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</si>
  <si>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</si>
  <si>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</si>
  <si>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</si>
  <si>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</si>
  <si>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</si>
  <si>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</si>
  <si>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</si>
  <si>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</si>
  <si>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</si>
  <si>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</si>
  <si>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</si>
  <si>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</si>
  <si>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</si>
  <si>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</si>
  <si>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</si>
  <si>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</si>
  <si>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</si>
  <si>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</si>
  <si>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</si>
  <si>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</si>
  <si>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</si>
  <si>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</si>
  <si>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</si>
  <si>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</si>
  <si>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</si>
  <si>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</si>
  <si>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</si>
  <si>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</si>
  <si>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</si>
  <si>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</si>
  <si>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</si>
  <si>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</si>
  <si>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</si>
  <si>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</si>
  <si>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</si>
  <si>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</si>
  <si>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</si>
  <si>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</si>
  <si>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</si>
  <si>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</si>
  <si>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</si>
  <si>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</si>
  <si>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</si>
  <si>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</si>
  <si>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</si>
  <si>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</si>
  <si>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</si>
  <si>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</si>
  <si>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</si>
  <si>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</si>
  <si>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</si>
  <si>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</si>
  <si>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</si>
  <si>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</si>
  <si>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</si>
  <si>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</si>
  <si>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</si>
  <si>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</si>
  <si>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</si>
  <si>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</si>
  <si>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</si>
  <si>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</si>
  <si>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</si>
  <si>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</si>
  <si>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</si>
  <si>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</si>
  <si>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</si>
  <si>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</si>
  <si>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</si>
  <si>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</si>
  <si>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</si>
  <si>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</si>
  <si>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</si>
  <si>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</si>
  <si>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</si>
  <si>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</si>
  <si>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</si>
  <si>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</si>
  <si>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</si>
  <si>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</si>
  <si>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</si>
  <si>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</si>
  <si>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</si>
  <si>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</si>
  <si>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</si>
  <si>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</si>
  <si>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</si>
  <si>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</si>
  <si>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</si>
  <si>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</si>
  <si>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</si>
  <si>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</si>
  <si>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</si>
  <si>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</si>
  <si>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</si>
  <si>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</si>
  <si>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</si>
  <si>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</si>
  <si>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</si>
  <si>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</si>
  <si>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</si>
  <si>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</si>
  <si>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</si>
  <si>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</si>
  <si>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</si>
  <si>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</si>
  <si>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</si>
  <si>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</si>
  <si>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</si>
  <si>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</si>
  <si>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</si>
  <si>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</si>
  <si>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</si>
  <si>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</si>
  <si>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</si>
  <si>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</si>
  <si>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</si>
  <si>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</si>
  <si>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</si>
  <si>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</si>
  <si>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</si>
  <si>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</si>
  <si>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</si>
  <si>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</si>
  <si>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</si>
  <si>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</si>
  <si>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</si>
  <si>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</si>
  <si>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</si>
  <si>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</si>
  <si>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</si>
  <si>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</si>
  <si>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</si>
  <si>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</si>
  <si>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</si>
  <si>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</si>
  <si>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</si>
  <si>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</si>
  <si>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</si>
  <si>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</si>
  <si>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</si>
  <si>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</si>
  <si>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</si>
  <si>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</si>
  <si>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</si>
  <si>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</si>
  <si>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</si>
  <si>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</si>
  <si>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</si>
  <si>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</si>
  <si>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</si>
  <si>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</si>
  <si>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</si>
  <si>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</si>
  <si>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</si>
  <si>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</si>
  <si>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</si>
  <si>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</si>
  <si>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</si>
  <si>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</si>
  <si>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</si>
  <si>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</si>
  <si>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</si>
  <si>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</si>
  <si>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</si>
  <si>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</si>
  <si>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</si>
  <si>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</si>
  <si>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</si>
  <si>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</si>
  <si>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</si>
  <si>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</si>
  <si>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</si>
  <si>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</si>
  <si>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</si>
  <si>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</si>
  <si>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</si>
  <si>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</si>
  <si>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</si>
  <si>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</si>
  <si>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</si>
  <si>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</si>
  <si>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</si>
  <si>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</si>
  <si>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</si>
  <si>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</si>
  <si>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</si>
  <si>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</si>
  <si>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</si>
  <si>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</si>
  <si>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</si>
  <si>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</si>
  <si>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</si>
  <si>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</si>
  <si>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</si>
  <si>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</si>
  <si>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</si>
  <si>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</si>
  <si>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</si>
  <si>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</si>
  <si>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</si>
  <si>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</si>
  <si>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</si>
  <si>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</si>
  <si>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</si>
  <si>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</si>
  <si>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</si>
  <si>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</si>
  <si>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</si>
  <si>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</si>
  <si>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</si>
  <si>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</si>
  <si>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</si>
  <si>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</si>
  <si>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</si>
  <si>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</si>
  <si>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</si>
  <si>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</si>
  <si>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</si>
  <si>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</si>
  <si>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</si>
  <si>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</si>
  <si>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</si>
  <si>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</si>
  <si>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</si>
  <si>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</si>
  <si>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</si>
  <si>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</si>
  <si>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</si>
  <si>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</si>
  <si>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</si>
  <si>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</si>
  <si>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</si>
  <si>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</si>
  <si>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</si>
  <si>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</si>
  <si>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</si>
  <si>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</si>
  <si>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</si>
  <si>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</si>
  <si>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</si>
  <si>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</si>
  <si>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</si>
  <si>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</si>
  <si>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</si>
  <si>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</si>
  <si>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</si>
  <si>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</si>
  <si>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</si>
  <si>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</si>
  <si>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</si>
  <si>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</si>
  <si>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</si>
  <si>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</si>
  <si>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</si>
  <si>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</si>
  <si>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</si>
  <si>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</si>
  <si>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</si>
  <si>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</si>
  <si>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</si>
  <si>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</si>
  <si>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</si>
  <si>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</si>
  <si>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</si>
  <si>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</si>
  <si>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</si>
  <si>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</si>
  <si>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</si>
  <si>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</si>
  <si>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</si>
  <si>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</si>
  <si>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</si>
  <si>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</si>
  <si>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</si>
  <si>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</si>
  <si>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</si>
  <si>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</si>
  <si>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</si>
  <si>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</si>
  <si>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</si>
  <si>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</si>
  <si>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</si>
  <si>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</si>
  <si>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</si>
  <si>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</si>
  <si>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</si>
  <si>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</si>
  <si>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</si>
  <si>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</si>
  <si>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</si>
  <si>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</si>
  <si>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</si>
  <si>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</si>
  <si>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</si>
  <si>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</si>
  <si>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</si>
  <si>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</si>
  <si>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</si>
  <si>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</si>
  <si>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</si>
  <si>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</si>
  <si>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</si>
  <si>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</si>
  <si>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</si>
  <si>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</si>
  <si>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</si>
  <si>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</si>
  <si>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</si>
  <si>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</si>
  <si>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</si>
  <si>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</si>
  <si>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</si>
  <si>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</si>
  <si>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</si>
  <si>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</si>
  <si>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</si>
  <si>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</si>
  <si>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</si>
  <si>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</si>
  <si>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</si>
  <si>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</si>
  <si>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</si>
  <si>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</si>
  <si>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</si>
  <si>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</si>
  <si>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</si>
  <si>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</si>
  <si>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</si>
  <si>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</si>
  <si>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</si>
  <si>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</si>
  <si>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</si>
  <si>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</si>
  <si>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</si>
  <si>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</si>
  <si>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</si>
  <si>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</si>
  <si>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</si>
  <si>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</si>
  <si>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</si>
  <si>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</si>
  <si>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</si>
  <si>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</si>
  <si>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</si>
  <si>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</si>
  <si>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</si>
  <si>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</si>
  <si>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</si>
  <si>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</si>
  <si>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</si>
  <si>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</si>
  <si>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</si>
  <si>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</si>
  <si>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</si>
  <si>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</si>
  <si>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</si>
  <si>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</si>
  <si>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</si>
  <si>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</si>
  <si>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</si>
  <si>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</si>
  <si>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</si>
  <si>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</si>
  <si>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</si>
  <si>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</si>
  <si>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</si>
  <si>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</si>
  <si>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</si>
  <si>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</si>
  <si>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</si>
  <si>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</si>
  <si>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</si>
  <si>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</si>
  <si>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</si>
  <si>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</si>
  <si>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</si>
  <si>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</si>
  <si>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</si>
  <si>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</si>
  <si>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</si>
  <si>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</si>
  <si>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</si>
  <si>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</si>
  <si>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</si>
  <si>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</si>
  <si>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</si>
  <si>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</si>
  <si>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</si>
  <si>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</si>
  <si>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</si>
  <si>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</si>
  <si>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</si>
  <si>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</si>
  <si>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</si>
  <si>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</si>
  <si>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</si>
  <si>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</si>
  <si>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</si>
  <si>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</si>
  <si>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</si>
  <si>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</si>
  <si>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</si>
  <si>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</si>
  <si>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</si>
  <si>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</si>
  <si>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</si>
  <si>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</si>
  <si>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</si>
  <si>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</si>
  <si>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</si>
  <si>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</si>
  <si>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</si>
  <si>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</si>
  <si>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</si>
  <si>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</si>
  <si>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</si>
  <si>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</si>
  <si>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</si>
  <si>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</si>
  <si>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</si>
  <si>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</si>
  <si>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</si>
  <si>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</si>
  <si>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</si>
  <si>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</si>
  <si>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</si>
  <si>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</si>
  <si>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</si>
  <si>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</si>
  <si>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</si>
  <si>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</si>
  <si>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</si>
  <si>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</si>
  <si>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</si>
  <si>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</si>
  <si>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</si>
  <si>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</si>
  <si>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</si>
  <si>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</si>
  <si>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</si>
  <si>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</si>
  <si>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</si>
  <si>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</si>
  <si>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</si>
  <si>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</si>
  <si>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</si>
  <si>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</si>
  <si>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</si>
  <si>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</si>
  <si>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</si>
  <si>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</si>
  <si>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</si>
  <si>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</si>
  <si>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</si>
  <si>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</si>
  <si>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</si>
  <si>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</si>
  <si>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</si>
  <si>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</si>
  <si>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</si>
  <si>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</si>
  <si>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</si>
  <si>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</si>
  <si>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</si>
  <si>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</si>
  <si>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</si>
  <si>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</si>
  <si>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</si>
  <si>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</si>
  <si>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</si>
  <si>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</si>
  <si>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</si>
  <si>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</si>
  <si>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</si>
  <si>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</si>
  <si>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</si>
  <si>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</si>
  <si>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</si>
  <si>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</si>
  <si>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</si>
  <si>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</si>
  <si>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</si>
  <si>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</si>
  <si>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</si>
  <si>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</si>
  <si>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</si>
  <si>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</si>
  <si>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</si>
  <si>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</si>
  <si>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</si>
  <si>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</si>
  <si>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</si>
  <si>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</si>
  <si>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</si>
  <si>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</si>
  <si>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</si>
  <si>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</si>
  <si>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</si>
  <si>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</si>
  <si>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</si>
  <si>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</si>
  <si>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</si>
  <si>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</si>
  <si>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</si>
  <si>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</si>
  <si>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</si>
  <si>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</si>
  <si>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</si>
  <si>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</si>
  <si>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</si>
  <si>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</si>
  <si>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</si>
  <si>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</si>
  <si>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</si>
  <si>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</si>
  <si>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</si>
  <si>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</si>
  <si>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</si>
  <si>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</si>
  <si>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</si>
  <si>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</si>
  <si>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</si>
  <si>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</si>
  <si>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</si>
  <si>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</si>
  <si>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</si>
  <si>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</si>
  <si>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</si>
  <si>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</si>
  <si>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</si>
  <si>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</si>
  <si>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</si>
  <si>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</si>
  <si>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</si>
  <si>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</si>
  <si>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</si>
  <si>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</si>
  <si>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</si>
  <si>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</si>
  <si>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</si>
  <si>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</si>
  <si>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</si>
  <si>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</si>
  <si>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</si>
  <si>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</si>
  <si>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</si>
  <si>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</si>
  <si>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</si>
  <si>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</si>
  <si>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</si>
  <si>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</si>
  <si>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</si>
  <si>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</si>
  <si>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</si>
  <si>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</si>
  <si>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</si>
  <si>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</si>
  <si>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</si>
  <si>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</si>
  <si>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</si>
  <si>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</si>
  <si>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</si>
  <si>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</si>
  <si>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</si>
  <si>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</si>
  <si>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</si>
  <si>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</si>
  <si>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</si>
  <si>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</si>
  <si>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</si>
  <si>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</si>
  <si>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</si>
  <si>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</si>
  <si>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</si>
  <si>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</si>
  <si>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</si>
  <si>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</si>
  <si>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</si>
  <si>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</si>
  <si>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</si>
  <si>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</si>
  <si>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</si>
  <si>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</si>
  <si>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</si>
  <si>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</si>
  <si>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</si>
  <si>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</si>
  <si>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</si>
  <si>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</si>
  <si>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</si>
  <si>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</si>
  <si>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</si>
  <si>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</si>
  <si>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</si>
  <si>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</si>
  <si>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</si>
  <si>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</si>
  <si>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</si>
  <si>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</si>
  <si>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</si>
  <si>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</si>
  <si>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</si>
  <si>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</si>
  <si>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</si>
  <si>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</si>
  <si>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</si>
  <si>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</si>
  <si>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</si>
  <si>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</si>
  <si>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</si>
  <si>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</si>
  <si>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</si>
  <si>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</si>
  <si>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</si>
  <si>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</si>
  <si>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</si>
  <si>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</si>
  <si>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</si>
  <si>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</si>
  <si>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</si>
  <si>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</si>
  <si>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</si>
  <si>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</si>
  <si>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</si>
  <si>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</si>
  <si>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</si>
  <si>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</si>
  <si>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</si>
  <si>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</si>
  <si>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</si>
  <si>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</si>
  <si>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</si>
  <si>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</si>
  <si>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</si>
  <si>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</si>
  <si>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</si>
  <si>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</si>
  <si>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</si>
  <si>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</si>
  <si>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</si>
  <si>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</si>
  <si>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</si>
  <si>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</si>
  <si>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</si>
  <si>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</si>
  <si>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</si>
  <si>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</si>
  <si>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</si>
  <si>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</si>
  <si>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</si>
  <si>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</si>
  <si>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</si>
  <si>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</si>
  <si>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</si>
  <si>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</si>
  <si>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</si>
  <si>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</si>
  <si>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</si>
  <si>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</si>
  <si>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</si>
  <si>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</si>
  <si>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</si>
  <si>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</si>
  <si>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</si>
  <si>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</si>
  <si>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</si>
  <si>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</si>
  <si>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</si>
  <si>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</si>
  <si>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</si>
  <si>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</si>
  <si>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</si>
  <si>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</si>
  <si>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</si>
  <si>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</si>
  <si>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</si>
  <si>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</si>
  <si>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</si>
  <si>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</si>
  <si>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</si>
  <si>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</si>
  <si>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</si>
  <si>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</si>
  <si>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</si>
  <si>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</si>
  <si>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</si>
  <si>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</si>
  <si>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</si>
  <si>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</si>
  <si>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</si>
  <si>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</si>
  <si>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</si>
  <si>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</si>
  <si>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</si>
  <si>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</si>
  <si>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</si>
  <si>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</si>
  <si>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</si>
  <si>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</si>
  <si>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</si>
  <si>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</si>
  <si>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</si>
  <si>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</si>
  <si>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</si>
  <si>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</si>
  <si>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</si>
  <si>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</si>
  <si>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</si>
  <si>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</si>
  <si>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</si>
  <si>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</si>
  <si>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</si>
  <si>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</si>
  <si>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</si>
  <si>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</si>
  <si>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</si>
  <si>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</si>
  <si>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</si>
  <si>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</si>
  <si>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</si>
  <si>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</si>
  <si>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</si>
  <si>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</si>
  <si>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</si>
  <si>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</si>
  <si>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</si>
  <si>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</si>
  <si>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</si>
  <si>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</si>
  <si>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</si>
  <si>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</si>
  <si>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</si>
  <si>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</si>
  <si>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</si>
  <si>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</si>
  <si>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</si>
  <si>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</si>
  <si>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</si>
  <si>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</si>
  <si>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</si>
  <si>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</si>
  <si>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</si>
  <si>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</si>
  <si>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</si>
  <si>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</si>
  <si>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</si>
  <si>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</si>
  <si>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</si>
  <si>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</si>
  <si>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</si>
  <si>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</si>
  <si>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</si>
  <si>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</si>
  <si>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</si>
  <si>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</si>
  <si>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</si>
  <si>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</si>
  <si>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</si>
  <si>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</si>
  <si>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</si>
  <si>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</si>
  <si>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</si>
  <si>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</si>
  <si>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</si>
  <si>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</si>
  <si>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</si>
  <si>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</si>
  <si>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</si>
  <si>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</si>
  <si>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</si>
  <si>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</si>
  <si>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</si>
  <si>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</si>
  <si>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</si>
  <si>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</si>
  <si>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</si>
  <si>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</si>
  <si>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</si>
  <si>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</si>
  <si>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</si>
  <si>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</si>
  <si>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</si>
  <si>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</si>
  <si>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</si>
  <si>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</si>
  <si>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</si>
  <si>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</si>
  <si>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</si>
  <si>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</si>
  <si>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</si>
  <si>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</si>
  <si>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</si>
  <si>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</si>
  <si>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</si>
  <si>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</si>
  <si>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</si>
  <si>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</si>
  <si>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</si>
  <si>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</si>
  <si>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</si>
  <si>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</si>
  <si>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</si>
  <si>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</si>
  <si>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</si>
  <si>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</si>
  <si>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</si>
  <si>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</si>
  <si>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</si>
  <si>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</si>
  <si>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</si>
  <si>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</si>
  <si>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</si>
  <si>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</si>
  <si>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</si>
  <si>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</si>
  <si>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</si>
  <si>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</si>
  <si>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</si>
  <si>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</si>
  <si>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</si>
  <si>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</si>
  <si>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</si>
  <si>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</si>
  <si>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</si>
  <si>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</si>
  <si>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</si>
  <si>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</si>
  <si>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</si>
  <si>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</si>
  <si>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</si>
  <si>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</si>
  <si>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</si>
  <si>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</si>
  <si>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</si>
  <si>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</si>
  <si>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</si>
  <si>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</si>
  <si>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</si>
  <si>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</si>
  <si>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</si>
  <si>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</si>
  <si>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</si>
  <si>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</si>
  <si>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</si>
  <si>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</si>
  <si>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</si>
  <si>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</si>
  <si>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</si>
  <si>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</si>
  <si>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</si>
  <si>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</si>
  <si>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</si>
  <si>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</si>
  <si>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</si>
  <si>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</si>
  <si>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</si>
  <si>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</si>
  <si>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</si>
  <si>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</si>
  <si>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</si>
  <si>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</si>
  <si>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</si>
  <si>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</si>
  <si>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</si>
  <si>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</si>
  <si>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</si>
  <si>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</si>
  <si>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</si>
  <si>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</si>
  <si>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</si>
  <si>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</si>
  <si>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</si>
  <si>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</si>
  <si>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</si>
  <si>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</si>
  <si>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</si>
  <si>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</si>
  <si>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</si>
  <si>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</si>
  <si>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</si>
  <si>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</si>
  <si>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</si>
  <si>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</si>
  <si>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</si>
  <si>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</si>
  <si>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</si>
  <si>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</si>
  <si>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</si>
  <si>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</si>
  <si>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</si>
  <si>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</si>
  <si>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</si>
  <si>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</si>
  <si>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</si>
  <si>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</si>
  <si>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</si>
  <si>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</si>
  <si>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</si>
  <si>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</si>
  <si>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</si>
  <si>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</si>
  <si>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</si>
  <si>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</si>
  <si>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</si>
  <si>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</si>
  <si>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</si>
  <si>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</si>
  <si>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</si>
  <si>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</si>
  <si>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</si>
  <si>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</si>
  <si>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</si>
  <si>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</si>
  <si>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</si>
  <si>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</si>
  <si>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</si>
  <si>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</si>
  <si>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</si>
  <si>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</si>
  <si>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</si>
  <si>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</si>
  <si>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</si>
  <si>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</si>
  <si>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</si>
  <si>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</si>
  <si>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</si>
  <si>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</si>
  <si>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</si>
  <si>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</si>
  <si>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</si>
  <si>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</si>
  <si>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</si>
  <si>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</si>
  <si>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</si>
  <si>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</si>
  <si>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</si>
  <si>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</si>
  <si>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</si>
  <si>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</si>
  <si>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</si>
  <si>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</si>
  <si>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</si>
  <si>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</si>
  <si>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</si>
  <si>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</si>
  <si>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</si>
  <si>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</si>
  <si>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</si>
  <si>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</si>
  <si>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</si>
  <si>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</si>
  <si>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</si>
  <si>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</si>
  <si>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</si>
  <si>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</si>
  <si>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</si>
  <si>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</si>
  <si>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</si>
  <si>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</si>
  <si>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</si>
  <si>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</si>
  <si>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</si>
  <si>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</si>
  <si>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</si>
  <si>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</si>
  <si>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</si>
  <si>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</si>
  <si>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</si>
  <si>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</si>
  <si>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</si>
  <si>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</si>
  <si>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</si>
  <si>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</si>
  <si>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</si>
  <si>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</si>
  <si>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</si>
  <si>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</si>
  <si>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</si>
  <si>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</si>
  <si>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</si>
  <si>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</si>
  <si>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</si>
  <si>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</si>
  <si>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</si>
  <si>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</si>
  <si>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</si>
  <si>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</si>
  <si>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</si>
  <si>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</si>
  <si>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</si>
  <si>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</si>
  <si>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</si>
  <si>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</si>
  <si>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</si>
  <si>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</si>
  <si>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</si>
  <si>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</si>
  <si>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</si>
  <si>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</si>
  <si>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</si>
  <si>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</si>
  <si>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</si>
  <si>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</si>
  <si>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</si>
  <si>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</si>
  <si>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</si>
  <si>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</si>
  <si>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</si>
  <si>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</si>
  <si>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</si>
  <si>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</si>
  <si>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</si>
  <si>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</si>
  <si>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</si>
  <si>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</si>
  <si>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</si>
  <si>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</si>
  <si>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</si>
  <si>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</si>
  <si>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</si>
  <si>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</si>
  <si>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</si>
  <si>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</si>
  <si>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</si>
  <si>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</si>
  <si>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</si>
  <si>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</si>
  <si>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</si>
  <si>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</si>
  <si>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</si>
  <si>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</si>
  <si>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</si>
  <si>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</si>
  <si>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</si>
  <si>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</si>
  <si>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</si>
  <si>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</si>
  <si>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</si>
  <si>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</si>
  <si>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</si>
  <si>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</si>
  <si>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</si>
  <si>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</si>
  <si>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</si>
  <si>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</si>
  <si>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</si>
  <si>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</si>
  <si>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</si>
  <si>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</si>
  <si>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</si>
  <si>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</si>
  <si>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</si>
  <si>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</si>
  <si>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</si>
  <si>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</si>
  <si>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</si>
  <si>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</si>
  <si>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</si>
  <si>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</si>
  <si>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</si>
  <si>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</si>
  <si>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</si>
  <si>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</si>
  <si>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</si>
  <si>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</si>
  <si>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</si>
  <si>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</si>
  <si>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</si>
  <si>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</si>
  <si>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</si>
  <si>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</si>
  <si>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</si>
  <si>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</si>
  <si>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</si>
  <si>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</si>
  <si>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</si>
  <si>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</si>
  <si>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</si>
  <si>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</si>
  <si>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</si>
  <si>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</si>
  <si>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</si>
  <si>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</si>
  <si>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</si>
  <si>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</si>
  <si>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</si>
  <si>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</si>
  <si>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</si>
  <si>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</si>
  <si>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</si>
  <si>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</si>
  <si>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</si>
  <si>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</si>
  <si>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</si>
  <si>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</si>
  <si>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</si>
  <si>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</si>
  <si>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</si>
  <si>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</si>
  <si>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</si>
  <si>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</si>
  <si>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</si>
  <si>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</si>
  <si>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</si>
  <si>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</si>
  <si>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</si>
  <si>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</si>
  <si>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</si>
  <si>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</si>
  <si>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</si>
  <si>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</si>
  <si>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</si>
  <si>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</si>
  <si>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</si>
  <si>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</si>
  <si>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</si>
  <si>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</si>
  <si>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</si>
  <si>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</si>
  <si>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</si>
  <si>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</si>
  <si>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</si>
  <si>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</si>
  <si>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</si>
  <si>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</si>
  <si>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</si>
  <si>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</si>
  <si>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</si>
  <si>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</si>
  <si>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</si>
  <si>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</si>
  <si>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</si>
  <si>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</si>
  <si>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</si>
  <si>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</si>
  <si>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</si>
  <si>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</si>
  <si>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</si>
  <si>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</si>
  <si>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</si>
  <si>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</si>
  <si>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</si>
  <si>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</si>
  <si>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</si>
  <si>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</si>
  <si>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</si>
  <si>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</si>
  <si>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</si>
  <si>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</si>
  <si>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</si>
  <si>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</si>
  <si>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</si>
  <si>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</si>
  <si>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</si>
  <si>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</si>
  <si>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</si>
  <si>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</si>
  <si>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</si>
  <si>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</si>
  <si>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</si>
  <si>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</si>
  <si>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</si>
  <si>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</si>
  <si>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</si>
  <si>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</si>
  <si>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</si>
  <si>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</si>
  <si>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</si>
  <si>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</si>
  <si>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</si>
  <si>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</si>
  <si>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</si>
  <si>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</si>
  <si>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</si>
  <si>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</si>
  <si>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</si>
  <si>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</si>
  <si>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</si>
  <si>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</si>
  <si>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</si>
  <si>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</si>
  <si>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</si>
  <si>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</si>
  <si>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</si>
  <si>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</si>
  <si>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</si>
  <si>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</si>
  <si>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</si>
  <si>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</si>
  <si>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</si>
  <si>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</si>
  <si>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</si>
  <si>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</si>
  <si>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</si>
  <si>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</si>
  <si>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</si>
  <si>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</si>
  <si>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</si>
  <si>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</si>
  <si>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</si>
  <si>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</si>
  <si>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</si>
  <si>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</si>
  <si>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</si>
  <si>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</si>
  <si>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</si>
  <si>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</si>
  <si>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</si>
  <si>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</si>
  <si>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</si>
  <si>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</si>
  <si>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</si>
  <si>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</si>
  <si>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</si>
  <si>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</si>
  <si>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</si>
  <si>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</si>
  <si>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</si>
  <si>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</si>
  <si>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</si>
  <si>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</si>
  <si>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</si>
  <si>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</si>
  <si>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</si>
  <si>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</si>
  <si>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</si>
  <si>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</si>
  <si>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</si>
  <si>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</si>
  <si>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</si>
  <si>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</si>
  <si>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</si>
  <si>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</si>
  <si>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</si>
  <si>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</si>
  <si>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</si>
  <si>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</si>
  <si>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</si>
  <si>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</si>
  <si>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</si>
  <si>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</si>
  <si>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</si>
  <si>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</si>
  <si>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</si>
  <si>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</si>
  <si>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</si>
  <si>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</si>
  <si>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</si>
  <si>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</si>
  <si>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</si>
  <si>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</si>
  <si>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</si>
  <si>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</si>
  <si>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</si>
  <si>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</si>
  <si>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</si>
  <si>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</si>
  <si>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</si>
  <si>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</si>
  <si>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</si>
  <si>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</si>
  <si>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</si>
  <si>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</si>
  <si>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</si>
  <si>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</si>
  <si>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</si>
  <si>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</si>
  <si>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</si>
  <si>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</si>
  <si>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</si>
  <si>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</si>
  <si>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</si>
  <si>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</si>
  <si>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</si>
  <si>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</si>
  <si>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</si>
  <si>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</si>
  <si>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</si>
  <si>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</si>
  <si>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</si>
  <si>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</si>
  <si>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</si>
  <si>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</si>
  <si>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</si>
  <si>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</si>
  <si>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</si>
  <si>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</si>
  <si>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</si>
  <si>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</si>
  <si>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</si>
  <si>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</si>
  <si>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</si>
  <si>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</si>
  <si>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</si>
  <si>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</si>
  <si>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</si>
  <si>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</si>
  <si>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</si>
  <si>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</si>
  <si>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</si>
  <si>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</si>
  <si>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</si>
  <si>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</si>
  <si>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</si>
  <si>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</si>
  <si>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</si>
  <si>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</si>
  <si>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</si>
  <si>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</si>
  <si>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</si>
  <si>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</si>
  <si>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</si>
  <si>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</si>
  <si>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</si>
  <si>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</si>
  <si>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</si>
  <si>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</si>
  <si>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</si>
  <si>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</si>
  <si>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</si>
  <si>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</si>
  <si>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</si>
  <si>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</si>
  <si>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</si>
  <si>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</si>
  <si>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</si>
  <si>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</si>
  <si>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</si>
  <si>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</si>
  <si>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</si>
  <si>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</si>
  <si>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</si>
  <si>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</si>
  <si>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</si>
  <si>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</si>
  <si>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</si>
  <si>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</si>
  <si>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</si>
  <si>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</si>
  <si>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</si>
  <si>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</si>
  <si>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</si>
  <si>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</si>
  <si>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</si>
  <si>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</si>
  <si>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</si>
  <si>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</si>
  <si>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</si>
  <si>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</si>
  <si>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</si>
  <si>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</si>
  <si>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</si>
  <si>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</si>
  <si>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</si>
  <si>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</si>
  <si>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</si>
  <si>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</si>
  <si>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</si>
  <si>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</si>
  <si>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</si>
  <si>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</si>
  <si>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</si>
  <si>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</si>
  <si>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</si>
  <si>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</si>
  <si>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</si>
  <si>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</si>
  <si>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</si>
  <si>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</si>
  <si>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</si>
  <si>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</si>
  <si>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</si>
  <si>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</si>
  <si>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</si>
  <si>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</si>
  <si>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</si>
  <si>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</si>
  <si>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</si>
  <si>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</si>
  <si>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</si>
  <si>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</si>
  <si>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</si>
  <si>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</si>
  <si>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</si>
  <si>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</si>
  <si>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</si>
  <si>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</si>
  <si>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</si>
  <si>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</si>
  <si>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</si>
  <si>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</si>
  <si>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</si>
  <si>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</si>
  <si>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</si>
  <si>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</si>
  <si>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</si>
  <si>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</si>
  <si>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</si>
  <si>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</si>
  <si>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</si>
  <si>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</si>
  <si>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</si>
  <si>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</si>
  <si>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</si>
  <si>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</si>
  <si>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</si>
  <si>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</si>
  <si>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</si>
  <si>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</si>
  <si>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</si>
  <si>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</si>
  <si>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</si>
  <si>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</si>
  <si>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</si>
  <si>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</si>
  <si>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</si>
  <si>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</si>
  <si>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</si>
  <si>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</si>
  <si>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</si>
  <si>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</si>
  <si>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</si>
  <si>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</si>
  <si>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</si>
  <si>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</si>
  <si>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</si>
  <si>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</si>
  <si>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</si>
  <si>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</si>
  <si>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</si>
  <si>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</si>
  <si>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</si>
  <si>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</si>
  <si>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</si>
  <si>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</si>
  <si>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</si>
  <si>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</si>
  <si>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</si>
  <si>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</si>
  <si>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</si>
  <si>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</si>
  <si>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</si>
  <si>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</si>
  <si>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</si>
  <si>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</si>
  <si>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</si>
  <si>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</si>
  <si>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</si>
  <si>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</si>
  <si>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</si>
  <si>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</si>
  <si>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</si>
  <si>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</si>
  <si>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</si>
  <si>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</si>
  <si>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</si>
  <si>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</si>
  <si>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</si>
  <si>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</si>
  <si>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</si>
  <si>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</si>
  <si>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</si>
  <si>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</si>
  <si>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</si>
  <si>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</si>
  <si>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</si>
  <si>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</si>
  <si>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</si>
  <si>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</si>
  <si>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</si>
  <si>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</si>
  <si>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</si>
  <si>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</si>
  <si>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</si>
  <si>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</si>
  <si>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</si>
  <si>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</si>
  <si>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</si>
  <si>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</si>
  <si>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</si>
  <si>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</si>
  <si>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</si>
  <si>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</si>
  <si>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</si>
  <si>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</si>
  <si>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</si>
  <si>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</si>
  <si>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</si>
  <si>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</si>
  <si>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</si>
  <si>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</si>
  <si>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</si>
  <si>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</si>
  <si>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</si>
  <si>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</si>
  <si>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</si>
  <si>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</si>
  <si>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</si>
  <si>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</si>
  <si>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</si>
  <si>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</si>
  <si>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</si>
  <si>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</si>
  <si>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</si>
  <si>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</si>
  <si>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</si>
  <si>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</si>
  <si>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</si>
  <si>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</si>
  <si>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</si>
  <si>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</si>
  <si>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</si>
  <si>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</si>
  <si>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</si>
  <si>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</si>
  <si>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</si>
  <si>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</si>
  <si>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</si>
  <si>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</si>
  <si>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</si>
  <si>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</si>
  <si>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</si>
  <si>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</si>
  <si>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</si>
  <si>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</si>
  <si>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</si>
  <si>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</si>
  <si>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</si>
  <si>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</si>
  <si>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</si>
  <si>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</si>
  <si>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</si>
  <si>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</si>
  <si>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</si>
  <si>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</si>
  <si>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</si>
  <si>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</si>
  <si>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</si>
  <si>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</si>
  <si>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</si>
  <si>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</si>
  <si>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</si>
  <si>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</si>
  <si>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</si>
  <si>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</si>
  <si>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</si>
  <si>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</si>
  <si>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</si>
  <si>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</si>
  <si>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</si>
  <si>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</si>
  <si>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</si>
  <si>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</si>
  <si>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</si>
  <si>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</si>
  <si>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</si>
  <si>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</si>
  <si>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</si>
  <si>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</si>
  <si>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</si>
  <si>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</si>
  <si>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</si>
  <si>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</si>
  <si>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</si>
  <si>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</si>
  <si>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</si>
  <si>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</si>
  <si>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</si>
  <si>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</si>
  <si>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</si>
  <si>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</si>
  <si>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</si>
  <si>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</si>
  <si>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</si>
  <si>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</si>
  <si>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</si>
  <si>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</si>
  <si>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</si>
  <si>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</si>
  <si>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</si>
  <si>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</si>
  <si>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</si>
  <si>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</si>
  <si>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</si>
  <si>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</si>
  <si>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</si>
  <si>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</si>
  <si>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</si>
  <si>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</si>
  <si>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</si>
  <si>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</si>
  <si>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</si>
  <si>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</si>
  <si>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</si>
  <si>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</si>
  <si>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</si>
  <si>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</si>
  <si>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</si>
  <si>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</si>
  <si>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</si>
  <si>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</si>
  <si>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</si>
  <si>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</si>
  <si>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</si>
  <si>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</si>
  <si>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</si>
  <si>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</si>
  <si>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</si>
  <si>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</si>
  <si>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</si>
  <si>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</si>
  <si>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</si>
  <si>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</si>
  <si>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</si>
  <si>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</si>
  <si>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</si>
  <si>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</si>
  <si>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</si>
  <si>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</si>
  <si>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</si>
  <si>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</si>
  <si>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</si>
  <si>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</si>
  <si>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</si>
  <si>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</si>
  <si>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</si>
  <si>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</si>
  <si>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</si>
  <si>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</si>
  <si>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</si>
  <si>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</si>
  <si>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</si>
  <si>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</si>
  <si>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</si>
  <si>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</si>
  <si>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</si>
  <si>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</si>
  <si>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</si>
  <si>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</si>
  <si>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</si>
  <si>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</si>
  <si>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</si>
  <si>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</si>
  <si>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</si>
  <si>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</si>
  <si>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</si>
  <si>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</si>
  <si>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</si>
  <si>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</si>
  <si>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</si>
  <si>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</si>
  <si>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</si>
  <si>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</si>
  <si>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</si>
  <si>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</si>
  <si>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</si>
  <si>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</si>
  <si>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</si>
  <si>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</si>
  <si>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</si>
  <si>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</si>
  <si>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</si>
  <si>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</si>
  <si>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</si>
  <si>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</si>
  <si>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</si>
  <si>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</si>
  <si>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</si>
  <si>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</si>
  <si>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</si>
  <si>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</si>
  <si>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</si>
  <si>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</si>
  <si>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</si>
  <si>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</si>
  <si>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</si>
  <si>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</si>
  <si>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</si>
  <si>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</si>
  <si>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</si>
  <si>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</si>
  <si>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</si>
  <si>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</si>
  <si>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</si>
  <si>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</si>
  <si>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</si>
  <si>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</si>
  <si>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</si>
  <si>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</si>
  <si>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</si>
  <si>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</si>
  <si>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</si>
  <si>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</si>
  <si>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</si>
  <si>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</si>
  <si>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</si>
  <si>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</si>
  <si>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</si>
  <si>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</si>
  <si>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</si>
  <si>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</si>
  <si>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</si>
  <si>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</si>
  <si>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</si>
  <si>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</si>
  <si>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</si>
  <si>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</si>
  <si>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</si>
  <si>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</si>
  <si>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</si>
  <si>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</si>
  <si>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</si>
  <si>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</si>
  <si>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</si>
  <si>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</si>
  <si>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</si>
  <si>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</si>
  <si>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</si>
  <si>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</si>
  <si>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</si>
  <si>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</si>
  <si>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</si>
  <si>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</si>
  <si>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</si>
  <si>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</si>
  <si>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</si>
  <si>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</si>
  <si>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</si>
  <si>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</si>
  <si>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</si>
  <si>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</si>
  <si>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</si>
  <si>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</si>
  <si>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</si>
  <si>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</si>
  <si>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</si>
  <si>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</si>
  <si>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</si>
  <si>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</si>
  <si>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</si>
  <si>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</si>
  <si>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</si>
  <si>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</si>
  <si>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</si>
  <si>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</si>
  <si>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</si>
  <si>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</si>
  <si>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</si>
  <si>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</si>
  <si>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</si>
  <si>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</si>
  <si>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</si>
  <si>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</si>
  <si>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</si>
  <si>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</si>
  <si>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</si>
  <si>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</si>
  <si>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</si>
  <si>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</si>
  <si>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</si>
  <si>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</si>
  <si>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</si>
  <si>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</si>
  <si>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</si>
  <si>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</si>
  <si>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</si>
  <si>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</si>
  <si>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</si>
  <si>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</si>
  <si>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</si>
  <si>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</si>
  <si>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</si>
  <si>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</si>
  <si>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</si>
  <si>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</si>
  <si>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</si>
  <si>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</si>
  <si>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</si>
  <si>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</si>
  <si>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</si>
  <si>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</si>
  <si>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</si>
  <si>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</si>
  <si>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</si>
  <si>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</si>
  <si>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</si>
  <si>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</si>
  <si>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</si>
  <si>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</si>
  <si>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</si>
  <si>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</si>
  <si>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</si>
  <si>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</si>
  <si>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</si>
  <si>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</si>
  <si>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</si>
  <si>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</si>
  <si>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</si>
  <si>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</si>
  <si>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</si>
  <si>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</si>
  <si>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</si>
  <si>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</si>
  <si>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</si>
  <si>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</si>
  <si>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</si>
  <si>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</si>
  <si>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</si>
  <si>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</si>
  <si>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</si>
  <si>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</si>
  <si>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</si>
  <si>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</si>
  <si>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</si>
  <si>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</si>
  <si>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</si>
  <si>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</si>
  <si>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</si>
  <si>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</si>
  <si>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</si>
  <si>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</si>
  <si>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</si>
  <si>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</si>
  <si>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</si>
  <si>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</si>
  <si>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</si>
  <si>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</si>
  <si>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</si>
  <si>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</si>
  <si>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</si>
  <si>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</si>
  <si>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</si>
  <si>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</si>
  <si>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</si>
  <si>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</si>
  <si>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</si>
  <si>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</si>
  <si>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</si>
  <si>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</si>
  <si>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</si>
  <si>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</si>
  <si>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</si>
  <si>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</si>
  <si>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</si>
  <si>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</si>
  <si>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</si>
  <si>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</si>
  <si>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</si>
  <si>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</si>
  <si>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</si>
  <si>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</si>
  <si>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</si>
  <si>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</si>
  <si>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</si>
  <si>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</si>
  <si>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</si>
  <si>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</si>
  <si>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</si>
  <si>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</si>
  <si>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</si>
  <si>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</si>
  <si>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</si>
  <si>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</si>
  <si>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</si>
  <si>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</si>
  <si>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</si>
  <si>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</si>
  <si>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</si>
  <si>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</si>
  <si>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</si>
  <si>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</si>
  <si>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</si>
  <si>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</si>
  <si>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</si>
  <si>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</si>
  <si>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</si>
  <si>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</si>
  <si>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</si>
  <si>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</si>
  <si>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</si>
  <si>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</si>
  <si>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</si>
  <si>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</si>
  <si>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</si>
  <si>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</si>
  <si>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</si>
  <si>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</si>
  <si>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</si>
  <si>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</si>
  <si>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</si>
  <si>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</si>
  <si>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</si>
  <si>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</si>
  <si>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</si>
  <si>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</si>
  <si>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</si>
  <si>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</si>
  <si>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</si>
  <si>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</si>
  <si>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</si>
  <si>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</si>
  <si>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</si>
  <si>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</si>
  <si>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</si>
  <si>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</si>
  <si>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</si>
  <si>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</si>
  <si>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</si>
  <si>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</si>
  <si>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</si>
  <si>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</si>
  <si>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</si>
  <si>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</si>
  <si>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</si>
  <si>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</si>
  <si>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</si>
  <si>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</si>
  <si>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</si>
  <si>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</si>
  <si>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</si>
  <si>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</si>
  <si>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</si>
  <si>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</si>
  <si>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</si>
  <si>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</si>
  <si>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</si>
  <si>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</si>
  <si>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</si>
  <si>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</si>
  <si>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</si>
  <si>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</si>
  <si>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</si>
  <si>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</si>
  <si>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</si>
  <si>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</si>
  <si>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</si>
  <si>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</si>
  <si>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</si>
  <si>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</si>
  <si>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</si>
  <si>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</si>
  <si>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</si>
  <si>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</si>
  <si>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</si>
  <si>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</si>
  <si>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</si>
  <si>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</si>
  <si>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</si>
  <si>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</si>
  <si>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</si>
  <si>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</si>
  <si>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</si>
  <si>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</si>
  <si>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</si>
  <si>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</si>
  <si>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</si>
  <si>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</si>
  <si>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</si>
  <si>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</si>
  <si>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</si>
  <si>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</si>
  <si>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</si>
  <si>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</si>
  <si>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</si>
  <si>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</si>
  <si>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</si>
  <si>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</si>
  <si>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</si>
  <si>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</si>
  <si>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</si>
  <si>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</si>
  <si>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</si>
  <si>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</si>
  <si>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</si>
  <si>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</si>
  <si>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</si>
  <si>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</si>
  <si>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</si>
  <si>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</si>
  <si>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</si>
  <si>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</si>
  <si>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</si>
  <si>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</si>
  <si>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</si>
  <si>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</si>
  <si>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</si>
  <si>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</si>
  <si>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</si>
  <si>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</si>
  <si>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</si>
  <si>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</si>
  <si>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</si>
  <si>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</si>
  <si>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</si>
  <si>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</si>
  <si>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</si>
  <si>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</si>
  <si>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</si>
  <si>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</si>
  <si>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</si>
  <si>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</si>
  <si>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</si>
  <si>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</si>
  <si>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</si>
  <si>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</si>
  <si>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</si>
  <si>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</si>
  <si>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</si>
  <si>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</si>
  <si>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</si>
  <si>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</si>
  <si>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</si>
  <si>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</si>
  <si>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</si>
  <si>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</si>
  <si>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</si>
  <si>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</si>
  <si>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</si>
  <si>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</si>
  <si>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</si>
  <si>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</si>
  <si>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</si>
  <si>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</si>
  <si>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</si>
  <si>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</si>
  <si>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</si>
  <si>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</si>
  <si>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</si>
  <si>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</si>
  <si>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</si>
  <si>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</si>
  <si>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</si>
  <si>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</si>
  <si>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</si>
  <si>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</si>
  <si>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</si>
  <si>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</si>
  <si>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</si>
  <si>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</si>
  <si>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</si>
  <si>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</si>
  <si>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</si>
  <si>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</si>
  <si>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</si>
  <si>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</si>
  <si>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</si>
  <si>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</si>
  <si>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</si>
  <si>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</si>
  <si>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</si>
  <si>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</si>
  <si>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</si>
  <si>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</si>
  <si>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</si>
  <si>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</si>
  <si>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</si>
  <si>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</si>
  <si>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</si>
  <si>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</si>
  <si>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</si>
  <si>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</si>
  <si>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</si>
  <si>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</si>
  <si>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</si>
  <si>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</si>
  <si>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</si>
  <si>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</si>
  <si>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</si>
  <si>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</si>
  <si>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</si>
  <si>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</si>
  <si>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</si>
  <si>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</si>
  <si>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</si>
  <si>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</si>
  <si>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</si>
  <si>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</si>
  <si>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</si>
  <si>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</si>
  <si>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</si>
  <si>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</si>
  <si>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</si>
  <si>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</si>
  <si>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</si>
  <si>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</si>
  <si>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</si>
  <si>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</si>
  <si>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</si>
  <si>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</si>
  <si>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</si>
  <si>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</si>
  <si>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</si>
  <si>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</si>
  <si>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</si>
  <si>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</si>
  <si>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</si>
  <si>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</si>
  <si>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</si>
  <si>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</si>
  <si>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</si>
  <si>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</si>
  <si>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</si>
  <si>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</si>
  <si>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</si>
  <si>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</si>
  <si>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</si>
  <si>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</si>
  <si>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</si>
  <si>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</si>
  <si>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</si>
  <si>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</si>
  <si>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</si>
  <si>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</si>
  <si>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</si>
  <si>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</si>
  <si>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</si>
  <si>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</si>
  <si>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</si>
  <si>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</si>
  <si>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</si>
  <si>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</si>
  <si>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</si>
  <si>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</si>
  <si>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</si>
  <si>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</si>
  <si>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</si>
  <si>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</si>
  <si>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</si>
  <si>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</si>
  <si>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</si>
  <si>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</si>
  <si>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</si>
  <si>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</si>
  <si>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</si>
  <si>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</si>
  <si>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</si>
  <si>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</si>
  <si>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</si>
  <si>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</si>
  <si>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</si>
  <si>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</si>
  <si>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</si>
  <si>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</si>
  <si>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</si>
  <si>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</si>
  <si>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</si>
  <si>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</si>
  <si>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</si>
  <si>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</si>
  <si>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</si>
  <si>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</si>
  <si>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</si>
  <si>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</si>
  <si>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</si>
  <si>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</si>
  <si>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</si>
  <si>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</si>
  <si>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</si>
  <si>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</si>
  <si>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</si>
  <si>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</si>
  <si>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</si>
  <si>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</si>
  <si>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</si>
  <si>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</si>
  <si>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</si>
  <si>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</si>
  <si>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</si>
  <si>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</si>
  <si>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</si>
  <si>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</si>
  <si>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</si>
  <si>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</si>
  <si>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</si>
  <si>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</si>
  <si>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</si>
  <si>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</si>
  <si>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</si>
  <si>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</si>
  <si>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</si>
  <si>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</si>
  <si>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</si>
  <si>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</si>
  <si>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</si>
  <si>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</si>
  <si>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</si>
  <si>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</si>
  <si>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</si>
  <si>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</si>
  <si>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</si>
  <si>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</si>
  <si>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</si>
  <si>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</si>
  <si>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</si>
  <si>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</si>
  <si>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</si>
  <si>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</si>
  <si>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</si>
  <si>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</si>
  <si>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</si>
  <si>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</si>
  <si>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</si>
  <si>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</si>
  <si>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</si>
  <si>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</si>
  <si>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</si>
  <si>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</si>
  <si>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</si>
  <si>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</si>
  <si>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</si>
  <si>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</si>
  <si>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</si>
  <si>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</si>
  <si>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</si>
  <si>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</si>
  <si>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</si>
  <si>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</si>
  <si>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</si>
  <si>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</si>
  <si>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</si>
  <si>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</si>
  <si>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</si>
  <si>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</si>
  <si>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</si>
  <si>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</si>
  <si>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</si>
  <si>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</si>
  <si>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</si>
  <si>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</si>
  <si>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</si>
  <si>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</si>
  <si>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</si>
  <si>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</si>
  <si>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</si>
  <si>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</si>
  <si>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</si>
  <si>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</si>
  <si>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</si>
  <si>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</si>
  <si>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</si>
  <si>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</si>
  <si>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</si>
  <si>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</si>
  <si>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</si>
  <si>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</si>
  <si>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</si>
  <si>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</si>
  <si>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</si>
  <si>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</si>
  <si>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</si>
  <si>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</si>
  <si>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</si>
  <si>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</si>
  <si>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</si>
  <si>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</si>
  <si>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</si>
  <si>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</si>
  <si>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</si>
  <si>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</si>
  <si>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</si>
  <si>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</si>
  <si>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</si>
  <si>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</si>
  <si>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</si>
  <si>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</si>
  <si>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</si>
  <si>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</si>
  <si>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</si>
  <si>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</si>
  <si>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</si>
  <si>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</si>
  <si>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</si>
  <si>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</si>
  <si>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</si>
  <si>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</si>
  <si>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</si>
  <si>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</si>
  <si>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</si>
  <si>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</si>
  <si>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</si>
  <si>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</si>
  <si>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</si>
  <si>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</si>
  <si>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</si>
  <si>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</si>
  <si>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</si>
  <si>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</si>
  <si>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</si>
  <si>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</si>
  <si>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</si>
  <si>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</si>
  <si>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</si>
  <si>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</si>
  <si>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</si>
  <si>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</si>
  <si>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</si>
  <si>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</si>
  <si>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</si>
  <si>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</si>
  <si>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</si>
  <si>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</si>
  <si>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</si>
  <si>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</si>
  <si>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</si>
  <si>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</si>
  <si>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</si>
  <si>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</si>
  <si>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</si>
  <si>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</si>
  <si>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</si>
  <si>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</si>
  <si>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</si>
  <si>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</si>
  <si>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</si>
  <si>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</si>
  <si>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</si>
  <si>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</si>
  <si>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</si>
  <si>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</si>
  <si>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</si>
  <si>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</si>
  <si>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</si>
  <si>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</si>
  <si>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</si>
  <si>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</si>
  <si>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</si>
  <si>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</si>
  <si>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</si>
  <si>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</si>
  <si>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</si>
  <si>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</si>
  <si>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</si>
  <si>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</si>
  <si>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</si>
  <si>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</si>
  <si>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</si>
  <si>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</si>
  <si>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</si>
  <si>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</si>
  <si>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</si>
  <si>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</si>
  <si>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</si>
  <si>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</si>
  <si>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</si>
  <si>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</si>
  <si>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</si>
  <si>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</si>
  <si>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</si>
  <si>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</si>
  <si>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</si>
  <si>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</si>
  <si>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</si>
  <si>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</si>
  <si>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</si>
  <si>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</si>
  <si>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</si>
  <si>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</si>
  <si>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</si>
  <si>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</si>
  <si>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</si>
  <si>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</si>
  <si>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</si>
  <si>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</si>
  <si>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</si>
  <si>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</si>
  <si>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</si>
  <si>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</si>
  <si>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</si>
  <si>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</si>
  <si>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</si>
  <si>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</si>
  <si>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</si>
  <si>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</si>
  <si>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</si>
  <si>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</si>
  <si>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</si>
  <si>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</si>
  <si>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</si>
  <si>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</si>
  <si>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</si>
  <si>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</si>
  <si>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</si>
  <si>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</si>
  <si>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</si>
  <si>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</si>
  <si>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</si>
  <si>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</si>
  <si>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</si>
  <si>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</si>
  <si>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</si>
  <si>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</si>
  <si>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</si>
  <si>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</si>
  <si>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</si>
  <si>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</si>
  <si>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</si>
  <si>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</si>
  <si>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</si>
  <si>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</si>
  <si>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</si>
  <si>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</si>
  <si>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</si>
  <si>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</si>
  <si>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</si>
  <si>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</si>
  <si>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</si>
  <si>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</si>
  <si>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</si>
  <si>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</si>
  <si>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</si>
  <si>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</si>
  <si>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</si>
  <si>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</si>
  <si>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</si>
  <si>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</si>
  <si>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</si>
  <si>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</si>
  <si>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</si>
  <si>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</si>
  <si>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</si>
  <si>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</si>
  <si>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</si>
  <si>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</si>
  <si>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</si>
  <si>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</si>
  <si>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</si>
  <si>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</si>
  <si>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</si>
  <si>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</si>
  <si>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</si>
  <si>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</si>
  <si>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</si>
  <si>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</si>
  <si>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</si>
  <si>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</si>
  <si>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</si>
  <si>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</si>
  <si>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</si>
  <si>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</si>
  <si>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</si>
  <si>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</si>
  <si>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</si>
  <si>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</si>
  <si>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</si>
  <si>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</si>
  <si>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</si>
  <si>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</si>
  <si>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</si>
  <si>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</si>
  <si>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</si>
  <si>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</si>
  <si>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</si>
  <si>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</si>
  <si>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</si>
  <si>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</si>
  <si>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</si>
  <si>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</si>
  <si>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</si>
  <si>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</si>
  <si>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</si>
  <si>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</si>
  <si>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</si>
  <si>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</si>
  <si>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</si>
  <si>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</si>
  <si>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</si>
  <si>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</si>
  <si>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</si>
  <si>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</si>
  <si>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</si>
  <si>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</si>
  <si>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</si>
  <si>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</si>
  <si>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</si>
  <si>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</si>
  <si>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</si>
  <si>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</si>
  <si>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</si>
  <si>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</si>
  <si>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</si>
  <si>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</si>
  <si>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</si>
  <si>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</si>
  <si>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</si>
  <si>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</si>
  <si>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</si>
  <si>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</si>
  <si>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</si>
  <si>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</si>
  <si>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</si>
  <si>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</si>
  <si>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</si>
  <si>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</si>
  <si>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</si>
  <si>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</si>
  <si>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</si>
  <si>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</si>
  <si>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</si>
  <si>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</si>
  <si>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</si>
  <si>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</si>
  <si>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</si>
  <si>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</si>
  <si>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</si>
  <si>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</si>
  <si>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</si>
  <si>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</si>
  <si>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</si>
  <si>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</si>
  <si>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</si>
  <si>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</si>
  <si>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</si>
  <si>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</si>
  <si>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</si>
  <si>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</si>
  <si>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</si>
  <si>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</si>
  <si>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</si>
  <si>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</si>
  <si>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</si>
  <si>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</si>
  <si>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</si>
  <si>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</si>
  <si>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</si>
  <si>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</si>
  <si>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</si>
  <si>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</si>
  <si>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</si>
  <si>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</si>
  <si>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</si>
  <si>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</si>
  <si>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</si>
  <si>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</si>
  <si>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</si>
  <si>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</si>
  <si>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</si>
  <si>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</si>
  <si>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</si>
  <si>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</si>
  <si>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</si>
  <si>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</si>
  <si>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</si>
  <si>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</si>
  <si>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</si>
  <si>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</si>
  <si>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</si>
  <si>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</si>
  <si>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</si>
  <si>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</si>
  <si>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</si>
  <si>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</si>
  <si>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</si>
  <si>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</si>
  <si>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</si>
  <si>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</si>
  <si>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</si>
  <si>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</si>
  <si>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</si>
  <si>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</si>
  <si>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</si>
  <si>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</si>
  <si>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</si>
  <si>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</si>
  <si>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</si>
  <si>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</si>
  <si>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</si>
  <si>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</si>
  <si>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</si>
  <si>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</si>
  <si>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</si>
  <si>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</si>
  <si>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</si>
  <si>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</si>
  <si>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</si>
  <si>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</si>
  <si>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</si>
  <si>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</si>
  <si>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</si>
  <si>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</si>
  <si>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</si>
  <si>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</si>
  <si>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</si>
  <si>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</si>
  <si>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</si>
  <si>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</si>
  <si>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</si>
  <si>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</si>
  <si>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</si>
  <si>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</si>
  <si>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</si>
  <si>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</si>
  <si>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</si>
  <si>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</si>
  <si>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</si>
  <si>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</si>
  <si>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</si>
  <si>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</si>
  <si>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</si>
  <si>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</si>
  <si>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</si>
  <si>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</si>
  <si>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</si>
  <si>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</si>
  <si>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</si>
  <si>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</si>
  <si>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</si>
  <si>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</si>
  <si>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</si>
  <si>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</si>
  <si>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</si>
  <si>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</si>
  <si>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</si>
  <si>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</si>
  <si>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</si>
  <si>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</si>
  <si>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</si>
  <si>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</si>
  <si>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</si>
  <si>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</si>
  <si>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</si>
  <si>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</si>
  <si>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</si>
  <si>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</si>
  <si>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</si>
  <si>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</si>
  <si>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</si>
  <si>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</si>
  <si>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</si>
  <si>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</si>
  <si>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</si>
  <si>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</si>
  <si>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</si>
  <si>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</si>
  <si>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</si>
  <si>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</si>
  <si>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</si>
  <si>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</si>
  <si>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</si>
  <si>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</si>
  <si>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</si>
  <si>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</si>
  <si>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</si>
  <si>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</si>
  <si>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</si>
  <si>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</si>
  <si>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</si>
  <si>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</si>
  <si>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</si>
  <si>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</si>
  <si>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</si>
  <si>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</si>
  <si>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</si>
  <si>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</si>
  <si>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</si>
  <si>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</si>
  <si>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</si>
  <si>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</si>
  <si>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</si>
  <si>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</si>
  <si>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</si>
  <si>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</si>
  <si>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</si>
  <si>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</si>
  <si>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</si>
  <si>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</si>
  <si>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</si>
  <si>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</si>
  <si>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</si>
  <si>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</si>
  <si>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</si>
  <si>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</si>
  <si>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</si>
  <si>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</si>
  <si>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</si>
  <si>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</si>
  <si>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</si>
  <si>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</si>
  <si>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</si>
  <si>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</si>
  <si>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</si>
  <si>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</si>
  <si>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</si>
  <si>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</si>
  <si>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</si>
  <si>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</si>
  <si>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</si>
  <si>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</si>
  <si>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</si>
  <si>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</si>
  <si>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</si>
  <si>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</si>
  <si>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</si>
  <si>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</si>
  <si>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</si>
  <si>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</si>
  <si>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</si>
  <si>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</si>
  <si>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</si>
  <si>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</si>
  <si>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</si>
  <si>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</si>
  <si>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</si>
  <si>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</si>
  <si>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</si>
  <si>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</si>
  <si>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</si>
  <si>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</si>
  <si>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</si>
  <si>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</si>
  <si>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</si>
  <si>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</si>
  <si>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</si>
  <si>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</si>
  <si>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</si>
  <si>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</si>
  <si>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</si>
  <si>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</si>
  <si>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</si>
  <si>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</si>
  <si>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</si>
  <si>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</si>
  <si>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</si>
  <si>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</si>
  <si>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</si>
  <si>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</si>
  <si>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</si>
  <si>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</si>
  <si>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</si>
  <si>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</si>
  <si>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</si>
  <si>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</si>
  <si>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</si>
  <si>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</si>
  <si>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</si>
  <si>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</si>
  <si>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</si>
  <si>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</si>
  <si>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</si>
  <si>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</si>
  <si>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</si>
  <si>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</si>
  <si>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</si>
  <si>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</si>
  <si>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</si>
  <si>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</si>
  <si>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</si>
  <si>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</si>
  <si>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</si>
  <si>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</si>
  <si>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</si>
  <si>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</si>
  <si>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</si>
  <si>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</si>
  <si>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</si>
  <si>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</si>
  <si>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</si>
  <si>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</si>
  <si>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</si>
  <si>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</si>
  <si>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</si>
  <si>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</si>
  <si>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</si>
  <si>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</si>
  <si>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</si>
  <si>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</si>
  <si>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</si>
  <si>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</si>
  <si>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</si>
  <si>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</si>
  <si>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</si>
  <si>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</si>
  <si>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</si>
  <si>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</si>
  <si>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</si>
  <si>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</si>
  <si>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</si>
  <si>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</si>
  <si>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</si>
  <si>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</si>
  <si>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</si>
  <si>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</si>
  <si>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</si>
  <si>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</si>
  <si>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</si>
  <si>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</si>
  <si>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</si>
  <si>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</si>
  <si>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</si>
  <si>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</si>
  <si>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</si>
  <si>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</si>
  <si>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</si>
  <si>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</si>
  <si>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</si>
  <si>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</si>
  <si>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</si>
  <si>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</si>
  <si>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</si>
  <si>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</si>
  <si>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</si>
  <si>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</si>
  <si>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</si>
  <si>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</si>
  <si>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</si>
  <si>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</si>
  <si>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</si>
  <si>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</si>
  <si>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</si>
  <si>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</si>
  <si>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</si>
  <si>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</si>
  <si>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</si>
  <si>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</si>
  <si>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</si>
  <si>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</si>
  <si>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</si>
  <si>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</si>
  <si>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</si>
  <si>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</si>
  <si>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</si>
  <si>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</si>
  <si>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</si>
  <si>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</si>
  <si>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</si>
  <si>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</si>
  <si>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</si>
  <si>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</si>
  <si>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</si>
  <si>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</si>
  <si>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</si>
  <si>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</si>
  <si>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</si>
  <si>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</si>
  <si>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</si>
  <si>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</si>
  <si>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</si>
  <si>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</si>
  <si>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</si>
  <si>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</si>
  <si>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</si>
  <si>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</si>
  <si>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</si>
  <si>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</si>
  <si>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</si>
  <si>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</si>
  <si>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</si>
  <si>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</si>
  <si>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</si>
  <si>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</si>
  <si>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</si>
  <si>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</si>
  <si>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</si>
  <si>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</si>
  <si>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</si>
  <si>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</si>
  <si>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</si>
  <si>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</si>
  <si>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</si>
  <si>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</si>
  <si>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</si>
  <si>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</si>
  <si>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</si>
  <si>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</si>
  <si>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</si>
  <si>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</si>
  <si>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</si>
  <si>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</si>
  <si>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</si>
  <si>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</si>
  <si>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</si>
  <si>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</si>
  <si>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</si>
  <si>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</si>
  <si>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</si>
  <si>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</si>
  <si>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</si>
  <si>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</si>
  <si>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</si>
  <si>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</si>
  <si>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</si>
  <si>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</si>
  <si>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</si>
  <si>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</si>
  <si>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</si>
  <si>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</si>
  <si>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</si>
  <si>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</si>
  <si>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</si>
  <si>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</si>
  <si>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</si>
  <si>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</si>
  <si>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</si>
  <si>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</si>
  <si>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</si>
  <si>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</si>
  <si>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</si>
  <si>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</si>
  <si>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</si>
  <si>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</si>
  <si>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</si>
  <si>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</si>
  <si>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</si>
  <si>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</si>
  <si>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</si>
  <si>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</si>
  <si>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</si>
  <si>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</si>
  <si>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</si>
  <si>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</si>
  <si>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</si>
  <si>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</si>
  <si>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</si>
  <si>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</si>
  <si>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</si>
  <si>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</si>
  <si>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</si>
  <si>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</si>
  <si>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</si>
  <si>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</si>
  <si>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</si>
  <si>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</si>
  <si>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</si>
  <si>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</si>
  <si>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</si>
  <si>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</si>
  <si>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</si>
  <si>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</si>
  <si>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</si>
  <si>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</si>
  <si>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</si>
  <si>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</si>
  <si>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</si>
  <si>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</si>
  <si>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</si>
  <si>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</si>
  <si>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</si>
  <si>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</si>
  <si>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</si>
  <si>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</si>
  <si>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</si>
  <si>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</si>
  <si>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</si>
  <si>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</si>
  <si>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</si>
  <si>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</si>
  <si>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</si>
  <si>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</si>
  <si>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</si>
  <si>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</si>
  <si>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</si>
  <si>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</si>
  <si>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</si>
  <si>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</si>
  <si>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</si>
  <si>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</si>
  <si>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</si>
  <si>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</si>
  <si>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</si>
  <si>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</si>
  <si>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</si>
  <si>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</si>
  <si>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</si>
  <si>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</si>
  <si>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</si>
  <si>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</si>
  <si>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</si>
  <si>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</si>
  <si>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</si>
  <si>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</si>
  <si>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</si>
  <si>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</si>
  <si>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</si>
  <si>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</si>
  <si>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</si>
  <si>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</si>
  <si>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</si>
  <si>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</si>
  <si>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</si>
  <si>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</si>
  <si>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</si>
  <si>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</si>
  <si>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</si>
  <si>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</si>
  <si>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</si>
  <si>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</si>
  <si>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</si>
  <si>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</si>
  <si>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</si>
  <si>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</si>
  <si>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</si>
  <si>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</si>
  <si>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</si>
  <si>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</si>
  <si>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</si>
  <si>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</si>
  <si>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</si>
  <si>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</si>
  <si>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</si>
  <si>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</si>
  <si>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</si>
  <si>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</si>
  <si>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</si>
  <si>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</si>
  <si>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</si>
  <si>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</si>
  <si>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</si>
  <si>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</si>
  <si>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</si>
  <si>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</si>
  <si>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</si>
  <si>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</si>
  <si>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</si>
  <si>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</si>
  <si>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</si>
  <si>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</si>
  <si>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</si>
  <si>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</si>
  <si>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</si>
  <si>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</si>
  <si>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</si>
  <si>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</si>
  <si>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</si>
  <si>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</si>
  <si>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</si>
  <si>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</si>
  <si>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</si>
  <si>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</si>
  <si>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</si>
  <si>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</si>
  <si>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</si>
  <si>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</si>
  <si>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</si>
  <si>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</si>
  <si>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</si>
  <si>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</si>
  <si>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</si>
  <si>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</si>
  <si>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</si>
  <si>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</si>
  <si>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</si>
  <si>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</si>
  <si>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</si>
  <si>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</si>
  <si>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</si>
  <si>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</si>
  <si>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</si>
  <si>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</si>
  <si>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</si>
  <si>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</si>
  <si>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</si>
  <si>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</si>
  <si>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</si>
  <si>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</si>
  <si>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</si>
  <si>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</si>
  <si>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</si>
  <si>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</si>
  <si>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</si>
  <si>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</si>
  <si>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</si>
  <si>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</si>
  <si>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</si>
  <si>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</si>
  <si>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</si>
  <si>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</si>
  <si>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</si>
  <si>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</si>
  <si>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</si>
  <si>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</si>
  <si>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</si>
  <si>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</si>
  <si>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</si>
  <si>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</si>
  <si>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</si>
  <si>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</si>
  <si>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</si>
  <si>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</si>
  <si>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</si>
  <si>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</si>
  <si>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</si>
  <si>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</si>
  <si>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</si>
  <si>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</si>
  <si>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</si>
  <si>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</si>
  <si>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</si>
  <si>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</si>
  <si>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</si>
  <si>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</si>
  <si>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</si>
  <si>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</si>
  <si>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</si>
  <si>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</si>
  <si>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</si>
  <si>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</si>
  <si>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</si>
  <si>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</si>
  <si>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</si>
  <si>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</si>
  <si>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</si>
  <si>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</si>
  <si>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</si>
  <si>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</si>
  <si>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</si>
  <si>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</si>
  <si>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</si>
  <si>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</si>
  <si>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</si>
  <si>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</si>
  <si>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</si>
  <si>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</si>
  <si>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</si>
  <si>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</si>
  <si>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</si>
  <si>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</si>
  <si>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</si>
  <si>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</si>
  <si>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</si>
  <si>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</si>
  <si>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</si>
  <si>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</si>
  <si>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</si>
  <si>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</si>
  <si>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</si>
  <si>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</si>
  <si>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</si>
  <si>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</si>
  <si>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</si>
  <si>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</si>
  <si>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</si>
  <si>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</si>
  <si>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</si>
  <si>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</si>
  <si>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</si>
  <si>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</si>
  <si>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</si>
  <si>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</si>
  <si>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</si>
  <si>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</si>
  <si>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</si>
  <si>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</si>
  <si>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</si>
  <si>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</si>
  <si>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</si>
  <si>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</si>
  <si>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</si>
  <si>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</si>
  <si>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</si>
  <si>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</si>
  <si>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</si>
  <si>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</si>
  <si>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</si>
  <si>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</si>
  <si>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</si>
  <si>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</si>
  <si>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</si>
  <si>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</si>
  <si>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</si>
  <si>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</si>
  <si>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</si>
  <si>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</si>
  <si>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</si>
  <si>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</si>
  <si>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</si>
  <si>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</si>
  <si>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</si>
  <si>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</si>
  <si>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</si>
  <si>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</si>
  <si>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</si>
  <si>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</si>
  <si>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</si>
  <si>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</si>
  <si>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</si>
  <si>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</si>
  <si>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</si>
  <si>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</si>
  <si>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</si>
  <si>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</si>
  <si>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</si>
  <si>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</si>
  <si>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</si>
  <si>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</si>
  <si>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</si>
  <si>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</si>
  <si>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</si>
  <si>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</si>
  <si>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</si>
  <si>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</si>
  <si>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</si>
  <si>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</si>
  <si>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</si>
  <si>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</si>
  <si>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</si>
  <si>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</si>
  <si>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</si>
  <si>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</si>
  <si>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</si>
  <si>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</si>
  <si>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</si>
  <si>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</si>
  <si>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</si>
  <si>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</si>
  <si>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</si>
  <si>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</si>
  <si>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</si>
  <si>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</si>
  <si>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</si>
  <si>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</si>
  <si>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</si>
  <si>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</si>
  <si>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</si>
  <si>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</si>
  <si>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</si>
  <si>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</si>
  <si>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</si>
  <si>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</si>
  <si>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</si>
  <si>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</si>
  <si>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</si>
  <si>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</si>
  <si>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</si>
  <si>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</si>
  <si>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</si>
  <si>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</si>
  <si>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</si>
  <si>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</si>
  <si>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</si>
  <si>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</si>
  <si>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</si>
  <si>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</si>
  <si>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</si>
  <si>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</si>
  <si>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</si>
  <si>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</si>
  <si>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</si>
  <si>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</si>
  <si>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</si>
  <si>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</si>
  <si>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</si>
  <si>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</si>
  <si>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</si>
  <si>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</si>
  <si>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</si>
  <si>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</si>
  <si>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</si>
  <si>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</si>
  <si>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</si>
  <si>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</si>
  <si>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</si>
  <si>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</si>
  <si>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</si>
  <si>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</si>
  <si>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</si>
  <si>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</si>
  <si>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</si>
  <si>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</si>
  <si>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</si>
  <si>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</si>
  <si>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</si>
  <si>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</si>
  <si>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</si>
  <si>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</si>
  <si>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</si>
  <si>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</si>
  <si>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</si>
  <si>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</si>
  <si>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</si>
  <si>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</si>
  <si>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</si>
  <si>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</si>
  <si>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</si>
  <si>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</si>
  <si>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</si>
  <si>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</si>
  <si>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</si>
  <si>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</si>
  <si>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</si>
  <si>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</si>
  <si>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</si>
  <si>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</si>
  <si>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</si>
  <si>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</si>
  <si>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</si>
  <si>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</si>
  <si>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</si>
  <si>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</si>
  <si>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</si>
  <si>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</si>
  <si>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</si>
  <si>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</si>
  <si>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</si>
  <si>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</si>
  <si>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</si>
  <si>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</si>
  <si>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</si>
  <si>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</si>
  <si>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</si>
  <si>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</si>
  <si>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</si>
  <si>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</si>
  <si>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</si>
  <si>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</si>
  <si>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</si>
  <si>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</si>
  <si>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</si>
  <si>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</si>
  <si>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</si>
  <si>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</si>
  <si>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</si>
  <si>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</si>
  <si>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</si>
  <si>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</si>
  <si>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</si>
  <si>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</si>
  <si>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</si>
  <si>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</si>
  <si>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</si>
  <si>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</si>
  <si>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</si>
  <si>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</si>
  <si>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</si>
  <si>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</si>
  <si>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</si>
  <si>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</si>
  <si>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</si>
  <si>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</si>
  <si>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</si>
  <si>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</si>
  <si>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</si>
  <si>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</si>
  <si>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</si>
  <si>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</si>
  <si>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</si>
  <si>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</si>
  <si>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</si>
  <si>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</si>
  <si>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</si>
  <si>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</si>
  <si>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</si>
  <si>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</si>
  <si>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</si>
  <si>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</si>
  <si>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</si>
  <si>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</si>
  <si>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</si>
  <si>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</si>
  <si>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</si>
  <si>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</si>
  <si>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</si>
  <si>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</si>
  <si>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</si>
  <si>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</si>
  <si>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</si>
  <si>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</si>
  <si>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</si>
  <si>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</si>
  <si>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</si>
  <si>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</si>
  <si>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</si>
  <si>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</si>
  <si>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</si>
  <si>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</si>
  <si>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</si>
  <si>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</si>
  <si>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</si>
  <si>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</si>
  <si>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</si>
  <si>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</si>
  <si>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</si>
  <si>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</si>
  <si>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</si>
  <si>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</si>
  <si>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</si>
  <si>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</si>
  <si>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</si>
  <si>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</si>
  <si>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</si>
  <si>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</si>
  <si>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</si>
  <si>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</si>
  <si>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</si>
  <si>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</si>
  <si>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</si>
  <si>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</si>
  <si>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</si>
  <si>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</si>
  <si>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</si>
  <si>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</si>
  <si>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</si>
  <si>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</si>
  <si>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</si>
  <si>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</si>
  <si>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</si>
  <si>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</si>
  <si>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</si>
  <si>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</si>
  <si>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</si>
  <si>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</si>
  <si>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</si>
  <si>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</si>
  <si>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</si>
  <si>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</si>
  <si>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</si>
  <si>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</si>
  <si>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</si>
  <si>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</si>
  <si>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</si>
  <si>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</si>
  <si>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</si>
  <si>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</si>
  <si>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</si>
  <si>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</si>
  <si>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</si>
  <si>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</si>
  <si>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</si>
  <si>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</si>
  <si>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</si>
  <si>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</si>
  <si>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</si>
  <si>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</si>
  <si>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</si>
  <si>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</si>
  <si>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</si>
  <si>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</si>
  <si>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</si>
  <si>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</si>
  <si>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</si>
  <si>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</si>
  <si>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</si>
  <si>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</si>
  <si>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</si>
  <si>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</si>
  <si>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</si>
  <si>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</si>
  <si>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</si>
  <si>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</si>
  <si>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</si>
  <si>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</si>
  <si>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</si>
  <si>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</si>
  <si>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</si>
  <si>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</si>
  <si>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</si>
  <si>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</si>
  <si>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</si>
  <si>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</si>
  <si>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</si>
  <si>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</si>
  <si>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</si>
  <si>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</si>
  <si>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</si>
  <si>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</si>
  <si>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</si>
  <si>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</si>
  <si>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</si>
  <si>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</si>
  <si>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</si>
  <si>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</si>
  <si>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</si>
  <si>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</si>
  <si>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</si>
  <si>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</si>
  <si>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</si>
  <si>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</si>
  <si>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</si>
  <si>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</si>
  <si>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</si>
  <si>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</si>
  <si>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</si>
  <si>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</si>
  <si>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</si>
  <si>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</si>
  <si>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</si>
  <si>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</si>
  <si>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</si>
  <si>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</si>
  <si>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</si>
  <si>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</si>
  <si>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</si>
  <si>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</si>
  <si>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</si>
  <si>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</si>
  <si>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</si>
  <si>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</si>
  <si>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</si>
  <si>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</si>
  <si>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</si>
  <si>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</si>
  <si>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</si>
  <si>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</si>
  <si>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</si>
  <si>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</si>
  <si>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</si>
  <si>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</si>
  <si>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</si>
  <si>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</si>
  <si>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</si>
  <si>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</si>
  <si>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</si>
  <si>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</si>
  <si>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</si>
  <si>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</si>
  <si>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</si>
  <si>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</si>
  <si>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</si>
  <si>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</si>
  <si>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</si>
  <si>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</si>
  <si>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</si>
  <si>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</si>
  <si>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</si>
  <si>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</si>
  <si>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</si>
  <si>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</si>
  <si>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</si>
  <si>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</si>
  <si>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</si>
  <si>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</si>
  <si>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</si>
  <si>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</si>
  <si>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</si>
  <si>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</si>
  <si>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</si>
  <si>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</si>
  <si>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</si>
  <si>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</si>
  <si>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</si>
  <si>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</si>
  <si>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</si>
  <si>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</si>
  <si>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</si>
  <si>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</si>
  <si>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</si>
  <si>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</si>
  <si>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</si>
  <si>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</si>
  <si>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</si>
  <si>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</si>
  <si>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</si>
  <si>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</si>
  <si>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</si>
  <si>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</si>
  <si>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</si>
  <si>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</si>
  <si>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</si>
  <si>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</si>
  <si>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</si>
  <si>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</si>
  <si>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</si>
  <si>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</si>
  <si>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</si>
  <si>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</si>
  <si>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</si>
  <si>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</si>
  <si>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</si>
  <si>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</si>
  <si>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</si>
  <si>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</si>
  <si>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</si>
  <si>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</si>
  <si>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</si>
  <si>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</si>
  <si>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</si>
  <si>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</si>
  <si>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</si>
  <si>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</si>
  <si>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</si>
  <si>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</si>
  <si>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</si>
  <si>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</si>
  <si>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</si>
  <si>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</si>
  <si>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</si>
  <si>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</si>
  <si>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</si>
  <si>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</si>
  <si>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</si>
  <si>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</si>
  <si>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</si>
  <si>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</si>
  <si>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</si>
  <si>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</si>
  <si>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</si>
  <si>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</si>
  <si>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</si>
  <si>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</si>
  <si>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</si>
  <si>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</si>
  <si>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</si>
  <si>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</si>
  <si>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</si>
  <si>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</si>
  <si>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</si>
  <si>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</si>
  <si>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</si>
  <si>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</si>
  <si>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</si>
  <si>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</si>
  <si>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</si>
  <si>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</si>
  <si>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</si>
  <si>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</si>
  <si>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</si>
  <si>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</si>
  <si>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</si>
  <si>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</si>
  <si>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</si>
  <si>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</si>
  <si>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</si>
  <si>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</si>
  <si>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</si>
  <si>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</si>
  <si>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</si>
  <si>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</si>
  <si>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</si>
  <si>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</si>
  <si>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</si>
  <si>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</si>
  <si>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</si>
  <si>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</si>
  <si>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</si>
  <si>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</si>
  <si>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</si>
  <si>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</si>
  <si>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</si>
  <si>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</si>
  <si>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</si>
  <si>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</si>
  <si>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</si>
  <si>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</si>
  <si>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</si>
  <si>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</si>
  <si>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</si>
  <si>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</si>
  <si>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</si>
  <si>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</si>
  <si>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</si>
  <si>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</si>
  <si>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</si>
  <si>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</si>
  <si>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</si>
  <si>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</si>
  <si>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</si>
  <si>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</si>
  <si>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</si>
  <si>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</si>
  <si>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</si>
  <si>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</si>
  <si>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</si>
  <si>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</si>
  <si>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</si>
  <si>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</si>
  <si>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</si>
  <si>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</si>
  <si>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</si>
  <si>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</si>
  <si>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</si>
  <si>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</si>
  <si>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</si>
  <si>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</si>
  <si>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</si>
  <si>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</si>
  <si>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</si>
  <si>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</si>
  <si>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</si>
  <si>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</si>
  <si>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</si>
  <si>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</si>
  <si>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</si>
  <si>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</si>
  <si>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</si>
  <si>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</si>
  <si>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</si>
  <si>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</si>
  <si>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</si>
  <si>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</si>
  <si>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</si>
  <si>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</si>
  <si>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</si>
  <si>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</si>
  <si>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</si>
  <si>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</si>
  <si>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</si>
  <si>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</si>
  <si>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</si>
  <si>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</si>
  <si>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</si>
  <si>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</si>
  <si>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</si>
  <si>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</si>
  <si>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</si>
  <si>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</si>
  <si>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</si>
  <si>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</si>
  <si>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</si>
  <si>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</si>
  <si>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</si>
  <si>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</si>
  <si>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</si>
  <si>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</si>
  <si>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</si>
  <si>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</si>
  <si>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</si>
  <si>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</si>
  <si>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</si>
  <si>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</si>
  <si>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</si>
  <si>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</si>
  <si>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</si>
  <si>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</si>
  <si>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</si>
  <si>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</si>
  <si>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</si>
  <si>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</si>
  <si>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</si>
  <si>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</si>
  <si>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</si>
  <si>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</si>
  <si>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</si>
  <si>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</si>
  <si>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</si>
  <si>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</si>
  <si>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</si>
  <si>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</si>
  <si>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</si>
  <si>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</si>
  <si>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</si>
  <si>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</si>
  <si>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</si>
  <si>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</si>
  <si>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</si>
  <si>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</si>
  <si>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</si>
  <si>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</si>
  <si>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</si>
  <si>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</si>
  <si>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</si>
  <si>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</si>
  <si>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</si>
  <si>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</si>
  <si>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</si>
  <si>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</si>
  <si>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</si>
  <si>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</si>
  <si>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</si>
  <si>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</si>
  <si>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</si>
  <si>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</si>
  <si>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</si>
  <si>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</si>
  <si>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</si>
  <si>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</si>
  <si>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</si>
  <si>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</si>
  <si>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</si>
  <si>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</si>
  <si>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</si>
  <si>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</si>
  <si>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</si>
  <si>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</si>
  <si>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</si>
  <si>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</si>
  <si>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</si>
  <si>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</si>
  <si>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</si>
  <si>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</si>
  <si>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</si>
  <si>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</si>
  <si>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</si>
  <si>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</si>
  <si>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</si>
  <si>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</si>
  <si>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</si>
  <si>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</si>
  <si>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</si>
  <si>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</si>
  <si>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</si>
  <si>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</si>
  <si>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</si>
  <si>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</si>
  <si>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</si>
  <si>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</si>
  <si>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</si>
  <si>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</si>
  <si>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</si>
  <si>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</si>
  <si>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</si>
  <si>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</si>
  <si>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</si>
  <si>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</si>
  <si>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</si>
  <si>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</si>
  <si>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</si>
  <si>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</si>
  <si>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</si>
  <si>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</si>
  <si>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</si>
  <si>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</si>
  <si>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</si>
  <si>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</si>
  <si>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</si>
  <si>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</si>
  <si>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</si>
  <si>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</si>
  <si>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</si>
  <si>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</si>
  <si>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</si>
  <si>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</si>
  <si>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</si>
  <si>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</si>
  <si>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</si>
  <si>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</si>
  <si>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</si>
  <si>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</si>
  <si>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</si>
  <si>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</si>
  <si>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</si>
  <si>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</si>
  <si>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</si>
  <si>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</si>
  <si>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</si>
  <si>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</si>
  <si>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</si>
  <si>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</si>
  <si>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</si>
  <si>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</si>
  <si>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</si>
  <si>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</si>
  <si>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</si>
  <si>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</si>
  <si>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</si>
  <si>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</si>
  <si>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</si>
  <si>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</si>
  <si>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</si>
  <si>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</si>
  <si>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</si>
  <si>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</si>
  <si>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</si>
  <si>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</si>
  <si>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</si>
  <si>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</si>
  <si>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</si>
  <si>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</si>
  <si>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</si>
  <si>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</si>
  <si>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</si>
  <si>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</si>
  <si>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</si>
  <si>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</si>
  <si>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</si>
  <si>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</si>
  <si>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</si>
  <si>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</si>
  <si>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</si>
  <si>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</si>
  <si>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</si>
  <si>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</si>
  <si>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</si>
  <si>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</si>
  <si>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</si>
  <si>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</si>
  <si>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</si>
  <si>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</si>
  <si>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</si>
  <si>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</si>
  <si>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</si>
  <si>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</si>
  <si>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</si>
  <si>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</si>
  <si>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</si>
  <si>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</si>
  <si>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</si>
  <si>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</si>
  <si>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</si>
  <si>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</si>
  <si>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</si>
  <si>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</si>
  <si>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</si>
  <si>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</si>
  <si>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</si>
  <si>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</si>
  <si>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</si>
  <si>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</si>
  <si>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</si>
  <si>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</si>
  <si>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</si>
  <si>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</si>
  <si>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</si>
  <si>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</si>
  <si>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</si>
  <si>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</si>
  <si>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</si>
  <si>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</si>
  <si>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</si>
  <si>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</si>
  <si>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</si>
  <si>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</si>
  <si>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</si>
  <si>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</si>
  <si>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</si>
  <si>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</si>
  <si>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</si>
  <si>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</si>
  <si>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</si>
  <si>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</si>
  <si>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</si>
  <si>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</si>
  <si>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</si>
  <si>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</si>
  <si>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</si>
  <si>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</si>
  <si>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</si>
  <si>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</si>
  <si>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</si>
  <si>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</si>
  <si>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</si>
  <si>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</si>
  <si>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</si>
  <si>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</si>
  <si>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</si>
  <si>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</si>
  <si>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</si>
  <si>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</si>
  <si>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</si>
  <si>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</si>
  <si>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</si>
  <si>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</si>
  <si>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</si>
  <si>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</si>
  <si>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</si>
  <si>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</si>
  <si>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</si>
  <si>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</si>
  <si>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</si>
  <si>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</si>
  <si>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</si>
  <si>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</si>
  <si>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</si>
  <si>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</si>
  <si>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</si>
  <si>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</si>
  <si>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</si>
  <si>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</si>
  <si>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</si>
  <si>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</si>
  <si>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</si>
  <si>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</si>
  <si>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</si>
  <si>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</si>
  <si>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</si>
  <si>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</si>
  <si>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</si>
  <si>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</si>
  <si>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</si>
  <si>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</si>
  <si>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</si>
  <si>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</si>
  <si>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</si>
  <si>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</si>
  <si>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</si>
  <si>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</si>
  <si>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</si>
  <si>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</si>
  <si>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</si>
  <si>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</si>
  <si>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</si>
  <si>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</si>
  <si>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</si>
  <si>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</si>
  <si>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</si>
  <si>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</si>
  <si>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</si>
  <si>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</si>
  <si>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</si>
  <si>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</si>
  <si>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</si>
  <si>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</si>
  <si>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</si>
  <si>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</si>
  <si>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</si>
  <si>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</si>
  <si>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</si>
  <si>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</si>
  <si>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</si>
  <si>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</si>
  <si>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</si>
  <si>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</si>
  <si>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</si>
  <si>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</si>
  <si>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</si>
  <si>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</si>
  <si>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</si>
  <si>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</si>
  <si>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</si>
  <si>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</si>
  <si>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</si>
  <si>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</si>
  <si>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</si>
  <si>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</si>
  <si>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</si>
  <si>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</si>
  <si>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</si>
  <si>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</si>
  <si>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</si>
  <si>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</si>
  <si>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</si>
  <si>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</si>
  <si>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</si>
  <si>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</si>
  <si>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</si>
  <si>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</si>
  <si>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</si>
  <si>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</si>
  <si>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</si>
  <si>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</si>
  <si>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</si>
  <si>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</si>
  <si>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</si>
  <si>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</si>
  <si>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</si>
  <si>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</si>
  <si>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</si>
  <si>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</si>
  <si>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</si>
  <si>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</si>
  <si>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</si>
  <si>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</si>
  <si>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</si>
  <si>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</si>
  <si>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</si>
  <si>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</si>
  <si>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</si>
  <si>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</si>
  <si>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</si>
  <si>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</si>
  <si>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</si>
  <si>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</si>
  <si>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</si>
  <si>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</si>
  <si>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</si>
  <si>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</si>
  <si>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</si>
  <si>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</si>
  <si>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</si>
  <si>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</si>
  <si>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</si>
  <si>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</si>
  <si>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</si>
  <si>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</si>
  <si>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</si>
  <si>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</si>
  <si>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</si>
  <si>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</si>
  <si>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</si>
  <si>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</si>
  <si>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</si>
  <si>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</si>
  <si>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</si>
  <si>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</si>
  <si>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</si>
  <si>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</si>
  <si>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</si>
  <si>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</si>
  <si>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</si>
  <si>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</si>
  <si>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</si>
  <si>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</si>
  <si>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</si>
  <si>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</si>
  <si>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</si>
  <si>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</si>
  <si>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</si>
  <si>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</si>
  <si>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</si>
  <si>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</si>
  <si>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</si>
  <si>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</si>
  <si>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</si>
  <si>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</si>
  <si>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</si>
  <si>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</si>
  <si>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</si>
  <si>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</si>
  <si>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</si>
  <si>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</si>
  <si>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</si>
  <si>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</si>
  <si>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</si>
  <si>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</si>
  <si>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</si>
  <si>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</si>
  <si>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</si>
  <si>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</si>
  <si>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</si>
  <si>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</si>
  <si>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</si>
  <si>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</si>
  <si>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</si>
  <si>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</si>
  <si>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</si>
  <si>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</si>
  <si>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</si>
  <si>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</si>
  <si>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</si>
  <si>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</si>
  <si>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</si>
  <si>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</si>
  <si>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</si>
  <si>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</si>
  <si>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</si>
  <si>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</si>
  <si>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</si>
  <si>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</si>
  <si>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</si>
  <si>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</si>
  <si>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</si>
  <si>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</si>
  <si>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</si>
  <si>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</si>
  <si>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</si>
  <si>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</si>
  <si>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</si>
  <si>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</si>
  <si>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</si>
  <si>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</si>
  <si>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</si>
  <si>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</si>
  <si>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</si>
  <si>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</si>
  <si>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</si>
  <si>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</si>
  <si>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</si>
  <si>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</si>
  <si>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</si>
  <si>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</si>
  <si>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</si>
  <si>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</si>
  <si>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</si>
  <si>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</si>
  <si>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</si>
  <si>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</si>
  <si>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</si>
  <si>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</si>
  <si>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</si>
  <si>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</si>
  <si>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</si>
  <si>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</si>
  <si>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</si>
  <si>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</si>
  <si>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</si>
  <si>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</si>
  <si>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</si>
  <si>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</si>
  <si>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</si>
  <si>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</si>
  <si>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</si>
  <si>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</si>
  <si>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</si>
  <si>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</si>
  <si>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</si>
  <si>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</si>
  <si>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</si>
  <si>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</si>
  <si>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</si>
  <si>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</si>
  <si>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</si>
  <si>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</si>
  <si>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</si>
  <si>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</si>
  <si>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</si>
  <si>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</si>
  <si>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</si>
  <si>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</si>
  <si>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</si>
  <si>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</si>
  <si>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</si>
  <si>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</si>
  <si>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</si>
  <si>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</si>
  <si>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</si>
  <si>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</si>
  <si>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</si>
  <si>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</si>
  <si>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</si>
  <si>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</si>
  <si>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</si>
  <si>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</si>
  <si>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</si>
  <si>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</si>
  <si>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</si>
  <si>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</si>
  <si>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</si>
  <si>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</si>
  <si>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</si>
  <si>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</si>
  <si>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</si>
  <si>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</si>
  <si>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</si>
  <si>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</si>
  <si>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</si>
  <si>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</si>
  <si>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</si>
  <si>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</si>
  <si>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</si>
  <si>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</si>
  <si>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</si>
  <si>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</si>
  <si>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</si>
  <si>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</si>
  <si>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</si>
  <si>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</si>
  <si>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</si>
  <si>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</si>
  <si>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</si>
  <si>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</si>
  <si>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</si>
  <si>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</si>
  <si>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</si>
  <si>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</si>
  <si>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</si>
  <si>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</si>
  <si>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</si>
  <si>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</si>
  <si>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</si>
  <si>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</si>
  <si>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</si>
  <si>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</si>
  <si>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</si>
  <si>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</si>
  <si>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</si>
  <si>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</si>
  <si>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</si>
  <si>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</si>
  <si>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</si>
  <si>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</si>
  <si>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</si>
  <si>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</si>
  <si>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</si>
  <si>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</si>
  <si>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</si>
  <si>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</si>
  <si>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</si>
  <si>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</si>
  <si>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</si>
  <si>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</si>
  <si>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</si>
  <si>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</si>
  <si>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</si>
  <si>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</si>
  <si>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</si>
  <si>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</si>
  <si>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</si>
  <si>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</si>
  <si>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</si>
  <si>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</si>
  <si>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</si>
  <si>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</si>
  <si>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</si>
  <si>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</si>
  <si>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</si>
  <si>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</si>
  <si>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</si>
  <si>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</si>
  <si>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</si>
  <si>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</si>
  <si>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</si>
  <si>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</si>
  <si>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</si>
  <si>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</si>
  <si>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</si>
  <si>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</si>
  <si>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</si>
  <si>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</si>
  <si>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</si>
  <si>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</si>
  <si>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</si>
  <si>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</si>
  <si>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</si>
  <si>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</si>
  <si>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</si>
  <si>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</si>
  <si>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</si>
  <si>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</si>
  <si>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</si>
  <si>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</si>
  <si>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</si>
  <si>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</si>
  <si>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</si>
  <si>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</si>
  <si>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</si>
  <si>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</si>
  <si>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</si>
  <si>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</si>
  <si>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</si>
  <si>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</si>
  <si>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</si>
  <si>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</si>
  <si>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</si>
  <si>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</si>
  <si>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</si>
  <si>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</si>
  <si>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</si>
  <si>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</si>
  <si>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</si>
  <si>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</si>
  <si>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</si>
  <si>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</si>
  <si>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</si>
  <si>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</si>
  <si>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</si>
  <si>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</si>
  <si>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</si>
  <si>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</si>
  <si>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</si>
  <si>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</si>
  <si>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</si>
  <si>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</si>
  <si>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</si>
  <si>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</si>
  <si>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</si>
  <si>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</si>
  <si>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</si>
  <si>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</si>
  <si>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</si>
  <si>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</si>
  <si>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</si>
  <si>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</si>
  <si>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</si>
  <si>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</si>
  <si>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</si>
  <si>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</si>
  <si>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</si>
  <si>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</si>
  <si>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</si>
  <si>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</si>
  <si>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</si>
  <si>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</si>
  <si>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</si>
  <si>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</si>
  <si>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</si>
  <si>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</si>
  <si>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</si>
  <si>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</si>
  <si>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</si>
  <si>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</si>
  <si>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</si>
  <si>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</si>
  <si>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</si>
  <si>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</si>
  <si>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</si>
  <si>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</si>
  <si>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</si>
  <si>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</si>
  <si>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</si>
  <si>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</si>
  <si>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</si>
  <si>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</si>
  <si>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</si>
  <si>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</si>
  <si>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</si>
  <si>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</si>
  <si>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</si>
  <si>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</si>
  <si>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</si>
  <si>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</si>
  <si>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</si>
  <si>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</si>
  <si>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</si>
  <si>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</si>
  <si>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</si>
  <si>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</si>
  <si>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</si>
  <si>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</si>
  <si>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</si>
  <si>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</si>
  <si>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</si>
  <si>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</si>
  <si>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</si>
  <si>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</si>
  <si>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</si>
  <si>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</si>
  <si>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</si>
  <si>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</si>
  <si>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</si>
  <si>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</si>
  <si>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</si>
  <si>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</si>
  <si>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</si>
  <si>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</si>
  <si>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</si>
  <si>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</si>
  <si>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</si>
  <si>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</si>
  <si>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</si>
  <si>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</si>
  <si>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</si>
  <si>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</si>
  <si>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</si>
  <si>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</si>
  <si>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</si>
  <si>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</si>
  <si>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</si>
  <si>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</si>
  <si>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</si>
  <si>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</si>
  <si>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</si>
  <si>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</si>
  <si>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</si>
  <si>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</si>
  <si>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</si>
  <si>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</si>
  <si>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</si>
  <si>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</si>
  <si>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</si>
  <si>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</si>
  <si>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</si>
  <si>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</si>
  <si>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</si>
  <si>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</si>
  <si>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</si>
  <si>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</si>
  <si>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</si>
  <si>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</si>
  <si>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</si>
  <si>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</si>
  <si>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</si>
  <si>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</si>
  <si>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</si>
  <si>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</si>
  <si>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</si>
  <si>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</si>
  <si>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</si>
  <si>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</si>
  <si>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</si>
  <si>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</si>
  <si>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</si>
  <si>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</si>
  <si>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</si>
  <si>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</si>
  <si>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</si>
  <si>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</si>
  <si>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</si>
  <si>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</si>
  <si>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</si>
  <si>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</si>
  <si>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</si>
  <si>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</si>
  <si>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</si>
  <si>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</si>
  <si>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</si>
  <si>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</si>
  <si>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</si>
  <si>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</si>
  <si>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</si>
  <si>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</si>
  <si>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</si>
  <si>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</si>
  <si>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</si>
  <si>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</si>
  <si>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</si>
  <si>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</si>
  <si>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</si>
  <si>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</si>
  <si>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</si>
  <si>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</si>
  <si>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</si>
  <si>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</si>
  <si>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</si>
  <si>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</si>
  <si>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</si>
  <si>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</si>
  <si>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</si>
  <si>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</si>
  <si>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</si>
  <si>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</si>
  <si>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</si>
  <si>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</si>
  <si>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</si>
  <si>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</si>
  <si>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</si>
  <si>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</si>
  <si>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</si>
  <si>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</si>
  <si>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</si>
  <si>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</si>
  <si>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</si>
  <si>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</si>
  <si>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</si>
  <si>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</si>
  <si>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</si>
  <si>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</si>
  <si>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</si>
  <si>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</si>
  <si>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</si>
  <si>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</si>
  <si>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</si>
  <si>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</si>
  <si>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</si>
  <si>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</si>
  <si>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</si>
  <si>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</si>
  <si>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</si>
  <si>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</si>
  <si>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</si>
  <si>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</si>
  <si>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</si>
  <si>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</si>
  <si>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</si>
  <si>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</si>
  <si>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</si>
  <si>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</si>
  <si>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</si>
  <si>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</si>
  <si>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</si>
  <si>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</si>
  <si>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</si>
  <si>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</si>
  <si>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</si>
  <si>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</si>
  <si>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</si>
  <si>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</si>
  <si>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</si>
  <si>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</si>
  <si>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</si>
  <si>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</si>
  <si>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</si>
  <si>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</si>
  <si>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</si>
  <si>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</si>
  <si>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</si>
  <si>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</si>
  <si>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</si>
  <si>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</si>
  <si>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</si>
  <si>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</si>
  <si>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</si>
  <si>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</si>
  <si>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</si>
  <si>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</si>
  <si>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</si>
  <si>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</si>
  <si>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</si>
  <si>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</si>
  <si>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</si>
  <si>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</si>
  <si>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</si>
  <si>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</si>
  <si>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</si>
  <si>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</si>
  <si>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</si>
  <si>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</si>
  <si>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</si>
  <si>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</si>
  <si>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</si>
  <si>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</si>
  <si>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</si>
  <si>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</si>
  <si>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</si>
  <si>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</si>
  <si>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</si>
  <si>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</si>
  <si>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</si>
  <si>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</si>
  <si>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</si>
  <si>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</si>
  <si>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</si>
  <si>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</si>
  <si>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</si>
  <si>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</si>
  <si>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</si>
  <si>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</si>
  <si>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</si>
  <si>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</si>
  <si>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</si>
  <si>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</si>
  <si>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</si>
  <si>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</si>
  <si>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</si>
  <si>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</si>
  <si>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</si>
  <si>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</si>
  <si>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</si>
  <si>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</si>
  <si>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</si>
  <si>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</si>
  <si>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</si>
  <si>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</si>
  <si>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</si>
  <si>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</si>
  <si>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</si>
  <si>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</si>
  <si>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</si>
  <si>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</si>
  <si>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</si>
  <si>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</si>
  <si>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</si>
  <si>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</si>
  <si>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</si>
  <si>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</si>
  <si>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</si>
  <si>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</si>
  <si>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</si>
  <si>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</si>
  <si>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</si>
  <si>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</si>
  <si>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</si>
  <si>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</si>
  <si>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</si>
  <si>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</si>
  <si>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</si>
  <si>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</si>
  <si>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</si>
  <si>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</si>
  <si>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</si>
  <si>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</si>
  <si>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</si>
  <si>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</si>
  <si>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</si>
  <si>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</si>
  <si>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</si>
  <si>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</si>
  <si>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</si>
  <si>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</si>
  <si>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</si>
  <si>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</si>
  <si>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</si>
  <si>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</si>
  <si>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</si>
  <si>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</si>
  <si>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</si>
  <si>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</si>
  <si>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</si>
  <si>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</si>
  <si>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</si>
  <si>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</si>
  <si>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</si>
  <si>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</si>
  <si>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</si>
  <si>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</si>
  <si>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</si>
  <si>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</si>
  <si>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</si>
  <si>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</si>
  <si>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</si>
  <si>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</si>
  <si>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</si>
  <si>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</si>
  <si>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</si>
  <si>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</si>
  <si>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</si>
  <si>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</si>
  <si>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</si>
  <si>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</si>
  <si>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</si>
  <si>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</si>
  <si>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</si>
  <si>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</si>
  <si>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</si>
  <si>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</si>
  <si>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</si>
  <si>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</si>
  <si>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</si>
  <si>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</si>
  <si>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</si>
  <si>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</si>
  <si>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</si>
  <si>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</si>
  <si>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</si>
  <si>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</si>
  <si>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</si>
  <si>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</si>
  <si>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</si>
  <si>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</si>
  <si>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</si>
  <si>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</si>
  <si>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</si>
  <si>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</si>
  <si>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</si>
  <si>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</si>
  <si>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</si>
  <si>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</si>
  <si>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</si>
  <si>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</si>
  <si>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</si>
  <si>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</si>
  <si>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</si>
  <si>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</si>
  <si>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</si>
  <si>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</si>
  <si>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</si>
  <si>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</si>
  <si>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</si>
  <si>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</si>
  <si>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</si>
  <si>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</si>
  <si>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</si>
  <si>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</si>
  <si>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</si>
  <si>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</si>
  <si>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</si>
  <si>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</si>
  <si>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</si>
  <si>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</si>
  <si>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</si>
  <si>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</si>
  <si>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</si>
  <si>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</si>
  <si>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</si>
  <si>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</si>
  <si>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</si>
  <si>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</si>
  <si>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</si>
  <si>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</si>
  <si>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</si>
  <si>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</si>
  <si>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</si>
  <si>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</si>
  <si>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</si>
  <si>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</si>
  <si>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</si>
  <si>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</si>
  <si>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</si>
  <si>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</si>
  <si>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</si>
  <si>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</si>
  <si>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</si>
  <si>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</si>
  <si>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</si>
  <si>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</si>
  <si>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</si>
  <si>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</si>
  <si>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</si>
  <si>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</si>
  <si>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</si>
  <si>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</si>
  <si>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</si>
  <si>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</si>
  <si>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</si>
  <si>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</si>
  <si>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</si>
  <si>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</si>
  <si>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</si>
  <si>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</si>
  <si>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</si>
  <si>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</si>
  <si>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</si>
  <si>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</si>
  <si>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</si>
  <si>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</si>
  <si>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</si>
  <si>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</si>
  <si>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</si>
  <si>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</si>
  <si>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</si>
  <si>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</si>
  <si>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</si>
  <si>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</si>
  <si>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</si>
  <si>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</si>
  <si>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</si>
  <si>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</si>
  <si>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</si>
  <si>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</si>
  <si>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</si>
  <si>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</si>
  <si>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</si>
  <si>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</si>
  <si>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</si>
  <si>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</si>
  <si>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</si>
  <si>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</si>
  <si>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</si>
  <si>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</si>
  <si>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</si>
  <si>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</si>
  <si>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</si>
  <si>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</si>
  <si>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</si>
  <si>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</si>
  <si>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</si>
  <si>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</si>
  <si>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</si>
  <si>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</si>
  <si>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</si>
  <si>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</si>
  <si>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</si>
  <si>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</si>
  <si>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</si>
  <si>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</si>
  <si>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</si>
  <si>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</si>
  <si>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</si>
  <si>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</si>
  <si>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</si>
  <si>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</si>
  <si>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</si>
  <si>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</si>
  <si>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</si>
  <si>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</si>
  <si>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</si>
  <si>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</si>
  <si>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</si>
  <si>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</si>
  <si>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</si>
  <si>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</si>
  <si>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</si>
  <si>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</si>
  <si>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</si>
  <si>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</si>
  <si>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</si>
  <si>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</si>
  <si>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</si>
  <si>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</si>
  <si>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</si>
  <si>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</si>
  <si>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</si>
  <si>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</si>
  <si>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</si>
  <si>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</si>
  <si>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</si>
  <si>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</si>
  <si>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</si>
  <si>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</si>
  <si>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</si>
  <si>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</si>
  <si>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</si>
  <si>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</si>
  <si>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</si>
  <si>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</si>
  <si>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</si>
  <si>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</si>
  <si>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</si>
  <si>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</si>
  <si>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</si>
  <si>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</si>
  <si>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</si>
  <si>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</si>
  <si>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</si>
  <si>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</si>
  <si>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</si>
  <si>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</si>
  <si>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</si>
  <si>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</si>
  <si>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</si>
  <si>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</si>
  <si>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</si>
  <si>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</si>
  <si>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</si>
  <si>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</si>
  <si>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</si>
  <si>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</si>
  <si>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</si>
  <si>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</si>
  <si>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</si>
  <si>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</si>
  <si>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</si>
  <si>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</si>
  <si>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</si>
  <si>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</si>
  <si>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</si>
  <si>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</si>
  <si>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</si>
  <si>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</si>
  <si>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</si>
  <si>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</si>
  <si>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</si>
  <si>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</si>
  <si>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</si>
  <si>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</si>
  <si>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</si>
  <si>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</si>
  <si>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</si>
  <si>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</si>
  <si>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</si>
  <si>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</si>
  <si>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</si>
  <si>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</si>
  <si>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</si>
  <si>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</si>
  <si>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</si>
  <si>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</si>
  <si>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</si>
  <si>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</si>
  <si>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</si>
  <si>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</si>
  <si>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</si>
  <si>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</si>
  <si>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</si>
  <si>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</si>
  <si>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</si>
  <si>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</si>
  <si>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</si>
  <si>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</si>
  <si>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</si>
  <si>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</si>
  <si>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</si>
  <si>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</si>
  <si>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</si>
  <si>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</si>
  <si>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</si>
  <si>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</si>
  <si>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</si>
  <si>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</si>
  <si>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</si>
  <si>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</si>
  <si>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</si>
  <si>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</si>
  <si>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</si>
  <si>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</si>
  <si>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</si>
  <si>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</si>
  <si>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</si>
  <si>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</si>
  <si>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</si>
  <si>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</si>
  <si>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</si>
  <si>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</si>
  <si>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</si>
  <si>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</si>
  <si>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</si>
  <si>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</si>
  <si>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</si>
  <si>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</si>
  <si>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</si>
  <si>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</si>
  <si>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</si>
  <si>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</si>
  <si>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</si>
  <si>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</si>
  <si>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</si>
  <si>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</si>
  <si>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</si>
  <si>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</si>
  <si>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</si>
  <si>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</si>
  <si>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</si>
  <si>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</si>
  <si>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</si>
  <si>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</si>
  <si>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</si>
  <si>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</si>
  <si>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</si>
  <si>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</si>
  <si>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</si>
  <si>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</si>
  <si>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</si>
  <si>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</si>
  <si>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</si>
  <si>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</si>
  <si>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</si>
  <si>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</si>
  <si>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</si>
  <si>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</si>
  <si>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</si>
  <si>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</si>
  <si>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</si>
  <si>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</si>
  <si>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</si>
  <si>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</si>
  <si>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</si>
  <si>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</si>
  <si>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</si>
  <si>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</si>
  <si>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</si>
  <si>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</si>
  <si>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</si>
  <si>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</si>
  <si>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</si>
  <si>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</si>
  <si>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</si>
  <si>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</si>
  <si>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</si>
  <si>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</si>
  <si>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</si>
  <si>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</si>
  <si>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</si>
  <si>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</si>
  <si>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</si>
  <si>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</si>
  <si>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</si>
  <si>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</si>
  <si>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</si>
  <si>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</si>
  <si>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</si>
  <si>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</si>
  <si>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</si>
  <si>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</si>
  <si>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</si>
  <si>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</si>
  <si>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</si>
  <si>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</si>
  <si>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</si>
  <si>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</si>
  <si>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</si>
  <si>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</si>
  <si>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</si>
  <si>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</si>
  <si>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</si>
  <si>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</si>
  <si>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</si>
  <si>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</si>
  <si>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</si>
  <si>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</si>
  <si>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</si>
  <si>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</si>
  <si>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</si>
  <si>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</si>
  <si>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</si>
  <si>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</si>
  <si>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</si>
  <si>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</si>
  <si>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</si>
  <si>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</si>
  <si>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</si>
  <si>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</si>
  <si>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</si>
  <si>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</si>
  <si>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</si>
  <si>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</si>
  <si>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</si>
  <si>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</si>
  <si>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</si>
  <si>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</si>
  <si>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</si>
  <si>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</si>
  <si>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</si>
  <si>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</si>
  <si>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</si>
  <si>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</si>
  <si>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</si>
  <si>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</si>
  <si>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</si>
  <si>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</si>
  <si>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</si>
  <si>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</si>
  <si>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</si>
  <si>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</si>
  <si>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</si>
  <si>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</si>
  <si>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</si>
  <si>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</si>
  <si>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</si>
  <si>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</si>
  <si>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</si>
  <si>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</si>
  <si>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</si>
  <si>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</si>
  <si>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</si>
  <si>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</si>
  <si>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</si>
  <si>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</si>
  <si>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</si>
  <si>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</si>
  <si>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</si>
  <si>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</si>
  <si>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</si>
  <si>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</si>
  <si>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</si>
  <si>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</si>
  <si>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</si>
  <si>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</si>
  <si>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</si>
  <si>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</si>
  <si>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</si>
  <si>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</si>
  <si>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</si>
  <si>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</si>
  <si>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</si>
  <si>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</si>
  <si>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</si>
  <si>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</si>
  <si>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</si>
  <si>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</si>
  <si>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</si>
  <si>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</si>
  <si>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</si>
  <si>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</si>
  <si>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</si>
  <si>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</si>
  <si>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</si>
  <si>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</si>
  <si>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</si>
  <si>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</si>
  <si>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</si>
  <si>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</si>
  <si>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</si>
  <si>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</si>
  <si>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</si>
  <si>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</si>
  <si>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</si>
  <si>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</si>
  <si>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</si>
  <si>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</si>
  <si>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</si>
  <si>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</si>
  <si>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</si>
  <si>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</si>
  <si>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</si>
  <si>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</si>
  <si>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</si>
  <si>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</si>
  <si>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</si>
  <si>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</si>
  <si>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</si>
  <si>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</si>
  <si>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</si>
  <si>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</si>
  <si>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</si>
  <si>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</si>
  <si>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</si>
  <si>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</si>
  <si>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</si>
  <si>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</si>
  <si>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</si>
  <si>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</si>
  <si>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</si>
  <si>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</si>
  <si>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</si>
  <si>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</si>
  <si>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</si>
  <si>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</si>
  <si>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</si>
  <si>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</si>
  <si>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</si>
  <si>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</si>
  <si>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</si>
  <si>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</si>
  <si>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</si>
  <si>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</si>
  <si>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</si>
  <si>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</si>
  <si>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</si>
  <si>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</si>
  <si>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</si>
  <si>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</si>
  <si>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</si>
  <si>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</si>
  <si>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</si>
  <si>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</si>
  <si>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</si>
  <si>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</si>
  <si>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</si>
  <si>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</si>
  <si>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</si>
  <si>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</si>
  <si>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</si>
  <si>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</si>
  <si>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</si>
  <si>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</si>
  <si>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</si>
  <si>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</si>
  <si>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</si>
  <si>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</si>
  <si>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</si>
  <si>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</si>
  <si>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</si>
  <si>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</si>
  <si>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</si>
  <si>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</si>
  <si>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</si>
  <si>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</si>
  <si>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</si>
  <si>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</si>
  <si>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</si>
  <si>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</si>
  <si>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</si>
  <si>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</si>
  <si>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</si>
  <si>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</si>
  <si>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</si>
  <si>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</si>
  <si>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</si>
  <si>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</si>
  <si>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</si>
  <si>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</si>
  <si>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</si>
  <si>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</si>
  <si>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</si>
  <si>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</si>
  <si>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</si>
  <si>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</si>
  <si>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</si>
  <si>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</si>
  <si>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</si>
  <si>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</si>
  <si>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</si>
  <si>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</si>
  <si>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</si>
  <si>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</si>
  <si>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</si>
  <si>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</si>
  <si>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</si>
  <si>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</si>
  <si>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</si>
  <si>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</si>
  <si>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</si>
  <si>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</si>
  <si>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</si>
  <si>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</si>
  <si>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</si>
  <si>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</si>
  <si>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</si>
  <si>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</si>
  <si>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</si>
  <si>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</si>
  <si>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</si>
  <si>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</si>
  <si>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</si>
  <si>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</si>
  <si>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</si>
  <si>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</si>
  <si>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</si>
  <si>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</si>
  <si>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</si>
  <si>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</si>
  <si>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</si>
  <si>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</si>
  <si>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</si>
  <si>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</si>
  <si>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</si>
  <si>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</si>
  <si>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</si>
  <si>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</si>
  <si>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</si>
  <si>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</si>
  <si>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</si>
  <si>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</si>
  <si>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</si>
  <si>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</si>
  <si>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</si>
  <si>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</si>
  <si>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</si>
  <si>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</si>
  <si>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</si>
  <si>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</si>
  <si>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</si>
  <si>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</si>
  <si>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</si>
  <si>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</si>
  <si>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</si>
  <si>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</si>
  <si>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</si>
  <si>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</si>
  <si>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</si>
  <si>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</si>
  <si>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</si>
  <si>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</si>
  <si>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</si>
  <si>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</si>
  <si>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</si>
  <si>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</si>
  <si>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</si>
  <si>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</si>
  <si>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</si>
  <si>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</si>
  <si>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</si>
  <si>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</si>
  <si>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</si>
  <si>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</si>
  <si>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</si>
  <si>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</si>
  <si>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</si>
  <si>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</si>
  <si>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</si>
  <si>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</si>
  <si>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</si>
  <si>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</si>
  <si>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</si>
  <si>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</si>
  <si>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</si>
  <si>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</si>
  <si>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</si>
  <si>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</si>
  <si>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</si>
  <si>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</si>
  <si>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</si>
  <si>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</si>
  <si>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</si>
  <si>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</si>
  <si>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</si>
  <si>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</si>
  <si>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</si>
  <si>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</si>
  <si>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</si>
  <si>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</si>
  <si>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</si>
  <si>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</si>
  <si>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</si>
  <si>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</si>
  <si>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</si>
  <si>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</si>
  <si>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</si>
  <si>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</si>
  <si>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</si>
  <si>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</si>
  <si>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</si>
  <si>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</si>
  <si>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</si>
  <si>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</si>
  <si>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</si>
  <si>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</si>
  <si>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</si>
  <si>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</si>
  <si>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</si>
  <si>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</si>
  <si>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</si>
  <si>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</si>
  <si>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</si>
  <si>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</si>
  <si>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</si>
  <si>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</si>
  <si>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</si>
  <si>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</si>
  <si>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</si>
  <si>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</si>
  <si>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</si>
  <si>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</si>
  <si>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</si>
  <si>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</si>
  <si>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</si>
  <si>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</si>
  <si>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</si>
  <si>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</si>
  <si>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</si>
  <si>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</si>
  <si>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</si>
  <si>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</si>
  <si>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</si>
  <si>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</si>
  <si>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</si>
  <si>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</si>
  <si>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</si>
  <si>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</si>
  <si>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</si>
  <si>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</si>
  <si>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</si>
  <si>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</si>
  <si>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</si>
  <si>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</si>
  <si>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</si>
  <si>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</si>
  <si>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</si>
  <si>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</si>
  <si>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</si>
  <si>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</si>
  <si>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</si>
  <si>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</si>
  <si>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</si>
  <si>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</si>
  <si>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</si>
  <si>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</si>
  <si>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</si>
  <si>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</si>
  <si>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</si>
  <si>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</si>
  <si>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</si>
  <si>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</si>
  <si>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</si>
  <si>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</si>
  <si>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</si>
  <si>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</si>
  <si>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</si>
  <si>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</si>
  <si>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</si>
  <si>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</si>
  <si>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</si>
  <si>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</si>
  <si>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</si>
  <si>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</si>
  <si>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</si>
  <si>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</si>
  <si>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</si>
  <si>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</si>
  <si>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</si>
  <si>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</si>
  <si>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</si>
  <si>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</si>
  <si>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</si>
  <si>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</si>
  <si>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</si>
  <si>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</si>
  <si>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</si>
  <si>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</si>
  <si>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</si>
  <si>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</si>
  <si>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</si>
  <si>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</si>
  <si>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</si>
  <si>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</si>
  <si>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</si>
  <si>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</si>
  <si>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</si>
  <si>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</si>
  <si>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</si>
  <si>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</si>
  <si>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</si>
  <si>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</si>
  <si>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</si>
  <si>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</si>
  <si>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</si>
  <si>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</si>
  <si>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</si>
  <si>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</si>
  <si>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</si>
  <si>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</si>
  <si>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</si>
  <si>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</si>
  <si>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</si>
  <si>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</si>
  <si>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</si>
  <si>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</si>
  <si>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</si>
  <si>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</si>
  <si>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</si>
  <si>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</si>
  <si>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</si>
  <si>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</si>
  <si>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</si>
  <si>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</si>
  <si>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</si>
  <si>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</si>
  <si>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</si>
  <si>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</si>
  <si>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</si>
  <si>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</si>
  <si>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</si>
  <si>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</si>
  <si>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</si>
  <si>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</si>
  <si>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</si>
  <si>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</si>
  <si>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</si>
  <si>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</si>
  <si>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</si>
  <si>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</si>
  <si>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</si>
  <si>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</si>
  <si>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</si>
  <si>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</si>
  <si>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</si>
  <si>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</si>
  <si>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</si>
  <si>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</si>
  <si>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</si>
  <si>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</si>
  <si>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</si>
  <si>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</si>
  <si>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</si>
  <si>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</si>
  <si>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</si>
  <si>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</si>
  <si>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</si>
  <si>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</si>
  <si>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</si>
  <si>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</si>
  <si>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</si>
  <si>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</si>
  <si>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</si>
  <si>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</si>
  <si>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</si>
  <si>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</si>
  <si>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</si>
  <si>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</si>
  <si>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</si>
  <si>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</si>
  <si>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</si>
  <si>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</si>
  <si>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</si>
  <si>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</si>
  <si>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</si>
  <si>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</si>
  <si>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</si>
  <si>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</si>
  <si>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</si>
  <si>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</si>
  <si>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</si>
  <si>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</si>
  <si>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</si>
  <si>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</si>
  <si>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</si>
  <si>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</si>
  <si>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</si>
  <si>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</si>
  <si>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</si>
  <si>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</si>
  <si>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</si>
  <si>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</si>
  <si>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</si>
  <si>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</si>
  <si>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</si>
  <si>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</si>
  <si>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</si>
  <si>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</si>
  <si>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</si>
  <si>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</si>
  <si>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</si>
  <si>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</si>
  <si>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</si>
  <si>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</si>
  <si>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</si>
  <si>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</si>
  <si>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</si>
  <si>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</si>
  <si>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</si>
  <si>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</si>
  <si>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</si>
  <si>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</si>
  <si>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</si>
  <si>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</si>
  <si>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</si>
  <si>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</si>
  <si>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</si>
  <si>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</si>
  <si>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</si>
  <si>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</si>
  <si>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</si>
  <si>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</si>
  <si>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</si>
  <si>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</si>
  <si>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</si>
  <si>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</si>
  <si>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</si>
  <si>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</si>
  <si>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</si>
  <si>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</si>
  <si>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</si>
  <si>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</si>
  <si>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</si>
  <si>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</si>
  <si>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</si>
  <si>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</si>
  <si>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</si>
  <si>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</si>
  <si>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</si>
  <si>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</si>
  <si>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</si>
  <si>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</si>
  <si>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</si>
  <si>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</si>
  <si>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</si>
  <si>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</si>
  <si>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</si>
  <si>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</si>
  <si>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</si>
  <si>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</si>
  <si>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</si>
  <si>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</si>
  <si>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</si>
  <si>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</si>
  <si>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</si>
  <si>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</si>
  <si>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</si>
  <si>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</si>
  <si>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</si>
  <si>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</si>
  <si>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</si>
  <si>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</si>
  <si>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</si>
  <si>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</si>
  <si>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</si>
  <si>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</si>
  <si>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</si>
  <si>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</si>
  <si>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</si>
  <si>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</si>
  <si>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</si>
  <si>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</si>
  <si>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</si>
  <si>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</si>
  <si>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</si>
  <si>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</si>
  <si>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</si>
  <si>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</si>
  <si>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</si>
  <si>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</si>
  <si>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</si>
  <si>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</si>
  <si>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</si>
  <si>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</si>
  <si>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</si>
  <si>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</si>
  <si>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</si>
  <si>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</si>
  <si>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</si>
  <si>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</si>
  <si>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</si>
  <si>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</si>
  <si>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</si>
  <si>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</si>
  <si>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</si>
  <si>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</si>
  <si>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</si>
  <si>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</si>
  <si>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</si>
  <si>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</si>
  <si>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</si>
  <si>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</si>
  <si>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</si>
  <si>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</si>
  <si>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</si>
  <si>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</si>
  <si>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</si>
  <si>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</si>
  <si>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</si>
  <si>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</si>
  <si>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</si>
  <si>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</si>
  <si>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</si>
  <si>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</si>
  <si>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</si>
  <si>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</si>
  <si>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</si>
  <si>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</si>
  <si>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</si>
  <si>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</si>
  <si>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</si>
  <si>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</si>
  <si>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</si>
  <si>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</si>
  <si>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</si>
  <si>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</si>
  <si>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</si>
  <si>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</si>
  <si>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</si>
  <si>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</si>
  <si>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</si>
  <si>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</si>
  <si>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</si>
  <si>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</si>
  <si>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</si>
  <si>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</si>
  <si>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</si>
  <si>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</si>
  <si>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</si>
  <si>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</si>
  <si>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</si>
  <si>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</si>
  <si>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</si>
  <si>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</si>
  <si>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</si>
  <si>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</si>
  <si>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</si>
  <si>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</si>
  <si>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</si>
  <si>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</si>
  <si>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</si>
  <si>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</si>
  <si>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</si>
  <si>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</si>
  <si>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</si>
  <si>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</si>
  <si>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</si>
  <si>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</si>
  <si>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</si>
  <si>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</si>
  <si>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</si>
  <si>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</si>
  <si>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</si>
  <si>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</si>
  <si>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</si>
  <si>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</si>
  <si>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</si>
  <si>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</si>
  <si>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</si>
  <si>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</si>
  <si>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</si>
  <si>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</si>
  <si>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</si>
  <si>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</si>
  <si>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</si>
  <si>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</si>
  <si>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</si>
  <si>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</si>
  <si>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</si>
  <si>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</si>
  <si>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</si>
  <si>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</si>
  <si>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</si>
  <si>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</si>
  <si>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</si>
  <si>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</si>
  <si>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</si>
  <si>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</si>
  <si>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</si>
  <si>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</si>
  <si>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</si>
  <si>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</si>
  <si>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</si>
  <si>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</si>
  <si>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</si>
  <si>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</si>
  <si>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</si>
  <si>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</si>
  <si>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</si>
  <si>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</si>
  <si>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</si>
  <si>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</si>
  <si>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</si>
  <si>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</si>
  <si>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</si>
  <si>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</si>
  <si>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</si>
  <si>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</si>
  <si>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</si>
  <si>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</si>
  <si>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</si>
  <si>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</si>
  <si>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</si>
  <si>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</si>
  <si>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</si>
  <si>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</si>
  <si>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</si>
  <si>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</si>
  <si>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</si>
  <si>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</si>
  <si>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</si>
  <si>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</si>
  <si>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</si>
  <si>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</si>
  <si>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</si>
  <si>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</si>
  <si>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</si>
  <si>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</si>
  <si>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</si>
  <si>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</si>
  <si>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</si>
  <si>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</si>
  <si>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</si>
  <si>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</si>
  <si>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</si>
  <si>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</si>
  <si>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</si>
  <si>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</si>
  <si>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</si>
  <si>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</si>
  <si>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</si>
  <si>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</si>
  <si>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</si>
  <si>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</si>
  <si>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</si>
  <si>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</si>
  <si>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</si>
  <si>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</si>
  <si>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</si>
  <si>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</si>
  <si>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</si>
  <si>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</si>
  <si>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</si>
  <si>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</si>
  <si>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</si>
  <si>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</si>
  <si>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</si>
  <si>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</si>
  <si>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</si>
  <si>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</si>
  <si>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</si>
  <si>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</si>
  <si>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</si>
  <si>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</si>
  <si>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</si>
  <si>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</si>
  <si>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</si>
  <si>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</si>
  <si>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</si>
  <si>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</si>
  <si>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</si>
  <si>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</si>
  <si>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</si>
  <si>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</si>
  <si>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</si>
  <si>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</si>
  <si>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</si>
  <si>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</si>
  <si>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</si>
  <si>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</si>
  <si>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</si>
  <si>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</si>
  <si>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</si>
  <si>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</si>
  <si>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</si>
  <si>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</si>
  <si>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</si>
  <si>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</si>
  <si>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</si>
  <si>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</si>
  <si>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</si>
  <si>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</si>
  <si>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</si>
  <si>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</si>
  <si>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</si>
  <si>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</si>
  <si>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</si>
  <si>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</si>
  <si>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</si>
  <si>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</si>
  <si>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</si>
  <si>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</si>
  <si>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</si>
  <si>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</si>
  <si>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</si>
  <si>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</si>
  <si>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</si>
  <si>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</si>
  <si>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</si>
  <si>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</si>
  <si>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</si>
  <si>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</si>
  <si>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</si>
  <si>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</si>
  <si>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</si>
  <si>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</si>
  <si>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</si>
  <si>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</si>
  <si>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</si>
  <si>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</si>
  <si>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</si>
  <si>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</si>
  <si>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</si>
  <si>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</si>
  <si>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</si>
  <si>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</si>
  <si>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</si>
  <si>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</si>
  <si>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</si>
  <si>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</si>
  <si>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</si>
  <si>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</si>
  <si>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</si>
  <si>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</si>
  <si>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</si>
  <si>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</si>
  <si>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</si>
  <si>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</si>
  <si>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</si>
  <si>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</si>
  <si>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</si>
  <si>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</si>
  <si>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</si>
  <si>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</si>
  <si>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</si>
  <si>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</si>
  <si>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</si>
  <si>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</si>
  <si>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</si>
  <si>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</si>
  <si>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</si>
  <si>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</si>
  <si>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</si>
  <si>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</si>
  <si>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</si>
  <si>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</si>
  <si>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</si>
  <si>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</si>
  <si>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</si>
  <si>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</si>
  <si>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</si>
  <si>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</si>
  <si>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</si>
  <si>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</si>
  <si>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</si>
  <si>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</si>
  <si>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</si>
  <si>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</si>
  <si>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</si>
  <si>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</si>
  <si>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</si>
  <si>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</si>
  <si>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</si>
  <si>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</si>
  <si>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</si>
  <si>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</si>
  <si>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</si>
  <si>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</si>
  <si>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</si>
  <si>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</si>
  <si>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</si>
  <si>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</si>
  <si>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</si>
  <si>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</si>
  <si>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</si>
  <si>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</si>
  <si>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</si>
  <si>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</si>
  <si>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</si>
  <si>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</si>
  <si>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</si>
  <si>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</si>
  <si>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</si>
  <si>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</si>
  <si>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</si>
  <si>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</si>
  <si>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</si>
  <si>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</si>
  <si>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</si>
  <si>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</si>
  <si>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</si>
  <si>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</si>
  <si>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</si>
  <si>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</si>
  <si>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</si>
  <si>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</si>
  <si>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</si>
  <si>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</si>
  <si>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</si>
  <si>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</si>
  <si>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</si>
  <si>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</si>
  <si>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</si>
  <si>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</si>
  <si>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</si>
  <si>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</si>
  <si>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</si>
  <si>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</si>
  <si>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</si>
  <si>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</si>
  <si>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</si>
  <si>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</si>
  <si>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</si>
  <si>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</si>
  <si>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</si>
  <si>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</si>
  <si>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</si>
  <si>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</si>
  <si>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</si>
  <si>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</si>
  <si>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</si>
  <si>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</si>
  <si>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</si>
  <si>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</si>
  <si>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</si>
  <si>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</si>
  <si>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</si>
  <si>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</si>
  <si>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</si>
  <si>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</si>
  <si>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</si>
  <si>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</si>
  <si>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</si>
  <si>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</si>
  <si>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</si>
  <si>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</si>
  <si>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</si>
  <si>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</si>
  <si>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</si>
  <si>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</si>
  <si>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</si>
  <si>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</si>
  <si>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</si>
  <si>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</si>
  <si>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</si>
  <si>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</si>
  <si>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</si>
  <si>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</si>
  <si>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</si>
  <si>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</si>
  <si>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</si>
  <si>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</si>
  <si>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</si>
  <si>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</si>
  <si>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</si>
  <si>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</si>
  <si>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</si>
  <si>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</si>
  <si>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</si>
  <si>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</si>
  <si>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</si>
  <si>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</si>
  <si>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</si>
  <si>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</si>
  <si>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</si>
  <si>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</si>
  <si>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</si>
  <si>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</si>
  <si>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</si>
  <si>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</si>
  <si>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</si>
  <si>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</si>
  <si>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</si>
  <si>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</si>
  <si>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</si>
  <si>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</si>
  <si>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</si>
  <si>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</si>
  <si>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</si>
  <si>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</si>
  <si>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</si>
  <si>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</si>
  <si>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</si>
  <si>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</si>
  <si>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</si>
  <si>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</si>
  <si>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</si>
  <si>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</si>
  <si>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</si>
  <si>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</si>
  <si>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</si>
  <si>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</si>
  <si>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</si>
  <si>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</si>
  <si>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</si>
  <si>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</si>
  <si>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</si>
  <si>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</si>
  <si>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</si>
  <si>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</si>
  <si>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</si>
  <si>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</si>
  <si>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</si>
  <si>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</si>
  <si>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</si>
  <si>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</si>
  <si>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</si>
  <si>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</si>
  <si>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</si>
  <si>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</si>
  <si>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</si>
  <si>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</si>
  <si>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</si>
  <si>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</si>
  <si>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</si>
  <si>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</si>
  <si>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</si>
  <si>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</si>
  <si>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</si>
  <si>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</si>
  <si>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</si>
  <si>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</si>
  <si>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</si>
  <si>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</si>
  <si>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</si>
  <si>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</si>
  <si>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</si>
  <si>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</si>
  <si>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</si>
  <si>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</si>
  <si>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</si>
  <si>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</si>
  <si>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</si>
  <si>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</si>
  <si>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</si>
  <si>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</si>
  <si>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</si>
  <si>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</si>
  <si>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</si>
  <si>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</si>
  <si>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</si>
  <si>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</si>
  <si>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</si>
  <si>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</si>
  <si>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</si>
  <si>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</si>
  <si>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</si>
  <si>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</si>
  <si>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</si>
  <si>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</si>
  <si>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</si>
  <si>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</si>
  <si>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</si>
  <si>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</si>
  <si>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</si>
  <si>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</si>
  <si>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</si>
  <si>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</si>
  <si>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</si>
  <si>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</si>
  <si>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</si>
  <si>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</si>
  <si>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</si>
  <si>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</si>
  <si>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</si>
  <si>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</si>
  <si>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</si>
  <si>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</si>
  <si>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</si>
  <si>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</si>
  <si>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</si>
  <si>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</si>
  <si>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</si>
  <si>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</si>
  <si>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</si>
  <si>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</si>
  <si>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</si>
  <si>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</si>
  <si>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</si>
  <si>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</si>
  <si>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</si>
  <si>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</si>
  <si>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</si>
  <si>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</si>
  <si>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</si>
  <si>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</si>
  <si>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</si>
  <si>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</si>
  <si>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</si>
  <si>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</si>
  <si>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</si>
  <si>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</si>
  <si>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</si>
  <si>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</si>
  <si>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</si>
  <si>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</si>
  <si>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</si>
  <si>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</si>
  <si>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</si>
  <si>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</si>
  <si>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</si>
  <si>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</si>
  <si>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</si>
  <si>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</si>
  <si>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</si>
  <si>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</si>
  <si>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</si>
  <si>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</si>
  <si>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</si>
  <si>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</si>
  <si>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</si>
  <si>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</si>
  <si>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</si>
  <si>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</si>
  <si>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</si>
  <si>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</si>
  <si>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</si>
  <si>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</si>
  <si>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</si>
  <si>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</si>
  <si>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</si>
  <si>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</si>
  <si>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</si>
  <si>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</si>
  <si>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</si>
  <si>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</si>
  <si>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</si>
  <si>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</si>
  <si>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</si>
  <si>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</si>
  <si>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</si>
  <si>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</si>
  <si>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</si>
  <si>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</si>
  <si>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</si>
  <si>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</si>
  <si>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</si>
  <si>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</si>
  <si>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</si>
  <si>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</si>
  <si>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</si>
  <si>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</si>
  <si>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</si>
  <si>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</si>
  <si>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</si>
  <si>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</si>
  <si>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</si>
  <si>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</si>
  <si>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</si>
  <si>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</si>
  <si>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</si>
  <si>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</si>
  <si>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</si>
  <si>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</si>
  <si>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</si>
  <si>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</si>
  <si>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</si>
  <si>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</si>
  <si>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</si>
  <si>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</si>
  <si>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</si>
  <si>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</si>
  <si>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</si>
  <si>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</si>
  <si>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</si>
  <si>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</si>
  <si>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</si>
  <si>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</si>
  <si>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</si>
  <si>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</si>
  <si>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</si>
  <si>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</si>
  <si>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</si>
  <si>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</si>
  <si>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</si>
  <si>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</si>
  <si>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</si>
  <si>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</si>
  <si>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</si>
  <si>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</si>
  <si>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</si>
  <si>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</si>
  <si>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</si>
  <si>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</si>
  <si>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</si>
  <si>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</si>
  <si>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</si>
  <si>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</si>
  <si>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</si>
  <si>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</si>
  <si>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</si>
  <si>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</si>
  <si>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</si>
  <si>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</si>
  <si>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</si>
  <si>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</si>
  <si>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</si>
  <si>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</si>
  <si>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</si>
  <si>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</si>
  <si>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</si>
  <si>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</si>
  <si>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</si>
  <si>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</si>
  <si>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</si>
  <si>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</si>
  <si>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</si>
  <si>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</si>
  <si>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</si>
  <si>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</si>
  <si>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</si>
  <si>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</si>
  <si>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</si>
  <si>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</si>
  <si>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</si>
  <si>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</si>
  <si>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</si>
  <si>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</si>
  <si>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</si>
  <si>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</si>
  <si>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</si>
  <si>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</si>
  <si>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</si>
  <si>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</si>
  <si>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</si>
  <si>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</si>
  <si>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</si>
  <si>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</si>
  <si>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</si>
  <si>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</si>
  <si>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</si>
  <si>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</si>
  <si>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</si>
  <si>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</si>
  <si>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</si>
  <si>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</si>
  <si>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</si>
  <si>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</si>
  <si>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</si>
  <si>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</si>
  <si>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</si>
  <si>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</si>
  <si>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</si>
  <si>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</si>
  <si>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</si>
  <si>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</si>
  <si>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</si>
  <si>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</si>
  <si>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</si>
  <si>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</si>
  <si>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</si>
  <si>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</si>
  <si>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</si>
  <si>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</si>
  <si>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</si>
  <si>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</si>
  <si>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</si>
  <si>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</si>
  <si>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</si>
  <si>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</si>
  <si>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</si>
  <si>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</si>
  <si>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</si>
  <si>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</si>
  <si>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</si>
  <si>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</si>
  <si>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</si>
  <si>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</si>
  <si>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</si>
  <si>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</si>
  <si>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</si>
  <si>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</si>
  <si>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</si>
  <si>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</si>
  <si>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</si>
  <si>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</si>
  <si>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</si>
  <si>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</si>
  <si>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</si>
  <si>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</si>
  <si>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</si>
  <si>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</si>
  <si>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</si>
  <si>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</si>
  <si>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</si>
  <si>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</si>
  <si>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</si>
  <si>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</si>
  <si>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</si>
  <si>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</si>
  <si>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</si>
  <si>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</si>
  <si>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</si>
  <si>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</si>
  <si>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</si>
  <si>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</si>
  <si>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</si>
  <si>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</si>
  <si>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</si>
  <si>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</si>
  <si>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</si>
  <si>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</si>
  <si>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</si>
  <si>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</si>
  <si>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</si>
  <si>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</si>
  <si>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</si>
  <si>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</si>
  <si>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</si>
  <si>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</si>
  <si>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</si>
  <si>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</si>
  <si>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</si>
  <si>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</si>
  <si>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</si>
  <si>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</si>
  <si>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</si>
  <si>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</si>
  <si>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</si>
  <si>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</si>
  <si>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</si>
  <si>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</si>
  <si>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</si>
  <si>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</si>
  <si>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</si>
  <si>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</si>
  <si>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</si>
  <si>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</si>
  <si>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</si>
  <si>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</si>
  <si>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</si>
  <si>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</si>
  <si>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</si>
  <si>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</si>
  <si>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</si>
  <si>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</si>
  <si>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</si>
  <si>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</si>
  <si>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</si>
  <si>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</si>
  <si>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</si>
  <si>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</si>
  <si>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</si>
  <si>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</si>
  <si>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</si>
  <si>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</si>
  <si>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</si>
  <si>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</si>
  <si>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</si>
  <si>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</si>
  <si>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</si>
  <si>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</si>
  <si>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</si>
  <si>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</si>
  <si>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</si>
  <si>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</si>
  <si>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</si>
  <si>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</si>
  <si>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</si>
  <si>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</si>
  <si>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</si>
  <si>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</si>
  <si>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</si>
  <si>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</si>
  <si>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</si>
  <si>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</si>
  <si>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</si>
  <si>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</si>
  <si>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</si>
  <si>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</si>
  <si>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</si>
  <si>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</si>
  <si>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</si>
  <si>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</si>
  <si>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</si>
  <si>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</si>
  <si>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</si>
  <si>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</si>
  <si>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</si>
  <si>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</si>
  <si>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</si>
  <si>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</si>
  <si>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</si>
  <si>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</si>
  <si>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</si>
  <si>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</si>
  <si>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</si>
  <si>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</si>
  <si>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</si>
  <si>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</si>
  <si>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</si>
  <si>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</si>
  <si>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</si>
  <si>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</si>
  <si>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</si>
  <si>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</si>
  <si>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</si>
  <si>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</si>
  <si>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</si>
  <si>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</si>
  <si>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</si>
  <si>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</si>
  <si>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</si>
  <si>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</si>
  <si>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</si>
  <si>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</si>
  <si>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</si>
  <si>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</si>
  <si>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</si>
  <si>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</si>
  <si>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</si>
  <si>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</si>
  <si>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</si>
  <si>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</si>
  <si>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</si>
  <si>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</si>
  <si>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</si>
  <si>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</si>
  <si>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</si>
  <si>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</si>
  <si>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</si>
  <si>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</si>
  <si>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</si>
  <si>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</si>
  <si>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</si>
  <si>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</si>
  <si>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</si>
  <si>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</si>
  <si>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</si>
  <si>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</si>
  <si>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</si>
  <si>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</si>
  <si>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</si>
  <si>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</si>
  <si>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</si>
  <si>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</si>
  <si>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</si>
  <si>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</si>
  <si>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</si>
  <si>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</si>
  <si>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</si>
  <si>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</si>
  <si>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</si>
  <si>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</si>
  <si>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</si>
  <si>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</si>
  <si>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</si>
  <si>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</si>
  <si>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</si>
  <si>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</si>
  <si>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</si>
  <si>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</si>
  <si>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</si>
  <si>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</si>
  <si>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</si>
  <si>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</si>
  <si>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</si>
  <si>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</si>
  <si>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</si>
  <si>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</si>
  <si>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</si>
  <si>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</si>
  <si>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</si>
  <si>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</si>
  <si>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</si>
  <si>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</si>
  <si>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</si>
  <si>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</si>
  <si>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</si>
  <si>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</si>
  <si>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</si>
  <si>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</si>
  <si>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</si>
  <si>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</si>
  <si>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</si>
  <si>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</si>
  <si>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</si>
  <si>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</si>
  <si>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</si>
  <si>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</si>
  <si>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</si>
  <si>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</si>
  <si>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</si>
  <si>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</si>
  <si>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</si>
  <si>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</si>
  <si>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</si>
  <si>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</si>
  <si>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</si>
  <si>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</si>
  <si>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</si>
  <si>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</si>
  <si>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</si>
  <si>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</si>
  <si>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</si>
  <si>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</si>
  <si>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</si>
  <si>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</si>
  <si>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</si>
  <si>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</si>
  <si>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</si>
  <si>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</si>
  <si>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</si>
  <si>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</si>
  <si>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</si>
  <si>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</si>
  <si>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</si>
  <si>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</si>
  <si>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</si>
  <si>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</si>
  <si>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</si>
  <si>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</si>
  <si>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</si>
  <si>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</si>
  <si>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</si>
  <si>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</si>
  <si>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</si>
  <si>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</si>
  <si>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</si>
  <si>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</si>
  <si>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</si>
  <si>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</si>
  <si>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</si>
  <si>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</si>
  <si>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</si>
  <si>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</si>
  <si>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</si>
  <si>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</si>
  <si>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</si>
  <si>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</si>
  <si>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</si>
  <si>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</si>
  <si>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</si>
  <si>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</si>
  <si>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</si>
  <si>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</si>
  <si>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</si>
  <si>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</si>
  <si>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</si>
  <si>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</si>
  <si>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</si>
  <si>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</si>
  <si>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</si>
  <si>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</si>
  <si>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</si>
  <si>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</si>
  <si>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</si>
  <si>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</si>
  <si>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</si>
  <si>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</si>
  <si>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</si>
  <si>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</si>
  <si>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</si>
  <si>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</si>
  <si>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</si>
  <si>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</si>
  <si>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</si>
  <si>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</si>
  <si>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</si>
  <si>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</si>
  <si>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</si>
  <si>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</si>
  <si>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</si>
  <si>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</si>
  <si>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</si>
  <si>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</si>
  <si>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</si>
  <si>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</si>
  <si>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</si>
  <si>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</si>
  <si>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</si>
  <si>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</si>
  <si>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</si>
  <si>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</si>
  <si>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</si>
  <si>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</si>
  <si>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</si>
  <si>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</si>
  <si>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</si>
  <si>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</si>
  <si>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</si>
  <si>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</si>
  <si>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</si>
  <si>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</si>
  <si>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</si>
  <si>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</si>
  <si>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</si>
  <si>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</si>
  <si>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</si>
  <si>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</si>
  <si>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</si>
  <si>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</si>
  <si>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</si>
  <si>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</si>
  <si>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</si>
  <si>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</si>
  <si>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</si>
  <si>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</si>
  <si>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</si>
  <si>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</si>
  <si>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</si>
  <si>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</si>
  <si>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</si>
  <si>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</si>
  <si>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</si>
  <si>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</si>
  <si>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</si>
  <si>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</si>
  <si>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</si>
  <si>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</si>
  <si>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</si>
  <si>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</si>
  <si>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</si>
  <si>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</si>
  <si>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</si>
  <si>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</si>
  <si>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</si>
  <si>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</si>
  <si>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</si>
  <si>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</si>
  <si>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</si>
  <si>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</si>
  <si>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</si>
  <si>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</si>
  <si>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</si>
  <si>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</si>
  <si>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</si>
  <si>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</si>
  <si>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</si>
  <si>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</si>
  <si>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</si>
  <si>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</si>
  <si>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</si>
  <si>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</si>
  <si>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</si>
  <si>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</si>
  <si>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</si>
  <si>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</si>
  <si>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</si>
  <si>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</si>
  <si>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</si>
  <si>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</si>
  <si>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</si>
  <si>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</si>
  <si>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</si>
  <si>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</si>
  <si>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</si>
  <si>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</si>
  <si>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</si>
  <si>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</si>
  <si>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</si>
  <si>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</si>
  <si>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</si>
  <si>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</si>
  <si>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</si>
  <si>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</si>
  <si>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</si>
  <si>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</si>
  <si>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</si>
  <si>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</si>
  <si>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</si>
  <si>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</si>
  <si>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</si>
  <si>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</si>
  <si>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</si>
  <si>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</si>
  <si>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</si>
  <si>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</si>
  <si>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</si>
  <si>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</si>
  <si>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</si>
  <si>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</si>
  <si>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</si>
  <si>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</si>
  <si>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</si>
  <si>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</si>
  <si>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</si>
  <si>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</si>
  <si>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</si>
  <si>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</si>
  <si>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</si>
  <si>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</si>
  <si>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</si>
  <si>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</si>
  <si>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</si>
  <si>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</si>
  <si>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</si>
  <si>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</si>
  <si>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</si>
  <si>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</si>
  <si>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</si>
  <si>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</si>
  <si>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</si>
  <si>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</si>
  <si>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</si>
  <si>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</si>
  <si>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</si>
  <si>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</si>
  <si>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</si>
  <si>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</si>
  <si>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</si>
  <si>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</si>
  <si>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</si>
  <si>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</si>
  <si>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</si>
  <si>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</si>
  <si>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</si>
  <si>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</si>
  <si>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</si>
  <si>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</si>
  <si>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</si>
  <si>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</si>
  <si>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</si>
  <si>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</si>
  <si>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</si>
  <si>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</si>
  <si>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</si>
  <si>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</si>
  <si>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</si>
  <si>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</si>
  <si>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</si>
  <si>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</si>
  <si>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</si>
  <si>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</si>
  <si>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</si>
  <si>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</si>
  <si>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</si>
  <si>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</si>
  <si>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</si>
  <si>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</si>
  <si>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</si>
  <si>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</si>
  <si>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</si>
  <si>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</si>
  <si>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</si>
  <si>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</si>
  <si>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</si>
  <si>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</si>
  <si>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</si>
  <si>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</si>
  <si>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</si>
  <si>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</si>
  <si>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</si>
  <si>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</si>
  <si>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</si>
  <si>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</si>
  <si>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</si>
  <si>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</si>
  <si>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</si>
  <si>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</si>
  <si>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</si>
  <si>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</si>
  <si>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</si>
  <si>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</si>
  <si>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</si>
  <si>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</si>
  <si>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</si>
  <si>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</si>
  <si>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</si>
  <si>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</si>
  <si>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</si>
  <si>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</si>
  <si>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</si>
  <si>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</si>
  <si>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</si>
  <si>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</si>
  <si>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</si>
  <si>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</si>
  <si>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</si>
  <si>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</si>
  <si>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</si>
  <si>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</si>
  <si>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</si>
  <si>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</si>
  <si>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</si>
  <si>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</si>
  <si>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</si>
  <si>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</si>
  <si>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</si>
  <si>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</si>
  <si>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</si>
  <si>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</si>
  <si>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</si>
  <si>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</si>
  <si>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</si>
  <si>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</si>
  <si>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</si>
  <si>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</si>
  <si>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</si>
  <si>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</si>
  <si>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</si>
  <si>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</si>
  <si>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</si>
  <si>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</si>
  <si>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</si>
  <si>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</si>
  <si>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</si>
  <si>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</si>
  <si>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</si>
  <si>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</si>
  <si>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</si>
  <si>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</si>
  <si>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</si>
  <si>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</si>
  <si>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</si>
  <si>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</si>
  <si>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</si>
  <si>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</si>
  <si>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</si>
  <si>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</si>
  <si>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</si>
  <si>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</si>
  <si>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</si>
  <si>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</si>
  <si>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</si>
  <si>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</si>
  <si>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</si>
  <si>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</si>
  <si>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</si>
  <si>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</si>
  <si>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</si>
  <si>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</si>
  <si>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</si>
  <si>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</si>
  <si>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</si>
  <si>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</si>
  <si>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</si>
  <si>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</si>
  <si>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</si>
  <si>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</si>
  <si>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</si>
  <si>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</si>
  <si>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</si>
  <si>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</si>
  <si>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</si>
  <si>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</si>
  <si>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</si>
  <si>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</si>
  <si>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</si>
  <si>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</si>
  <si>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</si>
  <si>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</si>
  <si>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</si>
  <si>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</si>
  <si>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</si>
  <si>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</si>
  <si>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</si>
  <si>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</si>
  <si>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</si>
  <si>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</si>
  <si>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</si>
  <si>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</si>
  <si>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</si>
  <si>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</si>
  <si>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</si>
  <si>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</si>
  <si>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</si>
  <si>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</si>
  <si>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</si>
  <si>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</si>
  <si>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</si>
  <si>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</si>
  <si>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</si>
  <si>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</si>
  <si>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</si>
  <si>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</si>
  <si>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</si>
  <si>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</si>
  <si>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</si>
  <si>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</si>
  <si>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</si>
  <si>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</si>
  <si>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</si>
  <si>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</si>
  <si>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</si>
  <si>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</si>
  <si>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</si>
  <si>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</si>
  <si>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</si>
  <si>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</si>
  <si>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</si>
  <si>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</si>
  <si>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</si>
  <si>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</si>
  <si>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</si>
  <si>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</si>
  <si>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</si>
  <si>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</si>
  <si>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</si>
  <si>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</si>
  <si>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</si>
  <si>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</si>
  <si>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</si>
  <si>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</si>
  <si>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</si>
  <si>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</si>
  <si>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</si>
  <si>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</si>
  <si>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</si>
  <si>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</si>
  <si>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</si>
  <si>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</si>
  <si>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</si>
  <si>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</si>
  <si>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</si>
  <si>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</si>
  <si>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</si>
  <si>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</si>
  <si>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</si>
  <si>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</si>
  <si>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</si>
  <si>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</si>
  <si>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</si>
  <si>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</si>
  <si>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</si>
  <si>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</si>
  <si>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</si>
  <si>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</si>
  <si>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</si>
  <si>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</si>
  <si>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</si>
  <si>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</si>
  <si>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</si>
  <si>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</si>
  <si>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</si>
  <si>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</si>
  <si>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</si>
  <si>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</si>
  <si>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</si>
  <si>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</si>
  <si>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</si>
  <si>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</si>
  <si>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</si>
  <si>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</si>
  <si>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</si>
  <si>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</si>
  <si>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</si>
  <si>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</si>
  <si>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</si>
  <si>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</si>
  <si>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</si>
  <si>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</si>
  <si>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</si>
  <si>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</si>
  <si>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</si>
  <si>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</si>
  <si>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</si>
  <si>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</si>
  <si>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</si>
  <si>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</si>
  <si>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</si>
  <si>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</si>
  <si>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</si>
  <si>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</si>
  <si>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</si>
  <si>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</si>
  <si>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</si>
  <si>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</si>
  <si>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</si>
  <si>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</si>
  <si>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</si>
  <si>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</si>
  <si>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</si>
  <si>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</si>
  <si>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</si>
  <si>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</si>
  <si>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</si>
  <si>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</si>
  <si>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</si>
  <si>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</si>
  <si>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</si>
  <si>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</si>
  <si>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</si>
  <si>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</si>
  <si>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</si>
  <si>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</si>
  <si>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</si>
  <si>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</si>
  <si>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</si>
  <si>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</si>
  <si>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</si>
  <si>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</si>
  <si>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</si>
  <si>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</si>
  <si>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</si>
  <si>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</si>
  <si>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</si>
  <si>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</si>
  <si>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</si>
  <si>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</si>
  <si>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</si>
  <si>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</si>
  <si>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</si>
  <si>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</si>
  <si>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</si>
  <si>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</si>
  <si>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</si>
  <si>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</si>
  <si>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</si>
  <si>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</si>
  <si>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</si>
  <si>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</si>
  <si>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</si>
  <si>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</si>
  <si>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</si>
  <si>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</si>
  <si>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</si>
  <si>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</si>
  <si>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</si>
  <si>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</si>
  <si>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</si>
  <si>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</si>
  <si>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</si>
  <si>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</si>
  <si>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</si>
  <si>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</si>
  <si>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</si>
  <si>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</si>
  <si>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</si>
  <si>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</si>
  <si>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</si>
  <si>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</si>
  <si>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</si>
  <si>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</si>
  <si>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</si>
  <si>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</si>
  <si>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</si>
  <si>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</si>
  <si>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</si>
  <si>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</si>
  <si>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</si>
  <si>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</si>
  <si>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</si>
  <si>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</si>
  <si>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</si>
  <si>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</si>
  <si>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</si>
  <si>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</si>
  <si>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</si>
  <si>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</si>
  <si>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</si>
  <si>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</si>
  <si>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</si>
  <si>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</si>
  <si>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</si>
  <si>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</si>
  <si>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</si>
  <si>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</si>
  <si>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</si>
  <si>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</si>
  <si>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</si>
  <si>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</si>
  <si>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</si>
  <si>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</si>
  <si>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</si>
  <si>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</si>
  <si>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</si>
  <si>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</si>
  <si>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</si>
  <si>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</si>
  <si>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</si>
  <si>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</si>
  <si>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</si>
  <si>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</si>
  <si>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</si>
  <si>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</si>
  <si>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</si>
  <si>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</si>
  <si>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</si>
  <si>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</si>
  <si>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</si>
  <si>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</si>
  <si>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</si>
  <si>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</si>
  <si>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</si>
  <si>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</si>
  <si>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</si>
  <si>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</si>
  <si>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</si>
  <si>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</si>
  <si>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</si>
  <si>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</si>
  <si>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</si>
  <si>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</si>
  <si>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</si>
  <si>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</si>
  <si>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</si>
  <si>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</si>
  <si>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</si>
  <si>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</si>
  <si>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</si>
  <si>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</si>
  <si>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</si>
  <si>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</si>
  <si>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</si>
  <si>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</si>
  <si>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</si>
  <si>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</si>
  <si>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</si>
  <si>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</si>
  <si>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</si>
  <si>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</si>
  <si>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</si>
  <si>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</si>
  <si>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</si>
  <si>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</si>
  <si>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</si>
  <si>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</si>
  <si>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</si>
  <si>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</si>
  <si>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</si>
  <si>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</si>
  <si>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</si>
  <si>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</si>
  <si>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</si>
  <si>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</si>
  <si>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</si>
  <si>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</si>
  <si>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</si>
  <si>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</si>
  <si>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</si>
  <si>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</si>
  <si>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</si>
  <si>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</si>
  <si>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</si>
  <si>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</si>
  <si>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</si>
  <si>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</si>
  <si>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</si>
  <si>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</si>
  <si>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</si>
  <si>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</si>
  <si>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</si>
  <si>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</si>
  <si>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</si>
  <si>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</si>
  <si>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</si>
  <si>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</si>
  <si>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</si>
  <si>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</si>
  <si>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</si>
  <si>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</si>
  <si>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</si>
  <si>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</si>
  <si>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</si>
  <si>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</si>
  <si>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</si>
  <si>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</si>
  <si>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</si>
  <si>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</si>
  <si>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</si>
  <si>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</si>
  <si>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</si>
  <si>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</si>
  <si>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</si>
  <si>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</si>
  <si>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</si>
  <si>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</si>
  <si>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</si>
  <si>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</si>
  <si>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</si>
  <si>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</si>
  <si>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</si>
  <si>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</si>
  <si>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</si>
  <si>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</si>
  <si>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</si>
  <si>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</si>
  <si>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</si>
  <si>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</si>
  <si>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</si>
  <si>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</si>
  <si>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</si>
  <si>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</si>
  <si>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</si>
  <si>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</si>
  <si>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</si>
  <si>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</si>
  <si>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</si>
  <si>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</si>
  <si>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</si>
  <si>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</si>
  <si>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</si>
  <si>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</si>
  <si>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</si>
  <si>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</si>
  <si>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</si>
  <si>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</si>
  <si>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</si>
  <si>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</si>
  <si>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</si>
  <si>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</si>
  <si>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</si>
  <si>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</si>
  <si>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</si>
  <si>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</si>
  <si>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</si>
  <si>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</si>
  <si>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</si>
  <si>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</si>
  <si>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</si>
  <si>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</si>
  <si>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</si>
  <si>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</si>
  <si>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</si>
  <si>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</si>
  <si>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</si>
  <si>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</si>
  <si>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</si>
  <si>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</si>
  <si>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</si>
  <si>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</si>
  <si>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</si>
  <si>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</si>
  <si>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</si>
  <si>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</si>
  <si>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</si>
  <si>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</si>
  <si>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</si>
  <si>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</si>
  <si>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</si>
  <si>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</si>
  <si>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</si>
  <si>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</si>
  <si>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</si>
  <si>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</si>
  <si>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</si>
  <si>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</si>
  <si>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</si>
  <si>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</si>
  <si>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</si>
  <si>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</si>
  <si>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</si>
  <si>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</si>
  <si>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</si>
  <si>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</si>
  <si>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</si>
  <si>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</si>
  <si>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</si>
  <si>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</si>
  <si>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</si>
  <si>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</si>
  <si>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</si>
  <si>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</si>
  <si>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</si>
  <si>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</si>
  <si>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</si>
  <si>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</si>
  <si>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</si>
  <si>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</si>
  <si>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</si>
  <si>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</si>
  <si>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</si>
  <si>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</si>
  <si>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</si>
  <si>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</si>
  <si>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</si>
  <si>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</si>
  <si>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</si>
  <si>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</si>
  <si>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</si>
  <si>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</si>
  <si>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</si>
  <si>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</si>
  <si>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</si>
  <si>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</si>
  <si>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</si>
  <si>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</si>
  <si>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</si>
  <si>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</si>
  <si>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</si>
  <si>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</si>
  <si>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</si>
  <si>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</si>
  <si>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</si>
  <si>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</si>
  <si>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</si>
  <si>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</si>
  <si>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</si>
  <si>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</si>
  <si>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</si>
  <si>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</si>
  <si>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</si>
  <si>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</si>
  <si>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</si>
  <si>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</si>
  <si>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</si>
  <si>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</si>
  <si>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</si>
  <si>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</si>
  <si>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</si>
  <si>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</si>
  <si>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</si>
  <si>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</si>
  <si>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</si>
  <si>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</si>
  <si>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</si>
  <si>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</si>
  <si>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</si>
  <si>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</si>
  <si>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</si>
  <si>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</si>
  <si>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</si>
  <si>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</si>
  <si>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</si>
  <si>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</si>
  <si>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</si>
  <si>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</si>
  <si>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</si>
  <si>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</si>
  <si>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</si>
  <si>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</si>
  <si>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</si>
  <si>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</si>
  <si>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</si>
  <si>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</si>
  <si>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</si>
  <si>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</si>
  <si>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</si>
  <si>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</si>
  <si>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</si>
  <si>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</si>
  <si>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</si>
  <si>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</si>
  <si>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</si>
  <si>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</si>
  <si>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</si>
  <si>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</si>
  <si>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</si>
  <si>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</si>
  <si>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</si>
  <si>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</si>
  <si>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</si>
  <si>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</si>
  <si>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</si>
  <si>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</si>
  <si>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</si>
  <si>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</si>
  <si>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</si>
  <si>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</si>
  <si>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</si>
  <si>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</si>
  <si>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</si>
  <si>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</si>
  <si>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</si>
  <si>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</si>
  <si>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</si>
  <si>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</si>
  <si>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</si>
  <si>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</si>
  <si>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</si>
  <si>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</si>
  <si>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</si>
  <si>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</si>
  <si>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</si>
  <si>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</si>
  <si>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</si>
  <si>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</si>
  <si>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</si>
  <si>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</si>
  <si>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</si>
  <si>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</si>
  <si>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</si>
  <si>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</si>
  <si>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</si>
  <si>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</si>
  <si>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</si>
  <si>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</si>
  <si>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</si>
  <si>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</si>
  <si>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</si>
  <si>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</si>
  <si>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</si>
  <si>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</si>
  <si>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</si>
  <si>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</si>
  <si>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</si>
  <si>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</si>
  <si>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</si>
  <si>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</si>
  <si>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</si>
  <si>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</si>
  <si>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</si>
  <si>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</si>
  <si>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</si>
  <si>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</si>
  <si>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</si>
  <si>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</si>
  <si>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</si>
  <si>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</si>
  <si>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</si>
  <si>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</si>
  <si>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</si>
  <si>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</si>
  <si>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</si>
  <si>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</si>
  <si>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</si>
  <si>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</si>
  <si>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</si>
  <si>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</si>
  <si>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</si>
  <si>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</si>
  <si>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</si>
  <si>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</si>
  <si>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</si>
  <si>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</si>
  <si>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</si>
  <si>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</si>
  <si>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</si>
  <si>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</si>
  <si>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</si>
  <si>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</si>
  <si>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</si>
  <si>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</si>
  <si>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</si>
  <si>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</si>
  <si>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</si>
  <si>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</si>
  <si>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</si>
  <si>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</si>
  <si>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</si>
  <si>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</si>
  <si>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</si>
  <si>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</si>
  <si>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</si>
  <si>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</si>
  <si>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</si>
  <si>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</si>
  <si>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</si>
  <si>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</si>
  <si>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</si>
  <si>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</si>
  <si>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</si>
  <si>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</si>
  <si>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</si>
  <si>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</si>
  <si>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</si>
  <si>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</si>
  <si>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</si>
  <si>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</si>
  <si>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</si>
  <si>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</si>
  <si>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</si>
  <si>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</si>
  <si>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</si>
  <si>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</si>
  <si>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</si>
  <si>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</si>
  <si>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</si>
  <si>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</si>
  <si>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</si>
  <si>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</si>
  <si>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</si>
  <si>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</si>
  <si>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</si>
  <si>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</si>
  <si>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</si>
  <si>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</si>
  <si>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</si>
  <si>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</si>
  <si>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</si>
  <si>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</si>
  <si>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</si>
  <si>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</si>
  <si>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</si>
  <si>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</si>
  <si>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</si>
  <si>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</si>
  <si>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</si>
  <si>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</si>
  <si>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</si>
  <si>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</si>
  <si>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</si>
  <si>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</si>
  <si>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</si>
  <si>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</si>
  <si>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</si>
  <si>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</si>
  <si>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</si>
  <si>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</si>
  <si>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</si>
  <si>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</si>
  <si>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</si>
  <si>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</si>
  <si>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</si>
  <si>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</si>
  <si>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</si>
  <si>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</si>
  <si>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</si>
  <si>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</si>
  <si>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</si>
  <si>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</si>
  <si>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</si>
  <si>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</si>
  <si>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</si>
  <si>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</si>
  <si>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</si>
  <si>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</si>
  <si>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</si>
  <si>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</si>
  <si>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</si>
  <si>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</si>
  <si>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</si>
  <si>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</si>
  <si>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</si>
  <si>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</si>
  <si>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</si>
  <si>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</si>
  <si>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</si>
  <si>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</si>
  <si>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</si>
  <si>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</si>
  <si>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</si>
  <si>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</si>
  <si>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</si>
  <si>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</si>
  <si>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</si>
  <si>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</si>
  <si>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</si>
  <si>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</si>
  <si>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</si>
  <si>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</si>
  <si>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</si>
  <si>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</si>
  <si>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</si>
  <si>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</si>
  <si>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</si>
  <si>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</si>
  <si>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</si>
  <si>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</si>
  <si>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</si>
  <si>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</si>
  <si>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</si>
  <si>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</si>
  <si>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</si>
  <si>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</si>
  <si>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</si>
  <si>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</si>
  <si>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</si>
  <si>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</si>
  <si>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</si>
  <si>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</si>
  <si>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</si>
  <si>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</si>
  <si>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</si>
  <si>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</si>
  <si>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</si>
  <si>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</si>
  <si>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</si>
  <si>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</si>
  <si>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</si>
  <si>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</si>
  <si>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</si>
  <si>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</si>
  <si>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</si>
  <si>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</si>
  <si>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</si>
  <si>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</si>
  <si>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</si>
  <si>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</si>
  <si>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</si>
  <si>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</si>
  <si>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</si>
  <si>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</si>
  <si>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</si>
  <si>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</si>
  <si>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</si>
  <si>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</si>
  <si>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</si>
  <si>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</si>
  <si>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</si>
  <si>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</si>
  <si>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</si>
  <si>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</si>
  <si>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</si>
  <si>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</si>
  <si>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</si>
  <si>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</si>
  <si>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</si>
  <si>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</si>
  <si>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</si>
  <si>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</si>
  <si>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</si>
  <si>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</si>
  <si>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</si>
  <si>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</si>
  <si>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</si>
  <si>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</si>
  <si>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</si>
  <si>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</si>
  <si>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</si>
  <si>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</si>
  <si>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</si>
  <si>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</si>
  <si>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</si>
  <si>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</si>
  <si>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</si>
  <si>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</si>
  <si>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</si>
  <si>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</si>
  <si>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</si>
  <si>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</si>
  <si>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</si>
  <si>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</si>
  <si>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</si>
  <si>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</si>
  <si>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</si>
  <si>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</si>
  <si>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</si>
  <si>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</si>
  <si>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</si>
  <si>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</si>
  <si>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</si>
  <si>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</si>
  <si>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</si>
  <si>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</si>
  <si>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</si>
  <si>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</si>
  <si>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</si>
  <si>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</si>
  <si>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</si>
  <si>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</si>
  <si>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</si>
  <si>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</si>
  <si>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</si>
  <si>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</si>
  <si>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</si>
  <si>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</si>
  <si>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</si>
  <si>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</si>
  <si>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</si>
  <si>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</si>
  <si>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</si>
  <si>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</si>
  <si>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</si>
  <si>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</si>
  <si>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</si>
  <si>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</si>
  <si>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</si>
  <si>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</si>
  <si>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</si>
  <si>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</si>
  <si>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</si>
  <si>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</si>
  <si>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</si>
  <si>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</si>
  <si>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</si>
  <si>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</si>
  <si>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</si>
  <si>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</si>
  <si>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</si>
  <si>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</si>
  <si>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</si>
  <si>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</si>
  <si>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</si>
  <si>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</si>
  <si>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</si>
  <si>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</si>
  <si>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</si>
  <si>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</si>
  <si>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</si>
  <si>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</si>
  <si>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</si>
  <si>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</si>
  <si>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</si>
  <si>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</si>
  <si>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</si>
  <si>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</si>
  <si>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</si>
  <si>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</si>
  <si>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</si>
  <si>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</si>
  <si>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</si>
  <si>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</si>
  <si>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</si>
  <si>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</si>
  <si>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</si>
  <si>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</si>
  <si>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</si>
  <si>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</si>
  <si>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</si>
  <si>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</si>
  <si>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</si>
  <si>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</si>
  <si>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</si>
  <si>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</si>
  <si>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</si>
  <si>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</si>
  <si>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</si>
  <si>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</si>
  <si>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</si>
  <si>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</si>
  <si>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</si>
  <si>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</si>
  <si>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</si>
  <si>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</si>
  <si>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</si>
  <si>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</si>
  <si>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</si>
  <si>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</si>
  <si>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</si>
  <si>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</si>
  <si>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</si>
  <si>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</si>
  <si>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</si>
  <si>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</si>
  <si>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</si>
  <si>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</si>
  <si>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</si>
  <si>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</si>
  <si>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</si>
  <si>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</si>
  <si>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</si>
  <si>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</si>
  <si>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</si>
  <si>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</si>
  <si>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</si>
  <si>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</si>
  <si>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</si>
  <si>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</si>
  <si>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</si>
  <si>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</si>
  <si>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</si>
  <si>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</si>
  <si>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</si>
  <si>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</si>
  <si>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</si>
  <si>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</si>
  <si>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</si>
  <si>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</si>
  <si>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</si>
  <si>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</si>
  <si>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</si>
  <si>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</si>
  <si>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</si>
  <si>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</si>
  <si>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</si>
  <si>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</si>
  <si>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</si>
  <si>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</si>
  <si>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</si>
  <si>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</si>
  <si>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</si>
  <si>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</si>
  <si>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</si>
  <si>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</si>
  <si>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</si>
  <si>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</si>
  <si>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</si>
  <si>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</si>
  <si>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</si>
  <si>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</si>
  <si>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</si>
  <si>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</si>
  <si>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</si>
  <si>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</si>
  <si>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</si>
  <si>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</si>
  <si>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</si>
  <si>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</si>
  <si>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</si>
  <si>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</si>
  <si>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</si>
  <si>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</si>
  <si>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</si>
  <si>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</si>
  <si>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</si>
  <si>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</si>
  <si>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</si>
  <si>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</si>
  <si>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</si>
  <si>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</si>
  <si>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</si>
  <si>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</si>
  <si>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</si>
  <si>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</si>
  <si>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</si>
  <si>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</si>
  <si>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</si>
  <si>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</si>
  <si>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</si>
  <si>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</si>
  <si>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</si>
  <si>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</si>
  <si>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</si>
  <si>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</si>
  <si>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</si>
  <si>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</si>
  <si>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</si>
  <si>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</si>
  <si>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</si>
  <si>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</si>
  <si>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</si>
  <si>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</si>
  <si>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</si>
  <si>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</si>
  <si>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</si>
  <si>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</si>
  <si>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</si>
  <si>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</si>
  <si>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</si>
  <si>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</si>
  <si>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</si>
  <si>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</si>
  <si>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</si>
  <si>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</si>
  <si>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</si>
  <si>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</si>
  <si>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</si>
  <si>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</si>
  <si>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</si>
  <si>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</si>
  <si>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</si>
  <si>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</si>
  <si>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</si>
  <si>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</si>
  <si>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</si>
  <si>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</si>
  <si>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</si>
  <si>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</si>
  <si>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</si>
  <si>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</si>
  <si>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</si>
  <si>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</si>
  <si>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</si>
  <si>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</si>
  <si>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</si>
  <si>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</si>
  <si>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</si>
  <si>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</si>
  <si>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</si>
  <si>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</si>
  <si>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</si>
  <si>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</si>
  <si>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</si>
  <si>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</si>
  <si>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</si>
  <si>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</si>
  <si>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</si>
  <si>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</si>
  <si>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</si>
  <si>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</si>
  <si>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</si>
  <si>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</si>
  <si>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</si>
  <si>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</si>
  <si>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</si>
  <si>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</si>
  <si>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</si>
  <si>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</si>
  <si>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</si>
  <si>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</si>
  <si>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</si>
  <si>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</si>
  <si>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</si>
  <si>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</si>
  <si>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</si>
  <si>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</si>
  <si>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</si>
  <si>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</si>
  <si>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</si>
  <si>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</si>
  <si>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</si>
  <si>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</si>
  <si>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</si>
  <si>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</si>
  <si>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</si>
  <si>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</si>
  <si>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</si>
  <si>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</si>
  <si>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</si>
  <si>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</si>
  <si>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</si>
  <si>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</si>
  <si>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</si>
  <si>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</si>
  <si>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</si>
  <si>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</si>
  <si>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</si>
  <si>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</si>
  <si>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</si>
  <si>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</si>
  <si>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</si>
  <si>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</si>
  <si>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</si>
  <si>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</si>
  <si>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</si>
  <si>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</si>
  <si>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</si>
  <si>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</si>
  <si>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</si>
  <si>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</si>
  <si>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</si>
  <si>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</si>
  <si>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</si>
  <si>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</si>
  <si>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</si>
  <si>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</si>
  <si>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</si>
  <si>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</si>
  <si>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</si>
  <si>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</si>
  <si>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</si>
  <si>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</si>
  <si>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</si>
  <si>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</si>
  <si>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</si>
  <si>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</si>
  <si>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</si>
  <si>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</si>
  <si>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</si>
  <si>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</si>
  <si>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</si>
  <si>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</si>
  <si>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</si>
  <si>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</si>
  <si>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</si>
  <si>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</si>
  <si>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</si>
  <si>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</si>
  <si>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</si>
  <si>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</si>
  <si>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</si>
  <si>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</si>
  <si>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</si>
  <si>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</si>
  <si>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</si>
  <si>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</si>
  <si>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</si>
  <si>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</si>
  <si>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</si>
  <si>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</si>
  <si>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</si>
  <si>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</si>
  <si>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</si>
  <si>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</si>
  <si>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</si>
  <si>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</si>
  <si>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</si>
  <si>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</si>
  <si>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</si>
  <si>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</si>
  <si>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</si>
  <si>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</si>
  <si>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</si>
  <si>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</si>
  <si>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</si>
  <si>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</si>
  <si>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</si>
  <si>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</si>
  <si>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</si>
  <si>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</si>
  <si>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</si>
  <si>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</si>
  <si>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</si>
  <si>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</si>
  <si>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</si>
  <si>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</si>
  <si>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</si>
  <si>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</si>
  <si>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</si>
  <si>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</si>
  <si>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</si>
  <si>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</si>
  <si>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</si>
  <si>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</si>
  <si>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</si>
  <si>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</si>
  <si>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</si>
  <si>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</si>
  <si>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</si>
  <si>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</si>
  <si>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</si>
  <si>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</si>
  <si>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</si>
  <si>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</si>
  <si>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</si>
  <si>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</si>
  <si>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</si>
  <si>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</si>
  <si>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</si>
  <si>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</si>
  <si>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</si>
  <si>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</si>
  <si>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</si>
  <si>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</si>
  <si>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</si>
  <si>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</si>
  <si>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</si>
  <si>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</si>
  <si>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</si>
  <si>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</si>
  <si>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</si>
  <si>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</si>
  <si>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</si>
  <si>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</si>
  <si>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</si>
  <si>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</si>
  <si>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</si>
  <si>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</si>
  <si>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</si>
  <si>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</si>
  <si>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</si>
  <si>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</si>
  <si>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</si>
  <si>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</si>
  <si>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</si>
  <si>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</si>
  <si>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</si>
  <si>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</si>
  <si>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</si>
  <si>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</si>
  <si>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</si>
  <si>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</si>
  <si>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</si>
  <si>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</si>
  <si>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</si>
  <si>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</si>
  <si>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</si>
  <si>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</si>
  <si>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</si>
  <si>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</si>
  <si>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</si>
  <si>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</si>
  <si>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</si>
  <si>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</si>
  <si>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</si>
  <si>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</si>
  <si>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</si>
  <si>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</si>
  <si>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</si>
  <si>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</si>
  <si>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</si>
  <si>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</si>
  <si>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</si>
  <si>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</si>
  <si>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</si>
  <si>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</si>
  <si>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</si>
  <si>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</si>
  <si>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</si>
  <si>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</si>
  <si>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</si>
  <si>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</si>
  <si>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</si>
  <si>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</si>
  <si>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</si>
  <si>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</si>
  <si>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</si>
  <si>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</si>
  <si>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</si>
  <si>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</si>
  <si>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</si>
  <si>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</si>
  <si>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</si>
  <si>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</si>
  <si>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</si>
  <si>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</si>
  <si>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</si>
  <si>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</si>
  <si>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</si>
  <si>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</si>
  <si>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</si>
  <si>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</si>
  <si>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</si>
  <si>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</si>
  <si>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</si>
  <si>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</si>
  <si>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</si>
  <si>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</si>
  <si>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</si>
  <si>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</si>
  <si>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</si>
  <si>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</si>
  <si>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</si>
  <si>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</si>
  <si>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</si>
  <si>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</si>
  <si>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</si>
  <si>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</si>
  <si>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</si>
  <si>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</si>
  <si>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</si>
  <si>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</si>
  <si>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</si>
  <si>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</si>
  <si>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</si>
  <si>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</si>
  <si>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</si>
  <si>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</si>
  <si>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</si>
  <si>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</si>
  <si>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</si>
  <si>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</si>
  <si>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</si>
  <si>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</si>
  <si>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</si>
  <si>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</si>
  <si>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</si>
  <si>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</si>
  <si>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</si>
  <si>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</si>
  <si>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</si>
  <si>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</si>
  <si>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</si>
  <si>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</si>
  <si>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</si>
  <si>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</si>
  <si>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</si>
  <si>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</si>
  <si>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</si>
  <si>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</si>
  <si>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</si>
  <si>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</si>
  <si>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</si>
  <si>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</si>
  <si>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</si>
  <si>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</si>
  <si>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</si>
  <si>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</si>
  <si>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</si>
  <si>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</si>
  <si>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</si>
  <si>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</si>
  <si>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</si>
  <si>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</si>
  <si>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</si>
  <si>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</si>
  <si>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</si>
  <si>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</si>
  <si>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</si>
  <si>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</si>
  <si>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</si>
  <si>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</si>
  <si>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</si>
  <si>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</si>
  <si>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</si>
  <si>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</si>
  <si>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</si>
  <si>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</si>
  <si>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</si>
  <si>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</si>
  <si>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</si>
  <si>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</si>
  <si>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</si>
  <si>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</si>
  <si>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</si>
  <si>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</si>
  <si>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</si>
  <si>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</si>
  <si>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</si>
  <si>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</si>
  <si>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</si>
  <si>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</si>
  <si>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</si>
  <si>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</si>
  <si>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</si>
  <si>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</si>
  <si>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</si>
  <si>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</si>
  <si>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</si>
  <si>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</si>
  <si>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</si>
  <si>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</si>
  <si>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</si>
  <si>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</si>
  <si>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</si>
  <si>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</si>
  <si>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</si>
  <si>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</si>
  <si>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</si>
  <si>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</si>
  <si>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</si>
  <si>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</si>
  <si>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</si>
  <si>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</si>
  <si>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</si>
  <si>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</si>
  <si>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</si>
  <si>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</si>
  <si>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</si>
  <si>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</si>
  <si>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</si>
  <si>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</si>
  <si>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</si>
  <si>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</si>
  <si>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</si>
  <si>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</si>
  <si>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</si>
  <si>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</si>
  <si>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</si>
  <si>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</si>
  <si>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</si>
  <si>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</si>
  <si>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</si>
  <si>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</si>
  <si>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</si>
  <si>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</si>
  <si>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</si>
  <si>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</si>
  <si>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</si>
  <si>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</si>
  <si>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</si>
  <si>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</si>
  <si>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</si>
  <si>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</si>
  <si>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</si>
  <si>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</si>
  <si>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</si>
  <si>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</si>
  <si>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</si>
  <si>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</si>
  <si>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</si>
  <si>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</si>
  <si>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</si>
  <si>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</si>
  <si>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</si>
  <si>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</si>
  <si>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</si>
  <si>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</si>
  <si>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</si>
  <si>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</si>
  <si>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</si>
  <si>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</si>
  <si>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</si>
  <si>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</si>
  <si>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</si>
  <si>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</si>
  <si>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</si>
  <si>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</si>
  <si>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</si>
  <si>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</si>
  <si>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</si>
  <si>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</si>
  <si>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</si>
  <si>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</si>
  <si>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</si>
  <si>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</si>
  <si>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</si>
  <si>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</si>
  <si>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</si>
  <si>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</si>
  <si>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</si>
  <si>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</si>
  <si>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</si>
  <si>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</si>
  <si>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</si>
  <si>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</si>
  <si>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</si>
  <si>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</si>
  <si>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</si>
  <si>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</si>
  <si>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</si>
  <si>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</si>
  <si>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</si>
  <si>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</si>
  <si>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</si>
  <si>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</si>
  <si>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</si>
  <si>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</si>
  <si>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</si>
  <si>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</si>
  <si>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</si>
  <si>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</si>
  <si>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</si>
  <si>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</si>
  <si>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</si>
  <si>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</si>
  <si>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</si>
  <si>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</si>
  <si>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</si>
  <si>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</si>
  <si>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</si>
  <si>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</si>
  <si>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</si>
  <si>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</si>
  <si>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</si>
  <si>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</si>
  <si>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</si>
  <si>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</si>
  <si>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</si>
  <si>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</si>
  <si>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</si>
  <si>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</si>
  <si>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</si>
  <si>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</si>
  <si>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</si>
  <si>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</si>
  <si>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</si>
  <si>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</si>
  <si>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</si>
  <si>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</si>
  <si>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</si>
  <si>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</si>
  <si>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</si>
  <si>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</si>
  <si>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</si>
  <si>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</si>
  <si>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</si>
  <si>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</si>
  <si>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</si>
  <si>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</si>
  <si>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</si>
  <si>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</si>
  <si>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</si>
  <si>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</si>
  <si>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</si>
  <si>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</si>
  <si>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</si>
  <si>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</si>
  <si>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</si>
  <si>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</si>
  <si>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</si>
  <si>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</si>
  <si>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</si>
  <si>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</si>
  <si>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</si>
  <si>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</si>
  <si>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</si>
  <si>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</si>
  <si>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</si>
  <si>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</si>
  <si>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</si>
  <si>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</si>
  <si>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</si>
  <si>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</si>
  <si>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</si>
  <si>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</si>
  <si>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</si>
  <si>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</si>
  <si>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</si>
  <si>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</si>
  <si>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</si>
  <si>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</si>
  <si>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</si>
  <si>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</si>
  <si>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</si>
  <si>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</si>
  <si>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</si>
  <si>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</si>
  <si>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</si>
  <si>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</si>
  <si>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</si>
  <si>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</si>
  <si>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</si>
  <si>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</si>
  <si>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</si>
  <si>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</si>
  <si>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</si>
  <si>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</si>
  <si>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</si>
  <si>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</si>
  <si>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</si>
  <si>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</si>
  <si>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</si>
  <si>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</si>
  <si>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</si>
  <si>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</si>
  <si>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</si>
  <si>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</si>
  <si>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</si>
  <si>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</si>
  <si>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</si>
  <si>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</si>
  <si>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</si>
  <si>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</si>
  <si>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</si>
  <si>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</si>
  <si>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</si>
  <si>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</si>
  <si>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</si>
  <si>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</si>
  <si>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</si>
  <si>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</si>
  <si>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</si>
  <si>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</si>
  <si>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</si>
  <si>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</si>
  <si>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</si>
  <si>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</si>
  <si>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</si>
  <si>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</si>
  <si>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</si>
  <si>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</si>
  <si>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</si>
  <si>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</si>
  <si>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</si>
  <si>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</si>
  <si>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</si>
  <si>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</si>
  <si>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</si>
  <si>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</si>
  <si>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</si>
  <si>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</si>
  <si>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</si>
  <si>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</si>
  <si>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</si>
  <si>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</si>
  <si>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</si>
  <si>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</si>
  <si>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</si>
  <si>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</si>
  <si>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</si>
  <si>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</si>
  <si>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</si>
  <si>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</si>
  <si>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</si>
  <si>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</si>
  <si>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</si>
  <si>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</si>
  <si>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</si>
  <si>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</si>
  <si>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</si>
  <si>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</si>
  <si>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</si>
  <si>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</si>
  <si>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</si>
  <si>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</si>
  <si>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</si>
  <si>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</si>
  <si>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</si>
  <si>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</si>
  <si>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</si>
  <si>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</si>
  <si>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</si>
  <si>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</si>
  <si>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</si>
  <si>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</si>
  <si>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</si>
  <si>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</si>
  <si>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</si>
  <si>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</si>
  <si>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</si>
  <si>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</si>
  <si>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</si>
  <si>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</si>
  <si>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</si>
  <si>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</si>
  <si>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</si>
  <si>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</si>
  <si>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</si>
  <si>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</si>
  <si>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</si>
  <si>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</si>
  <si>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</si>
  <si>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</si>
  <si>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</si>
  <si>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</si>
  <si>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</si>
  <si>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</si>
  <si>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</si>
  <si>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</si>
  <si>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</si>
  <si>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</si>
  <si>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</si>
  <si>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</si>
  <si>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</si>
  <si>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</si>
  <si>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</si>
  <si>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</si>
  <si>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</si>
  <si>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</si>
  <si>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</si>
  <si>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</si>
  <si>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</si>
  <si>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</si>
  <si>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</si>
  <si>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</si>
  <si>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</si>
  <si>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</si>
  <si>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</si>
  <si>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</si>
  <si>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</si>
  <si>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</si>
  <si>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</si>
  <si>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</si>
  <si>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</si>
  <si>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</si>
  <si>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</si>
  <si>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</si>
  <si>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</si>
  <si>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</si>
  <si>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</si>
  <si>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</si>
  <si>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</si>
  <si>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</si>
  <si>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</si>
  <si>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</si>
  <si>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</si>
  <si>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</si>
  <si>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</si>
  <si>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</si>
  <si>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</si>
  <si>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</si>
  <si>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</si>
  <si>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</si>
  <si>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</si>
  <si>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</si>
  <si>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</si>
  <si>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</si>
  <si>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</si>
  <si>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</si>
  <si>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</si>
  <si>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</si>
  <si>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</si>
  <si>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</si>
  <si>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</si>
  <si>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</si>
  <si>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</si>
  <si>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</si>
  <si>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</si>
  <si>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</si>
  <si>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</si>
  <si>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</si>
  <si>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</si>
  <si>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</si>
  <si>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</si>
  <si>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</si>
  <si>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</si>
  <si>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</si>
  <si>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</si>
  <si>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</si>
  <si>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</si>
  <si>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</si>
  <si>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</si>
  <si>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</si>
  <si>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</si>
  <si>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</si>
  <si>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</si>
  <si>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</si>
  <si>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</si>
  <si>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</si>
  <si>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</si>
  <si>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</si>
  <si>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</si>
  <si>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</si>
  <si>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</si>
  <si>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</si>
  <si>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</si>
  <si>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</si>
  <si>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</si>
  <si>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</si>
  <si>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</si>
  <si>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</si>
  <si>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</si>
  <si>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</si>
  <si>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</si>
  <si>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</si>
  <si>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</si>
  <si>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</si>
  <si>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</si>
  <si>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</si>
  <si>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</si>
  <si>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</si>
  <si>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</si>
  <si>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</si>
  <si>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</si>
  <si>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</si>
  <si>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</si>
  <si>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</si>
  <si>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</si>
  <si>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</si>
  <si>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</si>
  <si>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</si>
  <si>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</si>
  <si>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</si>
  <si>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</si>
  <si>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</si>
  <si>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</si>
  <si>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</si>
  <si>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</si>
  <si>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</si>
  <si>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</si>
  <si>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</si>
  <si>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</si>
  <si>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</si>
  <si>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</si>
  <si>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</si>
  <si>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</si>
  <si>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</si>
  <si>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</si>
  <si>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</si>
  <si>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</si>
  <si>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</si>
  <si>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</si>
  <si>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</si>
  <si>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</si>
  <si>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</si>
  <si>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</si>
  <si>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</si>
  <si>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</si>
  <si>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</si>
  <si>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</si>
  <si>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</si>
  <si>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</si>
  <si>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</si>
  <si>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</si>
  <si>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</si>
  <si>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</si>
  <si>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</si>
  <si>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</si>
  <si>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</si>
  <si>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</si>
  <si>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</si>
  <si>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</si>
  <si>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</si>
  <si>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</si>
  <si>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</si>
  <si>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</si>
  <si>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</si>
  <si>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</si>
  <si>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</si>
  <si>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</si>
  <si>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</si>
  <si>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</si>
  <si>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</si>
  <si>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</si>
  <si>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</si>
  <si>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</si>
  <si>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</si>
  <si>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</si>
  <si>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</si>
  <si>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</si>
  <si>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</si>
  <si>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</si>
  <si>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</si>
  <si>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</si>
  <si>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</si>
  <si>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</si>
  <si>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</si>
  <si>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</si>
  <si>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</si>
  <si>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</si>
  <si>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</si>
  <si>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</si>
  <si>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</si>
  <si>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</si>
  <si>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</si>
  <si>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</si>
  <si>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</si>
  <si>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</si>
  <si>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</si>
  <si>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</si>
  <si>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</si>
  <si>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</si>
  <si>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</si>
  <si>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</si>
  <si>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</si>
  <si>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</si>
  <si>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</si>
  <si>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</si>
  <si>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</si>
  <si>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</si>
  <si>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</si>
  <si>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</si>
  <si>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</si>
  <si>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</si>
  <si>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</si>
  <si>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</si>
  <si>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</si>
  <si>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</si>
  <si>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</si>
  <si>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</si>
  <si>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</si>
  <si>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</si>
  <si>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</si>
  <si>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</si>
  <si>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</si>
  <si>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</si>
  <si>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</si>
  <si>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</si>
  <si>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</si>
  <si>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</si>
  <si>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</si>
  <si>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</si>
  <si>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</si>
  <si>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</si>
  <si>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</si>
  <si>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</si>
  <si>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</si>
  <si>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</si>
  <si>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</si>
  <si>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</si>
  <si>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</si>
  <si>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</si>
  <si>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</si>
  <si>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</si>
  <si>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</si>
  <si>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</si>
  <si>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</si>
  <si>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</si>
  <si>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</si>
  <si>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</si>
  <si>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</si>
  <si>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</si>
  <si>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</si>
  <si>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</si>
  <si>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</si>
  <si>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</si>
  <si>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</si>
  <si>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</si>
  <si>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</si>
  <si>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</si>
  <si>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</si>
  <si>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</si>
  <si>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</si>
  <si>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</si>
  <si>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</si>
  <si>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</si>
  <si>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</si>
  <si>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</si>
  <si>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</si>
  <si>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</si>
  <si>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</si>
  <si>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</si>
  <si>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</si>
  <si>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</si>
  <si>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</si>
  <si>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</si>
  <si>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</si>
  <si>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</si>
  <si>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</si>
  <si>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</si>
  <si>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</si>
  <si>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</si>
  <si>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</si>
  <si>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</si>
  <si>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</si>
  <si>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</si>
  <si>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</si>
  <si>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</si>
  <si>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</si>
  <si>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</si>
  <si>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</si>
  <si>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</si>
  <si>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</si>
  <si>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</si>
  <si>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</si>
  <si>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</si>
  <si>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</si>
  <si>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</si>
  <si>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</si>
  <si>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</si>
  <si>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</si>
  <si>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</si>
  <si>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</si>
  <si>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</si>
  <si>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</si>
  <si>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</si>
  <si>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</si>
  <si>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</si>
  <si>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</si>
  <si>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</si>
  <si>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</si>
  <si>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</si>
  <si>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</si>
  <si>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</si>
  <si>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</si>
  <si>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</si>
  <si>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</si>
  <si>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</si>
  <si>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</si>
  <si>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</si>
  <si>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</si>
  <si>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</si>
  <si>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</si>
  <si>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</si>
  <si>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</si>
  <si>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</si>
  <si>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</si>
  <si>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</si>
  <si>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</si>
  <si>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</si>
  <si>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</si>
  <si>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</si>
  <si>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</si>
  <si>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</si>
  <si>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</si>
  <si>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</si>
  <si>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</si>
  <si>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</si>
  <si>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</si>
  <si>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</si>
  <si>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</si>
  <si>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</si>
  <si>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</si>
  <si>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</si>
  <si>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</si>
  <si>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</si>
  <si>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</si>
  <si>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</si>
  <si>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</si>
  <si>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</si>
  <si>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</si>
  <si>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</si>
  <si>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</si>
  <si>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</si>
  <si>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</si>
  <si>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</si>
  <si>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</si>
  <si>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</si>
  <si>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</si>
  <si>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</si>
  <si>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</si>
  <si>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</si>
  <si>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</si>
  <si>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</si>
  <si>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</si>
  <si>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</si>
  <si>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</si>
  <si>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</si>
  <si>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</si>
  <si>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</si>
  <si>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</si>
  <si>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</si>
  <si>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</si>
  <si>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</si>
  <si>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</si>
  <si>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</si>
  <si>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</si>
  <si>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</si>
  <si>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</si>
  <si>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</si>
  <si>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</si>
  <si>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</si>
  <si>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</si>
  <si>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</si>
  <si>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</si>
  <si>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</si>
  <si>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</si>
  <si>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</si>
  <si>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</si>
  <si>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</si>
  <si>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</si>
  <si>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</si>
  <si>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</si>
  <si>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</si>
  <si>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</si>
  <si>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</si>
  <si>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</si>
  <si>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</si>
  <si>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</si>
  <si>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</si>
  <si>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</si>
  <si>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</si>
  <si>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</si>
  <si>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</si>
  <si>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</si>
  <si>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</si>
  <si>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</si>
  <si>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</si>
  <si>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</si>
  <si>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</si>
  <si>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</si>
  <si>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</si>
  <si>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</si>
  <si>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</si>
  <si>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</si>
  <si>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</si>
  <si>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</si>
  <si>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</si>
  <si>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</si>
  <si>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</si>
  <si>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</si>
  <si>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</si>
  <si>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</si>
  <si>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</si>
  <si>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</si>
  <si>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</si>
  <si>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</si>
  <si>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</si>
  <si>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</si>
  <si>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</si>
  <si>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</si>
  <si>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</si>
  <si>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</si>
  <si>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</si>
  <si>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</si>
  <si>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</si>
  <si>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</si>
  <si>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</si>
  <si>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</si>
  <si>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</si>
  <si>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</si>
  <si>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</si>
  <si>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</si>
  <si>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</si>
  <si>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</si>
  <si>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</si>
  <si>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</si>
  <si>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</si>
  <si>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</si>
  <si>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</si>
  <si>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</si>
  <si>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</si>
  <si>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</si>
  <si>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</si>
  <si>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</si>
  <si>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</si>
  <si>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</si>
  <si>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</si>
  <si>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</si>
  <si>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</si>
  <si>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</si>
  <si>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</si>
  <si>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</si>
  <si>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</si>
  <si>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</si>
  <si>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</si>
  <si>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</si>
  <si>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</si>
  <si>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</si>
  <si>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</si>
  <si>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</si>
  <si>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</si>
  <si>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</si>
  <si>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</si>
  <si>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</si>
  <si>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</si>
  <si>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</si>
  <si>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</si>
  <si>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</si>
  <si>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</si>
  <si>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</si>
  <si>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</si>
  <si>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</si>
  <si>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</si>
  <si>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</si>
  <si>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</si>
  <si>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</si>
  <si>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</si>
  <si>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</si>
  <si>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</si>
  <si>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</si>
  <si>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</si>
  <si>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</si>
  <si>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</si>
  <si>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</si>
  <si>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</si>
  <si>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</si>
  <si>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</si>
  <si>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</si>
  <si>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</si>
  <si>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</si>
  <si>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</si>
  <si>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</si>
  <si>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</si>
  <si>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</si>
  <si>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</si>
  <si>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</si>
  <si>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</si>
  <si>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</si>
  <si>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</si>
  <si>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</si>
  <si>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</si>
  <si>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</si>
  <si>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</si>
  <si>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</si>
  <si>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</si>
  <si>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</si>
  <si>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</si>
  <si>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</si>
  <si>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</si>
  <si>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</si>
  <si>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</si>
  <si>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</si>
  <si>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</si>
  <si>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</si>
  <si>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</si>
  <si>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</si>
  <si>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</si>
  <si>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</si>
  <si>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</si>
  <si>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</si>
  <si>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</si>
  <si>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</si>
  <si>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</si>
  <si>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</si>
  <si>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</si>
  <si>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</si>
  <si>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</si>
  <si>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</si>
  <si>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</si>
  <si>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</si>
  <si>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</si>
  <si>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</si>
  <si>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</si>
  <si>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</si>
  <si>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</si>
  <si>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</si>
  <si>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</si>
  <si>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</si>
  <si>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</si>
  <si>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</si>
  <si>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</si>
  <si>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</si>
  <si>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</si>
  <si>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</si>
  <si>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</si>
  <si>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</si>
  <si>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</si>
  <si>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</si>
  <si>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</si>
  <si>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</si>
  <si>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</si>
  <si>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</si>
  <si>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</si>
  <si>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</si>
  <si>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</si>
  <si>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</si>
  <si>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</si>
  <si>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</si>
  <si>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</si>
  <si>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</si>
  <si>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</si>
  <si>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</si>
  <si>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</si>
  <si>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</si>
  <si>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</si>
  <si>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</si>
  <si>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</si>
  <si>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</si>
  <si>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</si>
  <si>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</si>
  <si>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</si>
  <si>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</si>
  <si>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</si>
  <si>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</si>
  <si>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</si>
  <si>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</si>
  <si>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</si>
  <si>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</si>
  <si>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</si>
  <si>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</si>
  <si>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</si>
  <si>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</si>
  <si>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</si>
  <si>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</si>
  <si>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</si>
  <si>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</si>
  <si>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</si>
  <si>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</si>
  <si>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</si>
  <si>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</si>
  <si>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</si>
  <si>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</si>
  <si>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</si>
  <si>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</si>
  <si>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</si>
  <si>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</si>
  <si>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</si>
  <si>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</si>
  <si>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</si>
  <si>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</si>
  <si>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</si>
  <si>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</si>
  <si>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</si>
  <si>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</si>
  <si>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</si>
  <si>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</si>
  <si>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</si>
  <si>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</si>
  <si>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</si>
  <si>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</si>
  <si>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</si>
  <si>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</si>
  <si>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</si>
  <si>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</si>
  <si>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</si>
  <si>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</si>
  <si>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</si>
  <si>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</si>
  <si>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</si>
  <si>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</si>
  <si>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</si>
  <si>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</si>
  <si>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</si>
  <si>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</si>
  <si>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</si>
  <si>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</si>
  <si>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</si>
  <si>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</si>
  <si>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</si>
  <si>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</si>
  <si>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</si>
  <si>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</si>
  <si>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</si>
  <si>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</si>
  <si>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</si>
  <si>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</si>
  <si>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</si>
  <si>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</si>
  <si>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</si>
  <si>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</si>
  <si>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</si>
  <si>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</si>
  <si>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</si>
  <si>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</si>
  <si>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</si>
  <si>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</si>
  <si>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</si>
  <si>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</si>
  <si>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</si>
  <si>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</si>
  <si>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</si>
  <si>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</si>
  <si>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</si>
  <si>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</si>
  <si>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</si>
  <si>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</si>
  <si>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</si>
  <si>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</si>
  <si>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</si>
  <si>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</si>
  <si>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</si>
  <si>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</si>
  <si>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</si>
  <si>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</si>
  <si>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</si>
  <si>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</si>
  <si>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</si>
  <si>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</si>
  <si>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</si>
  <si>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</si>
  <si>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</si>
  <si>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</si>
  <si>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</si>
  <si>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</si>
  <si>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</si>
  <si>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</si>
  <si>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</si>
  <si>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</si>
  <si>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</si>
  <si>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</si>
  <si>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</si>
  <si>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</si>
  <si>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</si>
  <si>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</si>
  <si>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</si>
  <si>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</si>
  <si>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</si>
  <si>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</si>
  <si>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</si>
  <si>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</si>
  <si>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</si>
  <si>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</si>
  <si>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</si>
  <si>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</si>
  <si>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</si>
  <si>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</si>
  <si>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</si>
  <si>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</si>
  <si>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</si>
  <si>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</si>
  <si>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</si>
  <si>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</si>
  <si>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</si>
  <si>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</si>
  <si>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</si>
  <si>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</si>
  <si>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</si>
  <si>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</si>
  <si>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</si>
  <si>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</si>
  <si>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</si>
  <si>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</si>
  <si>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</si>
  <si>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</si>
  <si>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</si>
  <si>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</si>
  <si>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</si>
  <si>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</si>
  <si>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</si>
  <si>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</si>
  <si>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</si>
  <si>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</si>
  <si>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</si>
  <si>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</si>
  <si>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</si>
  <si>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</si>
  <si>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</si>
  <si>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</si>
  <si>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</si>
  <si>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</si>
  <si>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</si>
  <si>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</si>
  <si>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</si>
  <si>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</si>
  <si>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</si>
  <si>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</si>
  <si>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</si>
  <si>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</si>
  <si>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</si>
  <si>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</si>
  <si>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</si>
  <si>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</si>
  <si>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</si>
  <si>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</si>
  <si>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</si>
  <si>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</si>
  <si>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</si>
  <si>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</si>
  <si>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</si>
  <si>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</si>
  <si>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</si>
  <si>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</si>
  <si>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</si>
  <si>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</si>
  <si>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</si>
  <si>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</si>
  <si>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</si>
  <si>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</si>
  <si>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</si>
  <si>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</si>
  <si>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</si>
  <si>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</si>
  <si>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</si>
  <si>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</si>
  <si>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</si>
  <si>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</si>
  <si>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</si>
  <si>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</si>
  <si>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</si>
  <si>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</si>
  <si>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</si>
  <si>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</si>
  <si>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</si>
  <si>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</si>
  <si>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</si>
  <si>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</si>
  <si>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</si>
  <si>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</si>
  <si>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</si>
  <si>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</si>
  <si>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</si>
  <si>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</si>
  <si>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</si>
  <si>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</si>
  <si>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</si>
  <si>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</si>
  <si>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</si>
  <si>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</si>
  <si>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</si>
  <si>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</si>
  <si>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</si>
  <si>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</si>
  <si>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</si>
  <si>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</si>
  <si>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</si>
  <si>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</si>
  <si>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</si>
  <si>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</si>
  <si>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</si>
  <si>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</si>
  <si>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</si>
  <si>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</si>
  <si>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</si>
  <si>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</si>
  <si>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</si>
  <si>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</si>
  <si>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</si>
  <si>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</si>
  <si>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</si>
  <si>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</si>
  <si>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</si>
  <si>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</si>
  <si>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</si>
  <si>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</si>
  <si>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</si>
  <si>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</si>
  <si>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</si>
  <si>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</si>
  <si>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</si>
  <si>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</si>
  <si>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</si>
  <si>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</si>
  <si>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</si>
  <si>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</si>
  <si>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</si>
  <si>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</si>
  <si>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</si>
  <si>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</si>
  <si>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</si>
  <si>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</si>
  <si>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</si>
  <si>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</si>
  <si>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</si>
  <si>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</si>
  <si>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</si>
  <si>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</si>
  <si>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</si>
  <si>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</si>
  <si>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</si>
  <si>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</si>
  <si>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</si>
  <si>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</si>
  <si>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</si>
  <si>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</si>
  <si>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</si>
  <si>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</si>
  <si>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</si>
  <si>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</si>
  <si>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</si>
  <si>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</si>
  <si>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</si>
  <si>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</si>
  <si>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</si>
  <si>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</si>
  <si>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</si>
  <si>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</si>
  <si>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</si>
  <si>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</si>
  <si>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</si>
  <si>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</si>
  <si>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</si>
  <si>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</si>
  <si>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</si>
  <si>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</si>
  <si>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</si>
  <si>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</si>
  <si>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</si>
  <si>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</si>
  <si>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</si>
  <si>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</si>
  <si>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</si>
  <si>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</si>
  <si>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</si>
  <si>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</si>
  <si>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</si>
  <si>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</si>
  <si>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</si>
  <si>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</si>
  <si>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</si>
  <si>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</si>
  <si>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</si>
  <si>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</si>
  <si>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</si>
  <si>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</si>
  <si>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</si>
  <si>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</si>
  <si>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</si>
  <si>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</si>
  <si>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</si>
  <si>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</si>
  <si>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</si>
  <si>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</si>
  <si>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</si>
  <si>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</si>
  <si>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</si>
  <si>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</si>
  <si>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</si>
  <si>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</si>
  <si>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</si>
  <si>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</si>
  <si>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</si>
  <si>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</si>
  <si>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</si>
  <si>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</si>
  <si>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</si>
  <si>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</si>
  <si>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</si>
  <si>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</si>
  <si>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</si>
  <si>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</si>
  <si>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</si>
  <si>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</si>
  <si>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</si>
  <si>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</si>
  <si>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</si>
  <si>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</si>
  <si>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</si>
  <si>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</si>
  <si>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</si>
  <si>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</si>
  <si>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</si>
  <si>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</si>
  <si>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</si>
  <si>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</si>
  <si>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</si>
  <si>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</si>
  <si>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</si>
  <si>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</si>
  <si>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</si>
  <si>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</si>
  <si>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</si>
  <si>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</si>
  <si>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</si>
  <si>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</si>
  <si>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</si>
  <si>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</si>
  <si>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</si>
  <si>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</si>
  <si>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</si>
  <si>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</si>
  <si>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</si>
  <si>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</si>
  <si>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</si>
  <si>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</si>
  <si>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</si>
  <si>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</si>
  <si>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</si>
  <si>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</si>
  <si>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</si>
  <si>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</si>
  <si>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</si>
  <si>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</si>
  <si>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</si>
  <si>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</si>
  <si>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</si>
  <si>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</si>
  <si>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</si>
  <si>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</si>
  <si>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</si>
  <si>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</si>
  <si>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</si>
  <si>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</si>
  <si>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</si>
  <si>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</si>
  <si>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</si>
  <si>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</si>
  <si>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</si>
  <si>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</si>
  <si>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</si>
  <si>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</si>
  <si>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</si>
  <si>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</si>
  <si>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</si>
  <si>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</si>
  <si>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</si>
  <si>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</si>
  <si>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</si>
  <si>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</si>
  <si>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</si>
  <si>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</si>
  <si>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</si>
  <si>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</si>
  <si>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</si>
  <si>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</si>
  <si>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</si>
  <si>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</si>
  <si>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</si>
  <si>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</si>
  <si>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</si>
  <si>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</si>
  <si>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</si>
  <si>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</si>
  <si>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</si>
  <si>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</si>
  <si>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</si>
  <si>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</si>
  <si>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</si>
  <si>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</si>
  <si>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</si>
  <si>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</si>
  <si>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</si>
  <si>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</si>
  <si>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</si>
  <si>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</si>
  <si>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</si>
  <si>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</si>
  <si>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</si>
  <si>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</si>
  <si>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</si>
  <si>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</si>
  <si>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</si>
  <si>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</si>
  <si>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</si>
  <si>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</si>
  <si>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</si>
  <si>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</si>
  <si>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</si>
  <si>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</si>
  <si>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</si>
  <si>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</si>
  <si>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</si>
  <si>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</si>
  <si>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</si>
  <si>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</si>
  <si>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</si>
  <si>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</si>
  <si>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</si>
  <si>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</si>
  <si>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</si>
  <si>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</si>
  <si>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</si>
  <si>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</si>
  <si>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</si>
  <si>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</si>
  <si>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</si>
  <si>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</si>
  <si>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</si>
  <si>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</si>
  <si>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</si>
  <si>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</si>
  <si>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</si>
  <si>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</si>
  <si>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</si>
  <si>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</si>
  <si>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</si>
  <si>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</si>
  <si>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</si>
  <si>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</si>
  <si>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</si>
  <si>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</si>
  <si>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</si>
  <si>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</si>
  <si>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</si>
  <si>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</si>
  <si>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</si>
  <si>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</si>
  <si>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</si>
  <si>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</si>
  <si>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</si>
  <si>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</si>
  <si>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</si>
  <si>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</si>
  <si>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</si>
  <si>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</si>
  <si>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</si>
  <si>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</si>
  <si>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</si>
  <si>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</si>
  <si>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</si>
  <si>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</si>
  <si>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</si>
  <si>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</si>
  <si>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</si>
  <si>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</si>
  <si>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</si>
  <si>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</si>
  <si>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</si>
  <si>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</si>
  <si>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</si>
  <si>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</si>
  <si>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</si>
  <si>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</si>
  <si>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</si>
  <si>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</si>
  <si>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</si>
  <si>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</si>
  <si>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</si>
  <si>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</si>
  <si>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</si>
  <si>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</si>
  <si>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</si>
  <si>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</si>
  <si>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</si>
  <si>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</si>
  <si>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</si>
  <si>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</si>
  <si>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</si>
  <si>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</si>
  <si>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</si>
  <si>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</si>
  <si>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</si>
  <si>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</si>
  <si>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</si>
  <si>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</si>
  <si>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</si>
  <si>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</si>
  <si>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</si>
  <si>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</si>
  <si>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</si>
  <si>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</si>
  <si>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</si>
  <si>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</si>
  <si>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</si>
  <si>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</si>
  <si>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</si>
  <si>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</si>
  <si>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</si>
  <si>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</si>
  <si>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</si>
  <si>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</si>
  <si>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</si>
  <si>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</si>
  <si>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</si>
  <si>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</si>
  <si>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</si>
  <si>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</si>
  <si>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</si>
  <si>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</si>
  <si>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</si>
  <si>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</si>
  <si>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</si>
  <si>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</si>
  <si>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</si>
  <si>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</si>
  <si>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</si>
  <si>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</si>
  <si>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</si>
  <si>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</si>
  <si>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</si>
  <si>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</si>
  <si>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</si>
  <si>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</si>
  <si>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</si>
  <si>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</si>
  <si>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</si>
  <si>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</si>
  <si>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</si>
  <si>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</si>
  <si>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</si>
  <si>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</si>
  <si>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</si>
  <si>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</si>
  <si>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</si>
  <si>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</si>
  <si>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</si>
  <si>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</si>
  <si>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</si>
  <si>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</si>
  <si>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</si>
  <si>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</si>
  <si>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</si>
  <si>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</si>
  <si>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</si>
  <si>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</si>
  <si>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</si>
  <si>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</si>
  <si>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</si>
  <si>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</si>
  <si>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</si>
  <si>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</si>
  <si>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</si>
  <si>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</si>
  <si>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</si>
  <si>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</si>
  <si>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</si>
  <si>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</si>
  <si>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</si>
  <si>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</si>
  <si>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</si>
  <si>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</si>
  <si>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</si>
  <si>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</si>
  <si>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</si>
  <si>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</si>
  <si>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</si>
  <si>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</si>
  <si>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</si>
  <si>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</si>
  <si>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</si>
  <si>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</si>
  <si>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</si>
  <si>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</si>
  <si>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</si>
  <si>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</si>
  <si>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</si>
  <si>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</si>
  <si>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</si>
  <si>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</si>
  <si>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</si>
  <si>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</si>
  <si>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</si>
  <si>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</si>
  <si>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</si>
  <si>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</si>
  <si>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</si>
  <si>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</si>
  <si>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</si>
  <si>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</si>
  <si>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</si>
  <si>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</si>
  <si>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</si>
  <si>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</si>
  <si>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</si>
  <si>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</si>
  <si>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</si>
  <si>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</si>
  <si>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</si>
  <si>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</si>
  <si>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</si>
  <si>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</si>
  <si>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</si>
  <si>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</si>
  <si>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</si>
  <si>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</si>
  <si>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</si>
  <si>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</si>
  <si>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</si>
  <si>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</si>
  <si>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</si>
  <si>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</si>
  <si>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</si>
  <si>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</si>
  <si>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</si>
  <si>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</si>
  <si>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</si>
  <si>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</si>
  <si>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</si>
  <si>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</si>
  <si>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</si>
  <si>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</si>
  <si>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</si>
  <si>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</si>
  <si>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</si>
  <si>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</si>
  <si>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</si>
  <si>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</si>
  <si>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</si>
  <si>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</si>
  <si>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</si>
  <si>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</si>
  <si>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</si>
  <si>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</si>
  <si>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</si>
  <si>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</si>
  <si>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</si>
  <si>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</si>
  <si>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</si>
  <si>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</si>
  <si>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</si>
  <si>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</si>
  <si>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</si>
  <si>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</si>
  <si>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</si>
  <si>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</si>
  <si>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</si>
  <si>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</si>
  <si>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</si>
  <si>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</si>
  <si>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</si>
  <si>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</si>
  <si>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</si>
  <si>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</si>
  <si>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</si>
  <si>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</si>
  <si>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</si>
  <si>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</si>
  <si>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</si>
  <si>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</si>
  <si>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</si>
  <si>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</si>
  <si>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</si>
  <si>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</si>
  <si>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</si>
  <si>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</si>
  <si>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</si>
  <si>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</si>
  <si>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</si>
  <si>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</si>
  <si>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</si>
  <si>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</si>
  <si>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</si>
  <si>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</si>
  <si>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</si>
  <si>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</si>
  <si>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</si>
  <si>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</si>
  <si>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</si>
  <si>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</si>
  <si>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</si>
  <si>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</si>
  <si>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</si>
  <si>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</si>
  <si>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</si>
  <si>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</si>
  <si>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</si>
  <si>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</si>
  <si>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</si>
  <si>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</si>
  <si>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</si>
  <si>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</si>
  <si>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</si>
  <si>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</si>
  <si>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</si>
  <si>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</si>
  <si>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</si>
  <si>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</si>
  <si>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</si>
  <si>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</si>
  <si>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</si>
  <si>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</si>
  <si>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</si>
  <si>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</si>
  <si>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</si>
  <si>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</si>
  <si>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</si>
  <si>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</si>
  <si>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</si>
  <si>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</si>
  <si>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</si>
  <si>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</si>
  <si>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</si>
  <si>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</si>
  <si>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</si>
  <si>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</si>
  <si>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</si>
  <si>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</si>
  <si>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</si>
  <si>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</si>
  <si>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</si>
  <si>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</si>
  <si>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</si>
  <si>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</si>
  <si>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</si>
  <si>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</si>
  <si>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</si>
  <si>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</si>
  <si>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</si>
  <si>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</si>
  <si>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</si>
  <si>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</si>
  <si>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</si>
  <si>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</si>
  <si>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</si>
  <si>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</si>
  <si>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</si>
  <si>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</si>
  <si>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</si>
  <si>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</si>
  <si>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</si>
  <si>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</si>
  <si>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</si>
  <si>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</si>
  <si>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</si>
  <si>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</si>
  <si>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</si>
  <si>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</si>
  <si>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</si>
  <si>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</si>
  <si>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</si>
  <si>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</si>
  <si>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</si>
  <si>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</si>
  <si>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</si>
  <si>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</si>
  <si>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</si>
  <si>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</si>
  <si>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</si>
  <si>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</si>
  <si>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</si>
  <si>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</si>
  <si>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</si>
  <si>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</si>
  <si>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</si>
  <si>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</si>
  <si>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</si>
  <si>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</si>
  <si>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</si>
  <si>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</si>
  <si>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</si>
  <si>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</si>
  <si>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</si>
  <si>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</si>
  <si>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</si>
  <si>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</si>
  <si>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</si>
  <si>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</si>
  <si>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</si>
  <si>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</si>
  <si>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</si>
  <si>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</si>
  <si>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</si>
  <si>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</si>
  <si>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</si>
  <si>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</si>
  <si>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</si>
  <si>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</si>
  <si>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</si>
  <si>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</si>
  <si>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</si>
  <si>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</si>
  <si>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</si>
  <si>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</si>
  <si>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</si>
  <si>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</si>
  <si>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</si>
  <si>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</si>
  <si>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</si>
  <si>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</si>
  <si>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</si>
  <si>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</si>
  <si>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</si>
  <si>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</si>
  <si>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</si>
  <si>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</si>
  <si>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</si>
  <si>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</si>
  <si>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</si>
  <si>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</si>
  <si>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</si>
  <si>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</si>
  <si>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</si>
  <si>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</si>
  <si>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</si>
  <si>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</si>
  <si>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</si>
  <si>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</si>
  <si>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</si>
  <si>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</si>
  <si>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</si>
  <si>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</si>
  <si>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</si>
  <si>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</si>
  <si>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</si>
  <si>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</si>
  <si>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</si>
  <si>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</si>
  <si>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</si>
  <si>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</si>
  <si>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</si>
  <si>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</si>
  <si>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</si>
  <si>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</si>
  <si>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</si>
  <si>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</si>
  <si>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</si>
  <si>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</si>
  <si>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</si>
  <si>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</si>
  <si>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</si>
  <si>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</si>
  <si>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</si>
  <si>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</si>
  <si>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</si>
  <si>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</si>
  <si>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</si>
  <si>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</si>
  <si>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</si>
  <si>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</si>
  <si>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</si>
  <si>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</si>
  <si>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</si>
  <si>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</si>
  <si>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</si>
  <si>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</si>
  <si>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</si>
  <si>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</si>
  <si>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</si>
  <si>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</si>
  <si>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</si>
  <si>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</si>
  <si>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</si>
  <si>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</si>
  <si>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</si>
  <si>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</si>
  <si>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</si>
  <si>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</si>
  <si>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</si>
  <si>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</si>
  <si>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</si>
  <si>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</si>
  <si>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</si>
  <si>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</si>
  <si>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</si>
  <si>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</si>
  <si>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</si>
  <si>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</si>
  <si>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</si>
  <si>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</si>
  <si>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</si>
  <si>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</si>
  <si>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</si>
  <si>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</si>
  <si>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</si>
  <si>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</si>
  <si>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</si>
  <si>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</si>
  <si>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</si>
  <si>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</si>
  <si>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</si>
  <si>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</si>
  <si>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</si>
  <si>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</si>
  <si>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</si>
  <si>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</si>
  <si>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</si>
  <si>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</si>
  <si>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</si>
  <si>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</si>
  <si>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</si>
  <si>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</si>
  <si>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</si>
  <si>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</si>
  <si>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</si>
  <si>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</si>
  <si>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</si>
  <si>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</si>
  <si>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</si>
  <si>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</si>
  <si>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</si>
  <si>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</si>
  <si>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</si>
  <si>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</si>
  <si>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</si>
  <si>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</si>
  <si>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</si>
  <si>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</si>
  <si>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</si>
  <si>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</si>
  <si>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</si>
  <si>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</si>
  <si>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</si>
  <si>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</si>
  <si>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</si>
  <si>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</si>
  <si>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</si>
  <si>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</si>
  <si>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</si>
  <si>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</si>
  <si>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</si>
  <si>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</si>
  <si>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</si>
  <si>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</si>
  <si>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</si>
  <si>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</si>
  <si>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</si>
  <si>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</si>
  <si>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</si>
  <si>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</si>
  <si>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</si>
  <si>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</si>
  <si>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</si>
  <si>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</si>
  <si>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</si>
  <si>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</si>
  <si>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</si>
  <si>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</si>
  <si>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</si>
  <si>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</si>
  <si>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</si>
  <si>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</si>
  <si>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</si>
  <si>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</si>
  <si>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</si>
  <si>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</si>
  <si>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</si>
  <si>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</si>
  <si>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</si>
  <si>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</si>
  <si>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</si>
  <si>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</si>
  <si>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</si>
  <si>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</si>
  <si>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</si>
  <si>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</si>
  <si>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</si>
  <si>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</si>
  <si>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</si>
  <si>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</si>
  <si>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</si>
  <si>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</si>
  <si>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</si>
  <si>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</si>
  <si>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</si>
  <si>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</si>
  <si>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</si>
  <si>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</si>
  <si>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</si>
  <si>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</si>
  <si>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</si>
  <si>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</si>
  <si>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</si>
  <si>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</si>
  <si>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</si>
  <si>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</si>
  <si>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</si>
  <si>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</si>
  <si>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</si>
  <si>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</si>
  <si>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</si>
  <si>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</si>
  <si>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</si>
  <si>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</si>
  <si>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</si>
  <si>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</si>
  <si>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</si>
  <si>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</si>
  <si>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</si>
  <si>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</si>
  <si>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</si>
  <si>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</si>
  <si>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</si>
  <si>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</si>
  <si>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</si>
  <si>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</si>
  <si>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</si>
  <si>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</si>
  <si>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</si>
  <si>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</si>
  <si>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</si>
  <si>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</si>
  <si>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</si>
  <si>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</si>
  <si>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</si>
  <si>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</si>
  <si>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</si>
  <si>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</si>
  <si>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</si>
  <si>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</si>
  <si>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</si>
  <si>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</si>
  <si>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</si>
  <si>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</si>
  <si>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</si>
  <si>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</si>
  <si>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</si>
  <si>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</si>
  <si>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</si>
  <si>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</si>
  <si>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</si>
  <si>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</si>
  <si>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</si>
  <si>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</si>
  <si>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</si>
  <si>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</si>
  <si>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</si>
  <si>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</si>
  <si>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</si>
  <si>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</si>
  <si>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</si>
  <si>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</si>
  <si>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</si>
  <si>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</si>
  <si>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</si>
  <si>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</si>
  <si>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</si>
  <si>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</si>
  <si>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</si>
  <si>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</si>
  <si>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</si>
  <si>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</si>
  <si>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</si>
  <si>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</si>
  <si>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</si>
  <si>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</si>
  <si>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</si>
  <si>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</si>
  <si>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</si>
  <si>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</si>
  <si>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</si>
  <si>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</si>
  <si>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</si>
  <si>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</si>
  <si>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</si>
  <si>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</si>
  <si>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</si>
  <si>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</si>
  <si>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</si>
  <si>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</si>
  <si>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</si>
  <si>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</si>
  <si>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</si>
  <si>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</si>
  <si>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</si>
  <si>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</si>
  <si>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</si>
  <si>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</si>
  <si>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</si>
  <si>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</si>
  <si>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</si>
  <si>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</si>
  <si>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</si>
  <si>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</si>
  <si>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</si>
  <si>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</si>
  <si>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</si>
  <si>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</si>
  <si>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</si>
  <si>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</si>
  <si>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</si>
  <si>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</si>
  <si>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</si>
  <si>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</si>
  <si>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</si>
  <si>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</si>
  <si>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</si>
  <si>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</si>
  <si>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</si>
  <si>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</si>
  <si>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</si>
  <si>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</si>
  <si>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</si>
  <si>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</si>
  <si>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</si>
  <si>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</si>
  <si>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</si>
  <si>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</si>
  <si>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</si>
  <si>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</si>
  <si>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</si>
  <si>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</si>
  <si>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</si>
  <si>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</si>
  <si>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</si>
  <si>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</si>
  <si>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</si>
  <si>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</si>
  <si>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</si>
  <si>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</si>
  <si>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</si>
  <si>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</si>
  <si>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</si>
  <si>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</si>
  <si>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</si>
  <si>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</si>
  <si>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</si>
  <si>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</si>
  <si>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</si>
  <si>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</si>
  <si>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</si>
  <si>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</si>
  <si>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</si>
  <si>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</si>
  <si>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</si>
  <si>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</si>
  <si>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</si>
  <si>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</si>
  <si>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</si>
  <si>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</si>
  <si>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</si>
  <si>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</si>
  <si>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</si>
  <si>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</si>
  <si>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</si>
  <si>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</si>
  <si>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</si>
  <si>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</si>
  <si>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</si>
  <si>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</si>
  <si>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</si>
  <si>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</si>
  <si>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</si>
  <si>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</si>
  <si>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</si>
  <si>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</si>
  <si>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</si>
  <si>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</si>
  <si>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</si>
  <si>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</si>
  <si>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</si>
  <si>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</si>
  <si>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</si>
  <si>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</si>
  <si>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</si>
  <si>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</si>
  <si>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</si>
  <si>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</si>
  <si>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</si>
  <si>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</si>
  <si>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</si>
  <si>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</si>
  <si>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</si>
  <si>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</si>
  <si>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</si>
  <si>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</si>
  <si>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</si>
  <si>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</si>
  <si>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</si>
  <si>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</si>
  <si>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</si>
  <si>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</si>
  <si>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</si>
  <si>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</si>
  <si>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</si>
  <si>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</si>
  <si>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</si>
  <si>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</si>
  <si>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</si>
  <si>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</si>
  <si>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</si>
  <si>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</si>
  <si>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</si>
  <si>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</si>
  <si>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</si>
  <si>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</si>
  <si>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</si>
  <si>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</si>
  <si>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</si>
  <si>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</si>
  <si>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</si>
  <si>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</si>
  <si>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</si>
  <si>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</si>
  <si>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</si>
  <si>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</si>
  <si>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</si>
  <si>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</si>
  <si>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</si>
  <si>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</si>
  <si>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</si>
  <si>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</si>
  <si>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</si>
  <si>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</si>
  <si>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</si>
  <si>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</si>
  <si>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</si>
  <si>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</si>
  <si>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</si>
  <si>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</si>
  <si>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</si>
  <si>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</si>
  <si>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</si>
  <si>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</si>
  <si>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</si>
  <si>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</si>
  <si>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</si>
  <si>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</si>
  <si>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</si>
  <si>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</si>
  <si>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</si>
  <si>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</si>
  <si>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</si>
  <si>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</si>
  <si>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</si>
  <si>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</si>
  <si>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</si>
  <si>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</si>
  <si>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</si>
  <si>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</si>
  <si>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</si>
  <si>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</si>
  <si>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</si>
  <si>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</si>
  <si>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</si>
  <si>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</si>
  <si>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</si>
  <si>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</si>
  <si>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</si>
  <si>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</si>
  <si>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</si>
  <si>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</si>
  <si>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</si>
  <si>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</si>
  <si>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</si>
  <si>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</si>
  <si>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</si>
  <si>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</si>
  <si>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</si>
  <si>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</si>
  <si>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</si>
  <si>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</si>
  <si>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</si>
  <si>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</si>
  <si>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</si>
  <si>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</si>
  <si>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</si>
  <si>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</si>
  <si>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</si>
  <si>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</si>
  <si>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</si>
  <si>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</si>
  <si>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</si>
  <si>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</si>
  <si>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</si>
  <si>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</si>
  <si>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</si>
  <si>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</si>
  <si>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</si>
  <si>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</si>
  <si>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</si>
  <si>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</si>
  <si>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</si>
  <si>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</si>
  <si>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</si>
  <si>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</si>
  <si>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</si>
  <si>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</si>
  <si>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</si>
  <si>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</si>
  <si>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</si>
  <si>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</si>
  <si>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</si>
  <si>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</si>
  <si>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</si>
  <si>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</si>
  <si>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</si>
  <si>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</si>
  <si>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</si>
  <si>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</si>
  <si>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</si>
  <si>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</si>
  <si>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</si>
  <si>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</si>
  <si>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</si>
  <si>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</si>
  <si>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</si>
  <si>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</si>
  <si>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</si>
  <si>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</si>
  <si>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</si>
  <si>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</si>
  <si>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</si>
  <si>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</si>
  <si>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</si>
  <si>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</si>
  <si>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</si>
  <si>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</si>
  <si>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</si>
  <si>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</si>
  <si>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</si>
  <si>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</si>
  <si>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</si>
  <si>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</si>
  <si>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</si>
  <si>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</si>
  <si>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</si>
  <si>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</si>
  <si>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</si>
  <si>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</si>
  <si>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</si>
  <si>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</si>
  <si>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</si>
  <si>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</si>
  <si>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</si>
  <si>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</si>
  <si>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</si>
  <si>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</si>
  <si>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</si>
  <si>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</si>
  <si>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</si>
  <si>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</si>
  <si>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</si>
  <si>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</si>
  <si>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</si>
  <si>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</si>
  <si>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</si>
  <si>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</si>
  <si>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</si>
  <si>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</si>
  <si>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</si>
  <si>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</si>
  <si>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</si>
  <si>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</si>
  <si>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</si>
  <si>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</si>
  <si>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</si>
  <si>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</si>
  <si>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</si>
  <si>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</si>
  <si>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</si>
  <si>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</si>
  <si>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</si>
  <si>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</si>
  <si>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</si>
  <si>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</si>
  <si>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</si>
  <si>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</si>
  <si>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</si>
  <si>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</si>
  <si>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</si>
  <si>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</si>
  <si>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</si>
  <si>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</si>
  <si>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</si>
  <si>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</si>
  <si>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</si>
  <si>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</si>
  <si>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</si>
  <si>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</si>
  <si>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</si>
  <si>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</si>
  <si>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</si>
  <si>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</si>
  <si>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</si>
  <si>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</si>
  <si>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</si>
  <si>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</si>
  <si>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</si>
  <si>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</si>
  <si>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</si>
  <si>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</si>
  <si>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</si>
  <si>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</si>
  <si>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</si>
  <si>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</si>
  <si>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</si>
  <si>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</si>
  <si>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</si>
  <si>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</si>
  <si>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</si>
  <si>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</si>
  <si>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</si>
  <si>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</si>
  <si>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</si>
  <si>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</si>
  <si>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</si>
  <si>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</si>
  <si>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</si>
  <si>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</si>
  <si>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</si>
  <si>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</si>
  <si>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</si>
  <si>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</si>
  <si>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</si>
  <si>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</si>
  <si>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</si>
  <si>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</si>
  <si>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</si>
  <si>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</si>
  <si>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</si>
  <si>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</si>
  <si>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</si>
  <si>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</si>
  <si>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</si>
  <si>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</si>
  <si>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</si>
  <si>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</si>
  <si>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</si>
  <si>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</si>
  <si>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</si>
  <si>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</si>
  <si>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</si>
  <si>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</si>
  <si>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</si>
  <si>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</si>
  <si>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</si>
  <si>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</si>
  <si>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</si>
  <si>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</si>
  <si>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</si>
  <si>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</si>
  <si>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</si>
  <si>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</si>
  <si>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</si>
  <si>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</si>
  <si>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</si>
  <si>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</si>
  <si>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</si>
  <si>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</si>
  <si>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</si>
  <si>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</si>
  <si>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</si>
  <si>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</si>
  <si>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</si>
  <si>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</si>
  <si>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</si>
  <si>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</si>
  <si>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</si>
  <si>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</si>
  <si>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</si>
  <si>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</si>
  <si>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</si>
  <si>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</si>
  <si>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</si>
  <si>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</si>
  <si>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</si>
  <si>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</si>
  <si>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</si>
  <si>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</si>
  <si>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</si>
  <si>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</si>
  <si>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</si>
  <si>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</si>
  <si>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</si>
  <si>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</si>
  <si>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</si>
  <si>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</si>
  <si>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</si>
  <si>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</si>
  <si>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</si>
  <si>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</si>
  <si>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</si>
  <si>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</si>
  <si>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</si>
  <si>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</si>
  <si>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</si>
  <si>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</si>
  <si>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</si>
  <si>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Returned2</t>
  </si>
  <si>
    <t>Grand Total</t>
  </si>
  <si>
    <t>Sum of Sales</t>
  </si>
  <si>
    <t>2016</t>
  </si>
  <si>
    <t>янв</t>
  </si>
  <si>
    <t>фев</t>
  </si>
  <si>
    <t>мар</t>
  </si>
  <si>
    <t>апр</t>
  </si>
  <si>
    <t>май</t>
  </si>
  <si>
    <t>июн</t>
  </si>
  <si>
    <t>июл</t>
  </si>
  <si>
    <t>авг</t>
  </si>
  <si>
    <t>сен</t>
  </si>
  <si>
    <t>окт</t>
  </si>
  <si>
    <t>ноя</t>
  </si>
  <si>
    <t>дек</t>
  </si>
  <si>
    <t>2017</t>
  </si>
  <si>
    <t>2018</t>
  </si>
  <si>
    <t>2019</t>
  </si>
  <si>
    <t>Years</t>
  </si>
  <si>
    <t>Sum of Profit</t>
  </si>
  <si>
    <t>Total Sales</t>
  </si>
  <si>
    <t>Total Profit</t>
  </si>
  <si>
    <t>Profit Ratio</t>
  </si>
  <si>
    <t>Return Ratio</t>
  </si>
  <si>
    <t>No</t>
  </si>
  <si>
    <t>Count of Returned</t>
  </si>
  <si>
    <t>Avg. Discount</t>
  </si>
  <si>
    <t>Average of Discount</t>
  </si>
  <si>
    <t>Orders count</t>
  </si>
  <si>
    <t>Customers count</t>
  </si>
  <si>
    <t>Top customers by sum of sales</t>
  </si>
  <si>
    <t>Top products by sum of sales</t>
  </si>
  <si>
    <t>Sum of Orders count</t>
  </si>
  <si>
    <t>Sum of Customers count</t>
  </si>
  <si>
    <t>Orders</t>
  </si>
  <si>
    <t>Customers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</si>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</sst>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409]#,##0"/>
    <numFmt numFmtId="167" formatCode="yyyy\-mm\-dd;@"/>
  </numFmts>
  <fonts count="5" x14ac:knownFonts="1">
    <font>
      <sz val="10"/>
      <name val="MS Sans Serif"/>
    </font>
    <font>
      <sz val="20"/>
      <name val="Calibri"/>
      <family val="2"/>
      <charset val="204"/>
      <scheme val="minor"/>
    </font>
    <font>
      <sz val="20"/>
      <color theme="4"/>
      <name val="Calibri"/>
      <family val="2"/>
      <charset val="204"/>
      <scheme val="minor"/>
    </font>
    <font>
      <sz val="20"/>
      <color theme="5"/>
      <name val="Calibri"/>
      <family val="2"/>
      <charset val="204"/>
      <scheme val="minor"/>
    </font>
    <font>
      <b/>
      <sz val="10"/>
      <color theme="0" tint="-0.499984740745262"/>
      <name val="MS Sans Serif"/>
      <charset val="204"/>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xfId="0"/>
    <xf numFmtId="0" fontId="0" fillId="0" borderId="0" xfId="0" quotePrefix="1" applyNumberFormat="1"/>
    <xf numFmtId="14" fontId="0" fillId="0" borderId="0" xfId="0" applyNumberFormat="1"/>
    <xf numFmtId="0" fontId="0" fillId="0" borderId="0" xfId="0" quotePrefix="1"/>
    <xf numFmtId="0" fontId="0" fillId="0" borderId="0" xfId="0" applyNumberFormat="1"/>
    <xf numFmtId="0" fontId="0" fillId="0" borderId="0" xfId="0" pivotButton="1"/>
    <xf numFmtId="165" fontId="0" fillId="0" borderId="0" xfId="0" applyNumberFormat="1"/>
    <xf numFmtId="167" fontId="0" fillId="0" borderId="0" xfId="0" applyNumberFormat="1"/>
    <xf numFmtId="10" fontId="1" fillId="0" borderId="2" xfId="0" applyNumberFormat="1" applyFont="1" applyBorder="1" applyAlignment="1">
      <alignment horizontal="center" vertical="center" wrapText="1"/>
    </xf>
    <xf numFmtId="10" fontId="1" fillId="0" borderId="3" xfId="0" applyNumberFormat="1" applyFont="1" applyBorder="1" applyAlignment="1">
      <alignment horizontal="center" vertical="center" wrapText="1"/>
    </xf>
    <xf numFmtId="10" fontId="1" fillId="0" borderId="4" xfId="0" applyNumberFormat="1" applyFont="1" applyBorder="1" applyAlignment="1">
      <alignment horizontal="center" vertical="center" wrapText="1"/>
    </xf>
    <xf numFmtId="10" fontId="1" fillId="0" borderId="5" xfId="0" applyNumberFormat="1" applyFont="1" applyBorder="1" applyAlignment="1">
      <alignment horizontal="center" vertical="center" wrapText="1"/>
    </xf>
    <xf numFmtId="10" fontId="0" fillId="0" borderId="0" xfId="0" applyNumberFormat="1"/>
    <xf numFmtId="165" fontId="2" fillId="0" borderId="2" xfId="0" applyNumberFormat="1" applyFont="1" applyBorder="1" applyAlignment="1">
      <alignment horizontal="center" vertical="center" wrapText="1"/>
    </xf>
    <xf numFmtId="165" fontId="3" fillId="0" borderId="2" xfId="0" applyNumberFormat="1" applyFont="1" applyBorder="1" applyAlignment="1">
      <alignment horizontal="center" vertical="center" wrapText="1"/>
    </xf>
    <xf numFmtId="3" fontId="1" fillId="0" borderId="3" xfId="0" applyNumberFormat="1" applyFont="1" applyBorder="1" applyAlignment="1">
      <alignment horizontal="center" vertical="center" wrapText="1"/>
    </xf>
    <xf numFmtId="3" fontId="1" fillId="0" borderId="4" xfId="0" applyNumberFormat="1" applyFont="1" applyBorder="1" applyAlignment="1">
      <alignment horizontal="center" vertical="center" wrapText="1"/>
    </xf>
    <xf numFmtId="3" fontId="1" fillId="0" borderId="5" xfId="0" applyNumberFormat="1" applyFont="1" applyBorder="1" applyAlignment="1">
      <alignment horizontal="center" vertical="center" wrapText="1"/>
    </xf>
    <xf numFmtId="0" fontId="4" fillId="0" borderId="1" xfId="0" applyFont="1" applyBorder="1" applyAlignment="1">
      <alignment horizontal="center" vertical="center"/>
    </xf>
    <xf numFmtId="0" fontId="4" fillId="0" borderId="6"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cellXfs>
  <cellStyles count="1">
    <cellStyle name="Normal" xfId="0" builtinId="0"/>
  </cellStyles>
  <dxfs count="30">
    <dxf>
      <numFmt numFmtId="0" formatCode="General"/>
    </dxf>
    <dxf>
      <numFmt numFmtId="0" formatCode="General"/>
    </dxf>
    <dxf>
      <numFmt numFmtId="14" formatCode="0.00%"/>
    </dxf>
    <dxf>
      <numFmt numFmtId="167"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Superstore.xlsx]SalesAndProfit!PivotTable1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 and Profit Dynamic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SalesAndProfit!$C$1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SalesAndProfit!$A$2:$B$54</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SalesAndProfit!$C$2:$C$54</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0871-4DBD-8EE9-6983FC6D68ED}"/>
            </c:ext>
          </c:extLst>
        </c:ser>
        <c:ser>
          <c:idx val="1"/>
          <c:order val="1"/>
          <c:tx>
            <c:strRef>
              <c:f>SalesAndProfit!$D$1</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SalesAndProfit!$A$2:$B$54</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SalesAndProfit!$D$2:$D$54</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0871-4DBD-8EE9-6983FC6D68ED}"/>
            </c:ext>
          </c:extLst>
        </c:ser>
        <c:dLbls>
          <c:showLegendKey val="0"/>
          <c:showVal val="0"/>
          <c:showCatName val="0"/>
          <c:showSerName val="0"/>
          <c:showPercent val="0"/>
          <c:showBubbleSize val="0"/>
        </c:dLbls>
        <c:marker val="1"/>
        <c:smooth val="0"/>
        <c:axId val="838479432"/>
        <c:axId val="838477136"/>
      </c:lineChart>
      <c:catAx>
        <c:axId val="838479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8477136"/>
        <c:crosses val="autoZero"/>
        <c:auto val="1"/>
        <c:lblAlgn val="ctr"/>
        <c:lblOffset val="100"/>
        <c:noMultiLvlLbl val="0"/>
      </c:catAx>
      <c:valAx>
        <c:axId val="838477136"/>
        <c:scaling>
          <c:orientation val="minMax"/>
          <c:max val="120000"/>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84794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Superstore.xlsx]ByCategories!PivotTable1</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by Categories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ru-RU"/>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ByCategories!$C$1</c:f>
              <c:strCache>
                <c:ptCount val="1"/>
                <c:pt idx="0">
                  <c:v>Sum of Sales</c:v>
                </c:pt>
              </c:strCache>
            </c:strRef>
          </c:tx>
          <c:spPr>
            <a:solidFill>
              <a:schemeClr val="accent1"/>
            </a:solidFill>
            <a:ln>
              <a:noFill/>
            </a:ln>
            <a:effectLst/>
          </c:spPr>
          <c:invertIfNegative val="0"/>
          <c:cat>
            <c:multiLvlStrRef>
              <c:f>ByCategories!$A$2:$B$22</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ByCategories!$C$2:$C$22</c:f>
              <c:numCache>
                <c:formatCode>[$$-409]#\ ##0</c:formatCode>
                <c:ptCount val="17"/>
                <c:pt idx="0">
                  <c:v>167380.31800000009</c:v>
                </c:pt>
                <c:pt idx="1">
                  <c:v>149528.02999999994</c:v>
                </c:pt>
                <c:pt idx="2">
                  <c:v>189238.63099999999</c:v>
                </c:pt>
                <c:pt idx="3">
                  <c:v>330007.05400000012</c:v>
                </c:pt>
                <c:pt idx="4">
                  <c:v>114879.99629999998</c:v>
                </c:pt>
                <c:pt idx="5">
                  <c:v>328449.1030000007</c:v>
                </c:pt>
                <c:pt idx="6">
                  <c:v>91705.164000000048</c:v>
                </c:pt>
                <c:pt idx="7">
                  <c:v>206965.53200000009</c:v>
                </c:pt>
                <c:pt idx="8">
                  <c:v>107532.16099999999</c:v>
                </c:pt>
                <c:pt idx="9">
                  <c:v>27118.791999999954</c:v>
                </c:pt>
                <c:pt idx="10">
                  <c:v>203412.73300000009</c:v>
                </c:pt>
                <c:pt idx="11">
                  <c:v>16476.401999999998</c:v>
                </c:pt>
                <c:pt idx="12">
                  <c:v>3024.2799999999997</c:v>
                </c:pt>
                <c:pt idx="13">
                  <c:v>12486.312</c:v>
                </c:pt>
                <c:pt idx="14">
                  <c:v>78479.20600000002</c:v>
                </c:pt>
                <c:pt idx="15">
                  <c:v>223843.60800000012</c:v>
                </c:pt>
                <c:pt idx="16">
                  <c:v>46673.538000000015</c:v>
                </c:pt>
              </c:numCache>
            </c:numRef>
          </c:val>
          <c:extLst>
            <c:ext xmlns:c16="http://schemas.microsoft.com/office/drawing/2014/chart" uri="{C3380CC4-5D6E-409C-BE32-E72D297353CC}">
              <c16:uniqueId val="{00000000-8772-4966-AC44-838F648B0F17}"/>
            </c:ext>
          </c:extLst>
        </c:ser>
        <c:dLbls>
          <c:showLegendKey val="0"/>
          <c:showVal val="0"/>
          <c:showCatName val="0"/>
          <c:showSerName val="0"/>
          <c:showPercent val="0"/>
          <c:showBubbleSize val="0"/>
        </c:dLbls>
        <c:gapWidth val="79"/>
        <c:axId val="838479432"/>
        <c:axId val="838477136"/>
      </c:barChart>
      <c:barChart>
        <c:barDir val="bar"/>
        <c:grouping val="clustered"/>
        <c:varyColors val="0"/>
        <c:ser>
          <c:idx val="1"/>
          <c:order val="1"/>
          <c:tx>
            <c:strRef>
              <c:f>ByCategories!$D$1</c:f>
              <c:strCache>
                <c:ptCount val="1"/>
                <c:pt idx="0">
                  <c:v>Sum of Profit</c:v>
                </c:pt>
              </c:strCache>
            </c:strRef>
          </c:tx>
          <c:spPr>
            <a:solidFill>
              <a:schemeClr val="accent2"/>
            </a:solidFill>
            <a:ln>
              <a:noFill/>
            </a:ln>
            <a:effectLst/>
          </c:spPr>
          <c:invertIfNegative val="0"/>
          <c:cat>
            <c:multiLvlStrRef>
              <c:f>ByCategories!$A$2:$B$22</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ByCategories!$D$2:$D$22</c:f>
              <c:numCache>
                <c:formatCode>[$$-409]#\ ##0</c:formatCode>
                <c:ptCount val="17"/>
                <c:pt idx="0">
                  <c:v>41936.635699999926</c:v>
                </c:pt>
                <c:pt idx="1">
                  <c:v>55617.8249</c:v>
                </c:pt>
                <c:pt idx="2">
                  <c:v>3384.7568999999889</c:v>
                </c:pt>
                <c:pt idx="3">
                  <c:v>44515.730599999988</c:v>
                </c:pt>
                <c:pt idx="4">
                  <c:v>-3472.5560000000023</c:v>
                </c:pt>
                <c:pt idx="5">
                  <c:v>26590.166300000019</c:v>
                </c:pt>
                <c:pt idx="6">
                  <c:v>13059.143599999985</c:v>
                </c:pt>
                <c:pt idx="7">
                  <c:v>-17725.481100000001</c:v>
                </c:pt>
                <c:pt idx="8">
                  <c:v>18138.005399999995</c:v>
                </c:pt>
                <c:pt idx="9">
                  <c:v>6527.7869999999994</c:v>
                </c:pt>
                <c:pt idx="10">
                  <c:v>30221.763299999984</c:v>
                </c:pt>
                <c:pt idx="11">
                  <c:v>6964.1767000000027</c:v>
                </c:pt>
                <c:pt idx="12">
                  <c:v>949.51819999999952</c:v>
                </c:pt>
                <c:pt idx="13">
                  <c:v>5546.2539999999981</c:v>
                </c:pt>
                <c:pt idx="14">
                  <c:v>34053.569299999966</c:v>
                </c:pt>
                <c:pt idx="15">
                  <c:v>21278.826399999987</c:v>
                </c:pt>
                <c:pt idx="16">
                  <c:v>-1189.0994999999991</c:v>
                </c:pt>
              </c:numCache>
            </c:numRef>
          </c:val>
          <c:extLst>
            <c:ext xmlns:c16="http://schemas.microsoft.com/office/drawing/2014/chart" uri="{C3380CC4-5D6E-409C-BE32-E72D297353CC}">
              <c16:uniqueId val="{00000001-8772-4966-AC44-838F648B0F17}"/>
            </c:ext>
          </c:extLst>
        </c:ser>
        <c:dLbls>
          <c:showLegendKey val="0"/>
          <c:showVal val="0"/>
          <c:showCatName val="0"/>
          <c:showSerName val="0"/>
          <c:showPercent val="0"/>
          <c:showBubbleSize val="0"/>
        </c:dLbls>
        <c:gapWidth val="236"/>
        <c:overlap val="100"/>
        <c:axId val="1305119224"/>
        <c:axId val="1305120536"/>
      </c:barChart>
      <c:catAx>
        <c:axId val="838479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ru-RU"/>
          </a:p>
        </c:txPr>
        <c:crossAx val="838477136"/>
        <c:crosses val="autoZero"/>
        <c:auto val="1"/>
        <c:lblAlgn val="ctr"/>
        <c:lblOffset val="100"/>
        <c:noMultiLvlLbl val="0"/>
      </c:catAx>
      <c:valAx>
        <c:axId val="838477136"/>
        <c:scaling>
          <c:orientation val="minMax"/>
        </c:scaling>
        <c:delete val="1"/>
        <c:axPos val="b"/>
        <c:numFmt formatCode="[$$-409]#\ ##0" sourceLinked="1"/>
        <c:majorTickMark val="out"/>
        <c:minorTickMark val="none"/>
        <c:tickLblPos val="nextTo"/>
        <c:crossAx val="838479432"/>
        <c:crosses val="autoZero"/>
        <c:crossBetween val="between"/>
      </c:valAx>
      <c:valAx>
        <c:axId val="1305120536"/>
        <c:scaling>
          <c:orientation val="minMax"/>
        </c:scaling>
        <c:delete val="0"/>
        <c:axPos val="t"/>
        <c:numFmt formatCode="[$$-409]#\ ##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05119224"/>
        <c:crosses val="max"/>
        <c:crossBetween val="between"/>
      </c:valAx>
      <c:catAx>
        <c:axId val="1305119224"/>
        <c:scaling>
          <c:orientation val="minMax"/>
        </c:scaling>
        <c:delete val="1"/>
        <c:axPos val="l"/>
        <c:numFmt formatCode="General" sourceLinked="1"/>
        <c:majorTickMark val="out"/>
        <c:minorTickMark val="none"/>
        <c:tickLblPos val="nextTo"/>
        <c:crossAx val="1305120536"/>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Superstore.xlsx]BySegments!PivotTable1</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by Segments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ru-RU"/>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ru-RU"/>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ru-RU"/>
            </a:p>
          </c:txPr>
          <c:dLblPos val="inBase"/>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BySegments!$B$1</c:f>
              <c:strCache>
                <c:ptCount val="1"/>
                <c:pt idx="0">
                  <c:v>Sum of Sales</c:v>
                </c:pt>
              </c:strCache>
            </c:strRef>
          </c:tx>
          <c:spPr>
            <a:solidFill>
              <a:schemeClr val="accent1"/>
            </a:solidFill>
            <a:ln>
              <a:noFill/>
            </a:ln>
            <a:effectLst/>
          </c:spPr>
          <c:invertIfNegative val="0"/>
          <c:cat>
            <c:strRef>
              <c:f>BySegments!$A$2:$A$5</c:f>
              <c:strCache>
                <c:ptCount val="3"/>
                <c:pt idx="0">
                  <c:v>Consumer</c:v>
                </c:pt>
                <c:pt idx="1">
                  <c:v>Corporate</c:v>
                </c:pt>
                <c:pt idx="2">
                  <c:v>Home Office</c:v>
                </c:pt>
              </c:strCache>
            </c:strRef>
          </c:cat>
          <c:val>
            <c:numRef>
              <c:f>BySegments!$B$2:$B$5</c:f>
              <c:numCache>
                <c:formatCode>[$$-409]#\ ##0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961-4138-90F4-32E97367948E}"/>
            </c:ext>
          </c:extLst>
        </c:ser>
        <c:dLbls>
          <c:showLegendKey val="0"/>
          <c:showVal val="0"/>
          <c:showCatName val="0"/>
          <c:showSerName val="0"/>
          <c:showPercent val="0"/>
          <c:showBubbleSize val="0"/>
        </c:dLbls>
        <c:gapWidth val="100"/>
        <c:overlap val="100"/>
        <c:axId val="838479432"/>
        <c:axId val="838477136"/>
      </c:barChart>
      <c:barChart>
        <c:barDir val="col"/>
        <c:grouping val="clustered"/>
        <c:varyColors val="0"/>
        <c:ser>
          <c:idx val="1"/>
          <c:order val="1"/>
          <c:tx>
            <c:strRef>
              <c:f>BySegments!$C$1</c:f>
              <c:strCache>
                <c:ptCount val="1"/>
                <c:pt idx="0">
                  <c:v>Sum of Profit</c:v>
                </c:pt>
              </c:strCache>
            </c:strRef>
          </c:tx>
          <c:spPr>
            <a:solidFill>
              <a:schemeClr val="accent2"/>
            </a:solidFill>
            <a:ln>
              <a:noFill/>
            </a:ln>
            <a:effectLst/>
          </c:spPr>
          <c:invertIfNegative val="0"/>
          <c:cat>
            <c:strRef>
              <c:f>BySegments!$A$2:$A$5</c:f>
              <c:strCache>
                <c:ptCount val="3"/>
                <c:pt idx="0">
                  <c:v>Consumer</c:v>
                </c:pt>
                <c:pt idx="1">
                  <c:v>Corporate</c:v>
                </c:pt>
                <c:pt idx="2">
                  <c:v>Home Office</c:v>
                </c:pt>
              </c:strCache>
            </c:strRef>
          </c:cat>
          <c:val>
            <c:numRef>
              <c:f>BySegments!$C$2:$C$5</c:f>
              <c:numCache>
                <c:formatCode>[$$-409]#\ ##0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961-4138-90F4-32E97367948E}"/>
            </c:ext>
          </c:extLst>
        </c:ser>
        <c:dLbls>
          <c:showLegendKey val="0"/>
          <c:showVal val="0"/>
          <c:showCatName val="0"/>
          <c:showSerName val="0"/>
          <c:showPercent val="0"/>
          <c:showBubbleSize val="0"/>
        </c:dLbls>
        <c:gapWidth val="180"/>
        <c:overlap val="100"/>
        <c:axId val="636525408"/>
        <c:axId val="636527048"/>
      </c:barChart>
      <c:catAx>
        <c:axId val="838479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cross"/>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ru-RU"/>
          </a:p>
        </c:txPr>
        <c:crossAx val="838477136"/>
        <c:crosses val="autoZero"/>
        <c:auto val="1"/>
        <c:lblAlgn val="ctr"/>
        <c:lblOffset val="100"/>
        <c:noMultiLvlLbl val="0"/>
      </c:catAx>
      <c:valAx>
        <c:axId val="838477136"/>
        <c:scaling>
          <c:orientation val="minMax"/>
        </c:scaling>
        <c:delete val="1"/>
        <c:axPos val="l"/>
        <c:numFmt formatCode="[$$-409]#\ ##0" sourceLinked="1"/>
        <c:majorTickMark val="out"/>
        <c:minorTickMark val="none"/>
        <c:tickLblPos val="nextTo"/>
        <c:crossAx val="838479432"/>
        <c:crosses val="autoZero"/>
        <c:crossBetween val="between"/>
      </c:valAx>
      <c:valAx>
        <c:axId val="636527048"/>
        <c:scaling>
          <c:orientation val="minMax"/>
        </c:scaling>
        <c:delete val="0"/>
        <c:axPos val="r"/>
        <c:numFmt formatCode="[$$-409]#\ ##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36525408"/>
        <c:crosses val="max"/>
        <c:crossBetween val="between"/>
      </c:valAx>
      <c:catAx>
        <c:axId val="636525408"/>
        <c:scaling>
          <c:orientation val="minMax"/>
        </c:scaling>
        <c:delete val="1"/>
        <c:axPos val="b"/>
        <c:numFmt formatCode="General" sourceLinked="1"/>
        <c:majorTickMark val="out"/>
        <c:minorTickMark val="none"/>
        <c:tickLblPos val="nextTo"/>
        <c:crossAx val="636527048"/>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Superstore.xlsx]ByManagers!PivotTable1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BY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ByManagers!$B$1</c:f>
              <c:strCache>
                <c:ptCount val="1"/>
                <c:pt idx="0">
                  <c:v>Total Sales</c:v>
                </c:pt>
              </c:strCache>
            </c:strRef>
          </c:tx>
          <c:spPr>
            <a:solidFill>
              <a:schemeClr val="accent1"/>
            </a:solidFill>
            <a:ln>
              <a:noFill/>
            </a:ln>
            <a:effectLst/>
          </c:spPr>
          <c:invertIfNegative val="0"/>
          <c:cat>
            <c:strRef>
              <c:f>ByManagers!$A$2:$A$6</c:f>
              <c:strCache>
                <c:ptCount val="4"/>
                <c:pt idx="0">
                  <c:v>Anna Andreadi</c:v>
                </c:pt>
                <c:pt idx="1">
                  <c:v>Chuck Magee</c:v>
                </c:pt>
                <c:pt idx="2">
                  <c:v>Kelly Williams</c:v>
                </c:pt>
                <c:pt idx="3">
                  <c:v>Cassandra Brandow</c:v>
                </c:pt>
              </c:strCache>
            </c:strRef>
          </c:cat>
          <c:val>
            <c:numRef>
              <c:f>ByManagers!$B$2:$B$6</c:f>
              <c:numCache>
                <c:formatCode>[$$-409]#\ ##0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1898-448B-AA78-7B3DC0DFC665}"/>
            </c:ext>
          </c:extLst>
        </c:ser>
        <c:dLbls>
          <c:showLegendKey val="0"/>
          <c:showVal val="0"/>
          <c:showCatName val="0"/>
          <c:showSerName val="0"/>
          <c:showPercent val="0"/>
          <c:showBubbleSize val="0"/>
        </c:dLbls>
        <c:gapWidth val="219"/>
        <c:overlap val="-27"/>
        <c:axId val="1301420944"/>
        <c:axId val="1301414384"/>
      </c:barChart>
      <c:barChart>
        <c:barDir val="col"/>
        <c:grouping val="clustered"/>
        <c:varyColors val="0"/>
        <c:ser>
          <c:idx val="1"/>
          <c:order val="1"/>
          <c:tx>
            <c:strRef>
              <c:f>ByManagers!$C$1</c:f>
              <c:strCache>
                <c:ptCount val="1"/>
                <c:pt idx="0">
                  <c:v>Total Profit</c:v>
                </c:pt>
              </c:strCache>
            </c:strRef>
          </c:tx>
          <c:spPr>
            <a:solidFill>
              <a:schemeClr val="accent2"/>
            </a:solidFill>
            <a:ln>
              <a:noFill/>
            </a:ln>
            <a:effectLst/>
          </c:spPr>
          <c:invertIfNegative val="0"/>
          <c:cat>
            <c:strRef>
              <c:f>ByManagers!$A$2:$A$6</c:f>
              <c:strCache>
                <c:ptCount val="4"/>
                <c:pt idx="0">
                  <c:v>Anna Andreadi</c:v>
                </c:pt>
                <c:pt idx="1">
                  <c:v>Chuck Magee</c:v>
                </c:pt>
                <c:pt idx="2">
                  <c:v>Kelly Williams</c:v>
                </c:pt>
                <c:pt idx="3">
                  <c:v>Cassandra Brandow</c:v>
                </c:pt>
              </c:strCache>
            </c:strRef>
          </c:cat>
          <c:val>
            <c:numRef>
              <c:f>ByManagers!$C$2:$C$6</c:f>
              <c:numCache>
                <c:formatCode>[$$-409]#\ ##0</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1898-448B-AA78-7B3DC0DFC665}"/>
            </c:ext>
          </c:extLst>
        </c:ser>
        <c:dLbls>
          <c:showLegendKey val="0"/>
          <c:showVal val="0"/>
          <c:showCatName val="0"/>
          <c:showSerName val="0"/>
          <c:showPercent val="0"/>
          <c:showBubbleSize val="0"/>
        </c:dLbls>
        <c:gapWidth val="396"/>
        <c:overlap val="100"/>
        <c:axId val="1297616640"/>
        <c:axId val="1297618608"/>
      </c:barChart>
      <c:catAx>
        <c:axId val="130142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01414384"/>
        <c:crosses val="autoZero"/>
        <c:auto val="1"/>
        <c:lblAlgn val="ctr"/>
        <c:lblOffset val="100"/>
        <c:noMultiLvlLbl val="0"/>
      </c:catAx>
      <c:valAx>
        <c:axId val="1301414384"/>
        <c:scaling>
          <c:orientation val="minMax"/>
        </c:scaling>
        <c:delete val="1"/>
        <c:axPos val="l"/>
        <c:numFmt formatCode="[$$-409]#\ ##0" sourceLinked="1"/>
        <c:majorTickMark val="none"/>
        <c:minorTickMark val="none"/>
        <c:tickLblPos val="nextTo"/>
        <c:crossAx val="1301420944"/>
        <c:crosses val="autoZero"/>
        <c:crossBetween val="between"/>
      </c:valAx>
      <c:valAx>
        <c:axId val="1297618608"/>
        <c:scaling>
          <c:orientation val="minMax"/>
        </c:scaling>
        <c:delete val="0"/>
        <c:axPos val="r"/>
        <c:numFmt formatCode="[$$-409]#\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97616640"/>
        <c:crosses val="max"/>
        <c:crossBetween val="between"/>
      </c:valAx>
      <c:catAx>
        <c:axId val="1297616640"/>
        <c:scaling>
          <c:orientation val="minMax"/>
        </c:scaling>
        <c:delete val="1"/>
        <c:axPos val="b"/>
        <c:numFmt formatCode="General" sourceLinked="1"/>
        <c:majorTickMark val="out"/>
        <c:minorTickMark val="none"/>
        <c:tickLblPos val="nextTo"/>
        <c:crossAx val="1297618608"/>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Superstore.xlsx]TopTen!PivotTable1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10 Products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TopTen!$B$2</c:f>
              <c:strCache>
                <c:ptCount val="1"/>
                <c:pt idx="0">
                  <c:v>Sum of Sales</c:v>
                </c:pt>
              </c:strCache>
            </c:strRef>
          </c:tx>
          <c:spPr>
            <a:solidFill>
              <a:schemeClr val="accent1"/>
            </a:solidFill>
            <a:ln>
              <a:noFill/>
            </a:ln>
            <a:effectLst/>
          </c:spPr>
          <c:invertIfNegative val="0"/>
          <c:cat>
            <c:strRef>
              <c:f>TopTen!$A$3:$A$13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TopTen!$B$3:$B$13</c:f>
              <c:numCache>
                <c:formatCode>[$$-409]#\ ##0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9284-4226-8328-C2DECAEA91EC}"/>
            </c:ext>
          </c:extLst>
        </c:ser>
        <c:dLbls>
          <c:showLegendKey val="0"/>
          <c:showVal val="0"/>
          <c:showCatName val="0"/>
          <c:showSerName val="0"/>
          <c:showPercent val="0"/>
          <c:showBubbleSize val="0"/>
        </c:dLbls>
        <c:gapWidth val="129"/>
        <c:axId val="1297611064"/>
        <c:axId val="1297611720"/>
      </c:barChart>
      <c:barChart>
        <c:barDir val="bar"/>
        <c:grouping val="clustered"/>
        <c:varyColors val="0"/>
        <c:ser>
          <c:idx val="1"/>
          <c:order val="1"/>
          <c:tx>
            <c:strRef>
              <c:f>TopTen!$C$2</c:f>
              <c:strCache>
                <c:ptCount val="1"/>
                <c:pt idx="0">
                  <c:v>Sum of Profit</c:v>
                </c:pt>
              </c:strCache>
            </c:strRef>
          </c:tx>
          <c:spPr>
            <a:solidFill>
              <a:schemeClr val="accent2"/>
            </a:solidFill>
            <a:ln>
              <a:noFill/>
            </a:ln>
            <a:effectLst/>
          </c:spPr>
          <c:invertIfNegative val="0"/>
          <c:cat>
            <c:strRef>
              <c:f>TopTen!$A$3:$A$13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TopTen!$C$3:$C$13</c:f>
              <c:numCache>
                <c:formatCode>[$$-409]#\ ##0</c:formatCode>
                <c:ptCount val="10"/>
                <c:pt idx="0">
                  <c:v>25199.927999999993</c:v>
                </c:pt>
                <c:pt idx="1">
                  <c:v>7753.0389999999998</c:v>
                </c:pt>
                <c:pt idx="2">
                  <c:v>-1811.0784000000021</c:v>
                </c:pt>
                <c:pt idx="3">
                  <c:v>3.979039320256561E-13</c:v>
                </c:pt>
                <c:pt idx="4">
                  <c:v>2233.5050999999985</c:v>
                </c:pt>
                <c:pt idx="5">
                  <c:v>760.97999999999956</c:v>
                </c:pt>
                <c:pt idx="6">
                  <c:v>6983.8836000000001</c:v>
                </c:pt>
                <c:pt idx="7">
                  <c:v>4094.9765999999986</c:v>
                </c:pt>
                <c:pt idx="8">
                  <c:v>-1878.1662000000028</c:v>
                </c:pt>
                <c:pt idx="9">
                  <c:v>-262.00480000000084</c:v>
                </c:pt>
              </c:numCache>
            </c:numRef>
          </c:val>
          <c:extLst>
            <c:ext xmlns:c16="http://schemas.microsoft.com/office/drawing/2014/chart" uri="{C3380CC4-5D6E-409C-BE32-E72D297353CC}">
              <c16:uniqueId val="{00000001-9284-4226-8328-C2DECAEA91EC}"/>
            </c:ext>
          </c:extLst>
        </c:ser>
        <c:dLbls>
          <c:showLegendKey val="0"/>
          <c:showVal val="0"/>
          <c:showCatName val="0"/>
          <c:showSerName val="0"/>
          <c:showPercent val="0"/>
          <c:showBubbleSize val="0"/>
        </c:dLbls>
        <c:gapWidth val="304"/>
        <c:overlap val="100"/>
        <c:axId val="1466243912"/>
        <c:axId val="1466237352"/>
      </c:barChart>
      <c:catAx>
        <c:axId val="1297611064"/>
        <c:scaling>
          <c:orientation val="maxMin"/>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97611720"/>
        <c:crosses val="autoZero"/>
        <c:auto val="1"/>
        <c:lblAlgn val="ctr"/>
        <c:lblOffset val="100"/>
        <c:noMultiLvlLbl val="0"/>
      </c:catAx>
      <c:valAx>
        <c:axId val="1297611720"/>
        <c:scaling>
          <c:orientation val="minMax"/>
        </c:scaling>
        <c:delete val="1"/>
        <c:axPos val="t"/>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crossAx val="1297611064"/>
        <c:crosses val="autoZero"/>
        <c:crossBetween val="between"/>
      </c:valAx>
      <c:valAx>
        <c:axId val="1466237352"/>
        <c:scaling>
          <c:orientation val="minMax"/>
        </c:scaling>
        <c:delete val="0"/>
        <c:axPos val="b"/>
        <c:numFmt formatCode="[$$-409]#\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66243912"/>
        <c:crossBetween val="between"/>
      </c:valAx>
      <c:catAx>
        <c:axId val="1466243912"/>
        <c:scaling>
          <c:orientation val="minMax"/>
        </c:scaling>
        <c:delete val="1"/>
        <c:axPos val="l"/>
        <c:numFmt formatCode="General" sourceLinked="1"/>
        <c:majorTickMark val="out"/>
        <c:minorTickMark val="none"/>
        <c:tickLblPos val="nextTo"/>
        <c:crossAx val="1466237352"/>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Superstore.xlsx]TopTen!PivotTable2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10 Customers</a:t>
            </a:r>
            <a:r>
              <a:rPr lang="en-US" sz="1600" b="1" baseline="0"/>
              <a:t> by Sales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TopTen!$B$16</c:f>
              <c:strCache>
                <c:ptCount val="1"/>
                <c:pt idx="0">
                  <c:v>Sum of Sales</c:v>
                </c:pt>
              </c:strCache>
            </c:strRef>
          </c:tx>
          <c:spPr>
            <a:solidFill>
              <a:schemeClr val="accent1"/>
            </a:solidFill>
            <a:ln>
              <a:noFill/>
            </a:ln>
            <a:effectLst/>
          </c:spPr>
          <c:invertIfNegative val="0"/>
          <c:cat>
            <c:strRef>
              <c:f>TopTen!$A$17:$A$27</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TopTen!$B$17:$B$27</c:f>
              <c:numCache>
                <c:formatCode>[$$-409]#\ ##0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FBB9-4E5C-A26A-F271A2F0B9AF}"/>
            </c:ext>
          </c:extLst>
        </c:ser>
        <c:dLbls>
          <c:showLegendKey val="0"/>
          <c:showVal val="0"/>
          <c:showCatName val="0"/>
          <c:showSerName val="0"/>
          <c:showPercent val="0"/>
          <c:showBubbleSize val="0"/>
        </c:dLbls>
        <c:gapWidth val="81"/>
        <c:axId val="1391259400"/>
        <c:axId val="1391258088"/>
      </c:barChart>
      <c:barChart>
        <c:barDir val="bar"/>
        <c:grouping val="clustered"/>
        <c:varyColors val="0"/>
        <c:ser>
          <c:idx val="1"/>
          <c:order val="1"/>
          <c:tx>
            <c:strRef>
              <c:f>TopTen!$C$16</c:f>
              <c:strCache>
                <c:ptCount val="1"/>
                <c:pt idx="0">
                  <c:v>Sum of Profit</c:v>
                </c:pt>
              </c:strCache>
            </c:strRef>
          </c:tx>
          <c:spPr>
            <a:solidFill>
              <a:schemeClr val="accent2"/>
            </a:solidFill>
            <a:ln>
              <a:noFill/>
            </a:ln>
            <a:effectLst/>
          </c:spPr>
          <c:invertIfNegative val="0"/>
          <c:cat>
            <c:strRef>
              <c:f>TopTen!$A$17:$A$27</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TopTen!$C$17:$C$27</c:f>
              <c:numCache>
                <c:formatCode>[$$-409]#\ ##0</c:formatCode>
                <c:ptCount val="10"/>
                <c:pt idx="0">
                  <c:v>2177.0492999999988</c:v>
                </c:pt>
                <c:pt idx="1">
                  <c:v>2650.676899999999</c:v>
                </c:pt>
                <c:pt idx="2">
                  <c:v>5622.4292000000005</c:v>
                </c:pt>
                <c:pt idx="3">
                  <c:v>5757.4119000000001</c:v>
                </c:pt>
                <c:pt idx="4">
                  <c:v>806.85499999999956</c:v>
                </c:pt>
                <c:pt idx="5">
                  <c:v>5444.8054999999995</c:v>
                </c:pt>
                <c:pt idx="6">
                  <c:v>4703.7882999999983</c:v>
                </c:pt>
                <c:pt idx="7">
                  <c:v>6976.0958999999993</c:v>
                </c:pt>
                <c:pt idx="8">
                  <c:v>8981.3238999999994</c:v>
                </c:pt>
                <c:pt idx="9">
                  <c:v>-1980.739300000002</c:v>
                </c:pt>
              </c:numCache>
            </c:numRef>
          </c:val>
          <c:extLst>
            <c:ext xmlns:c16="http://schemas.microsoft.com/office/drawing/2014/chart" uri="{C3380CC4-5D6E-409C-BE32-E72D297353CC}">
              <c16:uniqueId val="{00000001-FBB9-4E5C-A26A-F271A2F0B9AF}"/>
            </c:ext>
          </c:extLst>
        </c:ser>
        <c:dLbls>
          <c:showLegendKey val="0"/>
          <c:showVal val="0"/>
          <c:showCatName val="0"/>
          <c:showSerName val="0"/>
          <c:showPercent val="0"/>
          <c:showBubbleSize val="0"/>
        </c:dLbls>
        <c:gapWidth val="393"/>
        <c:overlap val="100"/>
        <c:axId val="1430803496"/>
        <c:axId val="1430794968"/>
      </c:barChart>
      <c:catAx>
        <c:axId val="139125940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ru-RU"/>
          </a:p>
        </c:txPr>
        <c:crossAx val="1391258088"/>
        <c:crosses val="autoZero"/>
        <c:auto val="1"/>
        <c:lblAlgn val="ctr"/>
        <c:lblOffset val="100"/>
        <c:noMultiLvlLbl val="0"/>
      </c:catAx>
      <c:valAx>
        <c:axId val="1391258088"/>
        <c:scaling>
          <c:orientation val="minMax"/>
        </c:scaling>
        <c:delete val="1"/>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crossAx val="1391259400"/>
        <c:crosses val="autoZero"/>
        <c:crossBetween val="between"/>
      </c:valAx>
      <c:valAx>
        <c:axId val="1430794968"/>
        <c:scaling>
          <c:orientation val="minMax"/>
        </c:scaling>
        <c:delete val="0"/>
        <c:axPos val="t"/>
        <c:numFmt formatCode="[$$-409]#\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30803496"/>
        <c:crosses val="max"/>
        <c:crossBetween val="between"/>
      </c:valAx>
      <c:catAx>
        <c:axId val="1430803496"/>
        <c:scaling>
          <c:orientation val="minMax"/>
        </c:scaling>
        <c:delete val="1"/>
        <c:axPos val="l"/>
        <c:numFmt formatCode="General" sourceLinked="1"/>
        <c:majorTickMark val="out"/>
        <c:minorTickMark val="none"/>
        <c:tickLblPos val="nextTo"/>
        <c:crossAx val="1430794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Superstore.xlsx]ByRegions!PivotTable1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t>b</a:t>
            </a:r>
            <a:r>
              <a:rPr lang="en-US" sz="1600" b="1"/>
              <a:t>y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ByRegions!$B$1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99-4E8E-8907-A83F293BC6A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BD99-4E8E-8907-A83F293BC6A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BD99-4E8E-8907-A83F293BC6AB}"/>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BD99-4E8E-8907-A83F293BC6A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ByRegions!$A$2:$A$6</c:f>
              <c:strCache>
                <c:ptCount val="4"/>
                <c:pt idx="0">
                  <c:v>West</c:v>
                </c:pt>
                <c:pt idx="1">
                  <c:v>East</c:v>
                </c:pt>
                <c:pt idx="2">
                  <c:v>Central</c:v>
                </c:pt>
                <c:pt idx="3">
                  <c:v>South</c:v>
                </c:pt>
              </c:strCache>
            </c:strRef>
          </c:cat>
          <c:val>
            <c:numRef>
              <c:f>ByRegions!$B$2:$B$6</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08-BD99-4E8E-8907-A83F293BC6A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Superstore.xlsx]ByManagers!PivotTable1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managers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ByManagers!$B$1</c:f>
              <c:strCache>
                <c:ptCount val="1"/>
                <c:pt idx="0">
                  <c:v>Total Sales</c:v>
                </c:pt>
              </c:strCache>
            </c:strRef>
          </c:tx>
          <c:spPr>
            <a:solidFill>
              <a:schemeClr val="accent1"/>
            </a:solidFill>
            <a:ln>
              <a:noFill/>
            </a:ln>
            <a:effectLst/>
          </c:spPr>
          <c:invertIfNegative val="0"/>
          <c:cat>
            <c:strRef>
              <c:f>ByManagers!$A$2:$A$6</c:f>
              <c:strCache>
                <c:ptCount val="4"/>
                <c:pt idx="0">
                  <c:v>Anna Andreadi</c:v>
                </c:pt>
                <c:pt idx="1">
                  <c:v>Chuck Magee</c:v>
                </c:pt>
                <c:pt idx="2">
                  <c:v>Kelly Williams</c:v>
                </c:pt>
                <c:pt idx="3">
                  <c:v>Cassandra Brandow</c:v>
                </c:pt>
              </c:strCache>
            </c:strRef>
          </c:cat>
          <c:val>
            <c:numRef>
              <c:f>ByManagers!$B$2:$B$6</c:f>
              <c:numCache>
                <c:formatCode>[$$-409]#\ ##0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1875-4812-AC95-1954BB171AE5}"/>
            </c:ext>
          </c:extLst>
        </c:ser>
        <c:ser>
          <c:idx val="1"/>
          <c:order val="1"/>
          <c:tx>
            <c:strRef>
              <c:f>ByManagers!$C$1</c:f>
              <c:strCache>
                <c:ptCount val="1"/>
                <c:pt idx="0">
                  <c:v>Total Profit</c:v>
                </c:pt>
              </c:strCache>
            </c:strRef>
          </c:tx>
          <c:spPr>
            <a:solidFill>
              <a:schemeClr val="accent2"/>
            </a:solidFill>
            <a:ln>
              <a:noFill/>
            </a:ln>
            <a:effectLst/>
          </c:spPr>
          <c:invertIfNegative val="0"/>
          <c:cat>
            <c:strRef>
              <c:f>ByManagers!$A$2:$A$6</c:f>
              <c:strCache>
                <c:ptCount val="4"/>
                <c:pt idx="0">
                  <c:v>Anna Andreadi</c:v>
                </c:pt>
                <c:pt idx="1">
                  <c:v>Chuck Magee</c:v>
                </c:pt>
                <c:pt idx="2">
                  <c:v>Kelly Williams</c:v>
                </c:pt>
                <c:pt idx="3">
                  <c:v>Cassandra Brandow</c:v>
                </c:pt>
              </c:strCache>
            </c:strRef>
          </c:cat>
          <c:val>
            <c:numRef>
              <c:f>ByManagers!$C$2:$C$6</c:f>
              <c:numCache>
                <c:formatCode>[$$-409]#\ ##0</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1875-4812-AC95-1954BB171AE5}"/>
            </c:ext>
          </c:extLst>
        </c:ser>
        <c:dLbls>
          <c:showLegendKey val="0"/>
          <c:showVal val="0"/>
          <c:showCatName val="0"/>
          <c:showSerName val="0"/>
          <c:showPercent val="0"/>
          <c:showBubbleSize val="0"/>
        </c:dLbls>
        <c:gapWidth val="219"/>
        <c:overlap val="-27"/>
        <c:axId val="1301420944"/>
        <c:axId val="1301414384"/>
      </c:barChart>
      <c:catAx>
        <c:axId val="130142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01414384"/>
        <c:crosses val="autoZero"/>
        <c:auto val="1"/>
        <c:lblAlgn val="ctr"/>
        <c:lblOffset val="100"/>
        <c:noMultiLvlLbl val="0"/>
      </c:catAx>
      <c:valAx>
        <c:axId val="1301414384"/>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014209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By States</a:t>
            </a:r>
            <a:endParaRPr lang="ru-RU" sz="1600" b="1"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A0DDA38-80CD-402C-AF7B-37D01B1BA521}">
          <cx:tx>
            <cx:txData>
              <cx:f>_xlchart.v5.6</cx:f>
              <cx:v>Sum of Sales</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7H1bc+TIld5fYfSzwclEJhJIhWYjJoG68tYkm+zLC6KazcYtgcT99jSSvLGO2F2vQlaE17JW9jr8
4KeN2dXIOxppZv8C+x/5oJqUSZBNBbmUI+xy9HSxp1BIovDlOec73zmZ+OFZ+4Mzeb7Kt9pYJsUP
ztrPn/llmf7gs8+KM/88XhXbcXCWq0K9L7fPVPyZev8+ODv/7F2+aoLE+0xHmH525q/y8rx99mc/
hNG8c7WrzlZloJLD6jzvjs6LSpbFPcfuPLR1pqqkHE73YKTPn50kQXn+buu4XJXnxbOt1bs4SJyg
KPPgrMSfP/tCrt6u4tWzrfOkDMruRZeef/7sxoeebX02/kW3LmpLwnWX1Ts4l+jbJmNUZ8iCV8O0
8LMtqRLv8rBmsW2LIkJ0RLBuXP3e/VUM51789OJ3F19d/CP8/f3FV1fH7rqm9RWt3r3Lz4sCvtP6
5+3zb3wP+K67z8Z35+LvL76/+M3F1xffXHwHP7+7+O7DX178Zuvif3z48cVXH3784S+34Jp+f/Gb
D1/CJ769+ObZVlAo++MdttXwfU+O1zfos5sI/tkPR2/ALRu9cw3k8f39Y4fG3+KPYZwHvUqeEmO6
rXOiE25wYiDDMvhNjDHG2zAHGOaUGhZCpnWF5RXO6/v5z3Dvv3sczjfPH+P8ZjNxvjLrLfV+y1ay
it8GTwm6tc0RBdtGlm4ywkz9JuimuY0w0y3LNEyiUx3DpPjoVC5B/9XFtx++/PCTi19vXfwCkP8d
/PP3YOvffPibqw8+wNLvG2w0HRx7M6fDXlAUqsqD++7uA327tQ24GwgRZGCAeezbub5NTVOn2MAM
Y6IPx29MgV8C2j+CPz8Z7Pfq2ANQH50/AnrvYDOB/iKPVkmxguj+ZEGcblucWxCiGZg0RpzetPUB
aMKxYcAcYHcB/VMA+FsI499d/DPE0R/dd2WfCuXjEUZgf3G0mWDbKxm8V3nypK7d3NYNykyCENgu
AmRvwo0x32bY1E2ODN0klIzj+S8A6t+Bbf/bi+8Btu8e6dPvHGUEu/3FZsLunMtVs8rP77OkBzpz
vo0QBGsKsOs6ZWhE4kxjmzLg8ARbFoR9g0G8v+HMfw6EeaDr//Thrz98eXXsAc58dP4IaGeymUAD
cVP56p2674Y+EGggbtwyjEvbRgOQ1zMyjIxtmAWWbjET0GZ0HLXXbG1t2V9BpvT9fVf2CWd+a4QR
2PaGRm5bJcn5WRmcVeV9d/VheFO8bZgGNkzMjLW7HgVvEzJ0AmjfTr8HmCAFBrv+FvJfSHiBqP34
vgu7B+47xhmD/mIzLfwgkitfPanmAgZsEUqZgXQGlk7NmxbOzW0DWRDdgbHf0lwgkxrc+Ic/B/Af
p7rcGmEE9MHOZgI9BU8evFvdZ0APs2zd2ja4YWBQXhCGTGxIsa97cgtouQX8TB8mg6lDzL763Zcp
+H8HpAeG9g348cfoa6PzRzhPN1Rfm52r3HtSPq5vMwoe2gIMLQRK2oiPW2SbUkpMiqy7cf75xf9c
4/w1/HycvnJrhBHWsw3l4Yt34LuvrOousvswi6Z0m1gcmUwnOscIDxZ73aIxptsMVFYTUV0nDCSV
q999paRe/Haw5cF7Xx2566o+Eah/ev3sEcILZzO99kLKIFHBE6opFG1jEMUoZpxgbOhkRMgsvo2p
BdIpHLEGjMcE/G/BbUN6Dczs+4vfPkpNuTXCGOwNdd2L5F2wetLSCN/mmHMQSqA6YgyE66ZBQ/kL
8DU5zARGIRUbV8D+FkAeqlGDdPaYCD06fwzz/mba9ItzyLOK4vwp5RMD6pg6AA0Sik4H674FNAhl
IKshC4pkoK6NyyH/7WO9EWqLoIg/Sg2/NcII7RcbivZCNav7guEDQ7S+jUxIrUxKEb4ruSKQXCHE
MCKQdN+26CHGfn/xT4+y5mvnjrBdfLGZlvzyvCi3TgPg20+rgFvAuKFbAfQvKG4NGvfImhEI4MS8
yrvA5q8m2CUP+4/gsf8F/n49+O0Pf7N18TMg3l9e/HodtR9Hwf/4kKM58fJ0M+fEzlNXvyxIoyF/
5lDstqhhInJzMnAog1rgC8DgLQtE01uV7qGQ8fjK142zRxDvHG8oxFB5qM6i7srq7spxHubWCWhi
YOe6RTkeKpxDTet65mUZQNRMwHato9ziab8Yojc0CP3kY1fQpwuvn8i8RuePYX69mTDvqioonpiQ
o21uQWbNuUmg2GVZY2PGUOoGWzYNg61zM/D8N8pc/xkw/gbK2I/n5LdGGKG9u6GxfG8VJE/IyKmx
TegglgHnvqvuwfi2Dv0MFNicicCp43FB85cf/vriuyv07/Iwn7Dly/NGqO5NNtOGj1VV+lv2Kleg
ozwhDycE+s8IH5RtoF9DbB45bASGDNkWNB8apn6H+P0PIIZekjMIsUDOoAdtTc8ek2ffN9hoIhzb
mzkR9lZ5J1fJu/ss6oExGyrZg2UbfOhcAN10NAVMtm0iDK2pnBp3dBeDna5rH79bZ95f33ddn7b0
myOMoN5zNhXqolid+VVxXpbFfff1YXhTfRu6jkA9YcY68x40lOsczYQ2YzS0IxIDpFWYFuPY/Uuw
80Fd+erDX0Ap+0egtfz4UfLpJ8YZo7+pcTw48wNvlTwh8NB/CFGaQ1MKRpRyfdSyAuQcupY4yKjQ
Yn438N98+Atw7r8eMrH7rutThg7Z+7Xzx0AvNtTMg0FGVeUTRnXKgLRBJ+lVw/CQaF03cU63Mbeg
B41aGBYT3EHa1iEcelbAvL8fVm08Dm1gBjfGGCO+oVLq/nm9esoOBsK3wVdDX6EOiqn10WNfhxtj
BvVOIPAE1DZ9YOlXcF7qbH8HsRu01Ef2L9w4ewTx/oaqZ8MygeG/NA2u7vVduc/DIvewCkwHjgZc
nRGTcWOUdUPJE7pT8KebSy87/cENQ20ElNV/xWqB62OMMN873lBHrpLyScueFBb/QBwGtYwOHUiw
TuimGweBDQR26Fxi0J1kgrx+m6lB6+HgvocU7b55+MmAfeP8Mc4vNhPn/fO3+aqInjJeQ3OpbkKR
hOogpECaPUrBON8Gtc3gkH+vO9SsccPK4IL/EZIoIObDCpFHQH1rhBHY+xsqvJye5zHY9X139GFO
HJqTQBbV4Q80JxkWt8BorwdraCRmTGccArlFLtPxG9Lpz4CVfQlNpWvTvO+6PmHUo/NHOJ9urFE3
W/NVnBZ+8JTrQSjZht5hWNZpMihn39bXINk2TGhUg46Huxsa/u7DX33499rFfwAV9fcX//Lh3w0F
0EeAfvcwI+z355vq0Jut5XlenHf33dkHmjm0p0FhGzgaYoRD4+nYzKEF0bQgdl+u673t0j8CP7SM
gr0PhO2+i/uErV/CfmOQMejLzQV977wNzp6w8ZTQbaoPERpYGZCyW6u5MWLbGNYMgLWDpI7WSwpu
+PZLvH4JkP85MPRvH9V/etcgY9D3Nhf01yqP7jOlB9q5vg3KuA5aiqkbw6YNYzs3thmk5dQydJ2D
5narreESrf+0bi3/9r4Lu9/G/zDAGOrXGwq1yv80FTNYFgQFMxPTYeMG8OAjrm5C37FlAJG3ECgy
t1qa/n4ttQwM7smqZn98yPGUsDd5Sjir6GnFVhPWjTACDh2Ut3Wn+U1CjxGCNb+ws4uuI9i4ZU34
bzj9W/j9HBJ2cP2P1F3vH248FZzNnApHPuwztLUonraUCotEhwUHHES6YR3RrTUJA9uHhd+IQf8b
yDogvF/5+0sh9r9CVve1Brsj/Raq6MPOSV9ffeAu9fATAeGuQUawH21oreXAD56Q7sESFOiLMaDU
YpKPdZSblg8rB03ogTOg3mZ83JvrCs1LuH+1LqVBJ/PV+w9A+dq5I3APNjSNO8jPPfWU9VLojSEW
VFWuNbFdV2qwjraB8g08/o5A/ysI8b8BfEGmeQy6188e43u0mT77Oaw3KTpZr560SR2M2OKMDWXv
PzC26yjDDlygxFncNKEp4q6l3v9lcNTrgsrvPvzVuoz22K1aPjnSaAI839CWiI9NcE/O3yBpJ1A1
g12XdLruYbzpxQf+pkPxhWNGLDyUV6/s+dKLX+ta+9cxt08NNIL/eEM524vz9km348JAy4nJddhL
EXogyagbBmouBN40QbnDQO5vt0HBQjEQaaDicjUdHhC8r507AvfFq8107iflyr/vRj5MlRk6InQy
COtQHsUmcO6RTQ97aYK9rztaby1D+IdHZl6X540QPXmxmYj+CdaTweoSaESFbRIhwaL89uZasN4M
SiywTSZioMDwW6tDPy4f+3rYvwFyq8ctILtjjBHgpxsanl+uoHiWeOWTcnAQV2DTS8ivCCwMHnoc
Roa85uAgtRvA4UwomoKh3xBXfgYeGopmAPevwaofR8bvGGME+cv/k5Df3BT5+i7R/38z2WrYpfv/
mj2kXwbFmUqK4CmTVqgrEs5h0S1sLHmHPA09YrA+D45As+B6E2l8y2CG7jCQHy+Tmsdkr4OPHI0x
NpgNFaBedgq2iveu7vldlPFhTAe6+WFjDGgYwZceELKT6+krRhA0Dchu1vVIqFJBK/DYQa7X0v/+
o5O8OnrXlX1CbwT3eHOEMdav/x8lQBcP3uf+453/eG/Prj9S4KHPA+CwPQIs4TAGS15vkHATdUhe
YCk19BfBdldD7nJrb9knvPJPzIoH/4Yb9wMeO/DgAf40DxH49AMG/vDABmdVribrJz1ce8bA/UfX
Nw0eTjE69dI07zK+y0OLd58/g01uLHRtxgyD3DDqHZhn1xd2XzvpfFWUnz/TLLwNihd0nwBf/ri9
RgN7QAwHYGYN3UqgWENL+bA24NlWMpRS4SEUw45Kw4ZasDYIWtSg+/TZVjGsS4RDbJty6GDi4Gkw
W++4dfUNnyvZgSz7h9tx+f9bSRU/V0FSFsPTLZ5tpR8/NlwprCeGB3lAIQXmLbTOYKibwfGz1RE4
Tvg0/jewZZefW73rLZt2EiYykyLKUuxUrNUWKnX3XO4tDbPPl9KkL+JUlqK3En+O2sNAk8tQa9oF
8IRa8Dx0p8h0SyG5aidtyXvBmtwXlMTUKdMY2bK1HD8KjyOtNCYNPJbEQax0pIuUaHjgLpqsOc/1
aYCrfnUNkju+JbR23v6esLcJbCIJG0zCVlZo2Ifs+vdsC6MzIthBduHmPbaVUU7bIIrnblbkSxfx
fBlYJBYl90yHayhfehje85RFbTMrnDrq5TzB6DRxybI3UDpLcyMWfRQGO2HOhc/cSc5Jtaw4PmGl
Wdi4UseJht5SP6bP1y8y9plgvEUTl7tTyjyn1ZtFoMVTaaaZXSZhMolZHatp10fNjibVouu1ah70
cTbpzDYXyNWbHV5EHlw7XUUkzZw86vgErveFpfl4yYYXXmrZMu7sEiVouX4pygYtu0iZi147/N9v
czMPRR97ySQsiVNwvZ+TQO+X6xc/KD3bxZzYUSWz5fqlDqpsSVz3sA0UnrpGGSQCszicKpe8VvPU
1M9r5Ud2R71IwEQvl16XvVIo4JPQ18ulX8E9S7jpOh608C1TzfNmCeP7gYqSRLSVZSxJlRm2Z8j+
DNO4m5TqUEZttOwb35oGsTxisnaXqYrdJQhO6cSIlBTJ8L99ifi1l/V7Wmo6Be3MeRon/iwgxfN2
+FQB06/wmmqut77mhLJTQkkSiEjv8omJ4cNCRZ23iHLTditOl5msjeX6X13f42XxMtKyelriqrWZ
4ZZTL5F2IbN56vWWFF3j10uXd/WyAHNwGq2thRUEzKak58Its5UeVXiCMg/uCCbFsiP4EJXwVo/0
aSy9apczMxe6X6eT9UvKUCyIp4KdWjOCnUoV7TRKq9P1W+sXz2vhYNxrU6iEHvbI1xIhq0pbrl9S
6z1Wce3IhBfCo2/SSNawB9EuM2BSZag1naDvjaWf9rlDGwOLyDOEnvc7AeHVpM7ITq7yXVmUymaB
/sZir1FVRJPWR4notKpYagi+RhrgXCiinSrNjUTasHBRplTEMtCVSBPbSPpwmdc7TdcnS8/sA1vV
FraNgp9yFsZTNwnRsuilKOOeLYqw9HeSzmNTwoMXXpgTWxqystvnVYyDZR5Ee/AAkWCWcc/x28ya
Q4RuBNjG3AwTTWiybWKBOPzqgGncidqym2ml3JVIy+1Ky4it5V2zSNw3Fa3wtHetTgRGHc0qT+VL
koMNtciLBc70xFatOtRSppYpl4nwNdZOmHoJ55sLgEtf9qwNRW5U7cTPZDsvO2NW+gZdhhxMNK59
LJDKuqWeTa0qpFPKW9tlxU6UqcDR0/I0D8oV66W2bKt521t44VqtnVRmvVM1vpz5QXbspV29YxAn
rWk61ZrkJIt7y0lT1IuipLmArbEdGlsTw2u4YDJ9TRqfTPU4WZqZUcxcz89tXyPK9uAWwSzmM2i0
Ao+Hs+Q0KVk8bSPZL2rvTHXMXGbDi+RH4Di6RWT0qc2lKuy1o4SAmc1pXE/czMhmfRsfFmZlOjGK
ckFp5U3i5EUui0wUvmHapepqO7LS3C7b1rANXGtTksoDrSDdUsGOggvunfhpS5ZtlOywMnrPvaix
u2RZRa42ifT6PFRo2vReOLX0cLfAjT/VJH/lm9ROYC39FHnylKhGLfwmFX3nZg7sS0pEZ/ju0gq0
XughW5UFiUSVknrpZ5puh1n0ovFSYWXkJNHlsu8sbVZW2b6qssKOLfe8M4+pl7xxS3C+qeesp3kn
k6UM8mLGrPhNAgvEJpn0+qXHaS3yxGwc0ytgCufslcZ6uEq9noQmLWE+VLGoC+k6la+rZeEJEEuL
qVfop26g5XPwE0cmOS1w7jm11IopV6kUMCGO6siCz5rGTq93mQ0XM0kT5E9KvZJCQ8mC59U89CPk
cBeZTp9Vxj72kU1jjJ0wQcrppNMCOI0RGfMgzXq7MqqJ1AizE97rdt7p88zMywWtYHol5Ei2tHUS
hvZin7ymMx6G9RSWXp2zzt+nloYdrwiZk7fZguPE2GNGandxldlFWaVOZNWZSOEM0pXmPiaaPyGB
LB036ntbz3NXKFRMiI7TqdWapnAjPZuhjr9tQzUNtMg97L28EshDrsON+iA1vR2CokWmR3waMjkx
elctIz9L5oWezPNu2pRpNw/jWAnM3QPpyshRQfZSx34vDO6FgnRcwNOl8qVf52/N3C9t4pFOaK2W
TmItLCeBrPtFpLF56KVznzTdxELKF4lf4bly+702b7gdZVHuGJlTkNq0SVq0k17j4I96OXPheWjC
42lgS541Nq/otO5juIxOOzED1Yk+0bRDVgzHQ7avYn2pp71tadLR2JnrevAzZYZd6NQxGHwel6kn
zDro5maWTqqoTSbS0Avb5OC3TEvaTZa8DhAws+aoBWMWTJHM9i33ecP07Jilco+a1aSUktu5RfNJ
TrTp4MqmpFQHrc7ik6SCXxe9ZJwD22NNLQLdYJM6z5/3qsscFS39vkYiiby9Pg2dxsQx2Hl1iFAu
Z1qVqp2qfmOUxmkgSQ8BJTKFEcC0xDTSHFRiaae8nykvF0VQNRNVAvxpEJJJULJqmiVAChFvRdYV
0W4GjO2lVAeGf+SWZXPQeNbrLClyp+jjatLlIlLNFJZtvZI8LW2aaPmkKgid6Z3V27DRxqtQ597E
rRos/Jjh510h9eex38yocl/5QWzN0rR5kTVh6JCavpcmMJMuKHYjC01DDowMOE3ldIr5tsRG5xRm
whZhGntO8V6LSrpTJZ4IS3dWQnK48CoySZI4E31A1UoVJBdNWYcQY0I+bxUuhBG52cyTRWTHGlDg
yk2XueeVuybPIIS8oHqsz1ka7+I227N0uDFBmHG7LxZWg+e45Y1dIK9506E92ljdqaXihdVWdFJW
mpOzAuap0Ts1S80dM1VLzOW7wkrtuOiTV9SohZtGsWBU7ZUSU5FoRTLpA0strYh0E276bGWKPEuF
2XtzpdNloheFyKOstSvV7aamG82A/rWiCqWIDXjR0jzeM0M7K6tXKo/fQtOdb1vA3cPiHYB+rEh9
GBm+L7iMn1PNF1LGybTQQ2TXnMZ2ik+KNc/zwrmU2Gm7pART6N72dR8JHPmzxCDTLHNt5tFDs9cP
+sTE8zhB2I4iLRJRyw88N5mrnkzqqg0hYbBc20xqy7ZIct6mE5x57LBvLeZUib6nWc2exaJ8qsrc
skufT3W3etNKC7hU9KqTqdDMcMXKorF9Sha1Vk5LuGQnYtQXXlw8x8pNhN54hiOtqhEoRdXM1RZJ
5WZCBXoAxMEPhCmryNFz9bLs3nVJFQovYftdxvNZnei+CKvsRNfb07Y1XyWpe6x0qQte1m9LpplT
s4/zOW9P08ScmS215qRzZ4Gv2UlY+XakYGbni7ICCw5Ikgodxw4p2kKQKOtFA52PAoh+AOZUTo1O
DycNbpHTFuV+nXpzD1CeJpZMplFfOF7GJ5VLU9swih3Sy9MsS/dB+5+4nm4IhL1+Qutglyaeb7eJ
nuxg2ts+t85VtWoK/QTizYzwmDnMqN6ner3I+hbma9AwUfR9vgDO+d6sZDP14mSHNHEjNMb3uPJ2
tOiwB5p9VAAdUyRnThL0R1gPjsI8dgVDXun4xlmfvE6rMnYCF2hQrTOYh82uZ6RHfpgAi0MnsRsh
Ia1kgXTpARrhywwZQrG6Ecyz+kUS1pHo3Fz4ZZxPK9TrIstE53uALe53IO6nh260j41F5kXhLkvJ
2wZHRzm0mc5iSSCTM4I9t7O6qRGx53pJm0nTZOCHM6KDS0mWqG8CkXmLNkyyec94NW1MDRKnLGpn
WVq1IjJUJVwchrbZNKL0g4UeZVx0MsO2a5HMIQgrJ/DqCat5JnQvhFuNgEh6VniSSXVIjKZZ5Ph5
EwEfz+E7GzkxZzQx93lOQ3Dwxo6W6u/6rLZdb8iqjLpatqkSLgv8mVlwIjxIuVvSO6QP8ST1i1em
8g7aEOa+ckUWA4nJffjSbUynSIEvLFEvJ1zyN5Sk+l7h2X3f6CJWvHekPEja7FSPPU/UhtbauWeA
JwdpACLmeaXNO8IjJ01cPqvqWiRpiW3o324hs9OOfBfl0zbrrJnG83jamzK185y+iLLhloIvZFZg
F27aCd6WjpkUXERRXNlawg6URgK7lcCJqyLftyqZ2y08Hk7ogb7ykrqdwOYKB0kP3suK8E6mGSeS
kT2UW2eu1xyaYWraTIKXoFKXkyg6C+ERcE4dGK8NqsHM8eMIiFVne7hVywT4LsrtwOiTeSWTuUc8
O0tRKCRlagq5mdA8Wu+Dc+w9YI4ethwrKPdlQoAKdqmtte+rLnjdBFEjPB2f8hw0kK5YVn5zlpYy
XWjdHLaCCma8MVwRJZ49KcNA7bjNQEqgw1FEjTyrCn+Xx/xMub4gFaSI8Gwdz1HVomqa0OZaVsBt
4gewDmbHrMIFVu8bWXQvNA04B9IxPE9xQbwSGHfM8lku1ZnhGs0kYt1zjSECCoAxwYVWCN8g2RT3
bMba3hAW+Peu0gMndftG5FVARe5avhOEwYLoQWj7qG6Fy3EkQLRqbSsCCm/GmRLEiIJJ1EezsvTL
Wd22GQga+aHGvJOEBJYdcjUpougoTdJzwqpzHXIRGuf6BE2p2b2p2wKJIjTB6Js3srKOgxyLWov2
9bCGa5B5Iojirq2xN1CeFKghEMJaE9nc1V7Jop8XFBIHaSY2zbNjGBhoUwgOrLCiV6hoJmlUcBu3
eetA03AnShX507Js2Y4qXweySRax1y1xp+kTMOMEUl3g0N4ui0xzkridCaTI268gl7PDJq1EIpWT
+j1E/5DZHSK+rbLStyl4d62G5JLJLoRZ0iQ2AoZt8LQW8DSE0FFtFYi+T18gLwmnLNYnPg4Nu/Ir
4IBuvz/8jReSB1xUbRQJP0mjaWm8BgURpmsb2GWXpqICQtJV/cJH/iulSYivmtqRVmYJC2JsKmNR
tCoCxgDmALSgEqUMKieNTTD/4UZGqf7S2q3THm6GyTJBJGTgulvYKEpDSLpbcAGECY3rb2gfSeDi
MhCNSpe8QRkMwd9LPzpOg2nqy3MNtICsNUIREt11fGo8NxBXIqlLSzCjZ0KP0QK4/WmozJlluCec
sG7ScutFAiTSJrmbCl+5h1oGgax1IxtqaqUNFn6Q9dY7VwuQ3R/xmttViJdup4BuNAmzUWh5wEIL
VwRa0ttUUi7KOdJrZRcgPEJwPAtw4DoK+lMENbMK8n8dcnmIE17btnOXwX1zGwTGpizbLVzXbjra
ge6WQUaeto1oM2ZM+4oEUxoS024M35u5BZ+kJEaCs/Qt7OzjOpofHLmDRXp1EU94Gu74bkVmneuD
fKJDQApPU4+eyhpHs5Znu2mjnTVNATG2fBP4vROk5lyV9V5uUDvq9sCH1JV2DF3rSKAgftF5Bymj
kzYuQ+HWHD7WzPXK3c9bFwS7ZupGFnkTRcBfp33UNe+BWvhadmSElScso+1tN+uJ7bZIZJHFnUIj
kIfs5E0/7QjcQGD5Jy1OlgXtfWFBoISoR0XIALvcI9IpwYn2Lni6ADIBmUWBbakOO437HnhVvZ/w
7igrXW8uIzdaxpw7mZYvq7yYF1zt6hTYvFR1O+e4PyFZe+wWwUFpUeT4zD9PKZ0xVUSi6YwjQ2an
1KeHYWETozpVBj0oEBNVHIsWOIXZyh1qRsclAWupgfX7sX4U507kmmqSxC53XM/c4S1krb0dJyEE
Bum+diG70aoApKp2x0g0O/DLc5w3kLWgBDxtvKhUNedaeYAGWyPqPMuTl8qEXKJvIeOqy7NeaViE
WC9tyMqfl1WRTmpevsgT/cTFxxqjnqBKe1+U3Z7lWQHMxYraMHtaR8YxRN68PYv6dG72pmfXWAqc
a6tWQ6UwC60FyyBvgbDZTZDGoiq8VxkLFl0VmJBEV0iUdfC8qBwWsvd6He2bKgKtDHsrn/DnLmSc
gUoPWELfa1p8rIbvrDXlCVOhE1fgyC0UCGjJ0kUBSNlmSCXcE7XMEmtP5wK3fjOtafkO03Yh4S7u
p2iv9QJ9QcJ0EQFNtZPccqd5wvHURK1nQx48lWnQTNschDPQ9yEDka3hi66vnaILQEIMrX7ZAZPM
GikM3E30oKxB1S+1hafx4wByBZIhiNLhqebifi6Bcoigx5B0uLXN4q5atHlvibRIpx6K0IGXpHZt
xky4VDlG6Wa2FXR2q3u2KYEyW5EHVhrncLwqi6ns8WvVoUjUaZTNojRZKjP254EegZqOih2X9YkA
ig0SZt+cxSXrRV1FE0sZCSiSkJuz2MpBIgiBvSLI6fYbmp1GU5wGOSTeWJ+igJ5aBjAarUbMblO5
n0U8sYnWv5Vpq006mEYiqBMqMKQSU6tORRBkdMr76GUR5pajFUeZK4nDYl8et2gJjohNZKHJtfo0
z5R6o8r4hOdKTf1OvaPAdW3tUDJ/D6ch3OkkDxy/rNtdy8/flb7HbRpQPFNd64uMROaeCyQfuFa/
amPeLtxQ0n3aw0TIrO553NN+hzeeo8X/i7sva5oT17b8RXQzCyI6bkQz5EDmN7s81Athl21AIEYN
iF/fC6Vd6fI590bf1/ui0AAkJCDtvdbaG5c+jGOb8LlimauxhmAGZTx6qusWLgaopgRpUMhxGMMm
77xKpeXm6NN86tjKH5uNA0tzvKQWJMwibp9s5T+4oh2PTvfdw9fBspj3ftppAJUcpiWu2wNoyyUu
c6WwpwE3x5vvpmp459qizDa/Cw+O1YwJk/RZW3EJD2R9p2oCwMFpAvBEW16C/8gxx0XJ1GO/Uams
6ss+3UI5ZiuN14xFwVvssvrSVF5aU1qMvNcXWMmYvrTwjwuZvzRs/ToClilIHxRk7J673qGJ3OR4
GEs7OCIzp8pLSr7MwZQvJCrf95H3SCrxZQX2c5mGTafgxZbDqqwkXmYsjq4UmO49mkTzQh8m2Eih
u2IWHJbPtNVlIt1VpHAct+sSsW9UB11eekCl3AgegV9GQWqN3ctiOf5D2AKfA3x9aKnTHXEpJ752
46ua8XKvoXdu5KQebat+X/ZWU0Tj+pnTabrOfQS7txrHzF8DlhFeJp5l20+10me97mClL1LbSTzu
Lrnt1irpZlhxHpVBorX31EykP/YujfHWkvUkyARzv45zX7kipdTXr3p4smQ9pNQexUvT27k9u2cs
E1MW2Oe694NzP3+fK0tdcfO+qomORzpsIDNiC5yddSW2bC4k+ggBWXlcWpj4xJq2B7EEfyjXG57i
8bH33MyH43yI2dG2QSewqpW5GkA1RfUyFquc8YY+TVHHi7IrMX8H4RXQ7HLwIjHglZ2+EqFfK01f
R10/8C38aGP1aH3xsbXW4Dgp3FECHzTmKz+GzbeJM/9ldMUfcJfLooy+yw0E5Ur9JBibCQbwlKx2
q4rKEkOuG7Yl1iZe/aF6BnSkjpgKk8Di0VsvrfIQbNG7Mu7r1B0G9bKo5lvT9icOHymLNZZ41Q7v
VVMD8MIr6cTL5771ouPOFmaNWoO8seOPTTi8c3jPn8p1XJKOY/nzdPWxKuFx2K3/sindg2SpJUgw
10/KpvkwgiU4VPpDtbUXXgFE3UbySTje60LrrI49C7adLnMlAu8BFoSIYBtWPdFp008v1LMVfCC2
rxPyhGTi+izVlXDgmF1ArXSMlJ/U5VKQtq3z2dV1Spz6YVX6FARVlEfjMqXNsLV5R8ooc9h2Gtrg
MPKpyuZOPSp3wzs5PQaF5cdNQstpxiMInxMCw+v40IKWeF18ksQEEHi4e5N1u2ZbNfpphCiBlNXL
N9/CedZ0PAySlllo+w8zPkeUyWj7iy1D0oqoPnnlcOnj6aOvvChRJfAVFh4Gqw0wJy71yRfhc6D0
AHLJ3zLXoSGIPMdKaQurvO7bJPLSrRqChMw6YXb5vRwclhNwdo7wNfC69rHc2F9wruojbaoDMoJ9
XkfXAzszuIASRUarhp7J/K1TkmZW07RwwGKOd9Anj0H5PDPPv9pT/9q2cPBa7eH1pPIpisWf1UpT
uWg71Vb0YWLy81Cr+tqC7c5iCrbTHdoD9NVXyaYZvMcIcIfbEnj58NTCbc6npTxGdWhnHu8S6XF9
HoNhSKSE9af89R0J/mzr7bFhfncA/SYK5JdmCZYSt+2nA4m1m+Jz6OGpYqClvWU5WGulznwb+6wb
hzdhNe9HoU6xr/0EwGKXyRGTAAM8Q8WO229Rm3RL7R/aEnR9uPZt9mkAVP2hlj72XkQ+2zLOG8Gq
R2aP6sK5n9G5F0mtQqz0asrLdrgyRy3Z1gzLuZ4mJ3Mb9araKjy373jXbjmdaugFPHYp8ZAcuF0L
TFSW+6JpnIc6/qPt/OW0NrObTXZtJ5Yejq5rg7mxm79gNmwZj5ohdYn30k7lkjWAm5PGgQUyygEu
HGGvraVg3AfxlKpNzKD1gy6Zh/Zr5fdO2nPrlXec4H8h1TNpO5VH0gHYSAM4pi8b88OnrRndtN/I
a8CwGsTN9ujDIcSkLVKJz8oX+CLDX72Cob6u0ZCVrlt9aPnTLL6XsM1fNrePHxdry3uv5DjtIdGt
3afCFXjcXgayvnlSTydeApZTlbc8Cdv5wrTu8qa1nhYhRQqL/2o5WJ5lx+uHaWxP4dRntq+m93O4
pU7VuUfVO0991x5nl1w7WQPejr+19WdF2jOz8TaN/uTl1WjnZPBPlYINKBzlH7XbzwlmWhj/lJGj
Uwd57bdxxgcaZb6/dBd8UOIgPtBt/N7PAiYy79Ju9j7FwdB/9UJWBCwXeh4eaE1oojxxJJszHWcL
08s4d5eNOdlorfVhCwicohKmt9IJ/qkIL0CZMChoUmuzw0wOERDpxko6pV6HEtMPX8ukCtYl1Qt0
Eo1XfSGatimXjpuNdHtorQUwvI7bQ6PlNQir+kBXdhWiFUkExwH0xjpnurLO3SjkxWm3oxBBexXr
x7lflrMN2yjlVpOvYW1fWzZUKWPA9cZBVNnoR/yipFXDJSW4U9r6E5CxXyi2vYSq1ZlU2xdYG1Yy
z587EdKUq50V6sOisptq97tV5q7+sfUpFj/tsBdvt29CDj3HMjf5qCh5DAGXlxoLHpVe97SWGwHG
wI+Tn7tteAK39hed+ZCT2aEpLS1AYnA/nHKr0jhyC7L4Z+WDCcbPL4ex716bZXveZCufhAWQwie4
nXTavoCufCBBR79txD7Dx8NiVuW6xlXAwFleta6v9rhkYxCQL3SBCEBE7Tm0h+ox8AXWvm3dXUYn
p613sAEVPWDVSMC18acwnHH7HLzS7fQwN/hNF3PFYkcZQIIgYa4Ynt0a0AlpLC/vpqg5yXI8gXUH
aewC1e7XkgHnWTLL6T/FtH8KBjZkizuDfKHXbnXaN2IXW7N2V1NYFmXXgJTwLKSb1SOehQUaDhix
C1jJtsv8GAhB31BRzAOc+Ya5DZijaLhspEzdjsgDGcM/m4GAu6037zm2J8ya4BWhGgATsUz2ha/B
x4r3l7irZUbr6qkPKPvAOtxrDvK9DxuZVDyAjmRnOh3wVa4M3T9aXnj6aQZFWMQRDC4dRy1m5mXF
kYf+IsIwiZvpnSc0yZcxtjIgdUzEhbUA9EJyk+MUhF6q5MDTRlkp1Cck8Ui7Prfulnor12kwrE9h
1A3HdrEOW+ypfIIZCCPu29pv4C2BYyohZO7FYA/CsVqSKAyGfHS2Mq81DJQZCJHvqAt0Kdsx7tmx
ciV9rKzotbUZUOtNWjCTYwB33Af4FXKoe1apDs3OHA5NsoytzkXonuOlnB5NYROaN02Qy8Brzv7o
a4D+tX0cV0yzwOR86MLo/KGGRRVq2R/tEijOVHuJ6KPyUdiL97x2wr3WqypaD5CrJ2v4pyVXSUS2
8xZ48dVjcAX6fn6u5LQby8UQwnZaORgQXZ2ivncPDvQEutounHbvqykIri4yPx/BtHdJbXefkU1k
ylk3tuB2Kp2VOnYzV9EPA4hN3bV2Pkn3uq6YmIZxOlvvqQ/txmgxeQDurE7NgsXd9Uq8ZJusj52z
gnkby+dqheVdKRmBhpbbq9fxKHU271qJlrzFbPsrSmLh+u9HD2btaKV2P6pEh4JdKY8KEeL+eG18
bELGCr8hzxV8hNmNpjz22JRaU2edgnX87rXNVzLZ0WGywyUfyeznQaMJEBQfr8A2jMcNT9PgBl86
FkNowyhQTMjPbItclxlSlL4i56gNP/VNA3SJxw+CbdUbBfFIe5bCLMbM2P0xOYt6hPjLpUPuBtUT
mBB4dH10hu+PVQYTP2jYfN6qPsVCArBw0IeBuGu6MHoaXdz0Bd5C0kkQas2MXUQVHdw1PPCtehYg
yADf6cU6LhPkgT0DwTH1j7MKNbzN5VJt7qEEWJgIW9bZXANDGfnsw6jLOnwV/Ghp0h1cseJMfaBv
TJ9BA4Kshnlggdk9zMNr1ZTbIW4a/2T3wsks3X8Ko3eeA2rIlu116ALwNT3QDeDqMT0HXs/+ZJ0L
bxsYUMz1K1z+8swp2BgnhsBhLt10LOf5lUQ2fKXlDLSlyhyq8J+5QaGGGFA86Aj4yAL2ra2ftrqL
E9q9DEsPT2mtixpyviNSgQPhVosECwqnN4TeL1qTLXSitKO2zpyOfwrbyDrZAewH0VhPU6B4UgaY
dzcG2MyOwnzwx/qdDBVJo3F78delyT2vhApzkFYiggWm2xZfmGjK0w55ryNtjg33v8Yavn0X9yep
BufY+3MBsZouaO+8bx3aHeDA6yLeC1PzbaELHtYzVI62XJK1BGHqrEvWVpCwmMKoMSBNkFva2StI
6Boao9mjDCgUVEoFPA4QPs0Ag7WGPwV1WM+nLgUaDV4IQ2bcFMs6VQduRX/g1EH5UtzRIl57QJ/O
8lzvLdNVAY6eZKxOdJe2NT6EQx0ZDn63gaTCnAEgvuUHWJ35NsQZJuWl2PYCmkIIQGhgww/z4PFp
IQsg3OJWvO84Ljra1We9Rd+RWfADleF260IGd4UcP//7P/7PD/XyP0S4fw2jnpuq5jdN7t/N/8An
l/eQ5sXsde/+ZxM7/TjoLjv+R+NfNNA/NcC/qZxfvy2i4//J4P+fBBpfHIIwGRd4C4b6FwV09q37
rD7fMznuuuLbPj8E0CT4Xwjp9vDBUAhwkZAthDb3hwQaQ9BohEEUxviujfn24F0BHXnoIGDJ9i+Y
7R+7+amAxufNEKkW4MPSEN17LnJs/zy5f/z50Hz/G20wLHFIf3+VQCPKMXSQoB0yfgir7fA3CXRL
ZU2dLZ5Osh0AduHJ3BwJqV4YFSAEyqJhwZJXvm4SL4GTOxaWDHPVQIXkSAVIaiI8qZaJwmFhVUrB
t2mK+W+ABDjTLZkusNu7BOLomufjwquL7OvcjgaZjC1sFzW4/LKwOe3a+iqWAXh2BY0l7DAe8DBd
wlBcmqgCjQK/MHOm+rON4DwgXeGjCjQ7715JgzQ4lxYUew2yAzhFlTd6+NYObDv6SwDlHC4xbeGl
yX75CADpEURPw4DvzaL707eAW5a+OILP45nWYZTGNXmvPbvK27p8jKCGzAfZt8AHbJKXcz2mWwkQ
tg+OJQuCt4F2F7uaQaeJgKeyrLcLFuZjv/nHkTSwB52gzHUUJxFbzxEo+hOx+XTwl/bZrao/w7Jz
3qIGAE8bXUvK5oJt2klt/U4M5Qq5BlgcXs/gsKJtSn1KSLpOu3S5sj9tNtbOfoAiwQ3elHLHfPXb
9g1MwadmPMzdA4QH41nxBeCG73yDtkSllIyPTueCtdZxislgybCK2Mm8NH8CBWoq8IO0naETYljf
NUQWOfBCFvPxwBgsyZAf8Ax9b9UwQAsWwCSm/G2sRi8JHdz7g+3y98yFrmtblygLtupSh2Eqo+pr
YLVY8EpWw2Z2X2C3vgStWNI4butMiRo6LDkkh6e6dR/nFtinXbXftQ8nlBTQY3lVAhXvg4BxDW/0
XVmCeSFLCO3drC+As7Dk0emrMwRBEkyaQNASQvVB2XONHwo90EMN4Q98mGBzue5LD05ce+RaSvHg
ANZK6rV/kw1v0qa0oxTq7XRVIwjxtgezXS3nNqpe3IhdBw3D2/4yj+x5nNpitSYoGcqyzSnFTYFw
+s84LM96DB9h6WxDe+48OOW6/XMKoJQiAyCHFthL1HfvW1mm+9LG13T06hpCQXvOGLFOwgbl3DQ9
lt2nSkxPqwe4mAC1BwbxDmcM3jngbroIkYzQOh6Y3PmKaQNvalci1d3Jq3aF304WiQEMA6+GBIsL
5ImgqgalwARM5CTGOQbNjhgGabdZxYYaS5zXH70esgUCpigZoX9taPUOazQEDpxPMCPZdxq9xpAn
LwomGhb/p9K3Cl7BLxMzCR909AZ6TD2FM7syO4QjPL6FluavVtkdYkgke2eu30MEm6+q+Q7HpWSs
P3cqgDsEagT0w/S0hPGJ6jcgt0sO54fnfhu9E/UD6cI5BxMHSfLcHCE0gEApBl4D0+sali3JoVaw
E8qALJBpiuGC+SBFMdW0s2zO45e5A1gVPHpdzQtAh48Ek84BxjqIpWaDTqesaFY6H7RaB/Az8pU1
xMpcqNoloeCvtBslvFh6L3XIPGdlOACPttSSq3B6mXS3Xr1tBTHHAY1NXFd57fVz3jejf4RbjWgB
jdlJdq/RFPsnBtrXbvUCgtNTCRF8O/i1/QQLOj6UcaImMaRlU78N9bTlXd2/Lbye4A6y7x0tnSOs
yf6ga+cv0hQWgy5fgXukJ6mhHNj5GQuyTOeZTE4HeFY9Sv3ievTCewc2mFeH6cjKLCrtv2gjm4y5
wXsgNG9NBfJeuj5JA1GGlxAinAtdpXPuQWjLiFWHalwFIORBXEZ3YweFE/AmPl8a4c4X+BJtzq3t
qwTKWZcaStj1PXUg2AodCtYqiI4QbPATCMAXsi7rMXYGmQ1lhHWDzOHFhb19HgE7EAZIBxO/66zi
YjtQuQ1dvwC6tPlpQyCA33TQx5U0TvG0tNeg6wD/6PrcRfI4tCo4igjur4wwj+5IVQbHc4Y35cqE
ect3lywsgfrDuix6si5NtwTHSrrPVh8El142I5hAcKl1N7FL3Qk7bSl+zgoJPfVqe+TU6U8WsB5v
1fYlcliQ4a/IVAWKqp7i9kp670MsNnr08I2ci5bTeEL00cNAodyivaZ5PfthBqs0vJ3FvJ+KOZ9p
+w78iBSmwbhaT3jQbmfZAzm+gLhqjhBQs210C+BlCCi5VacmPEf8fRAPEGSH3rsB+ERmifqkEf50
mH33ZYX7WHQqkXXrFSFZvMLUeqhrCt/SS8IpLMRhk99ZAHMUSlhotehH2aEXSoJjN4kNXpk/Jrb2
n6veb3Mdbw8d125ReX1/droqFYKsR2VtD9Nqe8n/aLuRIFXAf2U37mKm+fPXv5PE7XbjbZ8fdiOi
tGA4ehFCrJE0CF86hRn6w2508DkGLLI28YCHwPXfP6T2w3BEYkAbeYFBE+ADSzbC2/Dljp+GY4gA
XmS1wCdvkUoOHwGI/zuGI07jn4bj/gm3CLms9q88eYEf+7/FlNmsHu3SwqPbzTVLQSBOhYJOrgj+
rt36xhVRSlQ3EPUrUzdb/cvYWvItm7Wekl/G9+OZpikGx50KN6ogt1TxM2+FD/WT6l5qSfihh0qy
aJca0TfLsgCagFohNZ3NHnJjilFrDN82mnvaQn+8j5mtun3/+6a/HO6+zX3Y1FYLJOcs1Ccpaqig
//6Z335V+RRu3X3Y1H7b5nZmi0XsBLx2k9236Z3lg01hvFodPwP1kMel7Oei39RcIDEssBLVluBG
TK8pSLj8o90OcADNyAbuwLEwyZq9TRdkO6xw3pn6fUPTNMV9y9vm+8/+8gP/bvi3vqofosPShg+1
XQGjtcfz/Uim5sXkgdhTeKgbiLrXXeabmqop6N55b7or9D4pAm1+dAqkRU+2eCG3W3m/i7/dVNPs
zf2PKtB2CPEZoZUYwRzMfjRC1YFHjfqQlw0raRCxV+GpNQ/pwMY6nZ0RoNS+oekztdt+5pF2A8s7
QELxaJ5TbfrMMMyzy+TVYCT2fTtQQqlAHEDyy76m6ir/ORREYa7++RvmUKZ5O+h+gh4IF8eCbmMW
gMrcEK/UXjVFoxx5FshDuqO+upoB+rEl5HgnUPTuygvTRKphDjIOsVDNHn5Hhq6eT6bKNU+GClpf
B8JfMEo9xL07+mAKsWDhhxh4BvAumhOJdG76ETj6Ywu7LY/gUWyQL5CYlnvAGI2xdCb3tjcPgL/D
/hMoibEwBbzjHzWvs4GK7IUZ6Db9YdMjSNh9i6ii6Rj3/gk6PLxMpWWjjMAUH+OZADEKWCGR/gKR
dRyE3S9Vr3lZA43XQ69ThnhJjNa0ZAUzVazefQGISp4D9hxWcXCYAvvBXFhvwBhTjQJRdQn0TiqF
QJOmvUtc9mRB8USgjjwBeY7t/H76xKEkcycbQUz7szvufweXeGBN0xT+PmBqLUMkxIL4zmD3rTkE
G8CPNh+aRHv/jxjz+WHTy4v5F+BJT4WpmV+zwW+cVlhr1JnXApbOWtANARt1rydY16RhiS+AKFfN
hGoQcAiX2x7YZOuSAt4kQVzKaMFfX/gG2h2n5DtbA6yY4gkdkBEgNSdl7gnc5FSUi3syXeYO3e9V
edhGCfOi3DDJtx17Py59dbg1u/2cNR2sdC4HmOM2lBdNWZ2r/ekrSfA+3uEv5W9nOg3yiJjfBeHH
GDM133Fz1++6E+74jEhLhCWbWryOEuEZE+KXp9pacscTXyOuoFbh0NQUHmJU8eDtVdOGIuvNidrx
EOzQnCXh4iSmWtIaK9beGS2Ip4zn6trtEJ/T92PR8gr6wnAPu0KQ+FBUYKFA0+KRRnTVR6hUEL26
F6Z2b0ZbPOaQG343XUJUnyIJGVQ9CDwSxCJLAZFCefAqyEMc0CWmq664Cwh8OK1t9GH0uz2u+efF
Rr1vIt5+tle7gbQOQVwAiH9e4e0yvXrBUwezFsogxz3b7FohYKy4X6Vpmusd/XEqfCkPazQj/KJz
dGojFiI1V24ul1gSj2FgStMxTGMaEuUiWgx/kVgJ5nMXJv8vz6t5OgYokTNoYEFjQKbbwafb3+C9
iIV1RGydA5nszy7fZ49TjTfP3aNOIbH9tai2rklJ0ABj3X9yiCYF+F8+U4Q+wzDgeGL3Zds0KSLX
usS0kTygSmDL0jw2BgEiXhFRuRd2xBACMyGAucOnzNNQenE2unzMyP7Mh2upCkbaXQEgVTqP/VqY
vrLXf5KBI6JABPRiihC8PUTWNrSiNWL8vS3gCcjkuVj3EFpTI1GFh7Rv5/U8kzdHgfkkfQSd+7Qh
YJixFY+DPS0FyLelgJ4calV7ZXllg2VAPDbFA78/4Lc22PYSYYs1Xu/KycJxxqtmbv+830hTbDpC
56QVwianGJHkG3EgYdjRZljomF0sG+j0QCEQGhqsePj7zMNtavcmn0MnH2wl8shBqI+Gc2mKqnI+
BLKRgDXwstv71GkK0mA+vfeZ5rD1cQu6EyNmGzN8b5o+j1Y1ItlCeHg4lI8Vuk3Mdreq6f3lOLdq
BEA65Jj3wKNZh3mZrm7PlmLVeDncZQ3O9vIyuKHM4IsgJthpITdGBBZyHkBvrHrEJrojnrNuNyX5
bkgtTo9Zw987b1UzjknlqWQbTewO6ss9sxLQUCwyUIDhLE3VdJpi3IdNzYLVDANzf9Lu+5imfPFE
0NwOYoZMrzkQCEYcE/QmINElHGGa7O1mP8j9SHVJ4ZA1Qa92A6W6DQ/GnjFb1sb63Pehe800W6Zw
E+5ts+G9eRtmxm42W5qdIHaBjXw/ptn+3rwN//Zr9L5PENMBscTj7QzMfr+c5W3D2zGAMEHZUEYA
qVos+gOgSyzTCoueaZeuL7Oq5MutzwyIfdTUTLFFWDLNxqZ239c0xTbVRRckpuFXENTeqsDDwcqZ
jS1/X25N9dZ7P879p7Ai2mnVdXVqRs3v3X/e1O4b/3LE+7F+O8XfdrlvB4EPEOLm5O4v650f+o0u
ujc9zRA0sKpgl7fBbNqXsWm3Nu6FH7A5LwP91XTZosHyHu+m2X2T35pm4D/tG5DhImsEUDazHVhF
HPC3Y91+5d+OCxmU6RROAKjMGf99oXfKbDGT1P3qzZ9hhm/k2v1S79sEThWc5XSKR+WdwE2kt532
o5t/S1l7EC5xFDtYbfg2jgCTZCeAPRkjj0n5UEMgdlh2Ky3YDSFiTD7Tvhe3zrl3yiSeJhcL024X
3se9fc/bIc1BTNsM3zpN2wZOmDs9IhkjYiV1ZKl0VLYFR3aOC76n47CtgOcTqEPobWmV+4iH2/Jp
BPDve1YA43Zf9lZ/U287I0n0tJykb9NMODNCKnYD2vA0wtiSm7G06xrXH80IJ9OOPSBgGHk94s32
b3k96on9yPDhN5KAqI1O9b76LLt1ERurivaA0/HpCWj0ugrIpXVx9uwKzFh8654ZpTbpc5p9/a72
wnSG1mKl0gUMOxDn1a3j+dDZ0AsgUCEqbIg5jnLPe2KSnwh/GM8NlL1zNfKC7l6LqTG5nCmFzTDb
P1O6KFJuxTJDiwNV4xdf2KKQux90L0xfCAshQ54Hjf96AcYLEUOOqGULC8WGgGcLgefORD9ucxQh
iGxfjpHcAdbZXixbgCwhwwcbUzDu8f5PBLtdZf4YUzOFGejGSkKQBal2w0IFamkv3K4+LVt0KM3c
iKw0mJmRn2EPBsH8fKuaXrtvHsFzxAeTOgVpimL4Gg2ut5r16feNnX22NruZEVNDhAIidhAMANbi
l4L9s2lGTV8zOaAL4jXI+n76kawlpH6P+1ur1PTdB0xt3f8qxOIhXHG35s39vSfGuWfHMff83uTO
Dvrc27faJl7qTQsIKo23sB/QDJidTZKdpiKPPPQRy7QvuWJfXWEb9sW9aZklsjbOHj6O2xcTEtIh
xcXfmyJ/KPTDyK6Q/rJR50EM0PC8lnBV4w3yupNhwyPSySJ2kV4AtOUIrzdslgwORp0qQoZMeqO4
mkJMKiVcRGDwEMyHWEoYHaYQDDgU8n9EmbTFeJvAJ6mxuNznOebYaz5KIOwQ/eiiQ2isQuYOJP2B
i4ZsOqq4N8WGpEnQEf4cNjWzjdnaNKHm707/ozFWB/nB/iuM9f92n798ZsiWhSxlDZTBgFhvu/zM
TYbv1OMrOXYImaDv3lIW/sxOBpYdoUOASSM3/JHX+Sc3D0IfH9YkyOLv+XsuWDDqPyFWJHB3/T0r
Znhj+53/DsTqAOH9JzUf4Nuc+2nY7s7z7ylnf83aRZ3R9ZHtwTpxxhHIH0FKjSRKF6tREKRVB4eN
SAUyVTb49z2KrCNNusmyRVb3v/UM/0Yi8G9PA0KEPekt8pO7vycPg6Zw1ogfsU7TOIwI7HajCy/F
F7LYX+OeI8aeukmzjBbSdURIeWNbNKvd1bs9mzdZxb87jd/wZh9/auw4Hj5dC0AQjD5u/a//BrKn
0yWWXnmy4exkZed3uYZG+myVKRKTnJUaPrZh+Rw28cdOz1haoSAcHeYiB0kPuZUn5aNCUAA+P/tf
/jv4BNO/3CayZ48LbAdfufeIvd/GX5LIre0STA6ZyxORugdJJYajT6cnZ6ijKyNBDJ0v0soMdW0V
8+ba8KhWZIKgLriUaRFAq2Q45MiRFx5LURXQn8fIj9HNV0KO7VpGV6gyN8Au7BlaCf+q/y46oMFI
IqCA6iCAP+/VgDjbuF6ftqnRRWPpD+XExstazoiEaazhodIAzcLB/mZNUVj4L0H1OgGtx8yujnA6
kHFgU4hkc/rv8Z6Cyfcwx00lzRe+nMjUPZROt+QIra5TObf8wWbLV7kipGZTkD/Zon+w6fYWDXN5
sDSi0pFtZkFqm5XnpCpKqfgRE+2QIZ76UrVnJ8qHRmLdDBkyYFjTI6FQabXPPlX1pWu7+BhPfEu8
qdOX3lXvykpCySFEmC/xxbZYSl23R0IrH4FVMaR+ATlBs6KuQ9PS81z3WYicQyDkI//gEpCM3Tmq
nVNHcVot+64nm52Regayijr+xvcb0tfrg2o+sCDUx5ULhjgNKL9CWmXtBuEWIlohaPU4iLvoqKRT
HifdfOsZhAQrCaGQmL6Tfnse4up58ryU+qWbrHJ6oW8wjL4oAonLIkFDUoizZiQ7fGoXpMfZY2xW
+f+oO4/tuJEu3b5KvwB6wZtp+mQ6GlGUOMGSKAne+3j63gjqZ1Ksqq6+wzuBEIEAmBSRQMQ537cP
ttXAQthqYMwkwn8MMrxcSqgs7E6A6zHNjVHrt8Kvdw6OYmR51sOcBNrqWryfcw+kL9GflOG0srLh
kSpBOHmmqlvjdUhvyrH6bmvqxnduNeE8wx5TNqUF3kEJ/SdyDemqhAmwVAz1Dt/QGfX/T212Q7QZ
jq86EzjDDczC6oAgMXe+auVDpGXjwsun6BKr34O+hJJnrRxXSMoAX4ARaEYy/MShvbTAAZCP8dDc
EVdZxKy3No7bLTM/H0/dpDUbF6rMrZnloBfqkLsCD8pY1yVZfPtlCjRrOcVauyxw/qa2joNYw3CW
dgpiU9v2V01XZZjygnZjMGtYxWZpnXK/PlrJ4K+iqrF4BOjQRlLjpugMC1uu2d0o6LlJeqIFX8hd
NR66m+smg162qsg7LGSfYlXfpygV62yOoZdjeLGDxtq8zk3nrl7G2mVbbtouf9Q8PX03RPYn82B5
keu5su/alHs1ruZtrFg7OZ3J9Z7w1zCaT4Ef2oi4me108xRS7pm6cNbmlD7pYa4Jku9MkwboPM3h
OlCbI5YF2oyVPCw36DZCgeyf4dwyRAn4LyVFjvx8KU987XzdylGRB4xLwCR4PUnOx66XE3bnomKQ
p777JJOqhjt/0tZtQ+7HrLT49RNeP5sr4ymvP0f2TvLDy8tjZeODyd1KflweITkGgGhh2qm6sGLv
Z2eY3F4Kt6cSaN8xJBgL3eTLE1joxOugOmAhdTcYq24bX90Og4oSK6gxH9fDTTj2nyKz+ZF1l96f
4s+QSI95Zt/kQ97fOZX4bBrdr5ZpWZkWiPMtTKx+iYgthWe2M0QDeg5Z0V7hwb7QgsA9p3W989Xg
3lRsHWkyKUFkI/cxZqjYNi6oe7zdVLV3euB6YHK6Z/Soa6dDBG43KHzDGa5nBaW9Rax3JoTvH/P8
WVPd01i6yaqNWRny/B5AU5Q/cbARWLTrHeAJvKt6DQ4AXhHsCu3By9VoW/TlWRn98AYt7t7sJ/FJ
NwpAPs1L40xAkUx9XedoJDKrSHg8V3e5wBGPzHWE+mB2i8goPTKRsbVSMX2QvJwpcCJdOTp4vhYR
ljoAM2tCEh9FmnVwipplHU3umqSDzuNXXBRL+1nx/f1adRc7RAyI9UFs2h+JE9hHOyLOVdt5vNLD
sVt37fzS8oplZ5PSrd1g4yJu2lSEutR2k3movGGMTeRvxsfJ1nid5Xq96RUXwGJ5aMbQup2RToM+
+SvdtCyU+j/qIftpCvG9V+tHS6nze6V3qp2ueDsv4VUXYEnHKiTRkiQP1S4uDuYv5nszpBL1fouu
qw+ndFkl/bdmtNFu1Z22NKCarW2b9yj+0EOIxwaOwc3YzGkuK3lVWvUYvhUcP4vMJmaHph4wVbdq
0lv8tbCVNAcfUhn+ior+Jqu0g1WjW3PLYTPhOCyrC4LpLxGFYFe6E4d7uA5EpLu1M0TGk919Q5+i
H6gLiq88rUZE38qD1hnIys1sa2gRsUrN/q5n1U97RP6FzRN6qmBtp3ig6IryoNnjKXWhHJmFOAuF
hKKw4HbpIDMHQgVQJwhuqNwBemVssGTsoXfsJks/Jum0ZYqxUwkbrLixL7YeTuAHmW9Cc2XNU2wA
7B6qDlQNWhzYo22i3BbMZvb9+FOwVEO+FohNjDo9aAe8J6pYmUE6LYLwLo2yF77i+96y76LEQSBX
WkdRZ6vEyR+xE8XM5upPNsrN/t41rbU7tveZD3dKqfVvdY/AJsyztVKSvo3c8AuBlqWtukiiczGC
rLjEIoW41hcHQ08W2egvE69yl72ip8eoDm7V0OG7J+5727jHu/1l8A0XvNo4grqIN0ofOEvgCMz8
oEEGDeyEYqdEJBvsYLyvQbUip+tm86zxC7ML95Z+GCGD8bbM0JyW5dbN1OexQnUUeuWLmSftYnCq
dpF1ACoqEB5NEj0Mnk78v++NVbfNnZNtlBCMCJzw+gkX3eittaBTFiM5nfZGz9xb16luG5sA/YjJ
jInTV3IXJwrJfq4THk0eyoReualmiz6u2tsxCviPntw7v27WYCg/FW4fcHuEJo/JFMqN4t1jceXp
EoZYy4NuPToWL+F6alZWoUO37Z9itbeWJGLhoNQ1Xw6EqUm1wQhfLCojOtrY4JwAuG0f7cJxOtot
CQ1LUY85QIBR9N2hFve6CPW1qw8wSvzyuSTXv+hM7XPcAhsdTOOTI3DlaPwV/fCkqumnKbZ/uqP6
bRoRZfmPSmjfJGZ9tpjShnHxEHhZvfDj6Qg0+kc+ZE9FaZA5jXborjq0ZXbmhCsj8FKkfqmJT2Ia
s3Na2cD4EGJBQ+SI7Hs9rKU2cym0bklRfqp4yezSXv8iR/klgVR4V+TOef2fFSYxW/TA8BZ0FwG0
rymbOMnyM3mP6YjjbSHCbDrrpQWuUsnW8KMq4gq4YVaCrH1Ul3wbdYHUrYJfpWLaXJhJDTBL/eXs
enCpRyOonDVhjPva9PdZ2TgnzO3OadCY6RVCGzdOVy+Ir+gkKHml+Wo5njTlU+Q4/IbzJzHVVqzt
BmNZZzv89yHyxFFD/KkGZ1F2CGXV6FfQihx9acFmRL9KPvDbENb4bxMv5Q8/zVjL0T91zmSc8FMm
gn+LwuG3brOTV+o/dW8Il4oyPiulsUp1f8ESycfYM7o4LovbBvTvNs/NU24lq0oX3dnNoCipRgnU
w74kjjHCLQ4ueOQNXnqtcdaCfuH4aXr6rsIE4JQCi6K91wuoX4NVAwbUmjMhxDsr1dW9kzXZsZyy
FYHUhnMdcE/zH5HsWrwJ0tDHqIxSeWqAdbgVgtuSsN5UoxTNiK8q0JE6s/L2LSizc9IM+RkR35BD
TMNejj16qr5HRXBjmH6LV2ZI8GWIe3CL09kcXZMYPcGwLPkV2nxGL9kaTc+PybizEmEVCNSTk0YU
iEmj9VTlPPetRt2ReVoVrfMVB/iIiRRxIyuO/qzX6r5PVMLX5XQTuvklTTR/nzMXXppWDkJCVBbv
fmVdadO0whpeHTwkj3nrDmccV8PZ04efxDnNDTJJ5gbiM5xBsv67eAhYDOHuWcOXIcnr+y2i9ui7
F4x4unwXwWJdrDLixntfFz/cYry1vO92tOK2GJDjsOnnjVI46CnlbtNpYMTlISPoXF5SrOjIM8uc
styLQ5vE77UtO02ZtJS7oTwus5ay/bedjQm62BCglsDiATPkf1vmtuVeNEeo/7Eph3zIjsvB8rR/
vBSEAJ5VKbAvOVhegOf3TEHYf1AgyOb/3veat/+7MRUPfpL9CcYDVNvXSzl6XOGFnbUOcpNV5Dbl
3kcNQKR7/xlphofM78090vYWH+Lr+HfHAxMu+1peJXFtMtLX60uNQdd1z7U76WumSq1KdpqfmVQW
D2q5mxJ/J/v+mAqVWYEfX8Brg4M3jPTJtrJtWwTaZVBA2bWomZc6S7x9HDTtMk96+HgARlYVJp11
EqDFj4O7aM5e1oK7uksxydv4XGsTZf/UQf0226zZVK6fntysqTeIKxrILjT7QEtPkUJQVAmtcTOU
g3nUGuMzmlpzKwyW0ki7deB3g1WukA7vorzW9i5OnaOT1pi46geHNEBoxruur9NjHEbpsQzrcKkC
h2s1FNECa9rerdVL7HgtoH9rqo8TH28RqHq4mbyd04riCNj8kYW4OPa5Io5yz611JgmFx5t2PqDN
m9xwSZ/48b6pot/DAqGJI6qIepNoGgwbA34in0RYX0kY5Cf4eKS/J9YETaKi1DfQZ7cCUjp4kBqv
0E2f+sGxnTcasYsmJuUVwxKAM4CaOD2binICf5TdBHllHPQA7ss08n/EBVnO83oRxXjkaToerSD7
VOE94rnMCMk0gQ6AJRNf27pBnoXppMxYpqdEGMbos6PX5Um4bsrcjfyFZ+Yv6DXwKXblovGaaueG
5iETKpzGvqWmAGtKkdo4SLw4g7kXffMr9PQAAL/Unh1tA7dQj2rqqke5JzeQh9WjZ6moFdKc9ZIV
YZdcKAZ/AkCperGSo8rJyzdEZoiqu551qLLcBgqu7eA4OatJc148lvNHx6qRRwbtWplb3XynsL4g
TmlCibr2hQ6hFaiiTT9A7GPWG4M5OMobS+65/RBsYgtnRafpExPH9tgNnb2zMqyt3tAa2ySOn4Rn
6uUqWI6JpR2d+ZA8bg+lcXTbXR2CIwl1fpVoGBB2FGJvlawop6I9KAi8Fo6lOEy1XP+oq5lylHtp
4LoswKJ87WXlKcoAlkTNLuosBZimpUBETqsn0engJAex1itIAlaCs9PW0+RoOO3X2iCHN2ogPekN
lKle2eB4lkrhxkfnbaQcLjeOe4jt7hMR2GTTTbOBu8883Pq8iaHnqkf0LfDq5v/Ddr7p5UbrAE4I
TcMgCjKsCZHFiHD4vVHAfRbMgGi/7uJXn+ZVe77oFPFZHujmU4q4w/j0bqDclVeTx2XTUSMAkQnZ
vg8Hrj9VDr42vbYyVmhEJxJ3f3wwOa40muxm6p6M2EXPBc42effRy8BmCWB6m3ef7/pRrh+vkp88
7Ymc+eQClvLIwA3nmbG6vY6Tex8+3oemHPLhY1x/076NXtIOGxmqxW1gokUY8UIpVpk8JJ1zdIew
W81pvZVJPajbgoDzziiNL1B4lHNcg+8PiPysmaVHgOhD6+SFCQjXRpz9woMvPr6otYKjLfH4NgDx
X+VWqt0Uqa4fCT7eBvANd8zqw6kVlyB+ahx1mxKzWOt18gLi11xjbvR4SLHSNQsX7gvfTjMgHluq
hjqvLcNnN99GReosXNG462EYxSxdBT/bIt6g+svW7NyvCKzUk92lX0LWNVuiGyxHDWiQNPU9H2Lm
yTEdRF3ibhTtNhATdG4/f87UyX3qw29li5GnHrWLEy2yuq8xaPR3ec9ztm2x7U8snpBv9PU6yZOv
oYKcTgxiOJoVgaShM146s3khC2nu50jHuo/baNGO8bk1+6+N795m2DE3irkMwqQ5xNoT6zTrkEIn
Efwt1zzPMWihTl+AXwah5Q5LvBfeg2+p+rKIJ55EmUsCAAWqPwUH5v0IX+ySsgsgSfACfbdKr11W
KgUZ+Areg8SxiKAjqgd4lGw9tbBW5dBcxllnnxftQDR4XGpmE21FZydLvVG/D1XzDPBU25gTCwth
Gpuo/CJiK3jImmTrerq94SY5DQOv/8KMb/tKjzZOPQK98jEHEdDhq2zepDu4gAlLMMxcrV3fqV67
rpMIEnuv5DugVMPBEkgXoovS2s02Vv2bwjPt4+hOYlUUekgAuivP7XPs2+5x6KfyU+tFNy3hy33R
A57qciCcBL+sTahA89DKwr6gUUUfkJlAGRqx6fvSutfiYJPXKPL6wj4NyqCdfIB1cZkZN2mewx70
Q/dQRcNPPQ8mVMcBdOwpRQzbolojdob0zBMCf6auIIzvUHtYAFCYkKB9CKmrwJJ4rWZqi+9I0Tah
iS2NGJlyB1frjHeo29uQA1Z9Z4MN7Up9V0zxLzN0k4tqFhg5uaOItBkE+YYtRYm6jQcTdROmirUG
Bv2dVd8iHm2BQtrS91Xm7hMNeJBMPP1/7qN++bPW2DXxqpsU1HxLrP3FRv2YR+3PH//10H5rfzbv
E7byvN/5WhsHC2Zo6kmZ3h/pWs3RKQuFmwpri+691mP9na11tP/GneJArMNBo5NT/J2q1ShhaehQ
RrHEOBD0def/JVULo/iPJKBpu1wd5zFGHcggkBg+5GpTDeaTNiTWz8ooTlauGo9jlULoCYW31WYu
CqxFfZWJ2tvKo6pLOQl5VK9z4/VomoLB+Mdzr4P/7lzN+xYFRbgiHcNibN64TBPKxbXtjVN1cObN
hz4gwiB3XzuV5mjn7bgLTFEfr5u09N43IzNTDvB3PYIXTwE4Xua1XgCqg2Y1Ac8bIBtudXReT7pD
yDentAFSaoy/4bqg7hJs9mF6tsoK8pTmPfXBiPw9btH+qI4w+XYL/4ATyD/IPbv0/EPuB3a9uLYT
H+Naj6U2mTBqm44P8RiBWLByB6EdxpSl+WbO1x5kO7S7i1L46vcyieIdBvX8GIuwOKbzJvRHeHAq
ULYPB2RTbuyoLo5JCWsJTT+75c4LhuQoj6UjZMwgHON1EEzIqQ3hnuOm7vFK+u45nPcEPN5FDSyK
VNsWBVLzGcmvctumRbJNlLBYIDYpwNez8ZWEjQMv3CrRerbtEDDNNjM7W5VV4G2NtiXM0YpzUCrm
g1ZEzVrv/WBDSsN6CINyOAVlQ3kc7J2QwqweJFuMPBawnW019yjQ23t+j34HBAVl9dwnN/N3BS5P
HOxl0xZ6cP+/nSQvlFr9DktHsR8IBVRUweimw+Am7zeyr9Sd8d0B2YdW8fH339w1zlPc7yDypJfa
wPLq+4q1bUxbw3Fjhw9jMwHKHkhNxDpJ5CppjYOm6QAsnKHfuVoVna0R5l3uiuJeH4HdzVbzpwRU
NjFtUDBlXmFt1Md0GQ9N/FnupW97zQADTvZd9xxDR+Wekm/T0hpNPCzNrQf2GIf03CZDhGU084Jd
r03dqhc4c5VmCB8cyvjsRI0UkQiVe182PYFSJYt/APZZt1WYPbekw2BIK9EJC7d/xLBsrkg4+Jui
g5qQlX6gLQwVpyg3fbEhvFecwykszipBmvM0byoHwefo1SUEVQ6wcofSIw8rYQsWtypfnG48wWF9
1uOM6FzpVUSCaeZ5j6apIAGM6Kh45uvJL/TWrKGi3DVirxkiO6BmhxViJqZ2oC4efNk2Kdq1MQjW
6HPn6/G40b5TziPcOZkVrYtQoYBBr8QuAZMXpc3GU+L4xjkDb+zGTio+9ykqKbWKAjeH5klmWLMA
ZQZWMt16whpfN7m54ozofU8wuouiqnmhmwwdiVePpj5tUyeI7gq/0Bf6VGcv0RDsxrgbnywA+k4O
IXd+jsgNTz0fSgDPEdnM5MPk2uYPePFFjti91uIjaLXshEfXWfG6EdAp1aPd6PaPMBIPprCQCLje
sFYtPz4W5ChOER7J16F9Lo6xmRVP716Ffyd90WZtyxXSYdoetbpmAQy1yBHB6Or89nknMaEETdSF
duj+RJqW7snFkm/SZ8MQEgbMRXgF5lol7H5sfxz6rv2X3Y/nNlTiWyotc3zotOpjV81ykWm8ZFEU
PxKQ84m9Lv0C+iZ0TOMsN5otTJ5hWULUn1Sp/PPrBTlOuUtQB2iQUvtrOe562tsZ136L6DhAsP/b
z6jy+lSRuH2YXNAVTQ+hNKLk0tG3w5jCQm35DdQqNGIj+Jx5CoQu1882Qe2W3/pDGwXJtyYrmg3U
XHeHr6P5zIR9n2FZH0T7MAYip6JAa91nYYeGxum+TJYVUgwDbLmGHPBL3gNPy+omvMBKCXZ14GhL
rdYyykJO4XPvNxPyGHUkZOROD1lS3cLhDJ8bdwSEkgl/XyHrZ0Gvov2gv/NiZzO1sc70NQmftfYy
gLj94k+5sus7qFeyOyDg18Zl9Bh4IPpaKPYrqitEz4Yev040/1l45f5ZPZK7j3oDPPEwI886J27F
P+8+ERtuY6t29CPGTgEhnVdXrCbiGeieDVNeZ85Q+sZ9J1iKBcX0rKaevVSCtjmKZjLuw0B5mvjC
brQBdPeU+smxprDVMSvr33uyT3Gz2yQnjfuhX44dO5tYjRx3PRzb1W1t1PyP/83lZJ/akAoIuzvH
Mov12HXDUW0z65jUbrzOChF8ae344sxfbmpH3Fa2qT7JoXpo/h7aC/hqb0MLJ3V+UKnjlqWI9mQD
619rpTaDutoA3pdiKoBFbymcs+cruRliMw5mI89GTU10O0EX/t778+jHccoYUaCj4Iw/x8GG1G70
GgC7m3vqUZnE+41XavvYsGuKb/zRfx2b+KV6lE14eMd2zPxdlEzTzIn86+VkH3jLiz5Q1E+eKi8s
+z+elnnqvZLowwrNz8YX6fSJlyfLO1erv9gTi2lEU8N3dN0nkQRYmGJSoFEEuR4vIDZcy6vvtQiF
lGIhnYnH+KKHqv741hJeYDxCGn/U+yy+aHNrPiZbOm+q68j/03li/glvV7n+PHySrz/97dj1583H
rq23T2blqbNPyqiDoR+FJ5dKCMuRoCEcFzM4yT65d90k8kCQmkuEDL/H/d3gcPT9f5FQfmA9mayd
kE8SkAEoYHrzoufPL/IYRooe1obyI4rVh1bU7p2Lg/XUJNDp5TeaKcFLR+z6jqlPdKre+l364Z78
7u8pgESaQJ/mKcQLdmnv3XjZbwTOS+p/i2oPVEwqOgIjmXb0326z1725TxVNtY4hOC28sCHBIO8x
eVhu5N0m9+RA3o7mwjZMrig7Xy/uakjvK8ztK+QQ5kOVJiXVObycqh1MirOCWkehakQr2VQpDnXX
AreVLUAy1oPhUwwxGrPiEFnPAsKf60+Ed6q2IS+JtrGlVu4LCRG0R/b4nDFNXl9H2NYP37ppetfe
OzO5sdVsJlnXdmn8y2zA+lNvKv+K82IXGgqQZdf4+Fcsu6lweAa5P5SAom0K4K0Kk+y8igRtB0VS
+SQbSbIjGaJ8Kkk0PUTTtz5zDiBighO0UmaFb0105HzgePBfj3qRU9954CFV3jeWqPQjGqtg15Sq
frTmPWPuk3uy73qUgsnobN/Gyb0B0DFml+g4OB5rEFOHblzVzSURwe+NPFB0HkVd3/rkENT+zE7n
A6VFGQZqKHCeNnfKy8jRcqBHFeBX2Mg/vvPsP6lo8/+xw+KQ+tCeaSF5dua/wbsJV4DPkfh8aPyw
cvIvZLG1I96p3xvqGXKnyja0Z2aHhAwNYvQ3164q5w+TRr2B1soyz0qUmOSX4WDg0D2ZsPrP+ryR
/RGVK9bepJnLDwfk0RE7SFuDb207CnnsCxE56VklmLaK9OxLNUba3iqs5oI/v7kY897cX5j2RNG4
eWwSmwkxtuTQm73+KPTCu3Wc6FCTong00MfezscqhN/XY5Br9UfTHD4VRTqtC12p9s1A4Re5Fw/T
7730be969LoXDE58SPSm3v7LbHgGqbyfDfPHcR0XPbTlwjgxPPMDsi50Qj+NJ7X+gZBLUGjGKb1N
HU4KwqbqFsxyjwCN1muXAyh4UefdtAqArSzT1/bb8ThBKz1QcG7KXeVkZKHVQ7cu3l1GHpDXihCg
woSeoZRlDYq4EMpXS8/vi7Im0EyAZGrn3GYAzFXPq+fBL4Nl2ubqgxoiQ8qpDAy2Wo33OjL0vWuH
BvDmRF+jz6wfMPDEpFLC4Hm+Ypg4CCbro+kHyb1LkfKtib5i0Q5V9mKq6rYCUf8l6jOfUpwO7pEU
4bscgVsVOUAcx4tW3q7z7Tlihjo68p4dqqlcWEaQbrq3I9eBBYVVUcv0+TIfjObOG4sFGrPwAYVE
+KAPnb6KPJcyJHPf24h2rJKVNvr31bx+tESYU3bNj1ZQUOs72RelTrZB3RcjdplXnMFbO2eldicH
yj6Fgqsrgcz/Th64XiuTC9eckgBao7Q3ZhWuK/gU5y4YWQ/PewAZinNp5dZBq4L1h345Qh6cz5RD
rydZ85n1fObbZeUI2S+HgZt+vazs+nD6n5elKNC/vLPdv9zslm6brgUk0rJ55MsS9u+eRK0dqfGU
5P5LMuUrTXNsEpICMpVQWaYDZssOsllZwKCtOiYML1gIkvHm8IeBsRtiInwdLgeN8yA58jpcXlI2
5SXd0rqkupFtoridztFcMG/R+ml3Lg+yB0nwdE5kt1PGPmQedVykvNTxhMxnyONEbbuFA21tK7Ro
Or8e/n0VjSgS9PDMWhfBuqzdriVi0tVHLUZ9gHebXbmhiIx/yMjNzD2wZuvju8HXYdN8JFRdbDKw
48uSy8mu113QJbyAHMPHlpcWp4YM+KZkzr5wiL2dZJ/cWEQWKAI3j3EHSjmoU723wzb83XcdGALM
fb2C7PNKy7v5l8ed+WHx76hY002WX6z/eUIZ7ofHXeCRx6H8q/I9oex4S+zCQPboViut6EaKMfBm
ub5L3N4bz+6z7IjykqHynTJluM2oQ/x7vOyTZ4pIjOf+hSfJfNXrtf68/usPjWLnl8OfNBmz5i6b
N71zD3Kzun2dM8wTB5bg154ArddtGR/NToemyOMgaVMK2KCnXDVmgUrbx8iQCzs+2JWOPG4+Omqj
9TCfYPo8B2QXEVdOGAR1GJp8K+c2ipd0K74zxU42g4wqtnqqoU6dp0EY2H8flZH361EZW5dH1Xnw
h3M1KhI8FtmQ7UU5/vInHcGKGuavGyXof4gy0eaSdPmtPEitkX4f6/WvTGvy21SFKjSi2+U3yYq8
28QG9aznmWPcUw930ifrUk1qd3AaC8lX4wfPjTNDUULjixD+KggqBNpjBweyrMMH6s6HD1qCejVo
QRHMXWM0FkxkS3CZVsw7rhv0tYfZgFQaUAZLK7xLhQ7y4sx7pRVgFKGK9v56YEw881QpYimHXfvl
Rbo2798dIFaI+QZ2dnqOECkd+roiupEwm4vL4lalenM7OeOXqS/yjUPp4K1dltMXvysuWAGG+yQM
/+VB6Hgf3vp4v1TTVE1Lc0jbGPaHGFg3+IhzqL/6fayJ9CNxG9Es2+BcT8zT7gor86FWtuYv0One
QSBWfSBs2+xQEw9L2ZSbvvxkQzO/lw094r4BmQu/Zh4fzkW9g9i6k63Oz3uQoP6vBPbdQe+V8kxs
1XyNc00TUNhhAH42h7heY1Wp64WbsE+T5XWcIaNYXuevAXKsqCkmJ2EZJR2p35WqKznvAir0vgmY
NVtBAtqQ9rJORlo8yOC+3FDgGP57XQIwZ+FC2caR8lXk91+zAXFtX8cX2mQgSKdagxmPUDDmvcwe
3U8VqpphjtPIfnNKMDa1vvupdcuP/cagMh2Ko3o5aEi9/20mZ81ZMaaMQZHPZkysjRolcKg1iwPT
hHT88W/qVnrTTo1dfG+Alqxy36fwb9ad43FKkCPMjixgKuNJ7hVJ3uztujmznmusGzl4bmYDAuCF
Z9ynaupQezfKdqXnhbikh7l2s6AYTp6ND7xZ5mLoUfbNyWaSYglHsU4hsvSJ/sOZpniRqxYqTLc8
EcTPiXDhqTNZHq8qoSLIoeBlfpvjYfIcOPEZ7i7IsklEBjpqV/mcrRfzq+e6sUMKbbvz5trXU5EA
niUlznUkeR7Tu/a+6O09lqUdziADTUoINrmk3JRFnfqnliy6r3vlfZdOwz2FuA88ApPPpXNxHJEc
+SioN982rkCuvYj79lA0qbaTB2qvJ0OkB+r2ddlM4ulTWlJU57rQlmvza1MurOW6+22s7JIjbLiy
PnUD900ZTIfrRvTldMjSbJdlrb4zjKCsKJPwnyGvbSckYWX7SKDiwbwIe6BiNfQrY27JLkpWVwe1
HU+yxTPmd39fqNFmitVhee2TQ8jhPGvd1GwHYrz199hQ8/VAydO9kdssv8op+JoZ4FqJXU4HyL35
k4bIWfYXvl/sJ2qowZYNwq9GASCACureBSuafaeZ1Bmc+y0CJJvEG/1trjg5SaQppGosgjZtOvTj
YD/kRhE9tsVGBp7MRpMNGT9CLxDOR2QjnYcF/bthATT32Av/xY5K7aK/fKV4Njq6DZaRmYNtz1+5
d/PF0RhyQGnC+J6FfF8cU3WPcqO4It4AqUVJ89Znhu1E3VYC4a9j8jRVj3zzrLcRcuyHphxvqXhd
04xfCSfDQ6gIYPq9R2B03kwWVd5MZiLXLiz16mKq9HxX6YX5Oiw07GRjq427lH3GkGgrq/Kqjeph
Py3HJttT4dVDia+oawwRZHTnZinMepe01OyVzXjKyQcWZbuQTXgS2qWnjJZsURuq+BRYryfKHors
7fw4psyEF73EKnW7MwT0u86kzo5MgU3zAuRDnzr3JX+Ou/YplGACljrn2j6c1xnudLAGTCdCCb5C
fk4+N32vrDU95JUyBf7JFip1Ja1E/aqKYK9qnf3jz6Eg1LsDWjz/ZFV9v6L0zbB1ESaTeenDMxz1
8FxRMeGI1Q5qYhqebauC0y2PyvbgjuiYVHOPVwa1k+zzeis810qCRTeccmwGb+dViu5sU8T0xyoM
04sh2mfheOrn2GaaZmYEx2SzLgdz6yRhvpZNKoxQiMEd/O3rYPQ5KDn7mnIznBso1RfHCvGBBbX2
GQnV0jWsn52PgQGbt/UwWVV0Km3ti3yLyS5ycwfWt9HFKTwHiJl5b04FeU65INMQm1InlFjSdaV2
XZbJo/Cv0BTMS7vrAcVXi/2oRS7oE5+nT9tN8U0VmftwxAYWA3cmG9kcjHkT4LggYcgeDO+Cp50H
IPs/XXJPDpMjZFNu1NahCidlG7Zk3akHhzZ+q/uOsS6KKPpiF8VENdBJnJIh8D970yV0+uiL6lv+
AS1bvpRN3UN55NhIfGWzoAJPD3HmPq7jr35jf8MA62Cy8ccbj0KUj22YHuq0n55lfzT366b6t/0O
MXVs4YagBgTp0NH2krVsypyozIbKA9e06bWvE+2uFLgdG9VAixUWG15+FCKbm9eN99ak0iTeg4oS
4PJoQOwDI/N8uK70+CSivV9Wxin24modjGa+NoSB05FlOM68ofpK4AA4a2j7h57I5GNJDU1tjKqv
ZqKY21hP200j1PJrpZuniDf7g2uG3uvpELj/cnrW/Q9l57XcOM616ytiFXM4VbaCFWw59Amr3YE5
Z179/xDqafX4mz1T+4TFBYB0kAgCa71BQo+edpZKk2tMuA8KW/oD/qBlaL1j/aVtBfyBlYByrEaF
zwGAxJBa9dzAOAn6uRcdreYa9K5lg5dmmeBTbFz0gVQCGqSAJdowXKCCYV2dJvvbsNR4izp2PniC
Sc4Z08mR5F42V5xUWkQqNsyG1vhPslO4U2cxYR/c1jz++35SJAzuay5Dx+RBQVWCZDTJcuDxn14Q
6MagMzUa0WZwSxmzYQ0mBwVwzApQq08V27qAjIxnYK+Tb10TndpYL1/uI1wJimbf4KLOlxjdVFWl
lNNjXD9HZOgjbjJvP2iZ/2TISbHtpl4RigO8v4/B7L29r8v+0/36FKZMBrVb+ZC73b//uerfgVnT
n6tP+ULMx3VcF/l8//4+ZKGG7a5neviITflTLadiCQwCoJ7iHFRU2UUOWSSXRUpZtE9CDgBhyToz
6Q9br2mHbSbjdKF5KtbXpBuwvPKkv8X3fs2Nq6Ndzv/9L1GMT3VY/gZw7aZj8vkZpkE64O9/ipVI
6PWkLbw5V2/nCQvnndxCdEDdARE73H2mc9NFxby1kKtVIbvPDdF1GyC6bofSwL+0Q7uLqjV42ySN
bxWEfAptJpWl2Cu7mZmvM6mKl2InbcJMu/WGbZKdHeZYATwRQBRx1lTNtbSa4OHefsewdH91ivEC
zHIf5sjdNRyrS4YH2ZhGwTUK+6XVJuObqsRMhkGCVZhXDm9OhyEQQon+Y+R0t2ESKl+HpJfUuVip
sixE7sCAG3kvH92XsJ9KUffBn9bBn8L7nVlgYLU21bLuN1X7do91t310JgmFqaCcBN1Zga/9qk9G
u3oY13tHipy9BDkWQHCYvFVa+YgI5fC1Ed9MKAvexWURNFNyPBBQbuufOlXestwa3rTKSDbVUFLo
mUIxTAWDts+VNsW4ANlsUlvJ6T4JeUNybXM8mG+zkGbm/UZLSE6IIeJQTzMWRKxr02Xy9t5+Hyvu
eZvtJCO73S/EZ2qOgFYJ8TCOLpQQEM+oDGzjHQNn2umgJsEX2BTDTkRup9gnN3oTgbjGt1xsuGun
AuXE8H+6D0ab8n+sjdFG/7Q2Vk1Nxe8GGRlVm/Kpn+aCCKmWBHet/Evtq8mWhKp/iHXHO4AwS+YR
u8aFURlptRCN/9QtOurceK8qPd+JDEHtHBvTay8iiMoSPxXX9tcilPpGOchuf7llJ6JI/lFklrdv
SxtStWIE+Nb3RrcIHUwPNOR1Fl05mBu4Ba8Be1YEUnyQV+PoHA1oj1idjdorRLBwK9rMKc8TDhJF
VLdYi2gcYG4DkgSU1rU5r64sg0Kcuo5+tv1xKX4p3AjTlRyZ/lKkOdys8c8gEOZm5nVPYkSpI3aY
pXH2IMLCmryApgydCBVtsh6LJuizPqb7HG2bmmXuo4mG+eNY1CSIFV+G7dJINfj9JjUXogthvy9O
buubwfHGued5PrDqFI3HvlcuvoUv2EhW7uKhD4ObOWfh1IY7hHqQxH7LihSHxU0ABiL2T/DTqHdN
B5zUqqNoZ7d+EtEYyHhmhM7ONiPrNErtu5g6qgwCeouj3RoWrbdr6tDE29k913FfHQTWsFbT6AGZ
OndmTu9icZAS9xxFVgUnm6b7CIFVFFf9vocYEXhY6Gk88bP7vCgmO1WpsG12v39qFqHVqv6BHKMI
7lOmmB9Fn9t8v0+W4qzQD21ll+bjtMrI7XAi/5D3YMMPiik0YIPjmLPy7LgnUevD55SN8KUB7D5L
6iL7WiT1yYl196dZf7TpYAJfUTDaAPr5vaqVL6nppO9eZHrzlErVNlfJhKiSZh0GNbQOoVVbh8Co
MlYM0RnSuzYuUFr71ZHaT6bP4r2VpSlz0iPenbYq/rO/c6p9il2v0x74Fpxtz9e//T6JvfDWEv51
MnXVinWU0G3bmTDHDvAC4dt3JTlhWFG4Zk+NjgL0doFKbr5K0b4+B6FhbHMZQxa/qeV4XukGzvBy
5OBvzKqO2ac8h8Mxlux1Afpwf5//LP4bKxbqyfw29bWMhl+MqTL42C6I4mfGvymYRn00uBbOoJlE
F0N3qq0l59qyKCn+QUyeiRFZowSLuiyjQ4Ik7aPp6viLFLBaJDvjpTsR2fKJyFZOBxHeD2WBaAlu
NQ/3Jggf3Zq1WTC+KGXVrKlULMma+o8qZeRTz6rvZEtYBSn9aMGj0SV3Bu2rXfmFCXNo6tangUHv
h2wZPSrQRbi2Awz7NLSQ12FcjlvkeFFWimosbxEWP7e6rs8rw7VeC8v41o9G+iOPNBgW4C+xoRo2
UlH2H5EECEZtKncxUM2Y2W1WPmWSP3NU1TzHlV1glNUES0zqIgy56NSC2jq6krMSnaIJ6SlpEuXP
H0QoyTF8E88gM9NFNSSlLr7GoRYfxgL75twASL0qKjlZYl0+WbVQFUMOiuKXOBWN4hBN3bczWTVQ
30ipmt3HiJDp1lzbei9tI9dXrVmPSz22A+Fbn/XOESEt59hOZ/BmcLDE330pOnA97zcuHMoZ204L
T5qAacXuhzdVpeTZW695q7o7r8+reUpurkj0EP5bCkO7MdTwIg6edG3cwj1JVAsutZH2O2Uov9z7
NUwAll3eqwvRpsrVV0jasNFnVjf0EFBQ9ey8/GttJObCMdVsH3Sy9agoQzcXq/h/GJEjKg2LVn/T
2FdfPBLXGrvDq4hgDf0RTX2sNMAKTCMzRVreo6lvMM3oR0L2fRdnTXhqADvenrciplrTk8K+7bME
Yjyt2p2rg7RETuFxqBXpxbARjkGR4BltmvYiK1hBxZn0oqdGvy+0WJl106gw76w1Jtk53Ed649Cv
Fn6VAwuHEzoTt1azOD4pdfPHrq7FRXZduuxxxBMfehp0ZS8K8YSCF9yP6qVJrDHmkwniJZ6H6LJC
oL+IA4Xuxz7PkG9wq6MhEEdlRWnTD2qqLtPi79YYD0a2blVq4JhH8QpDGmYZ4D1+yrU2BcMsdUdU
XETLvfk+1FeM5CQ64kTpp6GyJSEPlENq2SCRoi4pblQzYMHxjwpUoJK5P6zExtDerOurEaO/0ynN
uO9zjCbQk+3hupUqNqgTOkuLg61jju1V9qwSmSr7j3a918JDNmYfiZdoF14+cznWnGeRIoPHN3eC
Lr+IKHStN6V13VtCTSV7PW+bAon8KRfXejUC6tIYr0UYaGaNhbylLsTdIDsPW0uVrJlhYxvbKllI
LtqhyO+Wxl7WKYmVlmJiaV/7Hzx751aJvCu6c/YmV5GFk4OsOAxTaZI0yLoqJRxgYw3pmyhunvB/
ltaNPwwb4GPtJR7tZiaGhBFpMuA7X+JO4hNpfVCHatL+R/FC/4fFpCVblmKzmTahGX/ajWkAcj0M
UuMvQYCqXls0J0WTqktUq9E2rxA2AWBWX0RbblX4VRVxsxah6Bg16/NVvaRshsyppSfDhDqPYm/v
JBEeDvcTQDFYaMsQtUkjguWwtLraiYObGMUqM+SvoyRVO7xu+3yGT0W1k6eDGCJCPa25TpzeL/7j
GnGffijf/2P3KlA52R+1HtXiPQRtazK7BIL4+f9VlXLld4nWvattmqwSTwln2rSeUKaDOMtx2xpn
gVxfysAKH0Qbrn2InhQGHRRwqrUloUonGpsosA8JEp77qLXYAmUem1FTOX46a9VYvbX1v8/+/8d1
6E3VhjeuRYHZAMk983UyomJbLEJPD6OdqCiLMNJ7jAKmavS99z74fm2d4Zv8afA99KqSHxQjcSn3
CmTfLMuO9hBtkgmCIw4UWrR5gv/omsy5/xSPTno0LW2uq3LxUUaTdhcQtjMEG0R8IjaRvq1H7As0
DYpia36P3FnFp/3djFAXSuI+3OYKU7KZV/nM7uP0zUNkcyn5PZ4NU5j21jNKIOk5VamiAqt81Bwt
eQvirNrAq4UjIsIQlqjZucOhC9vhRUt/4MubvnWQN3eabk/fbO4FRSRYZLZcbUXvoEtYb6YlSF+5
ZzvBbyBuJieBhxQEv8Et1J1n1IvSc+OkxaVqjcfEg4RrGGHwgB63grqbZVCLwpk6CCdwc1QEHzwc
73DZtSdNDrUHE4mhFc6g5Rfb+pBqy//4dKHbKK///v1XhZHqn99/zUJBzgLEY6DnqtsC1fZHYWbU
mDUlx0xekERIUJdD5m1V+aE5oFOzaNrG3Umm5u78tjj7nqevRSTaKYmijXGPoUFRMgG/t8HKMXkY
TIi1qY+IxtxSGwX1nLF60FqjvxSFmZ8ys5l7ZTxcRFOa9S3Kaei2ilB06KrzZJYNSM/pIgtW1b7y
x6uIxKF3lRxWHlkV7OydZahCOLPGylpnjUsyMATjyiITlyS5jvcGKJLXPgBOghLOFQik91CEVjj3
4UzXE44NkQdMiBbiIb498uJRDmp0U/Vy5zWyOjN4La1DZ6yOOtXK2yGPdHWmx0b8R4c/DRFXWNMV
YnCamx+IEOFx6OQQG1v8yHayEyEG+PusFD0ipkJv23Oszr71uQNSfxoo9fJjLZunT3kAEd7bAvQ7
gR/uRUvG6+hwTxnUKuKDmKPrKLyn/hbqjvTihe4XnbkfOTwiFEBjPcP0WXWTM+64R+qF0ova+P1O
liHrw8WXXmCXBWtU5FCHB1Z8gTmVXpirw3PFB+JHsvEkoYDyVPhdhkJeWKBIR5jkzjqrk2Hthnm7
k1yp2WEO3u4cpHtxP/kdi7P7GHsaLUK2fY8+1QG1VfrNbRPnk7zY+m5+FfgXgXgRZ7qPHWmfOVAE
hpzNnkcN4D4OBSllVknhyPJA0Y9KYBhzs2QFpU2hOKBvYhxTPT9PUOztUBoB6lIIdB/KFjWBvw8L
C6T5brRGeXT1XVSVPjqqHNBJih7t4SQCsoHUCygJvGSNOk5mZ4k+Ez0W6nALRVfIt09XOXyZdnYd
HphxwktfWbM46+KTiHIzmtxzgmk2Ci/ikMTUJkeIcSwv/mrDj5y1fG7Pk6j1D2k5fK/cVrtGZm6L
KA9C7RpK4x8RxdJbVCWqeo0i94++FjbbgtRrsvCwJtsafihvxRkUeqwdf7dBoEU2rIthVkwC6tZk
p6Nlikud1GowN7qdKzoE0yRETMECrPBgF8Pw0CdNvFdtFyKlNLiPTZeMS4ka9QWfs2Chp359TY3C
mrkdBae+DX6E7Ce/GanC17mvoW6gFYBPEJuOChU4C1kfnHTjZp8Ukv1h+tVPF232t9SBJ6/nSnLN
oPctkBPW/yOb9z+Ua1sDCsfmkUmVyZTuT7g4xJ79FN0D6+rXrjwT79oub4p5jN7pVqSvsUgq5jk6
clvx6hW9SVD96pWV+Ffv/VrRqxr9Q6Nm+fmfrhe3Exf4KtBwoyxRh0mLHkBS7SP//HfeBxoaKPza
bYs2hEhi2aGD7IQaVHP2y901L91y7jlmd9XZtDeglCVJPer4g73iCzJueyubSumEZArlpe1pA5Mk
oelZcCCKujiMtZK9GkY2L4YiXjdG7Sy92jc3kLaKtdGq5rUZjYvYCCLi4c9skOpPYWcYm8qTi7VX
h9YVR6xLAMdt4xm+vtH6YitXWfpuSHAqApa5Bx3FzZ3vqMbSycz2BSe5F5Hl/j00qdJfQ63WVW5D
bad/zbpcWkB1tQ66DZ98ocSQ3kL8Y2vHZ03XIHp5UKmdo27X2QhXjheTh/IDVaYflt+b71qOuqiD
z8QrdEO4rKbZXnsL9kziqM1TjJ8q8lIkKWSpblF48/Ujat8tCiel/+iWubzuG73em51uof3ZO0g4
W8lWk7L+wUIOdmcXRbYZTFicTpAF66bPrcc8NKSliaLFSQXPTe22ay5pmMWLMLDr56pU2curaffC
xIWZdNIrb9gEI0Obd9IXaxzf+EvKbywADtZYWD8MTEf0JvO3HkWbTdHx57QYHB0HLFbPaV589Hhb
vCueLiMCreCFUMFgVXBqFe1JX1vrElDiqvcs+d33jI0f2/5z1xx7Hu6H0RnCTQ7HHYobflZUI6Nv
eoGuVhE1P4YCmbHGbPJr4MbeSjUkbYeuqXewPQNJQrnwXqPOfOmcsfkhReGqaQycobNQ3QzsaeaZ
FjWXJHO1ldbI7c4ChsyE6OWrBg/0JzyXmS59LfkwinGl5GW9i7IgnltRbu9AbFi3gwgRyKlYgxj+
QnSgt9+VM3EqJyGnYtDt1Jku11Al3EXBH7cRg+2gxn9BzuIHZFxxaOjk8tGVA3WLToe6QoI3eQap
mvLC0dMfmv/ejf74LeXFPO/LVD6rxZhuJDweN7rkqSfJp0TnFVbxUXloc0/XpLb9s1Hl7JonOlJI
fPXQl4JSjyyyBfbaR8WdmimvxTDZMhs+BWL1MR20aZUi2stmfAKy+6vp3k45+UlEnatSV8R+7HaP
/2ebuIn4CX0bvyUa+A4zsBHaxgv9uWmL6rFGBlSVQv9ZNOEJvq1AARwR4PefbQf1VAPw+Fp0hoad
gAOkGCBCRx3Ix5lr3ZLDal71LQo+Cb7YY300a6l+qv1g58URaSyljTeFYqCvMmW14Lyjaqw61bHQ
tOZJbbw/hjUDENnEedUia9jkpOkSpwN+rRZ2uceD8ddBhAlScYveMFLMrkzt5CqZdwqDLZxq8pWi
SeqML1jc1r/aRpMHHfwGarbTBawy8v8qFKufAKboxtpY2aqUVnk4FUX+VBgvtDQZszBVr9Q/Kcas
mGvzbTfaa5O827mYXuSjgyy9Xf+Kpr57NPWJkfX0Wscs5VPffeTve1bTPX9Hv68LIqlcdyUeQW7r
Uk4RgpOms5erFrCrbQ6PokUcBtBsaymM0ZD4e0dlxuwCRKLYthN54ZS4gkUGFJSp5MYDnqGi6m5E
JA7oCRlrJopyrhh+N2kZo9PeOvaw9lNlPgI4g7zZOEdrCNxtoIXnIA2do2gSZ1JAuabxRok3xl8d
ZLfKVZp4w2PoVEs9GdWTN61Qh6RApg9rHfBCqQHwNpR3rB+i2ZCoHyV53udAsX+MtepfSwVpnSF1
la3iRsajrms+UG+vesizDmm7HsUKrTYuVp7kT1GerqPEzF7NtAv3RkNuUIQ9QFNmLaNelX2avw6j
GswlZWtmqH5KcZosyEmpECcyk8e8Q7nTK5ejUoH1rSTpgaVEvWwT2MvrYRy/wu6ctPLaeklm2r42
uXrRKLZ+S1pKKH0GlwdMl7mJNSrp/zCC/GW2qF1FXcPAwuImrylqqElyYA+cL5NcTl54l32H4eP+
UNX3pm6qUwwlXN+4VumxdUJcSLVi49TFmbINyZQsYcsYb3IurfzeSL4pEqZnYgS/vYxWfGYtLRy/
D1WuV3M/iViCT1htUuoN+qPsldUcdBJg4QD5qt0N2+j6jbcPkAfsZRxhSRGghyVVEHmrEEzE0Kk/
PUV/JM0cfZQQumctGOZXOy/SOYvS6HloA2Xh8sec4sDBmxnM/8FAEBeBJjBIQ9D6O7c3sk1mZ/aB
dCPSgiVaDnxiqGloFJQHLzGrFWvw8aAVk7aUmmkPniwNb1HPOyDvHXLmbnnoIY4g0Ei77lbjQvN7
hk0TV1/0fwyT0bOc1dMMJg04DWS18WtYhCJqEjk/ebVHrzr/QtQvyncPnQp8am1/j65Z+RgrkQtr
qVE/FCRjPNn8Fsgy6nd15ABpc9RtVZcBv6xavEZZ8piYkfktieMfqdSVz1ZR5P+19BVeJ3/kEpiq
HDA8qkI6DQQPPMW/I0HqPlIsoDbDFZiVg0Lwi601TLzonGyN1oHqEUfFexKE+cyUavTtu0I796qC
Jgrt0RihltUtfAg0cy3vowexERFhUBl/hqLXRKywCPKzM9rx3lUClK5Qrb3EJYLFPdmOdy0Zz4EA
VDv2Q25Yxc/KzL9qQ2y/SnBz50mnJA8Uf37W+ACge1hRvGny4Quq2xc0XtWncmr3YVEg0qgNX9p9
EbrZEbX+Xzv/LBrlVTdm3lzs90VegAJXfwjU3HgwY0uv10Ymp7PC0MI1bk6sLGH8U6u0U6TRRTLd
6pQFMPd2b4WpxwJJ7ru9iF0v6/ZebzRUJXqExv/eIYaYucklYmDtlP0ysftrrZsnAQEVoNHG7OP9
1CTB9jj7uRWjDWJ3C9iw8sG26mKJejibIVnO0W4J+u91AOVY9Yyfll1cQteW3lCCMOZRWCqnEZUB
5n+FXNzvywMXsJ+4nP/c7XLT8PSfZdBeRm3wjo3udhsr6NNjBR8EI2czfcPwrV7ZlpmspbJK33zL
fG9cvTsFxRg8IRG+E82Dk9obVC/QZpouwjzYmulq6e51X65fg2yja27y5mS5uaNKjHDrFPbS8ARx
CmV1lJzS0sW+xSieva6Od52C9rlo91LvCBqyeNbqYZE66OLLcb7S65olOCv5Paj/Pw/3NqBW3VLP
Sm0mhtw7RAjEt1tCNrMWaVcNi15N4rNTpM6S5Yb8aDpBuw7CpNh7xZA9RCwLtwnIhR0iqsVGC5sG
cZdEQbq+tcGdj8lySML+ghsD6tB2Wl2jOnOx2VaaN9mvkIsPB+2r6k414Dz7UebVaohcd9LNx8UW
EDFIOXfWRF7gzeSMIoxr1d8aL3jS2jENf7aAKR5ExayvqAu4TXSWp2paZgeTR3Z0Fn1UdG592qRm
8LtP1OT+9zonKv1F26Xqjfbh6IEJGtjxNwI6C6kZs5Pch1U3cURqz5JWehfnYJT5RjZPjoz5cuR5
P6GYPvhuFryTC1GYKProMZ6MUmQ0iVZJqFpPdkkVO0BT50eIPq6N9kWpFKg6qql0sZURo08WAxje
onPlFaw3CzUe3rPC2wW4DRwqOdLWFpm8GYlP7ydY4STVtZ9SXr9nFJdfrSbKF4XdjEfNyofNqKn5
g+Y2+iqSYn+HxE2wiv1K2WmlEhzkuoiXgL6iV62LXxBwaH5MJnJNpPtfhwjBldwcfMyDemaaIvU3
XtlqZ8uPfLbFqvFhdV9YMsMTiVOtOwSCX2L2ebeb6pPdRDQRHSCCfp3pytAjTJFhajMY5gnrkfcy
d/q31h6GlZXitqBPQKxa0RdyIznPQ9wVewhpwVyu9eCtyULganw9NiJ0xvLQVF53Kd26PndZ9KRO
o5xMizdJPaAmNIUk78h8Sv631OiaR+oJ/CtyWGR3kNQYYIWBGBC5/N9gqwEfSwmtsKNoslIr2JSx
v6ZWoOGj1MOU8SxnrWPJfazkWFpUStM8R2ZvYmHRdl9qLz+HfDu8GQ5eURRl/iwN892gtd4H+sMo
MniBfpXRCxX5Cyn6xkT94ta69orH9LhpktRfitBx2gaBXZ60Wy9/Vpd65uO/J9LNT3RIG76QRoJY
hXqBt8b/UPOVboTbbhbSc+ekCtgmzJaGYmyPcpdE26rDfQqea/bsZixLdDWxvufgAr2ah/g+doCQ
+jBEjywLGB7k6XNe4OeQZ5p5H57ISImJW8cwkydJ7F+3NiYaUOXWiHsKhn06NnAh4nhXk/H9UdYK
hpZZ9KWuWn0e1GF6QtofDUn2HRsvU8KTB913bkqZ9wWpeJTTjdtFbWdFZEHBaYzgJtRpJsiNJHi2
sFxQp+q8j1LZc9RR/J1mENH3Oxqi8XPfdB0oF2vx7x8AkLm/w+imT0DXEJ+QgdPJaOJ8gtGRvnF1
4ITWs0ZpdxEhGZy/Ir89A2IWrQGKVTtb7iDVitOyoRxZT4dbT6pjyigau7iiEolp9dxL0PSWzfEg
cC4CDiPOPmFiPoVdh2dWMdamvoHbhqhTg+B4Tz3tCUs9Fp02lhOKVFj7OjLbZYUmyhWNGfyzp394
ku9R0TC+i4sSKeAiK2xWssaeX1xURR6PpW9rVyvOWerHR1XN/e8NOs62WvGUFF42NwfAMNAyv1q1
Ob45Sl3NISEZF3mI4DNHgXmoQ/z7II7KD5Ec+QcDuMAK61Zp6/j6i++SUIsB2exJ0Tk78KEIiSdj
95xCZuRd2Q0/XHDptc4XBDweeI82vHaRYywDp/x1EYnw4HYR29bi90WDQAqUaKyVsRrcLgqnnzRt
m24/yVWl7ll2TUokAIDWre4kyxRgZ/CCI8NXxbCVfadF4XbMQ4fFLlnGymUtW2FUvtGnHGShyVga
FINzy0GiCzab9pvXPDYWnQx+U5IU8y1vf1YTQaFGhXtVkk/Z2EZoTc2FFmYnT4/eEitx0bWDZF1V
6iv6k+6jaBIHETpJvCLxHu4/teuVqs6bpCuX6XCJGm3Y+ZNyJRUQWODT2f0g2iIPs5go3TND2S37
NvkpjSbAcewae2Wq1lomeFrVTs292prqVfQOjWzsS+fJK/vqQU0i7TUanRVFOvNJ7i3/XPrdUzyx
9zK9cjZKEpkLaVS1pdQg5JTlZbrpyL8vxFOLwVm6cQa7uYWiNzGxXlCGNWZpP41pa9bDsFiRxjFp
IpRC5VCA/7y42XdtsKR9hSPSQSxwfWUVWHJxuK15VdtENl3HcQgHRuziKfgGyw5LHyolPuhqlmrs
MnFyqnx/n4d+8mSM4Z/tI7u+PjWSp2m80STOu67u4wFqRlJDjo6AveviNwqS/IGlv73otFbemKPB
B5D44yypa/tQR352lWpvKfaZQ9rkDwn54XkXqc3T0Pv5Ore1cCUKhW6UaLMk0p19xL/sNQ1PuawM
L6DPnm/rdrBe2mLUJHnF2tjCcbiRDnZbs70M6+LNqKOTN+U62zDfmklqvHdRH06WL8GxcAP3wZGq
ah14jn6J01id2WBVvtfqSo+qnykklfc0u5AMzmB//nUiSZ9b/uzCjg03oj/HpEVtvcuwMkXJAezL
VCOySLdOX6e0omSkBoq3Er0t/NYiGz5sCysa9uouH+ccDkj9GAdWtG+MLEA0r7LeG9xmqrhWviVZ
I88cJRrPMYskgICmvYqDzrkmdfssRpRJwIY1iK91Hhfrxk6DBwXB8EszJd/ECAvFEHxPhkPOnLao
J6GYcjp0Miwo2U+Uha34w8R1CGm0TG0eN1Z4TfrgUVPj4iRePhkRF+Qn8TWe+u5RrXl/RL+vc12+
iP/+8nFk63/f/xPchsqPQqHuf0WsUMCvJE/uh+fR2ZaSglhzkIBJchz84tssNHeCGCHOvMZlA6RD
TluElSuBJWvdFRLUBmD3DgEFchO7AicXqufyc2RFztJkqloPeh2uTBezRgEmFiDjcBInqvE/TQuY
hgFqVDuTmfXF0p2X1I7Uo4jwtsabLHyOArI2ipm6W+btcuGllvEOVf67BVDunDuV9BiNbT9LoAY+
Do5UkIPoz37dVrA2m+8GEsPvJZk1sAvt8BpqTTAPyvgUDV73mIXIBwS2nT2WjuVuQqWrHkp2pwl7
yOXQFO1Tr8rjPg6aL8qotk9DkarzsG69lelQVch51313zGqm8b/bREqIratbfwwlAn6JjptaoXva
olOc8qvC056qufWKG6S7hsedrs0ib86+mR9ioLzvcaItRF1JrqE+Dl3mn6ywOHeSHz70fWDu3BQu
ijjw+gShmBXo5E0Er4kQ1/7sVN63VGiCwnnzMxeFVE0ud7Y11EdKYrxKm2BYakZfrMrI1Y8ls9O8
cwt7ZXcgCmbQ7ZHbaiLrYrvyUQMG91UBMDPDcyyduVaes+EZVplsv/pG2n7YNo4/RYf/VTg24dos
ZWXODNC9OqYZzErdb7956BjgGthhuKU9t6nu/DRa6cymeFNTnV8MFoyFIVLnda1g4ZX49jrSa2eX
9VW/MW1p645ZulQG5Afiqp3JoKtfx7TpVy24uFXmNuzA0/qo5uD3KkCHH03UnWyKrT8oOZGzsZw5
Ho82auIYecfAYgRNkwF/8TnTYWyhLcT73vPDszgUhazspAgI39QUSbg4BoltLHMjUw6dNcA/6PK3
3s5PhZnmzwBvn5XSiY+oX8nXTFJesG+xHtUwrw6DUZ4gAgDpT8KQLdyPEE/XvRx4FwdC/oNnJYEO
gz7T9xIJaGc5+mby3plkjfNGLlcilAbzaOdsD0217R4bPMBmnpSm77oUBotSbvyd6jQHYJo2+Gfk
3wSDxnc4KxDbinLfWydD96tddEYkMUnXTENEjEzcF8nK0gWmjVcqI+mxiMMrq5PqcehDnqSxU7Zd
V7Uvss1MDTQ8WZMk+c57tzsndqsd+t7aGLHuB3OU0Ejo6UDQp055cLtz21vWNh+jD2qMjOiQtnhw
AgTlbnGAlPFsgO46c/u0XeZkll9YxjRLoPe81qbQ1ExnLjtK85AirL0KnHyYd3Ulodtjaunudmrp
DdskVlz2vJtaI48XlK1Kc797zDvf2abVcCqG0DjaSb1m97nUHe171ims8ML6o9ON9jTWST5XM7tc
lcH7WELXC9npDE1Y/ez0p862umsV+c6+cCf7hCKGVoFjxKwJmdLRXnQ3chcks5zH+ZRITX5KpzNL
V04Jk/5ONInONquS9f/RdmbLbSNLGn4iRGBfbrmTIiVRki3bNwi33Y193/H086GgFtQ87Z4+MTE3
CFRlVoGWuQCZ/9J1Gn5xUwbgpuReUsrfIlrCWWUZL2Ukt8euMsu1GFqBN1J5i76HUmq+IArdPSVN
to6nUZ5BtcUdBH85uZfO43QATfZ2Fkdau2998/sytaQtuQ5UcFobXP19pWVWd6B4/yjc3D71RRUe
7cZ14PL2ySHQFQ9n36Da+6UW3dNKHHZYZBQPo40RmINz8V3XeY8Ov8yHLMmSO4Sk65PPx/+AyYl9
1pC43amDPD70RY2BAOCPp2aM0AzXO/klj69laYA6sMfkiiB5eGj1ssQCyakfhqAJqHvF5VfVxR25
4JMexWALlLT6FpaNtgaplzxqtF0PAKnkQ5s30brIVOh2VFGPislunSFNPxldsbYtTflu8mChyiWu
eHnyrHAPsa6oCj52mrRFFSb/Q4dU5vNd+NVreYWdH2WPRho0h3Ko720+SvtItbt9b4CVkS2b2oLp
q6+yUf2mmkn4R2peQGmijMGH+dGk9/zV8mFMFq1SPaHTgyVnXGdnuy9xQ6Mn6HpS9QjDqFmnFZ2A
IuvX+DTGv8s+j1lOyj0JrMx0B70wuxtHzbio4EhwOu2UL3o3XKiB2DQqHYWv7F0lm8X3wDfGbWfL
xYkypfWUVt3vcCv4oqRrzxNxZV6Tqgnv8PpFgjFph/vEmR5fDOO3UMk9aBn1cFD8utmbHrdIaE1d
G1C6PxxgcislTYbJ2qUDYV7KuzJtm1fKEzRIyAimG2e7yJKr2lUZOIDqIFtefLRGxzwqY4jxU9BE
+0GuzQdHL5xN0E06Y33oHAY1GM5pDhy/Dxz3xdD16hFnjVMEpbjTOhysafd6fY1/FcqJezrIeGoY
gLs8/pYbswuKo4B+NSjSgxSxa9TIiFaNvWoQo32R5TZ9kt2Mkmlt3BllG681ve2OTaN429FW0q8Q
MX6n69I/Fg7UjkzzfwbTd64ROau8xdwlwCDjYXBk89gGLebWbZQ+eWrnUK9sqh+mU6LC2ii/S7Qs
CjmwPhUyFF9Fib7aQ5lvslRzHpPpgDJCt1JD3qiuKeGsQSFI2YyllW99t3QeRaLjmPreDnVntczl
k89eafDFMu0i0mKjNx/xRJkm5s1iU9l7oBrabnwdJM/f2lmeXiSPAiD8QO6fWy0+O6HzzYo05xJo
PF/71fOoacFaHVWUhh3kCUr3ZDm2cskhqKxHhNGBnuBm4MSVekzbeHjIp0NwSIck3fFwHBxynhQ2
utmor+jUftfKvv+D/hyWPJQtcRz/VEo4OFW1k207at98XcbeeJJivqh1ybj2fI8c5AHHe0wllU+Y
hVsHN5JS1DVTPq8KfjYYQW9GGx8zTc4HDMNAjySaYe3wBO4RcoqynS0P1jkrmqZFAqt5NjIrOYi5
5aBU9p8pla1SV7OAf3E3gpRkVb3aVVfhtKYHn1vU+DdtYmiPkePziAoWAjz3PtRGKAIQEsD3oODZ
4Rm1GoP60pUaj4BUqJ4T+kwr2PT9UcwpiYb3ylhDKpbsx1ALrN/pRWFfsa5dz37yNO6S8fD5LksS
ZoVYyWKnDV985SJ6HQxTaaKQOm4Eoy9SFcRfOxkzuRY40ARctimA+ydQ6S36dJq5jnq73Jpg6A0f
X5UYY8aznPfpMRhTPg+5LG0Ka1Rp7Tnu02B1T3C5L3CjPR9VJ4kCS9TsXaXMrtTToCTjaA2PrYbv
b3LXBKW2/GRmQ3jpqWtQCqnLT1Ge2fdOpL/w/jFfxgE2Dzz+P6n91iTzs1DBCp7iNkVLA1gw+0Ug
LCr3vs5/iIHp+1ggW120saxyfIzQNFtpSt3DTNDGx3kOmZa9iunuSgxFgKcFxG0kxHtYlHchVrVG
yg3wJG7XO1Zxbpr47SzW8miL3qcxmYhVNX1YcuZTvol4X8Vyu8PrAMFLA61QSYbanSiOexEH3gbO
sYFppSEKczFKkx+AJLzWxWRhnPG1yB2sdVVGLLRd/jJHozSsq5ir7eyk4iV7yEJbRRkMZlcTm3Th
e2T85BQxnGK4p+ukPcrDgIyA63tXn1e9H6whPkg8WhaqN8JGG6YSwgMI1k1ryDo/0yA3nVyFixPq
X1tIfRe//Yk+AI3WZsh3jk3hNscF+FS5Ffdi05kSoXs0T4qxONTWPV3eYdc2Qb2lbEqLIocJ2Unx
Vzfyo2+4QExSNlL9me97ZV2HrvcMFiXY6mHpPpgyb4og+s7DFQ34pgS83xj8tExDccCQF1St4VAd
gNdGSO2tyR18I3Wx+qhVT5iHQ2yUTTRzXP7AaFkgeS07ZXx0TbWDv6FIwTofqQfokRFvAtyWr+JQ
+FACudtqdoonv82VddPQsFGLYx+X+pzXKco9DT3zHGWGs8vDCSduKfqpDqi0OIiPv+BbWD11VbeS
US9+0a1260SydJ1u1N2mUl41EKtnCgTuPDSwRV2HQxfuEjUPS0SSsS7J8W3Yo50V04vNftguRthh
2nUnPmsBT8x6f8UjHAtVJx73huPad1EpfcZ8N3rqYEjqTVm9eMNQvmSgkXKtVu5zTypfHK0z1i3i
4nzDMsQ+x90rLaUZt3bvjQxQFdQt9z4NzZ/KOIavXhKWx0D26Qg5XvRqwpbZ6l0VHEQURgSiq76e
g14hij8I8sSR9CzbuvzE7wcwFqZ7q4W36GfmyuRB886SRgCDraEdDK2KN8i/mDCmouqQAGDawAM3
PyWUEjAeseUNLQOig6zs84yfdymyDEosPsKrwES3Yq3qtN4+V/IGD6lpbQPojF976nxTMnd41S4b
QcaLaNRS+9OHsZiHwLT4wRp6eSeS0y6mv9nr6FBOW8lelG7LhsLYvLbv3Y1FQ3svkrW2Vjelb7tz
NDarBmGSpDjMa4OOxhuu4NgwslU0+tKaDmu0x0XpYFhO+9DiWbBLgjE/29Ed6JPgRcKDS5G7F0mx
2pek7D/DonIumZ72h6KFvClpfffQ1GgHBq0Dd0jCV1zM1cr3YkQIb55qESvAdxIxBDlHoDjkiRmg
uX+yO7t7EPlpGcSI1aTB3k4xm7fSjlu8wNoAn47vPA/iN6y3HynFqe9YoqsrUB7GQ+Ia4SHo7VNd
j8ljY0SfGjnyXuEjqye8R5Aqd3rvtYzqeketfdiJKOCBak2P0DmJaKaXOJ9l7aMX2Nrn5ntVJN5B
9TN5k3dGidSLWW4qeKv7KqTJiRkJKh9Ojq3LNjSsP0/j6VRXkkJdf0j4cKonSr6LBsoHnvHkQsL8
bPLPe3Z0YLy9433WeLdd3RhbjmkkGZ3+EHrDkxiFY4p2bdr9EKOSfzT07aCg3Vr4n8cS0Se7p0cn
dg3rUdu5IFM2oSlpD4Mrvx106WhJnfewTHPDn58wCf0kkpb5WG+UrT/QKb4JZF4orwoXtsCSLFKo
R/CsgwBd9345t+WB0SgV5RN8+F3Q1cNXezTxJq4BNQ9KKl9klXIX2OmNjUgP/HcMVoPJpUYcMMR6
O4s1w+bjnfIbbmFpI6LK+xkups62byGU3AREsoh2jeR9iEL2wTfH7CqqEtRe512ryl7F1Qhwr4FU
TIFlGNMTOm9vh5BbhVM8HcTZEljylsBN3r9IWbYfAcTjhjpdeFknhkvOcqV/kXKz1bL2l6/yl1db
XsGScrN95U3AvJvwzZWWbZYXc7PNkvLf/T1+uc0/X0ksE69SaYcCN8/gafkniPll+MtL/DJlCdz8
If77rZZ/xs1Wyx/sv7razSv4r9b+89/ll1v98ytF3qHk7lDL1giEcGsXTB9DcfiH8YcQrShWpbH9
tmoeN3qUzbvM43nBh2V/ewUxKbb6uOrXr2i56pIj03cet0vk407/1+vzMMOjd6eH3J0vV5x3na+z
XPfj7P/1uvMVP/5LxNVrOBBG0bW75arLq7qZW4a3L/SXS0Tgw0tfthCRePovv5kTgX8x9y9S/vut
wNQ3mwFrppUeDtV90/vWtgQRvxZDv50kA/S0ArlDFIyWsZYxL99IdpWp+7jCjbEqHe4op7BI7AdM
wVeAV86Q1MuTmtW9vhFhr93qeuxcwPzCoBNT7ejEd4XDXWCu5upeHTQLj+aWjxVVb9oMQC8nn73Z
hU8Y8gkvPjh7aLGKU6MfI2m9OPSp1tvCZWrx8HNdLUSeuoq/u0ElHXW0utdpkmAmG031KDnJnkBl
HvQire8RW0qfJKovZ8OpH0VMZBV8cneOWfYbaOHpk0hTI8TlfIotJ5GiujK3SCm3puwqEuI8A8Ol
h4AFp4uIwL+8umq3j5ahuhRR/+bKzoDykur+5qUaFbjU7i4jSKxhhddrfxFjXEL9dR9PprdTeAno
7ymmLpGS9aRk3dsykSwOIs9538UoIn+X6ZB3lRxGi1aGdAHEqThQJURddhl/SIps+wL6cth/WAPy
9M/0D7OoYsY2ntByh74i5gvY85n3rRJY9+IsxnSkxXD3cjPPDVGw4f6U99DNgr72z23kodbw5x4i
QxxyHm9RgTLb/TInzvzYag/QIH+/mReb5JV9V+ajeRJBMWXF3Q7v5u5YgLcHM0mfEAcugz+RtU7N
0pnnRVDMi7PlALzOvBPDUYjeiVObZopbhm9rxbJKD9xNoJU1ZnVJvwMC0K6DcFSdFfp61eOqUCiS
4EYl8a4FQk3Zzux3oZPVj50n14+lklsnq7VfxNQyj/zWi5HUNs8apIpDAhx5Z+peux6mlWJuvobY
aZkU17Etb5ivIwJyPn5JsrLaC5quOEMH6vrG172h7iLC5+SrOTafC86uYO+i5wvaod44CKr69HBP
cq1pMYL0RVKdpEIyOXclufzLea1opbwW6W5dtv1drajmyqvaZFOF2ht3OpIax6a6ATt6OWh5hcoq
1Xwx9SHllnkt4l5oQ8f+kKpJbieWCyI28gWrAIMGHO+oWesaROkqts07fwJFYO0pf0sy1IEmC5Ql
wzcVBbXnLlmrxxvQT5QAPt+JSWuyeYX/alAA2WTv2CA0je5S06NzNFUA+aQ8BXRRURxFFk8cUNJP
MASs21k0LxdC4FNeTTdszgNq0W1RPamQjsur66RQsAvqMtxgPI+tEkjBFDhIEm461ymveTeUVzGn
THMNpG68oqjR7sRYhG/26eXwoWpc79iaVXduZaM9Ox0d4pUYh9gH3NnqfdZkfbqZAxSfwAP0VvOb
jysRjXu1RTjbyzfLDk0avu11M+dP+7nq/c20KQfSXlL7a/Nu7/rhd+XN/rV0xzU1BOXDL8z8s0ML
8G7OEeMPK+cfmc4N5LUH6GkNww9hY4mOaRIHrx28sH06uQSKQ/x+NgC3r9Dx/jMiwm0XzStu5sWQ
J+h2D/L/S9U19rii8AlryoHEnOiBdFkO2JO/DXWvXjXARM4iKObntS1snLU3luN2WUZV3d20eaGs
Z5liHcIhNKgOMUBdCwJAwEqxlazqqzY0iXeqU6s7p2HKg2lQFcdwjItjpMW2/NQZ1A7k3k7XIqec
EiPBSBgckNENXTfqkPdiyvbVbM3NaIc8SKXIyRqXd4Sme2s88DOnPEBmVR/EWYKBqzoGzWWZV/Hc
OyeqgXYRqY4MqHal9Lmxt3jZUPyYXA6U9fiXgPreBJIzdQamcKA7SFW+X03MVdMl+0yiJcPVlhfg
l2l1bit9vtqH+TQuQMdgaNiN6nGMgwKNDwyTnCZBqFJyzZ8qPix+k3S/2XXarUtI/Y/ue26gWeNN
bmd9KblMXCCE7Sm0AJoKcbTYqSgnpd5BQ6+pm8OFGVCRBOnwNpdBrMr6AmukacW8WOzT+VNRr/Dt
VTVFSnTMlI3Y0ez9g0i5XTLtDbU2QK6fFSKaGcUmVi2rNx/ArKdbu0Ihmv8686fpwxNRouK7b4bo
ehhV/FCUEabNuFDuDHguLyJXyLX8NVduR4M2DdAHSS2llaXwkyQ4AxV2FZBhIoYTjFjW0FUTUcE2
EFHLBuggomJt1tCHlB1Nd8q1yz5rnT75qpyMwKjXU4EvwE8tQxEtJgsxEU0y7IBKHUBTpSDP7DQr
3UUDF6ESGDzT2RJY5vwpCoJD2ZshbAWRJw4dMtpzAO7Gz5EO39h1NFGXBeISNzuJSwyonSDlzcYi
ebl2PL0o0FfVpZi0ey0935oDcLzA7MOv8KDw8ZG/evwBaBYGaER3jfK1MBRAVvnwPGQd/DwpiumE
e8pXK5Utmp+ye/HiUca5kjfstFzsmtZpeeyp9/67Xd1eRRtDkjBm4ubxaHS2sVfcFmY2+KwV+mHt
OVAD79XPx6NXUO2v7XB8yYps3U/CaPDnsnu1we/Lm7IgLXLvbGIOJKJOpBb8U9hSRMWWsPK6s4gG
uvxhy3RIaRSzh11nP2kpxHQYnAwEvdU8ySjFHxvbN3e4lJmfpTG4F7/DS0YM8POYB5ax8ysDtWwd
dapuVY5GsRf3yWMYaHe6la5v7pUhVXIHPsqydmeEb9G3OREJqvJDZOj5+VmJLfgcyQctq56jyXdT
i2NUdPTqVMud1N2/D2mKehdxGFPrCDk6v5gSRoRslB0qxQ6exMEB4JFHYPHECG0L9VLo9Z3W6jj3
JEPS75Oma/mSZcHI5//JSuJ6PRmn7TOk6HD3qeVTXjfWRaQMqtvdm/a4Xxao5hgd+AaFVS8WuHJm
rGt07+ec+bpj9JBnmT9voiHv+OAPND7Fq7CA4R9QBjdWIlccQE3HG7BN3U6fth8lO1/32Fk8S/FG
DjG0yZqqex68Ul0HHY7FYq4HcXsGFfXTmfRexVSR6UgFJfLFmqY60Om7qDS5i5yGOQ99T5rxRcRE
uh7CI3USKDu17OqnIXG/oh3S3Tme190Nbg8KXZyKA1/vkoQhyXvCbVbxHhE5YuhmtVesxBips2Cr
GmM777nkJFk4uOtltdjXKIe31zFvIcZ5Yr3IXentb1LMSuYX1XM++UaJBU7j6Ce7lQKwg6PMqTgs
YxEXmSJsIZX1linG5pI5h0QqDYlhrXjojIgksYc4Wy6JqYSkrf/2aiKTZ1Qf1UGQibJa9Q8WAoOb
sFeirRi2js9cq/UPrT1aqw4Nit1NwO3inz79luPtfNaf/DxR7sq0jE18cNikt5/VIe/uPdWrAScl
1s7hyfKKG0G5csuxO4qhOESN/STrbXgWoyIMlWtj9JsU56eHbBo5uuddIWYuSwpUOC5NYxzcoRqD
tdPUqAw4yXcF+newRuNl5COiIvYnlk8X7nW/21VBAk6pKNfAe7pracn+M0QAcJXuszhooVmDIDLc
UzzN2RVA1XGUcOWZhnTrm4fUU0+F7rwtUFsgDAYOkWIKKlqytcYW2dgpH+xtem4z648lH2og8C4T
W8IpoWiLYe21/nAQw7HOG8BoZrAWQ8mOtac0/5xE8dvVUEUqKF+a1lGL6wjUTaZRtLEnwzm0REP+
ZaG3QWIdq7lpLsgMQMTLWD9qEOUwWSDBnRJElhiKgxaYITiazNvcBJYhpjv6zjdMMIKfNcXG4GjQ
PDxubJpNk3C/AfBxU3fVuBMq/a4d+Fc5sFfhkCf/ERVrdbyURG6s2d6zWA+5/3a9yPAnqf+bK7xf
XwSXPQAFo+ULCN3Bo2Fn+Gh4RSXehysT8s7FluotzAwPIQGj+1HWoXcKJ4z1SmQ3ZmCtB1/rH8Wh
RjX1krsVsvb18JiakDyS0E324jUhMY2XhlHOTgWRTRutkox+FYk/x3tUvLrkb6IxJbEPa5tpbTeZ
HqRyZBzoVXswnGKoN1FenoALoi0FAPap99dxMDX8p5lMDp2T2ad/iNCcVLrNNi7sYLus8bosXg2t
97aPCCBm/P+4z3Lt/n9/PU07ymvNQKGsiA3tnFXqvg1V41i7Gvdbcdtq56FgG269Yu0cm1p46qEA
4+epncVUJ6JzjkgvIOVsldqBSzItEZlibzGUemw/NoWH4FMdFcNWTIrwfEWR3kNC2kK+KleBHURv
39L5AM5nlevacMDMZCvrOL+sKWrop6BIDKDbfOfXHj95eIMwdsT3u4hTyxnsbV7U9eHtvsbtgyNV
PumeD4j3YDexveuzWkPr+M85eQpgXAgzp1Tn+RTlHVyupxT85L+0qpEfxXoxJRYovH02vFOQRZnW
i0DXJvbZVAdpFyY9fI4uP4OVKM6jYuTnvxuKgEgZULU2yxFq7f+eK3aKA++7ZaKIVprPuaRJa3Gm
A1qZz9JpLo8lXBvfo/+ch5GvBCqYYqYdb2+0scRQBcYrpQGA2ek+TkyJQ+m33gf/9BhoQexqyLYl
3kWxPMhn9Jd1PQHj3OsaAObwWZum3aSJTgPP0msxNAqo92gkSQCYx+xVVSjCUwVCcHRK5o5+3mPk
nuYxtPxnD7LSK4eIj63OfQwOF2aCUd8+y62nyjWxAV2G6M4fWw9Bk71UOXPUQ6zsGpq6cUYivH8c
kUkxBq25QwRteHR1DlUgoYJdBOrGanO+vPrQjM6j/bZArBIHW4vnpWIk1vdGFG4toDSb3C5iap3N
sM+UQLvmEK22TU6dTDcMvBCnOXxa6nWemdWcIgIDG6xQZktPuTr83niGcqI0rF0RNT3JoS9flKa2
g3X2OsAVu9ZTaGhq6aKY/aHWLCfAAT0ZTpGk/jFn6pC1QKfr2Vpcc3kxsYfWdwgsJgfDfifm49qp
1wUWH/t5q+XFiLB4gaEVzy9k2S57VZzIOqah6iGYwIPd7K4SSO0BqD+8LYlH+tUyqQwjuFvxvCjS
wXyTiWj9nLNssQSWuWUbbJrC1cjnVMID4zMltFcIldJLnQ3GPmv0/FAnZfwijWiWAXz88deEPsDw
ovQoywgpoEGGJ6Mh5CXEAGXf1DZmkXwc6tNQJIuoSF6GInqzNjOBp9dgrNddY2iXJAIP1Lv2F/Ct
invyFOTSIfGg8lXm0kCZJtQv1Ha1i8iu+noTlVp3l9V/xJmhn3wknu5gkvJfVUgYjMIMzUpExJjF
gL6/oyQkosOUIs7EoawgSc2R27EZ1NrJbH/gRWfCi57yxHZiTBGpgQpdnMLBQ67di9oEGjQHbVR8
6dAXFOxHfkfWrVGk9h9xrCd3oIFzSp9BktxVIKLWkeUqa7GosmNnGzRNwL1Vakn6pchxpvK6AQbg
ZG0/DVGNGh4c38V+GkeyOWrIbXkdsQa4QMB75akz+9Ik4bhSssB9bRrgSEqbDa9uERgrp67SV9fC
LzLLPAcXhUpaSQac3UaD0UTbwDkp2ArPPG09DN15qAipB9RqPgyXqODV/du1cewFa6vjkbye2J9a
AzxGKwOFewXHupiT2gntM1DsAz3Du84rtmKuB3I5bubwtCRpM2VbTjvoELq2jqKWW7uU8gPyKfY2
grb7VY3CzxUUg6vcFupDlxTxSsynSatvEhkYuTOBeqE/c2umfHHHosZYFEgdcK3oK+y2alV5jnsP
FnB8yqX6KuY9NSl2sasbFMa4SFDVu0YHTlSjs/kafNP8sP/ZjR52BXytXdu8Hg+4nxQHWU+8Jx4H
wdCbqfkz+KbW6J+ITOTNhqsZIgvzdmeN3iTMJ8w4N0hYxHCgJgcnYe0kJqEaxNthsOILaDzrIS0k
aS15Br9m72deSqlUzAXvZ0t0Pgv77NKkiGMFnnn1uXs98l7U7sUBErt+b4QudptYPq5uAmI4hO41
zxP7KHKXDHTeqYQZYE7b2HtC3C99Vso43LoysP+sgjgWSnm+Nlor/lH34XrUh/6bhy3cdiyjjxnV
1CL5xwyhExWHwToJfGxgPQnCR4rU5h51m4RPkST7D+70wFH5jrUxZDTBTL/G/doXDyfW9Bgi4q4H
v0EKjDsHzdBm40wBEXVimw9NXF4GKS8hhUzPNB+WTXvTA+7vqvJSTx7JakvBVyuc/GkAmHjsbEnd
9WMufaaCNWdokH5WyYDwkBlCiUrpDyuT3joef99pPSt3KOvWT+goDvdonx+0lJe9lrMh2xmD2m1E
rjhocvwdCTvlToyKJhjhVLYH9NyrRx4u1+1Y0pZ0ceETDsd1RR0u06iOjFU9fLLUdCMo0Mij8jiM
ncpGsJxt1VJWtmnKFwiK69hXWuk5cIdhi+p+ZsKUQRZXHHxTlk+SMR3Amid8i3AKtlZXoRQ0vyV8
N9IpmCIifeK0/+o09XDvLKHDwnsthv4aTN/XiH0Z9HBig8d6iAvp76Nbp7vFi3UEd4stY4HJ42Ad
xPytXatISUOtv4sHX1+NqHBsRKIILFuJMy+q9uH7Vjdpkf0gOUpSBXskV9RwUyfGpq7N9NHIY8zt
9Cjcl2odbyo14ElTjiHONzIGsXr5W5cnzk5t5RErAozFhem4mKuddlz3Ul9dReCXc/K0FoYf1NQl
RyyJy6pbN0OvbETjcRGIntuWH/qYPu5FO7frPomu5RyetaP/83xub+oaXoKz5nSTNeauzZpPdrBB
/HJlqH18mc3nIgmqp5X+x1A40KUdFbq4rfdi9J5ac7v5sPjUTfNiR5El5kXGe76Y1yeDpL/uI1Kd
b2aBAFM+qVaLQ5a75rZqy3G1zImzST/zomYOMrYix7DRJYSv/7autjtIQSKziwqstLrI2mZF9DFn
2bFGeG1PN+onfgnmqSiM+/nvIYaoXkGL9t5er3iZdNnmNDFvpxbf5+9L56GI3MxR8f3uemWxUtRO
3lY132xCXSCvtJ8A6tsHD2gxGFZlJTQIKq9IzrqOTqjIEossr0V9YZIy/89FdRVd3lolSqBg0a6n
0N3yaMBDCl/tVZSb/UWMPexxdu1AK1HMSVPOx0RY11u+rax5tQhTE1boLFJ/A3utITwU/q7TeTtK
6aA9isNYt9bG6ipvu8yV0OtoIcreKkllncfi1tt0k3GYOFCtRm+1pOad9i4KjpNxmG9GGi7i30TC
h+mmVXbI2SZrMbfsQU0O3FNlWfMeImCmwkORW83pUs379UABxbtx1LvbAPccP2i9tsdl88LhY5Dr
DW8+Rz2goIQkzOS2i6hhedXUDJ61pT9UqV5eMQUtr1OCmBIJ4hBaH6dE6rQQsLIxL/zrXsv2f91r
yOovThAqJ1v1V5ZpVE/iECqZvvcUt3nztakzRJHU0dGPjRzXT22bOI9t4k81KrxkOg9jXFcmex5T
uKIXnypv2RZ0nMeMR5nb7OV6YoU87S/mBr13Hnv2F6MmV16DxH/to8C69h23e0Wk+UcxFNQdZ7Tu
YKFVF8HhSULHu4bKnRiIJB9leriM+ksw8X7EPNnuPmpBTZUGZLB1g3XeRqn45IgVIgcG8tullq2m
S1kUcfFL58UodeZf3RKe37SHDPPq3HGZxJk6W7Kb7jzZB2QBTv/RT9r7coyHOzElDjmqTnuMzFXE
HEmj8oiWfEiebAAeiCSrOBW9HlpYQOOXfhCPEpH4iROn4oCGo7upFUVZiccUMSceS8TZMresuJkT
G+h0/VaynTVbHwIokCH0wj6IhkEWtY6lHN/NcmLQXd8Ew7Kh3BqGikRmi7ngToI/uSunBukY5ckO
mkG0K6Zu6hIdPPVHr4CgoaUXrOEpWdsbmLwYimhOy3GOLjB5AaenS+vPa28C81ZTNBp5J+NtSHUL
FhGeRp/HHKUuV0HR324V47PbqN8wZEofRLCp1RUieepLkZTO06DiDDut8ROM+LQOHm6vBubnPpOr
Yyrn0UZEDa+Stp4T0kebkl1Mq+cLzFv21s0FaCZ+uEBgV/YOKVNQr9Bc6rPhR2uGlF3EMDEA9A2K
uo6j9oSAp31u3CHYVEYQ/FZA5BhV9E8xgtN3nZqZiFpk0adeKq8iAQClhdiFpz0sK7EH9H8rFB6C
HVf/Eo+JscPchbeVgWp93Cfow0yYlXYCuywHMZdivIK8bbpf5p2g7HYFQEnqXJiD3SwVQ0mAKae1
8HTxi3rfeHgKA95MRuOV+aqZ/CnEwcwaClXitAyBYNXTYQmLuWH0/M3YUQgSgdst5n3ykkYxVeiN
ppbmeTl0TVud2hzo0vu8BxrprPUI7W3+PIVy2I7Vh5ysDvp9VDu/tV6f3aOVrF5KaScGSEPjz21O
lttivkj2Yl7MiLN6WtNFlXrh3maZ9jCURNOOJutfNv2w3zL/l009DLHatApsa63CnJqeKcQDiOHa
5r7vo2/zI4ponEyHm+cPiMJfMP0CTzsFwZepuyDsqRb/Ndeadiv84Nv8BCSi8/NMW3QbAE32Xagl
BSWdtHyuYgh8sjRCRkkKCx3hwnoZTJjpCNb8gYWd/Unh+5ManuKex7As71QNICT+Rdozf/Nu5Uu1
/FOqH4TP17TGKNS3Na4iuefKC/BUj7Jhq3TDekgynoqpaH+r+X5etYi4PJRVi5yH7PH05Sfjt8pC
+wG9yGEdV2g5Wt2QbeiohA9Aj/ujaQ/SXrWq7GorTsGTDzwszUFueRIPG4LusW8r9cvNIqUuJdRW
9exal+ge2INqHfXOGRJcJ7iBhB9UWrvISLXPUdnfx4Md/4i0CCYld29P6GuWcEzJ8CVZ+1x27b2o
n/1dxvsev8yAxGavU1jAG7uJPqFLkTwKoEOzlelufTaGqoQA5r8IQEXmy+apR2NrhjkkuQbUEzeM
ndajXtWgt7vPtbRdZ5mOTfqEhAjTYN5UrK83YtMBtKTYVGAoIHZa86aNMjTbENMSsMPcpshW9+jJ
RXrG24AnEMzJ5iEc+uoqdGMVpqidoLAyTYn5aaoM5fQstnjfR0xh6Lm2Qknhz4x8vwnoEeIVIh/e
eTTV6KGajPQa309/NNNzeu0434ZRdjcxD1pzhlHL7coHpOOAtNuZVQiB6r2eihxA9ZDlsUIAG7lB
1E+XSQMdbGwuJXyzxWqaNsVKRfNh+kH2zE3Wj5TXhiR5SHK0RIUhfVOEPYCq/wyUpsSzxBTwqKjN
K6LW4V08Bbww18+qhg7xpadUlWSVXD2/1Xc6zUp2PQ1q4Xe3cdtB/l5HrziFJj+o9MnrwBnGewV8
0xkCOxJhbwlpG2zLWALPJ4X2fqibnSHX1p05uIa1oVwS7VKEFEEZKcEcDiTVugv49yA/hF9l/D+s
fVlz27rS7S9iFQnOr5pnD3LsxC+sJDshOA8gCYK//i40HcvJzjmnbtX3wiK6G5DiSCLQvXottN7t
c4YmdvqXAWa9toH+f+lHMH3c7ODGWTt5xl/+Eu9pO0vCCshGAS6yCvQeedbiW6pzkjQ2g7hdoGzs
QtAOuYuwtsaF4xUdJGMb+0Wg8tJ2SEIiOXDhbV8viGUTPCugtDLAd0hDx3P++6TGcgDOK9UZSaoK
9Lf6YoCnEvBC6Gd00y+bdqTc8aAIIwF7Mr21ArtxbQXNKRVKPXB9KUd3LeoK7O56RBcA/p1EYNOp
LWHRm3dQt17QCJSO4OMAsg+SyPHxZkrHtjjKwfxCJrp4fVjtAxPi8TQUScv3Zev+gERPfwT3J2SM
+jEbIA5a9UsQobuoMcka+XZtJA9F0t0cTmMnLn6UuWkCL5ONJxyZrHUzDXJBWEtLovsG+3J4aEwx
dEcXsKSBtyA73cyg7037Rd33bxNaAYntZjLvMuZDysjoQh+/yQbDX65vo7Vq4mCVZrZ6EgNHHtUN
H5gJLBcfa7CHepZxJOckTRMNlRBaJ28A+qcdRKujJXkDPGrOnvK/orNYPbnggr5CDqBq27ZfVq1x
10hwi1Fk5aI7u1Gluad1WIuvjnClWpOXiV4eLPS7gg0T7wg4jvQ+ZfWBlqUIICFB2Gc0jzRKShBR
4sjZnGg15Kx6kNg3CjRaHvRGHejhudaAY9jE2acIzawoeCSgiYIS6U7ig7y3QaN7Rlc2fprbuH5q
QI6xMCWU2Sr80SIkfGLIBYmVGafjro9LAC50ThXHaWuZJLwBKx6GBau4DYV7JzvjoQS+ltpBs43h
+Ku0S61lHhW/BXIfIgBRU2zMsoEKsC7BGboEF+nSXI4cUDiM3YVM5PQECGzM0JEbiiCH14PIieaT
7baI5fbA6Bb9heymMCQkaaCZhX5969T2TbmrefQQTYYD6i+itIoLBiIrCxypU5R+L/AsB7mK9nAR
4hZaMNnGg3bwgozgbkY43c6hoK4s132PshTkqVdh+MKrTt3dUgDKcNAWECXGjhIH5EiEM0IIW7Qr
/MDa9+TImUDNu7JeQJCRH/yqKvHDF7KtU/Thpe6ga1C4CQQVomlamq2fvnQyqBb+VERfm6C5SImE
/GKcXmsc+PBXrTp0kAzNj8wpnl2Zla+9gf9a9C+rTzgPFCte5uKhHyokBBzXOgd8nHYq9vtDY4YS
qrzsX69cjc7HV3b1Kxu8vtSqQp6lyl9RtP/4ykOfPad1YS7T0hnupqTcgMQMbNyTY2ydShlfbYnP
edhnDGTYbbAGxX94Qs//cEAdHaKCMjXvMxCaLX3R1J9d0b9o0Dbm/wS1ESqdU/bVsAzzJR78bMXw
pb+P88jYon87PSRZKs5jl05rN5yqJ59HIIzmjvUNQhpvb8PC2zCiOP7W20gC/vE21BT+620kTlD9
9jZabGzONvbJy37E97mRkK9AEaJ4AhVs9WB3+FnRIyc0cQGWr/RVeSETdltiFQq739KQpvMJWCUa
dvY4T0dfty+WeioaA9BjDqJjf3KS1WBz9xpVVvGAoxaACZ17hZ6Aex1inYSBCNKRbG0ca9Sv5roC
yfEVCKPiwYvepkMSDPXExEU2wenNU985bxeh7zLA3z1jALpUj7xkmJBbyW0kTrUH5DxQ7bHMvQmW
yhXpOjgWsgsogUwnsMGCQ8n8Tmaoi0IqRkeRTg1FlZNSp7oxH7BviZZJXYMPU0mnPQ2aQYUurBsG
7I9BBp2A/nF/c0AaAdHme7Qa23XVRTvIdfZLG/mzPRXv8gzcV2CYCECGCpw1ecF5He6p8FewCXK8
AehlvShaz8CBSXK+iCIZbKvEau0V6b1b2ghNhWBLwu4kFk935GVgcVt02tt0wM70soPqOkjC7iZu
PzFiqdUj5ZlPRGFLPj26+XSk+R75+zwIDM+Rtd3aaCQDLCySrlpnHTiUaAs47wbJOCY1dEL0ZpFK
5XSZo53ORpcvoN63S6gMtVY1dr+Se7vUMWyAFBL1CmDXqs7D7EUlbY1WP9iJmzZLQjBZNPlsD5Rm
GAsi9artt3iLOT+wfZP4DUPuZdSM7XTpMoZuEdknSLfBdvPGOq7wuwlgBzotlnnBL7GFB1fXSXRa
KH/8HIZRvBrtgh2ouuNX99OkxMsfUdJPdW3xkOME/2DgP623PRQugsR3VkHJUeDUwqzSFuNDo/Bf
SmWNgeHMRuW10Tb8h9wx7StYdtYGnjfQTHH7k5HjvEZKNSy3sJ1jHE1EWscGsi8loOlcHMnb5e5B
gbbiMY65Q2uQeYC06IkXWIOWtJEHAx4pKxYFrzIoWPX8WqumAf0OgEqNnfBrBeJ+kLUEy2kE++yy
sQdoGkaRv2kc782b4VhNU8n0t/k6gpw+GuzWLjRp0DvQ+l2t/yliJjD3K6c54Z8iZs5y0+XtibyT
royTF9VxBHPwm9+89G2iIffZx7l/C6bvGn7VspM8lok/LksvNJ6MWP3rTo3szSbf7/6IM1JouY+i
HbeizOwjHwOQ7ugPLXAQj6oe1dUdOvtY9yqHqiE+nC3ovm2cXj7Y6cMc/YqXKbhAp6GSnrmuPR8J
IpCYHCfB2VGxzltBEt5ekO3m+NsQuQTWLGjezW2Xk7fqOBSy/3BYev0cT9xVF9iQ+DIsfkeXosqf
0L/qA/H4y0R34HULl+CUz9cV6WWSsU4FaFO8ABRov0cnHGD33Pt2M9sqTm6vUPjV2yv4LrBbmjUu
XLKY52uacQv2jOIay2JvGGDZRPdSumiKMd10UPmEllzA9t1kNhdTV3oNXoRHswfEQFd68aQVjwI5
J8gsNNBt1RHkKISzt9BDNk9Ce3G/EhA3U9YUXSBH2i2MPKy/dDXKkS4r+LGIhvoFemSzvVVQKYIg
kbNusrb5UmOvallV9WiXEdiKCgWksbYPejo6oOLb9AaSq9fY658hclGtoL2XXaWJdAvdkU1qm9I2
uvu/iTMqpBdKE1zT48itZWhPoNvXv2judhpU99lhXB2VCcwyWbO8sJajxC9KzW3oV6z7CSTYIUR4
DBDkbVqRWlsSuph8++JalfmYFWN2nwj2D5kpKkgCc1s6jvqso8zQ39oF8DCV4Vyx1yyPlosfAdTj
3SvZKs5XI5ocH2zXdq8phJpXPlDXW4qgCY5CulMLwF7JpicMHthb5zxAwOIEIL5sDdZu/gK4dLuP
hpatuU59+bC7nfvRXuFY9Krj/2aXUw712SZa8JH3l6yUwSZjQ7WuSl58Ao2hvYMuZbjkUVd8krxF
07If+wsjxDCdIiQlatBjUrBlg89nKOSFnFmdTo8ZSMhibJ0kdLZWRVyxJ9bL5EH6ndwNmReYSMN5
3aHGwzJfSCuO9o69tVwhhn/IYVSguzoWbOwOczhk+6A3AxEqoKcasLBM9Xhxkqp/6Vbe6MgX0xAd
BKfGfEHDuO41w6QBGVjthSppDXEFtLLQsBihYBa78orKdPgQ9N6ZzPjrgqEoBsi9zlosGUAFrYAQ
zI68vqVeI0d1myzH+e72uEV2JFeLBBkSaAF8eAzT0/b28I3GtW7q/RBAPk4KLHBOkHmZn9U0kSEH
nYAM6eSA3R1nSEtuBl1lK/qxe0ymaNP1PL4jU28G0Dvm7T/kI9Nt0s32+6RunJqj1ct/KP7/d1LS
Ay0Gtge8tV4EyJP6412YxoB61ELazTfVxkcjxW7zWkZd9VRm0U9L77oav00WATaTZ9AJ2vPQ+31I
3lswMlbifBvKDB1nVh43q9DYR47uLB7tYLrHKKY+4+GvI9svy4XMveYRkBC2dAvOHgJmqQ1kpdsT
iOCGgxQQywn9QNwhv2yvDAAmPk0NhDRU1bTfgobvhQW87aICnBv8BBAKLexvUN7hnz3ms2WGctu8
5GBo2ke/fFtSTgAs9dJ9WxIt5acYn92kE/KzUbEB1Iy4U+jBW0DnQH4uBV6T7qS2/TWusifQxIYg
LF2OXcE3pPYdIa1y9nxQXDQgTl7TsO1bCIVDkZOUwkgzrC6Yf363k7SYhwQGHsZZir3gOSghG7zA
jRPh+bOAVMd889H1X2JMAH4Ow5TYm7i3+xWf/GifhKH67EPOupdV/SysKj3nYIhejND1+ExhSZIZ
e3AEQ2fT8Rc1G8JdmrFoy9GsuEJjsrNOZI3/6zqf+pVd5dD9oLHqnB60Io6zHiEqBF1Qb1rbpr8F
lumfyFXxnnjrAbrq7uju3X4zkX1yrTmeKO7J5GrAyAg7nqrxnuxkIuf/tP+xPj7jH97P7+vT+wwJ
0fG+tmTuJkRX28YyPAcfyF+XAUS2ivV3fZmB972RAUoXZfqttf0oWwPbjvxP24NkRE+YY+wphdBL
6kMVJsWv9L+Xulnel5unp6D09cYCCuFaDcGpXP0pEvUytIJ8QzbSTujBfHqRubmwBwZebDxKbSe2
9iiNmjNuTAa5s3BF0J99sMx/Shr77QGc1m9hM4xMh4Vd1Z/BGgL6vl9hUzf+a7Xfw2h6FcX4L/bw
6bcnHIyhwHTX1S406e3Gf0hE4jwA7SnRP4wPemWe8g7MFhQpHLvbeZ4dgCuR4VCi49spAdUhb8F1
SzHKcL1FK4CmY6ixzDH6FcC+7H54BXM1h+cymk6gjbinaFp2DPG7Zc/FIVOMh9EHasWJjGKXQwfz
2axRkoj8KD7TEFR/27bokqsBRbproeyV0j2uWW4zdD2JakHDabLsHciYzdmbjxxAmLEsd+SlJTkE
N8401EuqHJx8tGQJep28j7uzG0egRTFCJCv4klHeRF9EWwAmDjm4E+VS+rieoImXxBsaWhmXR2ZC
s2hoePkUo250dfI5lUIBbQPK59t0IRpzGfr92upsqBTGafgwNmhVY1ottJYDaCf8DkDjfgD7w78j
ZNAd2xGP+j8igJxCWlyXPP6yho/z+2pMbOjDY89SsDWQOEipeLaD66Rp94fU2BCR/myb/SDVB8l+
04IF1i0Na+s2DqoSDKymqIM1J5+GKJnMQ0LYEKaGS3c23TA175MIrUNR7yYaUej7RIZ2hBOP0Uqd
suquz7Mj5Af9K6DB/tVn7BltXO0ZJLE+JMubYI389rgmZ+cb4VkhZdVpJ5nKMr9Ufs7ASovZWeKm
a7TUtxuaHpjCwkm0/TbP1pMgpbEFvD+5J5MZDNhUgfh5S+9gHIL+yKEHvCAvrcFQgytNNjyQSdYG
Ooikn+3oLUBduzm4zDMBAPn1jkD6A9Uv45EsnVlA9Wn6FqXJsKcEnABB7nZq+npO4MnE7i540D6Q
kz5kqMZC9D3lD/QB41mHto/fp4uirlfcY6BvLrNgn+A5AOxusO/CpnhyWVo+Fdgn2WM23sWNjc+4
yxwAB7nYkRMI6WlngyhhSRPep+P3qgCJq/LXgVelF9u+EmiC4SG0AqR3AvsO+O6zBkXlVo7JN9Dg
fvV66PuAaCTcFxxqjH6eW6+YSH6aqGojWLkpQDPlyjBTtnc1BN8yGrVDWdzS0AvxgLqwu4jqNt8E
YC2QkEH63GeJDbbTHBWMXCtJaSkXbQeyln2w/x6PmuGZhS3v92hdHgFhzYBU0Jm/P3KAtZ/USztB
QePm+JAsbCkT6EuwapYJfsOHoQKXhoweoOIVPXgWqizYHofbATK2D+AIQM7fQ+uXDMITRbAote7H
/uukXDdd5iH3NH34j8iXXrp0NTtwq5ekWFqDlnSbFpp9+hWagSF520O9OxrQ9KZPdvhd8iDjF3d7
GrbMXHGwwn5KcPLAtuXfYfSoGFwoaIdF99ewRq9GQOb3MH2OmVcjO72o0Tvi9qK0Wj+AUXnIJIAT
ECbbdlOWHaELlh8Ly3C2CiiEOy4rwNgrK7j2EVLXDXOrLyzhXxIu6x9NCr27zB/5wh4BgW559aMP
my/K4OWXoilTSONk/lUxfJlrg+d3EKh4e5XGGj++iuck6Rp1sBb0x6+Nbb6xxkBpWh6B2SKOmA9m
aEPOtDJ/s9EkTcERxBYkNsJgnSP3doVITHVwUbKBMI/rXMkWi8+ddIZHaeFxELqQHW4ncGHd4iF9
BUijMLFLba32Yb68DN0E0dLKuXfV6B1svVn1gN3YWJlKUcaexB2K7SPQrr8bZ/F4Mto6Ml07h1EE
wT9VZp5MsJzcbnzPmi3hr5vfYqo0VM9J17zSHpl2y7RRVgPE5kVk7skuw+CO2wGwD/n0pY8hO3BL
71IaWNsdBrFzx4s31Hmg5HMdQ6kCUhHWKkGdEZJz6XSxI2EuKcANn7OucZa8RLN6K+J8KSYz3kyJ
61wMIG7nixUyfgqFsx6KCOktclCIhNzSssSXbEO2Af1/K9NNYgjT9eJukKAL6dxs3FSlwN+vqQwk
IIU6YNOoPoM914dEpWscej1kbNOEo/9Sg7zm6AZQ7+NaO9oqJn/ZC1D4T75Rggmr/lEr23jVN0FW
v91Y4MfNBARBXAvVxdLKrecm6LoV74VzJy1oC2RtUhxQMACjQzSF65pBFSG1onKZ1yDfibU8Xanv
+gBobwB5MDYtFP3S0bTW/zmGAumSpmA74Tr6thjd8eJrWXYhjlv2iY6cQ8Wne2ZMJ5Ihy1Km7rWP
Tpjkaxk+Lfpw+u77b/PAhwKW+9F5bSHLsADxEb9yOwo2KgDGRoLG8MzSMFn3jbCeK6P/WlQj1MwT
8OBhV/cddM/2YtSTDPZrEsC34xkNPSmYNQ3zeRrHeRJkVedJbYWEFuAmRjRkx6RxjWU+yXSJnFN2
jKMRJO3k6aJUvd2Sa8pMJFDcYjrYIwpopW6rrAw0gicWhNehBZacwggMGkYh2kfDSetlVQv+qgp5
57vo9VoM8usggu4HWqZ+8sANnv3cBg9zMDp3mW9m0H0S/IC/bH3OlM3Wwgn8K0vFSxLF20nXj+gi
KxUCW8PRN07j3Ea5OHPHg0UVqA8x724ecHWgUWdCcb5T4bQlSFA1Qqd8aJHRmxFCGj4ESpa/24QH
BgoSpaZgihvf5xLqiNajuP+4nttijx5k3Qn8G2hPMX1jdcuwDI75BJZ0YG50kqZ0AAqsXA9UZRod
rS80KYK20/pmm9LwYhmvDY7dhyQIa5ySTWPE3zBezcNRFt6dkkWKzt0kRLoAxEmJvpADTHbRwnZL
vv0Qjd3yqlX5cL4Fu74m9s7q64cwCLkn69EtWnCBv4AgJjyLqnbtRYd8wD60o5easeiiBM4tK8Dv
N54NnrE5BD1X0yJNIgO/LqpYAU8EUYPb79PI8hpk1mv6YerI7qjeuZR5V6ykDiZPlKMCtzAFAIKp
mIP/+PGj1QtmWyBbRFu6Zjv0ND1izEr0ZdKtScSHNxcZpZU6QPUBm6GnkAbehzg+WBVfUaCbWGgP
smvf3jNHzrZ5BVvVuxYybQ5fFHUBuQnLcu6TbGp2btLl+9J21d0EIUhoxKXNlxFyj74RGz8C2ey8
ivmvnV+MS5pUeGmzk7kF5pGwV3c2lpwnFaZ3pl8Ep+x2yBF586QIuLb7MFVrBoW+RaE7FTzdqUCX
emyWSFqFZ9uRFnA1+mgPrg0O+iu0HoCQ8S0OpyYwl4i6Ad4cKZ/F+2SzSuQW+miQN0Y55w6Y4fGu
yGRzZh4U6gUrPIjvgALFTFp1qELzgUaeNtEdeEvyXe/p9gQ9lRYhR2nE2casAb/zo7Z8WyXM827F
emRSEyuIknXp4KA5ZgyEhLeXQm0J7wYImh2tNqp0F6WpuAiQKqyDQCZr+kZV+mtlJuUVSm7sRKM2
Crtz2fTg/YOPLmFjyrUHxMU6rcI3GzpXH6LKCObvIrpqy3M92XcUT19FkMeLdcxls74tJCNxb0O2
+EzrIDkM+g3lp0gygVKl1vxXVpb8FDL1790B4t0iAms92YXn+kurtdixjcvxE0v5tlOB9SWXFpSs
y1ZtKSxDCT23cLBvp4Ed/tOyEzPqhSdBw0XLFpEsDzbBAlujt3foGozWhTt1G2Iho2GK3PqHIddD
oiwz2yZa37yRRFLCLH/GeCx8GqApdBAZ/pU0dDiy5ZUXoBFBe1NXc0TyGrhEPTRTYA+FpumnIUoG
yTmru2wexkqa57g2fswroeJxSePyK41i4bqXoTOf/WmaPnWl6O4M6IiRj1s2v2/z8EK+EcjF+1bZ
4AzAK4JRo3nABmsXgWDlU2JMBjBFakO+YmDWowfCQJrXu317VV2yJF89xcmTV/ys8cnbyhRY9z4q
h6ssygy0XPlw9DS5E2DD9i5lTg0tHfBFzSHopmls132gUVrmDBjAxNrQcLCA4S6z8EIjmlRig75A
gmA40pCW9IP+wc/SJ6VpT/KhzR4NnbUta+5sscEYIHfD6/2I3v0LhaAowy/QoNjfJnSFMLdoBACC
Qi9Cl75IxLxIXDTD3gZ0eQGGiRCl7NpbpE0INHPtOMaCGS6HyJYIV04/Rfd1XkX36JbMdwnkjRYm
xTQMbXZl3V/ISxcKVocyjL37OShr8ePS4jMwr5uFYEoy3Sze3SbdXqvUL2OloLANs9JdoeEKGJIw
NtnRxR/nfS9QyARobRp/ePqPicrXvY8keN2Z27TPh52HbqFrzN1/eDoV30szROXArz4VoEv7W0DW
+p9CVdVzAB68w65WOHTpFXIclh598MgsEg+a9qUV12c/N+wXJjZTVCQvdTM2lzGJgdPW5r6UfJsB
OL5BMcp+uU16G2K3niKTNU3VcX4yjizEdyThFdr7II/04dJHALzxQUHlF45WP1vpDjLv/gUHnsQe
wxVZQsawz8mqahvlJdTwXCeErGsu1q5g6SdRYCuYdHH3T4VclcEc56dAGav2VfrF7ZDUyIHPxkm7
x/EQ2++DVbdottPTI4jdzNOnwGw/oeQxrNMcu/1WYyE8jY8QrYPHpd9faOSbYFOYukwsLWUB36G9
fSDfvHGMdvnGrYCY0lPf54fBWG7MEAymCSiskQtAI/yge1RyG7Qq+IJcUbcPwBWFs8DgM/O1l0/k
j8DttmJ2OB1pYq4ndtTcMo1PTZ6og6/bKpouKC+uvqNh7EX4nkbDyZqgtQ0WDvAzNpU8URhFTEZc
bbseZLF7gI/6ZeAWDSqeyph7A6I8rRaJZcp7awjqC7AvBtCsKJ16sq7w+ay1OOmvGXachQ8gBASH
ee5890UgjvRw6tskvEAGbdtxPOmXLYuHDZj02tVtq6cneDLvjmSSoOnbmIENkDTSoyL1xtcor/cg
3jF+WK51gnDp9EWAWWDpo9//DrxZxs7tzWGH9lKgNvUk30XfYmo2+2nk1d0UOeUiUyU/57orNUsA
j5aQBJpH73ZXuKVYFbI4lDa4FG8kM4CFQtfH6H2wq5rlgRw5Pl7rKndQ42cRlFx7U50bMKS99D9r
afUvMRtjcOSCFS1sQvtFgP9rk1py3FAQWFvf5jCvcV6s706c72RTJg99Y/MrK2wA43MT9FVtmlxz
UbUn/OJ8IefEeX0GRfW5HL38ZKssX0EZFwKLehj2eAIu6JYukZHiJ0x71JjB40O4Uwv1eGsyDu43
QOLyB0f5zSUHfnTRDaH5mbejsaoaVu5pmKFiAXVM+Smz9BEMONsFBzPM5yhtRmArzGDv8yA9ouvU
W2I7tOgzIZ6nIuZn01AhCHQBA4CQbLcyqiA+VHqow4QOM+OGn5GvhCZa3KIYBhTWClQ2/EDD9zBL
rwawGLjRCFQwtd/Q2QGGrbr6GnrIqeuMeWq2EkirPriMYVmd0BHnrd4jUJJAC0Aq5dLTEVEHSnmK
gCZR9TVu3tagCAOKc+AiAkcyfpDMxw7FtPXUoAdkrBrrEa301mMuwk2LLOUdRRRJagNxEI4LZKfA
s+un3rTAr43aU7BjozFbqBaYK0ylGa1eE+nIdu1UciqWtWdsxsH9wqCptc9Ax7ToNDOMO0X1kYYQ
qbE/ub14G8ajSjYJWpVXYyO8XV1CMIzO6h7+1TtRyWRFB3ny0pBO67dgp5PREUmddEFVrc7pQBWc
lsMmaQMDIOWiPwjHDo4mUFtzdSyLQMk1osJKE8hOpbNWjclWAQM0r3Sb8OeayBRBlXCVcWx7WA6g
Gy+G7D7M8EQbJ/+hiUqYgCE4jix4vZmG1IMkglPIZdzlfbr0eSFWqdFlm3lcx5PmLE/s/Ty2Ijx8
m6q80BJV4WX3auxxPtSTgbeb18/RYguSuvGQJ8ciltkJu523yxSkAPv8OeZVPRyL9kh2mtFFoQ0a
VZOoZuyLr8Hm0xBBMNhHL6UdGWxBNlc78N9fLUuAotY3GhC6QxodZVQg7XhSXCdXuU+jAExGJXe9
MNwnstjGtAd9RH8vtGmwzWaR1r1/pIgSFYlVK6CE1hqthx0VWiVFAw4pmsohJXtAM1a4oCFaYq3L
/3gl3276+wQQlxZV+LDPXXRKT01x7PQlGW2Me8ULYIam4kh35K6cfgQ5sT2Ct/F9Tkzh5KfIeqrB
5/PnLfmNdmjWkNJKtk4eZyvSDd8XujusxudkxVpTnnsA8M9unmer3GT2cfSqHyLK+pMl+7dLnDr9
iWxeAH4918mP5Jx0RA+2BuTR3kPIM6KDDpTO4FUrjIdbmWoafH40VfNFvHeWOygzkInKVHQxOlBU
6igaUShNnHg3T5wrWr/Wui3/+1pkf3/F21rs1yvSyqws7SN6sfHziR+jJkPnLSF4g/chjjvsU9rh
Z+XmxXbi45C8KIjznLVnxzXkeWQi2uPRduhYCsQO2ebbAACVfWpZB7LRpfRq9DPrC9oMQFL6wjuc
IMDbJXz1yQD8PkiNl7prqm+lHbwE+CB8AxX0fAM86Xzzm8uMRv8ZUhkH7S71zP+xxP95DCTA0OUF
/u6127vuqRk9Z0FEDwXP+aaFTu3MDmH7UHapa9O9dPgnP7PgKZmY/fK3SVHA2pkd4t+TxrS2X2Lb
SU6yRPNlXxjjPV26xM+hlbm8WSYk4u69RG/IM65FX03NZlnW1tZKcEb1pKU+TM37pRE1VTQvOVjg
6jBHnZTQr6BzevdNxK1tFoEIlmwOKpSLtvNLUIOW9XpAT/0+8kX+rIxpWzYMoFZtN+0svNllXL3Z
fTC27Rvg657dCmfId/st/nd71aB/japXc+FLV69AeQlNZjUXyxrQ1p76sH261c/ygTXbwQ3G5a1+
JlHCRBY2CTa3oljvxF/y2BmPZJrtfFlF6CijmttkRNmJ2/XT7aV7/OBsm4ar5W2ZNho+Lk0OZeXz
0rSQCSrn+95jy8lCh6DwJiQGc0BSLnnteUujFQX6AMboMnvwC6X26Gv5VGgbxbUsgoIiECRbWmGe
Swu8ryLB7oOGJr3o+wXb03mlm+m2ZpNkWzxv/CM5gQN7TN28Pw1o41+NhY8dt97IzDsPPPhq5aA0
q00BeKZ3Va5A1aWHtF1xyxi1NhllR7J5AQgOAAq/I+ccptf1UArf3Gwl+3lb1lDBx2VpUmggmZVK
keEchW0QLTuA0ZqcdOnel40Ejgqqxq5q7Ax3X3fY2dF+JoiBg6Ah7Wdo6AWDRCMSShO3IXnRy4bv
S3YKYpx6BnQQb6Nx+hp2OBLFvjmcQCiOPR6NfW2kO7okUQmJ2Kzd0tQILOt4bOgpNL6tEFUg+LeH
9vEP+7zyhxdReZgs/KCUG6Q4hv3ox1fmDOarDyHWMHKT70WfDst2TIMLBH+7E2g80E6oqvCr1Zwp
wIUq8bLywSnfjHV9LqEjsiKHt7WhMfUNys7Nymtkcg55XFz4BOwBSlvJd489DbU1fbXRlL6Cjm2p
t83RFiVi5B4EhDvxzFWvhemIRZLZ8X1Zes6FHDgCoLdCOwy02M2O2gD/csTQRzE2B9/ioFZ0NQRq
FPKRbLJzgbJTg3pskBnc2LEh76KcszurNR+E3tSmKCXRSHYG3xhgzIciMEQeY99nB2RV9tTUcmt0
oSHUnd0DyM9nJ8WTnS4KpaWDm3i7P+16WbBDG4fK6nYf4rWdXiCbDH5EQ87s/GM6undRPzbl/PZu
/TYUBkhkeZzqfHtblgFTf04DuWwMMZ49DwWdEZj8uyHC4xqNZsmjyELAfisoNoxtWC4tx6pffNGi
jU+2+WsQAAUgZfk9zECeVHr9z94pV1lW+NAPfUQxKMUpJRfLOrSjnyidAcadZ9/G5B/06DWfnL5X
a46fxlNjltXRQnV1MwUONpUgH1jERdB9t1m8NKa8+AkO7ufeVc5LaIxI7iPzfvEM09xXDlr3fZzJ
HtIyGJayM61X5Qx76Vn5T9OfDr0Km1eANiHQBfZDvxcLLofparIy3UZOkx0aX2R3TsDjlRUO8hVI
+q2qs/yHqfjnPk/V8yBHhdOnVZ5Cq3dO+GZXa3/wqxe/RzpQh9rdtE/8gB+bNnGXdZz2oMB2xTEJ
rOnaCesKng73FRrNUHOKnO4E/bD6ETRt38iOfwyyMkMjzyVo6x5awQGkToKVEaK5DgSY8cUoyuTc
WByHfdsevrXu2kuT8jvANZDJ0gFMeGqLHkq+TllW3qP5pbyvIjR4IeFQI1/vFvcWtNeCRV3gHU/5
HZnQw2WgMi1Dmy9Go9rFRpdupAZ94L/aeGBBniyQNpYHWz/3ZkeEboEpqu5pxL2oOheMn2+T8gpP
fcUTkHi+L1SiYLzClyndGAQRwYb6bWGK8bklFkXQfieyt0nzcdZZr45dsShdTfk2E7/N1/9H2Zct
yY0rS/7KtfM8tAFJLOS1ufOQ+16ZtUhVeqGVVBL3neD29eOMrO4sLaePTVsbjQgEkClWkgQiwt3J
hw4f2kXvj/sata7adHaQsJkJCRaPPLFP15qFEdIYCA5EK6px8DOrPgKg8Yk6ySQD82jZ7bt/jQp3
pMl8sTcqR8yJjoLn1XMecvPeQtDs8Ad7W2Yf7ZHVPIukfvcvUQA0J/YK/G6eXS+y7nsfaKprJCvz
2vqd3xVJkIOS4AalmgSCqqXgX2iqBtwTHj/jwuRPLSSZNg0g3KtmsM3nEQ9eX6vgK15hoE+pY+Mw
aDHeQaXaAVEGAMnTSOR086d+GlnnCAz5sriOJAfhAQRGI21UVNzpCKLj6q+R9JlMoUSRRorAYc81
io/IASs9YC/8ZepX/B4V4tEKfwz30MUh+IYhXr2xa7tAXiCwoRauGfSobdCr2lb8DdJFq6FQow9M
YrAER5f5LeJAFqJiNvokRtYtXKuz7vLON9bt2DY7WTbDAXl2iI+rvLwv8ZgHPK/NXrCMePRiFPfO
gvtRV2AMK1QxqYrwl9pg2fxP323U9m/fzS/Yh+8WGgZEdifsF0G3gr5O57UdNLsrOGtqomq+2RHs
q7aMe+BI6m3RxXE3Q2QVFHIUrnMqVS7tEIwBV6NE2nbp9IExQxo7w661UaseYmbzoPdw1clY5yHe
0b44jJOKVz8dMs3UqvYhdq6Kfm33KtsZKAk5dlL3Rzqjg45yMJR5Ui5uHWXpfQ1r5s3SSvUrO/Lt
raOK4N4ZJkjbAKpfVJ4cAPEsPpPHwG0L+U37Ceifbg49dn/X41Fi39L6H2L811NyGuFEKQAVhWLV
9QG2/WCjGxDcFcoBBsVLluVUVlzbdTMzG1QGtigLepQCJdI8Hp/JzWOgORVFgQhci71GGDbNqZnc
Wh9Yvmn4n9x63PnrDKWIkLFS+qlK0zWg3Mjr4c5bWSIY1+nU7JJiHkE35HOclWwXWxKy48bIXpjo
vw+R65yRaO7vwKYNxPrkb5uunNdaIXM1TQt99DX5D5F6nzZH3HgzpkC2g1obDLsrBzVjc2QXwy1t
balZsCjaXje+Uy8QG+GHJmKZ4TYqGTLRJdClDhWu+qFoZ6bZiqWbuewgqNoVL4lWrgDPOL9/ItRp
9n6DOE0yWs0BIBPQS6Qgqj5AoNOzVn4BUHmu+m5F/XQwVPgaycJa95mlgWHBIcz89pjXZQ4ofyLA
IOPIfkbGMK/ffWyp9byoa2R/J2/q0MrvwX8JpYW4QPIWWuv6qDsPxYTQl5o3OSQauxjV/Ejd4xQr
r2YFxrdm5iA02c/IWE09dOagUmabl+ruZi9MC9Qf115tL8wChYY9VgYCr/F9TTcabqHg2MQc9xyd
Bs5DYScRFM4QN6cDclRJh5DuX+0G/EIZeP3J8mEktcc4NKFZPqe5bmMgJIRQ/HSwUmUveZ/I5AR6
sGbFwAV+KkzPPjL9ZE7lXnQgM52NQWfPZTRkyxArFYU9iOccRj+dk0tMtsHNKuj3BHx5m6EK2RN2
JwFo+hydzQyoku3c6UBnfiyaDEwKEkbs59wlWZux4ijfnbyE4lA6r4cN+ZCJi/yv0TTlrU0+1Mzz
VPD5rUeaKl+YEoKSVYeEUZeF74cI0cgKeHm0k94pQTjkf7/aEuohd1GpfNWmxg+KQH4IUsZhCJWf
AOTpDarZD9g7foxm/hLcpMGO8J+M0PiEKmj7aBngB+zsYIBS/BAdyyHJwL2kjQtAaNa8bAILMZ7E
n4ExMnvr/XiJIsUMtR8hhGuEF3zXUfk192XzXA3I2xsyYPdY8DjgnqwZ/o55vMVLqwULTgU0v4qX
Ei9X3A8iw7WIuuFwPTVsbezMCmuqLC6BJJp66CA7VGYNoMXrsRtsQgugPdBhvKDw8gKxzurBGQv3
ALBgNSe7oUG+mFdBeRd79nh2RY/1yzQgAFcAMka52HPgix+dHHK6Hcue/HysZj0Y+Q50GDojPbDp
cLNRU3e6novEWuUjCsK7rD7W0s+fXFTB3teON2dWFaCuZVHJLHkSfZM/IfKK8sZC35OjnycnVEk5
d9Sqouqtz8rhOgn06kCrmgS4D6c582lDiwdRt6VmMopxgVogvqZm4xRIDyLAvaLmEHo1dmOVs7Cn
DwVXaLhFdsOeUy8y8cauzEFvQb2ObMNj02CFSr2st6o7hAwu1ImlazgrxMA2qWHYI9iW4wqAjGrX
YHGAUFIae0f8trwjnRld8Qy+7G5jmbkYZ1bptQjAD2CCN1NsDFMoM09ndPChCrDzQhxuzT/53YbR
CHKhYbfm//9Ut4/8ZapfvsHtM37xow5Vd3rbmg9eAJFlAyoh+YxObwcQf4hFbhf9DEIJyf7WoUJQ
0pd5+tcQat+6nWnGW5POfv2ApEFG0lRgOfznaYLy7y9Gn0Lf5Gq8fSoZZVXyfCa5eRl1iL3b9CVu
Q6h5daFTGlIU0Wcob5Zbww7zcwNpSIFU0CGbGDvpUAwCVSCGV8wHy363dXQWxSsDokbHYboDUBut
61WlY2Al/h5LI/II1XK9so43+8iA3R4TPInoU28dA+h1OtnFp8wJsDLXQSuXcRG68+sn/j0xolQA
boPDu6PPTnSGXXJpRovrVDQ40C+J6oK761SJNotlEBrl1cU13JMNEqI1GCb0Tmqmd9czlbTvZ3+w
kUvvcJXgxsY4OmR/n91scprmNit13GwlWELnEccdD3o3975oFbipAjCpU9MTsXuvLUhod7F1F0we
JeTVNkEj2jl1ltxx73PEW9KyY8froE5DKRAgHkS+UCKa6Tq7c2z7BJqU8q0YxcmQrHjjWp0ChZMM
FseL6oMKE3Azuczbqqp/ooJ0KkP3p1p0RAKu9puJPMieluMdUOYzNmBDkIjoDAI9fonCSJ3wQFpS
iw7GCDbnxG7e2sGPkelrUJFXuGU9d6QHFgOV+vsq4dN+vpQvzd9ncWS+2+isTbh8CYIhmbE8VS/X
Xn/NTPch1jq+CCHiC3iv5aFuxj2ZIA4RXxoU4t95eJZBNa/35+TWtpcAZExn8qJDU9Wb2M67I7X6
MIovVZZ/zlUGJo1pZjL1NTgrpGH525utze1q7kQsXpMLdSQ6BegiB4iHbDRnUEJO1G94vLh9qq+0
vY57MFDf5vPtxNoqs0e9lungC0f56Oy5bC40jP5JqIsooVRafJjdLEHDG12/wu2fEGNH2YH963Qz
ZV517l0VHG7fTCsvnJmgSQQmFReMfGtZeTPDkOrDv6q0PJSRWqCrIhc6uCM4QGqzNq//KppUtS5E
99JUz28fy5rM2Rgl6tZv/9K2ao0dc7rn24VDgBS8/zrZ3r5dnwn3LvdfaK7r39DtiynqOtxdm2PB
d2DY6CYwTbdVFkQSjDztX6O6ebSSNH6MINm4U4yhQneyQ8/ONvLmNGIdjuJPp141oDLaOmnBnzSI
7siJScucN5JVx9AWxsIQeTrTEOB7aHvzU9cM2bGbWrJwxxVqRcCcXLrmQyX76uyA9KpxYvOBTK0J
ai8/9cM92frWLzZpmLP5dYCw/IfeXHlam2DiRIke1tVttKXJwYkb7xAVMWfUpAEufiyGNPsLmdoR
ocSkb6s1TQ60SXqI7Ow7ddLXNUJzjxSuf3f99MbuUG0WyiVN5qi4OzFenMifDm4UveaxMg/U6rE8
XHvKakEngn/QaPT+BZUqC+okUw6JzBmvvH5HzXgs7I0KEawjF/oKHZBxbHwgg6Gg8eKWI9vQFwCt
B9v5usdWEnuqLvzMQru9jFzpczF2b17nus+Qdh+WUAQcNn6PZqCNBUi3UKMZue6hqFIo8AFB/Qye
Qg5K3LTZF22I0jXrcjW3UODTZQm+EMRo5u87blCoba51erfa/Bipj32bFbMPhXp2VENM3LTvDXzt
wvc+U/7aZ9lXXev8sUCSbaNrSPwgSus+Tg6U2sYa8CuvvxgIcn6NBAog447/iO3krkkG60VHzQA9
UCu7SDts105p9TuvlDHiFDEDayDvH+MByrgZBDq/TcOhUcp/hBiuUgSD8RP1Vp6d4KeRMEASJhx5
6BhgtjBjgM+SoP8EjQpwOcN+c+sm9HniKqQREVC7uklg78kN6Ij32YbJ7TZbGH3ziOgAkscDaL4B
7zBm6fCWqgDVpa71GbLDJYoSzXRT9038qWz5QRVm8BV4nmReoDz6pJXFjrk5ILVmD+HXv0d2CcQo
aGQufZRt2zZbGFGEBJGfJZ/oLPNlfD3r/mD7k5/PTIbnZpF8yLMZ0h72YAbbfMjqXXNsYngwxCi3
lF679ipkyZbCKAEz+TtHR840S1LWG7L3UTLLRiR2T0VbFGsJ+oHPVlpc+axk4pjL2HaqLaqQIM6b
5Fc+K6ylYY8aEGhbrvFp8ncQJwNKDWUKYsjBo2wVnbWcaufngXTBg10G8b9pd/NIz7xQe3s3huwI
SmXi/JSOAgkXs1tQB/KE+SmEhqC9iMZ+gRoqb39z8wYRrAY/UfOeA83ZoVBjr9O2fQw6K1uCpaxf
XZsjiNi4rPCVLNU+6s4cQeCaHKiTDp0CYRhAXRdq0Wx9bL7Pxs3ufTbfNvxVq7MGES/HimfEmQX5
oUPnmNWJWjVL6k3kptWcmnRAkBfEnH594qWLgs3JowaB2JxPUiJk+8McV49pwM9z/OlT7BLar0UL
7slg4MWDEZt74mbwoE66iYG1WvbTTQGNvnCKRXd3JUS7H3g37hnEX5d4OKp9UPvBvHFGfqjj3P7E
QJd+pa3TWb4DC2Wx8FE190xuXlLyg8n8tWPlLUD18ivdMXUN4YoSMYtLw1izb/zWWTA/Dr/q9JiX
tvuljUG7OjZjuGNpkj1MA6m/inNo6FgoF7LDWG7jBPPI2pJvPgI+QdB0X5Et7eYtd4Nz7JgmxFxH
sIza+QgR5fjdV0CRRUOOMVuYSJ62YOgF9wdni57ObGxVu0w7CBfg7No7ndnBq2h6qLg7gAlNB5Bi
an9do6B3LRqOpKzGk6jBMgL8/mpcu3jOXEqF1PrEl3b9YwTNsKglgq70t0yCNrpAWW7S4DoLl4kv
Cbh2IabYfbHGns11HHXQ0vO7TSNbY8OQ6bzrAAmfIy83vpR9fyAObTcDe2eYd19YmUAOEvgLo4vS
xwzQe0C3ceZXBWRD8Uh+NCL9brv10lnGWL3ssgrMQBwPSkA00h19ZU8myUGW1ev1G0//FFmA7Is8
0kBvoFgQPblpcchzw32MQPi0wxNlugu74ctkTxjeFlYQ8J1UoEr52T4ikTHLzbrc4PHXH7Hg74+j
kB30oXm+jq0inJWsj4YZ9aggHGdNKYJ13g3QNTOgg+C4U1Brat5sKk6GDWrbqks7HWoQ6yN7ARs1
qeNmy2tVr0rPaudU5Ub1btgDXxSX3pbq2252Q0XjmqF2eJYQTetN2cq1qwtya/Uy03h6+IZp3WWx
MJbhdObL4f2MbH/qRWEp6HNQK7mO8OvZOUgdrOpRFU9Vlb3ZiDK+hWW9QiCu+2KmXrxA/dRw0o6D
yJ6Z16ssUXJuZaMx85zUPDjEiECBYmoLROSwzvF3ZKKDmqLIdIY0BbRcixFCtCheXUVKA608Ae6o
iItsIACA/o0tjwjk5Cd3evxm2nqxxoZtIi7wSC6MPt5yZuAtUcbQQG9rn0NMx4zePNwVjiXFa+EG
0cIUIj25MXP2wZjXy15nGlhv4MWh5vnG6/THkLfNoxOEzdrz8nTrpwJKadNk5DHaUFwPa/GK0H60
8NSYLRRzhg0oBKlGnQ5ulpVLTwlrSc0O4L17+e7AbbGWaYpy8aF5GDMP0P44TLfIaQBgCIWHC5RB
3m2lOhpetM0CufyTZoVn41U7dY5TKl5lAVugZLEzHhBdw1XoQr9YEPY/Rupqg1yvhVcYVJ5ApFhd
AgRjrjZqUgeq25uNPTcUCBBa3lpPgIG3O24VEze1g/BhBWmIW1OCQBHX1T5Gto8KaUe683hiGIdU
6ydZV/6DEk1yaIfYmxOjt/zLrnM7OeT2JM+ECPwSXL4JRAmLGW5b8yv4NjRq/q3krLQcwPWCP0Qi
wvaBORUIh6ZH7RC8+7YBGI1tSwf3gQnyau0hkYW94fiFMyjz9Hr4DLmYdzsVYoAj82on/zGLvKVv
jMAYNE284V0YrJDkQF7PGfFcRK4c7DYAhcRJsjHjtHkmj6AJ+TqCON8Mi610fqWebwzWr//YJuJ5
5MuAkhGOu7EkqOECWUP9jC6prj42qRcR/25L178Mu996fxl7c26nqUrH0OvRH3fdgKQrpNDLfY8I
wCqrTPshQ0kYZI6z8S337oq+877bY/nDFo7zpBMTO0u/9w6oAq+uY3RaGMtsAFKJ7jc28GodGUGO
2NO0BtLTgqebDok72nPGXm+Y6RuuugCZxDYtIe7DgbzuZFpDoHjQ70jsmx80GbA2b9MnzmqG32lX
gZsmtVeJQHFxGJfFESD4bImyp/JTpcxvBG005Dc8tuK32xgWjsHC8MSLlvhjEmoNFcbl6tZ0675c
QR45WCXK9w9iAPRK9J+p+j3PW0jTBd5wcrjTHSyNjUxYeuZrHV8d7P6B9eYM2YISFSK4JXKsMBEW
5sWBZGjSqSmmJvXaLbCd1Iu9ovVEvX8aG8sAmYs0A4GqkZ2wTMC6EgK0Vtk7+1IzLDUne1dJEAYM
zUupndz+oWPl3EOPdgGGWz+9BP4EYNDhAUzdgn/LgCFegFaD3xkFVP8GQ8VPfpJXSwt8O0dAvpKd
LGK5HovcPttRIeatkMFLa2X3aZLzHwD2o77R1W9B+ddwFWiUb7SxBSJ/vCvAj+AiFOOmB9G0HqoH
+k90+5Pd4plcq6K6qg+5g5Wege3eZxmEkW6CRGkRNGuhA5DhjhAkunWYBYfgh3EGgw2YqApU7SO4
MitF2O2p2Qz5e5Ogh3g7fOwdfm5Sb8QAD/u3Y/MRNTplli5AbXsQtcq27rTAQjUiFNmcMg2O1KbD
5OLlY7aNYhUeTCw+ic8g0t13T+TBWXY9v2djfCIyBDvr7DXKRqMVeQ3p+B0oPf+Mte3Vi8zWYMOr
T+A1rVz/ngv8FVevrC7kSju1vUSEEgXCfcU+hza44XBfe5csqMHHjYf/ERgZ5KC8NkDQpbOPI0rF
IY5Y2/dNXjfz3Mz658i1X1tXxd+tssHwKQ8lkhJbJRa/SRdCq70vGATZfNzTfg1ulG5AmqQ1w6Nn
Gq+J4fHrgrKNzfSQR8ErLdNog+AA5Tpz7Dbe0WLN5fgNAgxfLInNi3i9dO8lR6PCq2Ji/iJ702tA
OyY775z5zZXskOlM8GJwyxkIe8c1QDPpZwV58cx0gq+pBxi0AhfbKUqC7uQAQI1Sgyb4GkEaQDBw
b1gq9NY/j4zNcDxnqf05w8rmCAqm7IhVb3bEDiTaiN745NhhuLejcOVbafmQJFF7lrFCQUsHZdAe
MZd55TG2oV6jFc3B950v1142yLca4I89FkfYtUhuQPISETLypQOI61aiy4w7aoWlKxf/+q///X//
z7f+v/3v+RllpH6e/Vem03MeZk39P/+S7F//VVzN27f/+Rd3HdsRgoPDQrhgH5HSQf+313skweFt
/q+gAd8Y1IisB17n9UNjLSBAkL5FmecDm+aXCN26fGO7E6sCkPT3TTwAhqu1ekPqHOnz7FtrLK77
WL8L4j0QK+uYVlidEO0GpWYiOckxSNcO8cpBLpXPgqEM11eVwThsfmoDR3wKUAhzW2ZEsYgWyMak
EAgBMxEd/Nj7aCPnMk0WDL/xHeSJUT07HUSW9kd7OvRRU61yPPTAyPRXb1LpZ5DppxvRMqzYRSor
1CM57dWFxpIzTQA1BTb750vPrd8vvZRc4pclBHLQkv986UGPlxtdreRD04XDBklgH1VT5rhMuVG+
VDGSJtNyohuBgy4dXp3JQwLzBKg2Q5nYn72qzDN2aeB8mKdjE82G3WuIFRs7IergJQkraxHZcXdU
kMTclwV4Mgbkpj6NIH3G5ZVvkyv4p1HjPbkyD0ojfjIc6DYzq+FOB5G949zCMxeQBvUffpeu/evF
4QxRX1wdjtIQKaT4+eJ0Tlw6KJ3PHq6LdFkI4PJz/gkZivwCRdn2Aqj+Ez0OwzozVvTIo+bkhXKt
7DIU0Cq2AvcVMWC9lCLNwJqGB1OQ1RBrEKJ5tnR1VNMaES/F+yxi+WdhFJAMKjq4Djnf1+ocGHl1
RqH9Cgl78ZBPbPoluG1BdxB7e7KBMixeNwX4H6mXBlRhvxITLz+iZlCtrUIO3J6dzhGcirajysDa
72WAPPYeODPsLq7mtQcUYdA8QLtePPziy81zLa2tA+WOX5b2pDBnaeHupk6SnxtbH+ikDkEPLH/Z
weTh96pz08dmOiBSWFQiAgEYGmko21kL6OEudYvs0dJmtTLMMV9SL43uuuQ6Ogd579013sgLiy0t
3sQfyOXbRk1PZbNZUUdpseA//CK4+9MvQjDmmPhfQDFbAYas7Ol2+vCkwpPFGkAl4z8IvKIgH8f6
U2eCXplwhmH5yXRr65UWYdxo+4MvvP5kBC6WaEYFKcgoPpKq7FUllsRjr/KwdFq5RVHMmkntLUQR
ILR3ygjiMnG5p0HUQc1/a7tO5rPYW9e1gyqbwXaSjepGc8+4Y+7pjPexXc6ycEC1FRJFbMOdaHvr
/s3nauCVXv+HZ8/Pj/3pYoIASnImHdcCEZ0rf76YcVAxM0mZd6/6ekAqNnVnJvALZys0XBR9p+ay
TdzsJWdiSWtd8qiqACi9jndguAXxLNKIhQPscVtsauQZpudsNT1dPxwAMjq2GlpucCAzND4QdDID
hNP8MZtXsQl6V4ulF9ONwxkFW6iDpcZ7B7IzIaIEoHU3uM7mUVGAy8Zzk4tEncs/XxVX/fYTs7li
QpkWKHcZt3+5KlhRcT9rEnnPIJd7tCfBDFCbxChhm1RuiRPVl1G06ItLKMdk8YF6OYegAdElkw38
eQDGOqCSJ2plTw2og+tls6iryAAXd1rPqRQwF6DngBSyvxdTxWDkr5Uu1OebVy1RnaYYpBu7KTRU
eBFIMULD31BTT7bOAUIpGOzfbORXTKGmq/PkR7ahdrDU5sZLNdF7z5Q/8gc8hqErYvkRmLpkuaWe
sITGlldBhot6P3i7vK4hkMvdQ6Ct6ScwfMHPqVhFVj1uMoFClcnO8l7iGYGgIlhTsOMHYb+DYnzh
zNra7R+sCUBSAIiM1C12SlNr6usGKCglDcJykAgL/Az0zp3pbSHuXZx0E4Jmfmy8vZOq5yTTzT2Z
cry6FglyGCtqUoeZAELFzNd//o1Y4rdbx4XehmtCXMAVHLvwqf/Dc2hwGV53g13eB4E5RZ2zz1Fd
hV+zDkWHXi/ZGZmfEOV5KAAGv17wtQAjBvL73kuBtNIKuqlgyVAyfPx5pFu1DBuY4eCmRgiMK7hY
ZBdViEmBrpaaTjgug0KPD22gwCriZ6twUsQrciM/giYWpaZTEzuMZuOoieVmaqYVyEdLR/QbagJo
9D4lNSGFvAxRarZ0bPzKCREUela9DEfZfIBeAy2OlVFVXYFDCFSN24QD6naFXosURBJQAjOv0Guo
zeV3ni0+QK8Lv6+Xukv19SPocwYAc1D3bcXqxbKUvkjL9e/iFvjXHiCeF1tbUApnLD2gQkE9mn65
9YLCfAGrSLPCM9Vbk1sUgf+8QK6raxzUO7XYQZBd8ub1Nq3tj4gAT8Np2kLnPkLxxaHWfETdKKQb
h7INHsG5zlGfg2hdpertUCMjAFiBmoP9InzD8imbpWPpPcXtaC08o0/uMtSGbnTeWluaSTTIAN5m
6ljq37tFD3AydLJar59bEI1DcBrYZGc6kF1UzbCsha3nphzfbdRBfj1G2YzZ1zmccA0Rq/rO8RFB
ybhOv4AAfkfKkE3U7EU/ui8oYpTzSA0B8BOQT1VNZW76EAF707JtfAMn/eKE9a72sieAGeI7hsfh
ZcDGCJoXELgWefuIPJcPOTs/f8zTsYZMQNGuqSnLRG/rFoXj1IQIs32ua7aKtJ1fEGE3FzlL1L1V
5skdK9XaHHp1T6Y+9JqFZ3njyp5sFi9rKHdc3b0uyU5WkW0pWAvRILAbJnJLAaOAMmSTrekVaqNb
BkA4FksOqNtejMy8hJVAUC+vt7ZXlT9aK361o9EB5rX25tim83Np2vWaJ7WBeqARdA1Aca6KUOf3
f5onibd9WpRrBCzaZdlCEi8Li/tiQqOgDBIqyRMQJTNyiDbWSYZbCjY6CAgHkK8c8ZRywhI5+X54
dvJ8MQ758BTFAGg4pTSRa8GOHatbDoBGjhfpRG4okmIBYFG/66qmQgaua7v4WEd5Oa9N5l7ATxqs
bacIoTiTD4fYQnQeJYnqQVpIFMg8cL4CU7VMUp//8LW7bxtkZGg4ygHcC/eDcI2CpnH1z09C+9e3
JVYNnNkMLwZpmiaeKT8/CBGGKhurN1oIxpsIsXYe0ksEGQDd1NkNtLkBVRgiImRroR0VNO3j2MgS
gjdgyZeqMC9Rm2E90JXptxy/ShSX8c83D9Tw+0hUe+FGTRQrxLOiQbKK/U/rLolURU8CtnQGCUcI
4879uk6v6wgb1cdzzYf4pIPGOlMHQwbk/M+Xwfx1XTpdBsGwbpj+k5J22B/eB6rvUeftMH16r2lX
7oQkxS3PoHwMEi+EAWxrBF/m7aZPfHvBe7v89WFAI4oERf509wcF+OyQKYvm//yVufnLOkeZjuk4
+Ms5eHjw33aeQJqaEBoMo9N1QT96qgITuh9+QUw4mYLyYNuJ16XrsfVfZnrHVyZKqX43++BtvJqZ
rcMvkNq4eddRoxYiLDNwNC0pzJkqN3yyBLhc8mQ5BDWIg5HyWGSxGdwbfvl+BiEEvug0YB6Zb/LF
MJ3d/DJI5P2H7bj4+e+o8B8WfBKvdlwWZdnOL5GQUEA1V/ihequqGsSw0y+u0yw5WWs6xyatRsXW
ZCmX14oAUk8mJeR3c1S5/jIqa++I7I+GjBD+zb3R1xd3SqKQrfekWCIiBAmBW7vQ1TckQ/WMe8En
wLvVXWgF4hOzPiVxo5/sPk3v48zakhUMVtHR9JLphQ+nxIzcTW+DCI6aeBuPSz+pqzX0bcUn1OEk
oEzNkj31ZjnqQP6evy8+zG/YbNtpoH7x48iWg+c1a8SI2mPWbf751/fL1n660NJkirsK2x78APkv
cQ/tZA60hPzsO9JdwDNPdzBdYZ/kqkVvHiyjBbMcVV3curvcPth1lu2ufkGt+/1QeP4umHIFyE/I
GVBbIOijhAEZW2JxpVPgFkHoGijr3asQ8ntbsupU+iDHHvrUXrbQWn1tIEiHZ/srYHzBCnSFeqtT
7jwKzzxTf1oHCOtVVnGqR0+eKtDUzevWGV+9On7skzx7REzulwmTAarteJjxSSUjAVvHCLHLVqHQ
D0HCI7XAwDOc3+3tWWun36u2wIK9tatg2eGnu/Amnczb0IZn16GWwaG3PrrBJo9yCaKgMjy5Ouzv
mVc+Dr1pvigxyVQ6zfRv8Y1npZbA1wE0lGBt4OLxcG3KITxl4AJ7sMGOCICMSIHpwOg/zToNr2yU
9P7zT8O0kb/8+dkkmIW7z3VtC8E67ji/BiQZBJpzFQb1OtEx32kov89R9IVixE74z2Hqgs0QGAJH
VQC98j4E+A52FHOpFWg1UUsQZsGzC7Jr6FYJeTKRPnpKkeImtywX2d4PEEGjZi7AMF5HHQM/Z4iN
T98UOyQ/v6JuLvqRFies/7G4yHwbyUXPeZlYo+cI8up7jrtvlbKyPDRJq3aoB+jWTcXHM2D2/gJv
ZevzNE/beOGPcXyfB3+nM7DfIGMvTqYfYC0AMtD2BMzE0fHjfGfhL2FOkT4NMjFfH0fjqQKFyom8
yEzNQZfjBkD2V7KTiTrpMLSltzCxg5tfP4GM9TRlbfbtTGeZvybbhw9zVLPWQ1TvP9jSNksPDSsX
oishHUpD6KMEcHxrK6nSjzbyMUSVT3J2LWJPv39rqIpje+8wd41Fc7n1WX22E4AAIchpAmrrJNkC
wE1LHKLCQuYlNj0wHmqj3VM7d3J/3vhmiI3KsEy8WkIgb4yHObiwsTiQTfqgdKCOI/fuJA/Qmkw6
8cxZ3TAB2ReRIhXn873B0x83j06wH+AzV3hL8xhLf4xETlVtGwXFbJrDnSYCBz74J7Q4kgdPyniD
NAdyCVMn2eyYLxGFDM7XT0rdYZUOw7i4zhFi8xKN0Z2q1mEdg/RvGmfVTrY0XVMtrzPkXnmxIVV6
m1SZY7gAZrdY06x8LLxTmPg7RzCRz4HshLhI4Q2bhF0/p/E9foAKz2dyp3l6VGjMGnCi7qjpBQ6f
AFgo0Z2+Ah1KH9QoibQONMp3fGNTFfib0Lcim20BWYKyhRP5hzwEz4pnBgu6NkPvfbHzOjw4oPm7
q8p2ZQWc34Ozk9/bI1jNIA3iLhspgmzeG/EM4jvphVxQLmIDjQhh2dCy8qUV8WbttiCGrpPXpEuS
VT/ycMsNC2+p0cNaUiWvKGatF7LJrT0EZPt7o22/mqUXv6LEDavCrDFPju/G/4+y81qWE9nW9RMR
gTe3FOXd9EY3REst4b3n6c9H1uxVOtodK/a+IUgLZckc4zdXNhqmKxpyc/zVV5b0GPlFcpqbNvXE
BUhyHO0FmVr00wXVRRwJRj4KcZHUfylKR0NId0y3aTk420aXyg9c1FeTXPsbNW1gCTtk5KT2OMQV
aaSOuO6Kf5d4rySWDF2et4wgsuyWYyRXK58/MV8J8kfRqphR75kEcbaiGEoO0DQ8dG9T1XyHK8Jt
F9vp5Ge8TaKNrxKTFcUqr+Ur7NTdrW87QrXH9aHY+I32Q8xmlZa0xS/ZWBFQUZ5VadSfMu0o2m41
OaSWDPDi7VZtqc0PbD9xzVnuXEvZKqMHAwOswZSO0PrXPS/h7Zi861bcR1fI+knT8697Hkz7CjI8
v93z8nXYIFNRrMVVUwMywmxZgCKWCywHcd+kDobbff23exaDxkb6H/ccJDXeC6RQr20+bgYpMbZd
7exL0qzQCbsSjI7Us0oUp1Pa1SCQSW+VkWXsHNFiSwXE0zzFoe/Ws4WfExt2gAHfAvFZ5hgAx2/8
yH5PtBBPcFEnoxQbnsTprbbsVdkFNennUuKFEQ8ALXmOmwpqTo1gH8IB6TMU2vS5yjAXHZxH0QH8
h7aWYcWtRbGUE/WJwaKjGIKZm+0N4ZBvRF1jk/fvopXRatO+6NPV1zDmbcIWiFVXIaGu9umzHBjt
dVLM7b1HVk0dL7MrdmKubm6dM+9I3q+qsjyKfmJoHYw468ljsxd1+SgPp0mPP+dq7va2VqUeQfp4
q7ejcZCTPDsHY82ma/T8vNzbSYFTmZxnbhqW089w3qS51fya0vkHwRD1zS7IE8W1nwPvR8NwbnRi
BGobPI4+kkB5r2bfVMUm7c8gsM9sWlv1r9jQ8FRo5+xJXHmcCuMQx6O5R+VxW9omSlHqbB3bOPyp
DWpFxltCp9S0jXPEU2Ojl4GyllCv9qakclayD3xFataVjsZKCmDmLzuQL6ihL5lsAnD2yJscg/kI
I7X4W+qCHxUmvR/mKCcrfZj85wapUQ9HDRkGz/x1bQQZysMf1426wH6E2gIDMgyHNwDfcNUVwCH/
3/VwW4eaWTTlxplKxOgRst/UyLl4foobUt4r7J2mXvkLjqXr92rz6TSoJoQIAO5kwlJvjm4eqmyZ
tXaUlT3jWaWNvXLNo4S0nBhJWNkPq+nZd5TyYOELvhYDsnw7q7H9DZZQitfR0OxhXNgvs2M+iPbZ
jAnPK9VwCUsyLRBVsa5frpQ5AZptuvXCz67dj3KYbCq19r/59eY2ULP7tdrNxUGRCVbi1/hxuxEA
0K6U88Yl7O3OKqm4VbFMCAbtUERd/jbb4bRTYfVvsrbrPpNyckUHSYNqiQ1jdkRHq3pybHzExKUa
Ax5+w6rhIQDOcjIRM/VEg2Q0G4d/zffO1vStjersNkxG6b3Q+eSXa6JWWHlzaKdk4wFvYXdd3d6u
QtMiF+hS8GRKmA35ix+0GFHHgLeICX62sxlsx7msdxjKTG9zgWXO8kYnGRIZaJlmZ3OWHNCUserO
PJJeyTu+VhNmLBHQkF0RJDjA3TAMABkMZDAITZpkoRdNH9GgBNazNOKzujxNayk2nsrlYKes7Sot
ltbi8Rk5PQ32j9BkfylqyiyatwUSTisxSNT1ALEnlpNnUTLHzsFAZeAxXBTqlmWucoAM51oAnF5T
XZIek6A8Kn4fvI9WwZsDb/cWVq5rBcSanI1r0WpmQepJZGHZkhJlBhT8Ky1t+SJKy4wqgJjXfJkR
pUE08ulkVFz3H95/GmIdCr/nBIzYPnVGz+q0r0Z1N1jdVV0aoC3CB/ytWRrLHX/65n4uY+wIgdjZ
J99Q/zmdQhPDpHn8O1C+DXqAbnvXZ8QzHS1ZhVbYrmyekduK/WjCzjvdqr2tXRqoQ09zLYdnLZOv
X51zidzt2GXerawS+oVsW7WYFi2TNTmWsnL8mEZO+gTKgdxN6PzszJQ2tbOztdo2fM3EhRq9+NGV
rbKGVCCvga5riKqZ8XsaSOY6k5wCjyKK1YC6vh8m5UkUR03dASdkFVX4xnM+l+tiypP3IKxJSi3+
bCykk3eML+xtLftfrXE6Jh7iW9NetPay9ZdehPVVDJWC9azJkE/SqnwgjvYqrpPlenUQN5Ut88P+
//ebEq0Zm0VxUxJirSwWkmrrT7N8EoDdG3R3KeZgGVyfncxN90F0uSlC/AbyDSSfXMnSyRK6EPeJ
bp3EnNHSyciy2avaYD3N4wqEWfwMpGd+1SAuJC1Eb1GSh4IlGsL6omQr2l6b5eRWSsvppAXF8CDa
/Na5Ir1mX0VJDeTnCpXQWwmA7Hs3WspFtOVB9l0JjegmAC/7QUCaSx/Ot0vIdery2/BPQuYdrdza
zZ0JbM9yc35XID+hpPZRtOY8510l00m5iVbT8PlNpYCmu0B+NS0CNJl8bs062ZPlLF5m04q3iSQr
nigGqdye7dr/sGQz4luM5WwwIRwnGuWWSxVa4xzyRipexqQvNnlMtkW0Dr6WnZqJf7Tb2BbJGzt9
EV2zHNV5ci4s3JeLht3QrzHvSAFSMJGDmMYBIkdaD80l1XCJSJNM8YBKNBejwrIZfBWncQhcZsJ8
Y3OrrEKHJhxmHuKs1/dqkE+4+y1zyGB6Mi37qIdwP87QDdC5zJ8VZ8guVRReZEmRCnC/Mxs2RcMZ
amk1oqY9+hPgQT+rimdRh2fZN4OozElURc7g78RGaBITTAoEFLVo+Pdl/KiAgvNDfDpFUYxQy02Y
9PKTqFFC1nqTkSYb0RZOyfDQ9dOtu+gxjHiXd6WR7ETRJoKNB0P/NFvjN1SP2pOobiUQqnxB+4Mo
Bk2lQxqD+SGK4jDU6ovWpulZXMmZYcpEPL1gn3Gj4iAbHjYqHl+U9GHQR3mtyV2/5p+m2uRtYXli
YF8o0tPw8/Zqm8qZvQndABCWzDLHmnpN0nirhlP+LLobOTl2VZ7Vr9u3A509kPHuJFiHraD+Iq0Q
rDDpQqTd0rSHxFpA9pJ9uFeJs2S0NoAyx7Mo3arwTiEDPI5buNFfw4mFabAApn6FaMU+LEdrnepQ
ViYAzQ99bGe3g9/Yi3eGf3C6AsWgrEG5cBzzr36aQ1Cws/BodMIy8oYkUM5AE9ozoM7MS8Y0/OHv
Rcbg3i4T2/tv7WI8j+aMzV9abEhYWl5Ftu/YtcgsCKP7e1HoId2LsMBQElo6wzilM8vv13urGNuA
sPVqRx739lg610ZTfonsvmmHqO3VtbkV2X1WbecJT4mnllWo6OXH1us0ID0dZIOzudlhqcpr30Xt
o6M71WOqpW8C1FTGgb2xytLZdDw6ya67kwlDFr54sb1LpqVSnZ1Cti1JEoUlgK5/ugi5tGQMKw9V
o3E9DUUyuZaTPyBhGe8F1u1WJxBv5tg23s2nD/t2sD7liJi9Kdu8aWhih7MO+jqHA4WEo/YqWnGL
w6sai440GYLNSIh2VUoDwqiKWsjnMHHWConOB205TAiZPARZ+X1S6+QgSqLe7tSvoaJOHGRTGr2J
TdvV0JCtjtAZP05W078YSdes2ypsNsNS1CXF2ptxEK1Ea6HHzrWq9YNoFFVl33uOJiuPooT1EUrL
U1Yc4yb4fTZZ2URBbT5iet4+Scm5U/PhUVmc7IcMNITjt7Ir2kSdGUg4kkUDAaGlv6hzknNbd+qp
j7PLfaA5jbIrin8M1HIDhAODoPYNhCnmryuJAXGW+7tCte30krNOQD9DIYQVWDtJytVj7g/m/zhj
hb9RLB8gX0v0iEgaUYqFUALSY6h64yRK3SgZRzxO/hIlcYC9Ma1iTOu3Wjagud7bwVNPPHUZLKbx
o1Zaft2R1zcJAurLjG1oGKdhkMInMwTvlubYec5vqnhJMQrlnh6aNmq2vH3iENf1MdU06SxK0wAl
ehyUN1GqraE/1YU9b1OSoKcoCDEHXQ7Jf86MyOm2bVJ9ih6pUn31EMUpTVeGXsY4TOotasLwuWbc
h10H4fPLUKXOVV4asqWh0MElo+2L4kIxOFd4418jIC7/mksV5pWR7vsFbaIps/6oI2Q6q81TtiBO
LP7ad01JGEV0EHXDouskAWu+DWoKSX+0nE1unU1jXJmJGoF7z/WLOAzOiKMedsibHm8sNvQ0hPaC
WZ+WFh0q6qgRUhP9RCs40Zceg72dEEnLHRN3G9M+Co00RyF34IoGUV5aJT/4AXwXKYUQW6jcGdTn
+1kgTaFXLnVSQKueOL+33vuNhXHCt+h7OAzVJ8HZ0R34+C+k0NWnisSyqK+lQiJs1pQ7eYyqz5Bt
UjaW5lvfseBBTZUt91J/H55jOHSsQdk/tCriQzOWXO9sJNCyX87qpU6ciTrRKvoNfR3+2Wo7w9fY
ovbrlTOE6laaNfiObYjeFaYKB7BEa1F1rxdnhdkG587Wm61jJPOLnpKyw2/l7+UE9OsgTsLqq8aq
MWW+ucr7fBJd3IUHqVYeUp89RCQ+OXHaODO+S/Y0ECDhMzWXg2jQZjU8OP+MsHmllxury8KDB7iO
NntqMbbbwa6UFz5KaTukQe6JYtoAGjcI27ii2IwJ2zRWCkEdqd1Kk9TNMMQxMDCGOoBV3Ypf3lFq
NeVFTFzHFYHVpRiaTOzkxNp9IrxIPk/2A1px6zJUx4tIUSYjbq+yEXg9BDZQCX6ra++Iv6FOmWTl
SnFS/V0yc6K1Ul5BWay097psPidDSx8C4p8v/zJIUibZywvVPOc4pEtSnLBW8oIAAC2/GC8SJ8Ps
8cQyd6ZmGptMUvPtBFyf+DgPX1HUGp2d1fLwFcUWa9zVnIXV4zSl+kFNHWmFotf0IaN/teo7IzsR
cunfgRfmOvYXoldY6hLMQWf8cGz0l9Huyk5aL4leYvC/9dIkaD25YoZEQ5L+XZfOYoay7b4uK4p/
XJZeTToUm0oaFG9S1exyP8Qa0n6lfL7XZArPcRd43aqujfIkGjCKyS/oGHQnGY3mjzzjt8xz5hXD
N3OXTZWxScguf/R145Hsjb7HFn4UQdnapxhR3+vY415/w6Ux0q/j5DWt2q+Rip/dRooO6X9GVmqm
3UYK4BpuoY9T0e4ibEf+avLtiPbYrxpTUbcqe/PVQHBlXfRDdK4rKTnW0qhuHMMsnom0kNuyev1H
N3euGJUU02cXztF7SzDeAyAYXkLdLw+KQfwOPnPyFDd+uAqytPoeDTaCHWTOEp8nqlQ2H3PkVMjv
NOEV5c9+b9fFJ4v+zKtGnVgUHlpId032NxacwKO76NfiWZNAYPzMM8Va+YURPSitr+5sOzF3haaQ
JIJKgePyMH7qZoEjEc9WRfI/0ai8dIrhXPxKKV562CCrEruXneIUxYtMqgrmrjOvSj0sX4ZpkK8t
xpf87ooX0cMY7V0wT+mDqDJrp1nFth3uRf856I1tlSmpJ1oJ4rcXlO4exaVElR2OHq5J3aMotaHm
QB3DkkbMHUW1tDGxx0bll5sxA60Az1x+E33HIqsvWWRA3o8kDV+kKHshdHXp07z4pkXA3XXUmQ61
bQOTnuHnNErxbfInhFk7nS8FtiwfpfxddJcUYGajzcJeFJHYsIp2+Cy0rtphkthsRDWWtF6rxxm0
mEzdF2pYrcWkvWQcCn6ML2bewq7U9D1wwOQpKXQsmHRw+o3VYzVW9D6PwopnNdHkp7IFMBZOPXy9
fEhWZlB3OwTZJBKkS/l/Ofg21XK1f51ACcj/x22BkM4ivtEi0oA0yWusoCvXKaXhivpcGWevDAbt
1q3Ox9+6tXb6ezeTxdJeZp18niLh7k4S8e8oaR23sRSsL9pZf5cxUc6R9n6TZSe8mmYVuvPyJ8r6
oN860GzWomhWhuEmBApOouhrr31gtm+hVuuXMQsS0phM1psGvPAOtcq4d81s6n4gTODJak5wAoza
MVYc55uuYQyIC6b8hO5OvxmTVjr6TtUd4enbGy0qpcd4QrsvhK7/zei7iyrGzwmKXkNU/13muI2M
VjsgtouNdOk7+cUqp26PIvm0i/2mvWaThEA0rjJvJIh+ZnEf/grknaFq3EelqK92ao8YC/Hbkxa+
YBxXyhaSR3dowxnj3T431hEyri/y8kdBGnP8LpkNsuTExLD+7HeJJvu7SaoDr21U7TWPWntXVgQh
RHECHbhLpCS+FfGr1Xaq0yS34hDwK81wsfPkItZfU3kkW67lOc9Xiq0RjxTN4tbZIl29q/DEvLWa
ddDuLCJCt7FhYbHOS0NcI5expUn2pJkUnDyXu4KpleEAKPW31syAE9zZMoKiS6vjlNEuUKTp1po6
vrQNekW+tc5p7G9JscOrWWauLRIhuLtrt1ZDwbTbUNGOF1OFkaxt5RZJXFHk2aZs565BgWIZm4/D
vFUNH/+b5bpKr45bnPhg3U3NvrHLdudP+Ss2UuPoQphtzuLAx/t1FmtXq5nH0589RLcQ9rJLIi/d
imJT4hedhwb+V4sTaKarNhCUFshY6V95+GoWOjdmtKkCdGxFpegnDkERf7ciQMKiJBpNCSnRLhs2
8TL+3jVOiUWlMbmwe504a1X5Rc1xp73P3WCye7RD49BEPk880c2PoU9XyB55YmIl48/HjRACyCDM
H+8X8wucZCqpeEjYkP92fdg4DXpVebwWfe8Xs9Rkb9hNebrXd4GUHZAhfxNXvs8d5aq9IjCm3Oaw
nn1LgfW7OOeIgxRhmhM6GJ5PC0Hwn+o0DY3WFWUV15P/nBqk0pDiQT1CkzJPBmBxup2Krm2ZSm7Y
Yq0oWv7LdG0abVU/ILWwXHJa5jGDjl2RKOuTZKMW46hrJbZZmyFp7AyKs68CvuWiaBqJxb4pLM6y
4QRvNXZ8ol4ZbW1f1TLL2GGaP5QGVp/ZgFwHsK6/ZkQDRH2SOeN+Dkd4nmJyHJbIkQARJQbCglYh
FSAOZRs7p3o5iGLbGtVG9uH8i7qhqkhSk+MvXVmVdSJTsXWOrdY6J2njdY42H3kI68TGlgbTt/o1
gS+eK0nOOlt0FC1KhAPn0jtcxt7rxZnjK1/DRPE2tg6Mg14gn/u9SpvtNKnSCUhDauvZWRwmPUJ7
bDmIM1EXkTDygLTXqz8aUI2HS7qMFZ1jqd9Oclkc/qgXPcRQ0uT+pma5fLviv11MjFVq5zsBxCUy
R+g3HfxpI6MizMfNoZe6r0MpvDBTGEJ7M5DXtSje+wxaIK9kRxq2amPFrqEYEd7gdbC3yizdDmGQ
vkV+8ijYQXPjx3wt2t97OPAK/nsPX6pab5pblH4dxGCdriV41Qb5SZWtta5hm3yvstIYnYt7+T6i
VpNupxXVGaZTdhL1t87WJFten2FOaHRd+4BtACQlHfOVkdiJQ7qvtnY4jBVuNRntw62yzJvtoKqL
Ji91xXJo6jRas8eWPTHNrUGxsAJKEEaf5cWRa7HpGqVJXqWp363udbEdWtatXAgbrnuToqCM64qR
ovK3dlFuGmRN/pjuXzuOyx2IFnEQM5qK/VV3L/Kr48Eu+th5hbnPJoFL6DlkXEa3DKbyPGKsSWan
qORjBc1I1kKKoqXzG7XzgraGJsunvBGVZm0u/i6TFntJjYytNjRPVSTzX6JG1t52EsIlQ508qvaH
aBM1gIfjnUXkcXWvMw0sWaIcYqSSGPVTCFbgqXgS3cUh1RyW7bJt3a4h6vRQjtF/CZudWtjDTslk
MDBZlp4JxqXnhtjHLkTQo/ILZeC7a3MULaJPNI4t0PoeSe6lt2iABqtsil5D/S1L1UNhJH3z4md4
NxsVroaOHTxnRjR+Khn0g9rIWvLQFf6CaQBAIm+mw1Shj8DCMXhAExWvTQkybcLW2R0yffobzYQV
fKIhcNNuAGukOWCWdLQh0qh7kXySeAA9UWGxUFGX0yTeS8u6CxpasdbGaXwpG3gBkYlJgmIn+9tM
eNYSXPHR7uz4+aVZfvHnDD3ctjxqhkoe15rSkuzQP2VxJg5N1BQ7vdHQ7QqCs/mfA6E1ZAxG/tay
yFa3st18isZ7/R9957EKF2zbv85xHxomdn/AXnEt5r7Xi7N73Vza0SlCAX25gz+udK8TN5PMqGjb
GEr+p6ud69G2MnM00wKjOaPxW7iSFWib0c6adR3PUDGyR8eCkysVrf1S5upDiZPWVSaR+tJ0yuzO
Vpse+yFzXma/azziLhbvAa16M5gbjeX/Wl2KzmKLPEtAcMRMcV8rWACFf4lGA9WnJ5+fC2vuU50Y
JY56AT/1RBz9RZmYDBRYBlEWpyjeDwcQrQuFZ3ReMx/L9nQcLqIEK/c5y+XheiuFOoEte3y4lUxr
l82F/ChKTkKExEQCItesd6gEMMCHdr6KgwoQdp37mgxEgbq80r8aahCVuOfY9rqVjc5ErGFpQR/H
DfiH2t1nqJB8uMZBuM3TqD/d64EwO+tcA33p4KfqgT/U18jImQ8toJsHvbDi3aRbkAT7EmjJctCI
ipyzjESVz26EVSl1nRZstXoeWZ5SEn3jSFfd2oxQHsCp6aHD/yqWxpMcTYOXEdn6jqBSpZjfa0QT
PTnJ1JMmldZl6kmriYYK4QAsWOXPfjCg487tT7h19nZq2uKQ4buBnuP9NDaA4JLWbeZVHKjFoVVM
bNhGyd/jzkHMGW6sadTlS9inBRmzvN4T3CtfMhY42xpXc0+0ZvBEz/WQvRGMTttVN8yu3UXNU7kk
VREMml3DwpCzDxz8HSC74RDT5fKhUfz5dkjy4ffid2k2MzSbpeBIVAiK0XLmz0X4W1E0/FGXLv1K
O8dNWAxR5hYQuWzsauBAYxiS8ZiycG2Fcg3BOYofFaOG1FQ11femN1+cUdZekm7Ud4ml+5u07P13
CUbICJTmezWjHpv3U3uJ5Uw7j2Q7V1U95tcxCuVmGwSQCnNQXkibDP5eaRJsPxvVf1CXA7um6jIs
nMSYcP8aDCyL9GbAAIhG0Y1H9E/C1/FBzCEOoRkBAg82MIzBpQHnx6YeVUpdm75pZYloKol0DL66
eBv1IML93ggvMZIcl6IKke9tfJNIBMV7Q7gUM70F+qThp3VvkEyjOksAN60qRwQ5b6wPLfCRzQ5r
62jCEX8fuu/mUu1j57XvluAgWYLKBcEc7BRoy4iZDRJGt6Z0ggeur4cgI/GzNIg60WoobHPR3acP
cNhqhZykK2WzdXVaEOK2pUff5Sl9aqpKeimBdu2aWVc3aZVLH7khrUSHCbN0r6sS/SRG+jlQHeGi
g2PMU6bI5He/XD1aI+Vpl2jX2DTUKxHJYRNkEmYw/6kTZ3UcVqslnLGZnKmHDsrOqJ9Gmy8mY8XB
qFP14hQvoqAV/EG4GaC//VhYf1v11CVr1t3pWoeM6d1HocmoXQOt7N1m8q2taBC34oN9wI0pwC9g
MTi3UFWQuiZ8m8o2ufalErgk9Ak41/O0tarGWotutk+KwNQdnrtL6/95lNFH1WuHj5akqf0D3JH+
ATYCqi0altdkkk73+i7KSRTPs812kG6iIUll+USIdS8GiXpeL/od7bCEuCztSrabCPtgm++yIX8I
faTY2QbFZP2UggYnBsUu36xGMr3eAV+nBWG7bzD/2oHM0q5G2XyN5h39AD38Swu6n0wXnG+SjULM
0VpUhkIDQ67Ix5tV1N0b2n685mkie2qqAAaGzjQpCOQJcbG4V7eBHNlnURL1S5Xo5cyhv70lftW8
APCnm+FzOan+o5Q9ARIOn8Vhxl3Li6sx2ogicNHFEbuatlU8o1Fqd6dGaaerMWdokpJ1X8GOm/ei
MbLGaYOhdr4WrVgXj8csx1JJtNYZ4mwTOC7RKKpgWgC11aerKBk+MQa/Oflsb3LVW6zD08UZpQdQ
6qUA0leieLcev3kWifK49GkqqV0Je3LZskdo7sr0bNsosKoSnrQseednSc6WzcT4Oi0lUSWr6huK
v+lZ9G/4ym6zGe6IaLSBET32oU4An8kcyBTopYAUU3FEUqMLTmcsAUf+fcr0cZJNVo96dCYvJXvc
0PCIQqHKwtblf/NxrPsScKWarKZswjpR6jF86D6C1nAekoPJn82jBU0/nSayrWlmbXWi6xvbcsyN
XqQfZVxKgPRNaRWSntyRjt2j6Rw9Oj5/7gp00282gW69RWxbUWEUFWxlL+JMMoAbVSVanKrJxxpL
Q7aqtXLRr3ZWxJ94ShOKJXLGI3mQfYyrG1/37EIlipssSPKdNT5OzrIiclBpDrg+aiZTcdDUel69
qhGEfZRQDvz+RxcY248CtcSnUtaCfWBnn04f/BXGgbP1I8XZJb5EbIvtME/JiG/R/GpEU7o1FzSD
3Yz7uC55rUgh2RGO07rhTiiDPZSQSjchChaJD/q8Ul46TfnmKKrtyiDCPL3ziXZKlltrJIjkCeDP
EHSrfuDXQ5Qgxz6sxYEN+Rf5wXFklOzJE7rqHEIAIhGxBvRswSEux8Yj07Eeho7nspzGxxHYohsW
7bkjHB8Qsf87MXLUgiutXQeFUm3KVsrcQQdgqqb9ColQgE7Rp2J2kM2qbosV5b6ZjatW1vLRacC2
8nDq105U564STb/87q86R0ibve9PVM15L5pPBCO3sZO/9xlgErXsYFUXT5AB+abVZeGq0nuQJyuj
rnisVC1OcqH+V5p/IOG20Xhncgeq4Wg1P2WWCZ6hv8EGqA5Ajtmd4Nvj6nFPyECShpU65ykAK+Ob
GqkzgG/WlE5UhCs6fMILXpc5D9gpwzesKpNLZIKsngPydkaC3cRYdFvQon9JQ56/dP6vCjXkbVU3
rxLRUdYJ86UcCSBl0aIdNqY8PGbLkxX1Ah6TVzJXCGwRXgAiOfxM46C+KJOGr1360vW98qpZhx4E
5UrywxcFXohXIFLhjfwHEPHU9zjFX/R5PBShjKlakl2GFvsuBYrMek74MEj09tsIPOkhCvZO1a4t
FR9Mv6hxO9KHx06JahafbbWNTPQj+757APrh6fU0gELWD0phS64cRRlIu+7ZmgsSllMxe52f14cw
HvZ1BzYX1SxSs8DXpU7eDQMcs0LPAb6C68KBgGx/ZOGGU5ImajuM/3oMNiJIhbYFzBkDpLCrzG3b
RcigRvLKBAEZoqKxm2d4DDpuTq7i58qBbbm9GjqJpbtf74lhuzpGc6A45EPshFD9qypS19VUNYcu
QQP/Kk4reG+p+1vbrMpU5IXZbxu52xclgS7QkYwSsyii+TZBgN1T7KtuNs7DFrJHDnFdr9221Uck
UebmEDqRujE6+SqrZXUASD7zC4tsnG/YH3vNBMikU6efPMRMaDKz89iEizEAKwOXp19wMFV0MvJg
5ZcWdmKp/fcT1lyfsc0GbrKqyM3V76ppPYd+56rk9PYBtOO1Ffc/yoaPJ3Tmh1I30WIukeEmA1/k
i95571zrFLZma+Oha4YveTRX67QDiFx3PzML+RmAuhYKuGW5nqXIvva1v89mW3r20Wr2p+ioaN1r
brTFBhGazzZPpbXlN3x4aHQi5NSfZTPsSeGTqFaa4rmJ+m9BrbeIUkbmNjFJqJRDt/H7Ol9xv8kx
y8atE/GGZCXyO2pm9Oeq4M1S0vAlG8jrqxVbFz/cJnG2mQko78ywOWVZgUpTUrwOpbwKF5sfLEdx
/ML+joxmsmkL/1SXCIQk/BhlpX8ofeUjUi1CNU19lNlvrLq579cwF42DpEohMftE36cheiV1W/0K
laJwsRfX5PoXgkuxO+oxLvNNivdt8NjmmrJDbLkOOsNDzLqwmmc5hbSsy5HraCNbXzu7RJYZbGpt
QCo6AJtaO9leVVgkJHby0dbO7HaJPa2s5lS2qWubE6xVJ1ddKyvtTUG659IBWayDpr3kRkc0F2UZ
dPHgYbWhjLxo070S04/dsDc+tCKAkUXI6RrKzm5Ika+xm0MhTT8dCykzw/k0BsjThjbsczJPbhSS
LubhPK4mAzhfoTr2ijD0uGPnlZJdQ5gozapjPLT8B9ujvsEHRXW7xbRVS5U3uPkj2NX6pE+248Vl
jw1KAjk1HOKjOPShER/Jjh7TrDYPQKAyYLz9s51AsCCy5Gam5HZt/SvWjDdjmH7UaksOLNJPgLGP
JSxEayKOqJt25SFp8d7gG7uGvv2CQrxxGXncu22d1rsyaLKHbAKHJ0XdY9jNrt5l6TpjUeepELPQ
N4sxa1MGsLSZueoUTLIrNdTQdrKTXZ3ZwQmHIR/hJi06zk5m7H1WaocwSpRDPGgwNKN8PhZxMuxy
9KxPQMO1rRKG07mPsoDFLLRW4DHVph/wuCTXpKzLOLEesjaI1sH/Y+u8lhvXsTX8RKxiDreksmTZ
kmy3u29YnTbBnMD49OcjPTOemjo3KAGkaFkigYW1/tA81R20HlPYFFPhGiODQkhc1FhWxug4BwsK
MpCpSt3cBBJvCWG92oYH93wW9VvbHnrFxjqiSNw3SdE+aByrwzghRi66AwZkTLhr4Xagfptrdk5a
3ZcfSk1N1EvleKws09pAeW19yXT5MVowfWJ4LR/QiiXgZLAP4FQxcOyE8cEChkkmVK2P0e467JiF
ik2qhRUKeZGPCDa9z7Q+fJBPZ8OW1v2H5oW9n4OS+vAsVK2s2W0+opIpAknK+gMK2Yg+Omp9kWKc
8I7Ur0iJeiQknHCzdhMx69dCgUU0xh+zTKsAXpIJpjuSu9ocWWRN8xTb7InDyOyvEj3ea8v/eh7d
ZgfgjL0yC9Cm8nKolpljPRFrk1HyXpS5UV5lylc2mEFv8ylRi0pRZR8H5K7R9+kiY8mCIswENArY
b4QZoj2aWmADGd+pqtLigdP+dPuMEjMyL8g1lA9qOtOuRxpmA1LIDjA2M/xeM7Ln2hocfxKpsU1J
AfuG1e/1MvWwl0+G3Vxd+7SeDl2bhNeZ/0VJ7AuYxbcsDsULidTOR16MJatR1GdU7RFnLOYX25xY
sMtmCkgkgK5DhJ3CFDtZtU+6ADKD3BmLn21XJAHKJOmzPXTl0ZsxzUWlE3GGav5RdiWWMeW8rzFY
3E6V9w44eIOuQQLxhec/nEH8TrUr+FdssCF4R8sZtLZjb8M0jvwwI9HaNkgaCV7ukgTKkAiRa9OG
7MVW0qu+TN1RRuLKzrtm0yEDqyCpx8ItID6QEEBWN7SCzssdX81LCpEsDzIJ7ftQeSTVrXzXdkbl
DyVJjdKL3E2Kl5/fUlnetnFlbya36U9orthPidASbroZ3EJLukwzmVALQuhnp0wuhVED0jUuEyqD
296akjPcjnpP4G/xyZ6RwKsPGuInQmnDs+RRReer+m06c4ennrAOPapCcZyQQp4cbStlWO7LSGSB
mby1tla/RNOo+2TUfjB7U2EexHQqLL+f+sqP20h5tqu2u472qPgF5fqnVgwiQH6bf1z1TjEuKkVJ
mieVzQvZbsANHcCfskFMtLDwQnc0DZMBpBJ89IVdVUuv0Bt33BLjVbZUG3HE9E5R6GJ+m7tPaPLv
+0jJ/N5Vn00SOlvDniZfk8pJeuWbELZzKaTytxn5oUZLM57Mqi627ZT+aQ3wOw368JggvZRdk1yy
fhh9JZkcf8QwQrLuO1DPfU+18xOe7CHaFxhBiR6mdBeG+OehwiIc5a85msPZDIFvjVUcxN1oBa3g
PukqPT8poocCapAYncby6E49Ji9uWV+Qj7uqDVsqA6iIgbuljnsKYFkiMpHb52b0MOcZCZ60pm/3
kGy38ahAWavFfMitrAVaWb3KtrwpKoA3tNLbvdO23zWR6YHRaCZPWMbD55nPczfCkpujoxthQLXk
RLs+TrcoexPBR9q0Udl9VF4sTnCUVKpX84+2NcDKERZseCjQPJyYledxxEiq875nYWH60unJdaC4
NWbIfLf2M6XS8ToCMkR+qt1lbvTuoDu0HT0dY1qRbecxstkM93xBfS92dhSqW+Fk73g7jRukNuwt
6rnqNotBE5ZKhGaOXl2KEWmzNmSJym3T8B3U/XZK0juBzBMZiDDek4PLTikqyraq22di/Au+pRJF
+uTF0DRlX/Eg+eH0kgHgGPJE3Fr2s5FFodlwqZsIeCWybtmxqo1OpM/OrjKicZ9XtrZJANj4wkUZ
OHmOxGgR3rR9kIOQ3FhOeos9cbYtt9lK1I6pW+fqroeOd5gd1YPxi14NczhUmj7Ndx0a/nNnlyiz
JdhqII2/Cyd12zpu40NXznahZzGThCLaItj1XUNCaVt37fDQctJCOeybWtdxbfM87GcNNNzqMBk3
+Hg++KlccizuT9Kf2U4omJZMxsbJwMhEJOVA6zsN5jQN2oR6mAPzGcV7TH4GnmuggA0E1C6boCek
2NUWYvQ1ShCgw0t5rzMoXAaFQI+afzOCoM9Gc/JVImmzw+WN+ecXMgvDWSTZTQnrOehVLXwSrfHd
NqnDz311SrpUHIuJ6dpUgHOVVDMq5+ywy4R6esZGeaNhKBjUtYa4VRlCnQvBKaXtSeoFIK8xQ54z
qn2kcdS9qrBn6Wur+WysGRSEWea4XNnWLfTSeQdHE1+TFEJqNyvs1Mc8AQjg1UfcS7vTOIj+tL76
aiLb7E55AnQKTg0rtUO6HXz7fioyd8+PW52MTK1ONvmunZzL64Ru8wl1q/mU5GzaPHhJwXo1V1IM
6LJxX1NgREroTPbC9Un1X4XmNae0Lt4bNyeBUphDc5jjnC2yB6vZzSYUprvpNBgdsvROi62xreW5
b1mFz5dgHntl8Tas9uM0FydWkYJN0Bhura58t2NQAbKPSq5PqqXFMjk3y0CJy5i9lBue1obwlTg0
Tq8WafddqKjNae4apM8Ga98wHZ4aNQW7GBOW+nVTviap/N3Kovv8rtZX69cUzxYy9lM4uz6JR7EP
F2PRdZ+xvnKX7uKyyO+9aapi5EPT2GM4nOzoDVJTxUS31XBtYHdBVdZzknejiAotaNU6PUo5U3Cf
N9qQ3jTFS7bFyD9G8c1CURQlCCL4tg3DgElq+QD1c1+211RhukANOYjTKcz9WA3D/ZzVh6GtEVYo
MLhM4uMg4SUqBGvAYEfjtH4CxDyoCzvzG2W7CusRw52D9WWrxRXb39DwYwmIEqkQ6N+vZeGxtRpM
8jV4i50AOugnAcc8qBx4bPUvd85+kXdx+WZD5AB73XLZHdPHzgxH21gc19+q0sfy1CzN2l0bEzEP
bvPlp/z/DoeV/d9nD47X7qZBPFyQ0Fo1BPhmf2dz0gWticDf1lZMBEaK9NDXuUdRhxOiCiv30k3Q
vZ/8xmvAZwqnBnJH04P4201/BPYgVABHTZGXMOviY6bkKPM/dzg+7rq4vxVhdUmZB04InmN2V+U/
UQaMSJS30LQ67IJn/blF5p90uOJunbRRfIDRlBOiZL6HdV4wd8/5Thuim0NVLMwfsdO/Napr7Psl
TaBaVn4aIxQ/m0Y/TxouRXuICM6ja3iGvd4FL5mXr95Kg8RJooggUvbDUSntlEfHna5iQlvPcpSW
qIk8o4d4Q91np1AVSKxLhbAKMtaZr+aIFoxi+TNVZ18ZAWm5hu6nXmQ+UHItqio9eeX8hx8bqyFA
q0dzKLBJ1RNktCiR6YP0roOYjT1J5QrWWJCwhdhYTVs+qzmkxp5tVCCyKvG7LCqfrYSKM5pk+C8U
e4j284YqjMdZaHcbIyLF2BXp7px+gPpvzmGRmAHu1sWmVeb6kiKcYWil8l4xze6csXGPGRZTN2xQ
qUlbs/w9pmLvzHLfA5Z5oBtV7nkEikNIHv29LEIUExLlZxeaVYDkVg9iVGRXRWXf03r9tspi8TOq
4jcySQFm6ub3PhI3tG2dv7kgn8a6oBeK/ZyFhC9FlNR+o+LAZ7b2LzLzLrkA5ihHld2BZMmd0iAc
l66GaEW2ZFNGbXrUMQ/YOLk5HxCknfczpYMNKE1jMyuy3RI+bspqSPZqveQ7PDJSBZlWKTr7CtAf
50nR3wv4JEZSxt9DpbJhglNM0B9ppZYLeSXeqoY939tB/S5b7aMYZI3QPIRJqv3UYbDdSdzEQwdo
KDbIZ6c3kaQ55NZ0YpLayinPznVeDWdryd5NQH0Ho6kPXt8ob7iYb4VnkFKFsbcJu2w7Rkn0BlLw
l8Az7MlsdOXVUC0FJxR12LpdDrLRKuNd1owuEljRsfFcsPVtOJ1JfEabzEROqaeCfMBcYeMiyv+z
9QYjcFJHe2YHYBybKm73LdyzR2xKWO9Uwv82KEFbXvKnwVuaeFozbl6ZVYuNjHnwjF7cjDoktaGI
4ndW/UVWIKZGGlf+3NjeA7RxuEO4DsJwPWOXNqfzMymGP5Muj/Mk5GNopXvrELaIC/DMeIY3e0Td
mY7W+nfGhz2tNe+UWlrmf/U/D69nroNrf23W07/e/TX2/15iPWzP4TrPh3quHCMyn7A/Fn/qz5fl
gHP12l9fretNH6uctPb/6+XX8a/T17G1+Z+x9Trr2KTJYmOo1eizt8syH0hwxaK6vFRRWjuRTv33
qNGbBATL8UwBsrvFWu9f/c+3frZiogyoWMouSkV9WptqWWYHs0R8bO2b7fTvPkLkRJF9ciknPbpb
msrj4OZGAIgouq9jVW4zuyfmsF/H1kaFm67GQ3j5HMrt9CViGvt6k8SE82hizPA5th4o2rmhvrPI
Vi8X/xxLlNbXtF49fo2x4wwszTaeSzPTtrFbRXurQjW+VGrrqlameg1zL2bpG+XPxtXec4DID11V
xhPSePnWxkvqVk4z26do8vGcKL/HIC72CV6eBwojsJZhJ+KXuNF0r9/0TUYuJSye7LJvL2aS7V3W
2DOmrIRIc5odYY7tU7b85wL13T3iLm9FkzlX6IfqVmHbxbQS2U+DHBMifPUpHeUJMZT8jBGzwB0J
IDcoqnlreJqNf02Oflw5/xQOCqJ80d6DhP5TIRv1O3prxUYMdrFVZ+2FcnPHFrNDcbNMx6BFqHJv
NiWVHhVBJk2HKEfovUn7Xn2rnQHAqEwXNgWZpAyrL9zEIuMjqf4YbdeyUwbQ2EXW+zyY1SaHO3fP
YkQKqrH8RS5/Oq9DTaR3Vy/Lj2tvbSAKR7sW6vdmPX8dk53+5ll9c1l7fVzOVJjGJyknD5yaFJsy
T4d7IcICGmw8bJVoGO7rWFwS7AKOuq49D4PVc1znf5Gh+dcJ84jqOFlJMCjLNdYm1/+JB0vc1st4
1RwfVVwo/a8T+g7nDlNpsuM6VvPcXqQSXr2WGv5UbkbYuy/anKv4sabTznGjJT3BtL2ORVZ8ywsq
qOuQVfagbrPy9zqvr0PxME+BWmn6fu0mU1veJ7Lin1cocDPXASqtmNcV5Aoc9CWpEueQtMyvSLb8
G3T7eUo7E59r4bev8f89jxR/ARzS0Hfr9b5O7LX4MVKNY2eTDwEKTuUTkoHm0RgX/Zw6Hv11bG36
Ui2f5NJEiQKcU5/mRfMJas5/DnydrKWzc6h09eVraH01ZWH59DXmJvlf1WuIfprY892mTZ5KnZKx
wHf589XXmI3sZ+813mk9Q6HC9HlaEdXZQdEBw0gdAfmkMvG1UXP5FpEI2obEDLu1q4kyx9iig3ft
WO2bCMMF5LPkCpeT40Hkh0QIQNVLdxBdhfkzOBOkmth7CfvN8DLwbaVJhnnpmhTVD3oLcl8Onf02
Fs1wEAoR23o0G9v0IJtq2kQmXPle2s4pbAhK7JTsnKpoApG0zH51+oItmCfe156Va+ljqROsvdgN
7VfDtFBJkvltHSq7iGgir+bL2gUxZQbYcX6v0XnY6GPtvVpxryAJFitby/PcV43Q6KAWBHVrt0Tq
Bf01gpz1ZIPp4gUGw3k9GILoeP2mc1v3wTAZPFdV9aIuF00l4a70vOKynojDNDHd1GFyhQelv44N
rDxb0aJC5bG/9+Kqh0TDkjeuC9u6Nrm6E5LuXMo4socuEhi2Ph+crN0Jp8/AfkbxvkAt5DUablXV
5DtPweM7Gxbdy8F+kCSwKP5q3bYElfWmpD3ZqUz91kUpq/tU5G+WNk7E+cxy+P9kxOKGc55j6M6o
tGZvvTJSbPHCd5S9cVMZjfLmdeZ+7dXV0Lw6xpHZMd7a2JI6oIJOjq570LdSVMWLULy1I5msrKYk
BY1GP2hF5ASCmsCS5XOCHqTLNs7Mbkcaa8mNuYTz+WPqjCIw9Tw6ePrGXlio9mLtszZ6djBM5dko
mm+druCq5NbTMx8aGY5yJF+dsXdRDGiRCcXjILIrqIY6GoKoZpU/ZdG/hGGtvmJKuSJu/Mb0wkdO
XiutidVVpeb7mTTQRUuzvhJLjGGX5lNURNnnkDaG8Ukx+nvSZr8r2zUOLY4kV2GhDzcR4p7zOv8g
9m5/u6a49mOu/cUxZZd6rcVm6bmdZp+AvKCGLSVwCSv1PXSyv0UL/loUjR9hc/JmJu0xBsj7W8sR
hlNeMhxp7rpdnhFZLnalRp62UJJi6w5JRdE7/kbQV+97FyKDkJ7AaiCVL2ZfNiQC7Ph3I36q0Wzv
vVZb0PmFu5lUcoRFIko80F2StirIWHvWb3MyFK9Dlyzswkyc1m5WozcKaOIC895+CbuJOlQ31HA1
jPElbsyFX5a0O1DByaGt0QixlOKAcxd+HJndHEj6NVtzoZWzMzfuhP78+ZkaJAWKDSCobaJQ6Keo
lfmJLmOSN7Zv6jcMJO/RzAxkMNXuolAvMW4vQH0pWvWmOxLHr7y4WezW3vrZ1W6y1XfrMaRPvXOH
Hbo/2n86Juc3UzjeI69wWsDt5K23jAlDdPy0l2MjQnDkmjGoXXoqeov3uidzv/R6isX3AlPltTc1
eXVvvXQnwsp6k2WNb3KR79djnWepNydsDp+9yqxvcpjxEE1VZC30Q1pn8zVfGqkO5zmROukaelXX
9rveVWy0jHT7Ouqaw553yn0yOmgGrIPGciSxWGOmKT/nemNf1UHjaDjJeWvGcY9g7dJfD60NBUwc
u/rr2vm8VF63FkXVkjRqPojD0OekJVuB951rNQLCEMpha7dc/gBFAJt3L7BnqhbAieiOUufs2VXn
Yyem18/uekRrqv4UW+k1z/oPE0ngY07G69r39b8aFDCdLRaBdfA/BwbVG590PsrXudJwNMNvR632
AZAjLbJcJZYkg0Y9QTDADKNnI3XHneghU2qZGj3zJEESsPt5uix2VOvYep6Ly9Pz2nVr8wXGHVmG
5f1f43PdIl/U2Aq6jFFDKBdqGzGFAsYpTZHIAoAxFMshqygiL2OxyeyJEFAEnMOWr7lVvFVhLa5r
z/OmcIFWYi6/HBxkouyVwU7YSBfdq2oX+pONhQuIEQnohTNqYKlsjh9rRzTUmLAemC9rV5NAOSDj
Zfu1W01FcgwHD+Tw8k5kPPPneYg///A6ZFtTEDdZdF97Vj6QYh3QRFm78ZCMW9tcEtHL24VtVSe4
GLa/djPdsV4aKLhrb/18MtIPmZ03L+tnzxec12glCtaoy+degEWTrlXbtVsJdebWLDAuWj+bnSOD
lCAEtfTWq8Vh/5JVpHgpLFNas7RCDZS6bU42xQISyVPNXG2W7UG1qQxF+Li+OWM5+UkUOT8BEJ8b
XmEvyPPUWvM/5C3eJzKh36sOughFefHAsp2lntDQx261uoLgyA5VaYcnacziHIZKfKAOWRxKRDyf
9Tx5z5Bn+yMn525OYnx33OpPkaORXZrpeNIq/KndBPQNuZ/4z5FCfEsGn42BFrnJNRuLBCROFJ0p
ke6TcX6158LwkeMEvlFl9pOcu3L281rj9uZJ7bP8eW0U286eyYZijh7+dFB4DPoUBro71NTToroH
cAX0HA6disZmB4vFk+MZsPx8bNr6Fw6oytHS8unV6mpuu/FFCxv9HQu938XsBhTon3pUz3fCFn/r
Lk+f4yRGtzZzlB00ffW9shKNoFXuNFe334S9pySWfTPmedgZSpxsXSU7R4r3m3BdPZlN/NeMy1/d
KEzKO7Vz0ECMUmVz8UBDaGxskgwFJsgPnjDSHwNFomyyXKBINcVKhwc7rUdvowvKSzVAgHtZ7snI
J5T88K+XRYKPD+rEVAm0b/UceQfLo/IJ8D3b1gJ5TNMBrDSAhW/bPrxYP1xY39eh0O6G2p4gotc+
Vahop5ZkxCzkLkm8jOR7VWLzxjGex/GHjnmNcSul7R6mvEP+cASg3ATkGZWDplBXg9NU7+DO68iD
hMbpN1AP9ZqRAdugr2RvCrtYLIHnI8sjEpt29L3O3eYx6yzaDOnPDoV7wN1otYdLo5ijuIxe8nsq
8M8cB7Rzcc38Z4YGU0ndw9gxagOrF/JG8VbbW5h/nyKrICsfV+4mKlTjHeTnr8FKqn9MVDCpBf2N
u66G/C1I1pcV4hCD7HwVkbojJowDVlRa/FKDUll7a1NbUttBnCc5tpyxNmGlg3QZvXMIWeWOjIoG
7C85gI3YJthqPPeaqT4mSqtbT6fWvXYthBSveeI9rb0edOFjMCBjj3Z/WYcM2Ad7J7brTeum2sPr
DQnKEwDR0luHNMNC8E1m6Wl9w7L6HA1WZmKX+FBq4aL2WXWPKQTSasbVbe1hLxZtMzfEDWk5OLKz
oV4tT2vP07XuESsZCAGnnz7HdOxejr1X2LBoeMPaEJTseDRwil3eELnKtE3rVAWNwBlE1clLp1N9
WA4qSzMOJP4USAPH9QxS3cMpLFGB+rpk5GYnxFfTz8+cx0MZxN70mBLSHZOl6Y82xOWuaMQpywUr
XSmTf2xpoytN7HR3hH3Phj8V9sav5DSDybBGXGYK47Uaq98iRWhiPUaKVg0Qp/QOIEbNV1vDmlLp
vWG7nlsYenSqcRwK1qODSqVHbWNrH5ovrPcVYJhmyk+eIIKAihbf1wZxlHJbp2G5Tf8zpk9x7ke1
h3i3rcf3KRpBeYUe2t/mPhOx8XDLzniks8KkD6bluHYTxeuO2gw8ZD1FG2zjwQI2OXn8eX7RUkYe
UWk92Mvb66jZAXcPEUSH21YrnXNfmzRpme3aYTw6UeLcJdro1zFRoJnrANBKM4IdjbnQfj2ZjKC4
oSXHniaURQDqt93yBY1bgM3/ul7T/VPmSriF2Q8wCgecO1w6HbfCtvvsrmMSJ4RGYz1be/jRlvu5
BmD32dVD3jXn+xDgxvM6NBoz5bwuUXFoqaPHOjbN4UkreDDWXiOV/iCtpuQM/uja9Pb0XAEOefoc
ggWJOdng+YZTxC+Oy2Mu0c6yJ930qe1SKTaG6L42nir2amnM17U3hm57jRt3X+pZnAZzu2SBm9rx
16NlzCqfWTqpszZNdl9jhpf+9VSVRa+v2psWwy3762ATO7bqfW24j1Dw6KlWf42F5vDWxOp4QdFH
vfdRmFwazf74OiFln4LyRtvuv8ZcnOfk+HnRth8QrEBGKLBGe7rocfIiRy+/sgbmV0ropx4SxGnt
4Xlqq/760svEXZOmPP7X2Po2qy1/NTKMNlpV54B8Cue2Nm5DltCBEABDnbFKVQDpUotphk0KR/XR
JGH1CNOK9JqXxPt1LI8LcpUJEHNRlFUw1aHqc++Hx/Vk08But0Sl2DCB/1QqzmYZ0+w26uLm0czV
XZIofELvtXmUKSK3plDCQIUOitfDcHY6s+cL4KAAPrWhkApSSrObhzo1yXObuMf14DqE2YlG8r71
jto0VNfJHM92I3p+z8F4a82hOnlj04EKmqL8qYmqbVFtFXWoNm3rNBvNimaAR2G7MxXDeepTKBpJ
H6aLk9wWS75vrRGW8OH7S1j1T1YfodguqEnBS/gVdsnOEggepBY7nZIIwKu0+jDG9p/ZLUCwNUe1
j2BOKAJMt9rrG0kMErREH4WHVZSe+zMo4WCMFYikIav5Wu0DHwO73gSDrirDCcTEm9Y48T5iQSDB
rQJJB6Tc9/pZndGak5piUFyAneQq+2zU39l3MdmAXthUhnrNu+yIr7hyqbsKemw/uMe8hwBnGG9J
OyRs/1z2yaA98164jzm3tNNERZt8hySZaJR+XkwSzpSvjpgio05M+XbCDcCr+tSXM2skm+Entb9p
ovVeFhG+CRKDPdUmvMfIuJhtou4UXIf9Mn6f5/mVitAmllq1K23pnvvcmLDGW15+NdOAArxt1GdE
y76BsBgxFJT9rnIElry6Hl774g+XESfkVgwf3echcEyDym2paJecWDW3RvVm4P/iD3U+ny0EZyMB
SCRXcM9MdTh5U3potaE5NV3YbHECHTat40SXzG3mjSr1b9GIfwCIqW4bzVA01Lm6WcA/brVuvilJ
XB9y1BovyCSCK2FN2WatIy9VWZIl0Qf4W3MYRPXUXwASHLoGQUbZpEHRVHsvH71jYUz1JiNuYGtl
Ct/AGC1o+u5g1QsiMOq0rTnY6Q6A8C+kmn4uvrAHkyp5wLfVB8DhugB1NjJ43Dd2qwDXS6U8a7To
JADXQkuCHXtnsNobNmwb9Ved6hO8OrM5DwANjsqS8DDa2xpRa0tYTYjCbdRRB8kEwixFimREPEj1
Tc9/9rZyzTJ4voijBFlyA738z+wa9Yn6m8pKmDZorqmnqay1uwnDw+S2p9xrN0MK/sapA6MQ8aUr
6ugUjUQYucbzO4kygN5ZIbc3LHdvlZOycno0KZz4Dc9lAsyUHKpdN81e2NMv11Tdy+imMiAVKAWp
0E+wAzZ51JZs5xj1AkeICDKNVuA/VzZLpuQbRIAiGJL4T5tXGJ7H5oG1vE9BrCBv1ez4Qv9pMixi
RtLwVB8w5ZC19UJiRPcT0GWbMGkfntvCMXNbjPxUozyKhnkwUcxgHvo2qDpyAk3xgqapeunjWLvI
pXFMvEcdSJhZ4Qs9CrdmB1JPaDo7FMXpmHutdhulqRsAytrFZfRHofKAEkOMohCpjN+9NVTvEllz
Fu1DV+BI6LhwmvSIGog6Qk/1CI+fohYgz3xjRyID6p51ZV5xqM993ADeskQV/HnHWiDUmwly8fPo
kWBv9G6iKhzdEVZh+ZQ1CKVQ7cDhm8llBHnp44BGVMGmsEtVODymJHk9Z9HO9hb12br/E7lhjkCZ
AbzR1TNADGYB8DDcixnXTR3CvN9pUJnk3wHSYAzsd9t6wPka2yHr7PhmIdUAoelyq5YdCOVOwYBF
UxXkI9GLiaKQwkLlPqZ6uo/Cbi+kGvNg7iZE0XL5DHv5Tqa59S305I/epIMC1UPr6NjuSQl776Sk
oXuyFpxOnXQ/W9e7VDHTrNkqTGNZXR9mFJZww/0xAETd1133A+8DA06wHW2VKp2eBryKLg7J43Ih
EEeZ/sgc9wz+YSLKHkO+weHHyK6d7EYEfClJtrrRhX5bQqLIk5pEhYxMqm6VdajduvSt1JZ7oOsl
oDjPAnTDYrCDzHxyCopSeonmFtKxj8rqXLI8pbZJk2RfTdLc903tfWTeK1ymTpXh79luNnDeWUu9
BSKj/I6NPiisPDrpY4TVZa22G3bq3qEHeLa3wIGCO6EkpYRs3joI945VkvRQzQ0x45M3WsNLNqBR
5NBDTCbdSjN6LXLFPn819VA6n12byP9oN1DEmtm6WiGxozdY4BjdHKBn7Xm7MAq9QHior2lMfQFb
Zl9XIx7F0DTOc5NQNiX6+JMV+raI0umkzsg3IRR105Lor7U4REHVuaBbvN6M7M5YiJdmEc8xi1G7
qGYjb0Mvp6tMlpmbnldF8tbEhLp1k+2ryFFFkDn8jGDCjopk/9H1GZGHFb+nmY7OoVm+WMZo78Yi
Zv+9NKH7NHsdPDSpJdu2u2VOm54E24NTFjrxxighAMDGjs+Wbd70yIC94Y3cUTh34o92Ir+XbAel
uc14jZLYY3PWLQJnWn5YMWD2UpGGKgws0bQWrysQmP9plI56UY+2aelhl2EIJLXCCqTGmHuSNAt+
DQ6y50shQJn1rR7i0IvhFhwJfF09ONZRDxprioaJHWfIe0mNXBCUPnKjlufWnF5UMY9QO0J7M6JK
E0xLF5mCKehNfiwzcwGaOSKDV9IhPTlroIs8szyDyDgME4wU4ErXzuxuisT/qTCTdKPjhzoHK2ZO
LAR+C/zZ1hmmAk7B7F7HTNMIBbv82aM0d0ra+n0GbvSG1wZow/KnGOLsTS1wifHkH7cMubnXLIGz
pAqaWWenk3FDOZ6rPa3NxBIGwMpTNuF6NhrgEUHl2iqAPUOQAlNTmKf1MhiQvsZNVBzzpGLKHjtn
g/c68BBKCoDgyjkoUUyLndLmubADkynvadCg9DYABZQOYFXa8veQHAmfEhKsh3QW7wIpOMRHd1MU
VhvHGSG4L3gjANqbVOPXRf83U4Ksb/5hXyPPcsj3zdiwTIIKTB3cydUUkpCEx9k0R0d8L4vK+IaE
PIqc411PI+uQDcp9Jgmw0FvVfW0uxgPJD7UzDok3Cqr1Gy+ZvaOIrWtCKS3IdGSVpFog/GeAGLfP
rqlPFy1LXkeVXaqoI2QUBZThxaSpDtG1SVv+HlCg908FiOj/GDuvJUmRLV0/EWZocRs6MlJWZskb
rLq6C601Tz8fi96bnDzdx+bGzRUQAY7j4hdZ3Z1sNrzBcpX2KhyRTr+7wdFege26SGMrExMBk35a
W3D1edo3hyK1vWdYAM6TOr3NIPieDcAINqaFpypOvpYMDJCvjIBWlmymSnJO9YwxX5kB0FSUc9K5
IeMnIwX+Yh3yoDP2VVn0F9gRxVtn1s1lhC2yl6SeOA1449rC+lVpHhgu83/azj7oZfDnZCvTuYjT
+Ybwx3M/A/Y2XTt5CpByeQoarWZnGClMp3fSo1Xb1bmEBm4EsDOUBIm5jJ+3MDXcAalgJ2STsQh2
zjxmR2bRTwbrHPTihyx76kLAYj9z+w3TsvaaLZiZcsHVhSAsriaukQtutDYm9QowIlyQpBJMevRF
UQz/GP83S/Klera8dvVdGXBfvRY63S4rUkIBejY6yGmtroKDf5ow97xY4VvcgBTwX8cmSE8BdF67
NeAWDeMrQuWoG+J5t+pqCEZIcEOZyYTBjR2UvBfBDSno/BSS5PjH5DbBHbgsaz4yWOWXSFTeaKuC
S3aRaDKzggQLi7831AVoX7fVURAqlfO0QAoZy2Z3RQ/cOmjwevB3iaIt6wjkBmCxjuyqfHeU/JCo
AWbHf5r9AIp5uXHNckaJbfhEW0vU+ShQRckc52zKLlIzclruDLKIwd/Ht8tJpJYWqtPOdrL0IL8y
QWuaDViEzxZXv3PQqGdRGHG8PST34QqG81e3PL/RjJxLjhq17AFLkMj9l2jMFJktLYzvJJll1Tks
FR3/meU35eA+A7wzLnJJ+RmYaIdRNSBO0ldHryz/lOPSMYBjvjzG9QlLpuClcp9dF2shjW55Y6l3
Z6RW8GQC9LFif6U1QLtlh3qc0vGo6vVPwQNLMACj7mr4daynIjmSVYONGVHlpPTxbnOUTe8V5xWq
wY8e5uLRa0KeqI2E6KlNmld59nbiPg2s+5zm2qBbt4YIvT2G7mxvFXepw/SvDdFs2x4a2GEdCHUT
HORxydOQWIldcbKTqLQCK9R99pW7nVf0+R2+jh7oM4kuAUQE2oZyrjRmUegLJjNABGDOuEab8/Fd
VI52cKQAiewa+d0andMeNJQdXeR6Y9OwRt0c4jb5Oo/6ndy59S5BLd0VVjod5F7LXUnagvl/qyG+
smAA5JnIERKTvLU5SFoCI8UxpOlCIJqIPg7dJ3nwa9OUW7O1BimpWfncVWDYD3Ir5Efqfc39aYNC
37OCzijXqv5oF9sQ5C7X+2vmDkayimmcMkYDtLpXrcpbmLbhKZ8hOrf69Elfug75bGex7ZznYAYJ
jB3fToXOiRJug56QleTF/3Phd79BotheQXbXQ32tuT491GRykCaGfpAuQL7vHXLjFxtA1vgphcu7
3twVTvHurXkHqvh4Bw228YoI1uTcnIww1+Zj7IY/lC5Tj9sdphO80x0XSvfWuaj9c4aJ5Ul+S+9X
T6k9qyc0Gvt532ThfTvoCjCPpR9aXms5UmL/mud15YxwQJgcpCX0cXpiCMPUZWkI+oi0kwnHems+
SwW7mqlg6vsBCbaLtOCxs4bLlFtMS6pj7gwYH7kLuPJfr2sX6dUPwQp7uQFcYQGkbG1vjh9cfQEw
GoVdL/I2dG9LtywtSZJbXsHqz9IjWfrsHH2nGsCspM9OoNBHSn0Jtrf1XRNdo1I+V95w8RpzLy1h
PQRbgbPypW3YIJC+kAl7c0ah+7q94VtbljxJBksrVPv+1ADSO4dOdJIyUxq71NiO/9gEJS1PTWLr
MZJeox/KJfkhb222ZWXbf3c92MqxwZ+a1wCu3C4FHlOkgNx6G4Tz8uHQPYimgc5EddJP+FCwT8+4
QJ74YOsYgzpP+dy+OIwNmB/e66xYzGqBXXrykgNKGeruZi1Y1XksX/LB7U6mOTOUaHT1oAYFazc9
AjM7NnhPwjuY8sUu0pyH+hBE5ZOTVe8evFxV2sH6Om1pydyaydZWpEoxpO2lx35QGqME9dJdS0xP
oC+ZMZwnuftykgI84wRmhWbX+9Dq9/KWwGonV6LvcgfX+JZbiCjJvGXCNfgIqe67LVyKkBvWxUp6
ZR0caki84BvGRP8c9cDdkTE5yj2WQB57vAxPEMpljjylf+STfufFRnZS5/GWmCUCZV53kU5Go9du
4eyWqOcewiJYvwBG+yek/OwqJ5QnLzF6+nZhw9jR8Oc8eM+YxbkrZtlP7Fcfz7NTLi1i6wxUTXWu
HLf9Pr0dtUM/Qbzf7mKZOfSkyfKZydzMOvgWdCEhlcAL+AYu2WAk7iE/KlXYW4NyYqCLMmrWcdUx
k8EWeN3qPLnOdQKYw37uGXokGsWRvc9wDFtHV+ssKtKCgj03XVs7YbjUj7WRGCc5v/wu347Ga6s/
zUbenlTTeJGnuj1aieVd9ys2pmg3FgVK/1DI/56gbR2HIt9+Sa8DO6anJY40TB/A+B+1zM5h57f5
8IAgu3kBmlbdCWtniLrqjrbwuwyzbH2+8iS2PmZ7MHyg/0qhZ5qTVx8sCNLIYjgGDicFL4FLD35A
IfBYcsvkyUizDlTWHi3gwX6Bb8h/O3OpsPXo25NcG/TS3283YSuVmFT5/5+KsdoIe+lB3icZKciP
keQ6Ft/SElsz5wjbDwa0CDPIQFfp7IuKx6JUkcuuQy6J4rDJq7ZG2df+G1a/fijld74bZazHlrm7
BxZwz4Yg9hh86GX8yuYIS9fymswFcjD7YDJ/oLXCenLYJ5eiCUP1KNXXqL98QSPAIF2QruM4aaky
otuCLW+aM7YcNJQiNWBiyyBM/s4WrChJSb8by66/vpxHmDgPY4GuW0+8AZ5+stmlmvfo9RZsQv3h
yg8x6zvd1dWr3GwZ1Elsu/dbHhtBaF4HEEC2ynL1LbkdK7HtMW4F2/k+HBvlnzuEOujD6DOl4+wA
AuQXScubxx1PmMYv5euPn0ut2EXKoL4bRsojXFve/DOAaH+V5hqhpAtoenkGYdchuSEt5Z+jcvTa
VQHKaS5umR4+UkECmCLbFO4DJ0QIHlK6FWxzQCmQYKsnycH/NWh1fl1//dKSV7LH9s6s45m1MUuu
p+cd+yf/fe8kttaS6Me0HLSe9V2tjxf4eJSisbHR2m/ajNSs9Cvb6EGO/ae8rYqUruNsiW6BPI8t
KTE57l/P+m46I7Wl4odL/VPeh7N+uFKwdPgYzdVdCKNvecXxcGavoprXuaq88BKwlAI5ExoRk/dl
mW0Ltrw5wxMU+h11qtYgulaS7lZOvlV9VyJR3wxACLEFv7ZoeVm2N/7DS7W9QNuLJnnbYXLEv+Z9
OOyfTr++rnO+kPuLGLTfeHBxaGNYu4yF5cO1BetMdku/W6v4p+of8tb5xHLa9Qpyng911isMiXev
KcNvtfPCvXQNMgeV2PaNlj5kS0psG5BtlT/kfUhKPb9HMKD/pdVIIiSFDZGPl5O9d4a30oTXqORK
emYpm2l1VmUn3Stet+4dMBW08S2tzAuNXNLS8zMWClhRsjLLXZeO/MBq5710D6z+I8naoAz8N11t
7TRslTUE6V2KcoaEifjbQZ6kBFt3K0lpCo5M+rc6WzPY8j40oe00Y9CkLFm4ML0GdTYPnaOn817m
vwkAA5aLkvEtaIfotL7xclO2YO1Wt7Tcrn9NSsH26koyYCHl7+5b0h/OIHlzloCd0BJeo62zXwfW
a7k8n+3IBq8SJm/Z1WJhxFhWSN7NHLdqcqwEMjDYkhL7UE860S3v3R+Xkg+HDF6lHGfjAVTgcw2V
AtcAqcFKuaGB5Fg+XCWOeO2rdF1+lmTZRe5MmfR5dplVZ9dkjnWRJ7w90fXdf7eY+W6osFWVmDz8
qOhZ0VsrrYtcuYPoiRFHyKToaGUPs1eyHYOaizY9yiu6rlNKCxhnPW6+yYv896pWrQZHrLPZOmnY
HMzz7JogEQxLHNKaBHXDbuVuS/tWoKB/Flq7ctEddmYLAzI65G3lw9K14Gzq/k042xYbAJGKdo3c
VXkudQaVSa+KtzKGZyJ8cn15wHOL6E67rmd+uP1yU989onXqut51mbNIdH3NIzYnZ8+cjnKX5bJb
ID9gS8qN/ZC3zuqk5COZc6spxdtf0sNQ39tY6+2wMcQqLsj9L10Rj2cDIcCjDmOWJNQzBEiLKz6T
lFo6e2eGg0zPUup5wDz1JMG7qQ5eIy07a8s51KTOHsqgbndSa+6y8aLMpXlQ+wyQ3jAUuybiVZfA
y1xzb3sAPDUwRfdp4p7UKLTyI5JBGC4zsz+yKglqeHKujR40T3Cy2GtGNBbieebgXhSr96k/vi2I
9k8BMrCf4N/UB1TjRlQ5SEpehuBRlrA9UY+oQMR2lX6KPQdlQbN7mGK0EBxgCyedvf2zZ/nzc1o1
v+A7XnpTK7+MuYmrVur/yEuG5DU+8Hd+oIIUz5q33putnx6r9ezs+gEbDlqLOs4w7IKmrr/WM5he
puTlZ11N7T2KOsCrImS71GKxBTBZSp5zq0K/SVUPFRLBKEOV4LgxYqwex6WEpSTMBAYcBcJEOzeF
XT7OU1I9SkyCrCgcdM/yHGFhFuGtIg4OZYX8kD8N3002z86tukj5ZWplYEeCEsdhWQDeuT4zt7iI
Ub1WIXwaPkaiKgqGhzYrwAR57cB8uCncO5AabK95LLa3qH5N/RQ9D0sA0SV69tXkB7KaylWyygyT
bnQXUeUqED4zLHZrnOC5QQ37WWUn9DlVNG0/jWPADIKC2PaAVqU29zLHUhQP2d00DN2jlnTe07wE
dQZsz6Ztwa6mxlYQ6lm610oHV7SB3RlzwmxuHHV0Yfy/piSaH9cUaA6Ufx3a3HZ8FVneEyoz0b4K
2x26p8bR0SzzME1NjsYbYPrC0Mw72wHqDKxVO+i2nrQ7rOCRwcABvPTC8r6CanffLMGWpH2ek4I1
1AFpIxtuWqnf5bOZGnvNNLQ7CYop+E9m0VfKfvJguXthymIzogZvvQ9g1LXH/nsy5N8MttLBhUP3
590y4TODTAStUFSoxPTzX2x3fg3zRP8+NQloBQRx3oIxA3aNDtbTrLGXbE2JdavcvL/T+7i9pGlc
PPIINCj/rfqpGRUaV5aaD6rRv9WoBj24UfI02FUD9VWpP8U9G0cOYo9HSUoBW6GfkV/Pj/W46zHu
2E1L9VhLMeWLwXItx7GDTZajQLulzzi8O9jKfzjpbN7kVHVjao+OF14gh+HUmSGLduKDUx22X9AG
ye8wnJP1vLUxt09N1x5zFVmbvY/Fch9krxgVzizaFw1zZdu8QbRoPsE97x9ZOr5KCqPd9hOmdZCh
shGxpqWG5DlG+fGgxH1TXfS4cA0EqA3thxWLJarAoLtHP62/rweWlcsUtRMpcFCyuCKDmYBm41bo
ptKeEdvU9pKU25Ol6vKpcsCELffHHkeALtUy0IvP9vh7/Ttpkvtnu6jhnC33D8FpEHnZ5OFPT5sZ
BxPlFIlKUAUzDPctLa1tbJGQfJcpxVLSQe44DE8AZ0DgBcMOXBeWCmVFp6TX3+o6CC+9PQRovIfV
j7I8SXk8hPUp1VFtqmbFYcFacXELZz3w2gRRcN8twZCge+Ia/vldQd+n2Ml8CXw7PkJhiG/lmOFh
uAQSkzyTWXYBKQBFtViLGvwG/6WiHLLW3o7uRswB/y+HpO4AvkLVzh9P03YFIrcv42Opshq4//Dr
pLZcZCpKvblP24VHwbajabUwYFGkfIiWIEdg4kGSk++jWBj5A+R1NWZxfSkuVZTLd1slieGgd+PD
17GPzMGxy6pKWFYenhiTotw5Xyyg+ChLSemHQyUpF25RHb04CIGvh8rV3h2R6eaxKwFofCxYftVU
xpAdX+bC/pZiTwpyaXbTWztV6c0dIwAnGsqbXcY+o8puxTEpQu1VLcPh3tXrP/JQU18Hu1Bf9bB+
7OhgH9mbhumC6CBfv95A/8upW/1mAy354macis2c8iFFzeBLVClf4SMHT1JolsGDX8T2s5SBFD6m
EOo+5UvNsf6SDJr5pvlR8VlLrlKFb072qjYN9MvHsE6n+z7Q0odxCRD304edmdRE7Wbe0WeDxluS
UgeiKRs5vvuXmgy4l7qsXcJcSr9kXo2Otma0e0kafTNcDFxTD6VpoYi/s62u/4SNFdJF1qgfIwiV
X5oeWwQVvt554Vd+AQpWHuzMNy8jlpnPpT2+AaHpvlvlz9lt3K+W4rZ3WRkhnWTr3fdmBkihOlb+
jIgOWrph/ztw7PY7kC39MMe4iNuN/6YBPkPDth3AexKLw/Y4Yw0LX/g/WdAi/y78kKdbDqjYbL4v
B68+4tdWojDnFG+ZYtl3TdpNaG73xZsOY/oT1u87KVSAsb2BwPgKk1d9kCzbb9hfcIfyLMkRNYmr
5k3JXpJ17JrPM7t0kpIzdoP6oKL1psOIvgXTDC6hsELjVqMVAy269lFhs/MHFt3j7gAWD1lPpGWP
lT84d1LSt753NLXBot3hdjL79DwIxkRferXq93B8ojtJOpFqA1OI+pskbYyI8IHU/XtJzsr00+Wb
/yipqc+e6a/zZyMG3+OPwSWMBuUlzVr1IfKhEYc+dlVDXj0D9DkiO9G/lF77OYlb9QZYYXjR9ZZX
JUZVvkrce6kg+eginkqlzh4lSwITlaPIhsBQdzqGqwXusZkdvEj1GDrac26+NE1xcju3wrCwPiJj
Xt7sySluUQdZbhELLm+KStB0lYvMrDodYg8XLd2OmqdQc7ACn6w3FMLS76pVeUd0M8uLJOHoAKnX
iy+lOSJJafRgCZZqWj/5OzT9QNXkI+7KagtQvEq/g6LOztDxnZPO3sd32zJuuatYr2aYOQ9lYgGw
WKq1k/rXBFryyqdNe2BYp+FGRMxdgllL/T0reA343f/kbVUkZintX1Wva+d/Ol5vAcB0dvxUj3Pz
OCoVcOnCRfoOVJfJl+ivXPU/m+Ngf2mcEX2gXC/us9CwUTauUhBxw/y1r9wXqToa6X0dGd63usnV
g1vH1kNaehiw1DVqKejCfoaO9EtB/OoYF3sX2NC9WvJSuWP8s9MAiFmG2zx5ZhfcKbaTnKM0VF9R
Val3cnpn/qaWXvOrY98IGJEZo8M4GRfWbEtUd0vrxbPRHOd1dxC21PJdktUFyrhoVN2X9Kn3dhke
el+P72rEyf8uWOtIcbnlwiMB/IyM/0GdAzU+SHkI7vFezhY7Lpl2BZ2wcszrmpRi3dOS8cSrHa01
A01/sczEOqv2AHd7O4XlmDcbePmdE1rKMdUKHVuqwblY4H2veN0095phOic7yabnCR+XQ9+qzWfe
RhXoj+v8YOz8gjaP8rvx3twhYUg6Ftbp5dVuC/MXnETEIk36eVofL22WOJBUgvlYV1X9GOttfTGN
ariL3NbC3dcvsSXoHPSxAKvS8cHM1Etksfze/x4H4+ckMpW/FJCW64WyXEMqrrD+nNLhZ6gozjfN
bjLUjrX5NbTRBmeIEjxBoXbP2SIqrip+euvT2DqzHJA+uVCBwDg3FutndGS2P4ff6YB/QD5U/tQD
fJBBJzHCZhCeBK75V4Yyst71bwHWHE37qe/ALKNT3Lx5LXPCrq+0J3AbHfAcHJbgXTkHFtd8/6Lr
Bh5Uo7NIGqgpbnFal90k5jg1W4BIIDx0CbIu+Nd80pzBe8tT75s2xcqD2Xse9wD53jpM6ztJdgbK
c7kTd1c97hGm0hiXXbsSqFvRuN7nAEL6rhpC9aGvSv9zVM/fdSvQHyU1LwhwR7eepKqnObdIs/xn
SYV9cG7TMv1kFrr/2Z/ZSyys5rU0HOezfx79zPke86k8t6Panp12CH4U+rkeavtHCSILy5yqvgzB
UHzD5m7fW5H7iXnkPSYPxWPtK4jnB5A3uj7UdmveUhAV7DjjrLswWcYzYkcTLxHCa0Zk/CV2hxZi
aqETdJ+3Co1RG4fK7qzTgKXgY7cENIzp0OCNfJCkFLBhWzw2M25bWFbfADtx5aCrQDdgOLpj7a54
NJbARor35irGQ+5U8ydWAb51ZTT9mKIF6NHC50AHCsm9VP8Wz8P0Y6wjaz8u+dGS/7/ru0gubfV9
1+c8wNP2TeAi+Paf82/5/3b+/11frqtXA8xtzzyauRXvBybsL+Uw1S+6Y+pne8lDLqN+kYKcye+a
J1UQimxeyiXvw7F8OZGzUrxzrPNNlMBa2JZe1agnWkb2d56KfbSXm6etmhSOseft6hq+QVA+KVlr
QZiE8zVq9RAcHd71Q4+OzSEbteJJgtHkeRX9F32nNdVRDxP1Pqgg4tFJSQKFdvW+XQJJ2oYC6X5N
Z9WhZ7qG1uN/SiV/S8oRkoe23S2PALRtWeuZtnRKpzeP7lPJ7frZY/+BIpn3PYHPRKMq86vnwyXV
R+fTZPfeTwMBOlYLveHJcl0MRxP0VopUjdh9hU0M8fjalMrJ0L35K4oMw7njrCJ4+gVa1lWuEWbA
+fqqtR5wwvYe/U5jo2s5N+YVTzp37TO4EQvXAcM46U073ul1iGb3YrgjjjqruY4VFpBzmXxJgQQ9
Wt1HF5AVTPTeuZqpWSKu0/ovmZMoLwhEdwf94mEjlswzmi4G2jGIkDvmjiEIvJh4rM9KlfVnJn/I
4hu/K7P9gcTI8DWKcYJPurZ/ippeu6hxm139MTUfw0DHE0Mp5y9pmP4GdJj95uAQO/g7xTRRx8L6
9wU/mbMxdsFjVTTNS7EEhsrwMCyQS1wqGPpCRWqAbFht+ail8OKRTFaPg1d0j1JfqmHwdMQ0csIA
DXGaZPFkBzKPl2yfvASIdeCr1qTPiA5hEGFhjGZ06njCB61+tIIuOVdQax6SDFKFMZrzveOCLIYd
b9+cbIiuBVLGN8+MrCvLHsWdN83DXVaN41VRo/KWGQXGPn4f3SeNj8TT4Lj3STnh9VqzSBJ1iX+K
21bFgUGtT65XjBBdEV1GAKp/Zn+iPKax0734qD2hGwx2kB4HNFDV969zh9UP5s7jW2Qhj9yZu74L
WZQKCvVzwx70PhxV48voumh5o3v6Fe+ZfldF0/jg40OFBHWeHqopjFDCQj+ObxOEDz+d/0ga9+jj
R/aN3esGXZto4drP0StY0t+Rrc5/KInxBwu/0MutgIXywNVPWcvH2R/Mc7+cwY3x7wAHVmLxMDKh
sidEOoGY/FGAS9Q786cH1oApYDbc0EYdn2uM1Bc1/hnRtfrBs6YOKWTeAGZG5SVrNIRkEO8bH2PU
WhiUj5fcVKI3X/GcR0eDTStG8KHZQ7mz/OHSp8P0zbSZO2la8OYWvCnalBfIBqjjtwgA4DEoh/4i
R+lxcq2NQbvLHW04sJZY3MEIipmqLshgy8OQw293a5Y5IYgoVST2LtNeSiTzY8lWfcxEn5ALbOeR
vKpy4aGxgbfPcAx8tMoWK8dW6b50GFjejb6aIV/BLcnQ22bdcoDpsSRRtPOOU1vgc7kkdXOCtGRa
xVWSflprO9iJ8Q6TB0hytsOkYAn0PMTvqTSn8jZ6SYWDBTEJtjoSkzycxqnd6ECUhhw01v/huBnB
qBKC+v86tyTfXdrBR+DKSGj3Lm87RK4/RuV8l6XfmikM3+hz/V0RO9ZV9+FW9LnxqnqOfzaGUNnP
OY/Z8Yr42a6Ki6TkINPwXtsu8x4sS7kgXTQ/el0DpbDN26/96FQ7Y3CCn22gvEEo8v40Ne2Uu3QH
6IDvAy3XIyogyttl8W8WM55QB4n/qKI65rPTtN8Wu/t9YnXlA+vcNxUR9weIAtVDrlXhCTnTeZeY
avWwFUgpA6y/65lY8hSts1e7L0BkcG5eziCHSMUt2dujs3OGmj3L/17kw6mVMYEvpPtfUjCqCGYu
F9lOIMl0UC9sfsV3B3dQnPtuDDAgwjoUxxelD6GQ6M6ziZLjc2ovva9WgDAwQ3fNg+mLpVLqXhyW
Ch4cFeOSWEXqf00ueTh1Dw/REkgeEEztiC8auyBL6VYg9SSvqtXsZA64AkiytY38GCELc+jiieX9
qv4jgrjgFWr9XQsm6G99OX1xSibt9dT4r/mc9wegYv2L3sWoYTpj9uQaiKrEiLg9TFY/XApQtSg4
RmD2sa26WqmHJsjSiw+OGj3mqVqdMua6zypau6wYsHqdWrXCwnqRfebXhXvWvN2viY0CijWb5g88
Rb/5TWr/Ki3/TmUhM0AJB15TUicMpT8XZWsj38ciAxsa3e9x8u79PC9+GU38UzFZpaa3BEAPasiy
etywTKQWLCQ9szkbPvv10KBpzgRCSkcnLG9hBhVQSnMsPO/9fm52UhqnYYbnJZpyUjq1dvpYK+aP
ZDkTOx75U1pXr1IWmy5rTggtMSaPnspWVR5jnISIB9YcPUlMAjULvs+6Wl23LInhhhoeYnx81qO2
UtXJnHPMRtRO8pwmRG7SbeCdIg663+pt11GH7KExC/vOn3XqzjGuVDCRXsfEK9ki8tk80VLt5rmd
dlPhUcFZj7RzOiMVIwUSjC6qQXtlqVMrylSdtmM0X/lVziXKdv89zbsqlhPDIZOTb2frsenY985U
HtbzSrGfxlziXc3ZVpQ9dljmwbA9iGDL6ZWhhiIIg/XdgVKwXlJ+YJip/skzzS9rniG/YLv45CU0
Qd/p1GsTtod//E9b7b/Pq/2ZBeg2rL9huQsSe/djlx+3/iYpWS/aldlTjLArVPGz1brqrViqSQXf
rFnmkaiUSDDJ7Zeo6XZINwx/eOwIPSjdcGK0gZ3a2Dw0SVTtawwsggiqWdDkP62imdDQA9PYq1c7
9Oez43V/AcudDinCimr0q9cTrCNNGz8KD30wb+iuYdr+WWe+d2LMdHORMI0qPTpo9rRI2Xq/bAWL
7LjbKTUdOUKzJnL4rscaY4O7lVsnX5hnXiDhfTab3tv1vHboekxvtV8BLu4+a8HIyaD5oYidPPZq
c+/E8C8rUE8s6BxTVrcKU/8ZFsO9wq7nVGCJOCHBUC4bfoXCpkMC3/cCj5hpqpfcIkV7qdtEeVZj
prwlfkbPlX8zGYtgL7dkDWMPTSpNHtY8DROX3VwM2XU7KmAl75DVSC7hm6o8SwEctJ/tDOOqanuo
nPNrU702qTk8DwyEWqdGCz1nSj7MQEYQL4v5IcFnpcRkBYccbA+qzkHZoR13I1RT0wNvaKWPvTbi
ALYEU+q/1AM8/qy4OcFggfonKFgt3sMxG096gdaY5OUoMJxnXNZYMP1PXjczkEDSVD9XuOgVruU/
ZUuAHIVXOtVzayPXlLbo4oyMYZ7nJYhSo7y4kzPtJEkPYjzHqFFAGGrWrC2/sc2vkdUad5LlKpWO
Ltk4YxfaFEfJk8DQfZ1tIjQbpcq7AhTzjKlZLyzZll6wvzsV+VUuLHl+OOxsrzUO7VSzY738SCmM
EjW/WTYChEuWxbL6o+MohyEI45eiPBYQgp9bTYte2DP/PUaVfx004wEh8vR+xKzqWQJ3RusfWSvr
tOWlU59j4oYyf6IqsQKl0TfwvO7uEiuxnlnst9Zju8g+zoWP+1HYNrhouUza/BSPodkq3fOaxiGp
OtVFau7B+VIelpZ+WwbPceM+zR6jg36u2CuqOvPZ8xLlyYpuwZIwovjvYLTq7x2rlneTmS7TQvg+
uP8BzNjqjQkqR+lM1ysnctTCxrsiesbwrnssi+mwtqi5jAKwxu0OVeTmqaiz4MVkkexFj4vX0g/G
m1STgCGZvsMWqLxIUupqqKwfrArkuBwleTAqUigJyQNzuHHvqYH3nOaG94wu93xnGN2PwK9RCVny
dSfrcZKKd37swvyXaihgXtm5Dx+kBiO/ZzXSjFs00/6KKWovSuDZz5BFnWccxKqjFrp4GYyz8ywF
Wou4p1qyOSNJKUAwxXysUgaMOG8oKMeGLVvJhrHvI/rfpLfut7oha6eYmTXOOdWr+OROICaQswxf
StgQB+xZkqPhoIy2d9rKPxmegXI4+i0vSD1HL2bbwA01EtYPRtZDXSPFVGjxMpGAscuMWxZunvo8
MtooA+zwFMxC/EWpz0d4+O/YkkRf72ve4uWHt4YH/m6xVvExh76TGHbNGfvXd+3CEuoWCKPEJBgE
KLkETGoBTkom0rXd2dPZ8R5jBF+K6S1cgVcLzltl2F1/U/WZZZaWWexCfNgCxshQHSSdCeuhN7Ov
5kI86hYmTb38BLyJYB7Zwj+yKoTdUINkUQDd3TsJ9KodZwyO6kV/479RPfV+RYmOBkaTI/soxX0/
wxCVaIzsDJL/Scw2B8L5bNqhsrfeMXfCgiRBZyR2bbYQ5S6uxYi93JZVmTPaJ9gdwDCDvmAelclQ
oNh1f02d+aePWkRaVOcR+6+Dpb0G+DreFV3/zeG23iLswE6tZv4IJ9M7jguqNuE0hXejx8mO8n+3
uy0xeQLsYYVHM+BeKbik3dROP9RJYF5ajNrubKMorzaThKSK652idufBtD+n/GvLGmHoQ+pQecI0
Aa1mTO4iSD8r1iGuITEvpLR8QVw7y8OSWIZow7FCFoTvbq/dNShbBJXNRpdRosSXpOP9uxsDRZn7
ZnsNEoqOtleUzGe9nwW3KrR+mVmoHA3rvhjq8a4J7WENDDMa73x9uXPZ9CPT9OoOym915+UVouMS
zV2v144SFetViUmQOH4F2slDDWPBzheLHUtpVBB0GHT8Y8MqPSe/RhlCAAtHdPmbEsgf3pJdZqAs
o+Gb6S8cpnnBKMrtKIRzKtF2ZsErz5zpsD0ZaadbUmKeNmBvBYGXzrtAJ5DAWGB/W2B1ZnjuTOuW
LNh7aQcSREtyYIvjNEfNvWSVvoW5Q+AyGhFbg14cDWyl5/n2RfEp1Zoa91EjhwO2sMbWqNPpwzVB
5AuSPPd00YeoTGwMJJBkHKFCrEXK75oh5XDDGLLdzY3T44qixOPNcYuDgU1XW4zTLsiw1g3xpz6o
bsUsRlf9M2s/f3rp+KaVi7Au4xF8YwsM56DST2ydH/WshzeaPGRFFe7QKGOjdC7DexsszEPgd3v2
25vdMGWPmcYnIvcq6+ChsnpTq3ZPl1Gyhc7KYll1V+QGlqntrL7Avtcv84CDkO3iSet8bes2P5ls
woBi73q8WJrgFLUYUZr5Tukz9keACR744NJpxE+mrtn7SZuUo6+02ML0+gntf+Tp5s+GmV7zsmT9
DkuiqDG/V0OFZ+GUnpBfio4WRL+i7e7DoFZ3fBxhJodFcWggZITdPcKv4ElitnQVla3XIGZRBS7V
HlG26DRUi0d0+z9cndlyo8CWRb+ICIYkgVeBJlvyPL8QHpnnBBK+vpfqdseN6JeKsixLNoLk5D77
rO3gwkWioDkdrq09k2/sD1ELomLw0Ron/Td4HBh/CohK4efXKTglS5GHGQFbcZ2bcE2JKM0s5OrJ
BHzr5NDxCc3spr88ZiLbxEkV6tX19zGsG6NVB2WnHAQ4dJmQHGmRMis+zAJfzPwS+BfpkiBI6rHh
x+PWfVlbLAt2jCePdbF3jIVBYAO//zgbeyqKNaT/+EHxnG79hfn91pAFbCJsOv5K7SmYzfHBo2Hf
5A9P6mA5FP69BoF0oONpnjDTkp7hk8Bg1nzQLVO6zMyPCcBgP/FNsrZGAXOKqafU+FMx2TK9Pl/O
IDuX6lym66/LN8N64EbZsck2vPimscfvroKOZHOJhtY8Eda0zPQbU4/EHDMXEYLoqSkGEnAlc2JM
cEclcoIjGApfC7MMpbogRWAtb7StXmPuFxGU1w25zOSDVrRwfN5LdkEGE2KdQlw5C0Qv9zx2xq5K
hvh+gbi+dv5XW5Kql5jJ5zIZO+WzEZytKboUgJN00mu8cjs3SH8MOKybRpNNbOn1LegQLBAgLePX
IyIRrpGTHR0LJS/IzXuIC37oLGUUp9PTYvk7gnCxj6RYsQxh0m1lh2QU30Vnjbu102O0pGW7M/yX
1KjrjZtX8bYva/SZqd650mhOa8oLzgplMLOs20TnCjTlchzNT3b+aRgs3rQd+8ehIKq1J68LPX8r
g/bdUhN4FgBJvkPosZpecOQ6wI7yNCTFs9pQDVrhCn91ExCYulGLrja5lx5cYZibCWSXzMULILFO
YJIE81VSH3VmVOekr/gQQ01rPFhO4vK95TUJps846XqgTs1Pvr6tdgF8rUy/MedW0WA/E6H4POGX
pOsCLXW+DkCmXnobSo9+hNaml9FDMsMELGP7D/kGhIl8z2f3ptE07cvgJGyeVlnz2TGp/lnT8+1E
6rBqh1O8jgTI1sueeF5JumydHpYvkrPRq5+KevywRgLlTbXciZzKf1wvuN4GIZBodBp9ghW6BjI5
4hkGbJhwToR9MwIEyz8nDtKmbwkFNhzj2GqKrFRYXaj2HHszKj0EfyIFrp1211dufE+2odrS2slD
3XnPUleRU48sBAYY2rJ8I+O+jKyAhvfQq2wzDNUrflGGHBV7aF1k5CXh3pQ9QcKXnFic0Xo7GOUL
MP970Gn+ZnidJAS6LiuYu5+Pfmb/NEbxU2X299A5hAX2kPlN9lAo3Pt6HpedX9EsyCy87H6Jjyhd
kjcLFVRXwP7mpXk08+6muwhV9XJpxP46g0f0wswvnGKVHSaxgXvXb7UhL+PO7e2U5puskaglF6Nu
l+hjY3FTqPAISeB9sF5YNWUS5taxr7JbDyPGpi2bm6po/irHO3ad/BwyNl5a3KV+WUXCLA8YVdCD
YkVeyxwzV+/PV4o0swRUddThQN+OTg6RZ56KSBqk0duGWjaGW+sodoxvH7JRGk8Y0TNnKwiVspUn
94vun4h5ow1diT0qwN5dUTLT+rnW5k6Q6r3zU4l/GM9K5nKaGc1bYDb51RQmqX9hiD1MTgptvHxZ
VlVG8Gee0n79brR8tZvlfpKhXcluJxN9XkFzFhLy3ED+pCXluQFj7TcDnMHGpqMmhmMRx9i05X7O
jMjPyLp/X7L2I0jKJ9mOJy3xNJrzS6rKw4AHp9CcE7kadiDZQNNMpxRwIIY2wGh96UZFyw7c6COn
5/qEKu+Wh25oZkTcBWYcfGigAWRXJO7HovQH2dTVxiuN58EHZKMy+32oiu8ZnJ7T6Xfmy36x7eKL
dfbrlB1HUT0tjJGHpdk8tCPw8gwO01TgqOZ4PApCxPYNbQA8fw7a0bDuaUACUxuOyTjek2lEhqCP
Pj4r73cQA2gK7rBkbBP1XguQvwCUN4aYibw0a7BN5clW9X0BmmdjrbO7FUGw1zI4vlcDgD5oQ8dG
uwrefoFZfsEekZKjSRr7NaEYzQ1zw1j4PLDpNldkG6PsoAor99us1Kkw57eRX4qt32uGCQPSZ/kS
9MY1K98j5rJ2M44ehz65sUimb1x7r/L5oJt4NxyGud4NHBYWCXb+9A71ht5eRv0/gwL22psMleqg
yFMzB4LFdHAqGlifo1PQT6l3c8bVO/vxb1kSoVzgT6t1/ypHdbIDdTf6ZUiew32rkg+3Yt/ICBnR
DXP57jFTD5+0mUJaM6Q8CKI/V84NOgJg42vKht6aqWj01ndMDMbjXrDPOAbslpvqhujRnjogM9Gq
uFzGV6kQldfS1xs4PLdlrodN50EENAWGI6dKnhpZ/rZK95tKlXPUBSOJkQwd9ql5nMzgwXMoIpcU
cnadTNfOQJXdjvHHqLju1tHeSWDe3jCdHdQ7yClFBOJOGiXd0C4GJYp3CuTuKwxCjE4JEpqDdthP
DgfZ4zASebKyoFtVNNpewMC/72+mfK6i6nGoYERNhWHubAdmw9BnDwTAqxi2PTc4Ksn74MfU43iy
AJGxG3MPfqyeDLGA3QzGD6EgjS9Ghu9l/OiHYJdMIEWHjIzioAiiEomgp8FRYoyPatPg4qEI60Qe
dgmKwGiaFYp1cajWyT8SMvnqZcB7uIOPU/tjKWrjZebybODr5NlJGA0JczMMxZzTpcseLJafiOkk
XE3k96xZd0qy5o+Q0XQjrJG2kvMcDz5BJfWXBbnOX3umJCwSweLMJ5+zPo9Jdy0pFhNV30wBTUPy
RUBdnRkgeqHWfvFpWoRucsmKsPX34rIDKPxJ3/gBtxq5RIU/XhIGuZtLAqTyAY5q91rYHVfHHMp+
NW/dqdIU42WxET41mCzxbSTZ34Sera7d5kLIcjW8Nz0/u828tWxXU1gRmpF5sB3keGfMuj1mRnHn
JBTkZNLWtlvvHZSprltnCtp02jOk7QyyihCEnmWafMG3gp1a4NlLrY4rgJPG+EP0+8ya4hhLR5MM
rOhW3lQtGDMQ92JT4rY9rG7SRwNEzGDOw3x1z/0Y4E0df13jiqjlU0Ywa40IDfAR713RbhllvMsn
IXZm3b0DWbga6xXic3NBNH90guBqHVgM6zfpcys8KiE8UD4iwaYzE+rOJgMziQW99veYllyiIb05
zCXDPXJhKsT9zEcQkNO8kNku7Z1wlifblKcu5wpMOcKFIFSCruSv68VTVCqIw9U2teQ+k/pj1Vc4
Z55LHKkbckG6bWVxnIgSv2ESA9vIyn5dMquklosE774akPku3rYQesibPVwb1k4SeLQJXONRNGI3
Abi9LFLNBg4qo1ALBur9hS5H+kfBwmY416AD36fU+bKlsexiewKWzAgpREO2p2UJ3o6K0A04+xuD
2QEKE2ITU+ZXqPFVlsJIKpw/R6p6IzVyvws1iXUTCdEFL2ib95lv2lDlvKgg5XRjBJwlnmt/Irj8
kqHcXk8FXWubxv1CVFFhWw8A+6oIqwwDlI4VmUXjXn5gm6ERR7ZNY98v9sKFS2tpffCsyacOyNsQ
1NwAPUW95VYHjlpdGxlnW9OLzVC2z3lZM44krwBjRmtD/TyrgFRfRIqNLNP9TOI41M71RmJhb8XP
YgXfbbXmEUa2ltN0vPfq+d0b5m9Iood1WUJpWx+NzlxoyTOIXoYvYt278EnmOqQPYrbicSq8+3Hw
GcvIq/PkjzRQOpNGdvCeu4pE+8p5itXDKExQ3TBESRAjccf04kin9bl0xUlYkks3UeQ50cfoTe+2
ZdcxNfUcpZl5R+DIsz2RihmM9S5Jl4c0die8gN49DRUCXPIYZvP65gcPvjQwidgXFl+ldKhUToFN
gQm+Lolyu4kWKLbEnG+mfqTfkO6Ntj7X5TPYvIBmZ3zgnAz7NnW2OrfYiU0WT7WzemvY0gn9qyEB
2Inoh3eBbPBgxHNSe9u5M9+MsqTVMtr7WMPc0zFheCUYtM4bw2RS32mH9d51jtQXQ11SYMzexqWq
ZPc135rFkUrahTpcklKVBaHVTJK3IQ+hDIwwxptbd44V+n7+s3jpW0qfclnGKjQm2IB5YC9Hb3lt
RFZuY3tfChrSNXOozKAmW0kOTCPGt6JOLgo1O/8451MLZB9yQ6BX0lsoreTVGfucIdJFFs9ac/d2
SfXetTMlxyQVbcKB9nBKSHTgBTCUf9qYjIwibW9Uku4cgkR2waKv28L+Kg0GdtMc8vuFN9SpbxxJ
zzTEm52BR2XTccVvA8NjbxhwKc3zcFMvuwAK8LIgt+Pn6qK4SKCzNYwFdkwilHS18oHZvzJGC8my
nyYuT6ZnADXPW5KFYpfWUzYcUgAbG0xL3qZv7J/ZATtVPlvSq/dJY314lnHwVo1+EuDmcdqfpgF1
Cq/7B97MJxX1vOvs9GYFOQzZtyhC0mChEKy3fUqE653mbsqlyMBh/YklBuv39Ee+5U0cELGcsUZZ
BJ1Xk/cSWPp66YGRwJkjS97pb6defNZ8WCBR7rMisPfGJXI5bZdT6ZpQ37N63GUZ+zST2r9t5xeu
UWwgmOovy6Hc9smy5+fogo8J4Nv0SKzQc2HZRkQC1v6FQdJ4M3cx7qGfQL92vvOKtv3kVSPVJsZU
d8VxRnQ1oxPXZRGwTWWJih0KXq5NTLZovV2PvebdlPZHZ+GlqvBMINg+NBy8TT0790ZZIBkK522i
b2kl8xSR/nPhqQTJKXXFU7LKg1VSoIuEUD5WJyoASHvsYX0bdms3OhiNIQkjWN0FaXLf/rLwxnR+
ZiYrdTrdl4KdmuyZp8lnYlGE+Zb2BDUsdkMe1PwEgLTc4eG6y73pRFuBQT+jvBFloiI2gaf5Qm5d
nEfrM6n9T28cXgaTE7NwX8i+eLRlHYmEnEIigKGAEyS7XA09VwtjXTjED4Njvo3K/TK8CV0Zp9vg
kF2Xm4gxOfd/b80cJiamYzfeFB0ccBYAbHAXeLP1Hl82r76RnFZIhSC1T4UtV4S74bvt9K7zjJeS
SOKNlzpzODcU3qaLmyHmbKGKGesmYFRcmBtXlFdNrL5qwQhFOq5AKbE/9eOjV4prp5JDaBsjNVWN
/d4EUK1zw4jEJZ93DKwto+BE0efNd1qlB8AVV32W7szC/Un9Hp2qpwtIkipRitneXtqbQhIo2nfl
sZ2ITB3Ndosr/LOwBuyiNgndbrbNCxrPucL/FteAg90tv8L1mN56WY1JeD7VhgXfSVrphqHHeHYe
YsUIRRz/rbXxZBMlpGWTPhnFB8zE2l3t0EhM3FizfbPAHoscZX17ozraQfbYzHTWmQD8UfHlYKfl
x2JNr0XNXDVpC9CvGv7mbL5Zivnc5Njz4uSTEuKTYNV04zXTzm2Xj7G9zOWZ3MiNKsARuDawx23c
dtTmF6VS7+nipZGzIM2amU0AvI2akH4ELokUxVCfqpI4pcZ9qPxZ0EE33tdkPpkdCOmgPtss4cLz
96pp/LCagdzVapvN2VtW9iL869z223XKr7ht8VrazX0FrVF5FYuL7ElbchV4vOu1nrcx+fG4nJjV
ttpr5owebWPCnM7kL1MWh2UGS5iSDZrnJqLeWE+cjXjOV+FEJj1VGFwJsyD1HJqhWnVOUmJW7NbE
u2aC8lOK7qNc19sJzhdtNXnmCnmVBbQ2Y4yCusGD6Sd7u89Dbx4xHBukReXrDcNLV1Br133nOlsX
vAH3H4s8yjL0ba6uaTWnA5kOUPSxgWt/BLLOH9U6wYP2EG889JSNQ0XHWVyfnfJlFEVEgOpdn6q3
dKIFfjkF14WIKYwl5i6RnCjMT9ysZbxHEX+LPXWDcnsbA8pnl8AcWtlZW1KIrktRParUfq+0FGz0
Uspa5qn8AMqTUNwY6+zxn1UgMRFlEI/bA7uxR0K131qVf7P7fWIKVB3B5pOpvMYRcy9vbnvq2/id
8gA/RkqJEiPUnwwaOb1F2Mq4uMXWr+wDLiNkvXxxKBm6hHxI49R4rXHDXvNVV2i76+jtyMuuo8aV
M3t6HeyqFRTNKsriUPfnujFoEPACW78wvtn3bhZmIUQW+we9GsxNViArCclKtJ9cTdnMphFyAr19
I2xzl9jixd0vQ2VdGSUdrI5JBDoRHhs1PzUZz7D2yxJ0R8bjsk2/kMGkLad6MJYBaLxXDPt/X/7n
MTD0OdflUMaRxwgHIP7W5l6lCBv3qoYsg0v6k37zRQaMmwAL6ekl7ILl2HiMpDPk9CHRkS2B/9Rz
RuPA37NbLQrVUcQofUDs2dq8rGU/7Ccq9H7mHjb1CJCZeiRf+HNU5WWyi7vPasxHYU3B3ov/PDI7
w6W0PvGRca8ZsLvlpkjIOS7fjRGgauNQ2svZ+o1rn4uGCruK4y8nF2OIRORHYANE4ABxNmv+Jsmy
5HdX2Xwp2VLjOvXw8MXedxrY39OAfXthEY7H+AiJGUA6ipUK7NegAPrt7trFOHeXt8suHRhHYp+a
Id8H/gv8PLCHNckSax1OS35aTflQtbdtLqZNXs6PdUL3ufT9Y98KJE3vtrCZJvf8n167QPyT7m5x
y/v80joIjArZUPfXwkzmcOgdroiAFHimyq7Ix6ijLuk0PXwVUVzPXNbOsZ4EgTouu7eDk6QC2ATO
DlNCJLC8FiZq4XgQGpN+m7vtbZ9Pb7q6BC3qfNrHTvU3Z+twVpA2EuRt02Wn7CQBN9jFoT/gONsg
Nd+yxTsHyZ89OPRke/LQfDacbebXLI/5YzW/xE4GXchnj5YmTrJhxHqjFSwH3ejQD3L2zp47b+ip
7vPMtF6LgNUadiy7WyQWXZEPZWXXYkR9kZO4YY/9JM3qdaj8cmv0IsNokbzBGGGE3bf3TDOZIUYP
lsGL6dAjdgjlEJFqDC+y53ayGVa3+YztS7d1NQiGdItiT5ApP2VfO/TCdqYvP1cm+asZqTKeaK6A
UGHEnY77rDR7OIPcJb8u/bCQ0mKiaXqySoCApgPyZWpabFUIVm77U+Qd7Jd6PpQLOrNVusHRFkdV
qXGzJDSmhhXxyfOKzxGRj7tNY2xqTA9D2aTHJJ8uBbT97jLiskGtTMCd6P7OrCoaK7b71VxaT/FH
h8ISWoVB7apOA5olNtn+KmE0cKQYuY8lZ2XdIHaOJnMn083EfF2IR6XdBrULJX2h7SEviTVjh+KX
reNMv4wTBjJCse9TKBWUdxvdF+N9R2Z6NBBvdAHyX6PLnxO3C8sR3UZD1LBmZE1qqfaYTx3ED+4I
aSfisBsz86xmc1dRU24Wj8npbCWxXJi3QSucvTDHbgch8rh2ubeRRb1NbQJb1oSbQ5KI4XpGby98
DO55oV9kjcnUVM90zfj86xXrD4psnA35Vdkgq7NvhVObS6JXph0sBigSXZ2dlEf/tOsR7VtHGwzF
woMsg2q7Koeb8Ty8gejZ1u6l/mwYjVuno1uwkpZZ81LL1Tl4doObWTTLlRguPaEeOw3xG3j4vKKn
ri3JE2d2YytSTgtjFgxgDwiBXGhss6T7UpV9FXpWHYcgV2q8nEy9tnlIZFsNAOpySd6WmrcoFi5h
p+zdUAhxyVPoTq7IX5Xk2MaWkoc8KzAwcdkz5vPSS/7izuUtmSdCiUkkyxotGelPr27gYiwuqhOo
T32dNPcmEgpnVL2J+VS2aTGA+x56tnu8t9UuO4JGJrrOVFkevZ6t9NsmzJPpINi4Ey9cEbE6inpP
s9iBEbMLpnOTEt7CrOynKYV6qOx4O+XLqzMzdTl50/MQM+uJDajf1wTRsESrW52tPMn4E6QEIesk
X60jx8jzx6uEHirCYWADRkkWZHPZ/sBv5hAt+d1kjgbh0z4TMJNP7EbNYELX4qe1UehswkZGEjZr
zmQ3BrfGhcTUf3sWi2K50bV9BFTSrJQVLuecaK0fnbifpv036fUH9AzhFoDC3e5uHaQJGSdGh44/
gW/x08KWO7NkgoKWIfSagSETdA9jnm5mesySFJ88nbZDarwHvfC3o9UTuJYVzZnOn7ctV590PEFP
h7ZXaFpUOuxzGO6lYmVfuwfsI0KYGEXEbfuYO/FyJWOT3gZbH1FjyfGSRu8MWPD4kB+VUZq73r+D
cUFhaC4vk7YO62CiCuv+WU10ROSsQjuph1DPgUWhWK789sk5HdR7KWmROX/2lN357PbZBHNXnCaN
1YjtwKhpQKeBQc1+6Jkbv03IIzEawqwJd4rmwfjpm+ndScj1KuNzMeKtFOPP7CPotzkSPO7KJ4Uo
QN5bAPe3logfzvMUsz3MoTdsGdD5NC7Ta6m3XGuP6IIqz+8N0ULPdxdOubVtNg1WlMia2PN5Fyb+
0Na/pjN/qcmkYpHzwWLt2V+g23NTfuHdIL0S+in9XnbGttc/8BflnFVpjvzilvsUBC5mw6gw8kNl
Eujcx85dNwT5VTNwbjtdlHCQN0sbYA+kCW51gbtN1TzftP7WwT0b+VqQtjF+Lktzyx02pwp2NqJl
fK5vanwg7W7JLwO7in0HoW0Y5Nf2J2fIiq1C/mibQRymHdJr2rgZ/0M4KZNmvK0lk7nGN1r7/GEk
B7qvJmgncTMNtNlWXX973oXNItga9QPGuolPxTLXfRKsw212+cdFfatw0l79e0iWHVFGKA9tIflr
h0sETawPFfZHPLk2aynB6r4RQPHvpyVqO9bhuLWe8jHLOQ/M1wG8RGTZthcmzsGX0o3EGrwmWSqY
ckPTboZq3vYxG5lqZg4i3/S66Y6dHp4mr133du5k26kvbzSWMXrHdOecvuz2XDwEG/tjAUdY06ul
E0cJxxrLlD6YCtThrdMP483U+g9lzQGt13JTtVZ/owLVkuG987np+y1MFkV7A+rYbR8viPzIjCrV
X/NoQRH3aMvno/XiSJyF7fDRdpBcmOiiFKq2Qe/dVnTEonYVQ0jRuo0ZHZxoscLMuQRtzL95v0Sx
nBTxhVdFP+od4G+ci/FNsCbnRLJXYVu2K+w2DWejQI+x5iuL/AGKHP3Lkgs8yvPvLKe/78YCGUYm
L+VC/1NwX0ogSPfG8qfJD85jx7rJXGeKVF0lO6MkGaGz/D/PxaNZqRetpngjwCCH3mKG3rCwPjvr
j9D+oXeIyc7/PMkJulbld6eZrTU9Re1nEGJUL8n17LTPfYGZQnFy2cMTcxzXQY/DJ4nTbZz1UDxG
e+MF4vsycUIhDp1kCGwnjG3vZOO8Lum/bKdEHgMsP1cMKj5bl5jxpDXotjccAE/8DCXDlswRNYiv
Ox37QG3y8imQ9Kltj4wiWCBXslluJ4fugSvi9/QOBwqrShjP63a0se5P/XkZi3KPLeO4TPEtcSGM
vqBFFJbGquPxmsmyvFa1+9uv+izEeEuVCrY4vS5insHZaWAIGnaFGDm7L9UZfZRbmaeCcnaoUE6c
Q+eqo6XJQa/0o7Gs1nnEC2TjA9412aHqKXFV4PzahTNuajm8Go1a0bkKbgYcN5vJzA7TU++n14pe
Gprbpy2UOlmExeapv+wMpYJoWJswEClnS3ZfQmYIE9b6pt+DVTrimeRWXpg28/3tRymJE4u1Q+K0
8Zu442chii/Vpytnv72fOz4XkRFeSN76Tq7DR+IgQub5ZZw+p4PmkPFkN34SChBlKAx0bF0O89RP
O4xPrLBXucqf+fwfvK++7YMoQS9ApkX0HwJzY8xsq9zkVw/6YbC937ZUr/4yPNKFiEM7N+DkewRn
BRClupjtgLAu7h36qAapwVJgySbywN+M1dqx5TfpOnuxcw0o7cuKZz/sanxil25WrRjPZ6dWRsTu
HCctgT9cLc6y97iC6qTZVyzcsTTenDH7A25Wozx3et+Y2NoYf0/739obXsmZQo2um9tO7KyYOydr
OnTl4FCJCfpx/WUXPt50vR39DEudKVpyGZg7bS/xM8aCwS62fjz7l4amv03X4KyxpEW1BRoB63XW
mXh6g/RKu6u1ybP03DYGqZVOdZJMqxV1V+3V4ppbbHMu1cUcjrXcW7NOoI21HREs3YPNC0NY4/Iv
xFXPpjRhopN0x5TB66BTrPD7pc1/06a7QKfU0akN/m5SOYVExaG8ZRN2yUBb5hdrTYNrlI1QD2SP
+25mbbVXP6Vtf+eMBEGAqebXyKK5wuvqo5Yz7+2eZcFWqKNdHmaLSXCVU5xg6t1j/wb6p1s6Vpom
hibcCefUvlNGu53bW7Wa1nVdTbu5NpKoKyjK2uHQ1BZ1K5pwVmd8erre+ul6zioWoDjt6q3ZqqvE
J7g9MYldwHFkBcawDUqDceXprdT9tp8GSgCV3BkWRf9cNz8JDb0uJ4wySIwsMhb7U6ruVpjqUAXl
slUW9W6pCoke5DAsVEJkiec7lThfrbhOHFZNcgI92mF/AR6HRriMuU/BLxkpn4hfovNf6KDsNTFw
zLRcO2xK04QyQif2LQMrt+ls3mbziNvDOrZJWe0s5AFZyTttBxcrD+Vo2xGkuOB1bXv7ddDZEw5L
ylE4VK6aGNSo5U29Oo+xkz8I1pSd7437ol/3QWtdxdzJGRYNx4YGGdGU2zxHjSSxM8/6jd1pJ8JG
yVd+QrHT4osZKlRzZrmzJt0vk7XzlKIqQWwMyCzYtEZ5Err/ifPppxjoVeTrxuoeym4cuWgY+Yub
NzuVP5l2f8epgddvR45Ztnvg9/TLFsAKHbt2mX4hydKwb+se8cy4dZr1KXW9l9zTB9N2jl1KqWoo
+wR+h3EPgUdn5IboDv64Of1Zwth2ZssNAzTEFIid23GHNeevvgYbWHwJR5DDVhwRde+lhxJXquZ1
jYOoX1axT5X1HJDD2nXBezpeHPFZejJmjBQY7UiBqPTJrcg9bWwE7sp/NqG4jXFzC/Bownk1PXYT
WoxKGIZtPHlmcIxAu7h9qBhk2ATrcqrHIMpWlxQlnkLH5OTASaHN6u9cv39w3OqzH8gqM0wP1j6G
NHN6CgTyshMwVuD6j7OyKNjciCWXDjSMBGy44rkgoJNxE/BirtN/1uYYGbhUO1JDdWbfSssjMxRu
YI7mPrbx4XLLoy/wutaFuxFpzWw6oz5x5953znDj9toP6TWy7Sa0bmN0zl05ymFb4+mZfZyPWl3b
I93ghHZKb3xDciDqEW11M/cQJPGl2h4f7Uy/vCwt9qXeEQmetTGzWu5r6360xpfKRAKDinSZSN8b
DHYPgaQooVCcmVa5tAHhSWVgJ8xkQRyg+o2Hj863dmMvTqPnwUNpSYYsWLMBWngNguaoznMr1Nlq
svGMALHS1puNA/aReTMYrT5Wg2gfcmEUD2yrL///90AzMP8Ip4jbpoxhQcZpYoW9aw77//02TzT0
tCXWsLv99xB2APoQrnj/74vkc5Kzjvt6665D+4AO0z1gF3tsTeAd/x5yiHe96QLz8J8nXJ5VEmC6
47dNo/++EEI6U/qzbRz/PQ+ztb7XHfH1l1f99w+zJYeUgUra1vxm/x4b5KBCHHYuGJf/e6zM/NAC
6nP77xmwuxbcLjmCtlvMt0JP//sPe7t7X9Tz1f97XFAbgNKZaWj93/OtTkKxECf6pPbNfx8uiVa7
SXAY/XvRf4+XzUL0VOresRfZtXYX3+Vkej51Mcappp3V1b8vZdAUlwy4dZvpfHwK+qS8tju0xDqZ
R+4cyr8nAyEsGb9RYe3p82yy+P770aUPhjDBrHf892VeBvmewQYR/eeFk3g+kVWIaHZ5276EOldY
/3nqv7fyg/aVros4/3unOSOycY39BEGCp89jVx3YThvhvy8zJk/Pc2A/V53B72Gat05nDY//Xsfi
J5Ey+u7074XcGlNfVwfx7t93Ve6GC55epmrK5v7fP27Z9bui59IClZWm4SgbWBdzNYT/vo2jubnn
DbNDTwYzq/jlOVW2priuaGr993WKYdHsB+o9IoW9U8rJbpHY010z6/KOFvzFOdC29yDqvKhJsumh
AKkZDVAVHpe+k2HM9M0TtVcfJrMsXxTqG9edO7+mKzw7r3S9t1q79aY0xuZD9O0vobKMS/b1qz/l
1bdua8YGc+enXjGyl37zpzQVRUVPhQ5HE05my8KxmnexpqLZ9CfUKiy5FRQaIXPsB0QTU+5MPHtt
9im9kF8aEdeOWrufsvfuPRz+X//D3nk1t62sa/qvrPL1YB2gkafO2hfMIkVlWbZvULIsI+eMXz8P
ml6mrO190tVUzVTZKHRAgyIRur/vDWEffXayoHpWWRMwe6vdz4Lc7SKOknETFj7WKK5W3mImj65m
YvMImg2XZZ0fF1AqJ4XJT1eWt7JB8zWbh4RXrGVRNlQhwaHITxSmOwx16lf4w9oCYraSxWYeILeF
s+4GB0W9n+fA6zkHPk0ezezLPFhOla1uFF1DhXjuI8d3yQluh9LsTh9VNmS1126zmpyW7CLHHxQV
nH8XkO/PS/BsMNJ3UxdjF0kK9Bq3oHTXlmaEJWgRHLnNlHWjDNE9IgbhstLM5kuaKFfCLHqfHPHt
5HjB9zI1nwF4u0+9JRwskBtos72dEFVxy4OS5frBFr2zYfHacf+ngry43n3qve6TmSPlEphr2AP8
QFM83WZ2YX0eLJEvfb+f7lwtzDeulSK3k9bdHnS/s8W12bvG1rRe6WWsfgRRGCGYFNyUanyXTUJc
6UWK0IJu9aQmyAW2cVBeceGQKPLz+Cpm6bTV0Vo4xrGRbNsSlZQkI8GVxv14jE292eoZqILMIPnf
Glp61NpRbFG28Y+aK6wtN4p9GccQAXIeuNxl+wzQybaA2r/TzSi4ZTbClE6zrRc/2aMrYX1rWIcv
6sYf72TX0JwUojJ/dx26+l1XHZrznYrH97ZrTJ6+bXwPeiq6xPts23tom6K2TDhD1hHw3HZl0Qfr
HrvQVVGpZP28/jYVNc7KkTetRTj1t3KDvay91JGT2MiiNvfTOpi4vl6Y24JHG8bdEbFsVH38CxGW
w+m4ICKo7Aiv2pME/zbh5odQFZF+sP43TeEiewNPidWgs8txUQFj2UMGhpdwq6MqvAK0M6xlXZ87
3i2zezD6KG6SE6KfrLN7fdWPyDPJUh946RUSZTtZkgPBT3N3Ee55wJkZQ25Mw/QwbuYeOteB56xI
5Vriov3Zj/zHSiBtdy2rCtfJkHSrdnmFhfqQJM1KFT3oCgIozUaJDH477CCDNWxE+JjKFBPLEvW1
zWsBIMBcSWwyXp7KdVkhwEcc99RTFhHOJ9Q0b85DyIbc9Jtri5Q6mtMOMjB9fa15o7qTgftMSfgQ
XJj/otI3LXWnaIT45YGyo9zIBniopIPng6epAD4eu9aFPy9Ay6DSrzriP9d+WgJrQTXwC1HDmiSP
md+IAqEKc4KPk7ckHHU7e81E7t6GPsQbtySeLutT271H7kO9d+fpbllCi1GClv5ZfsgLVKHMEbdp
b8zKtaxvA1ZEfVs8kcWxEScasFeNSF2mJpazWtArh9rmalrI3WbEuTQbOqTMTeUgq6ooplWWT7uy
9tzeuRDXklT5/q5eFt/VmcLRLtIyXvcOMVR8r8ZDIMYfG1Wtb8OWv3UywIungW1+0iLIB2oRF19I
2n0zjcJ6VuzsY6NpzYVh6cbW0aJg7aY6qh9owH80co30GQyPTDg8T30NXaYqCZ9wvMTUmAcmqAxl
XevjwUFlyxsjfQUqnOdfNlyNZZm+jgWinm0tPvlmrYIgzR1W7L2y7592QuuQFVVJ3S/UXvd3Xpqx
tG6gdjkifS5c7TP+5Modgtn5IRPIDIb2BCBhaDdlWiRPnUoSbVQSbaNA4fpieUsGSNftU1f5xV4r
q2SjQhC7yFs//eiM4wXByOxZ6/Uc1pPnHdKgi+48w/8uTzcJh1+wHPJrO0+7K88nyzDMB8yfAwQl
Oa0IbGBm+cYWOcmvEZKkR7nRs6E9lkYLvNZ0kDhQWKWXACSPugiNYSH7wOWcd4Fpw4EzDj+KP4eQ
3dOieErTJN+dh050YMGG0jXrtoQaMAzTBbot7pUsZTEENLtD9l4WowoUC/DUi96pr2wSgs1FTQQE
dJgaLvNSqZ7GjrxqlBnlZ3sibx0OSf2cJ+kTMI/+BYvmY8t89LXuLChZmY+DfT4tcgeawEJhIT+H
o10ffks6gJBxfGOm26fwxBt4yrO4XG6XKMwJrViEWEtvZfHcECdKig8yOMuOcPd1+FHpsBHXEaS+
dKygdDd1AcS3H6z6ItDbvSzJjexizv1ksZzZRUbvEy9r7NtwUJWLzIHXlcJSZ5XeIaIgIF+twrlZ
9qkUT10mCTHRyjTpw2v1hSW9sj8dIrRkWQnfvD515ne60nCWMCvTvoUwxCA/z3E6vvfSiiuLc9RA
Cg5D0fSbZQMO+86P0+zOm5ccoVqB1flZ59Rts4oJgQHdQRIO5oq4qVTHuSxFVF3CZXliTWw+qNCq
0BuzboraRlI2Ak9ucyFeykYTVfsVOJBipxbgBJtOL7aZDd41aXT/MfRye110iCOIaIBHBb0T85wO
qtuQWg9TAsrGzX3ldUN+zXvNOqaketWYDyljrQHIxpeDqQerIkogEIEUuCeauR4Y60Y3dfN+qjwC
p7ZghQnJjrU5ou660UQL2WrrZDrHxvYuSc8jMBqGyVVRW9WVDWKNFHoVfi3tdF9lkfmx0gsbToWP
HMiUhk+FQgBh7mD/eiS51JqguhN8BS9yOtLiibUsxlrckFsi4m6XyUOfwFBCwDO8jTwP3SityUmR
JPa2Hy1xiHhHAIdJWzLaUX7J863ZjqlqXxl8P2s7jvXbPMH+LlQV+2GYJYvQ412UpeFs69abxkU6
ezC09qgdSXUmBC5R3ZqrMhD8x2LenPo1lZHjbaH8OEK2NOOIQ3JveFgQQm4nx70GkdjeWXob3BcW
mhUhQm9rWZQbOhi21d4xs59ZQAgPnTvIOjpoBuFAIiD9hee2Bs60nX+wsqQ69kGfruM0aT6KMHqR
P7Wmfw/NPvgWca0STB8xupiPcZAqOhjzMYlNTKGKjPrjpM/pg957NbLTMZmbaAvhpD+OKS1wKXGS
HaBUuQetGd0DKU/yW70gIVFGmb+JeTdUuGHTlMmm97tMgvWV0oabZCjTFpMCAx4frrqLmr8elWd8
1EcfEYaFqTpss7nivGmSEANgUK8PE0TadTvguF6Hg36ZZyJeh2akPEGSv+65Cr+ZYXdj1L3+BG8h
Iy1e/1NXL22v5dTVCIabwg1/dH03qjGpeKznZUwY8VlUmf6oelXx4HdvCmH3rHWWOLVo7puW98cU
btFv68oDhDKVHc7itTrwjoXxT0JUNdZyN9YQBAjnTeFGKEw61yq6XYcqntdrcjdDg1bBU/XXWllG
Gb7aTzoha3dU9pnpH6CMGNuEVPGerLyyl/UQ3wmeykotHRx0kefeJP3cbCF7tZbWmjvZoZa1cldu
SsckV2a30aJAOeNHf9kyav6X1q2Cw8hz/sbn1tglA4E5LS2zGy/Tshu5xyz0Y0MydX+uHzxf2zk6
iXt56K99QZv+6Nug3btA46BFdtjxj3JjIvTJdZQaa7tM0S5pWrjfcvfcpx5Jd7zvI5st1USspcNY
JgRm6D8oiL8fsqxRiU/Pu0IB8SX35Kb2eXcBTwoW57pOOGN5PJdja4o3UYqOmTwYiiNKTe/GIVxJ
kqauLR5XDjmyN2MwcbKX2Tio4GsKuFrI9XVueIOQQXbjq0F2UyajDUfc01fuKNK3DbumQ8DvXFvo
ur0i06qv5IFyg7RydlPvqrmnrKh78GEWU44tPI0Up5mniXTjETOEciGLUJnyba2jtCSLwoAyqsDV
vJTF0ApXvCDFQ+EKcROnxoOs7kO0WxsDD7lozManWiPVyxLCvpCtiqle46Q53WKUbdzX2XQa2k2M
9tBHbYGeEgeR8RjX6AqxHp0/lpagJpibin7V46v0JDycSf750xrzp2UaFmzIJA1P508rh4z5tGmN
QHMJS38rldBTXhebJvfBRc9i6Sd19FlP/Vws6wAmmguERrbKhmlIeLLLcqJmnxMtyXayNKblgUcl
FJ9EW7sRc11ogWF4g7bbsKqJZ6+H2h6BMgXp0kOo4CpnKoR1kmeSfqiQz5K9TwfaegB2unRmX4/w
xlTq8Aa8mc/Sor+N8b+4RED+0CqD86QKTj+6A6wj170pu/ixnqszF55NFZNOb9rYeRoaPVoSiA8v
ZWtjRXhijPFHXwM93RhY7Ay94jxVkMY2WRUNG3mUED3hyDaKrlwlcT9O0aU8paN06iVKr2QA51N5
UUQit8qUrSyO8fh5wncWDau6eKh9by1P6TbkxrQJ5+u2S8RHA9ZYHDrHJtHJeKgq5GKMrI44ZdvH
vjTJvUSa5YELNe7HMTGQG/rZPChgGM6HTNM08hBFYt/k1aqbsE6C7t4P2u4eoyVChwngUM+niOQN
BjL9+HzuobXeYx/pyVH2x/Wk3uodREtZrOYB5yzuPJY8pq9Sc4mmiLt1dXPbtGN1PWTw7ZkAALWv
FO5WFZHMVrf8b8FtG3T5NzycUnCC/uw1YMC2nRoHon8fPZpW/dXVlexb7AngL1b5SRdmuW5QJrwk
Gmkdi0kr8UBy7S+RUq5k19Ihzyd61bmbErzhRjXkTWJW/d1UuN1Cns+CpJh0VvnsFUAVlXJgMqbE
5qGGVLnOQ8t5AjhwlF2bSHzuHBUOorA0PhQRHfk35F5fLm3WUX//DTFrqNPfkKfMqeTfUMEaegyz
8ivw3W7jlbGxSdR42gEOSFcCYY9HWeyqOFuJQBWPRlP/aJ1cX39TVGNR7kgapRvYzuRJdCX6qOKT
vlJHtboCDN9flFpc75BNRkdUCZOVjW7ep3HsnoBAG9+d+lAnyvTalDwmECGPIJRz9OR61VVNPDNv
EVzo9ey5T8tgi15Wivxd0heXROawjJr33hVbRJ6xGTaaJesAepdlP8KOwAbaa1LrKtH0tTco4SVp
I2eZEHddy/rSEWCBIDpnl7qZr/OmxzLCbzlCd0OMX9zBOQ3QX+i2gauWNtvr2bZ6aRhgQedSGfmg
ePJqPDV2VaCtq6pDkWBukF1kq9uJ/EACARX9iAQVSmCbpPLNo0F882jNG1kMkt46TJhLypKslz20
lPwRSR8bZeosgvo+H9vneBwFZroJcL1ZSgF2mK6PBUL/96EPYLLWwFlIIXR7qh8t14nvSacHp/oi
sZetJuovqG3ANu++oTbOOwz4y61fGN7ORzpo6wRJdh/3JDkaRe2+6b26RAC6fVZRbVoh46hdIZ2K
A1qbhJuhVOqPlao9+lXcI6mDUdaYuU9mhIdKpNnxZVuUPR4g+ohq/+jfsMaAjJ35t9DK+0tdNNat
OW8MAW7RzG/HKLRmRbH2CATzAP8PrGVlxNWFmJhWnPu3dR1u1IYlm6yTh3UBKPwxbNOtLMoGNaxe
ka039+duNkgqu87Ta8ib1m1SevW10ynLcweUZZiaRePLeZhat8ttM0HqkwfJhrYNh1WcBB6UCwaS
dVqTDZhdh+mFLHa5Z22ysAANoeKN4/rmk8OS7tC7gABksR7HYI1SjbqTRTvOHxvSXTeQqbx7GOqb
umnNp2L0IbC5d9oQGUdSF0jw++p3YFjqNqoKljSyTm7CMKsv4VxBW6avOuX6xpuq4qLpss9ggaGe
u55YaaoT3fVjZt4Y4mtLbAHiDHYVF8iYQXmdG/Mqj+9UI1RXKtmhtaw7NXjFZ30U2kGWkFI0b9zs
q+wua0JTUy+YtL4dJ0pyFVREo6wru+sgkjb1Zx8O1WkMFhfAtcvpM+QXZ1m5ZKYjUv/a/AAK0Xu9
P5c871SSz6oBlYtzW/dL6edx8iH3s6c8jpxTfy96ctXzA/Bnz9P55rZZcOc3x7mDD/rR7y/8foyP
MBvjoxl7d206djvkWOLjuV7unerKgYRZD7KB7ufqrOJJv5DleupeEh9gPv4MRy8186Pck5u6HNFU
EUmLgdjfDZ6mhsObsmGHu1z1033U40N5GuY8Qlcr41qLZu2+eXy5kWMxKegWH/74t3/8+8vwv/3X
/CZPRj/P/oCteJOjp1X/9cHSPvxRnKovvv31wQbd6Fqu4QhdVSGRmppF+8vzXZj59Nb+V6Y2gRcN
hfuiRsK0vgzeAF9hXnp1q6ps1EcTXPfjCAGNfblYIy7mDtfCimGKA7347M1T5mCeRqfzhBqa2YNL
6G8fy7l2JrqOFwzwWtlFbpy0dJZZBd63XChh7zJRwSQg2fhRbFxVk6mfNumkXRk8WvfkhvmuUUsy
rkDlF1tF89vFuZ9sIOeGgWYeIplchARFzWxXZk5/NLN0OMo9/efe3APllIxpHLjTgKXJ0RPaRRO2
+W0RAqX1jPFNyc3UCzNwx4385v/tl6++lj/FS16MVegHzbviP7av+dVz+lr/+3zUz16/HvOPhzzl
33/Y5Ri+VHlNFvN9r1/G5ew/Pt3quXn+pbDOmrAZb9vXarx7rduk+fsSmnv+Vxv/eJWjPIzF618f
ntHuIcSDMWT40nz40XS65FznzTU6n+BH6/xV/PUB5Eb2+tKEL+1vDnt9rpu/PoCG+9N2XBU+q9At
nVi8+PBH/3pq0v+0hWnDILMdQ7O5uD/8kSG/FPz1wRB/qiaqRDYBd2HbumF8+KOGKTA3qX+6Dpe/
o5sm2A/H1T78/Q38uIlOP93vbyrHNn+5q0zDsXXdFaowHM02VVWov95VMI8t18rDblfxmkCHEoif
X14apONhO5JcNpvmU6N8jyv9zlE71v1M/dbZbJ0QR5AZMicBkAy4eNk52VORG9dq4zw4nRPvQYV7
h678PrTJZecYNSEoC6uZBKpReJGoCrHNqHOXSEPyXPEJJkAwGIg5GxAD0PTLLHIk2fSI8WqEeAdT
n0C5LVzytHjhPNdD/Gi74paJGFosfo9acIUEz426xsEAkYMCxHGJLpKPF9GC+d5l329A2j5HWobN
co6R0/AIZz1aEqK/dcc76PAPFWh+Zcoeqin4HlTWlWVGX9vevWalfuwr73Josn3MfBRjI3zCGzIq
bWupOIZXn6ageAi8/A61nM91Um1xW1jXzCBWqWd/NPTgprXj7x2rAxhnxSeAod9zv9HxaOJrti1x
axXmoTK1S7LUCCb7fGbfrj4Z+bqAcauncP+9eo3THhBoOIkaWRoTYLgbfUo6bzuv4DAWIbviZ9/0
MmK66BCA5mvzasgj+jxbmqnsneuBuE/BWCfIqVrjUcSI7lgWv6oR7xzDgHYPyFkt+QxQ4yEnR8lO
NbKVD3tyCCxnDQbnwhisL5ArX7yK48JuAiMcgf3tkfDMWBoFngCdLa8UpYZpN33RINhHIB9wX0xw
qxr8C6u0wmUXG7cTxqP8nGI3DxwZHoS++df2IBYYxZM/8j0Uid6sS9aYUTuHCqOB+XSe3NY+SJ6S
WDP646HVM5NlXncBfmDVd2jxGEB+w7q/alFPJF9LvJBEJr4Ps4Hx5D/GtctLzkYXzc2z7zVWgjA4
MgTvfXxEuHT4v22c2gQYWGsQzO0nMNPdAVWxFw9HikVTuQ+RDVoiBAuuY56cAM8OSCzXyAItgzQi
Q9EQv9Hs8UbptBdRvWhxqNyJmnQxMvok9AsVlWr0gMhaoYZPpDHeVPBud+6w751Kn3Vd4lVv2hed
Z18EHV4B883iue4A8rZDAwB4xKR+L8j/rLRRv03h0i0r1X0oB/8JGVvMmPh9UWBIVfO2CyuxFJp/
WzZZuIlHD7EtpsrkF/gzmaxHkGRGD1yXSF4GlFAw3+lWSE7euahWLvw7tW/B62AXgio0wg64iLSJ
++o16yBM7wqhr2dluMRQv1swy2DazDdeiT9kMPgkRc0ruCzfsafQF0LwrcDGfzL7HWxeTMli7gT1
CReSPdfobF+LYbJRXRo9l4gNbW6ZpvxWPi9hVJsQVsMka9XkVsdlWrtLkImf+shC74q5E6HMLuEW
Q2nVhs4O/BfRf53LIdSxtwDJy7J+h6bPfoq/xhBfYweCSMl3Dbf4u6r53w18wNBKNabwIUTTG7/Y
G5QpC2yxuGmqDmeIIK0W+K5clAbaPUE6m/rZMQ6ZtFtO9FXX7BrSDHlpZBM+Eakddy0/oW3YD6IC
1uoY7ZoWVILcEInxcohXicXzVM8Q7/eDHjnMPkEIo/5ko4CBp12pL3jWbgMi2A5Pz9iyMZ0qbrKC
J1Bag+GDtFGhtZ5+VXiQLaOmvEgLHiy4ubtLoDSJqM114UNIFiryJSr+iFWi3bVoJMPiKlvcYdB9
EQVi0H0Fc9YV8z3LsmoxhvYV613SLFX1TM78O15t8VKpExZpJeJUJayeGARHbigHh/DOFqjuzaw1
XQW6WOslf5AbfKxrHkexnaNj0+ugTNEpy1qEQMsamD6GbRtylhkvgxiKNxgSAKEooB5IKYYLgvL3
CimCoVGMpQO/BOxmvlKj+LuepzBoQN5susC86hV+wc4wEf724b11mFgiwQeelBh27mjBksR8eVQB
cwA0ifKFmrb1yrVzHm9pD93Yx/UGsi/AE0xkoYSuOw2zwg5qIUAJFwbHrD+ErxY/BZz2S1F4LwA0
MTjRIKQXEeyA5B4blQIvk09oSKaLyY6nTQ7knkBj8bUgiLlAnPMBuhLe7nrArZc4SOsJf4mjXy2f
JX4tbkdcMFa+29yh6XivVu23oR0eKyuBy9I0PCws/8ZGhnC+ygd316DDiGJVB7Fj2xs92LZ6hMVo
k1jVIcikPY/bzAB9qyNNJl9YZsBPMil80Fyp4XjVJBc9F3JdZIZfiXhdD0Cp7Tb7HhjpNpraz3nJ
ZaBpyTdV4V4EOegufZFuU0OQmOqMC69WMcZxFXQ/1OAAgKU8DLW3NQcT2Q84UF57ofgIgnnCukJv
4Niz1PcilScw7NllydK2RQCCyREP/El9BQbwEQQ0+eVkvJ10SJQT2lJhO0Hf8XkZoQzBo3zQSGXN
qPypqypeTvhY1S5/VwYnyI7SZ1TsnqoCKB35znDgPQmyvlDVV9OA/+V4w5fGA28MMspfWv4z4KJu
2RWXZv85aPJkBZAejTANIEk1NOqyt3jYuDHkl5ajbYycNywcdgi6qyv8RpZK4vOQ8jWy8wU/S28r
D3U38ahw5lVAK267toLoOgwQ23lAWgCyF13Nm1gFrE2IDrNkb1H6gLs9wvzLvoWBHAU4Po8GeqDa
lW7zuyZqA0c20RfydcjNQ3yJGUcyz74ijAcHRdtC8uuQwlAeprH5NMRTvB8AcrNy4WFrGreqgrqN
pgYbt+VNGehHs8nn+RvTBsUs7hWYrsvAPeq15vF0QxgUBYOMmA4YISUgPBV/D+H223WtLGyhXY2T
+kleOa4+a2hgye4oeHNnirW2ByWHAZu4GyOz4nU8GdWiUkjLdR7cgHSHHAsqlFcu9AQuJAM1isGG
mB54N2Lqg1UTgQINVI/IbxEQPRuRR85enV6Dgm+ifVmq3jMhCzDfXbAOWnh99iIv7Y9pzlQpVphm
WbOcrAeLjNS0VXTRBmzqHV95thMW8fJGgLiWm3LMm0PVd9Axxgrn9GqNw7u717V66zSFtmMG/jko
UYInN75CRVROjvt9VaGLAtHwKVEHBHnrebQ7M7CffdtEt74oBIzcasJnsWZzKqv1lKyyLrKgl0/e
HvO16ygyhlWrq/eOg156Mer1XsvSep/bM8smWgPawabCqNq92artnrVeu5dFuWnnBm8z+nW7t4yv
vRY3e1ux672FLcfSgke6bEMBNSp1rg1iKJu4tpq961SQDyLNWio6LDBROVCWZiFQsZtQThpq40oj
n7ZVQ+QQSY4GK2KSkbaM4tbdpmT+a6PR8Q+bPwvOnc1+SJNHs3KTTSkb0LpHqDgkQ6SVfrOfGs3f
s9QNSwhskeb73EkeVmg1SoUtFI0gQ3qlUdeZ8MXCIn14iePyZdEG7bJKvJJJe+1feqSalFyoWx2L
2b0DeH7vQoAOLGPYWUSTqiy798xXa8i8+3rSmYC53QtZUOQ8bbW7nG6TwLoqSlSn9MQx95wFnbwv
heNbs34KXm9dcpE0UbIuKy4YZ87IkgBTEMSad2NbMMWxEuLLlMICMT902aBiTNE9Sb5+j4zPsJd7
CRjjzPYP9uwRhvVhuxmE/TlTpnaF1xyY1tb6ZKsWfnBC0/eYHyNOr+ouksU/ywKuytrKgm9pM4o9
YRg7hSs+7xqxsRztmLmjx3mUqhB7TfFQVk1gCuHxEaK6hC5AODjTNk/FZZl3kNkjJM99E6ruXBJ9
ONMmkHvFgrgrVp2TKAe5qefmU7EvPurErzYWvlprFiqk3HCfOkC71NaiRy1dta3ukKoda0ObSUCc
hf2l5QVwIoQJf7nyr9JJNQ+a45qHMs2s0x4OOfbKaNBPk3WyC7oCe1gQew0J5LWs0eeDrCzj5q0K
JHZr9ajp5tHrow52mnIoBrX6HFdetnJM1YJojf5l57bdoQeKdiRefQl+cmlPRn8fNrVy1aTmIesF
/DVcyA7EubUHpc7clcgtfyuL5hRc6WlQrIFnIo/Sq+IhCSPtsp7I8fZdkqOInhabxHX8VRPq/Re4
31t7sOPb2BSIg8TD57S1049FCwEzQUcNqhiK9CrsC73l2w5s6+FNfOE3MTBtXo2fY2DmvFoHpOLo
lsXF4rg60YS3MTA028Rk5FW7Ay+cbUHuzGvVMB4dRJCdh7ZiVqMj+hoinAB7kLfX/+T8hobeoOWo
NpG4X8/vjoYYIeG2u9oeHs2pvKpsJpMsBGG3w59fiBqwWGsFew9Z4P/43IRe/vlPty2wrYaGwLbz
7tRM/hUD3ekW2QzWifOCsUakckhA1vjGiECOulOD2l/Ks/6ILv34yt8Fu94V/2Xs6//CkJXQmY++
+V7/KWZ19dr/cXwdwpf8baTrx2E/Ylaaqv+pqoZlInimWhbCtz9jVprqEpkiNeWqxANs3pk/Y1a6
PR+kGjZH2TCBBD/gj5iVrv2p43QNglBzbVVohvPfilm5BMbeXgqq65KcMAlxECOD3Gy8uxRKRNu4
HLLo8v87cDh2jJAeLiWotf8/5cBBaozcouetwIN/a3BFB3XbrxATQ0DHTY9N0KJcpPqbse62wEML
oo8sBao2bLbJ0D2gI7nVvErdaU760AZIcGDvfsVMytyOdgnDNfJvkMApmwqBtRhxpXmvhWGx7TTt
GbnIta0r4boCS49IZQwqBvPANZpzSYgAU5TUOVo9fzvIQMR9TCYYM9MxE8ZH6aAC449ITG04VXNj
5ICpESrFzAfKnkdUZDSWMElfmzyr10hc4enLihAVEPbcn3vnOr3oDYRhf7bIPufi+ThZhwAF8zgE
JNbV2Ba7c7//ZJj3zXJYH3JagqMAn+zUHh+qKarefFbINHy4d59BFv/7dVXhmssY1bXTeHKAtGKG
fB7vXAfdftoqprthVv3uVKev4N3X9K44ZIDJ1LZGCnL+64JeK7ZV7e2T2bAmnJ2e5AbFpx97cR2g
T3Iuy2YwrzHJ97mTbDl1Oh/JO20LZjHAC6BBKew3w76rO5++GGc9lHfNsnjuc/40WVM2RB0GrITn
k8iG3/U7jwdixd1UsXt5rjofeq47/23nurgW15UFZfH05wrLfsxhDW+CgkCfkrMp6rxSUcbBpKhC
g5IVy7td4WBjpYz+NSoe2kZYmKET+YZQaik+QvXzGOfR3hXlWLENvw1tQzq63GyzMCq7oxdhDuUl
p/P97jhZdzpYjiM/yGmEc1nuyZ7v6vJ0EBdxpeYX/WweVnhfjHWfYl3cWF2xD/EFwl17LoeJhTnX
+11TeiRj6Z0s3jcx60r1cNvM9l+ApHhYjFnvArbGYKWe7cCQX8cYTJtfCW86+bKrbCPnlO7PXWWx
tcABwLC4itqk3CfzBuuu4rSpNRY9GNxWGKmM9a1skP3kngnHEk77z0PkwefieZg+JDcqi4h9u1Dc
cQJjud/t06zs9nJPbszcRSTeQRPvTUNTY8sSM59t52WuXOueN7+ra2Keu6imtvN3MszXutzDvPfH
XgyBDEjv3AKdZVcYnbYdpN9baBntfnQcB3mA8Eoe9qbzaVfWKvJWhxG2iUSCNqpcDM6btvP49LPH
XMMSaW/N9lJyEwL0P+3JBrTZiKIX+ZNa4XepKkG9lxthqz1r7AiWpOn6n5CpMtFBnHBlr3Vl76tl
vx6cOiQYqsMu7Xk4yQDBOTZwDhogL/RVzQZtbYSY3w22N+27eZOZ/L1ZVwMsRMdBhgbkXtR4xFEx
TBtblsr9vNGGhrAVi+6AWCnRu05UG9+Y7iovZ7kX5Uihzb++/H3BxnD9eBMXjKxs5bVjzi/B5ABw
MeR4XVQ8va0C/6ceJXP5TcgvxjOcHY4JNhZNqrF3W9fA5JY9jNZ/7I1WS4inhQmPPy9WUeCpChz9
DLy+/JL7WiXfvhdBDs4Lg6MVsNx6J4Z6ZeI439/zReV7UydWWRU2gg5mpSOyXUX+GsklENABcskD
DF3E90J3n6BTDPZeQWXfwVNBZOBDBwWto9lXDbMkiMjx7NYny0jh/10py7JFbjIAL/GiEIlY6lAo
SWbO5XP7m05yEFmGp2JthGiOp/NMeLOtXC8C16To947Wp5sBJ+5pqdo8TnQmNqcNtppLr+j1nYbH
ueYDHJ7b5UbvCATIPcQYUyzP5rI88twHLBYt77qf+1RWaSwEaPilFRb5Xm6mFpbHQu5ylQVczLPh
3G/bR8tHtD1HxOddH9n7v1Anu5zOIg/xwv6b7yJQeT6d3Dv/qd1AbN8YyYLIP0p+W+c/911R/qEQ
Xs3ptpnfQueNNr+EzkV/foN48xtFw7FRrwaLC3Z+tQB54G127ij3ELLlvXY+5tx8GhaH12z3rhIP
C4Z7d1rZ51/WWbjoLfVE31iqny9ExZUuN41fMdT7XVlGZvlHp/fNNUJpPH/+ZfubQd93fVM+7b4Z
exADd52CDrEc+p/aZdcpzPOLWvv25hy/3/39mc4fOh61hxH5vs2bTyB3z13eDCFb3pdl5ZvDT+1v
Po6ebI2adVekxOLNJvlZTPNobZTKuJM9zvXnA2xDxUNiSgD3/j2GZzRij9lQigLXvCtb2sTRTnv5
iEdjGm6hNKCiNG+wa4byMW9iJGxx85x3ZaVsTpoCo85zT7kXoOKwGglYwUf82Wy1kF+RsGfMN8OJ
OShN6K9QkZJmV7afziTLUTU9ADzGuKydBcPPh8u9N2OeP5IcXTbzc98p2v8h78yW21ayLPpFqMA8
PDYJcBQ1WZYlvSBs+QrzPOPre2XqVtHlul3R9dr9ggAniCKJROY5e6+NpFYrZhCprf4sz5XrGSFv
kgCilYfP8wKpQq0G12epRQ1xHk3JhstpeZrGlrlPLGdAk5jrXDdu2RPkVg4g1ObG5FJEeMMprfo/
N8ooULrydrFmFrBY8ZAHBt1K8OiIREn6/ozzYno2i+nb9WYx4/49Wf/f0k//T9fZNM9CnvgP+eK/
lNn+q82+l9337tci2+dr/qyxud7fbNMyHUf3TE+kMKLL+lMX5pl/o8rp2RQ6HYsql4f4609dmGH/
DfMb9TPNMwyLOhuv+nuNjZqdpvFsqsJ/lt/+A12Yrun/LLe0NI3D0YdEZKZZVNps3sWvpeYmaXSz
hu16BCRLpEZhgpArOlTT1nOOKvQ46EkUTLb5bqw7p6OzrdlH22tfOb9Y17HeOET28sW1i9fOy2Mq
M27LHIAiuUbwukf+I1KSBEbCMAe6kTDFRNWPr2tQ4bGkejH6aeiZm3Fw0AGl895TUvjsBINGsAXQ
GmwWy1kvfuziVIFCCzxMo9Gl6wZmQEIY60z74c6i39zdqIRWIsoB/dg7BEgVmjFumsr5yEbD/tLB
2Jt0CAqwku5yKzzkXR/6yM9BuVHuxtmsWnS/6MJr5ry1VVsNnCW+N0tPR7cQtFnxBqSbmKN6tc9u
4y7+0JC0Oa6ELLnVCq4n1fysW1W/e4gBsQKFp9+rOgUY2SrzDrhGliRLAYGlyf1qQTGcPFr0GG/v
rOrO01wMSumQBp5aaMAAEQ+bRThvo6H6o7ScP0Kst7TbAUsibgULU5bnaT0vK0iruCrVLTL8cHOr
jSQZVvQRkWefCcC4dCMyDwCdeyddnqdC/4LZ0vDLIv7mwVtGc4GXY2FmzNeKn3qdPsJ8vuvb8D4H
XeCDIlH35kgGejLW9hZ53SEbEvMsdFhWo3p3ACW7LYglyllAOUdT+xZWWYKxRW23YRbuwijZUR5o
dqTt7KABVTvTG9V9NVkXizxPt4n2qeeexspodnWcw37LKYsx34r2GqqdDalTYFiXeNlGlvdUWyUS
j7Zt98lU+ZFdpyThlm8VwBQCAo9OV7+17kBaSOGtt6HiYLPqVVD7XpscF6+71dGSeSh6t7aNOmNV
y7cG1lVTR1+7dO+UsGOi8j0l4WGI58eeRF7iyWELF9jerfktdivc5TY5u4XJ4kTV7ohBOAIq1g69
7b6oWIgwZoxZ0HvaT6VJvnpdEHo1LCW3Ojk5qdCohr7DNnkFFIU+cODbbazquyNokdGEdyZ0IW4m
iuIcikgnNXjJtvaK24llDgqcLNCxwqFOGFjTNuarWid/rHqLAwdV58aoTciQYNsgCud57acY/CC1
K8iIiuj7iO2d3MR7JYUy4hXLS4oWTy9IdgTKiQcroZAQeY/kxR8M5Q/6ZepjN1vvY5KbEHehPJXd
zzCGEpuR0cIHqj90k/sFHLMRPFcpyrKSd70Z8PdvVOwN82Dft5lBYMlWQ7XhK05DezJLz6MJodhI
yQ0O4/dM64YNRinGD/DIjW68malFEmk4URT17J0G+dURWqDWgrNIx3szlY+VPY17ex3t/Tgkz/GQ
AmqAkzRzQsd6/lyrIMawp8T4I6KE/O6ahCAKMdVEpNVjNWUXLXEfU844ZHs3VqLfhq2TotNHeFdC
6dnM4wDPb2r34EF9xVWOY+48mIoXmED3l2ZID7PZDJu5wzW9tkLEULzrI7KqpSjwpfRusOTJU6SA
xkZNeYk8lEhFCdutaJC3aWM2QEmcPhRjnTdK3ryyqqdpTNC3Qriaq5hvXR7Ht2bbHsPXxp6nWAgy
T2Y6bA3U4IcEhd1G662PEKsfMLw5PEePbg0kMwsbYsz0k6M7P4G5ujsIyyar3pxTpy+2VWTGgYpY
j1Db8ViE+UkvW9bC1B7kcpRrAD9z8PpCdGJt4bC8TuXySJCTKk7KCZhiuUmn0LikLsq9Qsos+YEi
u7tEEE22cJSTrb5W4cGJyaUsVrKg7ZFAFZ2s802RzG/TgjxFtUSymfODtIjWan/i+o2gvGSIqWqy
MDqAjW2sa3u+tdlb810xpHdG1pDdkyEps6OuRWmbihAJdL+d6h3Tsj3FnCobUi2TTSusWv1K5Bij
zyHLkT7lPys6uUC7AExH0LMTcijWXFVRKUB5IksKiS+pDQoep/MwRY86QRp+l2F0S0Od1AN/rJUL
Bn9siazYtsmMgK/W7JOD/m6DcDXfzxa/jGq+Eak8sUtvf1Whgbp5i7HJIBQLPkCgeWTooXVRtlpc
kS07xdGub4rnEDMDFzNyxuIuCQyScLbzaNt4b1PdrwDHLjF0E73Qle8z3tjDXFZcYlVXDYi+uhvn
+jVJyM31pv52bqoGccf8ogy5epyHF6WHBJ67agWSVdkifUOCG8fu1tKgbybZXQte/8xgwKBMmgPY
4GlvhW27BWYB7XNTtXO2T8HGMWOnmAyh5JnQ0+fGhmzeIHH2U6uIfM3CB5eGEIKThdiFbLjNbR26
U47La7LJB9Sj7HudTF8JJF6fISt1pueiiBFBXVkwEmBZRulw0OlC7nqc7PxmDu4yAEOZm7tyXHPK
Y6fI6BrfLJ2LTSUqGuzkFLrGoS3ZZHVymCAA+rPmPY92jIzc3UWWQWKIh9nbIFy7Hm9QH/JWh4hv
drVYOxsAimOGXVi2OXhcugwj9TeuQCOyzefG5fJih14INpon1qvioGImxCTUT2W2kBoDILLnPSoM
JNR5EuWATs4flb690Ena5Fm4PCyF/RbRCeI3OR3XRPPOVjQB8AWQ2UJyCVtO5ErN9xpKmEuY2hTf
CVrtAJ/1anWoEYr6U9J8X8jwTPVzGTpatKnND88Qivdlh4G/+xoD7aqpBag5LXmY75U/JJ7qD0p8
p69jftHOXRlx8lmzcQmJMdCSwT66zJrcig80GbyDuoZ/eP23IrUIahZYW3R1uANYlc55cQQ2GQYK
2mbrblj44WFTfrNV5HkK2jVtwjLmMJj5uMfWTV+gP8Tnu9f5wU3hQM6xZ/6Av4P0VR1eRqXq8OfW
VBlz21/RyPRvS2UWN2ro3lfM3s55sXS7aTajs5V5b5iNkIEhMObMzZ5Iq/LQz3PVHqKwOboYh04p
H6ATmmPgEEPuG0X3QuVM3cdmfXGwrfHMpyYbybEq/tCbDA0diTgV1dBwyr+bWUF0fc2VtIQOznjE
YNUlXXpw1PXomt6DrqO/tnJmgom5fFsSaPFO18+U9qjmokgmqkOdZyY65BdGvX5MW9Ti4aCBJord
DBesFm29Zj6ukwjD6mOXYInw6BIFtq3WlTkTyocjs0B0rO5xNvjWM9BTvmbgdx4LXP9jMtzUFCn9
3oKK38bkskehdxg8z0OiWY8bDdt4Tp7LNqtgSK3uLdcl4kQqPJIRAit+kfxA8zLEHY84f3gaUb1t
w25SoYEEdEWd3VimFblm+ovlNHVQIgZz3W7+nHNlsHsX+P5HNwWSNYd0EwDdAunXrJz2hGvfYM5I
j5PNJZB0E9LPY2YWbQyQVjMH5ktG4qtDRv58HShhfOdNIzJYgtFJZ1JxNNe0ZtrHODEiKHqYR1PS
jQnq2LRdfxw04xsYneWopZDX0xLgoGoAa9UgMwKNdvxp8MZD3lt7Qi6Iq+fLJEXB9gKYvvkRmQNy
RPwSCWd2mmIRmdvx4qzOGySKHwPJ6j4Nqh9EnQT6GHYbLXXL/ZzRTibF77wMoGcWlhzbQh8/tC5y
kKR3FU1gBuVlcmxKPcRRAvxjuslUMzRJwasmcAUfk1F/X9Bdwy65FLqNZyJH8RoPxktDAtCQ9aZv
pv2pzpOOwQ1NXpO4pwZ9Zk9GWZvWu26qnaOuofMeh0H1p3h9dJp59vOiTXeGQ127m5+ysR78uQZV
YvXgUeDOwuHqGhTyKgUg28keu4rh3SJ8Z3VGy097xJVezxS80NPvCSzOksmKuBoSB0VTKfeczWxT
ESqPzk/XiQJLHbTNqJScJy3xt5N6tBGwVsVPaNXKxhprQlpc98zKVX1apqOFMpU0hHaXVN07c6U3
Znol2EcWPWjgPYFTyFRHNKC7oJ8xG+iRhhZOwMLtqkHdDReQnl8w2mO142cdFmQ1qixbfCdZbqJF
PabaYF8ABtsEtYTvqz1Vu4VrzuCURlDSkNl2HVBJVxGiORJfcZ+Mzs4lzmq7xOSOQMq5Q9+4sdYR
W6iF4DyrlHPGCXgkQukuRmW6jVKg6LAaAMqnb0UHWiRV6ouxou0qBBEHZ55IOpnOUDy8h2FJL0rs
DUckrfw83OlVHchgNtr10NbGR27kX8aGodQGLxHnLBE94qLSCutJpt5FHcmygrgedjc0SFjGtIYb
TLp9HJf2JkzCo5Kpyd5tjOfIAZXSDFO1t3MMNVxDV1ZhG2c82/rdGDGXiFSdAj+JlFGrJuTQrn5k
Ke9GtVd7prJlN5pBlxUExPND3ploKJDokqul/EgJiNxQCyBXueIKZxnMSVjsEA7vxPFOV6OTCVIT
ne4SI8akB9SRDrNhUsv1XAPFEjMR22ZR5rtdQ9ZviePDLMBiczn9cF3nNu4cEE2xt8c6MINy8l4T
U/+mqWEPXEF5VEuaHWmNStjDyxB9dcCAk/cQTruIJXu5sDZpHs2a1by3jisDP/GMUb3gbai/a5mO
XoM0y53dMctK1xLTEYJUIpiePMIdMVzARBzMJ8WLCcNsl51I9RnUpzQ1Nt08A2BHPrdDCXJWhySj
y7QOhJM2zyDBqaAufR1ECVmOnfW1TlO+dv3Fs6CpxymsFDGNImjXirUymKY08bW6WnYQ3f0xt09Z
RroyVG5jExOhZGTatB2rVzSK4bbCur3Tp7cpiUENMhQkpevu01j/4s4z+fBm/YQaf1T1JEhsG2W5
eq92rkN8HmQHsCqz1WeBF3XxtkrfQbZ9S93GukFMdSFRw91wvZy1D09p36IhPLm9ugOR0uyxBwCo
6aZAL8g5CrXhxrPsBS0453BMTqHGe9wMOgjaleAcShDhMeruy+xt6hfS5Keupn2b3tKqxP3woU+e
56N8EWIJ0rGtbCQJipz5WQFhb2MfW0OR69k7u9KmG1lE6Uj44q1jQ8ckQQeZ5Ez1WjfaTaOhoxnc
C9rXgNWbEhQKxlsqq4952IaHocOGIPxKbqOyPF0G6H9gOqu8v+lNoNPxQI2qi8ud46pP+tQ4R9dY
vxXOrlIygDEpg0sVapes6PVDz4zHToksHiGf+23kEq/mEroq5iVRyLrJIO1YsxRz37sLAIZZfa5H
7yvwMgj1/bNNl3pn2Pr7VBE2aqf8lk3iQgk1IY69j+EvgK/Wo0tRFxg/GKISpL7qSF5RVKRf5rgh
iiimLLOFPPoFNtuJtdhy6RtKQ329TPycVP2xXJOXTFe7Ry0Gf5+W0/fV2k9dWh/xdL6Q5r29IM39
AtT4aUUzyjfKAJaY9VZ2EztU4uvnrrydFj+zwa2OStKnh4YY2bqlxC03KPf2NuccDBruyiO9OjXU
5feuiS5f7bdL4ajHMC69k56vyi4c1LsxUSm1A1brCpItQo2+hIVrc+XXxO6UE2pJ7W0fawkjWTYc
5GLSbU1vl0cz6GwA7w/C77Q000dpdNkRqGkbICa67xz9eejayK/dsTwYLO+0EZIygi7rfVLu7dga
fkx5fWxyzxZuihL0h2dv1YHc4SKfyMkiDJF3NjMwNTmfZ9S+2858tJWVgoU1MKJpVsAnXQaCgbHR
9IygK1aKsZctgfJFdUjEU9Xp3gidizLZzCGXbMDpVx8FEgLdSMKSjuS8rl8eQ6WamZyQlJr3j4rV
vDMUlZvIsC+mW5zAXLzZBAfB3Zv8SlGRDEe3unNuE5NkDjK41wQOWhWHxNvw065dQsw9nd6u+pYQ
xcs/MdKJyLG2LK7+iA5Z93unfuXyANugPzUpbWG8hituUOsmrNGBkIBp7luSv8lkdG+z3n71av2l
9opHgrE6qkHjO/Y0cgirc1IV6tYE9bVPmwhnJUgefvQMK2uNsprEIH606j1Ir4u2QC92KkejPgvX
oATwWDcgJhfVOFjQPATBIYXTbCnZnraJQpl1fCmMeOsYYYSMpchO0zQc0VZD+jd2bRlvM0e0Gd1m
xb2aZ2fKCbemod8si9LsLNGfxmvfb2bMAP5f9WqvfV5cTfhwjLnEIkZrZpqLMdBd5b0ucv1kr9Fd
x09pL2+FTfGVfMAfyUjVpOnyzl+Jm9nIk0N2j03V1Rlkuq30GVQJGv3+U1dQeuTf5RMq6xlGT67y
/lZPNMyF6GDM18XvTJuRSrxzZV6nfQIBmVqJhk5B3NePC4IeZ4rdfRIZ5CZmb5W5PrQpU/6rTIZE
IjpZ19saX5Sa2jF4DSQGcrPITvvn+awTH9kYR+KGcSGm3q6J/Fa04FNP6J6IWiFJNGwveMvSFaIq
egVWm82xd7/Jk9GA/GLoY3swRUtfHhKTBt/K5y5/28gSCqSRWwznhj+SK2Wxl/+xhU1MjJB8DvJ2
GXvtztGXR8sYfsClIdGX8snU8e1aQ7snMyQpuNbO02leTaZTrMeQafCOWIxF08n0+uOUkCepVCNv
UrxTOYrImxVKja0r1k1XdUVr5C8NVysh2ehOnk6Koz2aB/ot/aEMq4Bkjhl70MS0UR8e+i40dzOA
QOqjBYSjT+UPsWPlDsL8o1RGjYt5iOtq3H8KqwrPqw9xulKWoou40J7cG3bXAmhJVdyJoXnWWgyM
4xxPqEiy6aTiq8bJ5wCNluIi2P30CYXCaI1a1jL5qjFw/N2mA8dMmPB0LCwmBnKKi0t9EDMMOf5m
KAFPXtnd9ov8CkmONMkgoxwWN6cwZSP35Eb+4tRE+VjVuQiWUujGdCLOQ1fND1LWcN3o9sKAKeQv
i1DDDLWLPCAVg73HiwG6do4vjUZVYoTbsitttF0GE70kMLPqWC8NQUO19UcRDfqpyK1bl0rBTiV/
9iQ3htNWgQVBYOM4+YgatHH5zRs0/uH1UDcKu4h6N6NNv56Sjqk6i6tqO5DXm81pgneQlaTWs+q5
ijqu0pA4UdpDjxVLaUuasZZQ/0jdj9xAwaxO7wP9ZtA0Q2Wcono2ToP9VS2BL8vvQcq/Pr8Rqjmu
rrwro8VS0AZNOnnLDUu99QaHE36wKG33kbp+nXXL8a2kuFsU1wAAyqbBjj8o+gK+L34m78e4zO7y
52Nai4Iktd2jQxzTTR4S377CzXdrFkwFFYkb26XSlZPHJ59QTnN31u1+Ix/Tiumms8OPyQTVZDTK
3mynZa9mhLzpUzSa5KW0Iy4oDz9dXRa3o2kcYBZ0B7xlO21syTZUQiu+NBY1CGsevGAC63gzVzVE
//ELtQUquC2TJF28abWlx1UrwkTMROMSzyxLaYHjITTXHx6mrSY1BtIxzfOI3xFl82XwcsoXYBwv
4fJRDVp8Y+sdNSQKbps1XrJj0qYHl9izHTKybjNNi4nHtdO1C0OmfhnbARqhS0MBwdZNnDXrYSDP
YauPOYY3rKyOq7w2kcNqCpucUhVnl3xeNH9t2Pj1bD2oHsYSbS7e6oVqj6XmL0OzToFV82PQJvc9
aYv7IkMdht47hXrPHFu9SdyaUGc7udEsvT4PnohCWmrLt7UuZXkSR/Q1waFsVd0ozteNM+v2xnBX
zS/DG3107F3seg8Ubok8HZcmh968bKth7ZmDIPQbEi51bl/51qLrJ7zQOlMh9sxUDxRNtw+qmhdn
Y3Xzz43jUuT0LCZng/PHvJCYAXErSLyqI6U3wtplGtpJ7jXipty7PhB3uL/AmkJ8oGO6lQ+oscns
r7YK//o8eRT5ZFNLnjvq67gnFfs0mrp9Ira0wywvdj1HUw7Evfq5AmmTnEp573XTTpXz+aKytSlN
WoQ3a6PBFG12TiXOZIInxJWEOvkpClX3NKt6tpvwSwJl93NmhEvHj3Mi6WVDhuMPiismB9CIgp32
3kSAW71wxnhEYXEp4HvpTlaE1FHlwnkEsrEBbdSfCsXMKcpPNnbbbDprS74x0wmmYsFkksSxo8Co
kPyRVTuLUQAqsfZuxSqnd/ct6XMMZBTY7P4FmCunl9vv8NE+JRlr3Mwl2CEj9DI36g2f44Fy63Bb
hvHPHGbZBg0Xbq6ppvXWBnpH/q+oYZ6MLH/Tpku6TNQxqKSNduv6iqAnqE0TGHxkedu9ew49b7cP
vNl4Sr0X5GhEahHcuu3N5SuXbJG81wtrPJWuqv3iQIkmyS6lctKzziYYl5yrfRMnT7EKJ4NihrVl
eRTMFcjuLoVngrutNAYusox4Fnm4XQfvu7cot5XpvdthwwJNR4ctfhqLtwREBOPanbEouHbV4q7S
ieaoC2LWenGyVwF26oBxsD5q5Ux1qGGygPIUYnxO9nRZ38JQ22gthIcwHE+unvdnUZYVs37ytj4c
pab55RzsJr03FtPydYfp9Zr3P7gyTDtXv8uV+UQf/x6I6n5K45dmocfm5U89jVN+WJwx9qadALA4
YSwoStF2rfgFMFLu4V7YG5YOzdYI07uVg41UF8sZ6EvVJ3uSO6kY5+CZSGk1zw6DYmRtLPC3m7Ve
bgvisw/5U4c71R8N/X5lAOQMFvY5TmC96SneruqlCcPXXqNMmTRB1RTH2Z35fJLvNZ0ApyATpiRp
o6KbAw5dr08hfRLbywnE8PsBXHIflre25m3IsjnGs/dzdMpbwjJoKYzJd4QbwTxgFDdGRJIPoetm
0NAJy67KaFtrxlnBR43cfVPEgAdwjQ7UDNxxr1Hyq1JlY3p1YJn6DYXAiqWqeiFgZD9MTD8NslkI
9KV8burzbf6h6OMh6fhWrZZ4mfVCJrWfTdG506Pn1ta+aPZN6Fg/yU3IioZCmM6CdBLpyUMG+dtL
z4tiz75lk1C6jgYYNbGRe3IzGJFOzgBjaRGnWCK1ErI1U7bMXGOyDItvuhUSBm7nJZX+OKazHm8K
MQTQc2g4xwd173bpw9AQJ8XsTQrDVKEts1sP6bO83XXO6icVs+5JB5mfgULYplQYh8lsWMMx8k5R
ZrzGzD2gn2ORZTnnG2KdSa2CL7OnWooSno2ObQPh/5JydnZtkEQOsm7iTQ29OQ0RuGQca3go7NKl
oMB0TW5gkT10xdruQGkwX0zEZG6BULxuu/mHvarpNi9YxDhixTGO9YEQvmUf16GQE5AgDfGbiY94
cL5LO7DhVFzJIxCbWc7QcND2IoxoIFKSJEw9KbdpyrlSxiBuGhMzklNyDksWtGKrfPE06PAXAx4t
1wJKRuZtQV9g3/fWJNlMs1rS0UV9HolNwZLnpL4ZYr7dr8oXt+Q/KRVxyZNPagsaBjFG4FhI0jsh
U2ex1uUbuTundXgkwU/LcrCtbvRNn/BH06gVYlJL/lOfs0eaQaYwKym5YwznOWKypw8FpXgxQzWE
7h0xOeuZ6+1Ss47qFPV7T6q/r38+FW+Exh6dbsYWFQVjkZku7itY2R72pJO8T+7JjaJXNxWnPvMj
cDlMVZzD7JBnmq+vhtn1InDwGZF7cuZaoFGCo8hUlQ5NuooMuXIYXtQuoSQ8imYh019bWOwpBRI3
7RDBvSQWTSCbPFe5iVZO2AjACfJt9SQ3+P0DNyQ/GJoi/yGZn6WfM+WhEpDqW7KEKGNpabJLahCo
CsMiOSzzBA2oav26JSyzG2BCFsJIz9qLMgrpsEHXMaKyy525sOtPvffl/7jGzkTe9u80dgkf7Pd/
ltiJl/zDxopX1VQ10yLsl9mbgKj9KbGj2fQ39Fq2ULeBUFNtPLN/l9gJG6uLuRqDqwO2zXOuEjth
Y3VdOEcGJSKkV/+Ji1WzDd7aP9tYXYtAXWGVRWpHbvtvQMOigagxZ/Z0A41HcBLEukhsZggeJ02Y
NvR1rrYwBSl4y9MAOv7nuRDKPbEB9fSt7OFUTNLBsghbTegt40nuWWLsLeJTL+Sxgxjg5J7cyKFO
3ucUE+1neacCxWHv6fFRndN0R8DPU1yN0br1RFlPLbWofVH19UaHFAe9nGH/uiEHiSW2vF1Ip8No
Ft9MfXUCCreYJcRbiKUZidOJ0c5qbEplmqL7pljNyQ2XYkxRqyirmNdd0sPfk0zvAvDNzPflw+O4
grmQu6k0hORZuvgpxBUhbKNxJT8xd8mbA/HTQeqSvvs5mHw+PDUFXXBmq8xVkfNK35W0aF1v5tKG
VSpxempgxghFcCnFwXKX/C7OV7krN4pQFLuf4mKhM14rsA+V+M+vm0+PZ4QcFB+I+DYsYZcBMuD4
0kYmHWqOFDlj8hEDrhQ/y7vlE67PmpBLW5OhBCvcwN3SNI9wopmYSpW22JM8EXlfMhjM6397mBp7
iLzISIudMmtPobgWZ59ycPFqeVsfxQf5y0PXo/9yzNIQH+3SN80mXwqU5f/81+vPh/9xpzzG51+S
u9f3KV9Y1PtaqNwzoYkfhfJd7ikmanhDCuPlrrxTbhoE9K5Q0l/vknuFOIDcs4QKv0SO/9v91xdY
QslfkZEmNN5QzfnkO+me+NyXd183xNBXp8/H5Z1/efuXQ8ndpJnSHfFrT9eXyL3P4/x+iF/+7r/s
pt5Po5iq4+9/4Zcj5aLUo41gqn559S+P/5s3/8sLftm9vulfXvqXj8tn/v7Wfn9mYiN/M7GsOMK7
Ig2W15+33Psf7/s8L35/WFppfrvz6u1cpBHnt7/waUBVpH3HbHHy6Axp19dcn/3bYeUD9voQJ7V1
lEVn2TCRe5rwY11v/nZfJSeGSDcJk/t9Vz5VPiT35EYeSB7yetNShBdB3i7kMeSuJedo//6vyyfK
jfwzALGelGHKSR3m/egZ/ewXuTum8agGCC8gAU3OXlZ5gSHVp0WWvKW/U94pN26umyzx5UPyWfLe
Ppks+rMrYdcA4CYBf0nHs3yI2bO9fpG7qhUV1d0vh9GFT2yuAat9lsI/j6WwEEnPLQmTuywhr3fJ
tQstTWhn9vwjac1XPIcsRgifKWPSF+d2+JHlLLLbHiXOmP9ccC4W6KLoJnY0/2tKJ5ObnGvi64N8
FnJEkCXFyXAipOzjuCu5BCEb1IhoaBuHVO9/vMvPf2MxEeMsSRsH0go6inFcFpHlzf/xPum7/eUp
4sogX/v5ir+46UmT6W+H/l8cxnCtYS8EtPLI5G1zsZV/6XNX3isPQx+Y6/6fBXD+i796J6QLn+J0
qfa/vhuMv7uaen8tr2SySO4Vc3GSe9J7fL3v9+dcH74+53pf3RCG/mlfvj7822FpWnD9lHden/Of
/Rn5bq9/9XoYeR9i8FciDMtPu5NckUq309XEJG9yBb8nFW3ZXe8f4441rHQ3fe7Khz5tVvI18qHr
EeXNQl4h5cOfz5SPS5+U3Pt8/Hr785ixqfiLYtGv0whgcyrlliIn7CX1LZ6V4hyvxU01qbTvC4oK
80ANpVMn8EDMSHdIrP3KzVRa8wZZESaO3DSuf2QjqFZ3QbDL9Zng21hwPFHd7VH433SeVx3GXiPv
HO5flrlvhonSo06wEL/ZiosqsC7Inmv0bRWixTCdR/Q4yOBUhcScrnlPVyGGxHAWJMata0frPTpI
Kjeze8qAUm7ypHlSHTrucdW95Alp2AXBPItGLbtardtogt+e0h2Fc995In8j8bzAmvAVZjGBYqKV
oE4QQMuRDv0SdA1S8rAKkWfZNGsVkhzCCQtJtivqmY7tnE+70jEPddbcEynxkRHTvWHFoVK7sG9Y
IlCCmmgxd1n2fclRLlmwBM9wQSvftanv6eq3wsjm2yKpb9SlI1ij6X06Nl9GSOlHq9l5cWsA32q8
oPCUOTB7ZNHjlDza2qr4Nm3PzfexrAo/HpBQLoqq7cwqSYFkri9Vnnx3+hWuKiKi7ssQ1feNSQeo
OdC0LYLaEeOcFe/X1hg29QL7K0sAK1ounVuoeFAtBQrrwbTzQ2NTrtR1+K8GNJEtCoA3oo0nypIR
S9AqxEgTGw+68ZOMFONUhPH4Ncch4Wbx8lj09k2ZIEa3Qmh1SCSG5SEqolNKNT2t54+60MqT0rTh
xqqbge+ixstHuw0u2QLTsIyTY7/waLa0l3KhC9wzqDaqUe4wN2+LASeEW9C9cxrvPdWqGAWD7t4s
RuF7Nt1My6uSY+yQUBI/IEAutnWS0Lk1KbWSwgu+BRNKRBfQ2FJsYu6P5mw3JPxb9jod58l9pZ6S
3o1DvT4ML+4XdR7GPeqxaUOP5A8lPoQNeXx5rD5XHrlB9EopMFIuhSN3TyMc+jc1RIpO1KYR4+Ej
p2w9QIuMiRkt23Lbu+gXStPYxWXeHZuU6mOSkkDeuODO4mb0FTTYfhjikrKK5mB4/WuUDR81+U6+
0fQDCUt3o9rTtls6687SzhT+xswLb2ujx0oUhbgxKVvP9U/FjsLdhMsyJyIS65I6bPtBO3ld/VE2
5r01hNqurvk5BMTFdgH82nrvZfdNOiLFAfC/tTsUanTcC3xctYdUPkn8ruISbeesbEwbDbMbjZw8
q/ZYr9iXTLDZgQn2BG3/a7/OD3aPPKNLVi6VOsUS8YqFopQfq8ulrBAHhVH96lr5IdHWc+84yArV
b4jMWh/E76ZLKfgx29/UXe6ebSJMMbUgq1OH4t7TTeSOi3bWU2JI+H8iPBXa+4whIMDykW+taKnv
59I+LrO3HNocJXPtooef8+Gh5qyiAVOMXO3B3VpaUtwvCd+EaSAhK8DArkRqBWqrUmQdwn7nGJG2
byzzSR+ITmjS/ktrxO5hXU/FmqSCYVcvW62i8TcwhW6yqLvQ0yAT2drPRn6Pq5wOSWYuQVVZX2OF
RLB2XQ7jRIMU0AAKTcGLjlCE1DQZ1nT8boLDR4NdRsTcIQeoFERmJLShQWoDSwn3gxXNO13oTPmh
fqWfDUiwN8ybsBlJs1zeDCYjttGVjKd1vlXAAWzslgMk2DGCCHlWZzY7zT0jyWyONJU2AyGli8WQ
YLWISuIh/1ahKzcm4AZEV7c+FbILHU+0IiPAGTWmL7PS19uo2vzS92OxtdLpUPPlbvTxv7k7j+W4
lS7rPhE64BOYlvcsWkmcICjpCt4j4Z6+V4LdV/puu/in/wRBolAOBZN5zt5rR3/NPWGRZXQF9H1w
k/E5KOp7G1TkuHREAGq12FUG0UTA/TRo5t0LPQUOiqBsVrqWRfvOsp4pH9sbsApHwsmLLZfC6T5Q
FkWno+17lOSrKMrSHbg+qG4lIGoIijsorXJX5jPqEOjf9XgLLPdr7kOjpBWNy4o+b1nO3zYTjOpa
VG+cfZh9GonjzId/l/FfR3h8OdjMR1Pqq+EcnhOz3o9Na670qejXYx6+xpyme2l9GKUxUkChu2DU
gvJ6PD+PgZ9uRI8vYuoIjU+QdBqae0lD44XEKIYofn/RnXc/C4p9ZUYHYMaUc4MM6HeTP1sBdHiE
T4BqihQ5K4J+1++cZ1yFfe8hkHhw61o7A85YcaZZ+zoBlOv5Yg0yWK7a3D+bU2+uHOF529B97OeR
8NuKc3IIWqD7tWYeR+fuye4GQ7rZ1IJjb0DetQqRUqXdF8x1VEHFWg+43HWdUu4l4AyhnfqdDxAJ
m9DKcUm5slOr2Xf4ILaMpI8NljIw6+0d88J2SuzkMQ0dHBaKtztNNpqhKNhw4qHbEOBxMUSs7ThB
EbsnFcAn1os6vRT2fuqDt9mdyrU9+m+Tqc9bO0OaDBdk3U3BRyOdc28WxWZAb78uUvevvCE5Xoz4
3zhTigPI4HAVVuZzMarUpCButpmgWR7pSCECf9WNvrHrIlKPEyNGfuma32pPGmu/wVZJfxV6aKV7
h4mW1AprzDcqavlx7hkRYRLZoS1+Hftp5xr5azGP9qpDiJ2F/MKCFCh0YPOl9oi8Tp32pUBFt5LW
TKndim5AoYdtPzlEXhpxsG49AtAg0cHvTh6aJ72j/0IjeCcS6KhwaXcwO4cdF5Ju0/UfGNNI7oT7
GrukSgoix5ngORzQ+qlOOzTb1CuGNJ4OMTzyfZvEb0Ge0DxItJuQ9ne7H1GnzuFJ9yJ1ZKAKMXW8
mZN7KxsNGkFMWK87XQK1pyujv1HyZrJUceXDXGcQUrstPIDAlhf/rIw4WU82A4U2zsip1W3cdGVF
s1LzNZry1V4mxYtHgUhyPab87e+iln5nkWApDBxTbm2yCGSku9vQquhg6uVzy8ihJu5w03Xd3bdq
uPG9RdPSrB4c13wzG/1MKPDoSgQeENPQUlftBvkb2dXPMjUubMTPZj2ODnm8cx5eYrP/Xg28lY5r
rdDTaS0cAXMlqC+GGT3ZIzqOKel2dBJ/puObO6SnyRx/ZfhP1rXQzFURGseW5iGc7VRgYsvlNkfF
sx5/WZOSY9aoi01hv3p+RGy8Ht2C3kPJ62HZqMlxWhVF4q9kAVE+TovgWDOE1pvygtOX1Fbdbg9l
v84EKgWhWUcZkaMj04vgHdezbIglMJCY2bWlHwmi2M0lvWWucdvc8ElYLJInz0aMR/6DnRp0oDx2
XETmVSK1hpEPkqvIdU9B7Z7r6lBkU3wE1rgJ2yPWOAMk6wyPV1eZ1CPglVRb+2Vl7Zk+4Kt7H9CF
PbSGunRmRQp3etwgJfxR6AMXE5DSNR7eOfRemLFVTOv2ZVvtp9DGyYBQcLTphWlFRbCB/mQOOb19
vXh2pPwZtqQr6ZUOZjz6miV+BRUnMi+aDS8vNuWBYGhyCZASlVGCilo4t5QyNAFPK882vjZx5GOr
qd1tklYX7oMMt1yP3U0Ilyx9cPgMFCobPrlttbS98S4YDhbitlamXv2976Z3DbtwaEnSn6zyKfe9
eJ91OW5tJzxIpcLTzQarUgAynDjTeav35kPiNvcs5GYckd0rU5Fcq6S/OfHPxjNvDQL7L1Yh1ll8
Qg5j0f2m1j0nf02zVaKdhSJl+0609ZyZY7QvcQTZVEyIPGGIpiFhC+C2lQbdWrqMJamfvRanjEwe
DROPK0bBm1bxGmXXUOnGqrBKsFmv+iQAFZNRaRjo9Us9PcedhCzbzNshnK5BE+m7Isy+RBLebNHM
aIqZ/5jUK1678mybNvbKmgPMN6RD34lyx4jEv02jDznFL0BgXIQrwy+zMy7C740j+s1fbvhKOR5h
Rjv9GhBNvDlRLdepVqmB5WhtBwOucVK28upuEsP0DyEBqBoE5qrrISVJPdx72jX3B+RBbXqlcrSL
HcuGEIWZPAU+RCf9GFIVPlCj/3BK/E9DNzurHp9IFMx74cu/Kq9CERJsIz3+0Zspem+bdNTCj+2V
jz40yrqfqje5w9xy9ibozKT5bQyXm0Il/B8uOu0ykeCP/asjWgRSLnfMjCC/IHz0mvStpMePkuLV
bnsfad6ECkRMLwiI+FXlqxGOvFiAi0To6a0HC8BVOl5jHz55TbLNzPKNmKePqBwATovVVPbZevKA
x6fxfCs1/BppZ0SH3rTNfePzk2nGY9Ol2l1PnOBe4f+618EZRzDAqGXVANerITOBZBq1zhBhtZqJ
STn+flZoAtnOG/JKK/VKywPw4z+6WYybuutJCJmf2/q5zezhPhjDvhONiWwO9+8wpwDC3SThg4Sv
WtWHGhT9+ZTUUkBHx5I20v60OasoEdx6YwwV2ih8nLLgER2jV+TlWYSDc18WlCNnclfJvDBL8R/r
CF+r97OMOOX/XidnrEsYd8197WlEwzvBQ64WkoOxEvWdk8Lkkg8yYMxNZBZqQWmWDvkk4Pmrf1HH
W/ekETE2eaBWf2+2rG9d+0vM8Pe0rPe02rxn1ThvYFyX29/bWmZgQi/DFbps8scD2Dothi+/1zgk
loBILIvj8gbLA0E0rBiNWdhYmmqzrFoejIlqoGU8PS+rHDTZNyG0zRBGySO1wlKk070zjPhxqMdf
ALeC4wDGQp+S7DKOjn1fFt7MeVV2rrP7vS6b+mIftGRupLqGlgMKvHWxiGpPndS5Iy9wPp8ryQTH
KZ1uJwK61kXhRfyoGQaD2am8/ef/TTnXu6bM7HW1PB5VjsnIaLwnrfcA0mDe9jPugriW9t33U+3B
ic8Efdh3i+nN54Kp1TdoF/NpsjPeIQvnlvw8i5vD39uRg+EfslmHSKnWCb10z8Qe3PEzyBti+c3n
ETVXSNlGpCB+lrcP5GqGeOK98NFMyucqCMfzstmycOvSRC1YVIfl32VbAyrPxqkHfbs8a1lnTiaZ
peTdZeQmYEoP/XtWWP4duet8siz5Tvi5f1/Wm3AJHlxsa0Hi6XwPtVkgp2MlTLKg1TOZBd71GHEN
WuwJdV3cHbTQd+91VYp7VUT11og8lCPjLO7LA0aXtEe9gmi6/Ls8EKa6faszlEdJqsTtftSRlIoz
uo8nRm69c/m9bVSrLLy0FfvMrMkDmJJwM2N0VKmT3ma0J4KXRIDiR0CD3UFSlmssVDFqGBaITzvi
5cHURuOor/6/bv47jqI+/8/N//VHRkZWU8T/0v//fNZ/9v9p8mOMJdbMd20Lhg2d/P/s/5v2v9m6
Qyffdw0bGS+s6j+i1wzP9H1DR59mmbr1u/9v/ptjWcgC0AZ4lvh/jF4z/0mx5mNB3XEpFlq6xV1b
yQP+yDOkvFdSNZPjrRgsf2uUOneB0b70ejXuw4rRdGmPxVHasbepY44eDTACjAdqO3Egn/uAML5c
z37Qnbj0KK2QAxa32KX+FFEKM4uHXPe1Eyjh91jzqj28gP6I9frQ+tXr4HnjAyGk44Pfee5nXOC/
pAX+GdToKDLQH5B6EJ6YaX0El8guyGt0FVnojy9mF1OV+gQm30J0tfvBh/XQ2T+IAnGwkIfFpRQi
2hggHBjc4IGTsvUuzTAatyqy/+qiuTr7Y/9QutV4NVW0tiXJqfDM3r02abXVh0beRRzZa9/GlM5N
rUcPF2TXwAt+Uk+ID/oID0Tx/gVBuWvDbPttkFT9mfJDt3f14helouHcuJ5JLny31Yqa1E1cz2dL
Dsk57Vq5HgWn8DSl4RbLWnC2ooEaseZt2qC3XnHQYK0TdnSOtk6hhUfy6rRnd66sQ2ETohTSOv4/
9qnLsfpf9qkrQP6bviPwofwDeU4eX+S5/tTdQiJedr2M4p3f46Rl1hq+9KG+dioysJcgeuoq8b6o
kveuHH56dtjuY782z21HsTPAatr3jNK6spN4u6kx1Mm+GRvnGcVe+oS+g7IPmZo+1sdVEzhfKcD0
9OFdioNVX5xD8LWhDaJ1NeBVK2J9eMFoHq4iFxUhYlNEmgA39lmEFlSYeXmzRyOi4BY0G046crpK
L3uArIALvO+STc2waDWZg/FiCfalPxO45eZvE1WHHlUKLvcquqZG+TD18iQqBtcwhjuQLs4T0eHz
IYm6/M2kCuLI+mLhsF0Ubr8XxOqMp4m43M9YgP/xGDf+68krbEsnYVC4nMOW+Q86lsCVD1Yna2+F
8505Q3n2SEhk18EgaQimAX1hxuceK+117O14n9ItdINiW5PK0jF2h7Li3GRno1Fn5m9FGpq4DYJb
/e2Pi+L9vwlN/cdhIwwh6MGR8Mg1hoU6rP44FR2dVNmqDYubbmrtKUmda+HmztaJIGNQl/D/j7dT
jP9/OUzV+/m6qQvbQ+kqvH+c+ljQCN5uovK2aTUjetCMv+ouxQigkRllNIZ9m7oUrSKBe881J9SK
WfSGuPLy7OsdoXi2/iSemJyHb52l54gFVUSe+M6gFplnrL2VeBmI1wmqfRmgeWz9SVzLOUeoaTJ9
afXAvf4f+0994D+vZew9Uzcd07Zs11V3k3/dgUJYcRQWeXxzbOsdLXh0FsRirkbPaLhchfU6dFOI
YMLpty1EmIvFlejczNLcAX1/imMz3PR6xHSPJ1kTV8O2Mu7LIrX9vzBZiqMVcwoScEncH9mE53Eu
unUbNTsTP/KlN/h2MKiG3SBpgwf1cKK/kK8peRsnwBYGQTG1vWsbkd10EdRMAhLxxaffvUZ7OxkB
LtNECsTJmUcaZbcO/bnlElC1u7AaPIo56YjLMVsbnU8Wj2GOCFUri6A3+atrqYloDQbQwICQBu/V
uHgUheg4qZR3N2vPAenOTNq74va/73fnvx5InlC3R3wDYPDIm/jX/a67ErmrE4DY8dZdMJoUX53h
0XOar0OkceHtEVoOjTeA1Jh+poaX/GUhPWLcOXzUqTBwWtruQ6Ql+jEdtH7fmSJ4AntFFqDatm/X
o6VNP6VMb1RAjxg+kvekJJYthyr2QO9rutcZuJvGybgSgZL6sI1ApRw/2bXHpLtpwUr0s0A7Pt2T
CvPOnBL1w4RLO4aF8TyYCqBm1rjKZq9fz+RpHTRHr3eFPdqHuHC3mlYMh3FGaW67RXYDxrTqg+Zb
n47VAzOm5s0Wj43Zjl+81umuurH933ewiY/jn4e2haXSEi5oEIMqhmCg8+e1AcdCrDcwXa6UUJgI
G5lxRpFtnPUWE8MqjI19NrveYXlgWYxeEGi0INim0bSp3v1+jhFguZwrPCZ/v8wfmzgiMerV8uK/
X61vie7sxVRtPl93eTiA80YtS73F55azSxA9jQNbOUwIEFIvrw1NfsRssfvjicsDn2+5fEBwf8EO
uNLb5zqgJHyC328++Sk/Bgmg+rGNMJX9d9/p99b/8bqGSt9jyL98hr8/4h8fVj3w+ZmWbT7fVFb5
AwhAo+kxanQeVVC12bIBwUgUHJc/l0eWxbTs/uVPm1M2rW8R9/i90RvzFgvdRbOCc6wqNGDRVb2m
V5WbXtVwgFMEuw5IyHpgHPvWO/Mv3BfpbupeJ2341Zc4tWVqXRJ7/qWPHXACykUECX5kqn4UpeP3
irDQTSLpPA14NyhkYZrSq9dAilvSmhTwW7KT5qb4YsYMV2kgXlE60jkwwj08vDM3fOpZqrJFqPqW
WTrEA1X1qpb6V80wIaUkZqra2DQ+DqpWFtJaiHEed4MrsdbERPl1gbZKBY43j1qbGRD86enj81Bw
GZWqIhd7olzr1OhUrQ4ju7XN4xMUqHWrqnmoqG9u/JPe561X1b6Ysh8/G9V8CoFI4h4guUxbsu/E
Su+It8zRCmyE1Pb5UklUNUWT4mKkqoyh2+84fd9tFIZ5owxetF9jeCHOUqFUtcqEomW/VC9VHTOn
oFmpymaqSpyq1tmqqqdP+XNe6qDWKbXELQTYcNY6nQCvcqK46MtDo9qrRWNenDpER1mmX9NAX0Wq
4mpk48+EmD7TbuSmdM2nJGyuft15APfyp1nVbSsKuLWq5OK71IrgBb5gsKHgtS4p+RaUfgUl4EbV
gqk7QndT9WHLfkflsQbRZYEiqyh8WyMJaJTHNbfYY+UzziW8MNMAsED1uSEohGJ0o6rS3LHPqapT
U/SmYk3p2lE17J5i9pyMP+I6e8pFoV2RXm8nVfeuKICj9NWPZKu0G23kAKMXMYCBv+SylKuid45j
RIEMLVnchN3BSBxu7xEdWmfau7STjhK3O1f1gooWIDesgImJXCBiei0TRjc5l+JUvBqqpj/Da1wB
dMmzEUuN2cqtmCnpeZY+YiI2j41qDuSqTTDTLxD0DbLxzXaSn25J0xEs0BaP1lOBO+SCgvsERxK7
H82uXU03IqErQS7jBbsc7dj4qeM+v+rpXxT0MXrccKqtEdsFYIFhMhE5HoiTO3eZ8zZijHgYKgo3
ESLlqu3vzdIuYaY30z+JVCNFli4tlaa6aarJAhK0J8aYxougA9OrVoxPT6anN2PRo9ExEtLGp20j
VQOnU62caYSF2dlcWpM5+znbPTRA1foZu/WsWkGVagrVdIdkjmrIHvRLiOWhUg0knU6So1pKiOKB
fkQmhQwvJHFh2hWJ+N5r4QMXrAyHY/o2Sbz+gErR1ZoWmRpTsYXnc4JPSUNLtbZwNDyCtho5teC2
Bh85aX0bi8HGLoRxxGwdZ/0EycMNp1v/IpLsgQxVDGg0qKahCNbzjGit9SQWzzG5ydY20YvQikvo
ydUQ1XbGbFw0ga1oFJzKI3WlmfEldb3ylcEWRGb/dXDDZAdC5mLobX7szPobxxC2dhArBwvvE0Ya
oGn1gDd7rp1vmsf+G+mcb6sqJfS1jOEyoClajenFc8tmC6zTIEPWfjYZoaKaKIqDIrOsTa2Geud7
fw1tTdXfaQukH+LMdOg7guU1GXr0dxyXJqinvWkxnQWA+F96+qRMxcDgqNapPe8dOqmjaqn2qrk6
0WVNVLtVV41XR7VgM2ZFs2rKZnRne9WmbenXJvRtaTfF/AC0cl3V1K1UezdQjd6Zju+oWr+SHnDa
I/FgR7aqOZx1XyJ6xZTGyQhV7WOwfs3Gp6M8OfdyaTCrVnOyNJ1V+zlyH7uZWApLNaY7OtSNalX7
9KwnPZuAQerW3sY8J1Rju38YVJs7r9Y4HJ3nmP53yPVwHamWuK2a4xBKn0F4MQJVjXPmRYdAtdIN
5x2K18VULfa0sF4cBEEi4Bee6cJ7SzteNeZRojybqlU/qqa9qdr3vfXBCdbvMxm/plw415Nq9af0
/CNG1bMSAVQDcgBaPPtcqQWUUGBSkoFGiQcapSJI9ScVcP+toD2IMhlWkpIcaGgPGjQINCi2FZoE
qcQJApVCreQKUgkXYiVhGJSYwUbVMCp5Q6CEDqWSPOhoHwYlgpCoIQwli4iVQKJSUglSSF+kEk/A
vqk3uRJU0KE/d0piQWHiTpPiOUF7UaLB0NFiyCL9y5BthLp7PDjznK8NdBsYM8CkKClHbCNKiiu8
oMkor7USfNhK+hGSRNA5xRdXiUJmJQ/p0Ym46EXayKmPkdL3NTsuMHiW7B/gag6ECxlfTfTGW9LY
hnMf+toN5Jm+XrZYFsu/6VyED2QejucAlhZiJp6mnm+wY354cIpRFc3aU4eH74D4T+zDNExe4k7/
tbxGO0xXQA/yS13b0c7OQVcN9Evw3GcFfVReo/Aee2hd390kjTelY0S3sSvbSyYt0Cx+o33rc4x9
6mOLmdRgUfjeo6mNJUTDLN9LpPLnJCr01SyyDwQBzU8zN85u3HZfNSJHFAqgvFB2Ga6aHo0bH03S
O4Kr3bIpu56sc0QQz6iiJ2ZvA6SaeW4eG0Kc6fuqV+uxAbfZD1OQFwJAVH/QCw8nSAQqFMGY9RpU
/ldHbQn47kqae/R1knq7HfUwugyyc65hyi2jshH7zGFGJ86tf44CZ+Yka/nMkOdMMjM9ATKCDz3p
Y4+6DOzVspluf7Hsyv4+tcBlrLhoHqZwNE5O29W7QW/iN2F6b8uWDjzqJI/MLzL0xm0sRvuMHDq8
AW/UQDQZfq+90xPalDX0VS+M0e+4VvLsN0ANzAnylqC382jXpgFDju9CnPKq0Yv2O+RKEJGzFz1I
Ufonl2idXY+9lhm897LsICOr79yu6i+Zg9+V82A412nd3BwxJJuSlu1HWaJWVK9auQhi8NQ5T1Ua
ZAe3tPtDIeP6KbPA1S2b+Ix2vcgLPjQn9kH5aPbNt9z0rGmZtq290nkL/Oh52TSU4RMwLsoGte5t
m8opzznH3a2xcqSPrrQ/usz/jx1J2AsQx6J/MoK5BWQQVQdj6PSnoOz7zzcekEZV0kMREPIaTosV
XBpTdaELb4PqGCdUPnn5Y7C/aHNmfvRBpG/qvtEvZVZ2N5Pq4OcGBdGslp19T2j6bjStCS69Rsry
xGdcB5NV/ADXmTWD8T13wcXa9lBeJ3uwrn1pKLkdb5HDguWA013wVZnXzdfAFe11kG6+qZNJfPfQ
sCwfpZFUVzvhX72uia8QRdtNXnrck2lFXYL+sGzFkM9Zd7zXrRw167JsoPuJ9zFpT8vncQn6XhdT
rN+Q1XcXv3WszQBQ4qMHC/T5gSLQEWWJdHGqjOSi18LfFJ3jvQt+rGUL6hCkRHt5/cDF0zlHk5ls
u3Lq3tux/fzWjj/kayadxkPGdBqBg6hoFPfBNyi+n18bkE+8ZgdF99Bz8nOuLk1qcv/NjUs2ZcfM
HT+P6Qfol0LLO4HzNbeqx/WtmORu+S4B2viVWbqHONFi5gY1mUhx4W85mIBfkxe+vE6nOUoC4qaP
ZEODW+Geu3NdLfnah/AP1W+ExHpcRUkzPramRswxXb+dA7btC8OD07IFsdFyFXNKPM51ZR9N8PO7
BFihNAWdZnA2zjiPH7GX+tAspvgMO9J8cmodxlU6fnDy6NQD3ODBixjt6xElDaGeoJvZhbqk85qZ
VnDAxtjtggiAnNGelyeaTgJ+lLrGift5tkXV0u5cr3hdHqxKL6KAWpGe63iQgSFGfL4qEXVPw6DL
l6RpXbTLmb2F1z59uAODG3LSO8y2O4jU5dHP9PqVmKXb8vF1txtAaOTWtQiD8cHIYqTH6mP2PUnr
jkifZWtZp5jon+2yvogqJpHd8K2aSkYn0FkOw+iYbzNC7OUjwikFEBxOxiUhcvfuhDQXl2e6SNIU
jcF7jBPXPPcT1+rPBwIyfTMZffVGxOmF1sx73XfTr3psb5aXhNIzbTxQu2dNb4LHbsLy4btM0jSv
9ekCGt2qbmvjXrWxdZm7QVsv332soiNlnvmtLBzmZ8YIuhD29LdKZ2iPbfJOm0OuXJt27Vg15on2
av4swZh8fipgJyAMyuFBh/hwJSC9/9zVbTTf0lAUr/3sVsfOT5njjjL9AKSxfFoJGnZbt7GDHqJE
OmIG1IjN8ulz77SyWDdh1XItD8TNiQD/LW/XGPJ1oDD6LIwhO6FUHT5/QHKTTW707x6t3Z1lFRwy
Y+m+ek3M9JQfWDNU1rU6xGQ4BA/LYYfT3X43k71uRj/Gnlt3aKRwG2wEqxb39i7wxKqsUDsBPaiO
TeK+Y3YGkGE59bWMQoYmhQWL3S7FtUrpg3sCSHbd99xV5ZMPNOeYCOBeA9EEsE6M/aDbcBt8tIGM
/LyHpJufpq6xryXycN2rfBrfEn3v/N2dEEmYsT1vrcHFC98O9gYsxLSh/fIuvIr2jIFcMB+88rX0
/GMMIWSVB7V1GnsPLDRzQPBO4iosZtWhLdH0xTTeZrN/1jL7nTLGIUs8502aERRqs+8P0u3MXSQ4
R4mQBykFxoZc87Q+B4hOPxch/ISVoJ6kfrTihPgQb8ry56jYURIaVjPW0d6LCUL7vf6f2y0bLwtL
OW0//5V2tA+L+bw8bXmBZf28+F+WP3+v5DLurxFq2CsJOZG5E0LZU9qDL7BhgvQaWdCz105XXqsE
y6hl2z4t3jBAUH+JmQFFpIrtS697i6OvwPNIihd5tmlcoAWQBKsTMoDqlEqdsW7VM+YvoF4ZcIMR
9cfsXF3DfYDex2MX7TIX94I+HRdLbNmg0ZnJldv2MpPcBMZk6/UPwobAuGzQK8DLYqHNlcX201F7
1ilOHazRfE4JDnBa8vE6/a9S0/hCOO/IflSLCUrZ7Pj4S8LB3PkDae0yn7BS91/jNkThAtXVBObY
CmCXtlM/5MK6COTZZNmzezjLWtITUBCUBIsDz2PCkNT96/LlqI5WJ7iLuV6pkmM5nzr7e9rxqhoz
Fawj8avR495t2+5FT6Jx3aY8AbIB+8rQdfQ06K9io9R2y7rl0aJliO5aMJnklG5gua0j0WAiKMSG
gQJxfNZ6+WARcJhNqTjUZaaIZWhA0Vm4e4ZjL23Kavws9ygP+m1p9jcb4CiJdW+a8HGMKAOw5+Hm
rSarPZUhN16CQPp1QLLEKUgjbCJWi/BT7YDPV3fQzp+W/3MIcetkdCQknO5oBMmhpWV4mA1ZbEMu
VbRYdMSZdK03rkPJIYkzaFOzwHLRJ+2675pHaRdyr0c0UnEKjnuzFRdXm8C0xKlA6t1kNEQqX9vN
zfAW2/FOlLV3KEPfPzFZtDviliIdGgQYYQge/UgRso/dteONxgqo73CqFDDBSMwJ6YblQtsLfgxt
+zMRQb72ZJPSXrNudl+Q1Vq6D9mMj8Qch7fF5LbYvBbn2/JXs7jXGm0o0BIDDO9Sdz4UjfWGWN29
BhnALokupKyjM1ZvxodJ5R0lT722A86KrPXtXVNrzNPBpG8TEcMVAaW+D0RzaKU7QNE1XdS06bR3
jN7fWr0hbxoeiiNMibfOkTglEis7F61dPc1TnZLMGrpXxy2tXWJp6M9k5KxpQoodPibr1EvDOgUj
aptpZGwxBkyNuTXgEtCsPWqC4sGTzo4cesIfUkbWVR0jdX8J7SG4p6WfbK0sg9AGS+hJg8Wy4n2q
UyOp2aZREp+MiQ5H4tTzKhsM41ApgmJk+1fAdGK3eEY/qY2yLrN9a6XnRHFRlgWCwrvf6mjtS/Pi
qQtYpHIffy9Scr7WQwniRhfajzCNX0l479YMwALiYOWbG2kgiUeaDRREBCD1E66x9iT6d1xX5JOO
5j1SyBbROkzBveQQWUx0tjUjf87rHgZKBK2xN41mP1jlJVdMmN+L0kUjMANHXGl5+T2IcoSo5QQA
xfU+P/8SDzn2Gfjoqo8+KXgLCo+SE4wO8eaX/fiZl9l1yUNcZM4uMxF5L8GZxd9/9cBu6Co4b7MC
E2bjCKcqNDgN0SCRozZh19fF+DVM6YlTrbnnRqxzJobVJsO2RTm4VWE3y3GOIrnhaqgplIPiBXbh
rOOuS6ezk4+XFG70SjcDBkeKtQcLVX4uln8V2gLYgXoEwTK/M27xQX2TZZETg7kJCuLfRuiZp1kt
QExk25zUo5WhR9a6mMtb2esvC9swCvgIy8KDxfn5V/D3X7yYhSGBXn6adABnFDdl+csegz//XR7Q
AR3kiVsdFmrfsrAU+yEFzRnaZoLA3Se3Qy3ymutYwIjt899lnZcShJNEob3WFv6FBXcgwiW4ijwB
vMtyX2XoYjybsR166qmpAstE1lyucWCN0O3gwM4ou4VRVWfIHBn2gDzMN3TdKI16XNtNADUVYs3K
3M1D+Wb3M4UaW38MOoCFeQB5dTCwF3UT14tQ9WC1DvxU1qhGKXfEZYFvkjqhHuefu0QqXI+xANXV
UbF8kxQF3z5guq5rh8Ly5G6M0w9dOsnZ6cNNPRnDp3n30/zL2QnZDUuEpwd3ymuIYGcr24bRMJ4c
2x5PCF1QdPtDsSoVpCZJ8vCYYrFjisRFOxecamahY+1Z/vclpPdAZkdzSIqNTlVtbecWsnC/Osmm
2GZWAHFNUSg7aQK/zkRY7KJAviyG9AUeuVwOlr/+sS50ORD9rqbjynEhO/DmFWqDazLniGyjBvRr
mRYXeoU+jH2081pEtsysh+Ne5HpHd5fJmFnaLylS8R0QEu9hdM2dZJr7QQ+G1AvfdihMdzO/Bty3
odYwawTGVY7E4MxNyHorPLhiTi8WKh4U9O0uBrj87ucmLqagecmdBn1xb0HFeo4cf3wq2tm/FWgM
SkvrwafSELQieks2LXGyZYx2P8Xh9DDUWMPcjpSbwHMJ20IGVW9bc6BNk/Vwi5ERABos93nqRvcc
awtQNzPvNlEeUlJO1HQFSTyKl+HRpMJLjm+tAycahkdi4JhGgUEHyzTtzFkr7jkGw8l1rXvgQc43
fVo3COhXguLLV0Jj8LvX6mqdjCb21z69GOjEyP+wyp1rZrgQqnCmOwMwuM9D/yXrk5+NHlTX5T9q
8QwBSy4qiPjTdes79pexsNeTJox3aWvu1rIN1BdmHn8hPWK7rBdVTxeBAIuja6XNW5M3+7JMnCd/
KL81cArJzbGoKdWdezAnBDDm7LxUutN8senzHyvMEJiGivZLaczOZgwLmkLqUUzIxCZkUJsreKxt
Hk42SW6RdtSR28K0n5ovYN5PDOf975Cx+D0I7sU1lO51vYso5ezifCCV65a6SfuwLKy2ihFPjP/O
3Xlsx4102fpVevUcdWEigMBa3T1In2QmvRE1waIcvA/Yp78fWFX9Syy1dHt6JxQpMg2QQJhz9v42
IUA1ERCsE61XbTSIB3L5AAe9Y2PAwqOV2XTT0W5n7/FUa0M9oRyODwVZUDRSuq1RRvZNuHw3xTNg
5ngsD40ouHVgrl+0eABvo6zBLYNiGADCRGbG1GtOdQv2PEsmZP4mMje0vhfezAiUdVNzNCNpH9oi
w/DUmXhLquqJcEl6G3FLsU1gDCbALtwqJfod6wa9MpkrP/XhvZ/2h7ByzKdRxRdQg6J14ob1g2eP
2bEY+2aNgot6snkFhEfyJmAHJhaxYASxzcj+Rn0GDQtVHarXigw3pkJft7dNDdt3tMrgq5NiRG1B
y7OCbLvj0NTVU0ODA0Zadi3mBNEXjGbXL6Bc2/ZDHDn6Ab9D5sHnjiedIHXv2uuCo3C9KT9oRxen
tzs9dhXyW5jsEwaXicfwqTHVFXdZkXVnAqEJueEny0O0Z5g1nRsPQ5cTQl0M5uj6YIyZePbGbN/M
Zf4JrwIZOX0SXvXZ+FKP1XSiLUrtWzre0VPSvpXLF9IBTjKhjp6bgjwsdn1ru+Yi85NM36B9WndI
KzDqNcMmDtzp1oHDc+yjxdzkpJugRCxSTDS07YC1Z9AXzgebYiWyXOJDKyv6pMhDMYIG4m/RvaC7
cjdj20q4S2H54PuULdxafQyXUgKlyupEgwiTc052WZVKk9bHNH1WmbtVczS/+H6PIiqL8k2onG5T
mWW7M8Sk73VOWCKU0/jzGMYbVXnuVyPB7rczemJ2WJ4pkDWarCQKXAggw12uIiJPO9O/JYqCfdH4
bPmh81hLM6aByERgR6b9KIP6rx/ffkuHkyapZKlYtkF9744MzuMkPmDCmfc1sSg7WJDiQ92MH/rG
QnFnD99aac5XfYRFr/ez6wkxwKVKMOM7ggqwJCbqmqplvnabkF5pPFE3obxrup/9nPY9Eo/oQQQ0
AuiSTIfQVN7dbJlLG6as8e3Ow0OxlzIU30zdf8JVD9+qmPC0GmN+nYWskmK/MFZ5E9PHIf6LZkOz
Q5uYPIp4fDHTMllxf6hXu1W3tbLrr4Nb0poJQErO5YHiD6FxLX4wWUmG5TKjRCrTxaMetheT57oP
weLoS1gR7A1vJl7HM+Akjf1wHWfWSxaH81HMLfncs4c5JameKkb2PBGPvesO9zn3fOEIfY0to4Dn
qKwjFxEkRanKbWOmOUEQnUZ578rLqtf3ZZ09WLWjt4kzf8SEEuFgsNnXgKq8a43W2jSg4g7hXPXP
POZD2ghSLGtujIZWMTa3GZe4pr5F3DFbNKAfz3M5kirUroFLuh8cOvx5cRxrYgmdut1jcDd3tQg6
CqbRwaGUdKDMFK+lO4hD0RfmMr+WW0OnchvZ1GWcIGuv6QqzYeyJIxNpoLdlYXv3zYS5pC0L9yJL
SesREuapTkk+pHo0Q42R5yQ1o5coxHk+Z8anyDLo0SUje9dwglzBiPy5Hb8I0JMw4h1iVQyBF7Tp
ras26Z5Gww5WqszlKenaj01jNfdZWMHcXOqbrmrkq3oBbhzuW4KQHgbLzi59nVtkJhDnzmiasfIt
nMd59l6TytoYUalXrusSwhbY4REqLz7/JEn27UxhTpW1PvbSIW+o8dmdaZXtaYswiZnhdEIqQ10h
Lr093a/yLDqflEthnBNE2lv6xdVd1TjNDuMn3pc/P0GNhwFM5oObt+NG4Qd4beNkhxoZQvQQZUdV
LmfFdO7rNHaOZppVl1VAH9eCy+H0cryL5tG4snS/f/tJuoR4MqdgtcIwUbpzEa1obm2kFztf0rn8
0khL7HI+fQhppOplrfc6IImdVylLsTUwyfpKaxoZdT0/tiPCC8LExYvfPxagXU7uoCYEla1xdkyR
X4IjWKRE5iUIzL+/NOXeM7qvdDLwbgcICw2HpQUwjEujnE7kSSePsTF5lwbyuVWEb/KazAT/mrty
QvxtYYFHs/V1lBl5BpGYD7SpknuSxJqmVRcN1IwLMCH3rRNyFbYtFVLXxnVVpOdCwkNswWau50BH
uxSb386OaqIKls10m3f6Msjs4zC0/n1mGQhg4vimg3RLehHRngxRXqmusoFtVbUcIfonA84rC6x6
2CbDYw66/EzxQl212svZV/TyqYmife5DsICQVh1pGmMSqjEgxQWP1bL2ybfIH1NzeI7ZVD3ZI2m0
wQDuNKirl6Xz+BpHdUGq0+Bup3ZihZbTQOBosrOogNJr6gsXxjDpvayKz1R4r3UW27ckFapdSnls
U7VEZ3QKf5PE4kUiUntRiLp9ck1q6WGOg3O5TUBz41+N6/E2neQns8rdZQs/3CKxzy8FS3syx5b4
jbLd42Rcjjx4DKFxM2ln0edgWVEa48FFAAu7hGhNdes4uFeavu8/qQX/AjB7S70oQx5kkU3bL/37
wMBkOXePRpBsobrGTHUkpsi5DNdEYQ2wMNLkJFvnXnh0WdzYmK9tg2TfARH2IfTHYJfR+6CF377m
A02grsm/UaOhq2Z5OQEqrJZsN76rVRVvgDiVB6n6YV04DNizK7NLsWQ6gqD1joaZlYdWWeSrDXjO
Ya0P8yq2R+cgIrGpvDJ7loVJiYV6faFT5nxX+59MJgszCvP7ysOy7bXmRvSufx3bjt5ja+0vpzIO
AXyH7t4ivura7uhluf1LXtYhzds8uxw9a9/6mjksDj/I0Bt4wwGqb2NTWlV7jhNnm8GdVKva6Ysb
m8SRNW+B/pPFVojD5k05j6GeNfqG8LZKUmvLW8+2FLCsO3iw5h03cENonqYzKgQbP9Gc3qTiMGeb
rRG3KWHKPWEcfhRAnTX7PfMHsqjObi6dWjeXVcwsXzbTMUSAv2fFEaws3yYtrchIZ+I3l40am0v2
ylfQZY9ToIfHscnOoB+dI2uTYlMIoCFzEjmXLLOY3dqXSEN1HjtZX5qpcc4iO71SKZAUA3T4mcoX
MI/MjE5phhE91+0l9vijZebGTRDOFgEH3MoQ8d3nJqVHWXRPOtzFWZxfadiXV0Y9W0ew1XgF+a88
tZDTQrixq2y6wtz8EBI28wAqxUJe6j/3cePexvVzP+7BT1d3CVQCEAC1ve/HEvCGSLeqpE7iEcAb
ldww1Qz0uSn2ocFSJ5d7m3bFR8el45uU8iOM2PouWVjfbZ67n5bQOqcMw/t08hZmDjaaMP6YdL2/
q6VbLBkE47NGl5QUI5F7uciOhiHa+1RywdL+OCg/bF1w1iGlv9ypUbsU95wNilKNji5RwqzC6ZPu
lu2u83EMiW9MxgDn6gzKNo7T09SzzikbBbwBZwVe0A4FOSnAMvVsgjXGGeMHZyKZuvEZ4wmuXfQU
NJi88Zk1C0JKAvQ64WxskrJv2UNAWSgI63RLtzlIChhL7SA8v32JRyI4ZGH1Gz/U60Zo7+HtS0pp
d7Kb1RDn4/MAPHtXJ2GyXzj3YUignjkY5kUAWuTcBkzHAm8bgjydHjIdmRcwD4i1zUldplJ1o53g
gyENAL1tz9KKoSDp2L6qTmVXxUd7YrhLOiJahUvSdbtQvqmBGci2+mw/Qfzgk53SBz3TqPHZCfS1
sWKWsq6CyiClxhDs1eOcUK+0vDSp1iYh0m3Nhgbr43QRdy1e16qpLm0DW10cmmjIB+EcNaK9QlvW
eWrZZpIMXLM2MZI9IlvJNcm+bRyy284V+pz0/il08ejaXYnILKfhbCBq8Ty02bqqgZ5R+PZbbrS0
dy4EmSlnT9Gjoojp36lWr/0s/Ng6nv/UlR50QJYjaERLABmjLHZPbPIL3C1ZcY3AZNt79nCK9pZZ
htchfItHGcV4Lc3hXNtLNzBvLfJZhXesVfHBaiLrGh3LZaHj+uh0bkFimnVRAFKmIVOH23gaK4oV
SfxpnC50sh+UHTzUwzQ82JjK7Sb9Qh9Lnw0ZtrfsgHP6e4SbjoFBeSEvS8w+SX32BhqvZjs4aLM6
WhCm9ggH8eJDWk7NisEjO2jtNyww+OLiQl9pZ7zEGZSfZEooBGsgVNEk/KzyUtIeHkz5EGl9HRYi
f/VtSD61jSClCe8rZ87WfZeWLyBvaeB48qtDm90tfGA0jmQVL/19XajkIpeldaZMZZ5zWi1n5Hjw
khvjpIt6W1CWevF6hLW1juLLMgyeNTXhAx08yn1s36k538QNNqbayR8CbXe3DvHxMi/o0rMOzYEF
vXaktK8yg55xZ5mI2+iaHsEMUzKqc+fJVA5w58mg/J9K0BYucgGCHLL7Ibco1av2C1TeR69CpgP0
Y2b72lY7mtpE/Q50ku3g1Fq9us+96hyl+ZailbwYiaImVRf6h2SkW1H0YPVmhs7OpqpzPfZk77W6
fXbbUly//RdBr2pLYF51kFVJzZBZM4vBoDKtpmtdDVQ1kVmeJlt+FpS01mVnPOf1PF4EXT3cxCIc
byxZhTsfCyCdmw4REd3kRCp0/6OZPbHju8KqRCxm3KUH+jHeSiO8PNB9d6h8hO4Jns61hwRCK5LO
Buxad5p6Bo5G49GDSTu3pN1hTSOk0nDI6O3iSwTO1Z0ruZkKo9zYBkwz289oikwUJwuKqge1pAPi
bbQ3RlY+2nPGzTeToI0zZSsEmeEQYR/dOK4PYQj0frBKtAyk59AVQ4wII3JbBnN4JkHwry8x2TMX
ZLvkOeNU9ZoTdH/59sXA872O8QVScvGxHGuTMkJZ3yP2t269rkwPZkyaThVmbk6UZVwjgCAXcB6V
uJ0SegeNvk2WL0vSoSFQIHmE0mu6qhsLltdgpi9WgbRxmqx+606zdaFZrVDqdhJUnASwa7cLV06e
FLAWOmsLYk6um7Gyr2Pyjda4/fShNygbToMx7NtpJC2TSioGnkJdgABQO9A3953rKeD8k7r0salv
2mSuyazG8z6nbXmKjWK+b5MHiGDZJiTifN/nQ/OANISNfEv0hKHbL7mLzERM0byphhESMvGk7LDa
HJID9P5qUcEUr22Qh+eJOI3tME/d9RBzYwbmo9N3+hykSK/S2jaOhhXeTbPhXY2Adh4mzf0eYxT7
c1/dA4Vb05GmRo0GTjcf/bqfX0aXPagMnGT39iMCkZNbzmjEKRGszLKIiJiyxHXlQCMQ1izWhaw+
OK12bobhyzBY3c3chlgZStRAHSXYM3tJ+IZeiZ1qInwx8+sNfPADvNPgORFjv0sH0zzacXfDjUYn
3zb7TdChF3WbwNtby6UalRXRXpC4h74mS6lfGthL6NP49mW8oupTX2haq+UqQs5zQG974aa2eUWu
ot6QYPGU2wN+cYKoX1yibvLZcW9rF+NAWR7L0nG/iDBEV9wl493g1SdWB/6BtDXktmWaPNIO9K/i
RU6unOZCNqytFel8dwXko6qhppc60UVOOaoBv+8FCVpIp+r2cOXo8dvFl7gO2fLE7RX57KA1wqg/
WhRULjzSEhxh+3foppO1lUbi8PYjYq9+42HNvZmVdRqrAs1aD7swVdwrjmGeUTOXWyql7pocM/Nc
mj1pwYPNiJ4wJVpO2N6P3Utu2PGd7bXtPVFxeyO0XwrXNB9jl1MRGsVf3739n9ETjDLnzt7TBvJJ
TFcQYf0zZZT+ZZ4occE0RNhkNWsSPmAwhiVDBlwtAl1B8JleOH2kMHrvDM14H9ckEfdZigHARbDc
DXlzLVs7Jrd3dtZz28tHoRBrTkv+C4dEYyxOytdOq0eSzm9jbvV9JGfqi6a+6WbsJ7RZ2LbrwJ3X
MhrVp8UlayceCu2IIOHMRPNkktF6pBoXPIgW7bQdEfweZeOVY2I2i+J2cQ6U2RGTLfBF0wou0l3m
iOGUZH2xUboLXrVM0MZX7oc+kSRUavfL4FH5tboM5YuNAKvOTOOOEjJAm7lIXxAuPoc0Jy+LmacY
2I0fXY08ofSN8JbxE7k9cYMIUGNJjZJWQVaP0f3bFwP8xSqcfe8CnE+9mT1/3pApHJ/evsQdDY46
cl7fKrgROkvLCElf7LqvNkPksQ5vNKPXITXG7pBQf6Wf3qtt4NJmdgxjW9JpQ15t4YKMa4IwZyvf
o8TCbRXkNHV7MCY1wh02eJD9lPb03kwM6k/CkHuX3tdBUvZdpw1tvDry2QLRmTyoT3jQ/FtNgWvd
Zoqkh9JrtwxpBKdJCsogHeRSHq7FYP//DUrwLQcv+P8MStiwAGziz/rfym//ti6zLv/0IzLhz8f/
hUzw3D8IGCeqCfuuYyvLhknwFzLB8/6wLJgHnungtLOE6f43MsFRf/i+wBHuOxadCWqk/0ImqD+U
6TvgFJQrPdvmV//1Hz+4rNt3P39PFlhe/ns3rvBNoA3CIa5LSMd1liP/3rI4WQWd82k0DwbZSXix
8vCbnNnIhjscHpBuiaAV7CeU2gTWV0RDFC3vkS0S7vPFpi6IQXgbs0cK8+QwQNSpmOKvdf3BIgda
xzffneabf1qvEfT95N1S9LAch9ODuX3xuH5nvi4lZgylQt7taF4AGgGGnVc3pmfTohYfqNiesHdt
Wd6spHcwcrzPeF6q+WpSPQGtRGVxS/TCZs/BYnVA6JAFZ6SUu8GBhSmQgA/Uwtn7dpQD/WvP+dqS
hZzC34qCa56mLmAWBcE6LKDH8nSTC9F6+T/+IiWQSdTl5+Vvejokuko2y8uVkonIDxhyDJ5a7XQI
X9Y5qWXU5b+WP1mesq6s/fIOyLbbLU81SFRiqtua1WfBs//9pmqU5ct7Wt7g2xuuh11pyq1LpW35
m5inC+uJAo5LIDx/W8K7IeHOjjGp8H3N9+0QYBMTvHS6a2mkxsq8Xv4myl3WQwxcPJRfC+CiYcVD
lj9lPRDgD54owilSvtPxaHeAZxFw1023XR4tMCiYefDRbetsuzxHTIRLHVFfNnAE8diaLnM47Wve
1ZD79KgoRySXXd8ehNOzHSZ+LR5ua/66XLi+y8sOWBps5jUgrxDnmIMuBTtaHoFp7RzwGm/vixen
Bbz7+1CX12tZS3m+tUcCWhf9YfmVcKK3f/F4mJ+oh9O+IpRvOQCeR6A7hViM469Z3DNvx/z2/0ay
JXN7t3y/nEJKfLvljbUsBxGVJ+kDdahFQf0kzJHtX9SumGg8zpe5p2mOcJBbg86gy/d9eZPYDwGS
cuIu14TNxj4COakxsxClzB+01kjHCMai+Yb6XNU4nUTS77okX3ddcbn8f4B4ou+DTTJ/ZOu9X563
TftdTFcWzu3bU9h872uPVB5AeLwr17bwE/35UGXrNflIKwR625geSsD3y+/q5Wmp83BkPFsqYo2r
W9+jJ4U6S84m72B5GGx713+x0NykbnDo62nX+wUe+r58zRMLCTABRq63yB64/E92GK5NcAOvlF/W
TZfejUbwADBdr1hcfUzbfJtZpBFNdOTz7GmoXMRei/JFyX3YepctJIK6wUgWUu5L0rUX2W+ShE2B
UZiU4/2gyaUiXQZhwwe7xXBkxAHTXoLnfDKHz4UINzmFc/QG3DCwE24yy2H2DLnOOvSu+jYzq/Vi
xurKmTPoXDOIhX9SLf7PTwbcz2VFsiHq6T/H3//+8b/2X8ur1/xr+x/Lo/713z/+yIP+etLNq379
4YctxQY93XZfm+nua9tl+u/xffnL/9df/tvXt2d5mKqv//nvr1/yuPh7Gvsh7ccyHYJ7/ue5b5eV
Tfzl9SeP+Wu+U+YfJnMWdXNpwZf812ynvD+YAF0gRDAImMA8fvV3QJBFQJCjmNBs0zWlcEETtGWn
o//8d6hCkuYciT4mrBbb9eX/arZ7x9ERXIFQJQRrc4dvTYtj/X7+CMn1mlVVdgdJpXVT0/G8NpIy
uWyr+lqPVIBdeBT7mKATdhAmF76N/bBERphUN6Kao0u7Y2ut05Zxmp6PJ5viJNn0kVrJhNEV7VFb
/bmVCDCx8tR7P+rV5rvz/ZNJ8B0mRZq2UKwjwCgpjxP8xgv5bgqsa5adwGtZ8/FRrdsu3qVGbtM7
R2lWILFGS2qvOt/7Ar8++81rW8tq4Dt2x58v7itpgiMRfCTv5t/GSXBL5VLvmzraqb7c1xle12aK
oP1ZA6D08LpymTNSFDaBA1r818f+09fnY8N+5HGN/SPfabbGlFh4ofe5am9Y/acbC4jfegnWzb3Q
wM18rOOBATaHgy5xJfzm9d9dP2/H73D0gsvbdqR6d/wjRZ00k5x83LZUdpr+LiR7GwwJ5So094os
AB1uUKJ/bnqVrWnRiFUu9goOSO4sYeGoW379ln7+jhyWiNxcli9ZKH5/ResxCgKn0kvSM651Kxkj
kCOiPv36Vax3Cy8OnI60Bb5LCYpRynv3Mi1Ciravg24/zhaVbLqtWwJekqcqGNapq0HohkVwNbfE
YNq9degosNx4DTtr6sD2qXKQ3Wej614msVD7X7+3d1yTt7fGItm0HYLHTFcsZ+i7G0LWve1EFuX/
tv7iBTQOXSP6LBx/hW/yIRamuXZhVf3mSvjnaUeTY/u2FApDBaPWjy8aROAOlFOS9I54eU0ZIVtX
pl9uf31oPzvr0C9Z6nsmIry3uLPvDs1UrZ1YKfFh5AIvZgMOAwl2y/xp1b+5jn52Fr9/qXcfsCvM
sA5l1u3VFNM6zPpN2CVf6KVVK8cT7WpiIo+j6TcwoDda0o8DCnZjj52MQ/WNC/jdgDxFqasGEpr3
tmcikTd0cfBz81LHXr6bqyUG1r+mod6dq2p4ID052U51f2BooG5jeClVCulsh8TYG4NrH9LMA9IA
KainMrRRXT/g3k8hHsD+67HCbJdUigZ7/t4IbGKXxx55RPittVCpT+lNo8qJTHBJLDIKnJPCHq5v
rc74KGoZH3790TrLCX135HRVPNMiw8ez/3HZKkpsdgnYGawhQBFrjG8ReEH3CDkqI+pv9bIsG3pj
6/X+A7hSgsUFmPei98CFw0Zyi3tsX/XKxPGx6pDHVqocNs6UtJswZhVF5NnK7sEntM0M1FiWV8qb
D9UYrWBibbDoOCf2hPjj289xXhjrUA3mIfgwEWxAaaY7GXby/OtDtt4jvpZb1TGZu5bBirTT94iv
xM/cdJaZ3kPyzrcdav2hTr6O5VSyKXmcKdXhT4bfMkg5HpCLOStDfpsQHZg63lWUeE9h+YV2uHEy
zRc7dkFsV9YLMFwLABaaG19aO7eTJU1GF6px5j34XXDwzU+JoaLHfNQAXj3mScRjbD4YzYDzT7QT
TRNyCf5Hv9WrzuB3IslvKcncgoB+1N3JShO2Q1MN8MI729q0jgSHivEymUN/7USevYqHGp1YfwsB
6lH1l+mILr/MO0TG4p4d+CM5DvdNIuXBd41q7RbdVvckJJcFWh+UGI0wvN3sVc6mtAfmURE/xetG
WfCgNaBrFZJtjAjD668bF7tf3CcrNQ2fp8qu1gbxF1srrHPOHUKE9MJWNx6xKblx6KvuAWijXg8G
3aEhvkxbke/G6rGOsZHi43RWQHkvhFnrVYILazXJxl5lvXFnlRArSv9z1MjPpdfcSPHglnhc8lp+
hN5G+Vt8IL83XBn+eMwt110FnuOCfedJwPI8uiEF0EQ28b7MKyJyLNRwRaOviTH5zVX1z4FLScmq
laGY5Z3nvRtBRqC1HWFdek8PdFfl4171sLuteHwIRmJNUGetg4wsiF9fyz99VcmsKxEeLBPBj+O/
33B1+HPKtGs+tc5w25XZt65xr0DSPDYifU5998OvX/Enax+Eg8wElm/54CDf8wrbEFWjkXWsvUSv
wX7njG0JvRXdbptX6S1MafPS1FRjKzn/pvLyz0Wnkspelue+v1Sr3s2xIQkYydCXHK5XfsCaSa+c
3oSYUwPCpn1h6oNnfDFoWP3mNFvOP0ZJXphGNetcx3E41T+eZ5BTRq4HzrMAmATSut86OdEkWTiN
xxSUac6eYS17zZ4SF2jL4AmMJHt1+ydUItbv3s0/Z33eDfoXZUuwfCyJfnw3Kdoby0Vmvx9R+G4A
EyAmrtIt8gTQOGrizhxaxHae2a9CUV5T1yE3g95PHg0PYIYQYWbm5teXxXvmKWOqkqyHLbqI0rGo
Iv74nmqIGXPcQ++2KT+uM/pGlSusXR/3T1U4fcPSSf+/JrTJcm30l0H2nDvl3eRhgm1RX6YjcolD
K/RFhKN2lVJTplNaJSs+1402wweMYWeNWuSKpUi/J+Yo0EF+Ri/5LRLBCCKFp/71Ib1Pcf3zkOAA
siN0fPZq79YioTAMAL9Ouweigld1Q8nsykLMsy36jknZIuCwTwCk945Ak52N2OmIbFllcrnxQfFv
WtN9pR9frdy+WGSb1OYrvUG95oO8djbekGU7E9XQJg0DBx6sejDt0ttC8p/fiMLo10/+6OmDLDng
UBxDh2l1zLJDyDkq4yj/zepLvCPH/XnIvkVh03MEw9k7KCJ9GZ9onaElvqVd6yg6RNiNvMiYDnNt
nXokh6GMxDEa8LB1RUGhKPoGh2FDNyXCBSqMA8tzqhzB6KKss0GLohklbByp3JCUH/IRLwbNZQj8
kbvT2SdDDY9NhN45KywKIMOy/nGdTY7ucmUvLBNpQ1dw+/RChWh3EfqBHcDdPLe5hEcqmnUGfXtj
m+39ULpffn0BvK36flwbcU1/dzbe3WeDzgZBUG67DzsrXU/Z1Kzt2WpW5QIwrVKVbxkXqvUA0ca1
llAfu7XXECMf+0Rf//q9vMcm/vXJKCZpRiHLez/0qakXwyS7du/nXr8fhJrIC0ifuwABUG1NJ8QF
HjFa+DPofTEgZNZ1PpbptedXRx9W1cwbPwUQr5BH+2AoC2RUfu6smtnAWLOscZICe4NIP8GnIi6t
Ll+11fVHH8zoirAKRR6BeOBpHxrV0ef2gmwd9bSfLMLTtrmKv2W0+deBZ6N5lMFO5u6HvJIEj/g0
npw5GPdpRICeYx4jmyFKOSrfSFP5u9HvKCyb8E6CV7q7j26XMLdX/haS9nMHLt2po/gU1xT1mvCL
skhO+c25/efgTrvSEoI1sGtS0vhx6Fp2BmmQMJwqkb6GgS43xkxrgWg65zcbqZ/MXy6LT+GzUeZZ
zWU6/24j1WapWzQlXbkqLL4lVb1GKHJg6LxRQ0RxHzFMkQMeEoV4+PUh/mTJSy0MKpvtC0qf5vuN
M3L/rvICyfBcyG2HpXfVqVEcU91+th1vXM0q2Hg2ZDyX0B7Cic14myNLRwlg+Os0K5Fdqi9CdvF+
rkZ3PdGhRlu6C0j8+s2w+5MljWsKG3Y2LWqqcO/OkQ7j2g4Ss90XEeLRob4s2+S1N0noMiRumvhb
i+73d7PXPwtKnB5p+zTGKM2572dUHxf9SARdu7f67sokjoWxf+N58WZ2vVOoAlwmLkofw3cOVBnu
7EAd7bboN4OPwcApSQjA07mJIt3vYNg6iAqmh9gCdmL8bgn0z/3a8k6ZOj0+FwGQ98dLKO50L9GT
tUi+Sr3Bdrlwmb1o5ZoIYWWUfPv1hfPTK5YtEkh0ym1U+n58OZfAzBBoQLt3ivOg7bMQvKpdwJPr
U2eVcf2u/RmgmfG7C3bhF78be+mvsZgWywcilPjxhZPWCktLVO0+n/XzMIlby2N3GIBsWEdjc812
ZW2F7D/TMcKjHtLbT2S7iXqDfXgQ4hjPW5fon35nqvRihsjxm6nyJ6Uo9C0em0eTm1nJ96PGMHVy
hrPGHWWIV0aVno2MJgi6Atgj5VcsR3BfhcK1x37Nm+4r+gCBmKstSR8zFbKMrCJO4a8/rjd67vvT
xgqZT4rdrRLvL2Qd9oHtFGaznzoQeWY+RUejkMesnZPNOLF4bbUPCICmzS5EebZh4XisbIqIXaII
2Mv3hS3je2ccv5IjMdx3VngbQYu7CotL33AAVqjoamakOdV+DSogkMUeOZ95VTAvQFQ7awWvLPYj
/zxXTBNFzxIuhj+4jVy/f27rc1GxQ4hHKjzHVmsApfLD3GXl0XAS78muwy9zHW/THhv1UETjObOY
1pxmBrpZbQgMCv/3I7LyXddlMIan7Vnvru/IUPEkC7fe96FcOwQFbjsB62woOiLeO4kdrrt1jeZb
Mvy2iP2TtZbPrANV27NMpd4XsePEotzfePXeHTPvkJidOMRGEOyBq6YYV/BWDk1z0aPrusgwxK7R
8MuLiDbVry+Zn9zh7KUkbf+lG/GPmaEqoBRWStR7qDHXjcjxkqQm6NehKOl1Wa+jKqwrdCbAZXHW
/fq1f7aZ5MWp5rKJ8ajlv7vL7TkIE8BKmIo9YoG6MNrbqvyUVGF4ysNFPWr4S8LffEz6cFdFdfSb
u/gno4xvUvITrkVcBL7eH0cZVkoFqR+yhi04AwHzj06wTlTbkveZ25vG/O0RsxX6yV6SNaUJPxGM
usM4/uNrKjTYHdJ5XrPP/U+l7cHkrbR7M1K02cUaO1TRZ8iUa//BkMrkMgy+wCWFT44NZR8SX3iT
GK8FAqItSBQsVnGM93pwwpvO1uhPawC7SELX2kNhnHmO8aiCdk3TED6W2aYnKFTeU0uJCdEE7Nko
e26nngi2tknAQfk7zLLZbZshuXAcQrm529n2Etf3WKA9BceXh4ccM8ZzKsSn3o3kdrBHjAXsic6h
tTwRQO3X1DP2Sb+2bNO8o5pj4AtkGekN8in20+RI+Ss4BzE40bIUxo00++Z2Xngu3eDc0tioH/U3
p1QLC6N3n5Xz1M3WAvcu1w2yoKaLHzx2ELflII3z0AT/l63zWG6bCbftE6EKOUwZwEwFy5KlCcpB
Bhqx0UgNPP1ZkO+t/wzOhEXRtkyJZOMLe689bmVV03OHWRI950FENnE6X7IBb8syW69dbSGbmp3o
R9Ll9cHBwLLpbdd9qKPylUpmgHWULndtmxdPEr+K4PmDJqi4SWC01xDa2IYrZP2q5/zFVCm0dTT9
cWT183tG3VbNvf7pNl7J2WEXu34xgNOYwG3meWi+5SL4bWdy+W0W1lMdlu99JVDBk7V0m4NBsEvu
/8gZNXtGZjsEvKohzE4S+Ze6UB5QL9CB9eWidqJQM9bfSvt7MeK7LAFPLI2kqh/KN2LYB3wtfPX1
ECj7EF+VW+0cMwBxv970TYM9kTHJ10NWKL0z+t5DWQvUa+tNY7rjv3tfjyWF3nWjSg4CrmteON6V
0SPa4PXefzdTlbKxn5jJhZ6s4hlH7ma0G3FLplnc8BYz60znlnxEdPzYbI1mExmEnbWB+tA+EAGA
A2gQ0gmh5XoPOW+5L0vb3CAoXR6MRi0PYHHsJmkfvh5h8zdj2MxRFC/FsVE+2vDEe/zvpq2HraBW
ueNuyXYe8JFVQFkcu7nG8WJL97tGZnnEFMbqHicdvgosIgUt1Tka29eZVyDOgiBFFuAl31zMC9Zc
W28YDZtLl9HLGJTJppSQL6VlPINcfgJ+2d8a0NiPlmJ2HIn+kIDc23mpl7ykWdGes64DDLd+WVHi
3+YF03ynT2o0KuJVg2J6XDMS0bUSQ5SjYMUKFJj5BQ5y8gQDBJMmdukTrMVka7XYXnPTz8HwjvkT
A6ZxT77msiMwkvG7j5LQMcV4SRa41f1qTygJsjrIRgb7vraTV/z0kNfdvqK2Cg+dr5fXGSzAJk9H
sN9Gsryi3TiD0IyekMyr1+qjXB90sW+c9ABv05EBuaay/Z4m0fzN72uQUlb7vQWpt+sKkBJycVAa
N8NqNunsB78TDmZi7lG6TvQamyDsBJL5nhopnx11DdqFTM22+HDK0AO11ftgKtD4Lg0CoD5p7mg3
0i3rNQVwh2Q1fpbv64xyYxcwyzIvXcHkjvXNrMAzG+Mjho5uHy382NGYRN9H4kt2pg6Dg1PwH49i
KHfamuTNmO3loolM6OyLpfDpsT1PnjBUkkal3R/jMF3Id6jJorKde9PxPmlsMIuGqnpQQQ3eFpn9
Iddk3tgEVjODgD3fpF61Hztka3ndV0SODU9zqP33KocY241SnwxtdD88/ep5QfXqCHfvSIPBcZ2P
h6Rqw/chO7f27H+w/9WxVkt/7Iy0+OH5LNrXx31k9/tS9st21ByrTth0330X6jVh4PNxyARi4iV/
hez4wUFSftROwl8vvuV2ox5Dq/BfM6T7qahe9TBhkgjFLZtfpdtaL6GKmoew0t/TQSXfPbEU97yH
67N+Vbo4YOquxIa7yvgniHwHj9nrExeZTZD6ybdovZl7F+NNtriXkhXoTua2Ojr10O8WhktHicXh
e5T47k5AdmXf1sx8YwzbZWD+0hMSnbbJu2+Dzqxb5Ipnhc7qW7/eWJr5gW5CG6tSgeth9Bg719F0
nmocTdg782/50OffRC13/mSCBVEY6EIdHCc/+oEhqqBf8/ks2mSUAow5WiuBofvkhZ7Q40+EfE6h
+whyk37cA6reeXfWctWmxnR+CNueNcWk2j0Hnn/1SF7aez2h4HoliKRhOz983UML7wEdI9x6MXLw
Rg77PN0Vj7qS2YNfvkYtmsZq9AgyxEcMDM2xLhKd1iZAEbvzCbw9+6vcMWqj5RjNVXAh9WdXyOwe
zAHGHauQFxeaP0iHPDpM+BWGArcRK9ruyRZExTvaDS6tHcpLtZqcugAx7dfFrnH50yyfaPQTXP5f
Nyh0X60iMg9mp9KrG7X7MLXsk5skPxfRX/wMdkTeQmcbf/sJoMqSORs/wCUau9MA9CWmo4ZnFgCe
dfv0Ypnoi7Gd5VCYKqhIy1HRRmw8V+yNMTo4jvwjiuK5KBL4B+Ucp4v4NGZ1UFIDn53cfd25PAvq
vlF3+yYgvtteWL4m+bXLujecioC31J98vLpcx2lgtrp338GIPZvGXEJ3Gp4o58GvIUkJCptr/uhh
oKGGNCr3Sqjymz33j8u0bpUJ4yAhkasum6XERUkCOCAo3jBSHd3F+23b2cHtxEHbZ/C8HGvG33oU
99kO/yy91pvaabZGmlC0BoC9VWlttYkln1WoQHbXjPtgWMAvzO2ZZig/W83ySizPI16BZWdBVyzU
cnLm8mmsN+5Ay1TK6aRzt8YzaMVOvRw6Yezn0T4UaB69kpVjMH/ScT5Jh/3qHChC0KXLBLKaHX5t
lKweP5asqZWJHUWbPV19+b0oWuwPwFxyF27d0LnmxsLrunNw6uyTygS3Hf4O4fiCCqzAKJT9Ux0l
z5haWowaM37YnMrEMKt1yBhsJ6ZxbRM+lPkQ7peF9GF42qe+q8+V44/sJo0HoWGfLn7sNYu1M9XM
D+RYH7U074xKMOSTdmjauwAu0C7qlj8gO4ibHO1TP/L+4po0rsEP5UYpFcaz0d7sAhI6ipAGaarz
aCrD2cB3IV/EyvHk/7CH8I4Tm+Gzx1u1qEoJ9i/vUH62d6T0NaAhS8WsqgCAgEjCM23fPYM+ogaX
jYbTji6zz5HgBp9GP8pdEzp/jdoxt6j8nU0BPqgYlyezi+iQES9vEij+rg1lp6j79AgzAVKKhnSD
pQ9ppUD+PgcsLfzlhuV4OOssA8rtpAeibq+2Jb73C/ZgAnDOTAL/1oySsXRvuqH6DPP8r9NBwJsW
+F0DlcUmGFVcVLzG7ohDfHQ+WksiMIBv6j27YChYRqcRqO9p0jttIhkVNliSkBjfDF/mVuY9sS9x
U3RyZ05YOkdIIovt/0TFgZu09YpY+TjR22Hksmv5OysnNqid+6uTu5g5Tf3DswzjEEzTg5KjQ/YB
cgernS5Dw3UJVuSpsoU6JHUJ+cFcTl07kETcxrmcxRMJnA9jDlBrEFmwq1upL8U0Yx9c73XC3Kk0
Gk5QsG6Mc9zDtKSQErTTXERAm8uc0VtJXmXoGkhBsktUg81uzUDtIXvWIPCYGYcwrsAeqUs4pAqV
QZfCKsYgsv16cMid9iL7FFjUFB7Y3bQXi4TZzSTNdmdGRXux6W9Qmk/SPgzmcPtCh7XuLC+BDwO0
srTHpzTckBvBYLxxw+3Xc88qXccEwPxmNSAuOVkcF5/encS0Dj8vKRQcV6m5K82iu3ioVZH3rbIP
pcnvFOG9KYqjnSr8E0kF/ge2BwCXdlONRGWRCiwvRc5yATmrxxbFGC6ZF8zHZvYOBCNtKm1PpypM
meVwzdwYNIHnUPkEUPmdgW18OM4S2cg0JUDDA7u7fN2wF4yDzo5wsnt73VVEfvSei0StAsReQtxG
PB3WF+EZb8og1rxbv/p6iBb8Kuog3y+qIiK+rS8LUtZLqJeP0KNYcgaEZQyi5H7w8d1i0OsbkpD5
Lbdd16yIpPrC06tPsDl2QV85p5y8H5GZ5QV+fXkp1nvWlB1A1fWoqYcfIQ7BmK/+H70OQ1kfu7X1
WpfA3EzlAQtY/zAvI47Kr7uTB4HYsYNjW8/pZS6K7PJ1L8qWowHkZ0kmN+5c/JngTYlibl249ap9
y2Sn439fGllUEolCvI4LLwglBV1eiCTCEPnl62aGIn3RzRvc3urfw2HvhpvazxXAbFmCmYSqQ6+R
IAAcBuOs2uKXRWMKaiEPz86A5blIx7tTYAXPQHq34hDWKmSHZk5sPLmuWQFvn7J3jKPFK76RlcCa
SQe3tyc32C6lsUMfH+LPN7jRstjk5PfErSFtPuQFgo0uUHGafWL0SkgEjNS+LBTwqPqU+60Ze4lH
cw06ezaiZTsVoNlcdg/kW3CAFbCpBxj3Vs/BOpvRn9nuiWDK9L4AqTNNPWjiyMow7BhtfQ4rpt70
I9xdhNt0ly+Unf/1KLJqnA7jvNTnr0eH9W95rQWhMmFUYcwgEUz4NF+PO1lN8tHX3zP9IXQQnKx/
/evm69t/3SMqzt1CMwv//em//+ff7dc/bVYAJZBUtf334Nc/kl9P979vJ1WAcn7Ky//13PTXk//6
O/+eiTcDlrAXUpZX3u9/P0SGxH+vtfsGklVQc69/WhgevmPNZTqV/fk/TuQXO/K/L7/u/V88SaQc
ZYya/vvXv/+6mVJlr9rZ/w+fDNLOi7F6PXw9hM9z2Ssgl11f0yqHSbOpSKrcfX35382S00gTJMyr
/XWXM304u5H2dmHpnBuLWjxrO28bTW2yU01LKKnh3tBQ+ju5eF1c9Dkmr8pKdlJDujDXXaDOZ3eL
OO6vzq1+C9jAI6TO/82FSG5MDuc1A/HkVPWyC9LBwVNmdeRR1voGZRVIG0vuqmI4A3LbOrgSsfyE
wMoups/S1OZhyUhj81fagbczBra9wvwV0ro8ZIw66LMxU79TsWU7xUG+aSui2cjozdG5cvZAPfvs
dH9XoMEQrCD71PhhEwyhDRN7CAOLEZtL8BEFj55FrpVufyU6LQG547oIbIvuP+m/l3hxjUFBjRh9
cagaccrU4h/MyPtW94iL6qU90lo9LjNQumicN12aJGTE2wfH6q8lGORtOJjzFsg1YWbJuClgOTkT
S2DRRDs11oo4tApCRdn+Et+wnj4JN8HmRNJwHaWPTqOhiTR/e9fbY2BON1w/P8fRggHS03iETr8b
O/eMAZiugthhQvMIoxILwyJmLEzEFBUSUWcKo6zVNOG1cuS7Hh4Gs35OinY6qBTfFMPI6BH3/C/y
UKG/hO0fmQ4vRt/OuGsnuRW1vqR5hoMiNipFhla4yhIHd4edRO2rFq5FU0eXVKFNENRGVj0Zx8H+
9OvEOmbj9wz51nMKpHgjRXI10KdcrPk0jw1qJMe8YkaX+yIir1MMjdiZbVX/yx109D2Xfxpc6/uO
Fji2vJQ0MTyWW8Du/mY0x+AQparbVIW5Kee02Vpdy8VeFYy1rOJO0EJ67JLlE41jcQ9c4NGuCi/V
qAU6snF6chCeiUq+GaXsLoELhnbIB6odXFK3UmBRHl1QKYXAjVW9GjyFi8foA6jQyBowIVNjcUs3
boI8OXa2/El3i6dW2c0hDezxQfgbc6Dkqw3W8nLoU4ytgSLj1GG3PgPmsqqAhhBGx5YR2IoE8DCd
z+KFhmY+iJVMl7OXvSTjEzqmiMqE2gCpwcVX/vfRxlpGyiaRKUhcTHgalXFaENRvBVjHU+XX8loL
yZWoktTBBSPbxCF7nUkiqqjsPcihYWGWFTsnV+oKqXXTrT5ZtwrVVgKH2IdT+ENbkuynX0UzqIc2
OeSJygmSse/EYXDkawMghNncTQv1x+iRBtZlMLHzeaxi3+vw9JdeRMac+zGVwKg714d9Laj38YaR
WkP5a4k3B4ZILOqBDLqGxgkbtolOocbV2pYxAR8d0w8hd6Q+TYyxaqBVcnj07FLtM74JjN78NBAq
75o4ggdRhvsZQtJQkghX2qyFyfGmtPdBxycNB3Np/lw1YNIgVcrgt0Nfx0S/XP5CMfxpNOLdaOTf
YdLuebDwvlHJ+4fKR65VLTJOvajiY8S/h61o7zHs/M5EEpO+hf++F0RWiAgj+ZRhxCXgE2MXck6s
3Gtom7iicwp3EsE2l043iV2l56NqmuVA6AH8QXv6I0QzP3ECIoQZIRuoVsMhLvI2nifg9Wqp/JNB
N2eh+L5U9O4p+eoXa6QAc0z71TWqJCb/2Tk11uBRAhnk+YzJpR3yaZcCKf7Wa+dP4t0aCW2NPY4B
/WydBOePS2NFGODBwS4etZmq+Givn6LJISW51dYD+HSauGis2FEGB9+ZkWVSKN/a9WZa8V6M5sg1
PRM84h6MVpEsJIvbvxubs7F3or9Jm1FgsYTYm9HE6o/wIr5Z0GbXpkamQhTWNmAdGLACZDjY1rSt
xXDpEM5faCj1zg7ZX1REwTco6ATDdU6qtZq0D55KT2CLy60tCA6RRo25MSUELwiO/lwbsQKV0ieD
IjLsp2uR7iQdKViTZ/butSPpMy4RYTHaAguYhVlMCFyKzJXT2phzBkPRdHTN4edcL9kpSEa+F9Cw
hKQCriv2nkf3kKvkXg42pv0uEpjV+/IinKLZ1GQ2+yLtfk/V+Nsmi04UFDs1lAmyt2qLOnH+bGzn
NPvOYS5mn1koFDNlAEToINNQwT5aNrQgepnNgHRzYw9wIrgG/SBl1o1zUb8tfX7LEpYa6VSRKas8
g7cbRg9C9o4pU68Y5ZWaX7qEU7bMeljabvrOsNHbUtyi3bHrjaFhHi5+pC4AwiJlH+oeo78iPyyO
+J4Ox+NDy69vjUmN9BTLYUXaBz7hh1AX4i7/zsgb81EUD7XzEC1hhLIWcEpgixJj+nSfAJJRMUTh
fqrWHiss53NUGhAiB/2YdZd+JsfA7sMH8IHHtATcqhz5WxQRbzp3LG666H4UbS4OM8OXuBnG2GNq
tqdOTnFxIowjl4yovsK6ZS5dSENozNRMBTionJUBh/YuTd0lnhSx1pkmIIZJPYS2QTxAH9p3DhFA
S4p+Lm8zLrFUDyPw2v38jqWjeh5ZIGGkBJYb1HUNzoGQp8ZFwEYOy1WjET+NafFnslK5dSzf3fCZ
YMFTOr/KMrIP7qQ4Y5l1HS21JPs+ABHPQu3EXGY+eSu8vlNkNfQyORkVKVObUP8y0FNewGtHVx1F
KfQ0hjNqsVm26QgKEbq/O6MAE/JWu7WAiD+2Lj1sMtsPVrSSIGEV5Y9PptDgZFivHlMvh/cMcBOI
oa/tI84t9egkzwAfgKJB5y/z1H5Eo1B/QxtfxGSm9ztreCdLSL54eT7cdCbe+bi1L304UNZ7Wb2J
kr9EX1c/xDACCJOG3prrlyjjql3v28XZGRtNoAkzhjZI40lP1l+ocJcQzJyK9G5sveBHNXfpKgJk
ShKsYcmNfgjx5GFv6OkJGCV5SZ4fbbuddqScLA8Ov+aNl7vVqcRkuZ35RofIKOO5zT48PZ7I8hif
pJ+ld3am917L6kWUw5ERlIUcrfzbe/24dQaVxqSO/S36hxwR/7WdfjGQ6G5Fjk2LfKhrlNXROSd8
cOsNjr3PhT6ZIHL5dJnYN4xhvOQssyYUMAf44A67LcpO0pzgTIwTSxKaF8JxyLKApLJLKFM83rhn
0/4tMEx78+igwkutvSsSGtyk/yB99A5emoQdcmK3SdXrkwfDF54fkHDMSsW8xIbM/EfAEQd3xgvO
0vY49tOz53qk9+XK5ApijbFsyJ9MK66uiRec0O5lB8c0o2vZUsNO9Q9lZ7iAGV6iqoyOlbR/Bb3p
nKLcuWmHMYJDpKw/DYpgyGGEW0U0l9NlNPGhe610+om1joFoEEykqS7+vqynQ2k2/gnqUh0TGz8g
8ffh3qZQfpJkLpknaIgjTRyQjbVhj5I/jJy6RLZ4T0J43sZMqmBTydyN7ZqJiMEKDKHJvPeF62zN
qVv53mVCUCjVTVbaoICAGTucFJPyY4dR1c4j9OCkCm/e+Mn8mrWWd3FwLGwqGylzpqsoJna03OpO
yG9WCfDYZ6TcoG45SB+gCosqsUnROz5EjMc3dtsRDcvijfzIEyeSRvpBImynxuw5hI1qIqvuPFK8
3WQ8jQ6T4c4hfHMWFH1TLnc2XfZWuoJqIeQyalausbfd4WaBJouroTU3a/95WWhnkbsmLAk88WEz
Yj25YfRBHs94U8SmZzmJVxqzSDmE1Em+WVFcADx0JN0dHa06moi1Hd3W12k+I5ym8cs74NmZpw6O
EAdEmCjOfX1KCoX7swvmeKoJUZyKxzxvg7tq/S3iE/0dklmSK+PNIh2uDNRTPrdJbDj690yteK3B
kqzDtWuYJzC4keMceGGSo3LfksZLIBMmxoc//UmC2n+z8t9yrpJ95On56oZjeFI1nBQkzFzUi+yW
1ThgLLf+XtW6uyV9YT2P0wu5mxggkCXcsjws7lXPScIo/1AgOHmqsoHxUCn821jevRXznIaopsMq
7ahsu/6J1NDk71yqgJANKCajh3jVd1CNhmDdS5LJGP8CbQ7A8Vy99YbkhT5WwRJsKBuje2Q+sfa6
VrN5TBX8J7UsLzLr8ysrivlZkU1rLAa9xpfB3IOJ3C0ghtcbxnZHoNqfsnFY3pllgAiVMFxqd8xA
6fyygMm7cT0Yn93RPGd29jExJmZqPbKhyVClBUbU3ZaBDJNak6uLGohfq1M/NU5B/mQwTIyGB3bs
SwkApUT7DHkhPFExSKZyiXq0ob17cYR2EcqVM+8D36zjIavyq5N1BJuEy6VmULwXtulAM2PmuYJq
zM5j3dx6AOdWcGiBbmRiSdnmOrziHdXnKEW8LeT0KdqpZWe0gKWRNaEDNKyNEN1uzFpstVVqAZu3
05hs9c1kXQpQvd9qj1Bx1FKYlq4z+NU1uS1WnoSqKzzq9ySLtr2RpFciMh+LzBGQiEnSpRTekpDz
g+U7p4hbi1gTZ7CDGz4/OCTGbdmP5LFdgjCuh1xts5llkOX9QotqnLxMhgdtiTN6A3X5ujHUFG2l
5hcjG1E9VXOzB29ivYx84s/52A24CMzxPIvwvU7STwPz5mPpOEgla3lCTEUMY+JMlIy13C9FVYHj
gtLdKJvNceunp6pPSRWu2vQQLEN79OQkGP8zuZtnzew1W3f8gt2zF/d5Aol1ojpsRfhj6ZZbiZd/
sziTuuhASJYi9Q+MsT1viUjsM8P6Nbsm9e9cTueenviQW2G7y/3qCQKrulej0A9J0gDstewdIWxk
v3AKHSDYkysANxb1UPY2d4bFIVl2e8dAwAcNkFIoJ1BVMpF48FIQfH/bYHTeomZC1+eX742BP1S7
On9nrk5ANG+xyfVPNNY+pzeGvykDa9k7MI+zanqprFyR+0UvWInD4Pf+JuQcPWGBYTpwKPpRHPHY
v9QZaYZJZDtEiwNq9frQB2PQD6e8aJGuRGZ7Hy5mFXyGA/y6rE28ne3NL65fEW9LlB5MJsQKNiJk
AEG8on1P3xGiExgQvCG16UGNEVXHunb547uocBuW43SPAC/tDv5CY0C4lHCUFWaQPm1knOSlwrAQ
IFmnKyr6AlEOIjzmWovNq5+QFKyGelcI62eb7DvLptI3WPv1RJKVEk5GEoH+cgH/V002bCU600OZ
LEeyh8i0l4jeC7mbQgh7oTwQh+b+ncwT/hEALObGS4TzaFjWSECFcWzMcl+UDK5szfzHT4abqox3
Xenfqc0spBqgStSAsaDDuNapMeaHZQyimzQKdbUaksBRU1UsNFmitpYV144t9lzv149uvYX3omJH
/8gbmzIlOLd9xXnvAvbz25ZLfUCWcUSAm0M5JWaC46ZaA/DHIe8nNpJLRjLUEujr5LTtG7a5VZOH
myLPfrQDaPSFGT9NKnoeOdPKadBjapnPxOQdigQkdOrFlgUvfzHIRQ5qhl+2B9rOiAQxwk3tEIOS
VGxDyv7ceP0f5uHmIXRa2CRONu0nlmxl0fxkTeYf5tRhrAWnsqYK2qc2sHThmyRBwvbUzpA8twyX
Zs2+dsC9cDHGPqPN65/bIoMyQCbkvhwM91tf/wxstzwjgwXGXM3WSn7xjsPa1xsM1kaSB48z9l7y
vXEteIzC8dzmjNFbKscqeMuMKGS8KOtDu0bGthKaZpUQEMhpeOHF0vgaFL2JScz6CJET+x3RWa45
UcsiEleYpDYYodwtDEfn6qLKOVVT9RgFfXOta1i6qlPqHgTUnH6vrxzCK4u6iB5KwRxEMFsTeett
dNe/UEEp3qygy4OsOzmhne+gnW1Zfqb7tFfRYTEr5BQku7dNsDMqcleHYHmx2JStE6ngDDm92rlD
A9Yr5Bc3yZn23ydnp0+sl7ZY+jMn3Nmd/QLTzfRzmGxrm+eNse0cxnvZ3iVudW+3lG9pY/0iIrlk
y1H/6WjaD6Dkkq3RfNZFl12R2IVxQMr65K2jLjstjzmWey+cIEHiIozdMPll2/VDkn/NbRlkzzZ7
si7D/Dvwro6IEDhZNZFYOmL/UjVlt017aVw6L6eQxVoIfaV2OWerT/a8NFlkpMTJknPdHhkWhQZk
aiH1zek/mGFscwqRt2A6zb0KzoXVW1uLzIitClu2olnV7jHwn6PF+amC3IyFmRVnEHg9Qn5rb4tx
OLV1PtCgc5RQRz7VyV8rUM2T6XozaohQ7WsJYJ78mIrrOYQfqH401AhUI2wjqbNeWKvoRLzde18q
cUmhqpDOvk2J3riWOAtI+GjYEC70w2BkkaGBm0kb6gFRMgyaC/d3QtzMzi16XuXJOzYBbHHf0+Wm
GCPn7IXGrxIjsYmnNWbkyPVgxURqhx/P1aGPf6TtdxWR7ruUleNDNBMIECDpYkKb7tw2gc7HsqUA
bZdWBPVMs0WksuGXh5yxXzy67+ZshJdW96QbiUmcAvfeMGRxDE4cw3hKLQ+mBGmsW8MmfW8q1ZtD
kvcZY19zkIvpbxvWT9r1Weg7rURFIjn3XUI7vm7Kyfsjma0x+wO9yfBCnNgXEYcj3WumnF/UlObv
UrlPXmJm92xu4WFm4haMwIJaMVp7RkJjXIOtpGBzeYG7pKTX9Feqp3jLo+a+TIPelAzBcrmux/r0
pUfOSsFU5me7rk5tQYpAaqbqVGvvyakD0uxaDq0FBuyZH21XZMSKleg8fveUa4MK35KShKJscoqD
LtxiW0WGpg5wvudBfayG7qfddMWLZCR0YF2GwmN02ns1qBeKqvmkTbhcS12+1tRIc9Y7pzFSkHh1
v0+CgjZNZh0n0uRuRyDD2znEYN8m8ybr7ewM75fNnU7oDVsPg3lX0AosuDCsND+3AA2uSObiVci+
r3UaPnVZM24NLc14nqOPAOHa1vRTjOMa7wHWrWEL6/8IdNghfTolcYlerM8ZvxVgERg0TFZMivHO
XBrzFkEHlOwJD0Rp6Q2sPwIxaXRvflQQmRDR6uAv5zVOnu9lUvpxHg3AXOGgbjppM6HJ6uRGPO7R
1G50LqmlT2OJy9yXHXonu7xnYwk/Oo15HvTlRv48N0GN3mbO7hGWwSzHP2GnVnmo2FOygtLdaZEu
rTIZDU3nbEHK5TvHIuKlr/spDrF47UjS2mAHGRlp+j9KPitksc2KUiE71SioHipp3KtZjafBL7p7
lKagD2RW3iY+l5mjydgGkLxtdQIIAS1cVtyzHthrV3riWiRkrM9jbx8UQXFbXZvQNteDPxzpJgOD
0Mimt+0T1467mCkVzVY+Nmn+4NgMfRd33JVGPl54MaFT8b7cp1KaR1kMUL6Z8qhW+d9Ic/R3mbK/
NTU1SjIhPhoLNkOjsH6RU1g/iqDbj03rvocMWuB2djwl/B37+gtgPB778bOXvfvSOmAvw7x/qWF5
IwYiUIo8j/LVK7PPxvfHzwbutO/NEQF66GE9g1ZYLPN1NHzn1Nm6uIW2ewBeLt+5DNZoEKH6F36T
nQeH1MdomIN7VqApSVIiYfQ4wKFtYaazSk+E/dKJ6DmrFt5EJt35TCLhFoP0jGSxcu7E6wB/y3vv
YZQkTGeACBpGeQ/tegMyuMQtq/QjGSI28wHT/b6gGt9k0ys+uWjtccFqTOXjLB197LT8W0kiDEIC
huCzmwiK3Fk/TpGV3pUJfzhrIKzS+TK6CS4ec85diJmB8X2Wb22zzvZGOgQ7Wmvv1HZKYALA27ZI
6n6FljanqEUHR4K629PU2ZOBjzctPizPesCdbBzgpsAQV4jcOO4/AmvxqMib/iSaKd31QhX7xS58
HFQZjDm8Tt+KavkreX+LcKxf3Ghwji199Kbgs7yYo/kwaY6fPCjQrC4T/kdRNLdKrcIWl0A5KtHk
UinJlmURVwyNxd22rqliud30ToWAJHrqy7R5IB6HoLyRdx2Ooe4S+lC1R7fu7lDKTmbbfHO8FYyO
M+cUKkVB0wNtDqi4vuKD9Bw9M+zvzyPQdBeLAJzVNPmGRvjVnUJ4jEVbXFo/KZ/sjg98Q9zfLnAE
EzKmebcobxj+2Rh0dWZXV3a09FhyPFaRNcdD3ttPjf4yBXu7dij9K7Dg7j6Y5s3izNh1Q2Pvy/Uq
YpSMbv1UoLxD2zSxwPLKpWEuOPTPqdGYT1F27vwDZqvyd8F4autrs3vsxsemL8tribmAxrOwfiBM
xMBtKQTmrBne6BfH6ZZIN3x38p5kN5+LovU/3J3XbuTMmmWfiA26CJK36Y3SyuuGkEoqehf0fPpe
1H96Tk8DA8zcDs6BfplSSZXJZHxm77UZ/1AdOmyXQMYxs2w/8yFGuihL+5AZ9QcdgX40FWeCF1lr
HTu404/FsUFPzrPCzSmZ4+L6wXoqXGo9G6Llw+8blwUVyI32FnN+X7FB3AwrWkgYIQc7rlERxUZ0
7EbPWTYVfqNaEEnqBz1XLW8ColOZT/T9Lm3bbdclxr7yRHz3EcZJvVo73BcB93XTUTLA2JEm2DOS
IS9KwxZYelbwoiLGrkFW+w886zkOxooBtJ3kH6lPIQKsI7qREGlua7ajL+y2kendmOxJO7mYGYK7
rDmUrlO+ZO3cPUMXUN1OwzZ0sgP92Weh+bewKo5AR1xly6Svq3X+Vt+1zmyFbgmYxb3b+ON6hBK1
KtrsXExdRP1Ei14kpX7SmfXPcMXHBoEyj2sevYYV453KxS/Wj2pjz6R0ERhLQRHaZV1J/nSqVhmq
TPZQHjfhWPhXlclPN5BAf2VHZFpwUSGC2zbJh60va5o2nx+j7PQmRtc9sqcv2AT3MXOS1N/lKeCf
jqC3W4+7pMd38CYVg88kiW4GbkMWJaZc8JrE5eHvcf9tZG3Kb7LeYBCuyXNwzr9vYmE4Zzuw9RM0
plWw0tgHvaV2pY4y5YI3klyHkA11s8tC92j1yPvaOnS2qdZlJ5JJ0W4L0T6HXNwMe5MXxFTxlvEh
LdVENkpZBwAOe6/8GlkRjZGhP4Qx6IPS9cTBtCYYhQVoR6tmVW9l1h8XqdBzzQiHakAQGOSAsdSh
gd/HUZJ33Pg/A+Oge+TH06bMESp4v/OqHI1pXpIX+ju+kqrOHtzxr+Now7CyLJSdQGVI07CNdls1
s+sgiq1nMfVw102yEmq/s57JSv7Xh7LkvIMWN25U2rU7vUAWnuZDth/7EbNAFnyMrRU9p+XdK73i
pTP94N5bPZqLOL55fahdAB9sy9B/YqozPtSWFyLP85xbkvvhi/G7i2iH8tD5+dLD9/kUptND4wmH
cUoyPiUFkzZMZkeVIsKgzbGOvYMlKvBU9Tb5rLAwF5QHvJndVilmDh5qNsACrUcqES20QISdz/Ly
SahhW2e9i78kzc9ixAdJgE27GJGarzvAghu2uygqRV2czSL7y6jB3VamjoLB7K09FTkvCYqNxZCx
4PdHsp+ZatpLvSH8g1AepvqGGE+Sgn9ZFj3xr0IzdjB7m0s30fKWSWC+jOwemtZt7/xif0elvNWE
PGTdJmG/y5GhLVST+A/Ivps1W00WrL6SFzj5W5f0gK71j11AwZvV7V+eTgaEAXGiY9RamzxL5qPY
sK50uvaVtrLF8iOOmSaGdTMUcGpfR5ElT1WgqSfqt2Cha2lI1hH1UZ/TY/dTM53FwKCsGZ3X1tLb
ZyS2tLhONt5Y7RjnyS9WbeLEJywcgg3k+KFkY5x+32idwbIHDyTzCz7HmmynKq/butF05LlKD6j1
jLsvCP9ok1tZ+9bRJzGXXBfaGulYT5Px2Hia+Wr8Sev27A5e8BJqZnCBKPI6SI8sXuEU+NvC/tKq
ur9k7vSAA9b3DiBv4IpOzA02+UiJOmF8ZU2c65u6UvUv0YB4nIlT2SL3Q5DDc23t9DP20F4OcWm9
opMKEdk9Nh0dSSyNYFNYnTqFdX5x7E670DAgAgo7ZjxTrI5GoB3qkmceaMqrnIx2Z3cOCEWne6ez
MPYYx6wjI7tgNwxGtvEGPDMqnfK1hw6UwUliy4FWNXTWZuBXqwLvHG4z9RIyFV+y7P5MbTN8ntqr
bMKMACLRr6e6/enK5j6WhrsabEIpIFUcusISwOOC58Cr9GObNfZCjNq04pxwt71pd/8YLv+/BZHi
T8ST+n8GkQJVVcH/zt2ePY18z79BpK4NKhLEmolmw7bgGfwLvO2K/5Dw9Hj5s6yYSZJ86b9QpCD4
6n/Qo5b+HwCHgJEKAG3gdcz/J/IomAnspf/NIW5jO5X8T+gYXm3wZzPs778xKDyTZ5Ykk3THmOun
iMm4gNelT9VfoI4HwvlAj3nJc5RVDzq69XEWsLuzlD2dDDJ15uVTSkAy3Dj6V4Tv6SyBd4nT2/Va
TCSh76x95ZkLY5bM171xc1vtjJlynnBw4Zbo69WolytM9T8Tyntdat4xtrpok4asr4vYRtGFUL+e
JfvGLN4fZhm/Qs9vzcL+dJb497PYf5pl/xb6/8x863EDNLMtgOg/VIGFuJYaIn2sMdRIVn3SoNps
1Gws4Ds7VHRgnnuYO1hwtUWYmN8MAgJoxhZGj12oRzg6EvOcF/aHMVsYyK0w+KrcjLH+aafh1U/R
jdSz7wH/wzgbIZLZElHijeiYVkUJ+GHHyNfQ0cCzOsJgocZcNg7DR8qXW+XDyHY9UjEV/gtIg0xO
MWToszWjmU0arM2JKIjxbcwGDlE+t7OhY0qOxWzwsHF6ZLPlY5rNH+lsA2G8ay+9oO1X6L5uJCv9
2HhGYrwjsIy3SRaweZ1wchqbfjaZhLPdxMJ3wv9NXCiJZIA9VUjCjWnFY3XV8au4s3EFpeRBzlYW
eAzdWs32ln42ulSssFuFEMyRIaJnRF24YIcF0sRv1hdnhV/GBBDdaIdCR1yCm0bgqvFw10BBe80D
l+tBAtYRfxKH6aTWlBcEUCvA0lcHn46PX6fEtxM1Pvf22cqDLVvRlkvWU+1tmu0+cebe+8YmtEln
K1dsLfvBbNrvEjUe6wfQODEZOdiHcnxEsrbYk+Asylgq2bPVCB/Cwh/VVkNs2eBFcp3Q5lJI7iYu
JSw/W5uGrqtwxVj4mAr8TE1ux4thQEnBnj849t5InC/2p2Y2Qrk4orrZGiXxSInZy6KPfyzxM7ZI
34dQJ0N1IseZwhBlGI96mmDfcAwMWqVdAn3nJeP36Ql6Ijuw1jc2Wc4srhbSW7jFeI/DONtEtR+e
Wj3e28nYgl2EgZ5UO24s2Q1OSoNyGGLl8DR0TGA18hmtmkk3sxV/Lzz/bWrQ4rgjJpYBfW6Frs6N
NfvomsOp6yw0vRpAnrgOYPugpyGwkQV6hDsHARU7RZi6C57MCgLHtm5bosJaLt/Rr59qtw33YViN
q7ztP4B8+0G+TprKXZJpy+1CFqc60T9yLfD2LLSe48EyFpEjGTMxwOqn6SHWooei4NodmMaDYJne
ww4RXtiph7yxx03tD0tJrOKywbNdJGgX8aQk6PPane9jk/K5S21ap751bqTvjG9txMnfJIHAOETs
WBtVHYZEVtbApYjUmv/R5XB187jH2tt1S/7ALmCkvNOkCxuNnKLeMIhDbGt3aYY9GahJVS4pjKYn
ZohcRuFXhEaP5WP1OIxucgEvxLTOSw/KESWFTlfxNQwBMSs59lca6S9+tZHOWwIl84zHfJWy6qRj
Fg9KBH/qJsH5WZgvqIjkruh5YMO2QvYW4CvhVQHc0WYR6KIt3MzBc2NWoIbvqh4BnFusBrN8T1tH
bGzNbo8pKypVmMtp+GNPWfQkhmQF+wk/bt9lKB7oXu2BfHNAbrOS2nnoNWBbCKX598y+Sm3OOzp2
FWbubGLlr9S6MiQe7847xU3n8N0mNrx5xcZghtgfqnyVyBccEA7hcMGmm9dztZlshiZU9yIw9gF6
srVepjWdiyQ/VUJVrxB/InapLlIZuzrIn1Gg+Bta4K0lh+IIdWtvh9EHByj+p8m/R322gIs13IBE
rsLJ8hhFDeqht2ssIRMqXG3Ks5cmZwOkD6cYT+fFcDlQXM//k8UaP5+AQjwXIROGLy1GCtjVDESl
UGLpGsazWccvGe6yTZ1HR8pfBGMRChpPJ8Ax08uLy2VgwnEDygHyBur4TkTduAq73FzXAowV2egY
YwJU/b7fMKsl9zgK3zWQgtcRD0g46jb5fvDPGBdlkOWH95CAGoBywUs3EnLmRc4CccKIYdYNl4Ic
11Vjancx1THLTh3RV3XHLdcuPVn3b7ZJlipShHtXiPwwNPyqRuizD3Z6Iu7c2VxYR9NzoelXFwPS
EQsrCtmhyrYlGTFFPIVMprrhLSyNEwdaTa9lRYexvObFlK5ZQRh4Q/z6KOkL6llOlEzsuJlX1Zew
IPg4T7iTJlDx8GansfhszTbCmURzbDXqXSBJnzsJHRAsz18+9g8tmVMXBIxnk9TGdSMYF9ai+OKs
ka+TYz+P5hMRQMORhUm+zk3vkWBJFryuek2m9E9Hft0BGa6z4lraTe60kZikkOGAO8/EVunOd12Q
Fm5L+RaHJja1Mj73OGQOrCWaieQeCyjEaANUD2p7CUJ/OpYzfV/r7iBqWTKl3sUNiQyzvCHeegaL
AJfDOM3a5Myw8MTWyKNit00qEaQf8wASgY72pPOCpvJu3mPHSQje0PMtAhPATO5o8cBih8VMSkeJ
u5k8EFBFTmIh8iyRwBIR660yqZinxgQ2JM1+jJGOEOK7lYW29bmq9mriDOy0NDpLqH9Vp/YVeYkl
slx2WI6cc6uoTsgwZU2dFOW7Pmeu/QavjXr16dLUG0iXsf4zi0swLPOiLdGDLaWtQtzimrHUQWKw
cSiRyxQZj4xHFvREBPk2NeKPROu4kchiPpcgEwxuK5el5yRrKwkVbY5cAwbgbgmCcsu/IXwN1Esb
/q2bj9EDo6Z7NR21Uz0FDtlUMXbE0GIxpCAvFMXskw2NYK2SqYZQnja7UgbJxc62hAajgMkDCrnB
ghpCKaLrTAc7gCLZOGgHNHQn2FDTUjmEoiaF80kYdbskYI7neI5crnCBq/ToB1gGbBN9lBlwaTp6
aaxlmf5QDnnsiCu2HIkL+kHxYEyxwaE5ma/KzLt1YwniJzWt3TQNLxUbFoyCr9+UYo/Y5ABTv/tr
koFiOLuuzsM3OxuMrcwiewHeiBqrkGhF/A7TluiGNXWlv4ts6mzT78tNa5ZqleT1n9i1gp1VinJn
ovFBoLOLkG9UregJ4Tq7hhyPKOfc23zJMPASsIDvfcWWvJoStdIk8nSJN2WNBu8A449zqo3kwTMV
B3OX3ltLEm9NdbsBCXgaHEp9c/C3fSmBNxoAWsakQMDiOptyzPOryuNV4tY3llj1NTNVcWnwctGb
ih2SqifXap8SVM6YF0r2sUZVLe3QGXZGOuvjvHgibLPx1mxKLdQ/stlKida8JsaOS6D8QpiRHGnC
WTdG/DHcOfraDslpJyzg4smPLGwcomLMdOdkUPvDenhDyvEwZua7mDXWTR/my7hLMNcgzHb1wMVc
zSHdtZOxdP3cXpclRwGrtoPhDpciA6vZjc4HU9WlUWbJdpriS9CkZG6yehaqtZZevh8oXbQsXucs
K5K8+wQuvNdCH1P96J8gGv8g7dtV1QvptF+OYmmVt9uWBU/Su19+X/yEDcb16N1z28sYAcnsaDde
lCcwon52kdhrbJcIkd5HwgPY3F403d77PmlrfnMZBiIjQ30VOChZGrJ3LYqIlhwDlx5ejfWGOcW2
idxlpdVbbVKbRmu2jZxexFAvtCI2VzpKKoTIHhjtaWdb4m7VaFtcx/kS7bRyg+aBeEqoDysMI124
Kc3y5mbyiZOWXBUsRhTeOGrqVxCaG9WGDWZ4/zgbhpBEkgk54zDy1jiVq1JUL/MfMhkmgszcDWNB
6mh/J2/+wc3Ix81t47Ew1LGek+Uj8gEASHLSWt4xHcH0jO6BK/tvK7x1EBBjlrC3nsdgyDiWnd5u
yjQi+8XeuKp8JH3vtVe3wGP/UmVPZNcJlvSotzCcB8fKsn+kfa0tC8YEP7Cy6p3R0Xd4cDz4uujY
9WFffqls4DD8XBrqRWLAZHM447URyb/9qEaonZ2Rb3otNNewOdAz9WW2cCx/oblz0CZuHaTX8wuE
XWc2C5tWcoyOThSR8sfWPgzy5VhGO3A6K1qPPUv/BgUlg8bJ9rYCqdRkRqfMrps/EEwiF1lInngv
Har0Jjfeh7p+61WNrnwzGNUnutNnDXd+cnd8wzyXWrkZxfBH88b95H7YjvPqhyEz3uyJMJ07mouP
2h7IVkZokE3szMutPYS7si6+rFG/dqZ5koqCBS2/K0Mw6tDn8sF9wiVhzel9bziOT3K0drHR7rPu
MWtmC1h5oaAnXxktQm+Ny9Jw1iJPn0SX7sJLqThcJx8VTWaNOM2wfGv5no4sJQCQrXBc4EjFiMSr
ISbeT101M7vWPldKaVIe6iXNgyOqRT14l4zgQ7V2CkbndHpHOzC8JZIB0WsL7d6V8wvSvFbtzMHQ
F8BzyMVJ4JNM69IgN7IK7kxgeTCa4RHW8ZM7ZQ9OHZHS2G5YK21EK8593szT3IsOlEOZTsbGW9s1
bnWunGph0IYRMwpqQzwwGnjt8BRD3WC5KBDr2tYhq6P3NtFvcb5wxlniIZtDLOy71No3YomO3ISW
XVf/wAU82lp+8mS0jKeBPOvwweaUHsQsIM4+Rsci/tQ9C7v6SYYnZRB2ihAAK8shmJ4bvd4q5uXU
dwvbdTHjIcO0jKsng2fNqfeRE6+8zDsULVcaunZqt02czcmZnKlpll3V4O4CFvVBnrhL3x7fuzD+
vWXmuNXqtH6vNf0u3fBTBznsZzs4QX+wTKx1aT1muHbHvvjSURaOWrtSXf2EmzFM0ouHrE13/AUb
v2WTZXvXjm4FcVM0jAz4678wkW6y9T/0auG5w4fTVC8BN7gpkWuiDp9UKr+Jikbub7rPXWY/o6j/
9hrtCxHMIXdYovr6qvC8hxiJtexRwZEAGEOInS8WHAzvRYzFzqV4C21UwiyBsvANalJeYzyz4Bqq
zt4PJLbbBbyArteWQw/5YBK87MesRlbrBmix/po9Lzmn0l/zgflUIuYKeIaYGm8N8ZBZIta15p0H
iom8FG+9Va24py2Dsju3ibUu0/dWiz9znhMC7R/bIlxjt34Y7QKMhJdvW3K9NJ0eXbSP3DAI19KM
lVYOa6/MD5ocrjJB7ZeF29qqdnozbmMaC4toKkQzj3Ec7mPb2AbmeGoFlzajXNFeB0b1WGhLiPhO
TEtkwjRPo53TVWsAUswQtPqo2R/OmUHjhQAtc8lwDOdZ1IM5gdNfYXQrU9BUSRt+KyS7VQckAhca
bbsNQWQQC/RQxyrtdoaLA8ImCavi7kqeNxNtj1A1bfjO0vilhIi2DQCCogREJIx8eASZv6gS7Ulx
bC78rDyNyjxUurUpDOdlKrmqxxKJaaRvyODBmSbPjXcr4+qWCPYRdZm/oynbOLGiaZuuk02SG37u
ftTvvcfQyao2kVSv3lDcKgvYgohzOlMb1FaKxRgVHZlarD8DbcdEjsCAnhsH0wk9ZkQ4lD04+Kb+
MAp5g9I8QSvMo/SSNdleavrWaPpLPg/gRbbEmLw2ElqjoSJ0/dnui2fSPo+j0z20ZPeOzPzjOn/z
xukpzoxHu8RlU42nctKyRY9afWHhTiIalZaoEGwzAcHNhV7lT9uCNtCWu4abiYz9lckWknEOhqSl
ZToPVda8hRa4dhRZg30XVn9VTv4WZhctyo+xzYlL96cDBxh71OmIalrrzYCRCR0PEVxCaSA3lYB7
EKo3DDhP5SIEmhFwj+gG58To8Yw/nJd9Ub80lOcqqj9cGZwogKm0+gTVIIA+eRPKb9bz35Xr40PI
lCIf5bBsIu1mylXmFN/A7dax9XvhY2HaUTjxrLBp7YX9o9PRBn77tzadQw50O5mKtemNr4nR3zr+
dS0HhZEfB7Nbu3r1EyQkxIwmOFAxvaoqR486rdPJp8TprlI6PG5aiZ0D4lMcBktnGB7m56tqi/dO
di+e2XxkdUpQtdhiId+2BUaa8m6WLNaR+Jicx+qUj9+pHfyN4mTR6Omn7xgRYha8oJ7VYn2mFban
OFr5iDbmGpE1sbUiio2ACbooaZOwQYj9JdCcx7z3b4bZHMCwOCB4qokKq3hs1OPks3QejUWqYctz
UOSYA7l/dp7ujGhTM8nGDI4iW8Au3+SgkeFGVVwCTDenasNAZZbKtyff6PW1l/diRYP+GNsfrPgv
dK4UTGlBxTbe0mnvePkjMjJuV930pjoLE1hRblEurAVJ8rom39mPJ4uB3NXRyr6TejwM7U8A744b
+EvawdSyUs3kkk23vYWrbjCYm1YtrDkCbY/KZ67QuvgRFV09Xn1vZUtcvpjcjKYrrkXdnQqu5UMq
aNCTgW1x1LkHGzGClkX6iakzVR3p630ld87EdLvASlHE1EcQPv+mTf6rWNvVHgDVVgPsP3H/lAaV
kcjrDcGH3rWBQcUAhFtdPWHurGjhIeYG/sITGOLbMQ+4q417OoCFu+oaz6FzblyWCfXjUJhqjeg6
XIs62LUSp1EdBk90BF9TaJOHWMdq33aMzAOsFI5imWq56AbNcExmP+pTLL2rb1Tmtretq+ztS60K
rFyW9lJ5KYC9IHiaNDRHfv7iC7jGooHYbw2ttgqbyt7FJSDBFALI4jdjLM09IKEztwOVrDRgeSR9
jdggxcLN7hNeIayAHMIf55ay5ZvQLMofWj3cYOHCV4G2tqu70PQW8XrcrMy2I2ASPXcW6OlSEffN
VgWTMyh8dI6ut62qmkcoGjeM2Zvzwi8db+WF1R76pfVcpH9YMnyq/my3cJ5s51mVLVEnkbvLHZ5C
/Dq6icANeSgdMt4hIR88R1AJzTscdn/8WSytDA3mgEMEJEERf4Zlxis4a/fCgKXQOCW8cJiIyzir
9lZaEWqi6WvgfOMDyUgOz0YL27FGGuTH/ofoKU+DCL2cVivoNQ4958ClZCUorwrZoXXsgEKIISAe
SGZHUSSPaZv+xB3pQKlXbzzJr8cimENNXkM1/M1cl+PuFXUeHUAxLVPrWYvtlyLEWQS75rGer2Sl
WIs07oz7NPAhp+DisLU1iyGQDDdyvJEKMXfCxaZQ1i5mt3zWhis6VUxks5QV45T1RKzGS4gO3b5C
Hj46ZX4pc3edGFyyogOtUfv9O6Ln78neSjfbkdYH/EbzR6p/7PnpDzgh5L0xycgej6AICpwB+UvZ
Q1vSxLhvTRsyUfXFEXfSgSItDZ0O11Y9oak1lgsDOb/1x0A0YBPcXX5lZr0ij6hCVsqNCfwP+vv6
Tn+Nur5B4eLMo8MSmAWoMUR41vdsieLxmUGAkAIjigRM8QDr8sxZ6aG2tYknY1ON0jpBkWXuB5YO
6JK3/eA8oRd792to9FGxmMpkb0uxR+r87JNzhBYbKrGHQp0r5ty7rbFgYbgzof74/fBNWzUHXGGk
T3BXFMgA+hSupJ7k74bX7d2pX/W6ce/j6FvvsyVY0Mcgtr5MNZ5iQBUrmCF/9EHsErd/sSKaEsdZ
Mx161ntOH0/90YpXq7PDvc/JWzeyXtq8khlJw8xkYLfhaiTqnLmswAVKd1ElMZn3+Kd9IoFiU/ty
Av1Qx+WduMQlQ5BF2A1nllyvkmnhYpLDTxiqW8TUr3fv7FBWle5vdE3BkZjUYzCkT2bWXgzQH3oc
3oo2PYrGLx/6Rt8zYe7oEsEBMK/OWco3y1KTB5yurEKk2jOc/paNv0uGACkVGNIIQZHXN7wSzFPV
pZ8B9T0JUOLWJ/126NBF6z1/mbEfJJwUmbwLv3nTdXFpNIJuwyx9xP2cyPh7zH+CmIFGTt1oN4zT
HXF0MuOkeXJtWtoCtU6wgPx9VsT58A8Zd+hwP/EaDwuSTbHnR+2q1ON0SVTZYw1JGLnvJzJY7oz6
RB0DiZiYx/niPAU9Fl50iEdPNxCQlOUPjoXDyE5RTebZLsJb1DjvXuc9+2jJCdjCO1FEMGJ6ihFV
r/F3XF3NVotMNS9BxUoR4GX1jLT4Ejudu/RUuJNTOqudi580r/bGkF/R968jo2ErS4at0xg4zD2U
vxpCaaa9AF593cFqM78BDtD/897vh9r84f/43P/48H982+93/PP3RfU2GS1WT9nsB5GPBMsbkGR4
CFUFkdw3svwAliI/5OwKWDFP9zzG7GKncKPM+c3ve/9+83/xuYHlSbrwGYs4fZQAxAuKwxhOcoUs
IAW3kpcHF/nMP29+P/Qcp9k707PS264BRWYWB3y6/AVAL+EwhuRxgnhOJ4SmFn3J/OvaA6KX9e+7
ZeYQXPL77tQYF992h43vRtyUvWzIDr9vcH7+13s17FPpYxRLPUI/y2rvipbf9/fX/OfdZP4pvx+X
YzMP7HA/lvBwKeHUYYC3AG6j/9eb38/9fvj7BccNOp73//Xlen7PSYE9cF70S+Brhc7Mkk+WZBwP
XcNGMyoPbNDKQ2ODvcOCg8IgCasD69Tq8Pvev9/8fi4DdrX32i+37K6+1n+n5O7upQLo4bvJgxsw
jkO/+jWxvjljlxgpAJBQRT3CUXuXgOJcZAzfUqSNnVszqzL7n6Rxe7pU3oBBArJfQJwzxnHleTBc
Jm6TlkDNmg2AuJLE8PeBm1+6qBwPyh4hBejcXMfunKgB4oZwhiV62/dBlEj7OQTplmHPiVe9G9ND
RxOAO6M4o6RCtFx343oqUOEH0ELS5K/uVAdrcO2D1/Yjyqfp7sZ9cjBtvzmGBbGYY/Wl4rDadbkP
8YNtet3n57oq23NjVx53VHlky1BgenHWhej2TtX5uKkNfoyJHF5LeDKLDDZQwOaSmtThqHK1+lyM
ODgz5IE2yOa91us3qzfqcyfUyShQjUzYxksTxS51+OIZtXB60hE3B3ljnTvTss4gAHj1WwP53PIy
WeVfJ0uiNd/SnnF/rbLcPqkokrMB/Ro1g7t3DMt/SEyfCgjPmDZ8GCgEl25p/tRmk53ygvodUNOp
DSlZ+G/sDj7TgpFHNfEY/4aKO7VXf/aDwtJqFflFq6f8MkV/4f0L1MITemmmi3GnJ+tG8qyAdaPE
1Rus0UmWn0PHyc669sR2aTiJKVCrsExZqTBuy0mG3XQGLnz6c+eE0pzsaJvnPcrvZlA5jLKq8UHu
PFf/azEimFixLWTlkZNoTgGqf+KhRg4mStVsWmGfpGQ0mfcbJe1mmI1n/NuLMfeI+5l/E3ZPGts5
yhtDR+HrO267/RVSF0DFl16ZKU4iLwVhab5x3uk7xnRPFCBrfX4S2SihNGGhkrGT40+FOVdWUklr
/fu5f778+xUEkFjY24IH5jhFu7y0UrCJ2avlud+tnB4KzGcLQP6P4G4YoakzwLRDrPnPwwAybviU
lfWjt/HTmAWnhEgK+uhjPxhPURNki8Y2XjBDVwvNKz8cE3CGMTGVraZ7P3XtMUutla3pxBtTKRoS
SjkLmJ3mLKsqPZRW9FDn1HlxhSca2GRkQcd0cLtEeieWhdO92oW564i5AcholljfMPeG6FqlT52K
uPVeBemwJErLXuYumdy20T15nFXa4N56yL4MG8ZrRVIDA60D7S3sBJy9biNeer8/uWPy3ms2ZSqN
py7rq5EhnTHUId2x2qYsGby1L8CN9HGNsM4qL5lzalijQtPsPJAvKokewWWtAABQ5TvkH4IpbiAV
lH/6iiLMyfSPtsR/42TeukdSuNKMo0viEgns1l9Bb0fmPFmKIhjufsSdfxwKJn1BvcQXsDfk1Ufs
SR5ltNHMYjj2yeQuh6x7a6V1t6f7NPM4QhVcW81MH2IPzUYKH8c0k0XZIQ+OIoyp2lkHVcGNEN/T
RHRX1Wmvfsnm1QxzdrtJsVNi+vShRtG4qjtBtSSh3oU4c8d/8hqSzzFJPY/4p7TReqgqA8WzkDfX
CPdlA0bTuEJ3GxmSs7Mo3OYjR/GRFHLcjA6tXzv85GXh7RG1aldtgCVatqzUdNM8Gmg5CVXfTYC1
VoI+Dw1IfJkm3cY1zMOQjginzQc9pqKszX3LImzIjXZRN1BAi7xcGmRbLCyaHCsixsgq0K6WYHLD
qD8VwdGhiiO8XIeglSXI7AcMNFZW/YC9+HKQVC5adpU6Xpitir1HbDjDLhQmFs9cGMcq+OxCw3xt
BQMXUR8ygPL7qB2sFS6qV0M7V9RnZYECxVbVd1oZ3Ka7Q1GGfw0ysBaOjslYpVeP4qwzOzrjAK2Y
Fhn4r6DEFDTQWpgsU8UJHNbTYS4la0s/joKVnelEWOEVAm1FNjLO3/ozdhsm9Qi8F76gLSMmahF8
u7XMj9BukKrR/CwCaRWXgXHCwhzdnSOB3tHt5ndVl88opr46O/6J229y48SmM0d/Jadgx33XvmY8
WCBDFiYg7s1Ax88+YHgGlzSuUm90mJ01zeaTpLt2UzFebqSNA7TySIFrhosRDu26kiwfKx9dYDLH
C4jPkLCZjaCj5Om+lKii331h/FThdJFRZsJHUO46HuplzoZ+oUJPX0+9zmu7YVYoTcpmhh7hWAZs
NFsNA4Nvr0KrJEs0tFt+n3pYkSvkLmRQ3cikTdaaiWMVk5C5Vs649rT/5O5Mdp3Fumz7LtnnF2BM
0cgOteu6OO5Yp6Q2tQE/fQ78h5SplO6VbvcqQpa/E/H52AY2a68155jEYj0hTAvp6yi8YqgkOPGA
262neRN5gSgdwik1swzjwkLb87Q0CAH4xKjf0sdvLySdWccD22FWNlq66iqeItHJMWDoCu6AAuWb
AUd9WlcKszO0X9NQdzS5urXgNz21qHa0ZQ1/okubiKFUNQ336cjinDCpIF8z2DOz9ukM6etAw9dc
N4U4iwmZABbXZr4B28LRp4De8hRrVt1388mk/VPL1zkjuZfXVudkui/b+xCf03YTKvVP0D+PJdoD
CjXodZ14d6q76LXxfUuXBepSUNJ9xr7FaqOQDggb7B5IX5XQd2YmjbuFUv3N6QCbFKWd048AUUCi
4kgUfY5s0QTIKIZ4PgLYUeWh6GbUjF7flPbEyCaNRkpp+ZglfDKrarD+DCPJVAh+HzVkU9a8Ccwv
7JwR9103GQmoSQgLNdRFfUVsgi2NnFRxJKbmIzuVvNSBUTE8VVGrsaaNjNVmpK1qI3cVMBglDJgO
Wq7EHqzpvqTedGS1iiO1tQTfitlGmCsj0bVGVG8/35jXbCS+aiP7NRnhsMnIg+3yC9FkhNq+fzI+
vEZ6rBweJyNN9iHClQWJkS7UquRWFRRwZ1sAtP/+I5oTr1Kg08LpUFw22QwXx+IPlm0/smzfz1Sa
yD4OBGcY4bfRG377fvqqaDhnIxt3MkJyX9By3z9/P0DjISgCqC5/anwRzG488nbrkbwbjs8iYLzq
SOUd6KdyCT5m4kjsLUZ2bzRSfB9voG+jwvaVNSi/8sj71UbyrwYCeBhZwOFIBWZxX4QjJ5gDtCxG
fDD4bhjCI004BCv8/lEykoZRljysshnxw10NibgESYyRxvB1IMXyiCx+PzxHgnFfwDLWgBrjXiON
rUJrfx+Jx93IPk5pg9jpyEMOntAXASQHHHH0gDCT9ZGeDFukI4sFojKek3yBtgSs9shbBkrwJQVQ
Fh+gmFuQzO3IZi5GSrMy8pqTkdyM3FG025HmnI1c56mIEi8aWc+TkfpMZs8329aHm6EiXXRsT6C7
MLiIqzEXFG40/W3GUyNLmt5CsWjAS6ddIXvSGzmNmbFcPN8c6vFbxmgGjHqkVOfgqpuRW92OlJPH
FMufNFKttTfg+v1DDeg1pxRN8AgONo7jytFHNrYGJDsZadnK+xdGdNzgaOcjUfs5fglBz8CgBbdd
jtztCgD3+73HI5P7/YwsA81uR2J3Dbobe3W0q55caVL1LY90b4OZbzryvnPA381IABdBgYcKTPBy
pIMLr3bTZLyBCMOTzAjexim/LB61bmJqBC8LZrwceeP1mzweUM4NwMj5ol382umKsXZh6/DK0QkF
AvxyTaebpPaBLd2DkW4PHDBgDh9VYuQqO2V/76j1BqMEoqneJiDS45GVLoi1S+4ktr+Roy6PRHUN
tPpb4///rYtBYVP0f3MxzH4+wxzLwqMBtjP7+c//kP79N/7xMEiS9C9RmfCPpDAdUsfY2H88DFQj
/2KbJk0V2SBEDTPBPw4GxfgXqi/yxHQMB9zBxkTKfxwNivQvw5gaqihPplNcWOLk/8XSoEnymJj1
PywNLOVEMvK+DOK0FGmi/69MRHbWZTvV7upaGuInGPHc6sIooM36gmtVRCnblTRkuPN+KCJCGtUg
ZJ6v1fNUimpUVOPT90Nco2Yi9AA099i1eD+8hLDGGcHD+495H3dwmtPQTTs58ieVwN57fGgpeOfR
RP7nj//+GawzD5olzMWAaQNsrRL7Eg/vZ3Ld80NwtcB4tDuYv74q5kWs0QN7P72XoGm6pwZ1Kr+8
SrWC7F8h/xpXcG2Kqj3HigDdmbqnXPdGh141zBCM69wKa42xGfwXOiSqEXRuo2ersB4xVD3zEIOt
/KRpWeMeqohLVJvVQ/JlPFQ2Sojb5iHTMYaR4XOOK0tyS7neClN+VDXQp0mJ544dlMUebsvTFTTe
UxDrp3YwZhouyQglzGwiv5gg14iDplO9mPcvI8N9MT6tsROmKC5RZ06kHgyPUPnv9ykUKvDe8R1j
o9NmyGjLNHjN3w/Sqww9sYs2PSlgflQNfkDDbZ6Q/DI2VcsRxDeOHlMCkFxJxXD6GUfJIkQwJja1
NpNh3BSo72ZB0GF+1foZJs1DlkUlgCC0/W/y+Ej2ljp445Q1OtNnbuP//RCQMf0//jiMkHP70cW7
XpdaF2dePn8/iGOn7v1MG9t172eyLqt+SnyQMTYO3+/8/aC9+4jjg/BSUedlCp3qZ9oys4eE3sTx
0w0STxb89AAgWzKRnmhME4LYKneTpVQj9TXLkzw9EIvZ/8AHZCyO4C1vmPC6cGmfgisxRzNTF5i0
JVhZgQPgs4H/IBxKmKBtu+eZ0XoGWNjzE42PbNfYXMQNfhOzqwl4XdTaIpFWJaf8NfmTbCYol3wV
Rk6MzR2BXzKDzZ2zN6oBN/YMzX/yqaszxUYJViUtkCuzQJLczEOSwKxy0XcW9AduYNzbQNfOXl/i
KSxMxlbEBkV75oMaPFAT752J7xJfCiNUJtYGKrbKfiVLTQGbg+xvrjwc9Tfe0pJF9EZ6FtzYkQpE
Jv3hcZjErnpWW6a149fG1GTK5lVhBEWKxTztvDjjs6KONHzGVCk9SuQIvVlqVhWsC+Or+CHCia9v
8zxGO/UsGKYROM2yOeAW4JtAhjxSlj2ltMCPJfJqGCU4ZrTId6BO6j0/h8Btas5nMiMNZAFxomdY
YRYfjLGZ66Z0G550aW2U8jH2T6YcFjs5BSu72T+9IdoisYRuOPy2qtlV33FmaezY6BUls7y0yJJj
3Ngw4Tb5dhtIOjhwDEv8LFCXo9RInXqNsxN7YY+jVJ6jgGn3E7I3tvJpcsEDK01ZQ0ykYdDE690E
mVVgFQcyF2aQ5MSHM6G+DVyVa3Nf6D7yxDHFE+lRxvzGSQ8qLCOzuTy+tNPjbDjpJoYo1ZF4szCq
D0CLmo+WRuAoAoq8e/RLoCvorEjPb022MJfpXrRKB0vcDqWdNTYyaP04WQpXyNF8GE5b5VP57Y/M
cbDTzIF7MDqynhjxZWTMdvqT1yQHgc324u+MIQmsqNjOVvKElcJXzlguaCYFZrtL8sNzWZ6hq9+Y
0lVXJjkg4zjZnku9oHtmsidKUYpZ7LgB/XJCTVNXZn4KDVFbNBAIVSu4VQsnmonIm45oPSKOhNUj
/sbLQ1/OaXZKaL/+oJvgJzBlcpgczUrm6p/xTf2/qH+VH4A9n9GPsWPdGWpHPRBjXpi4cLLX6Y5a
7GnKnS3mi2JboxBpLOlCO6i0jDl9OoZk+H/IKfTvs+dmeFClWp3KFMeEOPOZ5U6e+jrnQ+YWYOV+
ytrtUArbP88VA/7nCkGSelGWOPiYjj1Xhs1IKLPxQREux071GhGa60A+KSwUkBiIbHg1q+bFFos1
A02Qr/89Xu5wFoGL0MZorvXkg7UDMo2OhVn9IV4w1fZTUFGZXdFnmcmfw8vK53SNuPWkvFwPZO/l
VB8o+ZAb/jSBp4IUMpEN7Ilx4zuvP9HauNJX/ovZmumoDr8Aiiy/32dAFF+H03QJD55lsfMCR5l1
9BcQN1vTU/TxKq3OzYnuNLvbM3Zfs2IbN6hBTTILOZZhbd/va1GcFcf7HJj+o/HTrfCNbpnj2wkO
h55r73HsQ3vkTkfEipn9sj3fXzN0OuLY+rMNwdX5HLkpVmaN5rFfTFuiC/wHNzrWHWmeHpHXPpH1
CE7wSe8lxHoAtBx4NUOSmIAgR91xee+yVfwFbcT4DvbNfT7FFMwCMvnVscnIUzNEcNdf8+cpLlcJ
c98Ds95ecHkZGH0o2wdhqQk3AgwpC9y8XlbfOJ2v95VBP2jYJoP5DOzg3IlkF5ynKs27ygevm0Ct
z7xGOsOSFMVd3W808Q+jAOF3AbxAVtvMuSsY1pws/c1iX8T9gERt118LLJ3INtlVHF6H+/Mm17+j
spirF5eXrLkTLqHCTGuDiLvCVLMtr6EEhimSGIKal10bXnU0MNBzwVqzwyGytLHT+y2kIYt3EVsh
5rK/dMY/yFTce+/wwVj/RY/abB5+BzQazCMSiV2QXhNlhReTt9tYr1U3s+7Xao4tL+LWtyBuCGMC
UIs++CaWjZ5Mks0e9O1aF9GinPkv0ZVzUKvbvKKf6WC4e3Yeb48RcD3YEFmlfJVgIUIbbiKHbexx
l2ie6ET0bJ5Zxmyl3mlJj6NkkXwY88k83quLwVfWk81rcz/pc87ozJQWwlVrnJIlJmEQj9EVZDLT
Q4BvaLzscET3rYs6BcLsSHcfh+RDPsgocKZz4kvu+9TpjrmLPMhFIZ8CQ3OhST6Q9TXrpMfltKI3
PywYJrtnhu0cwekPYHoldO+y349TXiIGUCJbekX5hTyWQLkXwUT7kcFOuIBolSjwkdGRhIZ2DOgS
ImxapLFXSg6tZ7n0uvj4yt12upKe/lMhLmSlAvh6WHLhBOkOv08AUFPA6mUWexai0/hS9H42ISpj
qlvTmGEnBj14Erbk+UoAFLj1qoweEQya8W+U7OQY6LGJlwhkW4PyXybe0upworV2onqIFOmyliX6
s4WRnDXwDzKKDYgIZvStXIqV8ZERdLDjp7g274tw0WMsptKw9EtZ2LylvcxW1xyWvad/EdZii8t0
P9Q2TUigln+CZldrLIj4Dr2GpCZPtkmkcx63Zid4z93LCaA2zttZvekWk4/S36mo33+rW79m8KNv
Cl7j5YQLxX9gz7HD1o67VWYnVxFFz7HKLREbwoLviP7pgLJZMKMDgJEaLSDlqsFeYYaE5JmcJ1u6
/BV0AaDyEDdp83ril/EhXlq0yJ1TnTA/06JzUzzQh2FBrcS7gDqGL9+DlAhhLp2zW4Zyt4Pluxsu
3aU68f3zy6J2UeD9Nas1Nw6a5FY+q4/dkb4JZ2xhA2hoMPek68dcO0un1y8BP8BZs8eKEfKcbUBX
2A3XoOwE3+22+FRcUjfe/VTOIVtER38HgOKH+3YWHISj9sOJU3nSSWwuaIemZwmEDqrMxmIToYoX
/XUAIAd+6fk5zq/P2P8QA5SNX+FiwQ6cezBky4U2cRGAJ4mLo3pJSAbJLqCG0Nk+bvGuUVBXunXr
pH5LfEvriMk+Up326an4rzM8M3ST3cnnGCRMJMmnU5eb/If7tMEoJHMnZ8BfoZf/MPL2mnXbAF6z
5PuJXVW5aU7iVwZF/6qDAHSTh4tSi2lfXa9Qq4Nbyzqq2+1zX+0reSVF1nM/yT0jmSUfEWxS/NuL
cgvRBUpIeUi++fAl0fMbfgHeriC1jGhebuWnxeikxifF39fWsmgL0bzVzXqD7Jv/NWcIIPmPvdLM
QAs/UpSTCHjM+DYAbF4nm/uFd9QieH1F1iPYPHPv+bBR2LNtMv6I67mPZiirUIDseFV00IqvPvPb
n/Lh5t01Zeo8sVv86S7VhLTpZnznGYLaZfeio8kIdpwe4Ik0q8mLJKGqxi7xzqvqMH0XAFxzSZ+/
H7QRlT4K/XW9ut0nBBM/Q4Ppbgs//P3s/bP3wzu22BAVKgwd6VraoDUv8I1NmntsVygxAXomJdU+
22UsfWNcy/isk/p/nmWQOhmBjv8lVchHAKq06A0xwi80/o/9dNI8/P/j31YK3LVTtaOOnPpajHsm
Ea5lRUix/KBShMxS2ELOPrMdf6Gsj5vNCV+1geIDUNyc7O2GAMjBru+Pag5Mk9v+++mkYIsP7riz
5K3KctvYTX4JfvPfSKYPbIkrtmg1y6MVBdYYU1sBzbMYmaLNIrmk57dyJT/GXUr3i71tUfkTZfbU
5nphPr5A6OhLdjxxYzJuYydBwMAHhHBmcdoyxwcewzsz2UyuniKiAItoUUP1eFFFXberp6lZ8kE9
TFaDRP9sIegubWH6mbLmZL+Py7AVnIZa1CDLlFrfKS5M7+7L0ApW7Yf8wQbpteDTr2OaeCbB4b5q
GrshtFtX+WhX5Y1dJ0EbNItD+KSIenSkzmbxMJ+XEr/TB/KCrXRTD82XMNjBb0M68sRUPnJP61zy
sDn2Q2mmU4IZTfn3+RNv2aQW6X76pdvTHao7FH9JuJ+uaT32Xw/3MaPwkFKrWDYQVKmSrPpPQKl7
hVP6G7rSLabu+9B29K756tAzriGPjptns1Ot+0f9m9/KANWhBfITs7q04MvDgcF+h78W0Pugn2qY
8rk6wCdg7gW9mCbhdIkQjfvfDpcrc2Lq4RV6wIEqNnQ53EVjDvh4zYc/3TXzYNWhZFwPxOngHdNM
VISIX8WfDslfbJKOpmya2CdPiWSrmCXPNnISa1z+Ei/12pOSfL27xR1WEx5fnFYF6G8rHszODZac
leQ2P77ITWVP9byEfJ0dX7XgfPdWzzoWLe9HzUL9NVNnL/BTqzuqe6d2o/kEViUDZLP1mi+iPZQf
XrUk/WWwHj7my9oyvlD/CocmdDL+vs8P9sK+ZJKyUogR1ri/79k/Txb0UaSFxMJywDNHTgbgLWaz
nROTGoeU39T2IsgGjAoonn4KP71Ud3b41FRQGkzGrCk38hPGJ8lW5sFCcQIYqjaudmDne9SvJG9y
GumKyY/Uzpp4+BtZbI2VOMNa3vvtKd7AP9Uu5ZxpN6rbTX4LD/TvJwRK/2jWZHd/OlpsBafmzplp
cVwM5/nFOHDCUb4MHVtLNXLkH3gNBTsqAdCwxeeAWphRUh/kWeX3F45G6RlusbnTEPqQFTM54Q/N
Vuxe2rEI9KObUrgGG4GENTgHlz+T9hTnu4J4gcDmsBe5DakWFDrCPkSWo8fLh0DJk6Z2e7Ttyr6l
/cSNM7NomAnSbhwFHUY3yScRQgSr6H+9Yk2E1RSJIHv3b4o/tqeqV8zGZhmwu3G46UzZoaDVp2NA
jwCV7ln8w0L+XLKPFAOru72W9+cnAh1EDOBDH1AGMaOWFvJQNkMYCdvP6VeGrxJzhPmiOxm7muzc
g8No77q44rmfgSinzUS4h+T3oYkpEbf7A5481zh9sMvjA/Bb8PJahpmijeO0/5LQ0yyYBo39ltqq
b+NZdNN/6SIA3DhwYhCyzGVIA4gD3u7oCghXNt/TL06SEBaF2QtWeZu87OlXPewy5Cexm9KQuEIp
IsD0o0A6nth5Sq22eG7rNbp2DbfnpZCBC7NI8r5oTszUXafadLnibXfDiU0rQw0s+ljD9ILJUNDM
R+mIv+RI1bcB5y1fWrfC2PXi9h1YGLf0v5r+V+piR8huTP/QP2aeQNsniObdihQwW7Prr7vu4nFR
VpPWzM4A+b14o5Fc3pqvS3Yz9sN0nSVO19qSZKXpLk2OpHI/LkSVMaN/Vl7Qrep+bLOM87Z43d+5
99IcCpZ3wZUP4tRiNrnPWfTYONB0oE9AHm+5fF3AGM6fPpHadsPhRI+7o61l9Y3D0a1+kh0XSTA5
gHEie+I1YVzsZoOXhXODCYlqArM5ASfYofLM/BIh8inboXMoV0V3puvFneg+3YYGpYLDLaf60hxt
TQeNGdeFa7cRTawvG3U7bHPDVDHasyota4qF3FTn2Jlszqbx5XbYMjiOhEgNp3GlwPl/4MhzyQkX
xl76bpTJs8KSIFB8cdcg9iyOWW7wzYPbB2lzIl1qq90UuzUs4CriL2EiY0obIIovEsOAK5IXNIRz
aMc6nVByAzQzp4xAzk8Vo5msXfQRc+H3/X1zYMieAu9oifqHLYoWoP7MzKcL9tl3r9gAkJ9CWkb0
g4NNw2IxD3M/y61KdohWATBvlwN6OY8Wlv7LrVbvrGjwhPSqEgbKt1CP7lUUIprEVtNsjt1e/m04
zAcuN7BxWefQEqd3Fwu2LLsj7L5z+IWKglncNLi/cqHIpN6b4RpVHHt/Bswtl7X5+AzJLGMScK05
Ga/DrVtxpbFgI1qPYRXgvpBWaXwSpwsMDoSuzJiIkzOlcTrlM3aofFcCVgDZ7TTn5XPVCiBWPQVT
5bjQT9jf8t75vpVDDSmudNR8SXxIsZgQquNoD2AHTvGalZAEgNb1rp5tWs7Gn8hhe+ySFoxZnwA7
VTqqg6NV/oC8sXaq1hIBt8yIheAzs7IQkM6xWyFM6s2QP/jTL5AkND854PfnKiz8QNsmsCYaTgV2
ldy2k7EwEu5WlFuIPVPiv8EM8F/h8Rhuk+4gKsFaIp59xW2DBPaIffLdUh+usWb5NTtHPT9Ztaih
5EVqkOxldb9SfSD8uH6yu1yLJ26KNAVbdkk/+a4OZrkXu9F0y0GZXJRTsAtOyg+we239JDqb1ibi
aPy4ZuAbcDfo/drSd7wNFnVvPXPyEjyuUYUbbGFi8ypJhTDFU86FSW4ep8Sl+6X2gt/SMByyGro+
eyWwqg2pD09Qs+brq+eroJzbNccp7p8zCmdiMwh23NUsJGM7OmG3mM/iwna7fX1S59lnshcd9VZi
miS6DAnQu6HfdjPpAjngz6j8AJa9G1qMdR4zof8ucr/20Od8svwqnJYnbpI4rMUDX+y9Ha/d+pda
/Ak3i10c4K5iJXxyS0/myOrn+qq4SphO/+BYwd986aem6YDfYbz36NgkHEPrPmd+/uBHythYFWlZ
gvP8y9bs+W+axsSNak/GmkQyVGt3p84JzhlXAAVex40PvpGPlyRbPIhk+AtZgQ0TF7iIEcehD0wf
E42TPO+X8h+rLplLJK/CgVxwljWHxw9R8XfzUdngKPECL4ddA3fsF8MDK7haWAV9oHj+YvjR/SK5
msfbck9KpFN98yZB8dTNkmZpgee5Nsv5faZQunlIbGW27Tf9XK4Vp18A5nYfyMVeJvYXuPkokP+4
LZOhgRPgROk1XSRsSubpUtpMX9sBcTw9cmtiU5zvWaOqiS+T7cOADEbPdCwz7tIi0Jdhwb7HbWBv
5Eu2ds8v44uLE4/h88LJIv/Ijc33Z+JZP9/nCIY5+0/9hZA6Liibr+/nlh5fy+pQn1gUY/on9G+O
EWWCI8+Uj9eXcXnV3nBKAiu7cV+aKhugIOHwzY2G8v++nNxABobqQv+mOhFC6wGzJJ6Fe/Af0XG6
K2joHBIMp4gsON2W8hFJeHp5+u1vyr5nnm6IatuJ1ynp5bP0ZWbLx0LRHHSDbPcAShDw2hBRTrE/
KxxjFQCSNEO/d0A3PajAp058ll08tma+jJyJT3LT1lj0fr/vrpKnL7GaFmyWEAaPlQOYBKp40M8u
R6My7zKFlEN1EWIK+8Kw/TywRtbjumGmX1KFVRpJGnZctk/0nHX0s+zGWPmoJgunKuEomApUseXU
Q2bFOOAoRjababFxaOpPoEq/XBLH5NZCLQmuVHBg3GT6LE9d/dC25mOhw0p6YHqH1mxp8LwNW968
LN1vtTk4+IKFNaEXRbdh3lIiy34qORSIIOu+pXk1b24dDFOXlBz5CtOK2IaxYm6xrbM53LDrozDd
Y0aSbshiZvmJHd+CgQAZYaZ2KlmJVukah3wqAlHH6ThuNeoPkU4ri37gA2jj3BE+73537f9EPl5u
CqvyKjRu+92cMT0RcpjuSqJ2oOESKXLWF+IXjavpE7QnqdWSF+77c1c508aldZH/EFGi867o5sMM
AVXeTObqy8WbJkcMAGhucsCdAsRWCMoco+/Ikyt6S142INla2im3aWiJS/o+w2F4LSeO5umH8hrI
ZsQIimIcsV1GM4Y2yV5Jbk8+UTTrrlF3mEJLGiwkdMRwyEs66d9+TXDCrtm/HbemBZeA+QXxxLpk
D7TIWUZ8LFfCT2Npf5MzQ4974GQBoWxMAP1oO3mtpNSuOS0sMldK/UTSW1G7iPtCtsEpZhR8Z7wf
btA2Khof16wIpu2BYNOio/hdmJIVXPG0AL160ZkmLqAyI0AuiOb3EiSoO5UGYR5sO9niDRusq8DI
uWC2+ndHHA2XBBfUYGoEwqxYtRHCM80IfgYXCaDLbHFbrtFRkv7ryG4xz7h4KJW5kQQr0hzd/LM9
T7+aZfw0iSoKPokPAubD8pv85YOZ/TUfej/eqJj1qV49rxeQ4tB0/k2O4IyO9byznmz4h5vyR2gR
w45XNM5GQyCn/lR3udKes2R/F7bQbtpynHG+7vNK3L5ea14xbOf99T56e00GkhKHjc5/6wn3uZ6Q
Nm1NFfT/JkM6qNbp05Je0LDMaLxnnaQvFLUP3ZcMj6ElREkYTmQHCrr3qq+owMoXQzeLMRG5na33
CDx5rCOYiSJUJr0Rl/BeoSjH0sWM7jp5zpmaAhmDLl4L6NghStj6J8Xxfa0SCoRBcNbNKQiYF7Lx
s59cAN+Pj4zemmCzWj6M3XTqRUDw/epAMsmgU8CY8TcclfGWZWOH+yS0K6hMYuUSpsHphgFHZ9CU
Zvrps3GBtsO1uI7dis3XKrghKodvB4wVFbHP0aMCTnZEvUKl4R28SOjc4Qyn/wlhInO5nTntKtzE
01WNyQKxKTUobBYr8Fiy13xcKuP4SrWckewL5+WV+9Roxqd2ygiLPic/gepwqmfLxDIc/YNOgEY6
MFsv2kzZjkSZNePT5ggpScc7a3jPI3t4BorGR4Udj4ZJfCmTNZd0l/MJHOG3+yYeCzDR1B5vSE8o
5fPshkub2zd3uEy1WVyfB3ylv9mONLl+pn3nqlk6SegOMiybJWJq1ZteMRSjF+QOy5WUuMz6+wH/
q9NU9mNwOWnHtZqDT9l7tMvKZZrMvAzlsWQ239xAJxZWtlOuOyCpKNPg3Se2eEZIuhFYjmQmUy9q
m7LDr+vERC0QeM8+jCuN81owwxNe7EOiY5hzEO/pDz+8pTAqt8Upz31N8BkuMHGQYnp2QNhmUrwd
urMRO9CIUQsBcACzpUlu+5XQ5/FU2js2Y0HOdcWpV8PqMSPwy6d1xLlAZQdN60RfdojsUXF70LYQ
P6Ybec7tUTmD0nHrC7iDgvQnKHMnGR02mP3HMqJpnNCWAi9FLXYIzq+DNDHbyS3S3YY3yBiCUZav
0yeH2dtY8chkzMdJlabOgtB94X9GkBLe1LXq1HPyYtrYqq4RYoP4RPKB4kSffWoRrMC/E39Apzts
GZgzMOrAlWs2LUvKDYWhr7JkeApJyLo7jLGuLWPKk7QVZtmmPKZ7buowNXAE2ZA7fxgYxexHoR/M
GDjAOvGTg6hs4nm3URsoV1b6e7+Il4G9L4X3rPx4eMSs2C+Hrs7kk2Z3c6P/X8xJFkKSLi+q28Mh
U3DWnKIDH0ex7xLJerx6OMN7ScuNzx2ugk2/enjI6ZmnxOOEDmsiJw21XXqsjlya/ZGTjAVPLt3p
YXLVWbg3fWtKM6OBubB85h8iLYyzSjOGUJbeQa2Z9sxkLa0BFm0Wv4/JgmgGnZ4QszJu0Xz3lDuZ
Xw8+BpEUcFPiDndnyvJCLmni5sk8xn5UrCScOtqsLZBYOi0JGT2zDGw4DsnMasLZbyLUZv7Qy55O
2ArM5uRCwgg9xcVTWEsrbizVMGf0xbenvedx8RQKtZkAjmaX9FH9Rofsq39Yj18GwjtenjNmPAjz
OsQayFJnRZd6Uf1WIqcIt3RTW5LNq5j6XhfHTzd5vidLtLZKkxEg8lj4McKRo8NnHJNYKcMu8qK1
tZW6QSZkiQt9PyY1QOX5QWQMhJV5t6UxKMS0Ei/UxfNz+E4krkEz/mPOMWvWVW82Jehrr+vO5CBI
E4cMCFg9j11wfWKGprOrrTQPSfdBpLZVGHR6r9aetDblRsbMrmE3aw5fBPZMmAp6FQYjJjoMT5x2
DrSXF5e/9EURWOGuOBEyiINlxuogglGBsLc0clSjPs4ayeEyKO1yQg2sbMku3Q/Mm79JymosZBGn
9JcAA0LOeE35wu97unx2elar+iL6kxMjRcHOD8KHuu8/gtiXZvLUayz5G7N99IOLm7gUc3oSghmG
Ko/Z4kkbPJaM+lDNQ2yxl+DAoqCKoxBtCoOsHTcpa33V+cwZCtUywC9JFnyTreR138m2YfgmbFvR
5IwvTpMPhSFPdEgVuzjpX7gmpzR/Fu2R4ckLCCgkD+jn5nDkNZpdtRO/lEWywS4mVxYabSo89Cj9
+XWrvEkwjlprGg30RQ8MmaeA3x3Ub/JVtrMDuZS0QA8izWZL3zDyKQY7W35+sq1O6DD4vQf7vfnV
OrM5lTSFLNTEG95jdFBY8A7x6XVAGwBXqWUFJ/G6nWF4xhJZfhn8HWP5l/KFkkDrBYT82i3aBWaj
h+xuM1ZmcItuykl/h4Pqhrt6MVbIPTdehAAmEpITDctFs8426logsI3pV8GFtYjcal/sjNl0m9jl
tveULyC15FYhC1nI/nSrG05zjS5cuuEcAtkuXXc200X0zGLkoHuhLU/ZubOl2YN8EEt2BSQdmo8O
jzYLjfn9hMWjGD9Ee2luz7XKp2V8+zO2bAFfL5lSvuxwIcDN4Xtmux6aj5Pip3s1cJbTvxJtPu1r
H0l/VJKta/7QiwkDB1hbOzWRdyB04/RFeEPXgSGiNn/tJvJM3VBiJuXRmBNvx/LJradccl4W8/SU
k6DyqX7xsxaS5y9LBCeK9BEjp6Gyv1QrMnWp2CIqIruUt13jxExqBmyH6OmwT5t8QiXwJuxsS4u2
M/wTThHxWO3QfQqM3NhRQ8GJP6nei8nxSZH0ciTZAylrENL7XS55JcSyOpFRYCnO3QHLP69D6i+V
vr5QFkTZwvo8ZkdMDjReHmbemgKdbYSYh2YlzJNjO0NFpb6n/Owa9/IyHOxuRqVesPTxFrljskEM
ff3CCBvaxGMlfdDX/e2pqpbB+bEcJWKBDVrqPsyMTfkZzri0XvRTr2hCmNtAbmvNdClwu0c+5xTG
5o4iFj3cubrCrEL0j/Scdbu/lkx36U7NgzOKDmGp7ugKNDTgb9zpjkky13cIy3bIXHfNR3kR7Yo6
OnWLT1ZsWC/4ViacPpMNdxDuNOoc1ZBSIkOjEW5RaErlKgDFu6PK1rbSQM4N4eZmW+2GY32YbrtF
5aXJLCJPnMr2XHksMJtWcYWFcUyDmboWEZBwZ6b98foWsKPYiGIWMTQexGsumkfaLFS9QwhcxRs8
w2YluFaa3Z+ZdVfn+GwA/UDUS8ffNE4QVHTKLyew2/k1va8eoa1R19Ix5qcG7iKTkerwFxmWcY2P
bBgaDmTgpWyanHJbrWNqDrY1pYU/MidylAHRT/PJTjV6evHauN0PFaU2dvJq1pCDJvoAQ6gn793i
Uaxj0Ve/1e8E6DtfFV/iUtPgK/mM0aMre6r2iqOvHxyVwZW40Sh2MyvZdpiD/PwQ+4/1hAuTOOlP
YcudjozmLPgo0bBMOLkU9lOdD62o6XzjsY/SXTfxiVooGbVSmP6WzP8u1BAAPygzctpYdklv5RR8
94kj32lzWFw+rNSp7mS53xHRKll94rVwZeFtsdVTwDyY/8XdeSy3rmXZ9lcqsl3IgNsbQKM6IgHQ
SaK86SBkjuC9x9e/Ad6beTJv1YuK132Nw6ARdSgS3Fh7rTnHbDTUsjuOsqaku8zcleYVsyYcpwii
ron48TfZO78LaB6poDNLy+BKebDecs2t/PEzLoh6pwsgj0JCElk31EbBKGFdkBfwz4K/2c05WeOu
gBb2MO+6X4TOHcFAlMM6WxCP7UuKRDXcReUJnwz40cgES7KDvYqpChkVKx8cfOJ5acn10Ub7mg8R
9opNvKwlLLsb+pbhpoUWxrmqRihDGD1F7tTdWnvyqVD14LYmLoPzNGNpj8AT0iXG+T5ctsZ0IGQP
dKjee1QkvOA8e9UCJKPVlQJCPCEsrdySsswvCait9fXtr3U3vYUinyvHYbrryvt4TQu6zokbLRGy
Y9zfLsqzMu7H4VzMgJU2OTPIksEEqZnXRvY5ywPxblXyPNu0a4odZQl1GbUQRYLJx0szhJKdslt3
7dhjreTjWBK0eicHOi6iunmjY/gZtpK8NJqHr+a9c0ae1APj7zYdA+typyhXFEZF5WnlR2ju2+kk
iJJPn1mYY7kfnuTncL4M9vt12v97zn+5Cb4SM2EOZPT3A5Edrt2RBj0cT8BsDT4nb4LRx3+6v9w3
k5vkWZ11BuZP7pGtuuQAooJr+SZUCk05SRb8IQ7HnlYK16wKRT0RjGSPNSfwGOwVL3ddHtSBWm/b
jtb25T5tKXgYyFz/x9OcBg5BXTs+jjRaBoneuuoUf2vjqrW/3NesD9QpUvvLxdxiPbhc+/3A5ef+
eIpt9ivZkTStLW5PZo+XX5vZBiveevXyo5Bc2ZgkenoAhdPchsN+qtiNmzNClT7YGbxYTca234xt
STZc55PnttGTrgPVJ+etLNz4Ke3n6yac76ag7fDm8amVpBzfyiK+zbLowzHye8NUPnR16DwzM4k2
YLwRp/M+VhK34fvaB7dTMRl+VEK6qbLXgNgijD7Z5GXo6dJwmPyla0MvT0o2eXQQHNh6IkMWOxuJ
urUUjS2NbbFN7tGJZkZCsnj6mg/luB9i6lMcJ5z6JOdN2ccMrtp+2uWSyXY8fpRqqR/NQKK7Dnez
bbp8Kvuk4D0S6uC1mo01uKM1Op7zTteOjmD6gGPi21aZxduGV2G6nmFL2c38jiukJWmSgqOHggRc
0DcIo9vmWczIMkbfKVBbtAQLuHOPrLEdORGmLc3mUZ32WRm9DolOwgKnGIwkAeOB3qkqzI+QZeIE
ImbGPkLg4kXyXSO8dOCPixiR12ImiOmG4TqUgBNU5MwS9ziURW9ZmJdX0ahu9MX6TnLxARkq3Wax
CIB0YrS2UCZMNtoXQGv7BDWFaTHaGwxN22qKy4KnqBXOWmUs2LHewvXl61z7c/FtT0XikmcXT/E9
4Qtdi1qsIdaQYVhIIs0ybkW9Pn31SsbRc9wMxX1QghKC6H0H4QBYpiHmkxWVhV/kJPOqbZYfWvE5
zTtRKAdCIVgkSoBvvOVuCyXySosJm43z/pUo0Wpf5T9qgvIBqzqbpikbSfwUB4dZwIDpIdboOTQY
iG8S0kX6bl1rsuIjrnFbaDdJBeNgLG1EC0vHjjy13gFBdL4eyE8nWq5nPaMpZWsoj1WgmjHy2pS/
KDTpbeogHqFZwB7NymCH1Zeil6/a3jKIPRwmMpnnBTU38CYlZ6ZoyPK55kh0CUyiDwkHR9cRR6Ys
Zomd/UANbY6VTVL0Qk/EjklOTwq+H8EYqeg0TIY8GbWr9c4SWP2YefidYAb3i4xzWwpu/krnkO3W
RJBaGU6LPR+sxeBbklANkEYHsp5zQUUHre4YEDWmVPB9ShYDPfsQsORdYrlerZhYJ4KE2TJWD2rK
lmBQCvrKBFNSJKjnMOHUlhjOQ29CajaqVGwblrKkygUEJZT8IzF4CfSegWYEdO5tXcEm1aAFe8XP
qKT9SUtZuU3dII2rpiKPySCXIMsOPSVNEoRkui1luqkR3Za6ic4Q8vrUZaq/bALBCbUcshIvrDxK
3oChpnuYY6LHxksXPAQuurN1JP5Lk5z6mEIlb6n6iiq9G8OPuJ0OmonuS0VkwBIbktpob2aTMUSc
jjAySW9L4/A1Khkpl1amXZV66s9G229iaOa+3puF10KEoQfG8H8oaP43ixmzAU5fmoX8xPQ8VYym
OmaIUzojfu45gqPVPKrQxCoZfMaOss3TWb2zzLy7LXW2MOn0pVrq2zTxWZeC8BFlTl1k2Z9tyd7+
EETwJMjbu7VNWo6K+VxIjXP1RQI0M3BJVMS2eYEGVzT3U66YbyntRt1gVmnRCw6jwSOb+DBSROh4
+K+s1u5Ij4zfYVMkLia6I9xoC1XkwtR6YEA6hdgSAlQiJJ3eOVp3Rbgs2Z+EjbsEf6Ch0gwQ3HXZ
eAWx5jqQYV2CJYK4zranMVbaW4H4nZ6hNZUWJUNMBtrSYL+xottCC/UbVe9fG71/KkFelT24yW4i
81C36E9ExAnc5BUbUMHQfhF4d9WUZju7OWusKn4v65uuBPdKEDKnqJX0gBYR4/ExEtQXCSGilnMK
WCJL+1VNaVMGOWRJiUNBS+Zuh2ee3MfsyZlWu4Ls3zs7CvaqRTk8ys9M5r/mTjo+WWcDqA168MSV
SEvfpgHSEl3Poy32Nw2kMlJzRyuJnjDZL/UjLS09lP4S9ndx1UbASJxnk5B4Os30KfiaoZRryfQ2
7WUbcpSj9Nu0If4eJs5jkch9ZntDiN6wUFvAFPH4rPb3M+TBtrxfX+IhsCIOqkgqvjEHVwAvBcdJ
9hw7RuRFkCkOesyMpiGSgTEOGg9Y3WgLO76KWTl3ntNTTBcMPgZwx0ig1Q0MIGWzRGHgDYO4BUKA
uFmYpeuQMdFrEREabQZRIJ93BWOe0W59y9QXMHMLwoZlhBSTw4qI84weozULL09bDCL8kokdTp9s
tRy3MaEMnL1bwJZrm5pgDgQRfKaO2uXYEtCuKJV2JRuay9UCKUyZ6X3pgcoQohMvmUrTICc7tVMW
oIqoJ8qxJbXexkdfDQkm6OoQiDBzS1z1wK2w9iUkBF9VIiDyMYBIEbALw74fM0FjC4PwZESyENp0
DY25ST2ruTO0SnEjoTIkhNu+SUy6Hq1k7zdwhr2yGDxFljPjQMyYYSposVGO1PMwXNWyrfwQ8MCV
JcXNPNEzLg/ODJ2m6Jnvx5YJRaLks2kwyqRK2WJyFskuZtCuTZkXBwjkYVm+aDbdZYXj2+1oqJXJ
TFpcrDw5WWtvAztnyAlctO7M/EEvkmelBt46sSCHfTvSh2czohb6tg8xvRRtgm+Jk0neWC9tKvTn
3LyZDXJQQL/tlJ4G5qymOLY6eLANQ9fKBpFni/F17u2vIMsfoDsspFsP7XEMgekyD9BlPB6FHqI0
d9jUDzldqMaxT06Rf4ggWCnvTPHL5DwRN3AgpvJp5gjkYKWsobqrxtbH2UrrlUljAoFtk1N7oeNa
8N4wf8ql+Qp8yncURGyJFbDxjelhGWqWoUbTvo1UPJeEA26nSnWnETwSqRbbgf3LVgww/yvN9IsU
6ULU3i+WtQc2sdViRA26Vvt2Da0vxx+/NUKM5O0IgLjr3CyeaGIpxU0FMUU2C4YxhgdVrhNXrym3
Pa9/24mwAYEF8EiJ3ubJjnaS5NZlO2NFvyMteBfOdJNy3Vn82iIhskH/o7ZMtk01gwbcJvsgXoBM
jOc6K2O/MCI/iuleaREqfrLZsCHFPWbFdQukNJkL7lNrYRKYsXMTjtq8t3q6L01SbknqcDy1Ykif
RQlIkWtJrMFGhoxXhcTIqGo/Yuy+bLXjx8IzMuj5SH3HG1Y9Bfli7+sTkezmw6JLfLcEeuZY0haK
E395jpLY9HCALyRRHkj6pDERcNSSc3waI8EwBdKRZqEVAmBC0gFd+qnVa/Y55yrMMdzOWElbgZ8f
ELZd5WRtLBa6q/F6cjhLjMx+2lpqG2dGDTn2z4ZhJPssy88IESYdWleNoL7W+KjhfxmuqjRugdt3
xSVZ+9mqj+ZkhvdVQr4NrPm2QapoG6b0zLp7t5xqPOWOc5wdtiuOqPxhei/EtV4BjsIq7CoWAUrF
THBwbL1EmnjoMoDEPa+VtylBTZgHKQVk+jiH9idhHmJnzIbjtUV3DzQ3POUmS1kBBkqkCjg43lBB
n5QAiH0kqjdYgQE1Xfua6zFzDbW8iYNaIAKeyPshv4v0F6DcHe8CAFM2JRmWJuNBJQ+uiofbsKK3
p/l1aKueTai701E51cVyGkX0bY05YQXhZ5DS2QnSWbgUY17RVTPwOu0mj8BSKcDADQ8gBJLjiqZa
z66Xxd+p71SHiUoXl61frcrepO73jlUrG0juAJhxyy4DTYyQ2rPFIVKLGehejlnRjoFTJa3mOqI+
1mrulq39Vuqch8dM8VON3hGweJRCLc23eVbODdaCR5Wh2Ri3b/mUtJvIGNFNjqnlC4T56VEOOlto
fThKg/NHF0F2s4qcazPaOTU04K3E6NMEyTFxjFSjieFQDV8qeR6kxhX8pXddjQd6xFIWaXPoSoE5
dBxiZIpzmHgBzF9E5OkDULIY0BazWj4NsgFF6g4ZzCCNJPYNu2j6+WQkxWw79mB2zppV0+9qvVSd
Dwq6iQnwLG3JgfK8oH1K8oLLSQvOwLjnm+zct9Wpybxo7teOG1pBvjxonKocSC9ReyV0/aBhrDxH
3R09hSeF/DyC+5SdEfABKlpDD2Tq39O+SEnnsV2qeWXTduopmJnWqiJHBUm7cUYsLeSdZDd00MTd
qDIQS+bnJOx3JKTTOoi0zMtD8q4EX3YdSNL4IjTF3BAOhazWWf2y7TPm7umor6kbt2ZBUrAol12d
mT2KWBGtAVx3w6Cx824oZgIjoRVa2zeGpPcaKuE1SVAUyxoHJ3Upgpz2muM839qhw3zX+bSbvqEb
lRw1ZTgDpbzmDweZ1rJhU8YWD/tQw7AnXMhIUx8icr7twYRCUEclaBG/N6EeH4wOacnM+6uun3uA
ntSABqQHTvaiSthbkQLwslt9ijmgwmwGppTXip91glmfytxlgvUEv2Vvkq22EWmTXU9rn68FZ9ZE
n6CID83cpUfHbjk6bJOxThPi8kHSarOtCGeDofWC23Y0rH2U3JcZMoYw6r7INvgxGpoDdcemx2Gu
PpnEPVl4+4uRd7eiOeOFPYId8rVCXynZXIA2wss9T82OswAG6MZAp4seUdZyvI5K8nccMa6tDDze
OqK4WA96l+wjBKuLXuz7Bn1dby4Fu21zMxqoycF62n6PxoXI8itRQp5vhuZnZukVDqHjeQ/0M5kb
iYgR9dHoiGBrBsF406bRbhiW60XV02Nho/ubluro9F27rZoA7WAQuyIJ7tIG8TVpSEdjHe8IOKZX
Zt4+y8xiBKdu5fiyhMB0AYI8D6aBmGsge4cXJa/4PKOdqSyoYiZG7oXIj0bRY5Tq0E7PM8d1rniG
wNcwPxsZeFnYMjC0KpRVLaeDkKN+XEoVUhtZ4eyCX5BmVGqjfy31Q6THmruu+iCIKEuojOMbHTgk
5gFCKhB2VDoKw2qud20KfkZTgge1wSGyMBfmD8u07CWThjes4Wh4KxQjPlIW3tExWRBbjH6h6j8s
lN/RUgM/L9jdkWio8Q3IQciTJN90BuM1PduIwi5dGTtsaG3nEfgQX0LJgWoxLBzZw9/qLDaYs6yv
JY7RhCB87wHJeboc33BQdXyITXMCy6QQdATBoiomT6kT5hxKF93N8tMO77E4VPSkgLX1jmuN+rva
MUwZ1+nR/GqN7Fwy2b6TRUtuHwmJ5mtQ4i3FgnVQO3QeWR99dCpNoQRmQFIm21gfKasIMnHbun7l
K0eDKYCGZ6jmW2P045VmIDxVZaEjc1c/DTk+LA0zjU4CKC2RArQApB1AVdmYfkcAjM8LUn29ZFRW
rvtYwRZOo4arxvCkYJywR1ogU6adgiW2H0TDQGRkeDXT/AqNWLuxSlLEwalt2wGpZlpNxcNiqJ92
pUWf7G2+BclmuSYfC0fQ1TTab85vb7mk9yK6kCrrtqz7Zkc7U0zh5IV1/GaqJrqsfT9yQo1NzLxt
T1uNpeFEuj3YTHz7xPXEMPx8EVLEWLAaGmP0OHUxmjDLgzVmgJy04TPQibLVUYqXAdXJHDQBrusB
BHGmeYSgrZoW7SMLnKdiSfCvZJfFiuFTMN3EU/Zma+3oL2BRT/UEKozcTW0rY7VEkFN/DKMJQolv
eQk20Z1h4R0dhwzKhLqlXJrCG7TgmoUuIZnTMa9CUuIQQ2mPlVOzN8wnBaknpjjRv3Lyiu/SqYNU
azsPNkB/N1gCVP91+2QXxVbOJJxNZY0ttTQezI71r9DMZpuFRCspquKjUSWNvGL/kOWc5+jxTKx9
xaQ2UEcG6eWNeWjKQu4slAdGZvV+oFCE2jg5jaBgFcpV/AhUSWpc4pNnqzdErCh2Z+5JooT8Hlab
tEicnUFtcQhL8yvOFec2TqrzomLqHHVj8iCdAte0cbzkBYW8KV2ZCC+ABkcsIjNLpwDH+zkiPMlZ
+IlKz2u0vZBhrZapQ/BiFMTsLgYi/YF5RpR8NFVpnW3a0ewa5is5WM8O4rscqx+eF3N2RaX8FGbv
j9KW7NyUW6tvvkMab27ZoJUYK2PxHZQYwM/DTR1Qdq9d+1LNSy+0AMOOUWjtxmDF7E5Q8CxmpIIg
WUwbFAeWgqI4UNAgzDorhkb/KlwaHSnrBNGq79/CUHlOSkuQAMouOaqKV31e8p0u0mMQtOpmHrEf
Gv0qsuw6onjx8SsjC2kJCGxntOdGsUExhDl9jjASXvveAzxr2plp0jJi6pANvIK2J90+UqDWaXh5
1GJptyIumO0vtCMmznCbRHOyXaKrllvrvKvKpH7Jfg0QywUJ5Gis7KR6T+REepByozfyxLn2PPLJ
PlcEsE+qkW0iwHyHpOU7mK+Q9eJ1Yle8Cxo4MgpqhuJE/sZXmCB9z0cW/w5bFicSEqLkwPlZ1l9Z
SNxDrNnIi8uVvPM/X43m5m7sVkOVEPlhckSZ3F5+PKwte2ZQvW4ihnHesvEnCfPyQ+vF75t5LWEi
XG7/cfXy9P/x8d9PX4aG1/X7tmUzYRx9TRl/+C8jPBLAri9c7cu1y8WFpd2s3O7fNy/XLvddHv39
w3+57y83Lz8XQJuphi8NIiFJZNK9ILmDtOKvmdc/8Y+rl3svtxdj4iElh/ahO6SXrK/kcsHRheP2
921lCf5xm1AVeoftNn618gVQ6qJsHBhq+saklXkgpXjhr1S6vRnkV1kFGDSYyPe7IGjzAcJcpEbi
sIDQ3jo2Jc3lZlcvfz6Qrj9iSYCsHFS730+4/NjlpkJTyJdjdLzcFQvTPJAhjZOtV1PSZQ24PZef
uzxyuSjzhtEtm877JDYwboMO5eb6Mi4Pd7oQ+1L/mk1dIBh2BtytEq1ADEXsSOEAZWulFVk1w/wg
41xcV0x/zaR76BIGNEMzNxtZkvl1udCnDkFEVDYL+sYFhQjUGavsvicFrUVhC7qfiQb7kRO42TAx
i9qWcSFJGymwsV28UpySFRRVXA7w9eblvjwfkW73FhTPBspsqQ3YGy6PDGGhLW5A9GA20pX//byM
fFw+914eAuBoRHqvv+Hyu6tQWckjykB4KnTS3//fH//L5df+8TOXh6aOSYo2FrhC//mi0n++sstP
Xx74l9/9f33492+o7KT1nb7d//7Zf/k/S4JI4rQ5ZhoFMMwslj87B6RAbuQ2Cp2H0US4qGv47Ky5
O6W0nsFJQc8YbMJtciWmdflBJi1h13XAVKCM9gDaiz3pds1J6UemSilzfMIfhmhwky4jeBHdSl2C
8gKxQoiX8jE06o80o/ww1Azim4xSv6FyYccp2GVDKlCkpCfGzFIP2Hk6hTFBgIFBNDitHzD7UCSt
gLZraLw5jxRg5U06sqQ5tYp0ViXetUuDbRUONWYlhvVD0SD8tNmLmBNQgxaGR5H/GkLyqpsKDRS1
wLZP53NPi26LXR51kSwfO8kAoSbBFqUPWBe6ZFuKbubdHX5FIp7CfT1pD7pV3FLetpspUxEixMku
4xS8G8ihAXIKg0djX6YSjQ2DET9X2Z8zreRkFgf9zaQxWOqZYGoGY7p+VYNnxKEO5TRvCeGYMK6h
JRZLRTIPBkkypsQ13I8ZoaRdKc25ZLYYJLdRsGSbfHGQ0GjdtwhT8hmT2trqjnYso7FHfkr6O4nl
h9DGAKJazkuKrLJjDkIqFoDWsEfRQy4QydMfPbk5XlO0n6rlpVnWMWgUTPTT9ExONJpoUaGhjvDr
Bhc6cRwcTfFuCeNDT3vMsy3NNHPWdkKiHY9KhAHl7ZAiN7Sy+gWXQU5UHZyTpgvDq9qmT6qlhFAm
WrsA5GB9UMxy2tcWe4eQGSzB7M3RGpUb5gTN0D3WKnWxxs60K2CYwHneMAy+GVPtNBq2QD/WJ25n
l9dKR47ZKIJbRTc/i3rt2/JyFA5hmiM64YZJDzKwwBiTBsWPlcXHLBgxjoe1ch0V9NA4ncEUIlnc
k5l+E0IZMdQBGG5LO6BGAgPOWN8UqfaqdsYvmZKGFmKu4KnXtAP4wkTLOVfkwyCb6UzvUYde7KYC
BZgUlrOz4NHUNEMOiqnOuKbSdK/Z7IIKRzlawUNqDuKuy/QfoePij7MnQP8oyGSBbtd8G1oVXEq3
vEQ7JSRlTV30ZGemq65Xdl8MA9eN36i4NmFU567ExGf0mVslrGpGri0MV6hZjYKRNhLYtrDULWMs
3S1T6yscmui5pL0VBE61JeHaq0fAbQF9XS/Ig4OaxgS55U/6CtKveYcUIptodZbiSSu7U5Y7aODI
Ot2a+YitzhS7wYjsXVcF121EPolpFqwjJTEWEwZzTFhTO7zVWfOuVryCvEIEmwd3Vamd22hi68f7
PSjuICgFjX7+1lKpkECAT0BvaeEpkYaaBh1WSuDeNhHBaxQjql4KFaYOhP4NMORNFwXX5SLp9fL9
gB6hfLFdQ1Gh7gvgxVdhfzRR2I0Ye9oGpBLLuWeM0PgqJQ/R1Ob1Zy5pG7QQEreGBL5nom/TaO0h
fklbz1rM8SHvGlSGCUIZ3lsEzF2k3FDTA/DTEN3OxbGz4vBs9ZyTQ8ZCphmH3mRo7zZBhqhhCvSX
evo0m3Hvt+ma8hJZ4maIgq+OFlpPyuMNGQvjcep5XXWfnOOuAh9IQIPH1IRv9zQMyGLmK2egMwV+
3nJh9npigaBdWd342JcjY8vxsW5bFW1p9Es3iNytaRZ4nUDzO2m6Rg3PL2VKjMaFdGc0O46zaVau
eZt38E4S3VWGW16ivtVbkuuantaHObW1X8CoZIyPEpbYxmMRjh3oPNSkCDn8RYEpPCaYKqAB5SlK
Y9mKfK8bgIWEEt1CFh3RaK0kBKZ3XgAbfd8RsF4v6MIYVj0RmIapabgb23bZ6Da9j7kiDTVQQ/NA
5tFXAimVRlvxPSUgCceGYOJqUJ8VtW5518HgKwJSZt3NR1XYGNt6yxuSnhZ+adDgMawVA1pgtqin
h6nT0YObMd1iZbvo1XLsENdkIsyvV5EZR65VDvEprZbcbfL8RJ+UDOGLAD0GdJ0AZp5rq/H7Dv3/
OC3pYW74oJ2lhTIeA6ephoA2wvRmpWhAsmm6TenbH8aKwQpBMEAzSMRTDPj66kSUAYJXMPdvmWSY
rsrkul8U9NEzVgupY2FSG2MTCqTw8zCf+ibJDrU3j/kdcVOsqYXzAe2XZn6HxVc2z6mtxmhmqgfJ
UKtYYiiikjNzrljfcv2qSp0RTpqfmpEvED07qr1l+gzU+mZU5wpoDn99guNdU7Fk2zkW5Dp6JFBL
aEh1iY1El5PXCBGggPLr4HBL4HaMmbFBrfddHliIh/Vqy3ws2y4kfly8xhlkw4TEnEO/EmzG9UIb
U8wUYfEUKVF0iPLGOczm9BopgCrawpgPGtUe8hIuGkWErsiREyTooAhLLrR97RCUtHYPyRn0pzVl
R7XYHNTsI+221HzCYLlrvdD/ee1y84+XuD6hjWMGc+7ljqHTKeem9ZXbo/aopBmQH2tUtzbecnSR
L/nUrVjwwqd8XGg4zWl3sHWbqwzSyYyRhbHVHAUASeP4BUzEvHkzQrT/moPO81LSXy5Mm0NBXy8u
N6Gp00Fnw7Y1u6Y/pMF7aPaQsS8vymjbkVTAub2L1iM8NTkfdEm6XMk1XlCsm4haB11SrheXa3+5
jwg7zpsSg1GjJzQnL4lESkVJGxo96suUvIi+Z0NXrJ/l74t2rVH7WIQblYnzxqwZdu60lcx6QaSG
aciepVD9qe1gJawXiSWQMl1uxyuUdanpxjiZsZPKkKKrt4YKxQtk1ry5Hzpb20sLnpG9XiwZQl6l
q7PNSPwWpCpgsYe+wnXWlOI6skoWCKnrh7kvjcPlWqMq+qEaZUkzg1ZsuDJiayDf1GKCLQe3Lq/h
ck2y1d1KEwlXFJ+I1NYOXWtrB3TsQySDvaihmegpot+QbGyddqU57yPjnrFIeSg0u/ajxAbK1r4t
I3Uee718w9ig5iMs1W0QKlh2rNY4VLpmHFoDUH3POfSqk6gPLJ2lckUnw7p0LCj7K08sC6ApVAhK
K6Z1c2sSbzGwl2GOea6CIPY1EkFpcbPldYkI/RnXfczlol+vaWOAmH4xaAz9A5NrkTdI/iUNkQv+
vRg07EsKJzSoXpWDEDeJUThzQX91X3aL5k/MRw/LenF5/y83DVqKWU4zh7c7BKC3fgZUbn9eOBMM
FRutwGZxSFizMjZEemQgKh39skfxUlPwOitI+PcBeLk5J3jKy3kJtn1rPxjG+FZVeOqGZdVKJkvS
epE6fRrY41n3rf04Vcf/zM2hjcxOmW50YISLs6e5A3wz5MxLzxr4ZOqTHZG6Fu4w9X35jthAJLQJ
XeTV8Bxd57H+VB7LI6MpFZEqSu21FoS5nFAQb3A0WafoaXkDL/Y93TKxCJ6ixxyth2/NEE43+Q8Q
xfVLOfm0PZkgVviSGAUQjGuSK0PhzrCcHqvXvRYrcAwEiceivjzAk25GQK9er/pQHaNhp94vt91X
yc0Z2SA5ZS45STUzwDedr69GGui2e+W/kszikH81V+o9ZjSGhDlucIQ38hR/auxisKc6PGlBzoDf
WDnineoSl8q5mXwcIboJ7/8LMQywmgrQ6KP2dgfAyo3PZEPKK2zGCC0eFTqlioftPFlBU/Zp/grP
+gl1GuACF38sRIKM0et3xemMYLoH+S1u9Afl3TgED/TjqfVa7FgG7F3i0k7UDCwr+lvyMt8G3xPe
8JcRBnbnhyct3psY+PvNyKIt2Uh6Zk1O8wbK/ngCPrtUbLqvyleOAxzwC9MJpkan7Jh84risyANx
NdMjD8OEo5Sht8DYC+ChV65IP7RQoNBRI93kTCXGuoEk3rk7obbwp8+wvhL3v5zO62ak8qcZn7dd
czLcmfXOsR6UzP8XXPv5D9b5fxR9fi7jomv/62+6Dc+dunAOy2LltSM8UYVKOSEsG2mqJoTk8a+P
+xjpDDj3/6zqaUwyQ8OoqR4qBcmKm/4ox3KXfvaH8B7KaYZuwVODc2xt59ynrWid7OvliyOEuhaN
XrayXWa5Jc0voGwiVmzlpCahH9n7oDjD7BwrGKpbQ/EVh1xZm7rB15H8vUI0QRn4vPxA9/NyL3+D
wnGNB3RXPQ93yX3+WD13dBw2+rb5lRCNZL9mHyYGF3+4yQ6c+9FhqhywGOt3hj8zkfCtOxYztAaE
VnCeZQm4wrdvYGyafZJ8zS3fjg2YN5Sli4k7qnu2rsEwT3SzT3Jwnd771Qzf8jE/geONfjAmYGiw
fnBAkcchj+zStgDT3pJPxJAqOXBIi6/GBwYLjzUfOlYbWMU8wrcaXoOCrB8p2R7DbHASdxyyHePH
e8Rm9QsSC/um9G4wSuDVpTec8f4dkES9WTFF9i77RKvvKXfGMxRMz3HDX8sneWiu4ceP2cpp1F9t
8jlP/V7dRb55gy+UaOBqg33KxXrf3YEBRPCcv5SQRXC9oGxykTtjjuR7auEG+EzcTbwvBLjWK75h
8+2KAHg01M0vwGSx5VIdbLtNvN0BswT2yQQ7wkB47FfjxRGfAjh1VyOQE5APlc6JFjl08ZXewGGL
jO9m3lJlbJV6B5Fhz58YesZZ+yYWvt5NH2zBeamcwH1xqN/mo/PGvtKncvOozXcKjqHtClq4eRPv
KAlRiLqHxLfd/+XIX+H+/+3Al7qqmdKSjqOb/37gA7JvUXTp441uDzd4lsh8Zo3h8HqynFd9VZgS
3LEt3rHNoGzCaPSEI6ldid+rVvl/eTEEIfy3F6OZJopn1ST74K/fQpF0k2ycYbyJdXqF/CMbNCrc
mbcIRBsOG84fW3x2RFCzrwpvq+42ZICLzfIJ/0h8e3k5///GVJDV8y9v+Paj+/gzk+LmI//1X39D
9RMXZdz+e1LF5Ul/JlXY1t9NRxoGqROq1Emj+DOmwtH+LlQpJHfb0iHdlOXxH0EV+voQ95uatEw+
N+tv//FnUIUh/+5Iy7J5itQvv/H/JahC2NpfFmkKat0yHBZqx6Q7RaX178dqLGMzybQ2gtf11JaO
Q/DOyiprkbK8zmaD4i03STaP2fuxqzNxOsiWnopqe2Yaf8up+lnqTlmlwjUaSCwCIWTfMXbOczvk
B+ZyDjtBlI8KGxjEJSdbb0H0xj0AvJBkykQ8k6pja1+hMVoPUy1OBF7DWRDWcj+2C8rjnHWZBkJw
Fv2MhgJ2al5nnSdrEF5NMzP8XUjPMFo0z9nrWFY1dRJlyaCfpixV3aLJfG1MXpwZXH9qh6B3s4rq
U5i1S6z1h4KGnKUmRhdRCXFqk+zZnsPlqBp7csiIZ2OC1+kgFVHuvI7yoPScVOeiaM4kbW1mYThY
y5Z9/n+4Oqvl1rE2DV+RqsRwapExdhJ7O8mJKuAtZtbVz6P0/NMzU9WdHbSlpQUfvBBwatCsRRFA
YdPFuXM/Zv0qOtIql64wAzRS0FkMgGFq82rjBXsztZLmLk6wivDUhOmgRKKvVDQIe00h/UaOZMG/
yARP/fT7odPlHaCg2U1F0Bdo+1iZPHpzz66eUnJCdSDBKDHhNERAFdZtLLyoQGmfNN6vbarF16Tx
UDVIeMQzaZu0BC6O1iVweWT8aWpWyF30tPgRb5mxjcRSfn4047wTLWV0s5YT3MxKXy+ns7p2eDNk
6UHHTJcmG4xNMgr2NJT0LgaBhDuBhJ4CHyaZt/YLZZk4pLqDJk9Vtdd8XHUdJzR6CvqDMVm7F+lw
ApWxRPDfOpOByE2hoGdERzYvKX2omo5TZA52tVtMniBBrZbk9zgKz2YWDU6JndAkGG8ickaYnqvP
woi6A3HyWmcLlIsus+cWhvkRaNGI7rWAnk5WoSpvxG5dEjHmUFP2ijWigKNXGSxOoT2lJYgZIEZO
AUenm2Lk/voOaaFJz/75wK1pc5S9DnFGPYQ8tsW6tQqrcygX77RO8aDAplOT8XoQTNqxY1Bt89qM
t2ZMP1PBwA2uZV9eyoHz22hB8mqI5bSQe/DZgsspSi+G3sDVWLqziXghnufxCTc6rw0VCQYE7YBO
oJ5lzOETHbadkKbouSil+ZUSFdGEOuaV3iI4TZkOnFXI8esotbyDe5A8dDM6FYH0pUYlQL2ASFqA
fHOuG6ioNbAf6nGzs4gIRHSUJe1exxNSnMB46ta+wImJ5m/iTj3lnqGTvs0cwy+BZrGYalQap2wr
WBY4OaHnALaghC/oO+Af1tqlWkr2GGQD3BfEzONhSd2loxCnJo2Xzrp2NKW0g+4XIZSLisEcYrkb
AXuyhv2I48KyyN9ak17LvhOQwkQFfGlEak6VeU9wweVxBqkdqebOTCKUleqFSEUqkFgiaJ6r8iKO
aGEVCmr2ZYzacUoNolwT3NkwfLChtPrcGhytFOdowMcA33KeeyqcI52WdTWPt6EsqGk2MHeFllvU
YyTO8UvQZQVlRmn8kpXyj0z9CfRXtyWlBgupQhvVhWnlYdbtE2nxk4IyCm6hEeBgVUP+aUyB6dIc
yu3I/Gqid0PVJ++h50iLj/JPAYCHxtpGvXRdcc6mCvO6tn6bzQWzBHOAmbukpQfApNoEZTRthrYg
66EJoBVU4MUi+1uH4yv1uBowg5PX5NA1WacZTCgN9xM1I3KNXom+MpBjDF761WT1LqxAD8jd+Jem
QezgB//dZWiXgsoCtdZMVKuIYjCUI4mqVyPOuPB7ywCtkSNMV5JgJpEEWiR4xUT6L/6i/JU6U4KQ
UG5cyuZSLIsvjPUls66RSYIVacvdUgWQvlkA6l7e1sy3ue2f9Kq9xVn9UUzxpc0CIOS6EFI7odtY
LSj+B2b/kQNK3FeIT5iaPFM1AH03UHtwTRltCoNG1YSppBotolMM+w792ZyEqG+qn+IRjeEli7Jp
L8/ik95pLORJOSS5eZLx5IlyILwqIMck0mQ06AeYgxXkOEOkxq2byl0Oso8sC2JscOafKhZ31Ti/
zxVl6XpQ3sK0Qve5ju+TKD1FUa/50lsljim6/CHGNips6jwGPl/HBuptenuPUUsO+mAkQQTCX4sA
CpV2eV2K4S9AWdx5E1sJgmdNEkHTyqC15L/lEmFcOVr4onRJebba0MBKYqEeEiFLab7JeOseS4NW
E2vd8qYIDSggoGfRejI7+Nq6DLRXwMtjqJofkIfYTiZJ4+JMywbYu7EMXnGIzc84jk+DRE1bCoCm
s7fchKZ9lUdO1iDpHqrWHMwmoUtlCN5khedQ2wf1amRXsHMnsPUOkbBsx6JB5UA2A3ToxAPwMn7G
+qjSHL2nmYuM/8at9qn2a5khVm81xsU4A7Rubg3yrs3pP1lviai+zGGt4qmMuuYw40suxK9sPWbL
q7d6jY495wbQ6UNhLbfZKOHwQ/huZ/1sjeanJgx/dBGKmaI+TE4gT86QS6WkR8sGsOMM21sRnCqd
G0eQpV2GCTxuptIHYUS565O7EZMEYq0QukVtpNCv5fc8GKonLg8RJgW/bYODg97+0VCgRYIjARKy
7uFjP99UFoYDph+v4R+W6rITopGzWEURh0c85zKhTG34VjNiIoGoBtHSgbY0CftQPEYl21k1OWkf
D6AxdfGtDTQ8igBehpX6XU/PQa3ozqJDm+1z4viYKCpstejQG9ToFt04Vv0SbjQ8d6LzvKhkBKGI
upLC1pVIjz7nKK1gWyF9qkiRW8V0fdXesKM6/5Kt7NxpygkM45fcaR9h+2caAMHGkl8g4AsgH7lp
8xqkW3rYtwHunNuvIq26QZ6ODrnYeSnxx5LmJ6MBhzA2n8sMabWeLlamvkh1eKJ0+CPX+q5F81Tu
qEViM9Fr1V2ayUt1pphYg3OohS2z0avEJfIhcgw+DZIC7rr5VfR/uwghtbIlncnHBsWxrPyegv2c
fgNi8qMUeL0UGm9tQTsu1H7gSKEsGBiPGCG7cRCwmxlQDUwo22Sa9U5ZOKDryYjRBaqaStuOmhDS
fC4uc9YZthAYH3FRHQqFFiEBwimsNBorqWXajFJJcVM+R7CVW0I/JqwtD18L6r704p6NJvwKh+6m
J8LeXONKsVb2CEkqsCEkpnWMnUAdkRAjuMI9AYGDa7IksooFo7Ar2cFLARUoIfLi/E2oUqTReoCF
cBnNbTnMjoRWawD3aBqXAx3pV/rmKPqG4q2T1pZEztYy5eK1n5tdbeq7dFy1Hqb7kiNARnAabE1I
taiQyfQRKaMtuoZKbWf5FO2RU7NGbDNTi6dKJoCejU58a4r0+RHTDCLpnjUC6OsBsUFLRfpg8DtV
/rDS7pSEwpcRmS8aBmrA/1BIH9ea6gICY9Wfr+D3tKW5XdJXOcXPQ9G1q9TgjTxi2BIMWKS2ieR3
GY+fvvK2UFFnT9no1BhZrxggoA4zCrGyZETDifpE0oY+UybGvmE9ZMQEDz1BB1tfjyhI/H6qmT2+
J9AJAO3wYzMU6v/+ye/XcV1HjtnDdvr97d8Pvz+QGXskONdX+/fD70/+/dKQcUSR5nj7/77/v97+
95d/L+z//U6aJgdF7guf7lwnub+/xwkL2eH3U/Z9KKH/vlWtSVtTGSOCdQx9yv61NBAG/n3h3w+S
JSIRtN7hvx/ohP3vL3u4Kvsa0m4QzFStzM/89z1+f0v9v7/6z/fUvUicSppMxb1VaS7064cl7yHH
xas2SyBSj/n95u/v/H7QGpoilCUwAtavZbQgzfx///7fL4eUOmbfgQ+qM+IIdB//80ZSqad+zQj9
Yud+YXFRTRNBWkv+v98zhim1xwyIdDrFgdfSKvrH6OHX4yHKJ5oyv5/2QngpUBHJe78eo6NwatUn
TqtFO5FPJMkNzoKOgsMmcDmp9+hGTO/js/JK/eiM+Th6bwciF7rjt9wvMJS9L3ciUnTjy29gYFCD
bCLpfXyVENWGDWceoUImNArIgmx0fB7J2XpCwm9Bm3qqjOfsal6Uadl8U15E/7+ZjzBZc5uGuLgZ
kHAavf7B+iVXQZZORmDkA8gYRm86lP5t/Dmy8eSumPs67hF79Fz4tPsucNdBB2WGJ+iUwweikNQv
I44WR/lqTwHyUXbrK3e2EkgDHgZWIHk2wZ/qmh6gDOKMhUIitDdK89j0QXLkSDtlPpwk6Qo+LqJv
AhFGdXUqXphMXLKzeUFvMK43qd/1ngjhJSSZjc75vnwJO698WWXk0MwBqXosoC1AHN/J8hsiwBPw
EHNGjP3ER8nYmCiEPaA9LzqtBF5mmHbkPfo+9nOfmnwrbKm2k7JCgUREq0n37KN45wFGUXAcKAnr
eiwJONVt9YottnqdXhLxJnxewFV1gbNsNUT6D9lr/sEGnV3ijbQt7QzDvvoZf8INwF9o16ZD82cj
E+RuaEB8Wt6bYZ1R2EG1I0DsENlJOC69g1RhJ2K3gaqeDEAMZTubFNOBUJJ8IvqxxUL6TT1X7jeJ
aXi0Tt3ozG8F7NEPOvBHNEi15ztapWe0hY/UPCcKt2B1VMUhPdxkgX1BbrDZms4FvhHf3qiwUrlH
XDJs9RL8mDsE+R3QuqgwmjtEeH39Ep/0nf5TfPEvxkuP5g5h9yu+wTIMfoTe6+4q/OVkE1xClz7N
hvCLAVC2iIrnHxGM1j1WUrrzEC/FHeWJC6diiWfETnChfJOMOvFH8P5t3cyLeQH4tWIj3UndBeHe
ggIoo+J4oYiEmZjhAevONj7dD2rcoVvecMD46ATbE1NHcT7Kp3P48qaBBaZfZx8MJDvOmOBlGDhp
Wx1tdCrNwYZCqonklD3ZtE19lNUgwN8ogj89lJeXeNgJ9qNDpfSrQsiudJJzjPiVjS56f7smDmrk
0mHB+3GzxiLPU+Rn8AycnLVU2FRz2hEFyxSBzlp44A9xnvFXrAD1b3ADuY3g5w5YEtQ+bnQTI1We
MmfCwMtDFLejmPQBqOg/36Wg4YV7dDIG5B+KF6waRLAGSuIgarQJ9wva9DdeNznXfv2AosNcxuME
BFgxOpNd/WmPZCgyPGyfOgu1HvwVmWzfp+Q4eXihe/BAYlxWmjMQUYUtZD6bpwmhcty5tuDG7Mh7
qDhKIEGHGnCMeLP7z0x5pLZv2Rk56saYneb+nfrNlnbClZoP5zceALjb5HaOGJ4zI/BwEp6g6Qgb
unBU7dblzMNklh3ggIc4YeD699hJ/Hi80XSkVVWcq+IUhDuDGsc+zA/iXvum0zRhDbI8w8kLtj0q
wfp2qnfxU3QJkW017PI0bcIPiiS0FO7U+zc0tj5iN90D/Yv35DnlMwETI1f64AOH/NkDQmR8gW1N
XfG07KLo4JWYaKEq9/RRVhf5uf9boHwwnxvBw/Cx3iLfrQNXsRi10rLrz/YpfqFrCvsQObjmQ/5J
afhIf4h0KWXVgxv71CcXR6qQTkX6Fl+b5YgMqKV+Dj/a6lN0quGi4Xi0+YBXjtjy31g8J8rmi1ag
TssRsWit9tIbbi53pMYRLHaElRZV7OCZUonqNtEZvWjcASonf5R+I9jEVnAKHoW2WxBkpb9tbmIX
rdkTk6X0GRU33INznG/RW/88+oNxZnSWAzqzdrpaJZiOsWzIjeQCeS4PwCKvz0yHeqUO7+VJ4hEh
9PmWDk6B7iEcm02+ZxVCI0CJajmyRmJXLF6ULWJxN8kB4qCaxw6400tCvQYdd2D6sLyBzvvIHkw8
+vEBhWeDaj3uGsoXhyVHYG1PBwhUbA7wsMsP9COQ2QhdxqD2w2d8iDJv+pqJVIHbYXLD8QcrfX32
lGrKz3y/4LWCwoz4o6AuwkQ5Rd6wVde5V9F36v/gMRKsjz0mxEvkFwqX2fUDl0u0lJ5/DWnPL1yi
+EBKdzOuN31i65mCXRxtWW+7hKbXDkvK0EFEeIss7e//4YjlK72YQ+h67W0SV4MkGNNu+gRc0w6e
iwuy1zcMSSN1C1qPkcAcYCxtxC4m3c++RWS4zceinjWCXWT8uQIgs+DsCMDRqoWtCTU4tRPBR5J3
vOUPTga2kTvKCquwDXQfeodn5jnHW7CvN6ILdHfLtEp+zL862tzghhvOKI8p1LJWap8DyuMk5Qan
DQ4aWBRB/ESa6kt+ADNiO8+sbwMdRtkOqM/RzUxeYVkv2jne71QOIg9MK8ZTez7u9drH8nSDCgfQ
GWSEcZUVcRt7XnbxQ+sRK2srOvNPFSAxIGXR1aLxzxx4Sq8k3l/dXbyxUB+Rg41AuFcO9QfeRjab
J3sG4HvImF/GYUSUNtx44aH/XN1TWQZv4WfwIRwg9x5CD71LRtAePI7YfdleEMKnKp9d5M/wQB90
ogKCG7X7uzE5bE7OZHgQwbI/FyQ+4NFs4MXS43ri4bQ3BG8YQlQ714eIFD/3mzg4erKW/IGqEfYS
5oqRd9kdVwrHBv/x7BNU88Jeh8Geh91SAj/fBnNyAGBokzQIq2g+4dBSfgCUIOBZ4RL5ds4v6pAd
sGxwBBwSMkcPjkgsy/jHYW7TvxqmX42v0EWQigW/IO5CHq2e7DT1kNCNfUHUyX74pm4L24Mj+jRx
ERG0LJSnscl0kTFG+4hHrtDw3/QfzTnyEutSbQ3XDzyqWU7ggSS0meUvCib0dGLH5wlR/3NYf+Hd
ln/XwrXJQnv6UcgmZcU6CaC0xD3oQAH7PCO8SH0FGAmL+j/JUmKTwFzOMWiATw2GA/jEtjM+M+CK
xHsY8UnwiJarWmWuuANAzXFFmWoyXilxasGRlq+KXIQvFN/ytZlttMZByMmgIs0Vthucgq01YKlC
JQFU0p5tR9riZnBO6JhvlS/2Ns4TAmkJLX22NpZ/z5PLn2FLNpZHuFLfYOfWE4WxHYEqC+/MzhNB
ftr3D/TBb3DEITBXbBzIceMzQhOIzeOlVR3tpYZOx76toYhPBOl+L4choB2zOj61qSNp/rAakbgL
bsQsbY4rrEiIuDvMHVGws5vXpdpWnvpQH0K1RSf3MfqKSRjxXp1Z58Y9dbudiH/ejoqJjDIP17Ns
qK5s8hcJTRvQnZ1LkbhBZk3y04YK9GaiBB3CiGOvsLEPjtnFWPFI6gEvAVBEvCMjYEEvgkoQPfZi
J7Na5Wk/qWdKKksGBNgTXoLkKcQh8JR+GG8BHpnq0zR4DN/wA8Pvn/Fg7wO71aeuyjX7nAlVuWO0
s7NA4oEVGUYphC6UH8VxV6uwBBg4GzhPKrgs/z79g8pw4rGeZ4QduJd6c1XHrRYeNUAItn6a96I7
9Bi1HMv0Mh1gcuFliktKvc8zODQPQT0msZsXzkcs2oLkioRFmD2hK7HBZoXz+Q04Vv/UXOYbClOj
7Inly4BdF5KIqUNRRby18RbhgJ4r0AnSdop+UtrXWfgTTO9mbJcIFRMzINz60YkbIsJ7R4WZEBz2
YmvLwIxgFFiegeNl7RJgzH7YnwlQlwOgE+a8dqbQaGCOsHqXYcPiYL1Tn4J19JhK5S17FdIrTZ39
XKN5s8MdipNgvGQefjwlbgckYUCpK0faDtW2yZ/1aD8hORhcswT1A1I4u3Ammm5I77ObYQu+2syU
XytUWMyA9XuZcumlM+HM6tOHAz2qSA/zgQMwpHaMfJPZswy/Vr0UcZesvEZomkSCV2HSFNhi5aoM
zZkmbYgSkMHeZuOxoCC8kKIAvDXyQx2iautM/V/yBIQOzFdqIXDDKTWCBqBHh4btqFH8dorEESsk
Qr3AcvH3RQZpgpprOEjgn9fph/UMii2F5dOOSXNH+66il2RXGFvJ08GYJMcZvXuCMM4RzaHTMz+H
eOFGR8rRGGoje5HCBodRiOTAS54i/kBCIqDKIQ42MSL/JRn8SWJtHsDyRTSIQ5eOpQvncp1e8LjB
nQkR+AE+dnrAtcdQP03j0gAuF/cc2ZKMfMHX+KFS2/qqII2Ryzw4lWTNfsioAGJ412/FCzYWNL+O
aGixe4U8qj2Vb2zNkTSAXZF4o+JxTNM6RhBFjbcz8bJw07wu97Bm1xG7uzeSm0c/AZirB0cSsLty
F09XLpo9B2i2Uu1DaiEcRQRM7HVL9jyhJ3vleOB82nRn1o2JXZVee2fcqohfa+rhHnFH94rWNzs6
zvFP4Wf62R0/ql25+ah+FNzhvgF66VAh7e6nUtnB8bLDEe4zZmOaTzyEu0FMwxT9Q1mg3TQXctlt
fMqfEyQzqbFTmSW9+xRecVifXnUG6VNxhvOku8k3YRcedhxjxvFaIRPvwC+pb+au+Rru7KWFg6UW
c09iEk+N32L87dJNootMlMrH4pyf0j03tOlete1aPEBq0VsPXqruX4ngsd2Q6aVYxxTVdnyZfvrG
JqSJ5QFb4C10eY1iBLO6dvP2Y2JWVkgkepZM3cN0J8gazMx2HVCqEnwFyE3dxeYxpZ97QXh4PK0H
yfTK2uKdyNz9+sY2Vj73PgsOyv8ZtQaTPetYvLJ4WZGZR6+cegF7+sQetJEJn8YtBtM0wXfSEV01
Ztn8AHT/AwECyA5OZIEDhRNHJo9a1F/xJj2z3HmXnKTh0kGc+gFQlD/i5/zZOJS+4RLe6aff6wmH
c/ItussRZ7M1bSbIr/AoPAf9uUjeF2PfYss1kntDG8RKw0yeSkoIhMVrw7S/KQRU1j15Iyc3PPzz
tK38oMAkfKVukH8bldM/yy6RDhtkgfuww3MopgtTqzuTqUp3wkvd7t7RPoOopnhncccTN/zmTK3k
1wRtib3VlI6IlsGB1Rzb0jeFo7htiUUpVtPRzwISFyjXprcS1EASfejvLfZ1NPjY/8BlngiaNOv6
MBBydeXbNHok7YOCwpWDHosvOUBIyx1phpji9n5u9HOc/0WX5s6bd6NnMaM5jusVFpJ07goRDV3x
KnglsDKOag03khDf0pcRU04Pm4cm2hDNqsoF/ULxXaf2oV9QJGsfTKBd4HMPMmIMNlsW5jnLbnDS
z+bYyJvqip6I8L26mCt2DnBhcGEnXLA4nlU7oPJSO+ERI697/Y1wx3G8Rofg3txGDkySTiTP4DGb
m+jZRqLptTHuAJ0R+f2c9mglUE7c5J5Tzg5aNUiK4zjncNjXkAo+g7/4sVlHaF1ShbDsJo1fRyjA
usNKLPUrBvcG4sPDsRrexk/OM97mI/c1YqHu/V79zXHY06g3kbOpwt+qpalqpx/Z67XEweTYPhON
9B+YvfWlLcuHVUsZZ9VyC+KCMmNHHEt1oH3M7SYCZraBcLagYPhQDr71Qmx+yF0yTPqiTk8NU14d
WD0epJg+hU/zuMMNaJYPoBmT5QhURPZIJjiei1digfxDnv2rQTeMmYqDw5rQEYSt+zTmytRB1mLH
I0F62sPr5jSnPt8V5YPAHJp2Ag2N9iQu1Jrd5NimLZM7N25V4I7qBdWf6k7Nt0LvhI2HONRsD/kf
sztPzQtP/STSAO4P6cCtnq2GSCD7KjkIampwSVgB9z3kxlGc36jQFToUiGNQwAf64j8qMhYQnPWf
JyU4oPQKy/5mGc9Te9DXOFSPL+jqbPEsu8LPNaOfLHcG4cB79FT8/eBvcWbWf1MbsVR/2mKdYuKd
EjhsaEdy/LU+AtF/G6BhzMYKCxPzsxcjOEDPU8iuYOm/U6cjhEfc+E7ES7ZEwbLa4zkHFJ52z6a+
BR3lc7u7d3f+WStuW+1uvdTFCzLTByjy+nsvbEm8npj3WKWk/gBlxO3uA9vPUrmEYewaZzINs/gU
R1S/sA4suAFnyk7sqLwN5WuyNhZzxK5O+IvA/TbxVhE46KbYKLjdF8klyEQgPP0ZF7u1oCsfMFTE
xYvk8y48cQyVDpuqDuKExg9BFG5B4TanauPL+LogYDp403YdkA+uqB3ZSGmEQdhcs2hORNBhaB9B
1vzdAfMT2+0ruXr1iuDurzflF6M13Im12NYA+aJrt84+Nj3i0uC9v0XfpC7ExdRy2SDhx1SesZWT
A4nF4YFqXvAeq6+EmAlFP3pCLf3HL3a36S2X/IHf0RF/OoDEx2UbOt0rRQ2W1mp8k+3a8IRATD9u
JU7puwQV7kuiiY16KKWZQPJSf0dqv5lisCK+qGIGKgIGJgs7pIa1Sa5Q8OIUp+1zi1HEE4Mc11jG
uKEKh8HtT+NNdec9IhrE1R6LTPnqXsGSHSl41FRrCEDNd6J7VFD5lOo/qRAhhUTNihgBB730T0iu
CKrDJRiRlK2UnPvVBQ6R77+4DhJRpbpNyR2S2OgiuFP7hCUgI9BLG6gqPUbtDpcVpFW4T3Zvwis1
UbYMP432lJS4LB4Qji3jI6Sc83cVG61BO5ce9kqEVdjTMaIAU1JSpHRPkhS8z+NJuRfn1OVse2fY
xOQeEGeRf5tUaFLEJfCc/powt43RGd6xNawqSbfpi1diW0H4i7oUJ/zYnzPQU1edpNY2UfIoj8qX
Kh9kNjh8dwGzTusMTP/gJkliE5yS9GxoPi+WtWi/PsmMDLnFq7IdXvM/dJIR6cWi+Q9C7x/8fhUe
EVrpvhDRsF6RnWIR02V3wdmdmOBUmkwOn7KiougyIOxd+HxS7CFRX9MRsBuja5kbFDsxDhXTP1pz
x+SUVhvNUPLX9MrvUtipCS5QfNcQUvR5GoNGc8mdKAmRVuMYaVwQwuAT/m5E/tOZthA3yCRGhqnx
eSmr2OFpWGp3ujPYc1vvpfC3Ax2DiCYVpnhPrX3SPwrL08Ntpe6InFvlkGt3ga2faxYw4Wz8Odxm
jT+J8zp54jXzYMsmtV6tJ52RWVnQ+3V5DvhbdedlIG1zIwGhJYejPXslMEEtQ/mFjnP1XCuvzCeK
xHymns7TrSmQ1uvYcL+dcuMN2ckYj4otZbry0xxnEM0pZJdqIp+TcpU3cbJV6Zrgs6UiYpPiJGuX
0U81/TCo/fjOn/M+a7qChsMGBS3iLOXAsHJH3BfcaxxNZ/SglC2XJNGvpwXGjxfgNWs/xxgunIWM
OOOlwkq2vASyGkh78iuE/xwD8aieYg95ccVTpET5wezkNdEZ49yDhVSKb9x1RrGxTv9Q9ucLLp/K
Ol5uAYLVXiZTt2an5OQjpZaQdaSbqeH7RlVzJQvTl4MonT/D0Cdy5KFyzjOqUP8FChqAwVnxdLyB
tiANC3EAXQ3ZZW5Bv7UCBOQRJ1wfEbsCUynQ2OGehfYVpo5ff1hYa3hYhHngE4ZyKwp/Vcr2JxOF
TWpog0edhFJlb7rrpDVdXXpjrvAlJVdctdYo4fedeQfI8lwCbpzUNNQNd8acJD2plNXUlL2aC+Ve
ZxBBSNin2LvvGH7enoO/wD5vz7Dy93TG1weKoygWrszleFWz5XaY9IrLVbGI+Am/wuMY/SmiNbze
NneLwTOXhu4gQ8cQcI3IG3D/C8pr4WqTzR9xvUyC9SGhgNTjTBfRQuIBkoPiFbm2b8S5PQZ7kg0U
VdmMuE2mg9k782n84I2HV7oEAhmTx/tyO/y3tK+8oE6ZR3vi8VAXTsmaVRXn4jOrQlN3LPlcOXTa
rqcroCHmSxNYdMC/8RB5sXVhxDYLtdZwp6NZdzUOKvmP6fFgWSC8B7/IY+cOuc1Vu8cZdL9+DmUs
AKgOuQvuZcAk1/4BMFCiXwe9TKyiJWubV/YSeBNdXcuRrnp2oHgipBQTXpnzvHkA6lkAyunOxiXp
bIzh0BfifkamEvHg1liOPAZ+FxroOhcBplB+RmGE5BToKxV3wh3mKrDO2/jQGrSbVqNgroLf4zFI
JsIl8LYRft00qy24Zyk3/iASj6N1pF/H/OBRTpAqcr+WfN6JnnuUEXDvMRnmdXLXOozr6jNI+7gq
Lns50thgWaSV3fUHJll36V9okIYNvowOiubdFb4jVY+qQ1WUsAWUjk+LDQlqDHQLR4k+4QBzdaxj
LXKJHKfeg1MiWnaVS3BPdi+L5bCdWP3z0L0nwMRaqKfQe9UTkDZR9hBXauUTQqrR4sFVLcUdrXHc
20CMpZIbap6o3XnGXOYQXFl7RvvKl9zuiuDClifeEpcH0tYYNo3gSAPzljbXOrAQeYHoyC7JEwjH
BRPwdfg3uLIXLnLUzEmzvqnT7p8RBrAtdFswlYwPWvLkwmljj2hG/Zl2YN24sxmXT6rBiFWriBn6
LLhi7TrZzQU3NxPxXgehiDLdSrLDLARTgM6zLLgMGFbrmPrx6BioVRoY1s7iZQA+GVh2IL5uNHdN
pAq34roTYOIIYu0ZU4T8WMr/LMgW0cCNR03uh/vjuTItA/p26lqfHLOD9VU/B9wTiROTMd4zsKR5
XBL3vwKCDMBFdqS7AcX8TViuuSn4yBjprvy2LAfefp0EA6VMGz0hE0lpeFCBr1LlJCvb0LmQsWOy
YBNTUtv0w7wZrdr22T1thJdzRB/Hl1h/YzFah+gblGr+ss5XxEJJUs0diu1J8bFqhnLkpaQZG5Ws
rRyvqQVX/yhOaJYKdxGM5++yM1VPH9aRRpqFnYwqH/zxxie0UFqgcE7FHCtQkfVh+WOusg64jrSD
XeEd/ycid2AvB95FhxH0lDOzKObDoDwD6a+v1NlAclgmypMYHhRUiJ6NLPBZBuv6UTH9BF/oVMDv
LhCcy/7IN3jUdX1okAwcHIvGORiWp+APIyrKJ5BdCZV72WEFlOwh+Ke2W12D/7BtzK91XivPPEsK
rSINUdqeNZwtCvVoKwkYCXVu33oALqnksgMVlEmBc+XWOm7zbO7Zh2XZYvcnxUcRE3w/EhsWzn1O
Pmw11c87Jw1dtudS3TMNuQv0JEmgBQJ1Fmjj4iqDIzQRabKzoqcuBADuhSKLx+0SHyoFKw1Eppns
yvFT+AaxwjamPmrUTBFyfclLt2VMCW+sNwSuq9YBg7jOJHTzMDFeWUm2eEKGvmV4loMS4lu/C+vD
EB3mAlnlN6RR1q4XpYTIjXDyZYU2e/YqmZJTtx40rEXcUdRPyggWbRq/qrdMTB4FUxbEPyWpIsb0
khWoUesjyDLQlkX24cZhhEQZs50m3mge+BFb+xpzYLHyLHzxtRmhnIzE2VXnFirEgGxO8kLktN8L
6UtGz2xe74LfLDEM5EvdqXAwABiJ0BRgawP3eARS7HXdC2A/36mI8PZG67DyeGU6TpzbGcepXcrM
Rpr+87qBrGd2RiVtx04CQHnBdwwXcopB2jPLEnB60P6p2ehx4Br2Mi8FZz5GNOibCU8PJFCeWbod
Nl/QFRYXXdGJGwLswKpArW2pHR3Z724Pt2SzDDwwMDD9QdG24bgVZk+kdB46FXxCGjHIqwwHNJkp
5DDcQvEcEHGxsfxuRizW6pK9M2dYUlwZO9GCDCpX8Ludsxmxc/CIQgjB2Y6Hxs6TA1rRUXahvQRQ
y2k/AYSwQXHeCdqOX0cxj7yZeBndHzBruV1KZ7axPj41JjhjYnO0PG3CBt6Md+Xso1jGl4whwRmr
RZzIUS90cDSLsv3aZOCx8ld5CDEHzPjJkjjsoOQkE/qO6h8EdehnrvEeL0UIkvpsIdmCGPyqdZCk
VIcHZn84IgK3Y81QT8uUzxcwAbRkiMS4e+ObTf5CbZRknXx1Pb5BnlD+BFmEjOcKM+haUH87kBYU
kzmcGypMaDYvGLcLkumZE/qEdouIDGL0bB6ahVNbWEMvV+puYjDXr4WmoFs0aHrCy7PB1vXS7vum
lkEJJ0RI+vi0mBncx6Iz9hqSLaGSYMaSguTExyX2K13FDWBS9ugyKXtrNasQE0BUhZrvIKx9JB00
iryb5X2KLjgKGelOHCMa3QKkllhv8JtuUtTUsSfYh30QosYs419WjIpoD6iSMNkpnDW6NCIPgmlT
rAuetPBEEKW6jfqY2WHQGhArplUVTlXQI7jWqkkiteonmKtWgrFoP00efo4Bh0ylcDpHS+73hpsQ
14ShiaQAoOnN2FloDhnS62TigIqF0X//eaDrsxek5vn3W02q5AQ54uvvS+f4XGwnKjfFSgsq5Knb
5y36a2MdM2T9cIxlQJTp/3yQwwUg5u/XXWQABpUr1HFqFm6jVvU+TKP/fFBaX9NKjpJxrgk3xJd/
fyHRk29z1ntsugqaQOuHZpihAv/79e9nA8qXiHbku3mVloh/pSV+P83EEkAj8r4JYjTLQahBdgpp
M2NkMzWwnwzWSAze3+kCLJt+r9YUQIQ2ddrhsLd++vvNf/5w/WuQnfzk329WabAbGnKwDrHa/+Lu
vHZjx7It+0UscNNt8jUcg2ElhfwLIXNE7z2//g4q63YmCrcb3a8NJJRS6CgMzTZrzTnmuiZkB0gD
b+L3C1xlKIO/b+f3298HzbJ6cVQ6iaOOWynIVAhjBjMdzPZ/fxmWH//jsd/f/j6mEQatx1bk6hJq
OsEmu7wPKqQuFfnlMNtkGCiMANVzrWoNBL5QwgDBXhA0w0btTXOtWajMnVMX2xapzrJwG0iQJECq
M2Ix017K2zGVgXz8gW1Us/PzPyFmpKwIqkPhO+12qEwaIzOatpgSWixhEJR9HlzzJVVRN2a2fouR
LmyoeUKcY0ne4Gxa8pSgdAHG7RZczXBXtkzIvWqSc56WaJontkQpmaWLm9A2EpCzZEM4o/2ZNbfa
pCBo1iJ/VGmFgHqHZpoRzG1XMaFeJY0QiiRGbd1PmrgDw1W4uoHwtRr8VTuyPJnQHLpmDfQCNIXF
loD6XDHt9BAab2QwpRV999CgqyypWtkJ4Xxl1nkA4tVI6DTh6mrjjx1dQ5u9FuD4fZMO1KFKY+tg
7ttmI0c6mHBngwOt4QZtanlKAljvU1J9j53CBA1hH3L3QAQ7zfRYSejWMwnhPZRrugohyW3sComE
oI9N4jksHQ5qb2+GnvqooxJINaAIyQQ7DEDcz4XaeujpIwtqexGzfy6kjDwxo0EqqDLbFAitAdQd
4SnvfcFBq6vBoPL6rDvsHfKR1aYKkwuz4qbPcLSN7/gDYXLIHsW/vgr18LWa4D+EXRiARC0MNy0A
LlABMkVi7kedxLkyZfEY5jRgOopVlk8/aqa2o0aEvnZWHGBp6vJzVmk3shU2FlYIz6aEiNQLB61E
eeSA04DOV/eKdNVweCs63rGiJIgCFfvUtaN5UZm7ZEcm+EgEnhEh9izD5E22rEZV89OJHfMUdExw
mYnRtIyCF2GxM0THTPapRkhr2I9EB+b50dF7jBJkcPXSLDapWJb3ovC3wZCnZ+xgQzH0wBV6/Zxr
5f08dCikaPRiQZmPQpqvlaYjJegVt+wi8DUDYUg20YxBcD/k10a3nJdoKSGaWwfg3DEb4YBHRUsA
sQlJriyOplKfpTSHfULigRWYYjcMFVoVbt51pcj7TkTMexFx1WlgR8tFxD4nkj3VHPmdl/MAjh9v
W2wY3xWkeCWA6NVarEeUPs8JmJKIGchHArikHkNJUB3Apk08E0VSSIKyRdy9EUVCF2huk10smH8n
41sGctgPNcY+bB8XvU+0gw5QNChSVv+T/2Hq5BgqyUAOegBC+jGr5K43hHOqy+qEn6Y94luBkCd+
9KnBQFNSOGMKoNeAIIkYH9MUsavEPYx+nEeZqA7q/NBamGcboGqHHHEENj/P7iUqNm1ik1TGS8qO
1RxwSBEL6pvfIH0zNyss1xcpM0HdPA11/j5YKZa2Triznl6WKx2nrqNuTSXVyB6bPu2kJC8pCrd2
iOVtwKJSicYdWX8bzl7RxX6I4HipFlab3EHrUc8D2BvmEafto83sY/YmuRVcm1khA5EVDtjKlJ7S
sd4yNdDnWiAPGcE1uHz8aZN0IQHfQeMJVZm9Qc+neyMM93FpHrlEss/U1842sU5aW4xPZBm4ssPm
Zg101oaGsmFYvxnNuDfsVjnOETINaIcYwMYZloPdPE1qOnq6qp8qTg0lR9TfQUgMc6f/MQf2Nziu
IHQ4rIqEmC4j/d0BLhuILXO+mob+UjuiofIxR14NWZvSIoUoyPrsCTFhWSWwLaXuR68QhMQUIV1k
wC9AtTeFjk1HrazbhP/1MAXG4EY+XN1Jy/PDzELGSoslmku/76r40RdOtWMwTjwtfrKCQr20fnly
glk/avSzrCTSHtupp6mDFKup4XaQfzZOzjdEISBkQ/QzhQSraXr4VGwCLKdeYb8r0dyfnLI4+9WU
uqAbItwD6gf0M3bzPv0su6xPaklUSCJC4rR69nl0MqZUnIUyM2za/bBTEhluRVY+c5Wuy0opwQm2
bM97gF2KY6bbqFHoAgbmzSC4JJ1Na4ul9E88+qe40XTktFm6nkuWncUQgTNkt5smtF0qgzaQnQjr
2Pn9Y0u0oxfg0KHxsJRI8A4HdRydo6TaGTL7aaTAHyBI54FJE/jDsOR2JDBvtJc2C4ZtaJijO/Ql
TG/Ze5U5MdUamrUzB7ZHkhTJTE2fRa+j0Wime0UGNMV0woEzouqcosgxPhKTp40Q/CqGls7otd2g
at2J6I87sHFvY9Fe66yhRpCMOqS4/gRYOHDbKOypQQ+kSE/NNZZrDl7hKlpGpk8byI20TNIakwmJ
i0JSla/5njb2KVsLpT60JoakxqKoULVa+oj95zpM4wmK10WJLaD4c4YLggV9VcKTMjFLkndFBSVW
8u+c3Mc0Nres340PX8X7zMX+kBuCUrm0vYgV+p6YjCX2sDuB634Q2JCDvCaCT7VzBNwbopjifdk3
T85CVe2BehJryWZrDuyvaGa1WdgdUhmLOlWtBZ6lUtJMcml6xO5Nzi4Z2RyKHqlJG6I0LVpqc3bF
PaOKzjVkgco87s+4Hsck/8G4DwzYMj/K+bWqe3sdRNDv857Pb+F4mWcnOk/h1TYztA3dG3A6xKwT
uwHtOM3xsa3q8VTD8EY3/B2YFgvzoG6fQ+VhIOxxkzhNBeaw/45gst4cOktqEXXgBGz7HAT9V9BI
31U83Sz3JBGA02pHygBz4VUZS/pEZMewJs/ITJov0fZurbHcqGyK4LU9vxJ0uGRhsO+bJm7jd9k0
WyOY260petrNwmcKmpOLGM+THoWnrqSFasf6bhAODULJJodtONBDNrwLHxaAHaigUL7VkeMNWvfG
hPNgwfAlawSiBFm73Kdb8GTmqSQmchRzi9t8qTGpxW10osKL0cFN6ciH1DD4mhTodcegPdjo+J8t
oKzVySS88AoPtToDJqCsD0XcoUJghz1pMGN51QW8q8Sh9TpixElCaC1DPPuMTcmnXfjxqfY71EFx
4lqWScl1NCE8DCrxwnITahv2SOZRjHBc5SReAHhe526wziKtn7GtM0/aqDdjDOmaxpAzThT3pty5
SyxOJaAIVE2aDoEnpM+pDuXGEvdUzNo0AxDTEqszq/k5N5qYCnhLrc4qzW0aNIe476vnBtnirqS/
Dt3hwbJqyhdGySlLWdD1Kl36SpAfNNcEFEYphPC4YzsMV5HYItODs6l5huMA3YXc2MHVWRbfVM5k
0z+yNS3dBhs2cmB+zOyUiKzEfJ8A8BBVXB8HTMYULcV7bVTXbEFddvPcrpebx0om6JUBB9e0jEWT
y5JUyXa5NU47WIMmfmyWEQojU0q2wlBQB/Fj471g7bvVM/VPVoOCHNUBGia0zWMEBtrhJi21gGFM
5wJfsm3SoROe32ekTRZw4i2GyXzAaaHbeGX95pGwMPtM0CdpyVqxL6LFhoDgMxemOI7+fFHVXuw1
4BB79tP6MC+rAqTrSUAWiTEjZ0QQxob6IJI6ue8iJ3bDjuY6OQn1vigkbDBr0k+qn8DN6y2qZpFP
qvroWQP2I1t2bPqgIRzStA+ZrxJqUrAPDTHrLE9cW08nrN9T8GwDnl3PCXTuuBCvwWsqseDHLOo3
lpyTUwPqFhNczpynqf5lksniF6B94pvpk6pSF7EMIe5KGzOswdKGPHiCisbGximvw4IwZLBDBhi7
pT+TDtkWR3yMf6pJRgdnLiIqJyQKWKU3K6CZszYddnMhDn6NctuRTX6oKaPlAR9WtYNrq3Nyl1yf
Sp3ZGJrQugZbRUY2oc1QYnJQi7x5VRTIdbrWO6xZ4tqrJ+To7CIoOUWo/tu5Pcz4X5r2omh9cLbV
+KoZg/LIdldn7vya66ZaG82xtyIqNja9xk55KHIJlIyNguzoaqo+03fa0kXP5YXN0CZP9K8hCS10
zcQVxkaW03aAqp61r70/PlN2MNk+2YxyZrMvZF1hoHDKk9/pAw2J1EvY3B9kWTO2VOGhodOv1Krv
JlXS44nkdGJpdpU5y1ek7i27ULVnW64jnAzoGXYsnfMUZajQcZ+IIfNk1up3xtB7PeWRnvCyczgp
SNuJ9LhwfTKcxvoMTZg0KtZpLLct5VvDWXC0RfQ6RkyrasjdyNXCDc0SdkkQy3e1KHYNstdGMIxO
FjmXZWDY/IP6rdAHHVpn/a4OJjSvKOIWLUs6OfOriNSnMKZVOPe05W0Haq+W0ur3JwIIlbx6DyNY
2foY0KREa96UyP/Diu5HGPZsu7LkMkb6TZFD76rOJOl7EO70OQTIr6ewRKqhwNBudWIz6vA+nafn
eZ6wkDkUgLsiu+RN8zSH+V5Jg+CWmi9N33+NsYOINmQrWVLmgCZKEJhG7VZr1EMzZrhDUJBA7Uev
YB96OzmH9UkX6ns9g2TIdOcooQ0QumbZaG/7h8bJ+vtEHf7oAzYSm6w7gAqOuWpkktyIp3u1huey
KMzv2bjlUXKfjTU02XymDRSPS9OZTlDjUG5NjPPIhASKtv3pK6fftw69PLg1PTP97LgQlCCKCRSN
8Fs+lJnOgoCo3RMxvVHQ8G1F8sKA1e+6mMxTykTxseyjr6hIv0sZVFR1q7ta+N0pR0vZM6vK2f52
GlUQ/mTQj2zn54/OFuNF7RTCHzhIcCsKt9J9dABbEPbanaj7vUwy9jRDu8sZwdedGE99T5CbFugs
+MPznAGFc3pJ66Kc9yN0jfU4TdgOOsARkeVl2lJzWYyJQ00RY2pLCuJdBSluZjGllVc8vrQuiCdC
O2u85o7zR8+UYhd3zWducca1yC/dabaueiqoSMdy1yisiiR7u9LGSmMouAG7vMKij2B8NCCBOPi2
OOvcPka4aUaJ1iMxKRX0ocaAjVVASSb/0jvld0Sbsm2zH9OH4dhZeFBJBFQYaXxH/VAy5EQiANw4
pfSRI5pxigFTsqk/c4ELijyBqakKrzYKhleDrZzfhy9d07yO/TxfU/POyXAaA5FPXZgfOdpFoEqK
woq5oZbu8BxK2ty3SU1A59B0q//f+Wy29n/ks+Xf0Uf+8R94tuVv/hvPZvxLOoZugpt1KFxbNri3
fxPabPtfKsQ8w1CFbZp//eq/CW3iX9J0pKpSxBCGZdgg/v6b0Cb/JfmFA/PNsR0N+uX/C6GNhd9C
C/wHTRBCmy5sns4xdY1lpcYb/CdGs9Ngxs/hqEBm285G55IXtugLo+zqT2FCuqm6Tpn3L03M0s2K
KfUaE32DSdDFNGJto4+Gy5ZkoHtP8Bf5hBZWh9TNKFqxL/1omwycUaJ9WhJMlJGL+9rSjEOfRB+V
DEMKNyGiR+aAY1FQE0yzDhlohgBpsJADcFtt54LeZsUo6rXja9vBPFGxv5Wd3h+nISCrRas3SVaB
8JSMS3pWnJw05+qd+lNPCCZ2D8R3qa2eTZh3tEPRG1ZV/Ek+G0g52OrrZiTJzmfOLdvuQYEFWjtG
s5IRaxo/QxnXgeBvdd1e+xog2pCUtsmU74UyhrspQyRf1umRMtKKf4J1LhhcJUB92PUCA12zresC
74JBvJdlvsVptqZOXm6TufzpKV2LHd2R9NgVFHm4XZ2NFlL1ijPpMl0SZ6rQ7STDiUM80m0lRIsK
k9im1MXA4WIlLsrMU/uPsHP+gJzHqCZPWYpSMxdXNUg1t+KmBp5fPZtVvinLhLTUNgQ7MLYXI+5O
dUeydxSFdwRfoW0pjM/ACNtraFgQwxKr2heBelNuWShYRDWApHRyKus27w52KLZULpyL44/qfdX9
xO3V0bTgZQDqscngi290qX11hpRwyrs1zSNGOyeaLwYYhGyWD1NEU27KDOtapfcJaCXZixjNTMpQ
NGMea8CfeFmrPCg67PiqSL6tiqZ3PyNocAghoe47BG4ks4eix6MTCjEjemBfGUMx2gip3zc2yk/g
RMxuZfrlF04KKrt0QdeQAj0M8JGk0hA8rDxFUE2cvNbvwxB7QddnoD6mIGcJxpvO6WU3zwWpv56G
tYQygdjoxdB4vqQSpFnlSYz11ml8SvF6RaQYUhnNnIbjpA7BhYqYs+38qcP3aN2GpChfmNUmbGF2
GnSbMi0Mdj1ALPrAmNFBpe1mJlNsZv1MjXRC59oN+1aJnpOyuJETnVM8x1GqNc1OSSUGJBV4neVM
2lokebVj4lJNA8WyrnSA3Q2cCOF8sSCXDsb42CFlc3wmvTnQJi8mStfuFHUzaYrbMDdDw6uuksrs
esyxQncZHWtNyhNx3jsIL2SRZemwGdQsPEVq8xHNFlPLhOtqiAHRdO9azG59Qo5hR/hBkrZ8UOzA
PKXVvRxi+5LESKviOIXE3RNr3ss/SRDF3pD1hF+wJxCGxOnYBp8KGvykmULXmbMvsHOXUFcmNydO
UuN8o2IMGWnA9OgmWymVyn2OTDQpoRMIOqe6iC02mQZl8oGsBLOz7qZcxaFrFGTbEO+3G6L10NJg
hS35Gk/VMe5sTGzIeTp7/spT2wBcYZ1BeKNxHMlWH4L2vjO7P4kakJqjtQg5ogn8kjLiG2Vj3NL1
SGFtPlRnncNlkNKGz60Dh6QThEMZSWsugYANFkyXtuqBsyaU9jN8/5IYqbCAUSfLZdFvBvaWavq+
b+OzokMG060S3koPsV/FwFuKAp1ZBkm7G06Cq8Mb83GPFh0nU2BRos6BSuRyWvfk2xE1Th0XmpKR
MrQTh66sWvahvdAf1FK+EWrh0zHLjoPykmpdBF8ieVEMij6sKnpS2YgPnBNQh04VMPyBp0ywXDoj
/SG1zRkjLKxiqvMaDqO5JUKwZB/R2y4ry4+g0i59FLIuTApwl6VEakLaQ5hAqBiiP6IohnvHyeGe
zfZj1iv+zlBa+1agmA/oRLnw0O/8uXsYI7xegQVHS9TtcHAYxwWrKpTlMUsq6iCO/ROICBmQ1j2V
7VKxif7Y7di6xC2sysGstrEymm5sdK9zhmp5tl4pip9Jn3+gdvTQqtW3YUMRjvqs3cnBPvkpU140
de1hGq/EMOxsodL9LkeW5krZo3YcMdV3bjCrFP7pYpTqZWii8toJ+ZSHYj7bArj0XKKx0Ku3XDUo
hAvlpCegqJNi/hiruHRnEf7R52I8xfKHDQ7EDMfLFejctqV7Uym2eSy6e6mnGAXnq+7H84PhM4Zq
ib/tyCfhKMTTvp5hWlZNhHt/MK+xM5krU2KjJCKc/kYNq7ChKkKiwXrERBtA2tRIMr1a5MDro0mV
J+2o+XUKcH51rk6NPX/4Rr4EUybPllSHi1OaQPooXJrlWD5kIyvcxMa0ZjAa0KCiTxKYBOHm94MW
ohZvWKISTVes8poYnkYt/5ROrp7qRGP0J+CVDQ727NqqDxMCfzvT4jMtbNAgtta5Zke5IAVlE4OF
21mmPq2F7xRHXR0+Z53WFelnz7pVbzvD+eyp1m7byjZdGWs00chex4yS3ymmdRAB823kzN9J333G
ZK2jScduXBESdWRQOsSBzjyehWTBmrcpdsaN4quoQWlErbtZAExpq0c1YYnDUhvgiA5fTiCHGWm8
b7R8Bpi9GFfb9K7MmAuVqVk6oCrWbvEYkq9DqDfDWVuO8ble0HOWYnljnSEiicNpXSYLEjmGBTSK
H22sS9curbNsyU2nGrqZ6I9C4yxXCYkXF8Dps5j2iR5QMywtVl+6Kt24YyINwgR/emvTJs7pvU2v
TQ0gkygtOHhBQj4UulXWT0f26Xck++JSm3tg2xDTPNlrH35Fg8mSnTwHvRqujEYRLiknxG4a7bcI
zPFU0UHYmGmGKIpPEj8WlVMSI1d/j/Qvd4Uoniyjem9LnZ5awzQSGLqFo/wwFW16i9oaq5/xYAs6
e0T8vLDBNhAOg66bUjw7fW5Q3KKlTAaqstWU+TNqQAyKOL+QOoEc18RuIiLjWWuFRhME73m66536
ubxTfcUt7AzlEcSyDQANY2e3MGziPt12AYgBtZi/woF+jcZKDztrhwoPL2gpCelNS+IcyqRyywlr
TzaLN4UcYBZxNQNbEiBKSvFCTJRnnWhac6OQl4fyehaYEQulxNrSq+AxMZ0W+KGYIjqvN6NhTYIs
I60Kc0dhDVLM8bOtVwA7snOoOLcoaSk1R21PXXPaGtUAWqY5ZrE9H9opwiEyo4wZ2Qs6VA4Y6Eco
ashXhh05PLteCPyRSqztajrTGBVYBUroJi1aG6/1yVLOygvZJNQwyMyYWOWvTHLywDDBVD76oVm5
o6Kim8hvmkSgMuY2Jlm9RlUhJ7QqjqbCCCXCGTMuptNMEQV9qBoVVec/Rkb4GPns/ae+7mmlLuEU
tlETjlDgO7X9qDtYyxdzCQ/cIfD498+/D7LGFl5SP+jDEjdRG3aJu5HBlL+NUYjyeZUioiNmGiOq
s2EE7rH8Oo9adWd2hBN1RnlgFqkOv9/9Tz/+T4+NPSx7J0Ha9vu3aZ3W6Hetcv2/fZbff+dXAnu8
NXYpwm5iHf7+12aSgTr8++eWNfyGRFhUY3//5h/f/v2mAkufSV8jnvTvv1Zgaq6CoCCszmYx9dfz
/t9+ShEAXTHJXllzC7xPlQUP5H8dpb8+we9TJSUW3UxXnL9e+Pexos4RUsnERtoFQc2hC1W1hb7/
ZaXJWscH9/uLYrkCfr9rUkrvyKSmf/wChQV5KstVlhKPuRZtu9S7Zy6p8DeMvV7CcH6/+HEOMiyB
jk2m12EZ6v7x5fcxRx9DGlCJtsryeHbbLt1rC32tW5IZkxQnUkvSGGt0jWhvNa+IksvSJ205oQQW
oXBdcnKcbMwO6hIN+vvdfzxmGDYeob5zJ8m65ahVZu5Coj4YE+G6g1lCkVgSQ63l3vkrMVSt2f2G
BGHzGksRLcK7WwREmC+v8/eX3/DRgjL0Px4rLErmqMaoohN89Jt9Gsy9gvM2Of3Gpv79eN+Pzm4q
SLeOyW3qZMmOm6LU+vePnNB6CEWOddA0HFjfQUXZ/Pc3ugSnpvX1/vcNl8ux/v3uP37UpqnbzcaR
K/r0q9Zb3kHatFCHFtXV33qrvzVZIUBzEhUQxVvNVB3qRWX2Kx37/fGvx7jukPqv3MS7m3bzgeCO
1V1cc6Gh3jR2L6qzclMaFk34UG+HXXLKV/L8Mh6A/nvTrtoQyOv2EFJJEu7W5B3fzYeXYefSU1lZ
tJi3ZUqp7OQQQDJ7/s3tk0N2Ipza9W/11ryHQ7g7QQJeg0JY0wRy50OzQf+2fVte7MTgDDHkLqk3
L7G9Pi08qJdcbl5sZWddpy8e6Da8IHiAm0mZo/gWQEmSGze2m51e/FubUj4AdNWBNVrD0vNYBd/z
3nDw8eIuz80Q9kORG/uuOMxrMiZW/bChjVTUm9K5ZTNQaI4FlUY+3fAaVWcjv3JYkAw2MwmSXxye
CdP/PHuO+ZqyjqZZf82dAVMkWn3tUDUAcbfIqFRlR3xLj8NhIqDtzqLsD+9o9mjusci58Nr+OW2D
bcpKfbgbdpwSgZ2VPnV8SpM9+tD+B+QbNQu5ZNytVazRhNdnbnLqbArYKwhp9URRf4WFmkkB3Rkf
i7xogsw6UmSCLd/wo2PsypmEmPUYUiFYtdnWuIZoXocj3cOMzAzqz+Xacs42G+YvGnAaOoeB7fBe
vBPBxqNkxJcDFq5NndyGFugAEO7mEKU7mV9Y/C8vNl4EDal0VbzOxi5Gz9ateXVgvIq1iTwrwO+0
0tONep2Z1850n50I/yLLjW6dT1sLxQdlZtps9s2+Vp5tX1PiXvxxy/+Ml2KruYx32v0CI6LBlm7m
1k2epwmOmX7FU1SuoSnSlHjIz5pY9+fwoPBJAVOtsGUDbEK4Z3+q8JcQp9PncYlpv0uh1Qyb/k8V
rvN3jk42PfsPjIorR8M5/tFt51342G+iZD197ptHdbcdGVlPIBzqc7vUtP+UBV4KL1vr8HnSzzw7
xwMiheQZgVuNCiGpzupDt4KrtlFXzg/xhKAwOF/z+lKeQ7zXl/wpLU+K92Nw41TDW++NcC20vQTq
45mMGKUP92fkiu5D9FqkCGa6jhaW+KuD/jP+6LxzMn/ijyUGxiQhR3q0WTbxtrsBVwQxva6fRezZ
rUtIUIk9lVbys1XeO4sGtXwUmRtU903+xp+39QqoIMfDuMLJhoDOWRfssWH0oYFL4ZlfuR45Zd36
ZT6oXy6/7F6plbyLeA/0mc17Cmp8y4WUzvv8x8GPg2r5QZTw8q68NlBym6LgD6e/xErKfUNcjbg3
yjMXVxBuQrm8JE3N2b7l8zl85sPxlNwQISdWNg8tJAkgIyA6SbVXgF1CgqSX3JPihumfrQqK4KOh
IGq5TdqPgtW77T64kpvaI63RUU5hcOaiTCHb00wydjwIz5Y3c7SbQ/p7lBYQiv1UlY9O+dXp32iX
MNTA3/aK2lOxklHYqnc8ZRSflPoTdKrBE5gEctW7TDv1LO57qLK5cMUw7UX3oft3vc4SEKdudZ9M
sBnG9yp/U1UkbcWdVp7t2ywOFdp8hTMykG3F/S1yROSx17MXB5bJU4TF9wsK7uIZdUJQsxDbcO9R
CyQImHsy2dkrzntHGtja+LLFagKc7HXznfNuXznDZB9yXPv1R7S2r+3qEoUPpjt9cQdDbmZ44jZh
WBjqPa1Puc+c62BsP/R7HA94P9AyQpskv1G4fMfpkG5/6LfL2M0Y+8alxGu44tB9Ma6ObIqWZgaj
bv5j8sOWt3LKn6kzTbTp1qjg+aSB81FCi7wpf0gG5+rhtCFs/VJ35RbDZb03EtbkF3rrN+uKoex3
aCLnU6dgkG31Axch72Q8TK8QUy4cA+puVDHc2XjtxMYKtv512g3aKnhk5IxOnDjYmhwt2T3xFgz+
sSnX/RYZEIlhu2mXTrw4ow9D6ci91qHTYFr09+Ig3GXmMIINkL81TG5ywZ4ZLOnMLBcqVb6YHi2f
Qbp2dLKIXWAm5apXnozWzX+U94LJXdn1B04WZRztagmMitvMA2PI32fx+5txU85/kH+oXxy6bsO7
mMSGO4nbcXn6+IVKCsOuGXnohrmD+S1D9e/L65mryHVxkuX6Q74TZbBSnuQ9poRXnJrv8p7pj/Mo
XQ5Q+DF88Y2LRKheZhGE++gsaOkxDzOxq5zoZSY0sNAQW6U89SFnimtDz+9KjSsS5ROcit18P3NG
ubR4ryCK1tmJjT2XAxFrnA7k/y5LyYS0WwKU1K8PrjymC7lGaHyoTsxf9pWz5Nxz18/MxM1uXkM8
v894PuYD90W+sw07lTxxOMDS2zAo6K56Vc7KkzhwkvjvJX4e118cBOu2WEgJ92Ai4YjzLZ+fj8XF
zxTaH5b71DyWWzTu+UrcM72Qn2YWz+mzduM0FiemZ/8mz8BDUEsyRrlOzJDFsZJnZj/znrsMa30A
ijXMjxrnb60FW2Xa84qzy1SG7RWnpzs4XDNcLOxJ+UuGSuqsO0bR5vWNP2aNknFJO9mRoTLw8nkf
nTjxDD7pM8OgOHDn0S858ckYA16Z3M0zWtSV/s6nQaXAHMqRBTq3JVCFl5Lvb3VziphQ3/lCxXPC
nbIJHrnsM28KtmhlFS5oArqWE6QT6/CRm8eGedJrtwbuzuVipefDG5AuRzirNzrYpeWvxuUiJUaC
yyz94W0x+fMSbMXnfVfvS/+u+eK29qXLWQFCz5Q9IZzCIsa4esbUFXmsopQTfzkB7LRvy1VqbFPh
alzoJ12FyIas+TKyWDB28LB+qMXbrPaCBwm6kfbreKN+EFJ47Z4W9R5javVOOuTKNIc7DkFxiu7i
CaCX2yHzBl2Ltywn+8Bbavpc9S1uTgIgMXeAm5A0aruz8oAiFcQph9iEOOU0J4ofPbUSQu75d3W3
M3rrmIbRfsa7l3mt3NHUgmddNnc1/hnrsaR9kGp4ecXaPH/YNzbpK1TLDA3jMshpEGnWAzEn8ulu
ql5zEMOAxd8XYKRKNWAdwMtKFDgY4JTb1pP+fFoOvsh/l2i7aLi9pBmVxR3LpnLLtGr3RxTh4mRl
V4YoSVli+BoPMK2daCkClGs6Im9MpwNPM0TYMePFXHoiKGTr7wrnXBbP5pnIFYgoKQ0R4fo+MYUX
Z9wa/XIZkPJdAo/glZ6CRkBghzKxm6Y7VubqAKzhHHK5siI2oBSq0HgY/Fm5cn4egjPZPzpKuuyP
zV7/malVPsXsKLmAg63OfQqd7lqxplkusFPFOMJa/4trdtEorfhZZvvR2Qx3iDWbt54ERVb+5kqo
bmruSCchQs7Dxcxg3u1jA8nSjjkQcXpoX1p+vB/ti1DXybDqnY2lb13XZZBr6wflqYaZQ5bwK+MV
V8CItYua9rjrnDN5ibytqDyT2Q6r1y2QIjIKMKygXqQARriNhZt7Wa2MaxX3qqurW0V9HPojb5gd
B9eWG2KIYL/D9LpwmLVyZT+iVqbuyCKdGaPp9uIChJ61Qco6hYXwwAS11s/jhEFvk52ar7H5gRds
Kfd091DOIfM2D9qjeK823JTS9YHPEVpTH2nk2yyNGZAxTOIV8amyp+p4V1GRxoWzl58OSU2NEb5V
GhyujwCqM1uZyLmlMbTX58TlDwO2qBD+H+b6yKGwvewdgN8oD4a5IaUj7FZhu4bNmyJPv0b3ypa1
5dbk4tqzsK23XIBtnbJ5OqksSPRz89ZyuwMqt0miWrUPFpmZ9OCg2K8Ru1ww2n9xyxXxlps4RqNO
+ibOuiXzEHp+y0LOwWDoUfkaoctQb5qox0OIoDr01f4wTcmjk29xDSnkJ604uaHhtsm5iP+LuzNZ
bl3JruivODxHBZpEN2Xfi6J6TRCSroS+7/H1XolXfnLVwBGeeoJLUtIVRYKJk+fsvfbKJ9pVW6bn
/kzzkWFnfa+GyykFRb4oD0xamJ4EG5UGIqVLqiwJXFAJ57TWCLCrtcVIrKdda+1h+bQ9kMShYlB7
cYyr+lYq8hQa+CgT99T+cdxgcS0VEAibFNA6DwRXiEBZ+9wz6TZxqL/iZMNONxhnpYTyfhjZeT/n
/cK8jNkGt6tg5YfUPLwOJo5ocuxXaos19Rv54mJ8a82lVmwjfGR8hekR+RTZRgXG3d43wR0aEAbq
/CmYlops51M9Wys7X1vqBm3T443M4U1wmQsTnV0blC/g7+hsbq65Tb/9p/HKBc9FwBQehQp8/jFH
iUOkcEdfgKtuikC4zU6RQRmyBVH2x6dJf2thNR8zLoPQ6YB6u4CWH8k7LKRFvg2MfJVbyUGNbKBh
Tc+w59681TSGxSrC0tzwSYLoVZfvNutP+U4iE+81O6cA9CA17MKtlubNu0dEZfxBRJY+e+9CYckg
tQEKygMKuWxh3tyWJNZPJPZdti/Kbc8wEq7kwiCdyz1r797JvTWltsyJQeG07HYRXnLjnbdZdPtw
6+gnr2F9GQ6sP5wKcN8pVRViSXalfTKbS8WgvTqO3X1oXv3+cUpeRbfOg3EbBG8GT4CO7gJ4SypK
3FWIDk4aRJq75GsyVu199ta/lwlbeQksZpU8YhslCXJcwVJxD/WJqzLc5I5cz0/+De6SO/2puTKI
wY8MZYJmtNXdAZhF9uARRt0vB9aLaK2cUx289rqk04bw4IMVg3S7iFwgAD60aGukxGs4PieAANvx
IAV4SNW992kznMxTwOoGYdzXWAkRCFIefDjbs7+bHiHb4HRyiWn0eUW6PdYc33pHvYAxHHDMAdki
tTL7veUUfOAeuqo0CFfFXizzd3ejbVgzuZivy2ffWZHP/ESTZa3TGlbPwmSHcQAQDFUKzgl2Oibt
NO6Yo7obpKkF+6tdsNGoUYCQKIsqQdAvedxHn4LevVOOxzHdM8aw7v0jSOcnvd2VoKS22JhMGnN3
rKbiLT4PR5AZxg5Gj7HDPX4jeQK4bcByhjlnQZzNnbai482qEPNtwynPmHV+gOUl4iBbVq/ZHrxI
BLqp3KoyNWErJW+HYisIJkUCWF4fvAs8ipN9p9BSWNh3+To/quNieEAmrKwDqlD9lP4MbO/gZK+G
x3CNpw8vwfRqvfnv7ROKOjU4gCrG2r1j9TnzZkE3g4EHOruUkL7iRbuB0M9Bll1y/Zg76wrqGtEr
kATBnMGTQg8fbhht9cquQr/rU2xt8zNoFLkm4hZnzb8UgHf39rp+jV5YRQHVkZC4xRbQGPswYv0+
5tCDbckcb8v3Iny0whWfYu1WiutYyPiDSewd7Yeqy6lIT1+oFVYrfOVs/omtoxuqLt7YOnH5o0JQ
OrmJSXNEHxVQBUbC8t8cBqFCUbSKTs4aJ8vah1SzB04Ts2Yeg2GR0Ffhufj7FAa8g5MNTM6yPfWv
NhIEalrnJT1BqDcdnNXjtnpBo5CDoUvQbwPyL5Qjwyx2VYx0GLU5CIPIj1y098JZjWcdLy6DGZSi
1kIF6tDss3anD9L43mt8WqMnyk126ONrjHmduGOMQGvbJTzinla/us/knh0lyTrkl8BXVDZ0M5Tz
uPngLNABRXIV2DK2GaN32EbJEhvTJdj1fxj9sWsCs2czN1n4T0nH3tMGjkZEAxKLRfjc2lBFduKc
g2KTq7f/BH+P9WozvMY/4UtLiN4ip/2+0r5Muicrd0eAhgcNYYT0e4rHdxhbUDIMFBOs47CV+XOA
md77ILsXrHGoC6g4TloJYR7Ay0KvT7QDdNoowbpcJHvGTOiDaB+gAKJCYJVH0QF6M3otHiAi1Vug
2ebO2VPkP0wlfC0gF9JOsvGKj/we/CFedis+SjLYtHIvwR3UMMLGkxeHa1WPyBR/48L7E2XaOt6n
TnuqDdMg4Zs4wxW5b28ICekUGXL3Ejx32rbFSg6A+IY3CODG6JZvxTMt1a8muqfSUrapuLbNyhcX
Nz9oNS1hoA75tGPpiA9ut/AgvHX7/qK9OGDpFuQksL0HvscL2j00L9ZbwCrKSBw6OiZY2EfDzo+u
cYt6DR49O/dvXgF2gT/pRc+/TfBrjTgZt4F64smGC96d4w+dfS8xFZwiiG8BeqdLr1ozJMgZL78U
n8Vn/uWezUPFzp6+xh1yAdQCRvmQ8IFuoVEuhjWlyneEzwOOcXiF/Xfk7Ah3KLadrXk3FPfEToeH
5qBqP96pISejeCnWsiq78x4zY+cTjgu6zlhoA+p377usAftYcjHgkpRA0dSfnLBZfDcLslumnQ+5
NrUJb14ra3I62KLLt4Ut47b7bEDeAwsED7MLGLodh12zG9AikK687Ai8AJdPeXt2L3DYYLLml9h+
hTzkbMDMIQxdIN54uLkX/515VQD6X31TH+ixPX8wALLkavscvFBCIfuFArckDKMkowM3LBQ94G0s
+x28WMyh9MXvDFbyeOHS/ATnr7OPByZlvgx/dBq/78Ytf/L20MDsl/AwPHImfpfRtUM8W0bPwj/Y
t0eh8Ld9lUtiRRa2pLADNlAu8QGvH1dkTgXvCksbDuS2A7kowZZIFhd3cbADBK2rrzD4lkSrYvqE
Oq3fN723i/t94z7auXJqFP/qywGQPwf2zDd7I4YLUI3UkCpcZ78nel1tYOz3ctI0toqNwKtj9NEz
AZofc8vwWKDj2cZyhBWMU8ZoVKq69IqWZDT1cLj//koqb/3eFT621Uh9bNQMxIuczs0/Px/mb20E
bghWfTNAbVmyDvzrz8d6pe39/hCqUAMamRY1H3x5d37MK2QUVeCYHy6aobXFdljagH+/9d9+cv6C
KeOYfr8lryDmJnH9YJoO4r8qWDOo3eEjLAnh4+DPcVfzTZOBvbaebzpzmpSNZxhYG6TTv7+9+/tp
/j7m+jIX6/f+/D1pUkHnHv3Nvz3+e/evW0EagH6Q/+vvV2IRkFlec2n6/YJjNPyS+X7eU5dpReGu
5h/5H79+/rNRhMJ9k8leMRFfjs5nOi3cbo0yiuaX7OHKRLCuwPldkY4adeXONO1gw2Rf3eoGAasp
M68wonc1GY/anDXWP9Twt1qZQRYbYq9gvlkhxV5UwFebhku7RXBZ6CtYbhtSogg0s5vtmKGjbFTa
aAo0nRY4vVH1S4ORhasA+Q5kPtqoEJGJljfD2AWRKYycbZdqGh3jTmw6fD5qhawg9mx3Z5jIZIP4
JZF5bFaNfY+Atp6gtmLW+sQdzBUxPBmuJi0I0QNmx2PqUZ6p5L0R+xZp0C9d2N3UlnCzo/TV96lT
6HL0bN5Mx90rNYycHCRm0Cew6Cvi24iZw8+xERo8O4MAuumDeOqD3cInMCPlINLqqQiVD5XYusyE
EO5/9h05v0bGvpkFh5C7aU67i7F1KTkJeBZReHaLXN2aaOoQkjfItLyB2DykZnhGqgKGTIw6kh0A
01euIsDsfB+xXiFo6GBQV85BcukJ5hubAaddof9BSXJWfZtQTSSsOmF+Q/ylaQe/T74ymfSHCYki
QKb/pe1PkDmfjJGzY6uSD5jLpMBARgYqu4k4OJpQbKcbHZluk73YhAxqjQYKYzwgJtmnKXOWyTsR
+nvDJn8dcU6HhBUCNiFHkIlQBayaMMOUIKGqt6jFWO69ClWj0J9ad9s5j5bMQswxerUmQUWWc/Tp
eRKZyMv0WSP604hS1PToU1BtJYM7LCYNbrJY9gVdj5TXzCCMsYhaaPOkMw6ToNrjGg8/UaY3jsQ4
NjLPUalIdgwmck0awlZHmfroyvzHYrgvZR7kJIMhCYiE1fKaFhV9ULelm0qIpE2YpOZjYwta5dgT
MzmIPMOwb28HmUBpwod3iKScBIUlbq8Rq0X0J0+XQrfVlZ/2T4XD1XVsTAm9qYd9F5NOhB4IlB/k
eqUig09NiktYq29TAQCu1B1l1RnsJ1P9eWi1fF+n0zsWQ5YUXUMrUxPQa0NKRxv4xl6f6RMwPGI5
7RAqu0tQJ2fSWtOaZ48Az4YgT4+p9CSTPSd1eBqG7tgR+VlZsGGdLvWJSzuPtv9gB9kh1QwAxS7t
D6PXb8NzJVNEE5knGjHLLPQGFFoongyZOVqa+kf5pRruTxmnRJLmvFxD2XGRHY+6qXmbvuQ/d8eR
ixfZl40JCkEpiTkNzIOGh35SvQ0KX++C+PXokouqzQGpbB6SwnpCTV4hxER9O5b+eerMDytDvjDk
1NFMxKbULUHnAB+yx/xPBNBg9Iz2LlZzh5yIC+LnO62MqT8qDL3C9348o49OfftqaixzBOYezMSy
1prBdDsYNShIlQuGOv2pMAY2bs9V3HHuK5kiC1JTJVRWEC6L2plYKl/GgHmQVSMiaC2cqmHL7iLV
e7jLKHqZWDPsSBxos8VzoqXANc3pUijKcyAzbkvG5qHlQuNU6MgQg0vWOrNKiIttG72PvfbSBci/
9Krxt6rCjjkMTMwJBOs2MXQAT+Y61PDSHQ32MiwXgzDeNCCVNySeN//uquKP1zDnMRlApgdDJvmW
IiRMxAbZQchva4E+0GXury0TgPOIiYvMBHYJB85lSrAp84IV1h7AKxgYkUteA0KFzaJ+KrP+wmt+
mSp9V1LQDm3E1FRRX3yHplfsPnrYolIZV1wU11DAulIyLgyVPakLLw1/xPBg5AModMPCHJEHV10Y
MdLghI68CnnRlagBFKZLxexQdFkk/YoYB12XfCm5A11+an6ERXurlLHLxC/H0mzVGMGnU03RHmnw
cLQJax5ZvxOZ3lzEmPJZk0a7eajb8KfBqHnV4HpVk49aXbi4tOVVENlDvkkdEqLDhDjoqC5fY5ke
XRMjbVwNOiHEhi789NtMdX35xxKMC8rgLWk+LWBKS6Hi3c9HFXQdlk2E+gc9vVe8isiRsr6grpaq
UhrqWg5QTvcqEhXICPCa9FkJ2k8TazGoOjnqkr06QXBZmiSkU5CfDe/gKZSJ2gqzSWSfOkm2IE2Y
exKxveqJnUqAWA02qBSZzp2BGehlXnfR0ARx0PYORHkbMtMbKS6UYq8H2OWOi1AQWiATwLNBr9FU
my9qpVKxy5zwQiaGW1X8qE76V47nNa/bA3yHQSaMFybVk8wctzXsV5HMITcIJB8bdp+BzCjPZVp5
J3PLMyETzAkNNA5KS76vx7hJZczge8SBF0Sfw4zxzj4tRzLX05VtjF9uQndKrWkZpUSnKx0N/di5
pG3urYKudXm2zEkymbiOSoxGe0FmXE0KUieAn1k1LQBHP6geXkstHIZV6OFtrTQCMtAJruu2+NJi
a/f/3AnmOvb/6gQDKfivNrD5B/5pA3PVf2imbWs4uQzb/NsC5lr/sIRuaZZua66tW6b1n//x3xYw
4x+mammOLQzHlQ6wXwuYUP8BKsaFHoWdTABJsP4vFjANP9q/WsBUlxR19Lm6IVwVFahh/KsFbEyb
psvs0DmURvzCNRZdBy6kOlOWbekSMOYhaNVHBpEKPYYQ8WpQmLSUR/0DbF+4ViRMBCwPhgnwIoXz
HkjciLGK6jh8CjGRU+/+oEkLd6Pkk9gMYcCVCLglrQSY2BJlQgIyCD3HOBZqdQo7Fue2f/IqldZC
RsQBjrJHXVWN+9FG+lKzVBV9dgj9MER8q/RYejxO+d55EAUsoqrBRxKjYvAr5+RXtCkkkMWUaBZD
6t1NTzQbvzLWSm7D2dSAPWUxgMIksV4CN1Lvcp3Qr8QAOBj508W0tVVkse30CmHcl5n1bVvQmuqg
+w7NhrZvZZ5Ctxn2AroMV2p/Yyc1M1sP9bTIDeUoxLhr++atDw2A9hj+OxTzS7MH1Jlpw1PMlrww
xFkXbfppuNaRdNmdn0/j/eBl6l5rmz1u+ZI1LiacJNejrQdMEzCFuvE7BpYVLB1HQnUSpOx8uO96
2JuhiJalO4SrjumbMZrhsSps+Cpw8jCNjdMRJN1OJPuxIa5lxvmYO1fifWBWMMAD+OME46clEUCj
hAHZEguEB/siJChogBg0QA4SEIRGPWwxOCG0TwJ6ZZ75p5S4oVqChzyJIOpnGFFHI22UgCJSnBoJ
LGolukibbq1EGdVEUEl+kGY60TYJ7SNIRV2HP+MO8JJtZJrU7eLHMChcvb45Zkp1igbFPVGsbazn
uCFEaHKHczKgcJiS4BPPW7eqdPUgJIgJGs1FmDkEBjMcdmH+jXSGmZTPSh8zDdqqUfuW2aCdQgl5
6qA9aZlnkhgLVgfiFR1y0M+RUWWo4aRByyQ0LWTP1nXwpHIM8bbgUqb63h8NLNnOkDL/WKKnYgmh
aiSOqlDse1MCqjrZpDcltMqxuneMScMuEc059qecjQyWjbxv9tiN96btu8eJwR25R06eey/5eAcW
yb+3op3BREoLsDrEnGDbUiOErHBeTcWYjmPlsN+FKwPI9r6SEK6O3c4p0n5ERTJDoLTe2szYLVeK
x6QyY7BtQ7OwtJ6NFGUKXWP1mIqCTDa3gt3Z0KzEhbQUsSUoh1KLLvaXMtRA5Lv0zR+bnqKPNEvZ
6Tgw0NBdG7+G7sFnKWjAh6XHWTcyRElhfDVaT5Wi3PUSWpZCL3Ok7DNQ6SCqq7bDnp4IMGcaqTiO
ZfW7zLU2Fjs2DKf4NoXDxF3zwUzEiLKasTZ3ZlNuBhsdndWBVWuJowv7xEebEb82iUDx3FFNAGMb
30PmnkDlaESxx656Fi5tHKEOl+pCZxpm1lz1So+zBrivNpnhro+QFQQp8wVdJ5Mur+8TffoRHqh3
QF1+SE8dot4qNNVvx4KHQ1o6gbZ4xryx3A1R+sXzJtg3tvdFDhAiQ3xL3C6gEzvPGQsSywbch2jC
OoAa9DbQHI+9WlnXKaS6bgKnrgZPKYv2whobhqQJE8SkwepV1fQkb1XOKGry4Eib1hBflJtPZqid
ZeFeL5I7UfeY8E3rqwuCaZnAw1t7Vkk8iWSojXGr7wErgr5M4GlaERm6eF3cJCbtC09l1qAqkv34
3pJAYHFnubBoI5hQS5yW5JN4MQgIcuHdEkZMk74WUxVvuFCVyzQKqfuxDIiSLBcdTUiST1AWxj+m
D0l1iDFJAvHapJiIV6NVvVsD548Y+CvLBl0Szs+X9BuSXbKNs2raV6gfsQWAL83HkxtCq2jD7Csf
wIQjZr/gY2fIrDXKSu2YiiPuCIM5nb5n7lfl2KpSnemHbhIlpHxP1MabcAhKQmRUhCz9N5Z9yF+D
C/MwNPxnrrkboFjXqXJRXzaaDEcbT1EUsCZl6SeQiidF9Y5aj/XEJ1PK8nU0CUr3Ug4tMgAIhFpE
VHOlyUQyZh9J7T+AZriVXWZupgGCsSHMeN21JWOAoGMIiTNrhPWHsYMRiV2r+h2i0O55NBzv0EZ0
NGrdHlb9aCFzK0A5ebVIL6pNRqahg8ERdQ2A1sa9kYvp6sVVQ9JNedI8AkEGk7EDbILxCtAIC90I
GydkBtXkLUNC33YPjqDjD9ylodkOEUF3kdbbJYRYMB36NtBJkCGXEHLSngZculJdhx5rjXgrC6QH
t46aQ0fb1erYqGFULFedxcCywHMTej3XBGcgs0JJnpzRSZZKV4JrQYjl+HWwttnzLupx6FatipDZ
0uFMNROvWzVp0h6aJxcIBiy+XrPpreoctsUptXxxNCqENj7DDguk5coc8uiOCHb0VcZlKtz+oIMi
wdHOuDpMaXiEu86zUZgr5NsPLt0LruzlYQDeKwrGXVQtmGpwfQ2IcLkiS3xPHtyHqo2AQGSrWAGV
bTfpjv5uTw4Lmxynst2t1jLSTxRw5BltETx9zd4MuACHmAbgb3EiOGxrA905t4XQd9WDEtIYCgyD
oXPoP3p2ACgY6s/W8opu2QcywaBlukbHIzEt7WR6JR2gKDLPwIyIeis2ZaEMJ8CMYH86c9/Gubm2
elw5PMv0rg4pA1yicBU67X6iPDhh4O+JKcdXoFhYvdopOeHU3dIU8LF1YdkthxIpoOxfzx4EnE9R
+9CgWrD9Qt/5k61N6FIrBL4+yHmvsABFB82EkQfibFs5f/RmpN+i72f67C9mVkj/gI3lz1aHbJ3U
3cOAiungtDgTS+iJnGWE7hW6RXIrmClUAHpzsArjPYppqUYZ3UejIB6CRWyn0mE21XY8zIcpaTWS
E9yPOO3RtJrdlzJ5Et8rLRxqKt/thGx3KGz5ITWndifVMNaAgUsEPiLU0GUW08YZhjCoWk3tMH6A
OWcgVrW5DsQm21hFbpt9ZVzjbPlsqMGJH0O/Mj/JgR4gH0erWeYerPmhNdnbdTFz6PqpSi16lrWK
mKZ68mJJhWyT8uCYTnHQkJFF+UgLWd7zC+eEGY85o8GJOIZteZhv6SjX/ro1350PKXh3owhpGGt9
dZgP9d+3Rt1Q9iipqs4L0TzhBcndm+GpELU8L953rCcZKBVmfzFg5AiRa25iUWuoXzeaKK7z0+1R
jG0D5B8zpXiGH88Ho8fmtPi9b/mBjVjAehnkZEPI+UNX+Em28+THfggrVGXsZbi2Vt2e7mW1raWL
R3QVj803a8HLG4NehFaH50XVXrROQ7IvvTL0pxV0ifJmYpJ3WU5g6ue3NXYMwgPMFnfSX8f5AU3k
18lChgk6+c2XaGrOTwY48tbvwXABVc9eJKGmKwvQCdpv5jA6RsSD0eEuM+VhvluN8beKA3v9+1Bc
4OcQbkudJVnJ82thzi/L/FrVunky4cBs9MesaqZDYFbi4E2MoZ0pInQh1IPjfKjlrdr5KVsQ60FP
eFusIgCKffYoeVaSUkCYm0Oxs5tp1r8HVxKuVZjCm9idnlKlUA5FECiHpJfnXMjns6TZOSktum55
APxZrVWr/k7UqVeXU19O2wC7zWz68SR+eT7Mpp+/bmUC0y3dCrEelOZtRkvPB1vLWC4dAiQpHFn7
6BWwqiMaikr+UitsL15V+VsgYbTT6aveXLsfN/MXO/lhN0rE4U05kPwyk6tbaeZSc3yxv56iSlqM
ZmORNjqMU+f7XeM/h07vb+Y3ZX4v5jeqk/hsK7MfagPYHdleAa5A7FZ2qEH+lWDofzt/6x4iQQGy
hOk3Lsf5W2zaO5TNe70tmWHOJ/LAqoEAcyyJN6AgcOYXhOv4P1+q+VXC8d6hb4vaYM924q+XYP4r
579XANY7/P7lLNtEJFbBPoXJVXQVoDjV+JMnDv3dIUOQ12j3GjtiW4CZNPVKksUZbquTeKsluUnv
cNE2pOGO+ZOStSHsV3B0+jShhnOabzhJjoMSdUj68bUCqbZOHB8VQJYwpCLwdQWHND7/HgYp/7O1
8FijxXMFyFdrokuJmkS1ydHTQ/PWBTQIUT6WSnnRfe9aWezdlIALvWgPfqRBFtCtvajFLW/yB2y8
XDEZkItJBxBC8a6lSNjd7Dx05yjLvjRbe1Z9QiQTha5X34cvqfocBUgbEqd49bvsVbc9Qr8NPgJa
Gl2qIEsAMwz3KiKwvCQedUAMAoqC7j72eqszIEyw86yo3vEp15vWbphETcyI/KTd9d5I6WN3j1Gh
F0cQkOfG6J2dnwRPpTbaGB0I1xCxTIUMbXiyXF99FZCwY2dbzQCZMQ4AkZzHCOge4TTh0flU6BOs
x5T07dbpb2YLNXp0ugNA/HNSfQ06+Re3ImEY7wUKMtU0PgXm8MmGhJazolyUllG3LtIISzS7dYd+
YpymDPY8OHR+pfCOVUSkmndZch2d+A89ZGIIx4AFNPE/6pZiRRnpz6ttfHLMwVkOdrczo+LmVHsQ
DttSJ9JPc4iPNvPmGtsQ2YIBn6lIExLu0nObQyCRoE11ePZspm2Nb51HioymqvhIaIwzmRAE1Mwr
uyieHCh8moHBkGFxtXRiXANNjjtdzqE/arN7rC3nveNFmAKEAm1PIINrmQ9VEh+cVL2VSYMebjTW
RTV9xTp76i4iezrq63tBomdkoYcFxYizIkERMxgr7LlPo+chRnMJykvN76oyqlVrgCPTA1JC6vYK
CHgd5AyGhmMDc5AP/E8tk8Xcxg1W0CdifTBPZQRiwCTVqw3EUitDsPwmKoVCrW9pQWQAUtqIdmbW
hJ+THt+gI8AAi61zMiKNdOLsRL97B1n40KTjMWYOFXeE73Ri+Mpa7YK/9Gmq7IdYc99cq/WWTNiX
Uz6Ze9VAdgqZ+ZoUaFxVBohx3y+oSbeV1b7meXrjWS60jl6xrzGEzRCUgMNPNoORQXVj1EanRGqo
JMs+nFYKb4OPXD0RFI7xWiVhi0h2o7NsxN4ovwW6Z1Mg7TZS9xoO9es0elgVPNTQML0qP/BIDEWr
r1sIeByHtOuKqI9miNGFh2W4hfH2RlYDI24t51KA46f/tvPa3ngOs4Sg7D5UJHaVqrRrU2dK2Ews
B1ZLFLudNNe2dqAeSXKH1A/41MpKEh6tTHusnYxkHbzscA3SVaRXQCgrhl68aiV1MkPBtOuPcMfG
FTOO3QhxExtxMzDOVMutQzhFG2U/SWmGy84qXh1B6E7Ruetc074bpIdAUYCnU2LBXfRqzC1usmwL
XDB+h+BJBMgpwtsYB1DJ047hUrc1YizkRUqIshpbTGlsBbB4qZxU3T8FKsmOfq9GV5zRaOMrY1ub
SGKDCvAuYzaa6IglE7h/dOZ/qCwQqLddueQzauu+dhjSZ0ZY9+yLp5MmMAi5KZW11f4YrYs/i5xs
/suPwazU7VSpb8Q65Dg9xbG1GdJDriBcFFpBa/wRSWWvp2gayFnpSZJHQSvwxRgOfjaAnx68Ewa2
ZH9F5QIeO0gqlWmG7WVPoCOvdUY3No0ZN6uN0A4UsM9cNdDCeTQCx+wEwoetGkkGhIjekAF8WqqB
tRHNCjghxbo0ZJGrrkyeVJi7hylesKbbdXGHNC+gLdCQNeR5zg+IHiTelmYu4W+Rt2aHBKCYGhPI
4rWmY31iWVuFA++m6Vc/tD3GTSXzT0Rc7FTPeyhZgw6ZW/4ESc+YyePymVbfAV0U/Io/TjTmKyU7
OSpAVV8k9+BmyLHtLJw5qUrUGWnjJbxAQQOBhWyTzg7t5rXtnG8u6WTHDwz0MEcftJSo4ehPbFrj
uoc4e7J6ro0RNVkrDFiKTk33ahPVxFEkXNL4INUWtt+BhhdRoeBYkNB1in9ISRxy3KvWtTAvFFYZ
qlosNWqvswxC2S8n5dNuKxM/o4MQSJJYqvBWxWZ6sTJSG6zUYkDY9vaS36Ql9jVhY71snAK+iuhJ
wRbrqj3n3kAIlnivBjujzmz7bZ6aO3X6BipMrq/mbtwcbI3BFH/p8NTyBp2cTv+cYVB7KPPgLVdL
mDzoqUvs6R2ofGOCXe2ZoJn9NJzWICxxGIdEmgnjDtY+2aEl2rAYbW6uaiA0dOtWR2ifeyeOdqW5
M4yyPykWyU6ueVbYha0sgbIxE49ZDAoxi2KbZikLmt92Vw9BRluRrx16sNfT4TL6nTgbnNVkFGyn
qB9PwuhNLl96uyHiE+XOaoBtFrJKLBUL7aOWMOeecv8lNNdpU+MZaVG2Fe1CmNrN59QnfwOc+ca0
+6/YiB/z9lyDaVl0TBJWSRu4y67V2TO5IG1Scr5CC+A8PlXmVeF17LawkdUDbTLMeyqWMbAAuGgr
6z4EGxmkRCcm4iWmv72AwA/kQB7sjuycOMOfkxWP0OkemQ4yGl/YDbp8kj2WRUvAGL3gkMRIbz2G
MRd//ycdvOLo9ULd2p7eYemw5GI4AMNPzlzmlnHQuhfGgwQaDdlD1H2GzdHTS3PdUBKhrPRMUq+M
pwqCq10gDmns+MP10Gsyi6h2Y9K9TdrwSd201vzkXcXn0KMXu/eifGV01C1VeG8kPJ/a7v8MAdkh
PpTw1BHIAaXeQXyY5ojqD2oMG+X9pLK9CpvkGxrbLS9R9zU12b9G9Fno4nOi40EoHmjZQbDVlHFo
jqOc9bCLUGDCQBladOm8JyzDMQo1OJ6HSmkt3s5AIPbLlz1KgAUt05sB9GOJGGptpsa60dy9Z8Ex
0YlAIaZZtpL69LnS9Hzd2nVBM9PYW0ZK8LvZHscBcGBgiTtbkzHtTqQs8tSFKhzmeFkSMH4xohh2
A83C7iBwDFVcngLLJXArJYPXDupNaH5kXZetVPWrLBpyJHkf0yLQN62F+6pQ3Y++yNCa4CWRYWfQ
1viII1uXDfNWG092eeknmhZulT+mMOLZX40AATSjxpqVqARF+0VzmO+rpd/QamLX9ZzASj1Ucx8h
lakz8/3fQ1gELBcmK72S2YdhxNoRaISC5DT+V6P8HxSVXxDOezaH8w3D1qGSvygbsntmIsOGgoff
IB/6PXSosvDWgQzO5S+NBpOwwE5AYFHB9Uzpm0MrA6aCC6nPBig6jG13yJqM0XLmTOYyCjuuK7kk
ujQ+2sGWqcOhlweewAmtEFGI8nHVeot0Me7D1OoPRjv0dHIoBKfR1Fa9n1cHJvUtAzcmI/Nd22og
pOUF+l3Z2ghlkyNQy7TYoUFc+AQc7Rl3YX7JJhybsiGCnpBN+AwJ+fuQNCq5EfqEo0hu7IXcyQ+e
cSMuiEotTB7NXq825uD1h/kAxH04TOgzI4Kedp7cOEdESNHa4jDf+n0sV/srEFbGZjamikzuwH1v
RDdhIZn66/7vg1kF4cFMkM9FPW8tkPcqtoqdYrI5moYi4OruMSyqzAgibtU0h0S2s8rMQXBQRngW
IPIj0WK6Bb+/wFNjE8Yhs7LmW0LenW/J70DA1OwMFwtD3YgK+MnVMWxp02plOi0JQwdV1/gTrUos
Kdj0Q2rp+qGQt7qo9Pc2k8+udmBXx70g4KcHOWYTfjU/FvmsnPMtDQ3ZQm0J1Kuz9lszjGGdmSXV
hBLg5/U6oD3l53xnfljAetvHvGOoU7EoykP1961/u0vBWxOogVlrfn5KPhicsiut5g9WZdDXfJgf
HpvG2w/5fVtP+BbYJsR4xaOLJgLuwkXUAXVxiCkS4M0YGgIKnqMYJ+1gycN8dz5YZYPNorrFBVdi
8ITtgXCk+ff/jychXyTLMW38ZPJ5zF+BzggrgpI56GOCGJxHUVaYcMZi2QaFz55rkZfqS+qzWZls
NKNhAEMhgv9mjjZmgwEmMWYGoyrEBVkVorqclrbS0c2uveak6UDOBif6iIfkkxqIoLaxhy0FdV/L
QwTo2VPecJbEYPaCHNTE9F/cndly20i6rV/lRF8fVADIxLQj+kacJ40edYOQLRszEmNiePrzga5d
crl6V0efy90RzSIpWoRIIIf/X+tbmdnT6elNaKl8XGMJuTCclig4moc6aYuNRaFiKyZ56tjRdGPp
7Iimd9cNIbXfgdSz39zNIflMdhORIHjT8MyhSaz3ytLfjJy/wNU+eZkpiu0JyTudUs5c7R2jhRvm
aUCfBuaZ2kXf/r9b6+FatvV3Wo/TS9m+tH9Se/z4J/+t9pC/IXOF3Wv6jpSBbQV/KD4s0/4NdZ6N
dAPyrpQOWov/VnyYv5nL/zzXDuD0OoJjaOnFxP/8h3B/CwLTt3xqHq5vAbT/jxQfpvlXxQdhc54v
LNcRvu265p8VH3RV/Jw1g3uywvAg0pzgXdmbZ68bGEcZRyIzcXflVGF96Wt9SpZitmxHlaN+Y7ju
vQX/OifqhrASpJ7Lc9nymus9vYz8bw8RU6x01zj76w/L8DkJZXUYlkKytRSSr/fEcq/pe3FARv32
9NvPrs8BV6dU8fbjTrWMGyI7NVdIVMwabJvAS3Aw4+Fk/KwLZW3z4EaHtXGY2QcdM5MKv3CbYuW3
Mb+rXyBSpa0TrCmKyEi3rvZNYObYUs13ZTSOe0sa6yE24lNuJ+PGdd3vuuvrnWfpWJ4JgAGU0WCZ
KBzzeL1pwyWczc8/sjtBMStGLi6Tz/tQYSy+fkZhuQV3aeygxv4+8/F+9An+/HCkJzIjzgWGO955
ORxRJ4b8l8/95bq6sCCJoOVtd9fJ73qTO2wmS/rsJE0TrBMuSANIuSQI4wS43hgzU+jN9S49lWqf
8zcrcirWoUZm+nYY12OZlwO63rvecBzdtjUHaAzMyfVCn3q7uT7XKXoBdOP2JQjePbViJPI0Y1KK
j65CeuivXJLFNtKg2yv8JdLyOvldb0xau6jN9X6kCQU3o8KI0+XGdtbxknIyHtXoJMfZ3CZWM1KD
pnpMcWAaYn1EVNrgb6pAs8xodoihoVSIPWPn03m5TtwJ+V60OtR+vIsMHRA4iXhaWETLlj3uOKEQ
QpitxghrAn8C7WMViXcD8B75SIVsVdWYjsul6zNYaAmq2iK9zT+nS3ciVPr3G7svzL3pE9C7PJUo
5W/9Pr6klH8pOy5dj+tNmPz3PTURimflj7QNkIjTTnO5qoBxU1atkXQfxEIG7bd+HCb70uPMDNKe
eFzyKFM3x1y6rB6HCkh+piTg3GUdGft4tjs7+B7UsD+AQbJzn5f58serqyJCSnl9pWy/je3nENZB
a4q9TmXIp9s/SOpTW8vzzA1RPl+NVkwszhpkCpa3sHtZT4GdY71YzBM8acQjRZVW6yJssGIvH4c7
+VxL9bK3un4MTmaRxF5Vj7/87eXSeoxYt++6sDFwX7OF6JaeEX2wEt8JN9drc6EZ/n6Z0s9j4VI6
+94jA4FKvkyM10YDhjMK2sEw9O2OFfTQBmSkxkGAC39kM4S+dDOTbLLKDVSVsUZ94/YxPc2+eueO
KZAS7blHr9Hvc4PMzqwPgIeX9Y4kDXyX43a0w2LfdoN5HJbmBqrb1kTDby9dIWK7KlZwGsKUvUD9
/AmPICe5DXABia1fQuUIJ1xkBG2QApzGzbrWzrD36Eg1SytPSgIdcjixqBh4WBUjWG1SR4s/1vx2
E+RbY4y+EPOBcEEHKGU7Mph04u8znbBDwofCuqNFMJ2PO2vpI4rl5rr2vt67PucPlt5khIBer34f
McqxrpdkTjbkSJ5cC8pFpal9IEvknGDNWRN2sjEtfNB+g0n2xyEB5tvXultfx6DrU16A+F0aiCV0
/mItW4TrPoHmAJ7ym0ymxMmWVav2Xu1gASz5Oq/nwo+7cmlD9y6x6kv7z8pwGJeJ2GQi7I5ZgDMi
sikNz5SOEIXINZpwkjKyYGR9qG/jihHCXjrE5EOuKaPdB1Zls/NcPlmI2pO0T0Oy+Bmc6L1rP8wF
Rk9FM6KjTrg2c3BQ153HdXxDEnUapZv+GJf9mA0x+HdmvCYp96ZVGTsQoQ/kZd4MkIxvZFVdEoVd
t0p6IhNDiF8sCSbKoIq4sjmJ1hR66rWTNmc6KEgUF1LmGyMT+wUkHHLaiz7A07yYrSxczGyWGKuv
D6HNv5Lx1IOIIMhkWt6KcDGGPU98mzJhbVRC8NOA7/GEf48yxdGJmHjHdFnqXe9eb7zlyR/3bOLs
Q5dhs4mUQ0hvF9zEU0LzTbI+jShBH8iLK06zmRenyeqLUz+41UYZikp9R+ITGYVY+yaGmbHu00NY
0AxAHgAHLIzTIxiUmSr1kVih4BhxFm1lVjyWLeyjTrC9wRhABx1sMVj6QrFXEmmrDh4Nj8Be5oLr
cwhdyATP0VQXA+M81cZpZ5nOwSsX70GtA+KLueJ3YVDRQRm8Q+LmFw1Mdj8M4ww7EufiRPFUhzJE
gEpESyicaEOs3MEHDMr6ONrVvOpEw0ifAqAd9bgh+GpNCla4dSlxk6G9fFNFY/5MM41ZCO2EB/Mm
WBUd9a426h9HfMipC1c30dG+r2XMZho9wZHyNZbQ4Xi9IRUw3Yqq/NAvzr5kWfbky2LnegNrnP52
VaQHp6RmHS6OwR8/IC+EnLeuyL8143BXeNVwtq2E8asjw9u28SE11mOqgFbRIHqxaWw1i5GsyvXH
JFIvU8viTQwNlkWjB3U3mbRr6R5O3hMmtoU1Jsx1O3lHkkw24Th8yB14AaHbpxBTPk5Z3m6c/irh
05i30K2hwyR9jfEFFPu+ceqPRD69y8IxI068nXeLWNTJq01LGXvgYqRCkFw6Ipp2doz5lvr+LscW
uHKS4ENhJedumKe9K4gUnMR3RBW3aqK70of2ZtSYr1BMzh+aIIJfIfVWzKiqvKb+4GrAOEn+wSOv
7ZaGVyFAOJTJApRPsfqRKnDbZubZTJTeJlH87CnaUzNmNcH6aYPMHmN2WexTD+SuO+I7YMW4z2ua
y7lH2Kwa87Vq1TIPvFSKdEOjqrHHKTujm72x9mPW2fd17L4vaBzxzl5cVHdhQmHM6ZbZJ2BqmTWY
RiIRVr5EushytYd0QgYX4lKwQ7J4l9gBmd/JAKRhHq0PLXOSr83vFF5hCObG184UJPnm9Zp+3RKn
7oKsC1n9je6rpfkvSuN3FpVUQHU62oEmv+lKAgnSmUVGMM7uppiTjVLdLiLbrfat6DRWhzDFvpZH
9EUSEyRKKz5N02A9aFyTK8w1/QgNw7XziDLcc+2oGCcS7cYJtjEZWIR0et6djRnvIIeJjzcIX3zl
HCU4efosZMWpIsnX4p7WcfqYJUV7Yws4z33hHYQP9QglWrcZQX27DhZ0kEqjS38UbXC1NRz8XWiQ
39s1qd2cBPmqLWlOdD4wO4hjoPrslSpdsc1HuY5nkoeTuPysaUUlScqUl8ab0mssqjlgg/CAQvYy
9LPfgwAKYvPD4CyyBZdYwKrYS+V/JnkRaIMjIVDinWwvrq0JBhT0ib1RDZce5WOJEouqrHVjCr8j
Njz4nPvDhWhL2CPvenzTLoIbt0MYb2paKHFDgs8Uv5f0BkgbNvczXcebJFH3pIVlK5XRC5QDLx/B
1mNWaZ89/j+gGVvIM04V481LvfcIFap1NafnjhxpNEXEBlYIw4m1Ailt64cpilEITjRXGxscuRO8
tlHDQChROkjlkcynQ3NnmKO7VsN+DN07naqAqxicTV6QkmXQRu88eoJVT8JyT759aDm7fFIkRoTe
tI7p/uN0pnkb3QyFfqI78WoY1a6y+MPN1qc0D7g5UB+jsfwSxeS0zAPVE5ojS/CdB2Pci78obyTh
VfefLVPmX0gVfNGwJwa2y8js+k9kp7KH8iiNdCUqh8jx1lTd4gnOkYWwHe4ZmN2qdtkzXRG7ekzT
rWTaYIvlkIEIeoYXvN1cX/T2sLz+yzcu7y8/vr7wP3+uSJpLYFTJ0nbqBKujq0dcLDOuNS4KtB/2
8WWrkyw3bw+Hq4/8+thlzbhFGn1pwhIG78wK5Xqvc83qEJmUa+hOGwV7huvT15tiedXbS9+eu97D
Qsfq7X/88duvSZXz+5tNT5lm2f32i0zDiQ5TTMTUclRvL/zpDd5+j87CZbko3Yzd8R9/gGLlvAvz
7kCvLtjMBLKnyxxH5B4reGzD66zBW5pfd9vXJ683b695e05Ny+7+7fEvr/EQut2QgPcZoxiUtuX3
v928vRZ1ICvMt8fX11y99G/PlX2VghK8vvJfHlkfCNRqfgmp7+3XkSHUbbMhfahkQyyAGrx7izbu
trQocuuW8sfbjbusuq4P62kibC9EJ4sVgLWWrpYyytvPfzz+1z+Tf/yW6+sJ5aKtOCr2snIdsibn
6DD7JdqkrH/dCue07Ia7691ZemwqxhqUFVLvo7PooK733m6SRTn19tBE+54zmO7fnrreKw2M1G47
Dlga/vQPrv/+Xz3HFZNQMP3j1W+vIdjqoQKUAOZYWOTTaG6a8hsJeoBmK8Pf/a+uPAqXsuDfVR4/
Ju1XEiST8ufi4+//6vfio+/+hjEMp7BjO77nByaesuFb2/3zH0Zg/+ZTPSSKTIrfjWN/FB+930xf
2EsaGGsxzxM/2c3s32QgPIQBeNVMH0TEf1R8XMxkb3ljkqgxx3ME7TXBr7NcweH9nDdmLyIsdB3u
KaB9tCfrc7yT3aNjlc3eqYlH9bFO3jpoJStrFoeSBQ44IrLsPGHuejlcfvr47n+87/8p+wIaedm1
//yHtVQ6fz0cnHdmIC3Kta61VEq/vjwmZbS8+v+iJ7Uruyqck3BsHAlVXJHr8lXjM7szy5egCsH+
+gWEI42vClvC8e/fn0rwX99eEqcSBAElL/uXQmyQYlINbE+emjH8rHzdP9HQ2rtdW54GQj43g4sB
QlfdGS1W8uPi+Dr+V/RN/au/ffmof/nbOVU4VxzHNT3zGg3309/exEMc9ZklTwxyzosKJxYRE8to
lG+YgHDlGWl0Qq2YKW8G4ZS+ukWO4SgtTmgqup1oqbtFsRmvEGTPP/yh//PB4Yr8y8FRnuZ8803M
kdYv58lA8uhkGo085ShMF2vxZyev0cHXUMWKNgHT18LojmCmGk7pr9mXY/+JcoQk9lOu4AlQm6Il
72///guTSx7eLx8aV4NF9B7uzMWAyc9/+tAYvNvCGxN5itljgsIOoRF0FdlOYfDdzLLovTTTnbBz
SEsEr61b5PpsBAvnSH8w2WX7NsUQIFq9dfN6Ok0TjiY8JZB3vSi9M61jEOi1HPsGyzcAqslj8nSj
BB+aO766tKAeevXZrdH1BpncY1cjtpIN3zOb+ffEhMhHI6vuuciySwA11OxS68E10y0KWMr2wfRA
SMr3tpTNQ8i+njqPTyB76n02XPujSZzb+e8/LYuexS+flmtyWbk0LzwCsH5NF0ytOMSTFcoT5VDs
ithX1q6D9jDjY4SnxYw+j8xjiaJh5ZfNVxXCz/7/PRDLYuSxuNK5oH650KKUNOR4onnm+NQwezO+
FCYd5bkfd5XdPU2ge8iDaE8ylIeuA+3qG+O7v/8w/nrmuFTLfOk4nol51yEl8uczJ+mqBhlML09Y
lb4b9l56iw65n64J1DJJt3xH/254++toy3u6dKAC/suU8MvZalLXRcqS45sxHfhuCotIaz+pyL9X
4QI7C0zgLk56a3fWspb0LizbwdlY4kPTOP/m0rH/Ot4gOMPqbLvYnIS1ZGH+/AH4oUDdaFjipLLu
rLJBnEXQXfAOrsw0Dx5Nf/rqeEayLjAjk7CGg23W5cUa1Xxo5zJZi7iyLjTMgIiyij8O7C03gZs/
CrN0DmqiB183WQi5Xp2LpqWUqxi8l1B2Lrffk0z/x/HJ/uvI7ZqSeQwVEXfsX89smCJ2GLqZPA2S
kLmSKNw7RPG4+0ZcsCOQxjoM/HNltMaK2EJ5yFun34QTnEVV1Y/tPN8MFYlZCBJRjM+eYKcHMU9V
sT70gzhpxzZu8Y9tQpNSpYsjcmOiXcRJF3lUK+ix07UFM1O1KJMCEOh/f67ibf/LdSvlkhO/nK6e
+cvlkuWBOxZZxXmTOfV+NCoUMyaHO5Q9Adr6Ux+BFPn7t7SW8//PI6vLbCR8x/JYhti/Xh/YvxvV
eLU4JU4wPhZUFu8pGd1bVU1lw2nQxxU+kJ1c+DjruPHxF7ivGW7jfzMpW3+ee5joCWUlmpWwVJtj
+cuVWpESntc4ro5dmFFosMwniQB157kshOMxGXf2kMKex7VxU0RQX+y2ZSZsG7H3behAQQ5iO2qi
p9LSzb+ZtJ0/j6jLsdG39SgCuVzSUizIgJ8voiqbF6IA7r06KEAE52QuOzBikQI4TBTBtNY95CWO
7WJ6dnuyOlj3RejfLfMKJCOAaLUHVxFSzmlwkvDGJdfN0ZHYWkF9ykIn2DWK07gsHW+/eK8DVmUs
5VuIT5B52Fg58saewtNo9c55rPPoEqS1desnbr2f6L/A+QkfzIhCT+QHm7J1jl1TRdt2oWKNMYnX
/rLuy+IC5GMGDqRRxYblUbae5sRepyhnLVp0exlV5v2wTwgLPP39ecZX+OczzYGZQFPC48INTAH3
4Nf2d+lTiRkLAfs4sig4Oe578E3zVqEewmZS3IlFWZTXvblOjQ6PDce+Ui6BtqzQKPK+iYkg4pSb
xKekbirYTtQjM1I1Uf11k31MuiHdsux6LmTB7hgocAwDiS4LspgpdcUx8NyHcTCTXU6viRaK0pSh
u1WW2d6x9Nt0N7jDbR2l0aqIKINd+6SxjKZVEyDBRGBM2+naukgpSM64NpFJXR/TAxDrNqARbTbo
zlcVVJ5tiLlPzFV8MHJNSaYS6pTEAgB+0gRHtIthP0y3JXXJMKf0bw8R5WfcbluWB5xCQ3bC0UMy
zOTvGTeSB7db3AiCSOuk/JhXmT4Qcv6ofOeRcS3eL8uiJtfPE03zKY/bp5gOLYkkpr0JanIzK9cN
7zJnUdIU8r5jDL0bjE6tdT3HwIyr4cD6f1encXsuWh9qlxN5dIXg3ntTG5y7CACUCgjybB2bqnyJ
SL+ec7nyRhJSzcIoj6JdtNf2Jw/TGScwuE+hx5eWSfgpz5/TMv0knH0+W/jAifNbezoZz60cFM4p
86PSUXToLeel73owEC0EmdlAT6isUO1aLy/Xo2ca9JG0OG6xcQH4rBJ5cDR8B+FeWowL86j0qWxa
iK+B9zREc3Cj3HBb+x2RBnPoHqd5ep+WyQBkXuxtx4wPZuF+K6H1btsYThPproTEK6BiksDHtUfp
/x6rHKxyUBqCusVzVk530i/3dJ/0o4dfph0EC/muf3TxM5BmSeZX5ITlBruExzI+ficBcD3EVojX
I2LhgS57N9AIOiR+na+TEquF20aPhob8hIWfwl1GbzDOSX4HT0erMSc9JSKKFouUYqxJ+jK+7cKC
Ptrs+5+GqonwcF7qdPAIn5PVjoVqvwI7B+kh12IdTVPzrtd0sYk+7I1wJfx2evSLeEfRebw1HBej
A+rguSKT0eW0PlhBBljfM+hdVLd2DaLLzJ15z7mGfa7pWc9YfDdkZdOIsEsIA+QHr+uor36c4U1p
brqC0EA6+LS06/B7kDTtSREBFUTMwUEwq/vBV7eMZFiXYzLuI4Et1WnN6RggHF237ReDS+N9KD6n
5fBItJx9ngdWFsQ9y10Vy/Q0lPpi9Pl2AG+IRY2qvBzC+87tsI+3YCdTUqID91uCVhllLPT5Fq0d
DAOtDkU0n9rcwwKPy3zrzmn0QPvqRYoRS1obVPs2yl9CMOAMGMGtlrK+5w8kUCRtCIaywxcZhNOp
K9R3Q+rhEvWkzIakE66oA9OVbfrkXeRwhpXJsbWS6YMkTstOOCv63nvtzg7yikdlt6DZfRbe5O82
dyAS1rNbFMfcLMl7qb8Hg2VcMGa+tLh97qSHzK6fv0RmORzLHv+Vkwm1y5LmE1SuPK+9j61qnhMr
XLfKie9chWMvIsN6PflBdgmjAVuYJ45kVCItXgAsXc0QONcUABAN3faymSB48W2ZwMoAxEOqKD0j
Pava+NCwHd45g1evmrxdMRCorwVLCgiNwDgtq7qH8dIetJ+dC5WEF3JJMWPN5ZM5xnT3AtRFxvwc
OxiW0nry0NZ5+aHWFNNq/QzyNu2LdheUrYeElSbpEvW04iN1yW+z9lMbXsgLbR9EsC0JLd1C1KJ1
4GDyawcwb03bsQ1VtvWu9CC5etG73hKaNIPifSNT9NlWFn6opfwWmSMS63nK2EZzJAQFiwdQv/4N
GtvgA4V5dUv3O8d3kcPtjk0E8MIo9wn1vLEhd9AK648jK7QbS0b0U/seY7gO3sUTtX3s+TsxWvLO
iBdaYOGv67HFUl0607voPJqa1bU0cfdE5i3K/uxZR6RcgYfY4msxbsihPLQtYindWffAMPjnsj9j
NfIvxnxptD9sr5uzkp3x1u7QI2Ebi7HykbS9a/rSA/Yy56wXn+aWGJhxlPUhYHR6WHoPqhw3VuE7
pymb78uu4SOzS/wdVAs3Ztq+ozjmnaLCp1ecBc9h4arHAmvhKu1Ses8DPiv8vuKjlpbeVumIaZXB
SaCWPBd2+22eWnKVBwFAKwQFYbAbuiEBuN+UajewZ1jHMexTIglHThL7ITJaIj4d9hKBHRJDX6MB
RbwsN1WZv/OMMT+L9kzupbEPcLOsseBHeI1m2iF2Nd63PpZEWUWruA3Br9vGe5yW0EYM7Ovopp3d
2Fds4zM4nXHjYfrrGVNcTFKjYRTH0fTEnT1kPc7zdmvXQ/CpbqdP4AWpvRay39FJ/Ax5QH+KSLGm
TVO4GzPKinVZm6BrZ9Llq2Vz4cuhfZ1S8ko7LzFPGFqw6I1UjWpZfi9aEa99wxHnOvYeIHoUd35r
GdjoqpE8D/+sEeU9sA6febuAZLXQ2eZVg86tleSqWbBlDGdbeSNZhjH7F0EgjjmLLW4B+sylQHDv
E36BFsJFzDeyuxTdWgaG3iWzZW7HRfE+Qi+3u3E844TFTJCiTXIH8g3gHbD7x5ZPxprfnGvfQMc9
VqdEE7fUzHo4Mg6b2Ki2gTd57MfJ2nMVohMohHeNqms4JFCxU7LqD5NrmSfAfLdB37zWtgD0Ei0L
MHvXxJMBd11uZJb2t20I+zy0sgDHfHCb1oJC31yp3VgiX/E7Sl42tVQmfzuFAVI262xiWIx05u9D
VYwbtITDxm/tZm0EKKhxjIbbQiTpZcopONzUteFsru+Y1nG/q1xEaJnzOY+s4ZyGgQlLpUMmaKeA
+Wcca8y89lmSyFaQJk44sXOIIYqiE3JhxTOD74QLVHBsfHoziFyYGS08TsE3r/O/440bDq0vn3Xp
vlZVynZXmujT0o5umvklM8KELQn5CoOh7zXSDRisI+e/HWwr7JabsIFEL/Rt6fZsVGT32TaCQzee
jInzu7Cqb/hxnkVgc3XBLLsJx0UTkzB3yK+qGhDw6eJTrxa8cpYwTKvoprXcx7EYR2yFpCbVZfzs
uqelGDbGAiq/gqRpOd/HEg++tosvvtd/xOh/8BCJuMkY4C4vIhZxQFKGhFbY3D6NXLKb1ivJ6aye
W7/KdkijZrRRGhcBmPc8iMJtA6KjmTARhbF1Qb4dYj9tL4btj3uz3OLk7Lb+Oz1YKF5G8cHnv5PF
1zZ007ODG3SbxOPBd8D85g7pQ5FWL2YxvfSE0/UTWPYNhIIFxJo/6YmInspP5UpWcl80Hwy8/Vjx
AlDfsKBWjQPMmkjVFqMk2T/1fNMjShj5MpSEfekHwMdVhWqjGgkB0YQdD3VH1FmeOStR4YUpQdDT
0SHdcVJQlqLyQZsAr72p38AW3YTCAJxSAVDAv9sgXoybJNvEXn2uR39cZynN9XZYcIUIB1hFImPo
FVEwsl0PibpVqew2BDJgR/T5KLqnviKEI69tfVgHQRKuTYmwprUA48ohv486jVlsRvu6ILlmXbH3
iAiWc7DPJF27n+yMSTZcVGfQbCoj5nSOhpDY81beWGmHc4Z4ByuxjA2bPtUlA2vZHAx2ALzcne9q
cEUi+9xn5nMRF/5WupAeu95YgSa+M7xm14eE3emAAZ2d2po1or8NWpyIvrRuQAZ/Y8e7l2WMG0OG
5Vo3JEWP4p616CvuScWYxMwdwa9n3Uk2IeAtn2DHnd3KrUC6si3n+jEvrXIjcHpsMj/eskK/GTtg
c0rACBkZ5TxzXxn1t8lhiyFUtmPY/Njg+MIxSOAgdvFNF4HkV5H9ZMaMFgU6LnwC6oTeDSuuyJ7Y
VRznAWOHV5XdigPdlZGYGMdciArw1VIEFRie8e/nPWy0MHv1Y+fbMDrMGYi3t+2U7qbRI4G5njZZ
jX8xTEl0K2JcelFE3A4xUKIDSaB9rKrs8R+KKrsFn4BDjdxdwXjDnjL4CgkEI2BDmZ62T7TF5Ov6
xtexdrGSOU9iIDfIHML3QyNeRVUQud5TOC/I+mpq0qlrezsG2Sa03MUBrVg5KqaftiOtxeq/iPIe
2Np4g9fEWZOFEBnuakD/sM4cUmEKpI43Sn3JjUUjRsdln9nkskNvCRTKiRyxh2cgrJlKAjLxUgyd
9VmjPFm5XX6OWAjCTNcoX1G4SqfyGGnH+CNJwcBB/RACYTgE0SqX7YNt8zuNsIqXAzk4IX9FayJ2
0TqEYAwDQm8zWTW3hZuzW/ceSo0d1xVYTbBFHh33s9NYCzRVjXeT3ocpfGKR4ppNdQwY1FuwD0GC
EzrNbm2NWrJBG4voAi+vLOTRZzfBUPEleYZL1QKzGl/yBDaMAdmh8G1ml17Ah8WMTnqLdGA5mw0e
cL/22HFFj9IlyqHKCHrA7kGeS+Se04bZtUCdkeXeR1SYqxG0fdRYexuesufql4YMWbt7BTnL8gSr
GFOYjcVrHWGqbAV2XXY5Yqdm65w0/byKTdRNRp8d5RDvvSL6UJrVdytieO7HikVuwHYY3BemgNuI
WS60kQVlgXtvdFOF7CNbzZSn956Lo942g8chqdB/lhqTSzg8IQmxNuwt5o0dUCUSc42qxS8Vsw+q
GsvM98KysnolJsItAvlMxRMPUShIzLD9K6AUpGnke5SwRhNMV0mGFUKAVV1709YbEns3qvqbE/jW
xXXVWTMMH62EhfY68LamxpRjm8rd+HLEPxT56e31Hr7L9DaOinukOfPh7fm2I8fCmCeLUUcl7KhM
rIs218X14fWGTUmFiMVlxq0EJONewsIZW93tkGXFt5UQAFg6padjHRIjsDzXXJ+buvg1LgmaV2MT
3Q62sY9MmEBeHUe31xvnj3supB7IsCCPxsh/Lwb3k8yF3vcuOfJ8tkNwiCPjTM+Hh95Qn7PK4RTK
Vmj36BPUib2pkrx6zreq6kGDGXmxLxONwSidfHLINFkq6H2w6ZrP7IrHNTinYRtU5Spz+QpBgSdF
9dqWKfbHLCVnKtQP/rAPSvY/niJNszLwXwbQP7LYtE6oCfkiXQ/L416XQDgcXPSUti+NM2xjjQEL
FjIqbRava881XoGfn2cZw2qIqI85TDOZ0z+laXTX57G5kwqFtWndUZQBSYa5ahUs3rsburQZ6Ho7
uGn09K6txcuUtO6a7cn3flEAu7LmAlpqjLFg9U/6cuFQpYZczXdaNV5zaOUcP/qWBj0n4vs+vcms
JL4MstyNCRVRCND6vIyUwwQPInEwSIkyFScjIk4KLpl5cDJ2g/CcYdfngY90ru/OfltjyurLu3ZO
IFJHudoxSY27RHDxhGliQAmx9gAgbQBeNWQ9c3ROeTG/TkJhXlDzxbO7+Oz7NcrJCoXnOIXBndvf
lE7bPJiZF+wblhbAuS3vyXKYTMLI0msjhjLYOtC9HIfJOsqHfVpMxT7LpoARuxt3Xok1e6q4ROM6
OpoJqb2jSleG4eNB6zCVa0hou8bW6t6kVIZSVAERxRQRpvMGcvLHIjbAgbmmc27L8smt6zvyCjLy
T4E21Z57Gaok3vo2h1xGNjCLuUbHXN+XZutt4tC3Hpz4EV9yvRnCJPqoWwLTKgsRWLXt/JGiGzaN
NRJKvAl2pzdcLZ+Vkef7Iscaki/SFG/Km73y3qdex/COgveyCGAzSwEUYB6I+qQhqu5A1jVuuFh9
JaWrvZO5IoBR+6SoTcyutjM+B9r7MNvk/tSNVZz40+NdVZA0Mo7RUQ0EwGZJtmt8qNY0PNzTCKXH
Y3ObySC6DNO9PQuyA6KB7Os8DG4wsxBx21qkQ08M2a3TTI8Vy/sOOc5JReqjrQpzlYw5niYvM85+
XT4FU7YNDFUD9WT+77q8OKuC+km0uKjHIPrYVOGLQYrE0VX+4zTI5ozg4r2VO9bJGm1YgtTojtVs
vDenWD3iyzyw3fbXCrbn6rr5tBUmz067FypFEWiOCGhAGTJQi4iUNeqHl8rU5iWXqXVpTWKB6ccC
vGzNGfjO8uT1NUPpaBKElyQDQ7rtQyzN+GkYMuzT9IApWLEEAEjHyqQsugcdyA5/GCp4tLG4e3ol
nTMgA7EhywmkUCExk2tQaGfRD1RHoLB6/ju08mjYU8oYswKVXiqywtj+INF23wWhCPZ1U0yE1jVQ
xKN5Vw3IsH2bHjhHSV/LHsxDlbJ9zkN7FTuZt5zHj/FsfTLHT+kQ9muRo4RGtHlukWDyHcQEHVUj
/PMoJCKlZOnJgGWyD90AsBMJVyNHyyBnEz+Zhqzs/IXu6UKfU/FrIoiPQv9oAx6lnQ/OL3FKAJXB
uscPyobsZhinvLips/irWBw6s2FMR5zG+ETdYO+3eEul3bsHM/pQabwI1xuuo8dZpl+l4TOS+mPN
sEupZfap0fcDxqrrPaju1PCrFJg42npqp1205IxBDgoE1pzRcyfW5Q6fSu5T0oxnDNo6N1asxo6z
1SYnrZemHPv+AaZsryDy+WQrDPr/UXZmvXEjW7b+Kxf9ztMkg4wgge7zkBNz1GANtvxCyJbMeZ75
6+/H9OlTtqpRdS9QMEq2lGIOjNix91rfMpgFocTEiISEtKR/4oizzLk3dJZmCHcj6ljjkIkQWIyb
pocGqChjHfkwDfJ7Eygc4vK6vhqPQzXaXm+U90M9kSTAcg1acoSqTrwVprHQb3iZRY9LCjQnx0nW
r0YMnP67+BgK/DBKtA05ku9ZZY0HZTUnbQYTQYCF3MjMPiQJ3egqKH7YdaIB54NBkHExorOmfeJ4
UcmRb5Ji8PKuThHLu08latP7SPkw4QKYBpU8FhNXPNoaIm/oMSuOZJjZ6uBiSLJOygwYRKzFS2w3
ysGs8MWeU2yQolmtWDlXZeRPx7CCsB8SSEejCRBPC5dApxWx0hP3WfQaRhK4imOtLx2QldICuXUV
zX0nAG8zDu4tkIYBAXf9tecsSYgajXUjZYnq+XDHk08ykbXtRhs9egN1uEvhbJixjmwvqRC10Aab
zOnIsRMcWTzfCeOgDWPj0eX3Aml9KhlprYEakt4AkGXu0GS3kbvtYpxDsSVDD7sjR+ySyEVqEn3S
CEFXM41NTbxEhokwOCV/3qqzQzoaG4a3vod5xmOk4KxRsZPfN36nNadxWqOlJylD6S9CJrJoVFZv
Ok0iiAi0cKul5TNmxKCVryoxCUMb7+dwsvbYl+8MGAUeypmGMbFzE2WWOBRm6G86iGFaMXTroqgZ
YxvxtsSjvKUZ0qPez5B168WplyBUO+hDjK3Yb0r5XllZt1Nuci84Z3PwiXFwFZ8lGwOJTJx6DAvE
o/+SufqwBWs/rGkOBCsg2WT/si4R2DpG21FtxolzNQ/GMCUxceSUxT1SVn9nlN8amuF76Q77InR9
+q+fsBsQJWX6b7XU3u0AO2HvY8ej8PsaoedZaS7FtZUySqsU56AoVEe9Kq0dC8RTaGQPuukE20D6
L0Mm503cO/lurOkSDJB06CgNllfnzGlaUtNT8nLdXDz7QfACPmiATof3PJfkM09TZBBrucQpc1qF
fcue6DNMJcYGZ1yPUmZc0ibpsDfCvFFT/NyGgolHUn+K6+47Rk0+ij+GiGqhYuxkRgO0knwBv8w7
J6YpArF7JherjmjhR/Ac0gQOXunghXN7gO4FkaJBlpw4wMtx+O6WS4uDifRmIGUorityxIuAMh36
eqx7TITZ8VJgrzDXzgYtih0ysid7zNPN0KTPtqxLKMkJpyGbotktr/AhhPZJKu9nzfo66ZgmYOCb
R1R820laxdY1Rb0grkiB9wlokGL5eGs/7HjSMUZg75WTZXs0p2l5GKfK8oXH8JU1fqrekIhxezjN
G+QocwOmaCBEFeCq2Rm7xKAJNHAedzHbrOeeRobu7KphfkJ7fe/Ojudqeru/2v2qsq+2pQUiricp
dSkkaX5hLYwiZqR0tZfQ4BoJmBE/jBzhTwNwloUyM1F6H4UbU5NKVPYoa+INy6oNBKeyjqRV8Amq
5hcVtO1THIX2rQz72653g3uz8feuPSSP5MUxWK2J/DkPKWuCr5WxZ2rMkwedIh56co/zi5aGCgp8
FgeEluW5qbzctZ9yx3mVaVHuMfvscfipW4i8gDnrcDcvUTd6ysECpPXGNZr0Npr7U9aJ8SFjZLhK
8/ZxDjT/FFq5c7a6kPrK2gzC9b25s1yvVBRKZdYQyUkDlP49p6MMx90cVduiWdI9pjwCfeHw+euM
p9Qfxm1jJSQwErfRW8GDPUfvnSZo5RRzfgGZcGOD2fOAmVZbvcy+5zOJADTxmr3QnFckW6DjSqE/
m8FCmo4EOapJsy8BjHWJUzFwH+9yCq5jCC7BstzPxTLs8M3gqxiLz1jIjBXDtWBPVfrdLHg2RU8Y
uJMBukrmucE+AosJLxo8Fmnc6UGpe7nKxg0VYLsH2bvDM5mGCcl7LtZqJ8Dol5fu2qXVtPajQmcU
zJSo5xc92kH+Vqjuu1XpCZ5Wg/hr6ZxFRA4uapJD7WDiK0RKMl0hPNNIh62w2aGZITkAi0vCEBbq
RM6PE0cCLznvlsRo3WnoWUHcRxfzjXk0npG4undYiz2BhX89yQrQUVOjP8zbGKfLhC9Kc6Gj+bw9
dC8ju2TCNVr3gZF5UnASzaoEJkqNE4XVrbMofiYfNCejRRN7RwWpfiKtMXI/QbzSj35AHE0wOnKL
MHXdVNklt0GET1NyRKsTbHsNqEaRd4wlmYcbIcEJbsCm64eT2onIfPF73jkSIY6pOZboDJKDzsq5
diKGojR0ExIUDjPUwJW/Ci1SlxuDGpqO4KaJG/LltPC4xIqznTPPjMcqfC4J/Wt1SpGCyc1aR5e6
OLvoFyjCyTpNCrx0ASG1et2t+xl5lDvL8uSG8SlR7SHv6y811ESvX2aDlj44a9uPf0wRKv1yEN9G
O9H3nTMDuZ04oS+85LaZvCqo0nOdWKgUR0ut1MJX1rREe/Ch2SVk9SwEZtrR2a1UkIPyd6URXTaW
1rloceQgUbHwLqD/lLa5L4tdzrt0q+WUqgITT4Z6Zm2F9V7rFPHz2kCzdXC3E5O1tmmqdQiaa1WA
X97QBo1XOrZRfzTQmlUcrxvp70XhdIc44UClcSwKTEbiGjqlNb1xDggqjAj45vAZKGtr1gnkbxrG
xBOJRx1V2qqIzJt0sCBht1RwsVn5nlEZW/nFHDMDWjlnGYv5ujbGL5yyHXZXV9/5tf2jgk66jR0k
g0a0zyIQzPWC3jZgcE8LjJsN9KaHzm1xLL21F2C3ZjRnswY1mS4w7xCqdy/rS79gvgW8b2sBf1cz
CPBmgYGjgWNuiJZ8VU+gwuUCDVcB+PB5AYn7EMXVghZ3YIyX4Ax24YIdN/TmNDehuSnQZWzsBU7e
8cqhp2mPluJXlwvCfF5g5v6CNc/hm6OL2QfwzsUCPpcLAp2GRM3ogbNrvADS1YJKdxdo+oLsAM3N
BGUBqscLWn1aIOuDrVN0LuB1CElnVAvtNofJrkng7IJT2NpcgO3zgm53F4h7veDc+wXsXi+I9zZe
4usW7HvSP8fYLUDBqwUKPy54eDWiIAkBxncd6HhzgchPC06+XMDyTtZ/ChbUfAZzPql53aoFQ+/D
oy/h0jcallBePsDWIOtB9RPF656G0X2y5/ib0YV76sKOrReO1B9/XP/uCpT68Hca5lx2BDGS95yQ
O1oyjF4MJle3R6zAoP9i/Lj+S6XAVDUN8cjdQoYukGj6i/38akT/SaS4fv3HX6qFVvzTnX793+t3
NnA0yaJnyJ4pxfl7YLWAn1MvoUY8WpbPJ79gm0z0gmu4/ubwejnX/9WzHI+ZHrKB4Nv/44+qn1LM
+//+S1Dg3TbCJq9dIcM8veNs6+RFwN4hQcT2NLPxrv/2xzfolS85tpYOmTBwKa5Xa1zJx9f/vf4R
mvi6VdefexhYlPWSrHUTrteVGTZw+6dZMu3V4tJhrPpACFu2u3p23ATtngRMcP23618Njih2TWA9
gJnNWEEhzgZJUhwiOqwtTfg58woxgQhYUBGkyb3K2X67/vjViFNaTu0Z+WNjCbonI8Wx5iJ5uKrs
/vM3gWzzz//ia4Z+U42dtv3w5T+99+LmNXtv/mv5qX9/1z9//5If+teDbl7b19++4MwbtUjS3+mv
vDdd2l5/HeaG5Tv/X//x/7xfH+VxKt//+z9e3zJWsKhp6+h7+6uHhlOJg3b6P3/9Df/6yeUp/Pd/
wMyMmug1f/1ffup/nDfOP3531yA7/B/njfUPnfqV/1xDN2wsF//G/gjxDw4FtM2lQwyUiwXw39gf
kwd0LUcnGorZs07i5v+X80b/IHs0DHL5TIHRRdmGRUzdBzF4NNVDV8BPOdADajZR2Likfk+P1UwK
DtiONUpJbZuHietN5HrTWl3YfUwd8YXpYTVfwsTcTQqfuCuBExv25OXVZWw7m8S/7MmI040L1mNT
WI62ddN2oW86DslQqOPyMTxkBr0OfCNVV2CtN+uX1KqyHUewfk2pRXOpBj1df3ZuUQYlHodrwIo4
b8riSyopuWnU9lRFBkmrFDijja9V89V5docOK7W1xkbfbJKKcsrpdI8BBI28mouostcqtbq9tOrH
umpahD0810IHVNdb7JZM7/FKM+au4AAauda9t6rXD10AHgdrxVbhn09LDcB5plj58/S1ZL9e1+V0
HKsp201LRtY0VuPJcOhoFcfSdYZbwoP3ulFQQkBt3tKa38cYOBrnJTQ4Dbk0EOh2SW3tFKZAqM7G
xkrA8MwQjOT7EFq3rBkB9WqdRyb3t+bMTAd8uLEK6ACz/4kR29+Ivj8osG0+IJYl2T34lPCZ+5O2
mNlB3Rd9WR5K4T7qrcGesfyROuTK2pKmTDB1LvFK3a3ecVEWaRRzhFb/+mL+cnfd/ZR9/2rM+l1e
//NSXKELlNjIfgz9g1fA1Ayd4LwEUJRWE21d5i9A4CyaxVp3F5jZk+bm75GV/t0rsNwCf2jQr79W
kZyLAN2xXeY+H9TVcycNagdJQ0yLznqFwp4P9hKMFy5cndasvYlx6iYegIqUODBXWkOWiD+0kBId
eaiK+fmvX4eFPPanK7JchYuDG9bR9UWr/ovfKNbNZsjyJj1QHwrElRrtYBdy3DS0DMYKsdK6Gme9
lcqtjBO0iOm808BzU6KASRWS6NHBfe9Hji1SzobnFql3fSjpJ9tRkMvY+PHDX1+0+CCgXz5IeOhh
FFkGtTrq4t8vOuAOiPIs5qLdmjTiZtq3sTMhQdDUCqyBsdGVjZ9jqF5Q7/R0/7gPIx9rNZVlwbHy
rZJT7uEOwealFfcy43AQVZwnxZZYgYlaeONDgVmnVfytZdNfpWaTHMF8NZtRm76RWHCD6YIXwoze
Rg1ulW+TnmSH5ifTqdptl7qPf/OMf/e2XD845FrxTPEh4jC62sZ+eZtGGihhlugkybVk32lETzE+
z7xgeAqd2cTogpI+Rw5FMcv40pp1xjSGzwxcko6M92tXUlHVfZ/tFI1XWo/2LuoElGVzYLTrPvYV
Uaexf0P2Ur+VJYuAy+QPvYePSdFAktBxrAO2pBNx1r1WxTjva62mbw/9qPLVOgrQQfX+390vv/tE
lqdt67qj8FMplz/Vh/slNRoFUEHEh7Z2Hwu3G3jJ59vaT78RM9Z51Y8c2HNu0kgam6kh88aut/VW
NcGMogM2JAi6lon3mmG3dfM3b8n/dm2L58kkWAVHx0dvZV25qWhrGR+qaa/XiTrOafGlcGq2hEY+
ksdGPNIi2lq2A6Lm6DKVHNICSThsSpdg6Ldau9zmnfm1AW1godhkBCTRf7KrdH3lrIsWkoEx1z/s
ZYycm4+zS1hNfnIc+65CQrfXmGVsC+AbGyfN7pqY4aIWROvSKLNjFEdfI8uXf2f5+vMSZsMQNAxS
XyUOgiv775dPYhLEaKhkGR9mCdYMAukdGbwu2OqWCMEZinklNlbeIooUJ9fni5nqDiFe+CnGqMAY
mbHpX78TH/cVi0kWCiJKH0oZG/LDh8IDZekALs+NDqHvcq/q860O6ter0XfntDIOYesk+4Aum+k6
9qZV9U2kBm3dZMbfXcmy8Pyyvl+vxDYWg4+jdGRsHz6vcdZKrda4TdvIhwf+1oSjdsgAjjJ3HoY1
yUAr4oKD40xAI90gzpBhuYdGR+LkQLqBaNVTyqiKccYsdziwEZSaf3ON4ndLsv3zGuE8UtVfV5Ol
jPvlDexk2tSyGFlKGvvGbQ33WGsJg8viGWVb81VUmznQs5MiWW9fht9UPxNpOZj6jR0xgHWtN3Ct
aM7Kt8R2aU0aEr0J/fLYye5MDWuSH6EYLWhobZ05g4SEerXrEGMXk9kQoEi156Bp1lT5t6/+h21h
eWaG67CnG3LxXH+8I/vJSKKKwcVBt8DnVIhSSCCYTozmly4L6VyiHbmNoEy0ZDqsiyVU2BdThli8
0FamAlGc71USa39zz9gfqo3lwvCE8oILBx4m0fO/v+R9IPti9skBHWLXU+2EwikukF9p06OtA1gZ
F/dOlMyfFg/j8gKGzL0iOP01eLguowgN2NhUbm+a0UeBRHxcUQp1sMzJ2M9ps5tzYy3VkN7qfVbt
VC+DDQA3Y+Vock+0SfcoRh1t2xxrr0VWHmzR4xuZ2rcR3dLWmo1u7SPEHhCeDoWd3Xfg4HdTQSZZ
W9D1qUwCEdxiqM+h0775PXD0pOtucjMxbvOe97FNwL2X7SvZRJfRPPJS0/UM0z2jP0gwgetpyRxv
2kLCy1rwhD4Xcv/Xi8CfTFe8xrbO+cZV8AeQ0n60FNoEdxJDoO2tpdM1EAeFLZp8h5knnna2vBNZ
f++7oPQdv8+ZiTnpbs6wfEtUy4URmB6GIkHMGRp1UnM3dpjFRKjom6kvSlKZ8/dCWNVOWsFnP3Wb
Pfezsw5csP0mZSbKsCHCGmoFa59Zyq7Sy1sCeqyX0n9UDFI4OZ0hPae7ena/xEEo6fuYhAAgJj9M
vSiOM9rGIkQKhpoNRFiyrA/jaYCFUnbDj6FRENUHewFW0TFHyaKvBtJyTO7l17CZbmcie9a1w3lB
0CnEThfs24TU5kgL23Xg1+FeVO3eoC3O1EDrN0PqfrUDzbxnen7LFZMvXxOKohXx0ZpHxqC2+/PE
/tuB/deK2/iwX3ITOBCNBFZtm1r1T1BY3c3bokl5lSAOk66ZN7cJ+bN7ekguutnJi+0W6AkCDSxM
FDJj/igxrq2UU9yHtiHQeJqXRCvwWSVWs8qbpt3+9Ufoujr/vno7WG2XesN0+PPjoSDSTD5EWhP9
rIWroX/ImJ5tC529HYwA4y3SkkjK2A0+iBHS63CeVAUeNMpkBbcODW5ApqHCRDZzAPubq6Nf8GFv
cXSlHDS0BAvALfjwAZ+cxm4QofEpq03LiyL6b0E3fE1jlex8E7NAOQ7TSbPa6ZRnkVjb8T6b6dT+
3PQYRG/++oIgVHyoBZa3VKAVhd3BUYpL+1CHp8iNzJ7IIMT5qbmxRZN8ytCmbQyHRniufeGfdm0Y
5WeSlGlDl+9uapavongx4gH1gBD19w7vo6aF2X4gGuZkFe+UM90JZS19Fl+muzASd+SWjKhuK2dn
sywSYMld0YPvIEHwOehoafVodXsCWu5qFXGk4q4+8FZe4rF5K8oivkD0werUEmFpFtznQQ/vjVdy
FwbMp5lJCg8q9bc6DsMzI3QTK1vdb92YKth2JSBBdddRYRxDl+vs683UWM53HVMaFEsLrYUlRkQn
eXDqMKFhly6anW0RVBPrwSdXzs6hCNn8M8JIiJnPomPJEB3V7zx6Yd/84O1u1lXc03idnDeA38Ru
pdgjeibSrUPkYI6if68LWryLu6WA1oBZz4ofTeeFFzu8CHxjvm75qBkJ1gpahhWSAzSbnGOcZdlC
H0+DgbimdNc1pLG7SCgiTwboycyyPrGhfoXVPd+L0V5ZipaEPUNVy4YQssTSuQimOPKMIn1Rhjae
IpIyVsOS7sKxKQeLb71kuWVT6zGBdhFkJZq8zMjGT5lD/lvF7osgGXNEQU7byg390CtqX36ZTS+x
FhdFPx3azPwBIsH81KXxq5qngT7QpHlOY00rsqDZQ6TjyUFYmy8sgjeZobkXI8ZLNLT+Tbqg6YDU
gVgeB95J/I2mG5t7ArLLTR365BQod9gyqMWBNmvhXWlmFWkypAualuFxujG91uSunvMOjLMFb1aQ
dE1EkHoOkCUya8hvmmHEqS0Fqdf62JD9IV+cFoExKpXiuESGbOTgfA8tuHQ5WdZnin4UzFVar7J4
rB85NpMw1yWKn4SxZmiAuHyAU2sGi+1B1sPbANXMQ99srB27rKmgpwCDW3lL8+Ji2UjVI9WcxJiQ
lzcNT9bMVJ2iKtjIucPUarR4JAyGKaayN2kpT5ZL1G80IG+sG+WZVn2BgRBeEibG6EIQiJBrvjGM
NlkHtuRcDBl2LyPr3hT9EvM7Uqd22MjmogM0MkaoqX0sFGNW3c3d8iukOqu00O/1yoBUwrGxNbc/
i+469+E+dCS8GQzrHOZVqyQ3mGSG5qEg1gqylIGQe6bzVtvUiKozt7USyA39xAGvnX72jVxtmwaN
btK70V2atjaqFrYv4TwX9Lfva4O5TZcQ5+IXeg+JZDKeEbxOq9B8MrVgfDYb5JxWA/LQpGBC6sic
d+wDc1fIxkv8wD93WsR5zJG7VIAvTcaHPp/khRqojDOG5Jo9e3K0bl3iTS969h0ZFFHOlm9vxgRN
n1ouOmrcW9J4ELgUwC0aZVCCcUreJWImyDgMqo2LRZVV2auWuag5fZfMJKeqMi4JnAosmUW2ri3U
Chry6LOeMyotOyPA4NQ/Wpm5D4s4PvejsLbQrK5WxX3bOHA7pX7ujfHiy6Hdmjj47rWx2xjLE0cA
M3hG79RbK+7GZ6ds0dbH81NimGfqRzJis7y+dUwuLgki/zMzv2dt1tHiaK5xmZ2KuAIdQgTRfV42
zOJ5iTLCrRj2p15wymU3jEKS97itdmVj52cpmFKpKLE+52aA5F/E+WkyGS0XWqO/IHdjqprIu8ad
LUYbYFibRV5tWM0+SmSzNQxzWBuj8x0VJWbEwNJ4MVod8IL6VAeG+yA1a5nOxebJsOOvZdrifuV2
pZS8mVS0pdDg6F/NX6yapaeCrJimBq0J/x3ndMw5wH1D19jsEIkyhWNUhSABm1yauWh0SGty1BiS
hGRzwslhrLqIl/LJYiKa720VPmbDWN/q0C43ViRyzuOi9JLhovxb3sr0YAz1N+WONg1KozykHetQ
r/XihjbJF4NCJrNbCNohyo4sT08pUvM5rRC1cg8WtdA2wrVH1vqmX9dIEkjeHNGFYs2qh9e8sJ5h
QueXBJLshpzTaldaQJeTBVxlTzfXRx0bhdg/cvxtMg6YHB0R4uX+yuCKtWrALxSmumdOdbPqUeRf
8EwehEBD3Qrmt6YEhWi6x3QRqeo9zEaHiPZdGZ5mxvf31eQUK6cR6AB9wwMG+lBncgH9CFK43Rr2
qBGPm7mQn5jeGLch7XDVwWtkSpEehxkFbiRqHX91oe8DWKFQwYetNqSU39IlrkKmJ3h1686m6eoz
8V13eTVdhqJ+Ssnp9kkh+5J2r21G84YTC4m9TnIzhkz+45o3OFoGdBl2bnpQ9Y71YsDGFkcL9vG2
qO1zDk3hPJCzR7k2mDtfWDxMErKrsQlW2HAewh+UkcZJc6etq1c1WAWMPXnmnBssIYZQe6sqYK7O
6QGRyJcZgtQ5VHpB9NJRVwuuNaMEFC57NIT0xUHVtejbYSU7jy4WGtudGL5pDXq7iO1W16UN3tzp
liOo2vYlBg+RdfUJG8laRuQ2+iGuECIRxN5oNLwqiTJ26IWektF9U12YX1wrJAGAJlcXl92azCSG
cnizsQDVnoYKWE/CjlO4LTnHIIVDn3lL1r3ruRBgs/5H0xJPl8zap9SqQ0LgmaGQb1dt0kVqr3rk
Fo1tYtCd47WK54OVuoWHDAGSJxmIzIALghH0oTy4cf3sRMPXQfs8ZnIMUGHTIp7WFZaZh2QZeLCO
H7gLHFCyVIZ27T+Vw7o2yGRTat8IvtcMLOOM/c9xooeoo83ILdew6UYQWpmYM9aZgQuXnkzaV2C7
x5GdeJyyW43+94qTH22neofUu9pNTi7pQjMgaeRzMGCUqXDM0jPz71XlHpMMdIZsNW3tj7AfpzHY
dW15IxQz9praaYerdh1b9gMl9Qbf+nDuyMMLIkxjUz+Dxu7Sb9PWz7tvZVCrdU8zZmrEC94vzux+
unes5LGmNYJkovvSDRZREGwDh4HY1FVPFDIlcQ4AZCI9EdOksTGJktDxZkESxtE+I62Z44rlLceK
mXTkbWmRvRemHpGqutXHRWKvE/T6eejLhP00iTYlOrhlAP44zF/MrmU8i4h9Y4miXxkJqXSjQjwJ
KOANsclI+xaqr1U+x0MdMnBr/K2vxTvNoZzwu3Y3JQV5ofoLnI5dlTTY6OrGiyOb9d1HWzrgIwzN
ESAv2ud50L5YLUgvOUGAYEgXVA75vxy3U0yORFyswiRJN11uMjUXzVPIAY6ygnExZXvfa8UmCMtv
APtOCkEVMeUzChsqkj6nZRdLLxYA7ZsqRFYUu6T7yVNdMLibyW2LR+2WLFp3RsWkQY9lPA89U6Fk
AlmELjfz7wZk9S1GEczc8BmSGRVeTOd/xe51CzBhVJifcB2MHJy6UJ1xF4EFL81Xct8v1aJmbZPi
XGvpdzOfIAeeEQkSdTGRLm3gE15Rud2ABGnZrmt9HfrfUFB9kip7KGW9l3351NJvgKNMk6NyOaRb
+U2dAOPMSWxwAxY+l7bMyk+5XYYq/p605iYbcnoT3RMsoGhFL9HYEJPK0QSrrFxo818b9P33mePu
Q5aCjUwQ2cVLN1Dvzd6ry/ChrInvmXy7vjAC5JaoRg3ITf2V4ogtG+skeQ/uk8S5bYA/BIcB0fSa
ld0voSROTshnlCE0u355/Yfrt1y//PnHFbSKI3hB3S/M1cHvt60DtGR5KHkll16/0WV8+K/vuX49
LcQFVqHT9auf34hzGMLSqJ9/fvnLr1oeekicABFt6Pt7Q0PLXAyxV1YZb8Xvj2y2pTlvf33YCQ0m
jXjMeMuzul7n9f9+/uTPX/bLowSuiTkhxth0DWW5XoZuRzqFPBycP378w/X98pAfvufDC/fxpfn5
OMtTDLr8yW1oRk3BJbA5rlutnh3spulvmQojSkQdMKjx1SV3mFq180YNPSDcDNiIteq8qaezj5KZ
wFZWtGvs5Dow+uFOOBT4cTZ8yUKCEZPotU9ysoRpgzalDUq33dVWQnZzGz7j6sEJm3TOVm9RHUXE
zG2Nsf8chLl7UVm6qbBqHpo2zNnayBqPsipDLlg2K1ATd/qcwIPwtexQ++ER03QONEPgAynPEs3j
nXAPo3QSdMQcwTiAhFuiRXAKmPoPgDPBp1j/Vg94PcyEbIm8hlWEX2/cOYc5pz7XxvkVrOt9MqKd
H/q1ocMel1Gxruj2YdJlNSU3FFBIPBxSo5hW9YBsthb39bTMIdCirJ3x3IYhevtU3xf9rNYV/p+N
hfvek6r2Qks++nxWLvo0roFEF2hH+9BztLvO7KoNz3qTC8K4h1IxIBf7wNa0T8G25sS2DgoLApCm
ED/5vGiNrzHd7JDwWeldqj9EtLo39ay+g9gk1VO4MOFwCcvhIPnorJT5llKzmYJXow2HHUr6agt/
A4GX314QToi1MpHvjXgQLjQmqHt6QkMz7SYbK/dWcw5VNlzoa7zqRu8VOk7MxBlXWcM5KBzIv1FI
fYXvnEM320U1r55wp5fScO9spkleHRt0cuHx9QO4LkrFJTAkBuPeJvelQM2sAhcalz/dWYtj3ALU
HprFDuncDX6eFOIFisFafDZ70AyypxCpVLKgDWini7g515yobx2iGIPqRul+dLYmYa8MPvWrsXAq
z8+s8RgQsjnOE0EOipB0FtBdVCL5FJP+RILoRCaphu0qK5ZwFCY5kgi8BByTQe+BdBXcYXW5hlZf
H5bQGxEyyZzcfKNyKPZZxx5IXA3KdfSaq2u9KDXZkxVqkJVgFj7BIEGETDd6SxZzVkZquj/FoTdO
g7E3WunchCJZgw/kbB6n88ZUoMumrrzjqTWXjGlCzlz5Rovh7kXqHepms9H8gc9y1IGBsu1u34Xx
FtUt+l0TWwT4clFVByMaT7jo8o0DZ+tBjW8Wjs0DPxSuWqyFm6xD3lfIr31fDaRMfYvnh3qGcFLN
Dg180VwmZ132AEzmoGU7NedX26KShOp0m+b+YxJYb0yRrFphwlUTNkjt6IctF5ml/r5XjrYOLVDJ
sNIY6Pq2WBM6VG7Z7L6MaIw9R2A7bnPp0zWqbkVsdkvnaMWkGbqTUWzDmomAbis2YtDqq6mqT1jl
0GTO3xyd1hnyTIGuDIkhlEEdMzGkumw9pjSSGNM9Nk1yv4wHpm4Y2bVlhGK3eUya4Gzb33RBuDRd
nrt6RtcSZgEGcpET2znl1krXx3YbBf0tHJ5pnZrEkDt6aeyryv6ad4pFw8LOZNjkS6oIzYg5ZN1W
lO0XIwlPrTJGrxPzmx4Dkc+mB7McvOhHh+0RSL489p3bQIk3fvABhBaEz44BjPVsqAHdvTI8v7Wy
badhD3aF2ZFZPe19YfIBRIoSpkinBQ1+jsnhqpqwsOZmmm3Tb9QYYxtEpyK1jrPERBW1wOqW4XNg
1p/cxRrEgvGcYu4nY/IZdNwKYkN5bHQ/9qLYuBRq9PrZPJqWSxfV6g/2FD1q0WIw1+ipqsrXmOdY
mVe/2SAP8PlRhNo0WvLYLNZaJtS2y/rHmLaFqOIfmebcOy2KxNa3xvU8W9voU5NV1S6t4D0VU3qf
Jdllsk19y7AAJO1bKwTGnLY9Z0H12Z0wtMQBaoBuyB5LYrKJSo9R2A70wF2/Bf8zl5DCtXSnipl6
RgD2tGgmGO1WGvwa+CbFHYq14KLBAtLj57JsmE6I4dVHNkEwDuEFUzcxup6D5zix3s1q8nfN0nqa
Z3mMc0qKJjXVJ9GGO/iV+jhUW7tS4txwB4S19q2JWR8G9UWrcw4stVlc+pZADtt+VgZBpRXGDyAX
wsQcRQz7IWi0O72KEFQbZKnhClsCPSpSTpmdhX7deVruPIfBGJ0qPXuRFHoV2uCd2SlKeJ92GSSz
x3ke9oYvJAJi/J1zhepFW0JSF6qGiyuNjK4bu4gBhOAwlGmbcqD3X0Mr1FeJIA27S4tL1NlfyZWH
PtOSGDIpj6bol95ooxNJMe8SiuGqEyE4BA6Jke9iz4xx9i3hsk7EJzN07WnrmHm1QpBX7jNIUTnn
DSea9N3QNfmuV4Allyjn/8vdmWw3jmxZ9l9qjrfQGzCoCQH2ItU3rgmWy12Ovoehsa/PDcarzHxR
mVWDmtUguMJdclEkAbNr956zT5TUIWV+izdgg0N1uZsiNW2MqQb72Q5PcFQrdtfipZc7zdWsjcXq
yVE1lbTYu2MBp+DcJesRr+/N01APL43Pud6T+RzIxhm3ljvq+9Sm4merOuk97IcsXTgPdtBpskqE
mj4WB2eI/0RCHRGqiD2lCMvyxGRbkTCziQdbBmjv6RHSoZrsqCSlmo1TJ3l9zspDHY/HBg+oPZcb
Fk63kC5mD4R4Tp6+RjQyA5hNXkB03gMxsi9VNdIUttJpV+t081i+J3cMsDTlxApbJ61HuTvO9aFz
/RWVhvMnJ5JqXG9S3QdsxDMuUVbumbemoMHKje3FhzxLSt7YrAqkoVHTLGaKyQxgCWDbmSSPoGMM
g6OMgPA2/iYuBg4PMvZtZjbplp7QUyYBx0mjwZM6P6vaqn7TF8fWTxSQYeDUZED7Hufxu7QHEkCz
nuLIaM/azBi9IltFOdRAXbF3Il/dFzCxWlcDf6eZvx1AuyshCd4j+UWbFrOWNpXJNophHs+j+REb
6c47Idi1D5x2aNT1zWfZz/PWrJs1Pzq7YsM+dmRdkYfkT7te6NXRRQLuZYehGbNTyMHNDb1SF2ff
hEWUlP5h0ZenOdqjntO2fdft3awbOc4kbBKfWMHwuW3TZuHtMUAH1BojoQE2aGfJhvwS+631p6el
7t/ahHE2aTfvspnNnabuJS4r9EvDRU8oSexyuOC4Oeux9aD1+OG6CX/ZkNy73P7Es7vXzBmJoXXa
KPTWfmffv2OmnVnZBIBrmyDima2x5TzGNWLMwTCrrdMjWhNGNZ6M+K6ehxfmBHhFNL8M6fs/KeNh
6DBO2gaKp3bwwdUsUThm/DqyEQeldXfoA+3tOBNiLXy1luLtNdKb5EKO3JM0RnqfNf1IJu+Gdj8P
/nO5KrEhTckTrVua0lXqxtusoZvy11/KkfF6hzjIFDWDpQIzWalpDVtsY73GJjMqGWvapu8zeEDT
RLSYqqsQWw2eFZ/D/MFNxLZekwRvDwLrLfI7Sqc1Su/24EaqDhNhkZYoddJr1wfgaSehdOvQV1qF
sVZ+oPSL8K8K84QPlWJxIO5wmHAAT+4rsWDMCbRC/UCdCyRTigOcq/nUzB0KNKu+i1Y9/e1B0yE3
3v6P7YqkIhpCwe3viBh3IHGf8lWnPqwy9nT9P9KNGaIaUzzsa8M52vjrTjFtqRMJyrzC//izJUsR
LjFeybgUljw7Mos2YzNYdH5wB5BuU/M2r7EQ1jTA0xi8+N3Mi2hLS2jJmuh4e84VK8bX/v3pU7pv
fRn5kA/c6UTLGmCFX6luJ5X2bK9Zc/0PBs3Epq1fv33TTK4TqFoNZYEVsUAPveYFyDdIGa6cwG04
f8RCb7bFmiPpVTjdO5tuRDcuy0bDbY5fvAqqlqieKuVirPQRz1VFWcEVQNifvj7kfVmc1NVbX1Rp
R7wcBaMmbaL06BOls6cddPjri+v5nQ+SQeH8pTyrYQbmEAPWDhaGy6HklTDsfpzX8+ftIWOrCGfa
VhtzzfBbUmJESoKkUfteM7dEg9pA26CKMzZELBK/vT7k2poEw7h8OHSZCssbfJbA780EcOBH7qjh
6KX5AS23cxJ5/LPF4QL7iOsX0vlOLvmA8ZgH+tmhIQWl8kQq31JEHh0NgtpuX7z9X7H+ESsbk5TB
T1BjM/RMtIVNfO2tiXF+6wvypFAzx8bawTET0p3ka+1iv9fV8IM97gcr4K9q2iCAQkQzFmSUChO5
ADZ/jRysuOavIcA9Fh40Yv3NLmymmdFIl1d/U5xrN0hWH8A9vRum8UYoAtbTaAx8vLtAUHeLmmH/
mfJITfxdx9TNn7EjP9qScSgZswljhOpeaNMjCsy3HmAKcp3X2aUCIUVNH+FpKKOFldN+Cdv+ifjy
ce5cDpuNPgdolo6lV501mvyBN9EyN03i8mAwjZwouX9tsu5GDILkVHNh1GK5yxPFoW79q/946OlH
MXSQybFaVu8gXyxE266mktPta3/71rRYL77bj7x9WZd4PLrZfv/b943+GkN5+8vb96ne8XZ6a1/q
HGMWctzqEC8YEBk1/Gmd6WIXqF1aP/2IGOKFHd2mslm0V0EFsIESMpxGXIWedi6zyDt3ZOZt3UK/
zHAZwZ1Vj1rv3UfAdxBZmNBCIBBNMR9ICWckHaMn21onYY62i3MSXyyd1c3iS73HaGNMW8bGQyOe
ueUM/Y8c6+GenI+0mqetU3cXcLfRnStO9kSumJcn4eKP2ZNV1sRTLxQ3VZ1nJ3fOznNfzlcn4bbq
1t5dXBD6oDXDV4vME6OROLVmSZJ3bR5Ac7xw7BfUdO3ecQDGOIO+M9Eoh1hG1NaVxrORtfPBljFF
d8Re7FFjLGzXe8u9Wp1/mJO2f5hVAWRTH05JZB47JxEhERbdPgM5l3BkoVREcZ3YwtrTieSsPxh/
hJi5R+0l7HMmSZmVfRABRIvGXiEsMQSAd93wxpOo859GWgw78pp/9YV3EeA5hrZ4cIf4t+1U+llP
tBDyFy7k8XXKzb2e984xI3Zs0il+F+ysjgf+0k9ey84D3FYzqDPK5Xfde2/tyjhq10FAX4srd8dr
6ifoDQz8q6XlYf1LvrJ++mC15yXWR9siDoW57Ivtzw/AFRrJvF8Vs4J6x302TM1urNuJmYsCeC78
b+035yxYh577YrjxtEWEKkK8Ey84ToaTYwOo1gYgcG4s/jT1FO17dYmqHtlaZ52YY5a+hi64i3ZO
rp5tDiulY5JTWL5brv1LVFXMrcvsg7kaNBG00APT2Fnw+1iwZ9BSNViCGSLJMWr2aVc+0OqlyuVw
biXbSTMPspd31azqnaNVLBH2GNh6+kAK0acAFTTF40OGGIDoVrmZbJD7URR3iMZaWtd56Gj6ViNO
SfHcuXteGvdeWQyvcpQkJkGJNJDml9hgCFx1yW/NUiCJW+1ctT3CJHkBjfjDzilXE2t6IE3lsXPp
VQzOkz6N70kxflRJchHOfMjo2TtZsxIjyk9PoD+DvrexNG4LyNR3dVX95NMHh2/Hj26R/KLWUoFT
JUdzye9Y6FdM+W+3r++kO32Dgf2WjORZoH/OBYK23pmYncgHVZVdYAz9moRt3oly+QKx/adBaN4g
JMAprnN3Gg9W/xsNzNdouJ/myyAhYaEoHjeqrX8tOvy3OfmePcDlIgJZF0PfSkrrR67WVoDJzKIf
3xbfnDkTZYgFvJhbdKBDQd4yAvcfXJfpNtNBlFNwX5dYfxs8NwkzdML04fVdu/4c9CIdRT2ph8uc
ny2vezY8XA8900RaJyXOXRCdaHVWGSB4DFcPfL0ymd3iFyhMdWcJiyE9v3jew5PW7eklA7sIx6hi
1N9iPx1+DFCOGf2/p16ebyXbKkkLNPvGyCeSxwxyMOOD5twns9XimTNpg0ItntGQG9Xkh5MxX62R
iEYEBtki8/3YtXfuzGCDw/V9Epvs6vfNahuy29eOJi8cxbthoXcl1jXLdHrQyHC/E3vjMpOitWb/
mlZeuZm18JKNJDRjSe2ryxevz54maEQtndcZ0l0miWWtNFq/OHlYrbgAM4MClhd20DqygYH3oRM+
ZlP/KC3tJ8DYJ97hhUqEvX18WGKWnrIhUMINZRKdNDncyzw61bFzIPGSA4NJNPj0RoOJOII/iJ8r
6TMhEPlTXS/P46Dem4m0Tx+C3piWd13BAETj4xkd9I8GDSwDDx4HuMIC4IFFRQz+F26CPkhHmQTJ
ZO36VEdR44xBU6X9vrJqVK49UpKfMVo6QIvRp5r0cUvSbVlwVybagxPdMroR1DCvlNYXrYmzcrAo
2VHzaxjmd5u+Ttb0LqeM7xU0F3RuxOxK4Nsc+rckdV+ZWtBEk3SQ02L6JrKcPdPwHvU03sv2R6RH
c8Ap6wpC/pIZ6pdHYOkM8s9jUoggbhuRQEzRUL1pHbtt7Te/1lzGkdqPjadrd6NHPlFPYz9YfI6n
dv/BMMkOpsxrDlgVsHmNI7o2U6d6mJejaY6/o4HzSy7VQ+fqA8b5ckV4EyA6V3902qJsruNj3EXc
lKgJsP/vOCa/qP6XlmI7knnH1TIMZ4M4og2Te/pH5XOJC5giFlEbXliyheDBZeX4c4lFekn97j2u
wMjjMfbvY7qpG2bJXwZDgQPupxQ0XF0eYbIENjyWLcKEMtRwuoVK4/3MIkOhBqUFqkzrrlb0WXVB
CBFk/6u/yuj1JjrFnnP1Ztd+bpdna8xR6tXIKwzUeE40ZMwp3C2vEt3P2l6Swv0VUdScW9XzFk94
RWQ0wZuI24PFQYz81JTceysGg9EgXyeIwQkIIzEYP/d/cmM6FD6ypzSH2JNgsg4FWsaN6pBWEQw2
EMPg2TsCTluyYPwXaC7N85DltFBsWNmUm+nWl5IG9JCnZzDZjy3zvDu4V+LOTaFf4i1JEIo59Z0B
RwgwsnnxzeIrHoW6i/BRHGdmYpMPilWuD16dknVq8PHi3XNPuO3FaZmLc02Wxl5vVHWGN1WFeb52
llBLnrpC+rvVhglCxjjQP7t3M9RztwdPKorZMixbYjkIS1hOaW+hCaKtH7swlBbJJmrYcs3cJXcE
TvN4vT0YC8o9zUdpjgXdY3DvbvxpdSUi+twYg080QIRWxJ3XLG6AhSOqX7Ot7buZzTBoIoiUwDAX
0ol6HeM54hJxbBJdPXsO0dcFiSlnV9bmJhqYfo0r/mIw5nKHK4IqMcvMvQf6JogHR3u06tdY1gKo
LH9wY2PZGesMf02fGm1nIkyE2yu0yYsL875X10Ql7Ksu1UyjW+x0A2+Pa1b2XTJW371NhpZlgkUp
FM4qo4Pew4QOSn1PiFCC+EdE1tUXM7I5GUGvybFFFHSCQdtP9ha487A3TY57Q6bgeo3Eii6+xnC9
HPhpI4NhVTPlX3R6LoN/nb39ZDWkZpp6aGbDYWFTv8+z1gjtEUadqMY5cCGb7c19lKbGXbywxfVm
jpjR1Bo+5FnDmSc5MsCgVIvUD9FoHTUfi1FCOVFkRnaW88iG5R4yv30aFLCNPDV2yeqzxETHEEPB
sO4cgCkJtbsLYn2LPGYIuc1sltToAJVBcZG2C4LR7dCyM6U9/9jS4x1cmQoSNY14raGv2Pd456cR
9QXiAUyU9omga412XE+tKE4EgD/UY3Y0aPxRQWk97qU3T+fscTP0ysZOQQj08F05+U2WxJ/HBrq1
PSCfhJIcsR9c4rkVlySbi70auvtG2XegFEEgie5HPmq/fXsiXYv7VMarvKUuOBCUvBHodTi6Rvm5
qDAfUwSCpZxZYZT8spflSgrUc12NOTPPOdoQzAzMnRoOuiJ+LUwtKYR1p4vTrVcukNJG+08eTd1h
oJuHxGm+iiw6r/8ph903E1MQtX77niASY6yZdFNx9iLzpYEBcu9N5DWMrP9W420IfP2hFfVTTYjD
bMQRQpYchRcwWzbXhJ5n7YXk/LJQ1rYZIoAKtIW0FXuQNhy2+KvIoNH4FrEh6QIFMkt/FZXjHzns
00B1e4JlOlK6gYaYmB8xoWmuc8mrlhNxhyU79mmCdfmJxmuPVgtKJ71m4G6RzozMfcclkz0M8fTR
RpQfiZSHKubApqbszs96UjtKmzRnuVqmfYA2lEyuMdSHGFwg1cyQHKyZk3VWEs0sy3hntlN0suAG
oWgphifLMA+Z/TvK/YQaHMX1zGj1HGXJg3RG7Rgxkx5iow2Y6eNTSoxzn83ACsn2WZm95bakR7he
4/oWtlBJeyRvz8tg7NqKDWOZvSPoj+6oY77KoEdt3VE9FkbxkLSle6h8ONTMO9K7ymm0TT6Le/bD
V31ufnAL6cdEQ+vpqc4/CsB4iDu1e9Os30ymUHtXDl9VlpHw5qRPqIpXt8l8t2T2xZWpxymY+qKv
prcuBwHiTqhOmHnMLs1ZN274WcMI0ooJiVKf7dhJ2oqwMXXsA3bDicqEUQB+W0RYKbMT11dKL695
cDoFKYYskl40uM8r+0hQwJcRP1bNaOMfd85eowUOomWmEs57gSLCcoCh0JfF0F3ZX4YytB3UH3ro
TCS26Qy62h9WOhne2PUdKyv4mXl6n2BMinpsoeq1cQ46zLlNQ2hCz1sbVl3dh7VNiVgYTQx6VXNQ
mOP+TAXz8PVHeXZ21/vOI5BCKqbVTnwz++nT4JxdLvAgcuY1HJt8FQdF/7Wxn27f1ZHVQKcATyuY
AsTeFTUIBGUUUEnr86GT4ucMCBFMby8m199jw6AqyLyrYfV16LcgFe0qu5AyBr3bRTiSe2v8SbRc
ah9Sn8Nqlgzt7mbNhE34FS/lC2d9ZmYqOTB7OedGTrGJm6bOv5Ip1gGT0wwGEQP8Iv2qbESsSFpA
Lq9ee2O0d9PEALcqkTBF3AGkiHHuVEO1T7asDuRVrigBDOCYNJHpabaDZ+HTaiZs3shGtzUsW+rA
gc8G81wsfhQ04wJOmC+ZzY8srGYM4jY6FhbvOLooSB65selxwEoXzWxavNgtvJUox2pMz+RgN+OD
tKi4ip5/nkSoJaOu2fbAJTe37xREiv+1pOZOWwaxHf3IxuglHhZWOmZIyNc47coFnpqv/bHG0Q9K
Ys/AGzGhyTFQd1hD0FkFComR1pq/WU9XC1v+YDT04sypsojo4DnyNiMHACnEZNZhmo13qWP9FAbr
Ua531zqhotYbbLom63zC/Bg5I/eCc69NNh+S6Ty1XCQLv5XXay9zgae8yZYfg+Qs5jZMfbSUD9tu
9G2ywKKltZbofR+u7wzDSGi8HsVdP2tpMKPwoMG5F4gLrbLwQgk39rafqFYci7g6LtnDaDq/koaj
Q+PzT27tO4KXORAmXzO15FyNH4niszNqTVtpP9ihEaGkfHxXM7u3Davau81MWqmfGYcOA0Evh3lX
JhxyPZNy3ism7dVNhvk0wRJsdf2qeheocSuHC1FNMN2t4ijyaj6uNbBbTO1DYbFopov9Q8aT/TBS
Ruqz2WH4K7aaZY4P+bBOeFTIrK0Kp2nODpV0f5DUXpxvD9ooPxOou6dFgwYEyPZOi6UeBXTmCP/i
EEKSoHhPJg35rLOYl2XW00OkcIKzjj4xbB/3ytSfGmdwd6wlztmSEfE/I/XQ3IcNR/xD67WffmGY
Qdsbj4nkEh0WjSBZNsn1otJXokMi7Q+NUJ0wG9b3j/bayVlwptnRSdk0QXmVd7N/ZNjj79cz/zIP
YoPAST8O3kG05EHR5IfZh74vQOcXFpPeHZccx9NNdmvI0QoM8tw1yadHYTBufMqEaT2pmZ0JZpcB
zFAz+uNGjI+1nn5kI0rQXOBmoH58dPLmKuYYS5kKO9w9fSlQm3Yp19KkXWsqGSQOFE2Fmz/bg1Mh
w/nGYecBdUeAbXBa3wi0Q/xuzRLUXbvyZ9+Gxus4BlEuxah7qr5966iMAwJygGutCxHtlRq4ArD2
pmc7jgrN4Wb/UmSxgbMTnP3T9H4ACxgI5hLM7ilu2007g+RCGXEsBVN/OmvjVpT3JfhZbGhLe9Ch
RFApohcxbRQd6UK957May358NzQM1xFlmQ0XhlKfkfHQwFLsTrheUNuObKq398l1P7QJbZpt4Jk3
cQzdfuFGzQo4W7HXp/hVUQiGlK7s9TBQDFKXUobou4RLAGGK8b0syQxNigWiJg1ihDRGEzuiaJ1p
ZOKqo6PAvZrqDvbEKqNnwIJlGiw1OXIfIlhIqyFHAJEoM1NxrHPGeGmTQIFLvlbz/9AXX2XF1YSQ
FrG3oYXmstrOvfE5Noa3hcsKjxIklX9egnrH0DvD8x3b8sUIx5wVK19YH6tdV7XXnHSxrPOOqZF8
4KLvifbBiAYVgrKEb6oHsV+gf+PX6vyA3tq3joGdbpkXwn1j7b2WMN43QKcutK6XQICDAfgNJJfI
vwB9QL9Z296Bh9XFKJ84x1+1GIOgMBDMrevV2O9GRBFo9lnJ+4UDX8632x0lHwYRWpVm9uX3y+XW
UsdGQmwyp3hkEjUtuGwJgSvfibVPydIOLhI0c9Dm5UMj5AWmOV3q8mswINklEa+m0cutqmxm/Yos
tz4JHdrnG239HP9aE+V0Ij5q2vlT9lUwtApaC7NMYYSpOVrnAo7q4Ex+UJCrE3rLPWeS5NoyhdqU
9G3fxzGBEI2qgODQeHkv8Rzqk7e2M+R3SkPnAOFXf/Bq/XueV5y/+UmjAsVzpdRdarvZwbEAnoLo
t0KNBlWt68WpbuFNOaa8WPN4LEcOf75hm5eRGqcsYI6O9RLtfZf4Ji+CkFIh30Tbz+XcgDzYtAK6
GmmUIWFsLfPd6supDAAeBffjeoV0hvw1+MuraVYXmALXqQYHEnVAhjG9H4lPONL75pAjDcZ69Jmn
9epx9JZFiipRX1cCUivYZllUrEKzuKW44+zY+1RyOYkCn7Nr5+/resh9gupAbJsk/UpE9FLn7WOl
7I9hSX4XhXtIpopVLQOTR1cjQDQz8pGK55by2proEFrp2tkvKHft9SZqZ56I4DOKe2e1QpbNfdys
kG5Wgbyh7MB3O2zUQvNNZ0WGMpeGhTjcNuyIs61unjHNZRtCpEgAY+Ahs/N4Njvvq9G9Y277uAPN
Y2KQpNIMzS94c1yzXFy6dF5mjzm5XQb4mSu/XDZVyxK9YGZRFZsvKSGUsQxS2PyyLxcz9SZW/mG9
d82sV7uSX2fWvJd5YLnr9AzgnzZc5UpalGs5MVvRzm5xK3v1fdRwM+gVbumeVjcc/SvpNkQ6rb95
N+LSztzlnlinZznaGuN47G9UEY3yr+bqDV4UG4ElsG8OPotcgtdqFtc25/K/gahut0sMExKDxEVD
O01vkc83xoQgZZYFTsOyFCGOx7Dx5q5/zf0wb8bOCjGWsDrgrw1LwB+14QeEPl+1ljgeBf2PBUyP
/qS2qkBY2ld9QWpF6eqFxYhUCMlQF7V8klDPveVCip8EF8xzrd/bs8CBRyLyhTyc23GnEboZmBZ3
kkwvOKLWLj2bTlKRRudZAxoq2iGVxrTEZbFtJBeFh6epcDs+vJI9TJbFl1lapw6WKTNGPp8srQ6F
oKMYxavAzuVlKz9byD0iuBo+VbKe7Uuy2PLa+eU0nFSikv05oQUtksbfF5rubql83kY/2modhzuu
/k1RYBm4WXO9IWKADlDR9UFHRnm8aXuO4mVBiSAIVhDAjxjuYMjQJuu5NZ10g7zNZRfv1nZFgsCN
o8C6bXJx1HjS1R6LhrZVLe6zHNdG1X7WfHLbLPdfe4w1JHU8pj0ApbT0mZrakiMj5K2os3Ugkykv
tO+f7Um+Despq+jEeRitBQcF27SnMy5PpocMb3dYqPRrMrnpO9vdS19xYsspa1tcHBiQOhL3UNUy
jUJSonxaxuv1ON34SPVo89v+ua3deOloNBgo2Of6MA7VQt3IRzZb1rPXNtlVLPZ3UX6BMZs/GIPq
i7jDRYcQv0DTi5P5aOUpuR8GUc1pBCLeEVkTIGvI7zN6D0GRNTRhXAG6qPSZgdfeM+OcoJrAUfIj
dhiFkQfhvjO4g47kimwnf37N5ZKEfpcjwlnIuh/0IQ1oHk4hkp6tPhkR4XusWKZYXjwLTRQ3P26N
kdFK66vD2PcPpEYs50wgZFuc7minU7vrlvuejpdCt+Rl0ZtfGd2xwZaDDsclTAbXoGrgacCMMNI0
x2rqd7vBkuyxMQUQ5oY68JJK7eZ2eAB7hKllyYsnw0J5U7N8Y6QZEfWZMrv0K//ZoolXaXr1MHNa
fFIIOCV6kr+QPv//QgU9GwjAfw8VvPxMq+9/BQre/sU/gYKu+w/fch3bJQzb9SzHx97/T6CgMP6h
g0DAIC5c08XeDzasqrEI/M//YYt/2I4HIUH4OlBD4Bb/DhS0YQ06QsAH0g0fkgKswf8FPHz4i7Pw
F8IRxOI///wvwIi/Ma9A6BCjDMnChuniu4b7N2rKIDJItLMGmG7ZOJu1nDMYRYQIlM1fxqn7lC/a
MQ5JK3OOuIL+0xv1Xz3537hoPDmwRcfxiLbn1QA0/FdkS105dQtmQ9HHmjcYstRwLqYr8nTasXjy
8ZJ77jey+v/Hp10RN/8ZzoPFeOxSnrb7kNhQy3up7eGJBQSlRf3ZgVZS/l+e8u/Ior+/0L8hi3CE
d5E38oxoqaR6NARyz22M+j0FGvv2f3556BD+t6fzDJhtaG5MXaCj+zsksi9AjcfM19YFNTqhadgD
W1mlclRSlddSvebJ1qqpEVw/HsKFA9fFLyfid4UDCdrM8amgp8i0iIRQF/R9tTBQndqGYOWudEBP
kHRl9brcKaG/R4Koihor2G4psTLScmQf3sx88OjEREVPc3XGEJK4zxns0lEBvZRN9xFNDjZ4RCyu
QU2oAJLjnqtC9+ZlG8cQLSrGLf1o1+aTxBuCMYc4jXnBLaI4NVhueY2QzZ0iRH2V3b3nPnu2ls6v
lsfxTlvE8yyK6PlCzB9njIa4kEnp20jo0BlpGRl0vw5u97NfZq48i2UX53RdLa+ODsOxkuS9Fc6q
5hEBPbCLIFXadJxTlcgjI4hfVk0hFBHBB///2yk5EjTtJ+2D12lpwr7vL5ozvS/mJAIx8M6qjGke
mOcwJwpMTjTM3X6OA4XCt3C/4JY2HIzAx6nRblH/Tq9zz6bTNN0nkSNrLnINRFLbLYtG66uGe+FC
fwitGjr8L2ba35bGv8Pfzd2Lg9E1+VFmnDeB55WBUanH2qj3DRz6bSenaMvbdtDa5aPSiLIhgXUY
CPJAO8qJE4NsaswQO9OtbdefwOmDjJxCIZfvXM2viYvvNkbn082vy0REWoFWgwzLmYO/+sb5/Bo3
v4mg+il70qgXby2Ksl4jyipY8qzcCqIgI1yLmnB3pFqR5ueOr05TfutTTTAhkbnrz4EJT4aOc7/U
D25LQZz3pAYyHkobh74VRQtT8CcMXg18AwzSlca31PXWNvs7IhUqEpJwKEqtYVS7zscKi85M2fOu
eRi9JxevFGrVzXH20IiWtf2twV3ZIw4P7FLPN7kGw2QyMDamf/q1rCvhFtMJH+5yy8DsZcFVMIvu
g7YhYuy6/+3XaCa1RMxbmeenMue7NWV960WK1SLmmjOVG/jkOxpGDYrV4xdpbSBJqlJloI+IVfXM
vBT4g5D15ZDW+Z1FXz36RvcEKYiaxDDu6oykPLCpxdbSkW0WWkJuGZGhpkGvtOX6ISdg2iQFZ0Ia
CDcSY5K3HZcM/2Bs97cP2vdYdNroJ+ibB34WDLGBNT7izZjgYjY0+3l2IkgTcqgb8xH7/1+Xb2X6
jLVRjRiZOyJuLB4BlmRU4r3aDLb3lGNmxZPCq4s0A0Uyib4by1Fr0l1+XK+beale8nK6LqYT0wYc
Po3WjQNgAdu6ZtBuCx8qgd8tZIvixp1RfMNA/C40zOhLoh9GiTx8UmdhiuwodSZhjeVux7x7QHAG
+EL2FzgMr1rVYQGXvH23K0/P85B1t1oHA5yHuQ2LlOCLjAzGtIviLSHSaJnRYwdiT+9h549YObAr
YWqzzeww0kaRZoP9F+02JBLuzjx2NrDnvktjeDan7JqbRCpCMwmM9cHCdxL0kjXeJiHcd6fXUfAe
Ez71KVaHuvAlTjqXjCB/gW4btxtu5yUY36KxMym2UF+XgOpoTM92wPoZGDE+qYhwiPVy8mqYUovJ
YhYPKZr49LWw3rrWtHc62aobp3QfnRrTossNmeRMluuFfhmSoEjnFqdJAXyFJf+2HKECWPrVHIIC
XDqS3LcCZ3sZ8aII7NZdniSL7W+Et/ZmJNsjhCFcB/MEBzJ68uhZbTI+VFuZ3x1EhY3l+wdluU+J
xQiTX4y8DiBwfv2Y2pBExmkPNfxVM/NuRwsX1X/a3f79rIadI+p335xe23F57fy1/xzdM1jDtp0i
comz+XUdbSF6eJaK5BySNTbVhJGl5vdE48oa05WfXeq8ttV2jMlHIYcFvhF9B4erkbWMCZX1ONnF
o6GXj8SR//GVCEd8+LG53sc2n6iaebt6Ld/BrpcbnRFkQA+fNjk6YJuw50j1F6nzVpQzn45kApPw
tqIsBfeusQaBz+JtTZC3QZLYxJO7MsEWEXTLfOkIvAF/hBCNruk3Y07Wzix9KYZ7WDStoquWY0Vl
/dR8XlrsZT1zuuXY+x3Tq+WV3Bt0xIyqOOiXBOMUC8AWdXuBhobwtpXJ6XbBg4b7xHSEq5s2q6+2
8CLpTxjsoynEc9EPP9iR46A0k22X8YGTOR9t9b58FHZ/YWv/TKz4o8sxnacEU7hC5XdQkTdSABAh
Xnbvz8maqmNtSXD6UmSVBNm6qjHKrDeTkSNJ6BQhNMyMN+mUbqNVt0IKE5GE3XKoGwb8Q0NmxCT6
x2wh2af2QdR4nbs3EgdzY8UtlHRLYEzlY1dxU5jz9EDIINSb/tJWDhmeNDuKdedLhuLCKPXR1mqJ
1DR5Zo8+8xFGZPXUnMPRY3rTa4NLf2c7pLLlWV2hmPL/DHG1LzEbhghXmtCodKSsvATgWYj3HWRU
iu6Qxh178pDaIo9eXn1B5C327i2rrLZvmhKeE7kRYYqNaunP3UTUCnFIIr8fTPxjhduSUjB7H10L
mVSavrVJsB20YsSpgetVgOkMhrgvtrrDj2JT/d07atuU9gOKC4MNcL7L+a8eUF4v0XBozNF8RzUV
ek65L0bKmiiT5ykb5JlwL65SZzcye75TGgQnm9AaWBygVSbnhyu4lNt64qlm83MykNnXOHmSpqeZ
ruRxdIl7mWL/XnXzI4IN3NEStXQ0jMi94ioYpx6CSFExYrF4UQRb83YWbgl3KH8ZFU1zE0MAk2Iw
sXVOFKqr2CsQtG8Sqeks2v/G01ksR46uQfSJFCGGbYmKwS67bG8UhraYWU9/jzwRdzETDTPdBdKv
DzJPQnuoVRgOJUEt0xKqqyECeMbY7ZKaUD2LDTB7uRtA7C+VEGU77YQPoQNJjdaRT4MQ19iwSwZD
LMVGc8PB9yQM5q6xGLUnMusfBFqI5ybPgJ3EtRZWTt5g3hD7xdwKZPPJS31RRr04tEv6GgocPgOS
DldZyK5i06YN4ta0JJBRUuWgXkMTCBeYsozQtlrKwamyl9oO5vi9kP67T5SG8ZsG/omU1bkb7jie
SdaSVznvUHIRiSYx0+Z+VnimN+rIPKX94bQbD/owHUOFRWc34Ukyxx6RX18yyQ4+sXaTwfD3IuIa
SsCsbdX5IgvL0ZriD8RK8eoWx8auZCB8oojaoMSDrUD9wA8XeokgPgjMQ1bQVVsd/uR2qbDDWQQM
MfqNkCB2aKhpQskAVe+zEj8pkZE7RjeE+4awPAzrAK2IBiLEhIxnG6Vt40+TeSbJlDqQqRbP3oQs
pl1M+hKLEcIpja/AVKFTCbnsA9GSlulnMLipyO+uTjG8aA5gioKOOBCySOJNFFbitpPLp4JIY6SX
7XfLrclw5weRGj7YIfpWsbYyUITpl2TiCjchJIWKlyTDLnBZpKfa9LOIg+QSR4WzjRU/Y7mUu4Uj
tybOiwKPF/93RXFQxIYZc78Ep5gpvmMRaG40+KY4PUKircaKsNm+YKatyoBImVStnYS0iSR4bEmI
sXoSgmum/YQZX3arl4mL3+CEojlzcavEdovHaSq12J3NoHaVOP5Kydp2pzymA0nQC1rgkiyN2Dma
WyobMw02QdEBKq7BwRN9wpNeYv8vyOJLrADHDuXUzei+bCurQZaM2mdOlg/F1g7T7nDN45ljgCRj
LQz8gEe4l6zLB2XsfqeGB/E4pV90RUhKZWZpFSFpTpqDq1GYMlZVyBMd2TaXMWxQpSLcr9S8QpRf
VyHjmmvFuDRkUSaVZwhTxHdHjHXjv4VGlD5VIo7odcIOGSPyLanuNw2aPohfNdb1hPOok22LTAHs
a0PilJpyVGP2+wXrgnrZsW/L7X4d20+qetZL7aenYWWjx/KRdfe6nOehrxo/eSj/krQCIEejtIUm
SKqfzPeqq+QbTHq9QyGW2q3I3JgJ5SPThyejYvQslcaqII52oQn/OJOD7tZEszMY0kiyesI+qP/V
milwtaqlsZ2TF4U8KvjW47ijRj1rjL/lDHJMvMZxSPJQH1pKC0Quglh3NJukH1NT6qgWWyzobU+z
oXBJ6z2WAyIAdcJt/dAIPKWZEBW05luXSiQJqcJzXBlPckUoWirkZAAqq1YNRDhaE6pm1nKovChi
56r1g2RrDVp8UrTgOTghL9KeWuCIiAxwTWCjS9bIerHUmJYT1MlQlZ4DPByWoGLHz76MpYscSdC9
0UKqEmKOcFjdc9oMvqI+UKB1SMetZ/w73Y7Kiv3dpAdokFY+KhFqNlfckUI494mY0hxrtC6Q8enI
GRlE/QgotW3IHFZM08Oqe0elACth+lKbDK8lK+o+C88JxsZdwUA1yPQRBuX0tfI1ORS5zyS0N4TL
FvTuJmsxPl0u9250Aa8RUaeG1q4bsUGbasMqQZ/o4truOMH9c9WkGbc6blQQxybJlqwi6Ta5PC3M
O1PY4Iwm7XAY1ystU/E9aaKvkIDF3+2NER1jI5HlPXJaMidFbxoLyh6p3m4hdtiDdDl7fFVRGTpM
ILaFKWItM+DotMwbitQViFEAlGbg3ReXrWWmh3KsTl2GH9rSZ19mVWjEIIMilTgeMfIqXGuOXijv
hVS5jQTtaWA1YAjRx5ig+/luRAKpqGo2lVZ/lirs0naSUIap+1qElQeqaTEnKFMswII0v4lL/S+d
ZyBRfIZWg2k/SsSZ85/rl3nhVm+Ld3HG0F8W0m4uq1sZC58Vxj1W0DRfOa7sYVbtYpB4plHmsEe1
njpYmM5FKomiUZrmRxxT0CPgjgjPgV4DjdpbYP5AkZwsgh6feo1ONujKyF5VO4kSEpdXqKM9qyjf
+WueC5XJYbp69wN3AODu6Kycj4GB2agQUZG/CpNR+IuuRV4g5WfZZARGSpcDMDJz8yLWXKT4pLYs
nlr1/4gMfRry6Nkogte/ZaOe1bTsUUFifcahaggHRdQEJ4/UhsVl+QC7KTug+kovMF2ZedSmHtkW
sg61Wccshwp8aRbyCvh0j1Oj3NpYPSk64X2NCBo6qSSvz5Rpp6q8mkw3t6qmHq0F7RT7j5MQMElJ
+NqoapVrhTfTQyO57rlycFKC6qt0KI6R5l6e1S9iwfxkQtwVrGJOXEKqE1b5VV8lDBLTJHeuaO86
UExOT2EPtoRDMKjQt9bDtVPW1DR9XdOJ+qtOkQRvTbDzpm9sQ+11fBPiDqcLm/jtjNgF4GX/q0fk
Lyb+31q8qNjNym1IjbRunMF1Ir/LoF83OXvFWgr2GWKoDRppMoqKrV6Whs30+QXBpOWt/R2ipcad
64fMBAP5HOL+guMNmpoP85Ht/CoTratzb3A7RnMWHbOE8mdWhX0pyk/Z2L4ZRQclY8bfM+TzOTUa
iwMFUIsS6/5spIsXYSroJakgSLOdnTnmCFtJs2mhwiWLUnZB00AUzYQ3LI7wCDAS3M75yimVymkr
ECaJDhPXeVYpjz4xjj3aeA+/cOGrSH4PZTqhW2ZtrYiVsBu05Amjbk56qXZTakU5FBRBwXrUp6CG
xaD0UN223HMwI9gZE9E7M/lVwjC3awH/hCIixpkX5StqQYu21UU2MIopq1TBmmeU8GPjyYahcjtb
J+RCza4fs90gy5esLrXDBK5BDevR/wuayYHYNEPEwAnHCu6M/57Vem9l9kiblkR0TZbFA1trI0rd
wLAYp4mRQyrwoyQKKu8hNJoI7KC70MJLqzxC1k0qOSO4WkqJ04N4zz+9SiUTcrcKfuHAXKZxfAQJ
QDddFrHyzdH+T4ZVGkqzq8e/czF5ATXe7CyJSbHeMnVtytDHrNnZg5xnbqMyaq21BzBmxZVhyTR6
81PlwnsG4Qg33ISJNuWpkGkW2iA+QJnlFaGUqFfAr1bsC8N0Jn7Sii1iGZPGHjh7pSjQoFBYr6aG
LBc6IRNmhOOuZqZebhJuNqn7bG4OOpj0SGBq2JJzSaFTUrGkTsKkjU+m8P70UFw1G2lOWSCu8h9V
FHRyXmZvHvrWUdfrq+uV2CfZCYVtTujoyJWTCWxA5/ZbD1TGdZr8iuvhFGfk8IVx5KRNSGv0rjfS
eAwJOJ0nf2qaXZmDtOhGho942LhXpOz3b1GdRknvaRplObg3VJoS1zwX93Rg4vtDpAdDwYxX1gjq
KVOEy5A0nj5Nx4IkZ7R+cnpVK+GrYBcZpoYji9Wn1eA9GpGbsRYspX34oQu/8sJiGJYRXiOEoohc
IwuTGWQWZWCpYOCyAnyZIQ86SQ1Eh1X6xFuhyurHG1TNo6DSQFiLpNm1lf4UE+f7bNWJX7xASHZR
ZgX2oIkEoxo1IIRV/5DiHJ7Y/9nKqh9qjfyoWRHjOUJZV+I99sN11S0Xwv1PGBUro2ZDQiHXLwA6
ZZALsWl0JkEWhDmxDkemtGhI1z9Z7Mx7a85YLEDrpnL6PY4TVOM5v8Xz59JaxL8l1UkXcBhE7P7X
p2gMPcAmmGojIBgFRaQRiGusQ8CF2Xg51pdRZrtJs9dh4C9fxg7GadiwDgCw80CGtdbWsg6JUL+M
AgPoTtzhl7HzIb8LP1qArHwhug/Ri2HPkQaXM/a6SkECJaieNkReTZ5Sr9aftbabmxSJaU1L3mrB
lx7EXoBKluLKs1QQQhYiEyOWWBzr5kOZlANJEOxZ52VTdNIR9PCmBZWat9zvI+/CLJvPtCGKAJov
0lwt7DetWzbDD1lniL+k7KxDqdfSkMI9IRC9fJr0o6LPSOzkSXA7LadENHjmdbguK709hlXA0reX
7kIFy9oEQgjiiA9SIK9Hi24hPkOtKSUmA4AHxVR5BIjt1Lr+NGVCt6deuFGhflbo/uDGPJLQPLIn
uLUSh90o7KuYrfEiN59TOlf2WJVbPeatNVP5yWDwEU/KfRHU+5gCnurGk8DOcZMqFiqVCuIzV/wn
ZsdnVSje1YZfSIXmYLU9+H8NIJ0ANUkXqqesgiHa8rAkBRqHAcIT5lhvf+qaKraOOdcCsqfyWxEQ
03UNOoY/DeD8mkvSB0hVPhZVJveF592fUsUoOcn7HPRdjYICwtB/Mgri8DDuGHZGfyXiAvLVOkF5
lUMZCKfotIovJNpa2EiTQ3B2aGvqU6mr1rMSkBAQ0wSikrOLAETi1Jqp31TU3BprFj1pdHvoZAzZ
u5lb0raCYPBFsTE3o5mTvYu2/QZjeYup+ENOEPrEyqVlvuQmqgmNTp+uNJIG83N0hTmzJlk/pS3m
g7k1Houmv4n6EDtyTukUReXoAkKMVuHEn857SOjcxbCn6ISN+CeviFYFyl+Tl4VMEdSBkk5MvEiA
xp7O07nVOPZjHPGbPEx4DYjZlhk9TmcYFfS48lkaFBM5JxO9GYso8pwZ9LtckdMQdNZtzH0x/zcO
1ldhghHB5gPQvX6fBk6LDuvlYN6FZuLvS1CgZBa5HFqIYofCiKAKMTNtXMZsE5OZmfLa2HbKVgsa
wN7cVpkioQLNCctd43oSDsgpIlxxlVpbPWWJIRn3QQqfkPsyQB1GXOYVoZn8To3uBebFkB2wLLVF
0qCpNq5TUpRHFCXVTRd3gyK+5iP0lrYR9b02xY+kr0NEemR9pLPiCaUYHUp2dSQ56S9aPapb7DWM
BWIftnpwyKldyJbc1HUlb5s8fUJOUZ91s9+VqD/9pQ0TH/Z5AnQNqY9yj+bppxUQV4Pinw8Ue81B
w6klTLmF7IIVTEA3308LT5O25KEb8kXIgc5JxWdmGiXKoIH4O+2FnPhwh4gk3AqPGqAJnpDd0ph7
ROlQydY69e9ZCP8bca78hAKAp8Gkn0ONRzZkobMiMABG6Cm4mXaqCSx1BA1mhVAZ9z/VYjNFUBZw
isZBy250Yo0o8uX9HfQoFopNOwa3TkOQVqO4+7t0ATTR4ouZBoNpze8jSUuBXfGboSh0VMU6irl5
FVGpO3k6nEGO4tdCPWUgz4IRPnys4jFzQAT3d5/Tr/wqDd87Krcmlpgr19VvH0auGfDHQj0EQlqV
CuGvqHHXq2EgDcxaX2O55vrV6eJ0JqOLuqS14NCy66QsnbIo9U00MwhFvaRXrHsRbmynGNHSn3Ar
wnWKF2DBUW/qdkws1V5OrE9rZE2KUsitMnPeJkRBbxKD1BNRwrRXAuN2ApV5RzYEt159VhgswgFY
GNBlLkI5FGAZFkCmwxFCWtdaeCovbc/qG26SxyeUDOO8l6CEEP+8OKDcuQeVfKE+4UXK9BsyWNht
B0PGWqVC9F7gIEXBNSfxN5ag2FiRZewHYy91+g/Bd9ZeaUNxgypAcSKjm85/P0KpLDlcqIQq61Ps
ESQAR5aARfSmiGpFHhFdSMChSobKZqQ6JsneLBxhrl4wVaY7Kd0a000WuGeTLieuIGorAiFnuPwm
p3UoPeQ4OLCvzPbSIHAnE123Ok2kCw5A1OHjEK5x7U5Ebi0+O8naNsJ0JcwEdq2Vx5dOzP5lKk+Z
SW8AL1M+6oGcvdWJ4jei5SuZ+g5aerot2kwrGV8jJjNeuCQ/hWiwJpVNtjYSmVh98IG3yWDdrwD1
yz/mMSRBesyoGo1TETnY0ayNoHfJ2VptMPUyYNWI60dBOotr0kyB2ILEhWMjeZt55dyTiDe1ht6u
Ci0HgyqkWhMXv8ZkQa4V9H91FftGqX+PLOA1OeOerQBqajjBizEhz6Gsr+P6QEM8qVSNyAMvwfGk
JIRfxA0oxHj+7TsinDp8g+girgN9xEaLgeIUtc/o/yeo4pPQFZKTKSKjtwg9HynBsL9DFL1GGDxC
4MsfxuAZSofyfrmXNULvyWj/WezlHQFmp8q8t+qQTrKgR0meDBTIrFYdNYmRChoaTCl52YtpufCi
aPcLRudSXB+rImKJlA/trq7Sc17VEPpk+PVa2nqlwgJLCoZPaHXFfeoZxVopYI2mfQGxXe7GGGEl
FevquIMsZ62BGAph5C0wfgZjZyOdV1VyOPtUN+sUfBqOaqVGsPAAPKrBi0x7hvlKIyI0uktqEzg8
+EzKwFndBfxTNsWZ7fg+0EWQvwZE47AwT/iau0OVS59Zh5RxAlXvj1yNECqp5RBLLm5pDI2fCyw/
1SI9Kun8K7MQcXqgs3uZ2ZKvpsVbEbHstPC1cnjBT40mbyAK4ICmeteGZeDrWkd1JMv+lAhcfATR
syciN0cKB9a7AjbRcYzhloerdkJCVGowKJ2L8bkSSdPTNR6hFDYoIdn1mcZSPxkqJOwaWWRpXUeZ
Qae+TDThJl46QUm9LhkuqTpK+2rJSUNIZbcAhbyN6YfCGkgMIQlACkKJtsOK2v3fv0qe4ntFAvyK
Mn35/w9lkQtMwoYrMh9Wda8u2vN//yv7Q37r77+tu2ZR3v7+hFi8J4G8yRAr0FkAAO5UQMwN3yPz
eP5YAtliT0mCFzGsNDizp3sRm80lG4lBlYpQ8elschuOk4UCZbFuFneArVTSDH2israS5aVCEYKH
DC8WyMHPJ30pG5yuVkD8ABdLIX8VnfEvvc2hIO3ijpSPag4uVTse0sharryHeC9W+LASDQFs3G9Q
6lsXUa4q/LehO4cyiXkx22NSVVIEMP80jXMsF1UDYVvKfp+/71nigb6gdg7AGqWZdcQutSu0rvSS
qnpPo7RjkjC+J7lk51MwnESMuf5oggok4wFru6WcwkYF953xHSp4+6Zq7D32+gUKd/LU83zyrZhP
JIeSspFzbTjVJbg78JhkydPryZRMeVJ4saUcmjhIqayhuuVl4wlp+TLJCDMSUr0WdF+czRPfYN4/
uhLGTlo9z+CjXEnurvoadD7qJBYGbXNgJgVQb8HN0mWDthdWolYkpeqODDwU2Fg3+WnJgdCB+i5/
GS1SpGvZwyrxq8eGN2pBxde7B77HpLQmwSs5iPl6p8NdwRU7xU8QH87DaBibiMmhKxGKtWeLv6tF
tssY1Dyk6bQ+Y+gkORbZUNSR9EEvjBAwE3Azmp5hKO25X6igwrY7K6IMGXCx4JtPxLi1rNWYPmj9
CyqdhMZ7JqtIrnYMADFSitZ2hCpORwpWbP43Q7N8IKjYYPnbkw0y7YoW7UccsW2uC8xqs8Ysrxiw
YeqW3HtpwcWOWmtTZ4BE+jZi9VWloQttQt70Avd/WlU/S6QYXhWZT1U1Mpmo2OLWM6vpZJUhDZGW
HNRJg9fQ6PuZuAec2+OvnJCTDvCCHg+qx1L+Jor2qo3zN2kyyIpi9agZ2oHdm8NgiGEk0Jl1svRA
lgeXuS/uXMTaWZ0JF+2aDBd0tKjP+tUU4v7Wx+BS5JCBpSglDlCmggibQAfXMRq7ArCTYOSgUtlu
AflSNG6VwTjBgB59zcgYmtGQb5suNw/YhkEAt4K1HyCl7GpgyvtR421w+ee70IIiX4plSw9iyUe9
DxZ/SmXllASVSfzKoJ3LgA17Ep3aWg3O6KGImJET8WpIQeESUFlsF7Y9KFyQvHcYvp8k5pCOJmnD
ExPY3hkFTXhScHkMAgWcGebTc6eyWm+ELr7XKhm5QlOL996qZ9yURv6CZAdEoVFSAJPui/m0m3ZS
QEOlcofZehE0ryNtDM7QtHmFgMMVrsXVawjBz57EvnjtapZIFVlHr5KJ0ZvslfRVbKrMZnyZvKKa
z2yCPKLXPwOnJKXhazCzX+ooUl+mAhFBlljmCwcTA/m2Ml6QV5U2VtXmisfaxR8uM+FGHmU2KBL/
fppEi3wGmy26U/zWZ4QAVSO79cASWC3WwjVKNG0X6+14DkJ1OHddPEKDrpRjH7HHXH+9q0eylax8
YE9laKdW6g6Y6bZSr5uvXWq+dCO6yGL5AmoYO0BDmYngMnJzM3xPlg7vW9SwPg5bw9EneI16kUxe
OQI7bnto+ebAFyFMJWFXONvZV85e3DR4jgdddeuS3WgjSvNJpi5hMJIqbtrln8K8HEF3lNdET2B8
VOdxVEo/q1PjuvCKhUQ/FmGyt5I6e8o1jmM2wDmzV4vzbCjQRfH6gxSXQDrKAQ8iNoJqhVJCxSq+
ihw7gCcNA3DBbeJIRxdgDCdNHdiejIG5R7SDQ6Tpn7owOXRNufh1O7Kt0dIrrKht34zJflo1X8HC
IT8M7JMJTjsGpTna3bIPakPHMxFT2VFO8RDoPgqxXLYs2Vo3n5sfM0gYuOE+XU/tkNBwaDx9Q+YC
BJWq0diNrn0tWxIbwKrG4c4hgr37WDc8GvSoZuun+0uIEAshWIVAQGbKEym4KQjjgXeA5drKBpGr
ygRupOn6KaHYpGmCIKLM/UGCr7ApGAFfjDI5svk6wP+ESxeYpVeZMT6/rJm2XH5rNthFGKYaESs2
xSFmeG7ATihm8IsqSC9byyJt2+s6Pf1UOPggJBfzAp1DwmJRTV5aXaqv4TxBB2IoxrFNIkhZY41Q
0I7Gr8syLE8hYwRMcGhbCkUMTm00RraCFbsnamCPJA6OG4lhQZRxlISNnfY1CMmJmQBvcgH4Rx6c
sUgyk7qTKUrpuSUOah579ZiRp+6SVmLu1YH85D6OcqAkM7YGYe3L5AtbQYSqivIQkurfnDUvEUJm
riyscRXL8kmTlNVTkeOnGUiZ59TaZqHG0LJkVotn9SgGLUOBZIYZbY0XhBaTwXFsgb3a8+wP3FmP
Chtr1KOc2I/MooVFpC+gpkzqeIAIqfiycYGdWzptxMKmr+R8L0SDyKnfHyfkZfiLoA8mZlkfqczO
4RIMXs/1xmo9Bd4RlXfaOgm1ETkbkzXtu0ltmN0PYFFUSNpz13t0JtleM4TGHWeUeGX4LogWsndG
xv7c19d5WmPUsOdseYa+yTJtUKSY6/Bn2xjN2ZIxGattlnhFbWY+iT61awWrtVIP972Z8/Csmlur
0AEPFASg0EdmqAXZOcs0sYsNxCOVDTwpYzgaRufB6W4A8umXv8aRT3LT5LrgR/WyNTIIhJmGgmDQ
fDSp+k3QGwzKvZa5Pe/HAyN90gzkuFkx6G4q0kfXoowyXAjPSy5Xx3ahvRCUGbKErjLWISaAaoeR
65ijGx+S5FUJg2yfLuBxRVk/WHoH9UHrtmqSXLVyZkqSheT31mq/w6ZLL9SFmXQIy146LAP7QdCH
DELXX/v717D+KFgsZGlaMzOszlvNyXV4Yo3eEjxgENpBPJlgY43y1KDOd8o0i4d4/Y2/H8kFa/7C
WtHAUwcB92RivbkNna/J9gLEiOt0Hy8bVKLmbXgbkbvfQ6fexY50Ld7Mj+HbOhJ7qkZYhD2BwS8M
LEd9pV1QbzUXguqONxxqwaeCf228tbVvoSUUNutYBcSf6kXWRnoPB6/yk624zfzC1b/5hUv5rPO/
IqOX6DfKTf4qY886L+9GAkPIRmSnXQm7IS+4eTGOsbecBNETtq8NvjcMnBT4FxKVrDsrQvHL2Mnn
RLGV5/RLNzy1dBZIBf7k1KlT/FT3lEFbfTKqCwhn/Ra+Ei7d1l9DdeJAWAkfPEdYZRYHqXVBqiiy
02NQxfB4QhmdA3MsGNg5lunHFR1D5iVAi3ykMPJT/VVCktjm2ck07oLwzVtHnOcpL2lnI+1hxjT+
1DuEJR2ryE/QqNNZRabV2NW+8uv0nj9TdasgBiBYIFfk7LjhIel3xWvyKnwgJWCUhO3BLf1ec5VX
9SuTD7K4UaC0R/+6k/Ji7QFLZ9s+R3u8DVkmboYD3LccdPsm+Rg+82Gj3CLHvPLmZlv9nvzxQYQ0
uIJ7/yp5pEkgtT2RhFDB0nrmqYaEyKfjlFzkIsNZNTZAqzNUGJvihTAl1CTCPYFBgwlzcIfOCbrz
cmlHB9RLwT6HhQ/jyg2Y/DGxIQ4+j1vsL6XHskdIXLZbB2hnfDfzvjjmr9JFuxejreq3Xt5mKHxP
6h5u3NDDqvOsZ/Fm3OXZkblwhB0BKJSXb/0eb8DCbDixhWN+ME8Mjmkk78kum9YrIKTjmLfhg4Xd
4BX/mlP9Ltwmkss8xc93i6seXhBOusSs8WYeIFsR1DBN/m4peT8JADmLZ+lnYty/gTiNzeEC2737
wA7x4ADOlV1ZuVLsj6qPEqPjoXq2dhHi69Y2dnO+EZVd8mKKdk8nO+0Nhszcqk5/r73iTB+OlmCG
cbyPXkkis3SHb6RlxdI47VHeJPvweXoR/OSs+fHOeGmKqxbvSGcOQuch3eRrsKM2TeE6PjogGf+a
Q25zDLYMS5iteiEQJ5Sg74BX3ppDgGLz0XtkvD+teHV0bJtuG62Rb5voPH1m++ZkXCv/c4rs9qj4
lYsqt3awKj/SDwwhz8YNjUv5tuYMg1J21dQj6zMiAOI3+QU8g3iirTeIEM+icu220oGhz/jBUaZ8
sedbBfUowH2m3xmyvLPCB4NSc1s8W19aamPLfBFsViYAh+7dwRyRO2ylr/ZDXPFstuUKp3on9jYq
UMuebPOt3pnPEqCnb1h6TuP3l/x5dfQgxSXia5s+Z+NWuDMrSjq+UsZB4h0+y3f7lnxCualdw9du
i7FpHhUE12f6xOUXRmKXbfOj+KzcrFuU7BiDBbuFAfKZT4hmHfq0uWm/BALwfMqNwmVNpO+jfXnR
30bP+AiOzSH0i23123pRYCdfeKrnfmORhc72hD98U6mbXtwE5ZY93aE3nrIbdLvYG4RN9sLc/k1U
bJyaqqOtZmyn3WKSRoyMtG78DcUTZJik55G4MX7Qcc5EnpjnEWkN9nFOoDuehZpnDRcNiMkZKAnS
PALEIKETqLXjk99Ur9GnYOA1sttvOtbJ7WayNTcsY7MNmW5b6UoyCtoRkp8O/TFu+LK5mIg3WB9N
q/ZhY16qG/5wswQAxG7nIIw+8FUE0MjrdLfdBy8kVqrAlJsnBJHTchWeZfaOT8kLem6BUfAmy318
n9Jp3mK8U7fsTDubU/c7PJunClKhI7rdUXiertZxuQgsUakYTtYx1E7BvxFM4JFoQibAbETvPBHB
TRRv2t24Gu/hM4+Ed2On/AjHdsv9l9DUMzDI8aPZ0bZ5bfaIgWKUorZ4sVzMDHb0rv+GB2TiIcvX
jUyqsA14l40ECEQuYICBm9hnkWvt2xCdAiE+3MyOZbnmc0Ncz68YusI++YAbFDxJO+lS95/JMX+A
B2NqR17cmn9u07UhkwFnM/JyLhlH2Rxsa85DcfTVXVs74S6fveTX6gi/2JiONvLIVEnxsVn0CpYT
ag53FtG/QGje811bbVkpoakwuM53wokVLCrr2VEQy7AA2S63qPBFeVO4ZNaPduQaSLNvyryRve7V
OkmiXx0wQWrGpvano+5b3CbSRXhL3W5L6S5f43/hKSkd80ccdjpn6hVOBdqF3jFyH50wRZD6XWy7
AzvOnLdYv4Clm0dbLuzpsOaWuuW5eLfeqNGlYy1Az4bJ6AifzPmR4wY/2jkF5HpNSeUMFvQsm+7L
EtHpITA+NQHHggOG7zkcbvq0Xw6Z0/qtHWIA8usTmXhfxUO+z285S6MvRj/R3jwAV1Hd9j16rWa3
/eaWA7rVHZQv4YlP15PIs3H4wIzxwgex1DaMlvieRlvLuiXjppd2Mms0QkYFviXu6Y3yEOO9brrT
TkuPUMy3kr8g0njrth3KXXMD2lT/CUCsTQ5cP/FA0K9xGn472HnMvmRmQX7x2iIYtIcX4X3hkx5c
sqrJN4KsyL7JLeYnYJPFgZRYev9NfYy26pdq3XpYlyhbZhsO0HewUwTbAt7/lGhbgWCFFzId8S92
oHjwbPHhHTAozi5BKGG1HS9af9QjHzcGvNxfYmHJjNLgtJ3YyWs3SOuK8DxTb8S29trcRmTyX8Dm
ceDj9LjCwEZSg7LWQJkMV9HlxoTL55vbHOodkRGAE655tZMKJxJtFlbIH/pD1kG+3szFXn7ivzcI
OMJtMLhEOwwHAsVXbWUKcXzDHkmPPKXwgLvTs8f6jUohKV909dR1TmveaSSF/kTBVv1rnjoL+OU2
oAz9SPKddOOAQv4kxy8MBYun9hJfCjyV+7F2w+f+kdY+QEXuGNY1GxJudoQFeNU3rN2Ih/6rdpkU
fCoeXTHKAH0bljAc9gznKOdQIcXn8NP8kE8cEtm/5DZ8GMzutqSSfJTHehft+0P3rj5VmT+zEUZT
+gzQj2Q5slXsaCEI16nc2thaH13umyiK8kNJmEBxIbYEC2AEV+QSLs/lT/WxUmhwb6J5MCnN/5H8
gd2j+MXblav/8JbNb3gXsWFlOgwjtPNYGG1qRnKULw0olD1j0nvhx/2hfWbbGTwEGICn5bc86s/l
W2Lawda8h5Rf++IVD6qtdPaEN+9UaU7Fl4V1RLdrbla+JS62Wy3ZDQoUO3uhjuuKz5AAW0ajp4m5
3oPXiTkU8wCPrz2AEgw65hMbt6B6aMNNuObPOGUmiIjcZnQdSEW/EHsu/3iw1RgjDkBQmVEGB/GB
buW5pevYw3fQ2LWfzS3RTnx85GxrN+2Ejj55nb2AGvWLC18ArrKnbsXwQ4yvXXzEtdP864+AjLll
eDyhqkOQ/wpnm4iqLXWLk99gLjeO5pX7zIPEczL/R9p5LceNZWv6VU7UPfrAA/vE6b5I75hkkkl7
g0iJFLz3ePr5wOqZkZIZzDE3CqlUItzeay/zm10GF8wmC56i8nhL5uC+sWeibZNuMigw+hJnq+zB
HDBQX4x82xAE+xx9ERw/QdMpxsbYW+hGb+mr06fQUcMEyr9Ax4OJZ/bA+Nd9UwhYZFTBDGJJsg3t
ZfTkKNjYvr9Kb1n3JqeHBhe8F7rOLjKECzIofwlEASA16RlG3p2Of9B9neGxQlpfIQdG7iNPxDsf
g1M1JI2noFmj5XQTH7tH2580bzgTFxt0veiyv/fGxDhCaGE6qeATc1cw8lvkz3jkokt9j9kPVbtf
bj0SPxXroYWNDfQjGzQFOb5ACe7gLgHZ2sTPDc60u/TU2BN3Gx3dfUYJJciVagA7HzQC7vUfzGco
RElY7Tk0GbEDsYxwH2DxjX+X3HPbyp38hsrUkWYGl4UdRY3wCtcHEU9ycXmbzvi40jZ6o3dHoRB9
lM4WAMk4ZT+670RjbH9AVFV7+xnC7o/gV7EKGOmts7n+09nZkDUdaj5y5El6I+7hMtLXy3btJi6n
qBnOvfc4YIZFPbTCjJB9VGyCOWcU66XGNmA8r+sXWh9VPsW0maJh5t7q99JrvJB/yv0CFUIUfaW7
kHgI8JNXXp3wytB/FmjiQwmfVcMUwaJ27TUzlJV/Otvy2S22AWDetbqTZtYmhubmzXLkOuw1muCv
AsuSjh3Ky/4FhF5CrXwDD8QCKzFzuoWxFIfiUD0C5ny2kfaA/wjwk70KInTR7zwEkOfBL6KfEs0w
vMc7lgafO/losikpAmkT+GxO+eq5PnjaLno3Xlid9/7JWeLq7sw6fya21l6BX/jObAHQhRieELJO
55YGFH6iv0k7eZVDlJ8LJExmRH9zy+hk5uEoANBnHqzLjQcF/k55GIPNCBKjhrPWyl02FrE2E4Yl
/Tx33z8qLy+5wlh+RtuHoS2ccw7G/C0Cyz7tFvqehcNH8g7q1vuA/mrfo9zp/wqOzU8OAelBWSSv
ybGPl9hRmgdn2a2tB2IUm8J6Z+q203b9BoUf6xVzOLRhBnxwpt1r5c5qRD2wCtXI0qbemozY+QA5
TrkO9jb40CkxyIx0hHUn3g30KvmeKO9OOugWNwEcmGO6T0/A0QUOclOAAXjROffug8d+mjjP0Qdr
uHkhhe4RkJrKB/+WcKQScqCcTRh3lc/ls/FaPhMevXvcIyf+Xb5on6ld9Ztkpyys7To8yHPrpWC3
5QBK0wXBk2BpvJJbPzZv7YppzHP2CEANs1VwpJuGVHrRv1CwI1NZ7jJwkvmsXMiM/Bj2PYkNq+lH
cchx0HWnyDgSMtqj/dJ3WzFr9s7PtnsOyoUULw15mWIKw6k/rVbWHpN1Sr+R4UMR10JjnMiv4wbq
EN7aZr/wMVBXg76IyQBqbDhW7pL/MV0a236f3RIFwRyKTc/NFsvi3th0S96AvNPmJQPBRzjG3gRH
YVoSWPWl9IU4KBlu7cf0GS7hj4S0zJt3c/kdx4CwnBPAnyUC+QhcmGQr6yY7lS/QKVQKT+UgPfrG
1DWqhq1U60sLEHQrIjTfGc1sPn+HomwDAzUTsxK3mplVsKUB70NoehtdrFPmmpg3M3VTEMmeI/Yd
bv3P/x4CworDKmepiHBbKg2+WgXnOJwnB4VJCFPaEL1IkVYurMrguc1SUjeykfBb10ZOV6d3lgew
S3xyL1DKIETb+i6Ug3wZ4dU487IGqnPPZmjHXwJgN9OayQYc70EDBlfudKUjXerSf//S2cVNrWfm
MjS9aNNh46tXOgllVET5RnyIj7QUzU6gbY6mfJrShAWfMI8ziUrl8xdzwOJccpcMF2hiAjDGkLHw
SR88+xmQZbHyMhJzcI9QEGk863BPQXLQou1xNDSCoxTeuXQs2sy1AQ0oUJ+Lfaur72qIKngSjHLV
9sHheTc+wmtgmepZmlNzYctUTwXs7tztP7TMuUEYXiWFdWvIYy+BqZZsFRn+MR+i1tUVeOUYq7aB
47E7WCXuAwNUCzozDM6c7Ekvn3sd9Or4e9/ukBb0y3cpCI4CBfSiK+8raQiJkfo07aJTa2a0UPvn
PpO0ZaUjWtqYC6W37sLeXWWSutcoPJHkv08U/cHCLm5iqYj74/eJA4yGt5BzcBjuzNvKfsrqwViE
Lmggpxse20G95XOQwGDRSp8oe7clVJCspp4hzvzTVvHEFI4Ho8/DxrHYlUlXrmtYVsSZKFrj1EbQ
6lat3Hv7QoJ0AhmjXzp5vWxk15+OWl5oZlg3diS6bZOQZGLmvNAQ9WIMNOhLIdSf2EVrWPJZzsQH
nIGIuwN/9HmojV96iwyuhOYeCvzRwohIF0YDLgjs+yD3qIYVe/rX/5b4uaRcgwRQ9re6zvr9n38Z
um0DXrIMU+iwM7nomaCL2UVq0kh2sWp19CFSgUxBw3mh4h5VxrixxPmy0INNpiEHiYf04/eX/6rv
Ml5dKJpsm0yI9DPdHKszuspIrQK5rvaX0+kzuXRpHQR0MaQRoISnD90uGa7099dVkB368tiKqlnC
Nhhu6ep4Y78p58glWqxqpxRMWrDnKGCKFebSt9q73oQLP8ig6ePiBhrejSnAczJOprJNtbUu2s2V
Wxmf8fwLKCq+GBjUCe7o7AsooSH3wEOLlSMjixDkErIQ0oeHfPVKuvUQ7GM+OQrCsHw7pmfNI74T
A552i7Rx+yvLwbpwL6oCFlWzdUMV5/di+I6iSqnPrBxFX8IDB/woKxD12cmDi+ZItn7lS2iXFqAK
xcOCYiKbunn2JUImdkOWSTijJ7T7rDZ+tDQDnCSZVj0gkTm+fkup3rIMo/I4WZYwUfOO1B44ACyT
aKPhHgDEOMANkAIGdXzeksE/csIFtFsYV0XxZIMByXqQqVXM581wKwFaSVs3weQon/t2dfj+o176
pqqmWVBk7VH16mxd966OQUHolis75iDERg2VnLy9snk+F+n5ytFU9o4ho79lWeqfi7iD6dxXQi1W
TWEc0aY5NLG1bS2a3xU7JqMFa7XJYcga5BgEv2ntdRcYN/A/kCdso4PpsaKiMrtrMY+w8fCFB23r
H6IaNUuytygvboYeAY3MzJdy6dzJtfcrLeJi8f3LUr+oZxGDNNU0VFnYCsqc4xL5bTMKQ0fvW9Uo
BwSpqWulqBWgTFgzauljvulQ+PEKjd91h9qTPLaV7UVSRE+ughSrF6IwYnYfeLV/2GGBzh+aC5qL
WsHQundOjMzu97d7MXZoOoO7UXNMNT///rfb1UphppbP7bKyprWCqg2Eq+kwyk4pcfMYMlIfOf1v
nbENNHqXLgA4ejKTyJara/dyafdoBG5ZB1EPMPRsCbgASxTJ7otVaDA9sfKwn41qI71HTyhX86Vr
sJ+qhhG7yxij9eL371/Gxe2rCUPVZXTeTBbi2beDb/L3GuwAFM0KRaXJ3PiARPtHG3XMiaqlk3Lc
efCyQgRBxo/TqA+BTV9plJPpoMlBY+8+8G3iSwP2n1aB8lFZIQ1X9yaLMrR7IqpsPFixKT82nvMD
nYgtNEoapkGzGVWWqlGG6vsHUy6/Wdu0OI1V3f4Sl8CgsoDkYlWmW6OmxW5qsAJBrS06pGYwbQnX
gyLWEY3zAOWX769+6VxkhY2KZzKCe9rZmaB3jl7rMWdCP+r0SLQm2lGyvGmDpeJaj4GR0CBpqyvP
fClq6TKKSTr6PijZncnJhbh8N33UFquh41sCuHkz7fTt+ye7do2zJ0P1WIUnyoIF5HczmMVSt+Mr
wffimmQzKJpgXzDkPl+TIkCrRa3YFLmy0FpGAD1RRHQsMCNNDthg0/jS/bmR1zfwZQ6QmhjGgx+O
ol3k5Fu/aG4aGX6orSpY2UVMqSw6Bl7vvfmZu6hGKVGc3Hq0wPpHdEjojI6CUa51n/nOj1FwzHZA
aXz/4pRxK/8Z7TVZNmwNVU1ZANk/O1N0I6s1CbGglQs4fVJxjE90vMRVQFAIibPNrDJ6hN3NyAG5
G1fKmZpkpL4Z4u/f34q4dCcIsJKsGqpinQed3LRku8+0fJUnvySXYbun0r+2KoU5bo9HZeVsNQQr
PG37/XW/ZiegJm2AdZaJJL79+YZ+C7zCVaqhCKMcLxZvZqnsyZKXPU2zBj4aQXe0jfz+iuOKP3vn
PJ9tWBDnDU0/z45F6fsDDgOww3SEdQOQ2aSyL1kRPP0/XEdXZYUPTDTXxyf/7cmwK4BcVljpyqZ3
MzjYJSGgjbr0lVzT1i49z2/XOUu2JC0ysczkOkhSVJLQZ2C+qfLNidQBC1BSnbnifeSna3zqOuJ2
9qoHaysPjjw+vYambhaSGDFXWjzXwGMpmicvAjKhyYDZM56ZuDHotKDwyvRXuY7ATe3SM8K2Efp9
JmOBoAJvQeAbRC/qPrWwAVU47oOLRLKqOpT5gbY28tJdDM0ijb0Yl28mdLhXpVPh6gDg02rupcNP
eObSuqWghDPZAo9klp/VPxtbBl4Qelgx5wmsnS48tdaM8pRR2yhhLCL7VbFASiD7mEFuaqtZugaG
pBzhMW5s13ttY1MGuIq6jtHpB8Syf8lo4s1Chwm2Zdj0MAfFWhSG8YJfZzDcUTTnS4cOayoYgDcm
dJsgBDxgd96TPwxH17/9fqUoFw4mEkrLIBjIIMOM82wpigZJo0xLsSFGEED12ocmSg5aqz7YhfhB
N6KZyH14gM7zLOLgrhSejkhTC9V/l/rGpk/0B8jrL4aSzxUvexyk6E0xsbhUtQpr9khdDr1HYyc3
kd93n4rGxBXRc+oppMRlh99PUcKvtsIDtDamVLr3lDaMTiUEQTXxI2rbBwOzqqGqH1QEncsGne4g
YSASi32Re3MdGmGl8w+CCBeNrp55LVzO4BCr+g4uyUGtmgcoc27xHvTJWtOU995Vlo6EIrdOo0Mr
1FOdKMusY/To89odTHh1349oNc0RgAZcAWdhOt6nqrfhrLTqB89U3j//XWPuyrQ8gL6dlQ0KFSpw
vioSG8TEVwZjwbqQT2XQrJyOmKboL5qarOFZbCI/uRk89c419Fs3RBvCKx6lIb2B7YLmjuc9em34
WmD8uqs8NHkcV7qvkvJGr613rMfp5tvFcwod8S5scKhJkCUe6vSeGpQ1NerRX1khFw4KVaCWSvPJ
AJVpnQUTJ0a1VC160NHIkKVu0W8qlEunpqAPGRfGAvHrdx8AO5CMAjiLzGcPy44hqKO1qyv3Mh7n
ZwFUUy0duQmBloc4L1HosjRNm8XpCjkQ4Om4Q0v+SFTDwxC8XG0qzQbgvTyVsvbUWdVPJZUfygJk
jefZ+jxtMqaJtuSu26q7cogpX6sOjQpNNk1VsVHFPI/thds3klebGBFDGaDfldlAZRm8AC53t05X
vDrxgDqhpUar0kJny5PadY09ypVDbRRHPn9F6Ntyntk29n1kLH/G/qoPcb7oa+Rl7UcUAeIl/L9Y
mn/qhkDqmHRB12+TCHCihlHvqKZRjZxzvRHAiiNkzGXzpxFvI+gEtOW7O/T+hpvUkYA/QSxR9XCq
CpCzTlHNBlO605qIZ/ErFcU5tLX0FEOI2pxA2YiuHJ6XIhX1EbatskFvQ1XP8rAyrLIohFOFQmu9
r1TB6L04oUE1aaLimLfJMap7oD/agFhMevp+5X3NoPXxNFUsJKEtYRhneWbYZLCblAA6is24Cb7S
rOv7I926hW/mu1aN7wcJ8ND3F72wpsjakbu2LBIjTTbPnjgr07R2mzpapSGQT7CEWVieBrNG9CO4
NRxw0gkcue4UB9YBFPX795f/TAH/3G26rPHYqqIrpmmcJ2auH2WJHuWY1RmVzmyxYXWYKtA7rHgH
/TaIzEMDOYDxtsFMWkLaoqU7kTf6pJPt56LWjvX41/iz3/YlXP6ss+mYpKe+v9fqG2T8NkEKRd8q
rn2tr2GCG6foIGk3DG5/DGm/5T+5Qd/arGNuHNK9p8EGHuz3ABI+EpRXqoNLC0Oj6WfymsiEjLNL
eUCFHbsS4SoM0TWwYHi41jI26hsLnDeUMSrKSjx//2G+Jsw8HorpGiLnY7A5T7v0DGFNycbbhHgX
iuyU9soRSYaZnCmPn688dOK5rlpX1uPX9FWXKck1eUzWufDZJjBKmhiVY4Urqa43fdTgPxfe+qa8
+/7xlEvv1JBpd2nYrvBaz0IYaVfn+/zslZsYB7OhhsdHe2y4cVSmr7mk7UJdXQSysbDRFtBLomyh
wbSq+7UPKBCRKtwoNLymJOfayroQhHgHikz+bquySUX459LqJLXDgw/abwEPaPC9B83oiAHOrvKr
bd28KvgITswAjSjl2lIzxpP2fD+Ooc8yEAnjpDm7NgcIvjFeFa6EgbiEDtGPDghaC7KVEtfTdl2h
6TaBoIlcA0okCdbJPAGo4hhbxNGZrW2cAW8n/+ZT8NZWIALabGpNgXvcxSGKNZwEOMOz7WmYKWox
gxkHKCSrk4VTJveRDom8GxVkPkXHqtE204VNAk8sGhltx08tAym350aLeNHn/44gnkA7CdEnSOS0
WpGDa9u3qjQ2n2YqQyqPpHjsoW0tn6J9jCSH/4O+Hsi3DnE/KW1WCHGJqarkJwSeF9lYBlxZcOMm
/fJibTG2ZhRb6OcLbgjQcPV0Al3fSm9OAF7OM+Zmv4kL0Gg5giiOUW/SBCUSSFPvsHPmWlbefX8T
FzcXlgOML4SK/v9ZIIn1nOTBTaMVnE4gVTy2HCpH26quFG0X+o2sYGFS9xLUTXp9f65g2G5akuVJ
tGo1hk5gE+0ayQ7idJk3G1KoI5oH4MGRy6g0A5M1dVc4za61h2s38jVTGTv0CmMim+Ynb//PGxkC
GRox0qwrpUT3ouaXWVcsS/cUxv2LMVI5P21pcmM/EuFj+8f//QvnLegc6Loty+cdObaB2YQe0awP
nffxfRfgy+LCuRKs1a9FMk0wIiNzBtr36vmu7cowUYaUiGGGjBgEOv+TKItAZ1mHsMdxxCRmBVq1
8htTTNqKVY7yPE6l/ULFgYhcGqQ5ipyDIOUdx3e+Lp5jNHNUB7OBDnhgqQBwuh6GL0UbbCh0hbHD
hbaMbRY2En5NCLKz3kjYcUtZduJVTnGK3/Xy1ah/8T2pGlp3yF7YXyY3ES/JMul+rfruVlJqJJHD
7FTTNkUS0gZZE/k/6uiHjvBLKyFX1ZKRmvnGTwDAfL8wrHEHnIcDPhRDXl3RMCc5O+dErSLw5Obh
CpIxLB2E/m2EH1CgxHMq9MF+QZJKq/LOI5sgJTgIu1zK9qtl68cYbE360blQV/y4WZWkSwEHJFLT
WCsO/NIIjIbazrgxhHPTV+rR7mhmZCwGWctOehU+Ca16iLP0JDp5lyFUj4UXXKbitbCNee5iGAWN
8kSrmhakOA5Kfq+h1oRn1Sg8/OGnDNs9O9bmqWru4BjfNxoSMJlVbL1aQ94Cnx78Hh3LQvDUfE58
ylyWvQzitJORtVR3HsthgvUoWjtvn7+3zBhvWd5yltNR8dIfgXztVNUvfnuLDivxD27feWpfOOXY
Uog52fJikyC2ZIfNpmXIORs3RNG24IO8fmUomHd3GHzxpgOhHIMiOQVu8bP2yvUg60fJJ8usWgJ2
XuQPaHHcDXrRkpaKaVh4P4MfikBypPYAJZj9HQyvVYoWWTjqTFmRCTJaMt8bFpedGeW00cA9jrFY
s/grGQV85KUy2DoNTILUva9K5lmWdOUYuJRgKLJOGQnBW4xl3J9RMbLqLvAREFlJlTJRuuTe7ZwN
Zn2Kmz+mRX+SM7A6TnQQaX+lxlEvHEEKwXBMmhnWauf5vqqwq3Xo26vBUd6Ra3tB7P/JUrx5LpKH
IHurFW2lrfoPcySWGQB3vBc5tXapo53spnpIcgT17IypXzZ2qpZlB4BCdZIF/R4oVaJ68Ipo/f1e
vRRd6WkpJvk++diXsrtBbbUr3DRdtQGINitZ5zX9nbh9KMJkPWThRm6thebB0AKl2SfcHDiSSSvX
D1EFOsLyoM54t3hx/gw6/SW25fcBLbjAflTi/hSW8pWa6uLnVRTGksxiqOnOT19dEoFf2GW6gk63
z822ADT05FbZVpb9g0uylUTdvA/cZW8bV32FLiTWXHvsPKuKIYjVf64tQl5blXrO2sI8ZYqNOwtM
37FrlkY6M6TgAWb9xhvk9yyS3+lTL1BsWyatszfU+gFq/iSsbGDMiE9rcnLz/Ze8VOxyc5QzGjkY
ldtZ1I2xTUNwni85VOkLcmOLfjBeAoNw6XrWhPp0Jyf0llzD2Juu2Oid+3TlDi7UVXwZWWi2SYFl
n6eBmaX7VZzQXcr75mH8Pq0pVm6JiHn1oovmAU/qpzQ2d11o73HcFeA80kB7wWDwvbLcA/6RLwki
+xJOs3CKr+zOC8exooGqEZrOmfRlOt+gb4l1Y56AhK6pq9MPw8iPUckC8t38YNfJtWHwpcWiYbOl
GoqqUu6dLRZWhpOq5ZCs6A4sCnzdCvRMJiivzjLTewi8nv/YXdnO4zc+O3mZ18uGpjGB1lUxRqjf
CvdsaLtCdmhewVh+HsAxdnDDrerGTZNrjW/r0tf+/Vpn601IQRjo+tgoE+hjlb4DwVRBqYsKR/FP
eZciwGYDa9S1pSfn+yFLLUg49tbuBZvWnEFZP46KvrFuLVzmeUXWr+VUf0aoPmaSjzsJckvRsMxG
t9vWktellB2hxHpI6GsVzVpUJLbWNquL46fyMRDNmPEj2nzZh54oK1yTV4HRILsSDOvSU9Z5Ys2T
tLnt/XdXteaiTEDSWRsbDjYtFxXTvyrtl3IutlnR7EWM6IvUL4uhxLY5P4YI+NQSVFMIoFFzEzf9
WqthqeX1ryCojk3JXbrJvktQMImd4cGImJSoAkujFJL21LeQsImw5M1+YHA/+sWmukDzxZFfsLJ5
DUsT78F6IvVaP0VIW3SzRsYkR0ORZpHDR/tUuBQ8ykIHJQkbT9+YYIKswM0XcQdSWo5PGdAsOosl
PljVdnD7CC3UhHPEzHHySVmByAssdQ1XTlu4/oYdDBOUUcsycFuAm1WLNh1CUW0fYBBRh/d1TJKo
CR1hkEiO+BGj6j6wRLQSjL3XWd4SZSEg43SwJ5gwvGCP2WHjoC0TbIFsKTsgowdHh1U/2MkBqfOZ
lpGPWXK3LhOOQgPVuBC+cIN3kAg/BPQgyy+PtmOPhpYfjZ8e3CI5SGUFlsIB86RDaU9/lrbyrEbw
FpMwfQq6NVqGE8tE7pbBwbOFOJKTQfJGpFh4K8/gZ4XOjYypVY1wgOYZi0paj0uiM/OD6K2tbfaQ
SLnJMQ4gkr4E37rUQnQPHW/X+vVLarndLKn75ffh8uL+USxLIThowFbOClYzL/OqNwlIaunMCpOI
jJ1ln+F4AUpI7815PYgtj3glDl5KUuh/UL0CpgCrdHZZw+vRUHHxSq4Y/yiy2CdhTD8/uRKJLh5H
BhmmxsSWMaI4u44OOAjxepGs2l6s6raGE4USfAxbl25KCpxukvneQRTqjY8tTq5czxQuRXwOVcvk
HdOFPS8cRRbncdYaTBTgcEQ5iNMa/HsrmTv+8x6gAEWfPXHc4Z7gP/dwxJ4hibiTCwSSbZqP2Mnu
qqq4C1UstWxz68QqEywDsWQHI5oW5cxJrCRswdJZuVHynrrVfe25G3TFt6JvEFPAbaoxMDivE7r5
LkYhLgTiuK1nfWoetRoZuJBwWffjjDCSpmqBWqnXj0wnuT9pybDCZRnQtzVV8DmOPRkg/7tahgBz
Ggj4+HrhLe7f59mhsFMw7DqkAbkaTuPXTFEGg//VhTM7MJ8opcIYa+WsRz4rOBToLaHcSyby5uDl
+vfEziNuaOjozRTXp1HTBDc2SSpeBQFyCnShytiqZmrQYDJeIOOoICEc4UqM5QcuBADUqyj7gEiF
MKmMNnfXIMsPMKJ1dSwNKv2YdRiP9mD+raxykXcQMLQVdCiYPVqNuSllSJRR4U7qDo5tEzwNYYb6
RjyCxOF8+g4XGGUFv9+Dl85LU6NEF+DdWKrjHv3tvPTl0oiTsElQP2TGpD7GZrTtW3kZKtjV/H9d
6rxEazL0hlMkH1eehZJigr5wQo8dmcRpW0lXHutilmxSV4FLAY5GOffnc8m5mqW5XvBc4ar0cNNz
k7nXpYsxbw+U/lXB6HyAyY7c8JXHvJT10KWhJUWqRR12lvWYBbCCJCK8dIx9UUCPYygvVbW3PLFV
Mr4vf/7+xV6+okEnfzQ2/dJtQJwadAs6hqsiKCCAFUdUZU6K0z+nUfFRcYag6jT//pKfoeM8zxrx
sfQ6QStb5+CfocxQ9cdBYRV0kTfVMTlswDhCthQYjcrFZKjMhxJtJrzg2ujBto/4VwOI6ckRinYc
9aVwzKuDxEFVQnaFZxpXZKT+sBQ90AZDSlGdwHnEio1tCOiNRpcDKW5Ym5llTgeclV0nq6aWzX5r
YaXhNUBve9ugoztjr2x9H30phrclZsIPRQQxrkITLhbaKo3Vx07kd4mU9BOHTiyA5plXeagJCymc
qfgn0JttYR2P7PO8RDQJACAmYemU6jOZouP/GtioThiI433/Vi+uWtasxiiI0TQY1D9Xbds5eKV5
Il61efYR9fgS00lxhjXydXtVn1f1LIDvOFxrZF5aQOgB0cikoat/qQzKRuq9TDXjFQrVH8HA5xND
eeqj6hSPGIyuyA7o/hy/f9hLpz+TJxDv8vjLZ3b9W+SRRRECSEb5MOQISZGrmQpwWuPRX6TGJrCV
2yjNj2N+8v11L0W83657Xj8Hgx41qSHHEJu7pY3DPDpD5b5Vlecibf62ZP7Z/ddlE2BxoUONC7EJ
SIyylKhw1iqvWhtDD0yZVloS3Hdd0858YOsu3Vi1iCpsXLJfBmZuTJ+GZS97cNltNDPoGyp8aMcp
rYlRrjT3PUpRPzLN7jZwtQNalV3sIHCqRYD8JOXdNeFilTpieY7xGoCRnKsqsLwO270SjUEvQDjH
GB6rGkmTIXwgNqLdi/LUwkvW5LTQomGblLC1cW57/iSXmHYgY/sE7U7swxQ2Ui5RbyjIX0+ovGgY
p+T6UnLEZqOEEkLf2VGWbmPgcVeVuOlhDAmUap4Y7Wsz6C0mcJQ9SmUsgXvtHdNFyblF/BJPE47g
Co2JcOqqaAiHWnfQI28z5s15oT3bZMRdydrAUmHuet2z7g7YYFXHIK332D1kcyuUtl1ozFvkZ33J
+yUNRT83vGqDx2y1NwoPtyjIrzj0XjliLm0aMRpQM3hgt56DOqMoK8FdZvTVM6qrVHtukKOoZP3Z
yIwtA9/nCouyK5FevbR4BZgM2BAWo+Lz9UR96eJbSIAwI2uvIngP7NZRZ0o5zVHC9Ud3KGUcwZW+
WJlOgKVh7Ow7PwhWbhA/FDVjzUxl7Bvj2qEGvxInewFvj7lVM4zSEuEWLV70EmoE1ZHNmkcNFGDF
QA3i+z14gSmgw7EA56ESbuhVnu0LV+ojMJURmkdOvAA/BcNdpuPdFcpej3kq/LfwVIfUJ/Xor4eS
h9meEACz+5QOuQsRURLVsqmJwlXygKse+C2oTktcC2Diot+OpUf01GgLx9QQj89QvKwkDCgiebSG
lvF99Rtv9f1DffaXzs5Esn1DGZMpm/bPuGJ+i2jC7O24UrVo1eFMn9NUR0rNPlap2UwLtVsowslm
aYx0eKwqRw99BWr4BHqvizdIlYRLP6QMQLXS9uwrcegSEAPQNqOjMUuwvjRm3c4YMqch2Ga2t6v9
6CRF+cFLIUYbOkTkCo+TAh3v0uiOiD/eel11YzD6mjQOlWdVWk/tIvaSjyrkQ6FSD8wt/uhxK7Ba
fkSd2FtMa0D76NKvK+9UvhBBwUYAFQDgxmDnfKopB45r0jaKwWcXGCmF8P3qnrDhyBucn8GI8Ha7
IfXXrbcRLdIDaRAON0JGu6H13uU+V28ZoDHdjlAM0pzRn7POQb0p/ckd2C599AN/yGTeJtUt6qjo
nuCsKDJ6HInJbjH8RpoF6Kri28lm61EdN2z/nmCFQGWSWqsoFDpuuwm1lK1tUhWHHM2jLzxOvtBN
8TYIqCHSF9GgaJpR19T5gKd4/1zmmgfWUEhzOc9AnkravW34zwkwpIlW68qkzciVbMneheKn1RKC
zaB+dw155hhkM0mzAsg2y803FEs/XMfddC7aT25gzFwtPYznSWM9YoP5NiaFVaQ9l0VxVOr6XWXW
1/DnxlcVpv/8YE2ujh45f9s2a5FVDMi9Lar1zcz12183jqztBaeBqwfhkm4hlPQixzJFWAfskCkf
UQQkxDZofmXVaohG3dFefkvS/ueVtXBpKQBI02RAKxS151O1nmFCVFZavOqCNEIWUpsg73sfu2W3
pJ7j/fji0OgSJp5j/IJnE8bKFWTJhaQFgqANztwYT/TzBi9213kejwmaSPl8bZQ9mRYSw43IeTfA
SVeiz+cDPNKJj9bytV18IfrTKmGmQxuXDPG8+54wY6/b2E9WYY2JZJYEKz1Fw8xC6H6m5dCrUshI
O9t4MNgDi9jxEA8tV06W4vvsVfZSTYK9U+fqWutHC8BGIEKIL5dsrJu6c25Qy5xhmHT0bYxDyS2W
ZDXkhEXx9yn2n3+kReW//ps//0wzjFddrzr747+WH+n+FH+U/z3+q//1f/3rzz/yj/79Q2en6vTH
H+YJcJj+UH8U/f1HWUfV5+XIysb/8//0L//j4/OnHPvs459/nd55c4gIw1b+Wf31778aOamw5Ww6
K//5+xX+/dfjI/zzr5tT0UenhEHO3z/vt3/0cSqrf/4lWcY/0LwesZ0yDWN64nzZ9uPvvxL/IO+G
3gLObARt0K1K0qLy/vmXJv5B94jThEpSM6GhsR/KtP78K+sfZM40lkyYAJZsydpf//Pu7v4+kf5+
35ezVOW8TyRG8MJI2WN0QR/gfFUnch0UsRcOq2yocXdvBmK6XjKCQBqpl2Io0PR9QpLLaZ4Lg0Ev
jlZRaNkTO0fuqDffBcB4fXTi1PBY+O1V/vtm/yOp47vUT6ryn399aaNxc5Zm4RGo8phfp/rgoT24
2CjoSWW9GaG9ODMht2BU7S3Tb8b6cfHU67R142apxBYgQVMrr+Vd5z1DbsKmIoMSa3AQfcm7KpBr
TW543aqvcjyvCHC0klqYLRkvxXLov0eT2NX28IM/fuCKjKNrQz4jPcshtxghfU6v+yG10PkKKh27
Cj+eZnL0hl27LmERJUruWfLsa5DXMS6RdfyelYxFHcEClo6tstLO25B13dt+01sVjgAWumn1c2NF
2ZwYs4ocLNmCDitVO/a3lhfIM/hlxgzRvMYcXn2Zp6yk6I4zvpl+vushRKRVDgqAApjhcj1ofrAR
/gdh57XcOJKt6ydCBLy5JUFPiZStEm8QJVUJHgmfAJ5+f8meid67J86ci66WKBIAgTTL/MaCJDsa
+utkJu0xDVxcUaMPbpIFJaA/eRWnwQr6qQ/wwagx5FxNLJexPqDSMZgYUjd+uk+pba2WveG1ygx8
MDfEgzNO6xnBacFq5tfPJuirdWQb2OctShk3k5vZQ9Q4iAsl193gF7/2q/xhQoQ50ksJk0NDxxNL
hs43M7SYIrY0pzrYQ/0Sx9pVm2JUBgXvKUqXJ1OhFJHjQeyl5j5v+fJF5PsEDvXNQ56mn5wm9EZM
7kv8LfrFyUMH8rWL8nhoOepOqne3pEludkVXmnLdMqToRMakHzX6xp0NHQjt61PtWRsDNVr0dZH6
soqfceWlSCE26GBHNhogZvwdxCI7SGy0VoPvJHhiDrdY2j+FT++iUQM8UjZWEAF0VNqscR3QXZep
4N7lJ0AwX4Vu56GV+Xk4a3EAGu3Cx6GM2Q6S7WYj0VObiZvSau1aZINp9m5jPxvioo6SGApVtrDO
Xmbmq26prw1lHTTqCsSVMndXBfi7RAFhUnczlMGgf7FtbdU03bzrZY2cEEp5To2gYd7H5aqrzT+u
hzZrr6EzAU0OzQUwR/dZqo36N120VedzEqZD7DtKoJwelyd/dG52c6rksVYGOkF+a4nJrMby1lEZ
vJI50nlKnDU9127VIuMzx/p+5iCruY1PEn2GVFGGJiv7MTn57f6X0uAxjXgbTo79AqGkIxZEFWoh
je7yBSVLRC/GZKRF7Gro+MjuzdYREp0z+12L803jRgWm4FSS7QoQDc54fcO982qmdbMk314dn6kV
v8HeXLmag7zqIFCy9XHpEm26zf0AKSeT4i5CfFKj3+exeLQkrXhIN4+RwUCsJJGLgftkb9OtKiqd
Rg3qYlIYLMu1H96/QZwiGSiq+cWWgCHjgJGatehD6SOYG/Xcl9H+li7o2laerUy+yqUs1prRUIvm
0YmcAlpHolizLLValz9LUDnRFEKGReheUp2PEH2sLMQifau+dnTeNpSPwgDn5zHlCLOPwbWdN5sB
tzzcobwY9x10ab0YT8y8FUXoyOUjG5Uwn66k+ZLxsqTI13UT748J4JcGCWhMDaOGtlSgzZdxKd5p
1dNZk9YneGzYwvOcb+NSvLVoNrFy/EFcpMYpSEPQVMr3agZhU2uOgRwa+sA6miJZpHCPFqM3DcDX
A016g15PWlzwwbKaccbpIe52AY/UbwruF3dO6ET5HY2NrY4OyrqX4gwIr1ulI0OJx+wlMeQjtdE0
tDRwiTcvsfYOYO9rcGgggFA9t81IadBYez0aGcHwPhisbH4Ghen+bOqB8SGC4jYvOrm1v8PZCGl1
xY4YmCSYmQQYaHOCxCUVM2rjQTfsz7Zki8AiEdNd5s4wI9CbTUzn7DKCwVhnqJyv7JypfX8iMH90
UnY8AiftjzMlz+3EGjEjs+fbXPVUZOU63YPXpd4e8+0qYLyViXbiVHB06EK7Eqm2pOIZCeoCor4P
U5pDwLWhMgk0/7w2nMTbQlJlz4oYnd8Mq8GPV52IKIUZPR2dwTJRt2/TXaGn753fXCwkadBd47Gz
N5ibWMbPi4n1VbUwNcYOJ7HgV0bqJpr4532ILJLVrNDj706gnVMkOqi3eOsbIwJy6TMJk7/CNP4W
FC0yf0b+bepsQHXH5jFkMLcNE0eU0SgujkOvZETOrovRLZrUA7Rcmm9tmIvgguEz2Rkdb3TqQ+gt
MtTKOewN8yuG57YClq04efXVilB0gsIg+A58T3Dl/LEfUDSyf3SF0m+YosN9YEYzmzd+LN946uih
hj7rbFGAE0v32acRdTSw0OgLvdxHkRWwrFDK+mUlyPm2/saL2CV0k8fZqAHewZ6nqF6eZxPT8KFR
Hq6wS/1hYcC2jO0Wh8q15oqbWeB0OsX5th3dD1XSCUwWlVIt0aJdwrKkqqejk1g1CLjf/1aX9TGP
m6+KNgw4JTSlkb5B6KjZ+CVL8UI/7k4x1Hp1oBHWbpW+u+rMeCHDU84vpVXdarZVqgP4yuNhPqKj
gD4kaCBRW5jgBSzJEEt9FnkePLBTmMzLsopj9p2syUKUZy6GXdVrClO/aTIziOvmrePeRj5mtN6A
dUzj8GtvxoDDhpuLfUprK7OjqdPXKZJ09x3bAOIfDkHyJ0u6LY0sGRZw8NZOaaE67ryNfPtw9Mvb
PQ7QMMmGVsI2yTNZoZvOel89zoicryOPpNWafvQNm0qW00Scu/w7r4eP2vaupaOtHQF9Br9NWkfo
eGb5dzW9UgJo1lMT3bSJwTV7tQqdz6PAaJutlm3Q3ZVA71ZDzUJmLuWhQissIWoJ1T2z9PjXmKL3
okIPDaucRpvXhcYutOgE0iBWv9BGSoNh/a9pwT1NcUXyWG1WdcfN/SsEMXAXHJtSqalT2+sYFj0+
r3PtBuSFl9rCUMm0tknCNI9l8zL2y3vgUj+2V2gQPVp5tUkBva1sGJ5rb0KXjFx2b7tJ2HXA5DFI
oEkaaRtaSWDY84fWepwb7TdJCWWsgqkyRH2+K3zzVNuBUl6afsQFviS1Wlbh0HTEPtydVtQ36NIs
opCA1uaj24Ghs3C2ud+LbtDzsC7xRRWwH/BZkau4JL6yHC4hm44gLUbl0c4nZbSixqHcapnLWszB
bG/+HfsgfVybhZQ6L45IMNtwr9H+BDZA6HyYcNJuKEtEKtRd60sMudQAJRfb2ruQxbfns7U6AeMH
q28kYINv8o2tUwdJ2LIFz5X5E/I+rHykdYFpdQluJ0TK825RcfxkYzvaF693H2sL91q2jXivuCSd
yaqsUcpAWRHDntne4wRBWJSwgI5zSs0yBwngIkhoYlezqrryqxuGZ7OhdNRQzA0tj/uaOT8UZne0
FviAH51ab+GPnFIfp2l7ApUxyHcKAjS3x++oYOoA8kJAHtkvpmCxTsz+0hPoYcuRfPvq/OWY01YC
EadLuSnc8jq0xS3Lqmut4XaSguuLFC7tvo+Kax8n+t6DbW67+a1QBnKVYB/S2v5YZomGCpFubsrB
Ps14Iej2pG9jg7HaWXgkwG69Gbm43YdfMCKC32EyLrAJWppf5YKA8eQ/gIZhGKl4Tkzl9R4GpeZH
IVFfvC/GmYGrrYpB7ot41rG5Gpn+FFlIYQ65QdyTt1TBQFTzKIehewtaXA8quqUrq/Jf6zK9TlV3
y2qyGpOq2PQ4JW9WbYTxQpgRxOzOpa60nbr86x77ei5kxEhjD7e0UzkSg9cK8sh6gAphWnwDoGV2
E3AXXf4RkN6sjJEQ0tWjYzqkWAfmtyRqWS/dEi8BG915JB7tozG3V3+JtmKY2f98Mu0s6yhM5lDj
VIi6qOV/ySEtNW6FJKiKNny6b57xEY0ssG077pPOueUlGynwmJciyJ8q3FUIAYqb19kIKrZrqO/k
7sZal/7rkAavU2WxRvbuqZ+d2313XDQSV9MdHkuZHhtCcBKKtA8z54pb+y3tiGqEt/wmQAk9FcUX
ZfRKyZJgkO8+yeQcxON1VHFDUKItHSOA5IvsmydEGsK+59h5spr5QjCgeE8uzlQ+CAKac9u5kHoJ
/uPU+WVWf4aURWIRLmxSNJl3tZb/uY99z5XpLo3SAPMS3lGk6Dx6+CgPRDHV0L2UCAF5ldpfsKNM
qvSnihdg/L4WPkn3mBIPW26O5iz3xpfLQwrnauVM46fob3nDhnl/zEvylA9UdoMsXmDQJ9fY8PeA
Qs4yYe1phupmdlwr1ku7FJjcjp4K5KHuixaCch9hsc6+VYpE30QtaC9yYbW7j2O1Dze2vddnLqsc
CNvz8jpK/yyNpxlqGsEhIdJsDn8INW+0R4ZtR6+idIrv3gILNo7zZm5VnisT6soxgnCkfMdUm54l
8kKAlc61XqYPdZ2ftJoHYeMI3riLtte05sNKnbde938lQfDoFeJauMwvYdDSLtzid+V44446ar69
5DpLTDO+potbsyjJEUVwTSV/QDrZbATOaJFcLzI0HSylF0qGpocHbRBBCgvy8B5UqhqA0ZGuCwe8
g40i+j3pFPHWpU5KmEdAaNQpzk/RT0/M58GqsXHSCC3AFL25bJCrwNMm8i82yYWmpigFque2tRaN
Oe/q1DgPdYCAfgRHrzG0YJ/E1qUqgu8x8pD2kUWY5U6+DT5N0fS7aGTWDHG0nUYdGOZQndmsz7FP
JNYtxcFUML+gXZjsjoskKD6b3Bkg8S0PSY1zzxsPzZghNumiYE8754XJKI5OkNbH3qtxf58KEYWC
sutKr0qkXqfFE2Hmo40aQNhEtThrj/JaFYnQN2PpG9sAIp2b1uL49z81gedRr+CMraSJ7XYdizRk
aeBFfHTs0nP2VMuwRmjGN0ud+n4RkUmwsqeTJI73F4cI1oHwjHRj0qE/FmN6oQbsbvV5GI8jgdjR
czBZiC1vCPNlRhF+0JrqeP9HN0zcU/1k//dLf70F2HSQgzr1//VGrUv4oG6mZMARQrHN9L8Pc//0
32/++2A4PlY4ZvDP/bX7r/ef/n4tuB/57xf/fs//87V/HDUt0XkdqdT86+uV9y85Ohm6bX+f5355
nYdSd9/jyH3/w/0fLJKPGNoLqoZa2wEd4WrpE9vl/74pwW8RpNPh7t5k6MB5LCysUHYtbQgVLQi1
dTvGPJBRRh2CzFYFKZHfY899Gmq/2UZGWSHg2Jk7WUy7pq+Go57chh5LIO6lPEYD8vJTF034iRXu
cUBVk96537tHrts53l+8/4PFdhJaMfLlTmyhW0whiSwuBx3XTd4xLjL/eP+J5dQ7psqifOoN+C7d
ta8jeyvwajxqbW0e8Zc1j9E8PmFLjnqKS4ZJ5+IrZ/+tIxKOQ6xc6aeB7MsrN65RIstR4G0q9WzH
vOUL6qQipSYxdkCsQAToUyS0m9wqz9GbrMEDBvZbobnB72HeZLN1RPYBnwFQFusYWWTDRBnDcUt3
g0fqwyhI5Q+BgyuEr0f5rjEB9ETQhEwEELbKu6xPHp0Oqb0Et072aMz3Bt9i0qcEEB1Z54jUXD4+
1SPoaqOrHjW/6NZVGzxGOtLD6Vusx0dZgDCj+QcyVvpl2BlLtEfGYYut0UPuynPapUAfPferi/Jr
bdnuClTHgKL8QkpTUO7ESHU9OIu/WqL4MkG0sIb4umggKDWB68Fgvgx+np9kkcZsdH61RdDwjznb
X36FCZvW4HsxyvI3luxA+pr+qwEJOo3TZmoKXKudeifS/upkw2NXG0TB5XQGEE664rLwNo5ES8b2
D7QJHqpehmOH8mplySmUw+/CmMfnruusjWWjsVCX3gYoAPhyBoRfeHsRGcVhciTYZ0xX2sISl6nE
Y40B5FEz8/YlNtCrvoZeWKouuYsoNa2vnNoOYs9mmzxPpesStOT2SXdaH2kp4OexPeA+1wGpkv6L
o9rCAZRLM6HnXUF7ok+AeQWac+sFxPYaCCQ133J+HEvN2HvZTA8RJawGPba13YNxwVOvadCPsLvx
FAS9WGOQNx+AsoVdDaKT6i0mIuPNwKqWCswYyuDFTClDQ/A6mXI0qNvKc91bPq1+H2HwqtnXFtD7
0iXJrKP+N1dAvmJEwS63avDQGHeMEFabFBcISho+sPOdrSdw4SETx5jkcRnZpkzRVItT0CaBKR7z
xTtjLwRmgggfVDL1OH2doeE+6r1zCLBns0ZUeoeu/iI13Me1ebPZGnc5kRhtXX0zRHlNGkMNMWs5
FS6vlFOTLXCGU6L7/uNI7ZoBBLK01WEyN+nWRFvccZfQk8LeOl0Pf9Mxbr5TxNjO2xddRtuq05A9
7wzcGSz57vbJlTLCmxv5u8FiscA37yrc4KE0vNcooiTS+lCpjPTSaXJ+1Tr9k8SVkoqbnQZN/DCS
ARycN1zrDsFwJPLWhV3jH5KO/qEKGuR0sj1kOAyTZrijlFAfvR6DnFxCaetbSfN5OpCpfFIa+kyW
7GE0rJNWwMlOq0f30U6yAc4HfRJDpmzGdBi76KwVqK+4sCKrCUP5Mv9lDNDKuy5m2EYUbYzHagJW
27uUq2JXIgOug84jLt+3jfdjnrziYuLTq6pzlbtgqCyaP2VQosNMZLSY8zmvqCKUmF9EiuOYLVMb
LpF7ba263TdwGmczee3r8iHI8JCaB1V7DIyLHMeHOZPDEdICvrN5u6bwzUQtopWT+Qe/izdLVONn
Kpd0M9S4Fo0YRlJbOCROh2Ec/NaqwMTTlPMhm7T00Jf5VfZ5zdppDBuBaM/pyRpt50VLyc4yd9xG
CZqW2IgSwSCv0s/uu2M7GGTi5kD2Irpxow3IEZryfZ6DK5FcGIw4XwIpm1eVv1vS7le0PDhl9orO
zY6l7jWVcg3sY50KiAE099bohPzoR+q9jbPvXesY4E5QmhMaiFqwcghIchFDtbealxpx7ppWUDTv
wZBuaZ7S4SBHVCJYiXKgrkdUuNxwMb2rHpHi5GxivjM9FV3yZWFnkkbicQbs6g/zSieKb6YSlHsR
5gY+8njqSRTudHv4ypKJ2kQjzHVfBtiFOZ+2qmVoVBgprdMp0cIeG8o6elw686EW9WvvGjc0Fy/0
tlzcpg7RWH6CvtljBPuqGXG2PY++lpx7YW00qAUyRgt9LM99LdgtEVgoNhO0y7RuLygPPiRN/jpr
LBuBEA/ZGNqj+ZmYhMFm0+4r3XiXsfnkuc027nn0MAcoaznNyjYIy4EWP05dc8qzmD7AgC40utXc
87KFn7eYP42pvhpFfDZTeTFd6geOR6F9EeZR2H2YFrj/6MW5jYnVML3FoCzOYHcvRoUFU0KZys6W
sCu8Z4ucazUyL4sFF6FkQka8fdd061RSj6hs+109GnUoJIP3jZJMoTJmtg+Z/9NGV5aMHThVO35E
vvs1Nd4rQgoB8JJp8t4KHscw1R8zc0iCtvcNBH2TTwc+Dh7PYVQ4dLwSYGCFd4gX91hr5TEwhtDI
C5Oai3ygBr+yYXj5lMCHqT9o022aEZa3KJ0WfrNB/iyEa/eLesrz/DzHGLnHOjZTVDztCM38Avx8
sgTPWkmHgmWp3xVFQ6p6WrRqCSU3Hg3Idzf1njq//FUt8bEXV5+iTtG1IIebm5bBybUS7VfHStZn
VJbQcMSewgAUQuf+wdKgtDz0k3mWGoZTbQaW0mjy58mZ/1AT+0GoEjZ1/dWmJz9jGFZsV2vqBwfA
+iiGl6epBHMCTl0PutOyNNHWNfKRzNZ/milweNJJyLAlDqnoaFd51qwLw7vac4XrGqkkRdHyHCFa
R3XEObmU14ygPWpMZmmf+syHk1U8ElfH4ex2S4jm8Q0Rtz/1hBR632FkbsRuqBubptScEz6K+6yu
WA2qXnWZ6rD3p88ubz7djl2/shmEek6L1aGoXJ9R1t0YVLl9QD8JTNsJD+VkBFcH5G7dObjERlVN
GuXEH1JjrCm99CghPMDYcyM1qA6l7yyhPvQoy3pJhwN2c9C87M2ayY+a0tyVk016kVQ1brekVCUy
uLa0vBMOqDW+Rs9UuJ9czbLWWcFG7+L9XJg4aduzPBqZ8TwTJKnKSx6Cf6CgTDoI20PMg9xnGh4H
U27vWP2+DCN6d2It3fX1+DEgTLKlvjSt2mm4CRqoCcAvI70KsXzoUwVkrWJPR5EZ+1C8CTR2bNvG
oEj8GE3GiMzKH0NA4TQH37mtUgkYhnIbm+uDOeMkHsnhY8aabtDx7PJEk6wXgA/KQfctLmzuSdG8
aeP84KbJW6n3SD96OKItAGV6OZwy09lJ18Q0w7zkEXUTD/t2WnjphjZIugIX9o04TrEKHXpdK+En
r40TXGXpK0sc18o/7YX4mljP9ahKzSW5cF6mTxnCfjKy97ZZf4zDxejXjm98NgudV/6bwUUQr68H
adKBk1vXgW1K9x06tdwCvF3R46UqhiP9CsgPZVh7pWPuqz7ms3eb//pbOplrm/C+RceLXY7mM25O
DBCdU7gcXh0thZ7T1MZuTH61gOP+/VEzqVmNAIuotwT0riZQw5xOOMFeHWKo6HNG0Xr2hs3M4Yjk
1a+mVYVW+rYgXchx4wapd0X/4c0R5xgS9PojI2cl5Komq4IVM6zT/BW3mlZQmKN2FlT51mBDqhM3
rPnZAhJ1/1n9jf9q2JYBIwcRGvTIeA9BqtEMm1bZ2emfct8KbWVZmLTx/5r2LlkFcJxdqzEYMb4K
+Pz9Twgtqp/VdAw4TlYFD1jO7i0BzBpdswvr0NqgYjf2+re6sAopNVqUlHlT+VRnJrW5cdvzCchH
Ab+OZUAJp2Li7GrbgTxqArlWVib1MRFVqK7V6ZoCI8ToZgHoVSev22Fz/wI0rq0c45L+MjVVqA6n
rkudVlNfB2bk/btzjMbZxWRb6tOJr19aOtlGScWEt7YyWqvbo76euoX//qoBV2VORHPUzZqFZAKi
VkpjTUz2hvV722SMNl7r6IBh5B2qn9V7BP1+3f3USVtsQTWDt3b5X29H4G+npxjqcLg8iLBv7tcG
dSwqFE3ibdVLMX8Wnb9Xb4GOGC4DGQpkBNsovtShdEys0CBmrpbruW0/paiu6pDqPYF4LJaLeoe6
pkr8SR7/fVHK9lhdcCycgzoVp3iQI9afJM9ZZ9xPpw7nygFY36OFCxUpynOw7JGnJnrJNm4lzmWL
VAFNLF/JJZoUFluEGHuLrh5qTqtqaJtwNOl0xFb6DXr91WJWZRJz2kVz610S6xrb/Xy9N/DrPvtm
u33VJoZr6TToG5SvcYYgnV7q+4GOuSlN2sEZRkg9tWi9YiiCaMYiPpp2wBG+66DbTxPdbNSP0m2V
RytXOs3eaUFSN9m5iX/hRC3ZbMwnsoXPcpxKGu7e5Q6DsBsG6lg+sklSLFNNEbt5tQWezhD2OpgA
syCR76oD/LvELJODFVcvYgTtv/igdVCVaIhxKDcUx06MT+q/MmjMTa1gYgoK1gEaMiG1b8et4XV0
sNhE0PpGuzQaxTb1vgBvY4rkzD/6qMWC0aFEradUvhciNqg85sZqvTdryT6syvPXbtMi+aQQvuwQ
9W12+pc8Jh5aHIrsrkm3yZrZM+yRNE4/eFPlHGa1YbWZov43FI0xV2DtivXXe7kbIgzvFKkXamFb
lmd0Z+lVqQ4MBbti3dr0Y1JkKjQ73QetSNbUWBneFIXncr72A4rGWSEeYtQCV65qmek9CIquyr/s
NsWLOCZ7NCXXX/0RvqBZaxUf4Cc2utYTMdHcP8jW2OslDSQz1fO1Hm2avv5R1UaFvGyehZHy9LXs
7WLQaOn9QaztQX+BcUWXzCxukRiUmWAF9pYmhYgjpG0tcp17c5LYeV951A6qhEK3Ca5v1UfWbol6
OrEF2zD6AFCm5p3limpr4pen14V9qFv91AYUI2aJUaBUzUzHFOd7Cb84lILLvCOvBFCxlV5L8H/j
Np0gqOgRtWxDtaGlAe6tEC9xRJB6H+i+h5/IULmb1gicDSriw7Ykk5m9Md1VHU2/qqw7Iiz6zoMa
8rWGQckinWzrNGd3dqzDrPFUh9FHy4e4UfP9feXM8gEceEhbxbno3jEQ2vsSTV+pvxibNMi291M3
eNOv3FxLN5NZ4Qxpx9UBVzDwX4rybQMimSzx+JtUUOWVHjhGJiswNwUHq6qHbEll2MWQ81PGhdTd
9wI257qWFE6HwtmOAXHLkl4iAWM+nfmklzlrpASZiUPyailkhmSNzkD5Txo0d5AMuwrBhbKi1JxI
T4PLEB0t2yxCYNfFwLNNfziR8PFLCl5cCBDbysBMU05fRJwCRY8ZkY1KnHoknWBq/tQNmhOJLM7k
gc56nhZcMmV1tRLxRb87WYG8CTaJXR+HqLkOXXI23OzbLx6CgNCoKVobngRVZzUXooGxrZXTG1iX
YV27rAEGsgnmSBJh6P05wF40pk44JaC3SoSX0RkDZXFvp6qG4h0lVQquhyAPqf305krrwSDe9wog
Ir0kPOozosGOoUTZJgkSHeIvoZHtSlpdI4FekR4HH+Q97aJ706At6MsRftxyBaSHp0cHid90W1yd
xXkuQRDS7KFxwwTGQP6xH6x3JyOBq7SdTssxH8V5dJsN28FWz1x6PnLIt5FHR0AMuA+LbR5dJ32g
gAvSfVnAxVUWUZk6iaQTXUXGj6IWt65wXvIEHJBCebF1ED3SLFv6iuoQE7hUSsWFX2AlqP9R/bM7
MGcZWYc56cmxwE1QK36I54g+LTmanUBIxjnKIcG89+ynmPqbNfqnJstvplFerZqxUAXJhyZxBO1o
aptD5m0L6TGfJ5QNBj10Ijb8fgmwKOzJQPXpRxLjQqrKQM4IkidNnHYFuY1oaMpfjYUaUcU3bKd6
Iiex8nWWYEzmxgArEUL4DUDMoqkKES+mRKbFcCqIwP3QbeVeDgU2Tk0RnEvN39aOebbz8RkSYkrp
kAHijiTr+AwpuYCKMKJsN6IR3cYX1kvdBc2RJluYCjSkXAOkh8ic4oCU28USuGy65lc9dJ86Sm4b
ayEGqLCkSEceQWCTX8Rr5AP+ajMCuz8mkdkCqgPtDqYHj8McNi1aj9xI1WYaWrIHG59r2Kr7kuZc
G3fvaF/vMhTr1q1HT9vrv/GQef0LPCW7X1X9rckn5MUrezjlULo295ZfkboPi2lgxMUw7xTSE5k3
/EsN6ib1CKCmawGNxNVNdewwXAGBQ/NmM8/pt2oKun793pnyJTcCijXkG+PM6KUQDNOudp8YN89V
q610DUbKvXcG+H5Vi+BnK5efcmIBEhm9zyZIWISNOoaukf1/pBfuXIl/ooINBMqAVqOXA+78/3KV
WpOJBga2hx0AhmIe7k1ROr++n+EsXzkvC+DQfdlRRrS1iKJZsL5jF7KBm1RpdN0VPErvWfgmNnaF
VWpSRoNoxVVTSEYvJiyKAu9w/82JJjXcixv3pDkmsYtOeO8+zBYZjl4fs2IgfxtpRwaqgdcMzZEE
9HmJuW//HU7u/JNEouDQ6mtbHmLl3n+4GwHjEmWdNf2eNG1fsHBMi/EQeIBHNbZmrF0e8vpbzJMf
ooDkrBrfwEHUUJgLkTEhyORABRCuCPB3s4L5JCABNnSWvglCfjWdCsCW4NNvRgAn/nZwuHv3XZQC
2xpzodNYsK2ZSfkythETAQhypKXfKmxK1DhFpYC6v8Xz+AtrrwAOVUUpKGrmK1HWh2xZsdUKV7p4
mwCtPPh6k+7z5FT/adLl0mroKf/3m2b9k/aibhpf1LRcHwnC/7BhggmTe6NmdXsttQDA1dHrQo8S
ITbWMtXLndqX3lRGlgr1c4dH0HU5CJtynNpaSFjOngiwp3S0t7HSHuPG3N7BMQsqn6tlYfHw3FmQ
xhWnvO+4cy5DKNGTJ8qkH3+h2WzrbTTp4y6kSArcEMt0v+TtE8wjNtXkoNwOE4rSagb+96/v/eeY
sRDysGFh+CAZ/4PSHw9NbgYp7km63pnbtAi1yI/XXsI2UWox/S0MZu5get1Eu7Xz09MdpKdZPMq0
VCBwhSaP5ujioMluNd6GxW+/uCx15XjoaiCW94BhanCrAGkg1KYS2+Vt9rkzFSp9VVFyQvyQSjAQ
rD8aWhySHlGw/AUdcrIEyBxpRVHrKAzIbiM9ASXMB0mVTSA8imnv6bD1l/mOQ8qk3Rydrj64PjoM
cOpJsBNEXJ3UPggFxPJjbD+NgjaQRfkIG658F7SgP/ObHoE9iue3HGjC4nWotqvdlXZVTUCOX/o9
UDazIATHTQHMPjQgscL//kTwF/gnFwrRTcuEtILbFCxcdFz+7wLmQJirixlvmEwg6DgSrO56Hx9L
EwJYWclHd3HRH8W2J6ya4ei6jRm2Y/LNnlwjmr4y+/htVoOvVjgr3MVOsLoeUExzkebjQ1pa/Wjx
3gwq+ld/LUqdcbDR8evGJttohvlLl8tvL41vYM+2sktfzaD49nMWjlJ7ofDBhtqa9FBAleWtq687
4T1k9nBbStyA5ybiebgfjcJxIpOVbnD9SzfJXGxKT3uL+gRplXqQl8CbNv3Sn7Sm17f5aKLdWDmn
ypDOyQHumufQ4VraJAmHPo/ldIyCseWVyjhE0gzTsrl01Or2iKHmBF4dKgqi00GTg50Na0m5sdDL
DUsb5A1xUxh8r3EpdrLgKWTYHc5m9SDQHeu3WvHbghhJBWluW3wXAeYzPmuTYxMF3pFU97+bBHJW
qz3pY/xdlQW2SNDVzO73PaCMy/rqanQw22pA/kXNDAXcaj3ndYnas8qL4zr96WXtIRDRGyvlTaWm
ZNEYXKvaUFL0P2Xg/Iz0OswdzIzbMYI6ErQ7ypDnZiHiCjRihEWMSrXhQwGDiPjXNiziLRjGb3uc
npqyPJl64pIkgqFPLaLwBX/jKn6P22J/R6r2yS8RD5+aqY6VkENA9PQqKBFOWaJpZWubMWekLAkd
O30QGy0nE02b6ty63muugeBVqC4VcXZFZyowSLEGVH72i+Tgxw4M1r/wbYPKO6qRSaeXA3lk2+xT
MKQ+RQQvodShAHR2QtspR1jLrrhcsysRya9NsPd2/ToY4Pmbblz7KhUmkt10ACO33WA9oTr6M1Kr
kLdwcr1v3tPG/Hmf4ElbJ6FTYSSdjSAA6hgCTGNe6wyxSPhpBn0VBdd2oLW2P/xYXh1LY7Eh71k5
uD455OS+hhojKmEkzwFpEdL3z1MjnutUXGfFm8CXaNWTHgcdm78eFYgf2NGrRvE8jAx8wC1sge5p
d69ROBn/h7vzWJIbybr0E6ENgENuQ2dEKqYIkrmBJclMaOHQwNPP586esar6y6psZjmL7mZTZCAA
uPu95x5hAQWslPeWoj/WBv8Qa6sknW6H+B2k3zD0a5skF8tqOT2YGRUiuDQeDP+sF+ml5SY7awNJ
oqq+TeW6lwFCtnxicM1k/HXIa+syQE/DW2Q7TXn6mNnTDWE606m2Q4AeH3+gaSUfBEEakAX2X3U1
cp6YoXt01uTRpbe8MXKv2DWRyQAwmG6nZf3h5ov9nGOzi2PWLWbXL82KiKX3XwOcwpjBlCbCABCn
FL6nSW57i/0P8FYFINunzqFKOns72WLc06ET7IKwYhiKo9cT3zxjQb+rw1mhpD2dqsPgrm8g9kDS
rE5+5+41MahH1rNgY8GTIMomic6wys4ib+QhN6rzuqberp1Ngdh3vbNBzY/JaEBkqaqbsl/s8xqu
d0nl5HskMI/GYDX8uGYlWIbIVGc1IXR9axZJ7KUr48Pkdp+zze+6BhhDjUHlGUqaOPt+999fMTa0
cI8/G7b5ZbWwr4W+dmpMYe8ST7x4Yb2ew/46YRoLvgQVheBal2hH9cueYdDQp8c6yWf4itK42NjO
QnmYTzJajUvqZ/65XT/1/+nU7+hfoahjCNo60GyrBTv3QLgQAIO7FfL6yXH88BINa3YMKvE1lWF+
O8czljxruQut0mU0tZgXPBrvBvqfUz2t97HvZ6ciKyyUIwN080KSZmGQc1GPKYYbtetektF+hETn
HvVV6qsQPsYXleg+6wgOS1RXLeSHlJFKsFjbiDZ0W0/CxSx7PNrxktx4RcF8R+YkfGXh1k35OLMm
P9g08Z4rAM4thod7oeJ7OxiCl6C8ygF6ne3GN7nfepdGFSGRhbg3mJFAIzb74sR9f5rc4OhbQCo5
dSeDlvmKfPuwpstutu1fYsryfTbY7cWRfXuZE+unhJx+KFVEcNLMxP4GZXzA3nafz6N14zsVwxxQ
wstkO2SOxowN2Yufozi45ulI6HdkQmeJEB2V3hYrB+TrIrtMyxe3X+6rjuWShNajTQo3oZMr/EGj
y07zc1yt1jlIzysXMKxxBTCEhQgkp/HYWcU5Hpb+aJYeXbKUa3d2Db8DyRCbcWWIss0W67GC4XSG
YJ/dZHUE9xjlAhihlfdn2sIckck5YKfm4Mn8nf4ZMVRezNjEvLV93O6KNLlPYYhj6QUESjOWYvfD
MK6zzpoBnHcoUeq6h5llVNu2Q18v/OSkJVx134MA5+NnjD+64tXd6l2rUtoM6NW/isR7dcr1VVcX
OCXWO+Zkx8lmnBf33TeCUvNDwLgPJnfxFuATkq9zvzOVnsHFvBtaCa7V0V5To4t5To8JgqrFxb+q
zX8scXzR9OzKLrytTyHNuI6oJBvR2uQZ9/CjDvoqNWFaQURrVD7OyQ5S49lKrHvLIYadocp2HULG
X92LrpPaheNjistjkkG3KqKw3RrYFiuyM1a0ZN5X6xd1fGoOOeIXWP0tez/fAvPL7ImUMCi3Xf42
KWqwCe2cMr19WWX5pviwin3uCRjoCJsYJc67DklAiggyqklsVqj5FC87Tn1KaY+f1ExQc5D5dxHV
ZY8IUeTM4Rq5zUntycAVN8PA5/RQn3MJ6cwYJK0Vv6NFMmvcmJs3ze0fEzp3Pz3gWg9PPZ+O1jC9
rH063lQlRnKpSO7aYqoPZnfQmi1NEMbgrdy2Jr3oCM9+70uUZRApPwWx1RvEc+jJBP2tnNcApX95
tnqUr1mtNKihfZoNed+a4Uvsrswq7Ue6W7Qh3vTiwtwti/RzlQVrlRHUYLzkyoHd8wqgrOUNvxW5
6U25txf5KH3nVC0eQhP3pBtoX7GNh85/gC3xMJWdOIwdLK7eb28KjaYpPWBo3BAo9WgqI4YyXpBE
EEc/1OcubHZrIZ4LBWg2Sl1jZOAxJm6fUzJQtIhb14Y3Rac/dihf+N90Aqtc/CrCnG/eZqbMiZUH
RbPns4hEzkAGSUYcfYwJ7ob6jVgTARZJGbnJ7OaeInraaLBljuhP/LH46mPbgn/xN6RpNzHzFXTF
+bQzswklERfd3ZQDdBVnpnqqYuoirD53YlhXJLrlW2cYh64wvuoPiN0IQg/7g6jmfpO53YsS7Tjs
D+y28quqPTV+EGE/1Es33qn6vJPtc87oGpEMtW8JaJNltPWJUd+mrUGYxeQ/FYu4l0Z/l/qwoKMW
pnNHMAVp2pBqlW0Ctuqb0GwQzmTYGnsYNnFp5uC+TC5WaPH81cT5em/7LJB+4vFgeWjDQ+AvWqDP
ZD+SwqVQ13ZSIrCyVk/I+wjGsN6PXhre9kqKmiopEtYbXJrDnE63iAY/IvSTu2CMfxnxXY3mHLT6
1RTRZ2OshD7CnyT7TO5mv6Ymn9bHqeJaI8ygmR75/dYZ6weyG3bsPkhd5mKfGvEPq+IeqiqVA5vI
Cv9tneTbqV7C72ZZflo2YgG1bnsr+eJhBzH2zUce5TeWAkBKkF90veZNvrS/RpBToa5xpv5t/AEz
iXDtucQQ5lBF91GudXRe2+amFDZ0MSyUaTROk8HSCSPH3RkGRlGjQNw4SOfoJrB1xZx9akQEM9Vd
TBL51gcI3DkM3fVvE9+6iUbrOciD92AO78Gg9qpeSsZhb45BpLhW3AElHarjt4p0uP064GzarZdc
qd9/72UxD3qqs7eQfD5C9z7wJZSg0Q1K6qHC6h4H8tk6LAmdPCRxtsMO3QRRZrOYKKrFsakHGhyl
ueuw/tiO0j8o0Yrqx1VL4i6019RkfEiebCX8maUml1Dr6zPxju0PgkGl8ND9UZNwasdJg3imLzCC
DF+0cEorMCz1UsnFeK0IWa6QU2sATuPWtqqafVJ+i35CfYOhArzSGMkvhV+p+FTOVOVbwULNASJP
w2whsyc5UQ8AtD6HBEReBNhflj9CpVVdBznl27TDNPGm9VzqXir70SImKIDTEd4Pa38saxsjMrgn
N2lnQcbyAqY4aXFOl6TiaHkdHI+H4V4yJ76xHNvdis7HQhgbui0xNQYiXeN+XL2nvqmiLZ5XzHj6
EdRb/FzULpvTg059G22MFuI5/Rp6Mq9hEVUnZz40CZRWM/X8vSN2ds9T1IpYM104iapwj5x2LvDG
sioa/XKi29OX4GTsuFMkvzuJiT6dxW3MzkM3V5yu7EhZSbMoHVT7PgCt2VEc5JOzl9HyaC0WBAxU
FzjTEgbYmP6G5CTWU2udtUB0ik+OO9Aa9Tuknkb1oAecusm1R3R7wr8lr4Q5O+h7W9bfRW8c4nq9
7yYWqlbdRj7zSlfOw0H8GML5JTS6edc7CNTSuXJuMhP3RIK6amQQh770bxvSXhioAeQ3i0l6HtYt
dQL2YNoofaOTtulYBmO5s50rntjmtpxGhCUK8XFjB81fF1S3YNNnP0R7gFXSZ7tMn3VuwP/0sV3G
h2BbFI9ZCkuIxBPQA5aN1ixr5Umyyht2tJfQkd/1yG1ZOOuCfvm+htZtZq5kgK/ZBio8wFiYK5ZC
tZNh9l0r3lCKcq4mww8/Wh9meNtT7b/0cr7iLImzm/cyReNdW7vHQPWvA1AFrDE0W8rXgVTDel8q
lZcaN3sSsSwXr/tJw8SvYTLibJPUOZBPWkM4lxsUB+Hvky9r2seOdEVopOlBqTH16srFcnBkdwkq
G+pS/urEfJU6kzfhAIcu6jeFKu9kz/asl1ypJjJ6qKEGRcP4A2vHGgTclEe8GwuH3r3n5RLZY+qa
v6qBdWkYyWH02DnDErcDhRwHPlxXEw9YfSQHefzDyIhFVE4Fv0fSVjttoER5ShM1rMZtZLjKwZRd
WT1DqBbM6jNA55Zhftu0N4PPbKLzXxg0cbKoGqk22ZmGALkc/OubeS4zrLFwyjONj9EZv/XRRMol
80qZx4TknlKP5dEAYOi3wWjTZq/XhcYQDAYsjHz4geCTWBb6T6pmhrSZ7/TkQg+wevedSLNnrSUK
kTZvDEiN7prh6xbEC0Diek1mA0pDlBwq6mGwR64VeyeE8IW7ZdTIj8+BoGSBo4WZRKgHWB8AidgY
KDhjXm9j9UI2A72zqqUHgZ8CPeiN0VaPIe6ssA6rW6tg8+2omdLYgPEA25tCaD4JdeIFUD6RcheP
qh4TmAeXWNcovSDeEAr7UpWWRemp73KWOF8n6s5gBvDREi/r1V+9jKs0mUt2BqcYmfZUO1Y0XBYn
/lSzvjSBn7LK+2bMjvpnuWqquzZMUrNWvtD4f1YGkmhMuM4BT36rhcXKIE7t+sB2uDelR40BzbBO
NN48xxaEU2YSauoC/8zbmlR7THCbQ4b2UE79elAjTKhmzLwCHkvZPiJv/tbR3K4yfEX6wOACLANG
vX2XF8k3vYakZU0Hf24RrPj1Pq6XfdCjMFEeNUoS582YKBZB/KiFtIES4Cs1r2/8KgApUDGFR7Ql
lBlqZQZj8QZwZK70wXqnGBhoW8u8zymU5sxWN+OqRxxriSlB4z0vyevw4eIJvZkdzp7Iv0eX81bR
Um9CoAv8GRgvVcUn8XhvaTk9puGC3DK29Pwb93wp4B5r/STZ84C7DSdn2VW3izITKP28OjTz0UEP
UDv0DeplXVJq+16hU6psYUaW7vB2O2hVoarnUmWFIErkr0qBqGkjrigPhZMBGUuG2tCnUGsaJ0ES
sIcqaF+lEbBxxlurFhZjn7NLYi/ubA3Ej2U6OIidp8bBzbP+1IQBKPbMTKt+N4m43721rWHBKC8f
03WgQIm9N7QwmFaXb+x038xwOah2JlXaWqcrHxOf6lgNv9WulzXDHrZ/RXMUi800F78UBjkN1JBa
wc35cY3x0sHJgfc6yJEGm2h9VJ3eAP0O6ETXyL2ZPNLZ9FdIRjwfw4rkpJoEWZe0BoXTVurdnIPo
Rfta5MisOSNh//bxqcYTIG/MYZu79humrQzFWVdpDZ4e4C8+GwzOJO5F/Dl+DbQhjY1eNe4MDzIw
mhYHtTkthNzElnxaCk/S8dL8DTyWsEEfO7ib0UBIzGuhixWUUI9VRZRUkHyqO6o+LREtHZlSdHS2
+RuTLh17x/Ss2bhufluBIK9uVRw0zG/SmFq7qi1/DUV6pyqnNadEo7Y9FFmKqrji3WGscjUtYBhM
0uGV4NRqr1/lgADXB+jwVCHh2o6Ff8d60XtGp3TpWQahKUc/uUHHcona+QAsvudyafQYpv+WxVPZ
zINP6xyA5Vo4LLUeMGk9r8uWaiNHUkG3G5c75XwBTMR4Rykcyrb/MBl4GNiYbO2RjaT8hDoKuBv5
N4MVgqfQgTlKcOv24w4uGcZ4WHvBxhh/ell2VK+73hPzLOXjhuyg5yGeieq/8BkpUYLpMtNMAqj8
7s+gRgIxlLeZg0VyEFTRmZnmdpKGt1MYuLYsCFL3QB91r60KLCWKTxZQ3tpFLFVSQ+r1kwgfAQcw
76YsiJdq1/hW1V6Ozzy0idf7ecqjbZe2sPj810V2DTTuVw0maBzD6Ba80Uf7WZtjtMUC2zbvYHui
BxpzttEgTOihhX9OsHsWCW8OCRBHvHnjQ/eyOhzdJGyCM5FWNzSfi4MBEum/81a67nPCBHxTGetp
7nkHqoqD3QxH61Dnp0HZvJR+fWcMDh4k3vIeTB9apR7JHHpJyD0fwGoCmlS3SQmN7tjNR46CFV1X
ONlyq4gBPR0RMHyzJdWTZiQChkzYh0QkOa5TfEzLc2INzNGqnZq+mz7o46iOuqm59mzJClkpa/AY
qzlJOiM/hPQHefhTN9D92j0LMVzHaXa2Ns8nx1f/qD2WIsYlBlPbaRC7eZoT2nPItxMNBrEbH3lT
3yyFSQnoEQjpK6qvAuphl31f0vLdTtgimM6N22k12eugbNk+5AwDkU4q904DkWsqvEsamQuUOudL
qRgfxTTey9Zemdek904AB6td4cGVijzVxBTvLqsScHY/crTEi+dssCVONxKUdGfiP6spFz3+sBvP
jW89ipStDNmPo/XDp7CFm4PqpfIJ7v09dV3Lb6VEjeG2uAC1Pj9vxgeTFQqxK/f2mjyUeHDplpj2
tMNRFGfO4tvsCs1i6KzxPevxMU65ZL99EzYDWRdK7lad5Gompp13Uo8BiHT5oQY+p4Zj7jWAwqOW
VCVftblKmss7Aief1bkp4aAD3A8XHKqQkasWPmM65Fss8y4uftbDV72F6v2syt5Sj6ZANHApna9F
mB6jFHzAG2cSCNr2zmf2eqDNfzNIlrTK5ksiP8ZgeG8kc/Ug45kVNiVbCqtuO/sIMEV+2+HiqMd4
2iqEYrwh9nwL/vqmursqDk9BOm1GiDqi8gB54qNcb+0xUfYAHXgN/OWD04QXw4iOpZX/0KYcpcEO
VypoGg3BplWkjzgKXsKeCiwSVGAB27lCv3xMATSnY1qT8xSk32AcAu7NGw1zNox6tugJj+Hopydt
DKWZXpPciJhzQBMH1PAv9yDRBnH+AeWJyigaoo0j8w9tLIRHLeOlWhDrKr4OmfORdcWrMjBSx6ZZ
Z4g06vZXUHd3kCh/6XEdbL/j0jVfV0JW6Hb7Bm8X5dsAyqk4Q2MP27Jjspuoxdf29QsSzRs9ALZ8
JnYANBsnDB/xAnyIoPvtEWWw1cZw3vvoWbVP80x5j40j/FQlNxt95WBFdVgqit/glHdeHtrbtTI+
NDhse0pOPBOWgdULExKIrC7P3epgwlctISE0BzCIyFQ1mc8hKhoOI+S3rX5JGYyOW3f0tiWO3GoQ
T/wG7Fl193m54fUwgCz75haY8FZxlVAvnHTtp3u32rhPy2i/Bsw0Cy/FRR+yfV6Td9dBzBYYNEHR
TY+zkx/7zPtq2WzJsE1/JIpSm1jtPuxsRqTUIaINnkjUic/p2HztrUDuGO9sQ6+/h2sGEV5Ziaku
bVaWSOj9HAI3vivMl0gIrAMMwE8Fr5OHRBRv+ZvI2iunMT1GHQb7l+tU1W5wfxXujKJQ2Umozkah
oyknYNXhxyBmH1kiLVvBH/tKPquoIA7UkGwMHpbBvEvqFaqAoD9zXHnGrZNttPLf1YLISqhpNroa
VUVrAhyxmWpumn6XD1lLQ1GqL5qoCqAfHoyT15bVPpoDXEKs7ov278pXjus0OMCbD+gAbbz7GLfu
Pajh+IMnrOXIOFQLwmmbkdW2wb3asr0XhY6TXPmrMtp35WilekYGH69oWk6ykI/KU6RO3dsV0AMQ
mZpxdpiehs/Yln5DRYgOk52c7Y595bFczRftfVioyw+N29k0zL3M0RB3yo0OJ5HyGAlout0FEPNd
oyzWzM6RdCuNaPtag/MjPE2hAaZip27hsuYNlzw+BYrMU5PWxwAFEgytliiqa2HqqbqmUKrGU6/c
VbnrqR5MY09gFGdB9VI45U+h8FN1l4NmvSub4Ow3jOtW72c5SWQyUHTN8nNRbnG+88tO5y/q8RD5
mB8Sxpu0xQwDPN5DngaxBRUzG+lTH/JMHfmEhI8DnTGe+mNsnTkIiFCQqrJSt1lXxApO1/31jKk7
Q2SmHupvL7jDwRanZNYdYI+9Asrj/LKojUKd4GiOclLaNsQrQpJoCJxdDKXbBNkWxt4t6YfpGt7Q
JX93OzZeo/UouPGp4U6sqtQOFHyP1+WDRwqWZnmuA4zrVgZP+iQZYflgd2RSyjPfzxoqEV7R7x6G
heVanp0oxrONLWq4y6vhu9pr9NlPjPu9gHi0hyfqLAdlxTaoODE7Tj8jfDCwVk9JHsHbMK2ab339
vAj3RTtIqaLXE+tbUYUXFHjKflAQVRXHX/t7s0u+N4b41XxxDrlTu7u24YGqqkIfNkaAGnRZDlAi
g0iVqmqgYN93mCVsnHG8yarpBpnUAxT9azfh3I66/qWanpKSSTKSiBdp24JBYsbWlb/p+pb0O4M4
sE3aueRUyuk3GmdZgAGui7LRjsVvFuT/v0bEriP+QJTaYXX8FyPirnv/mQzdB+PHP7sR63/5Xzdi
L/wPLr8B0JiDgbCnLIf/txmx+I/Ltgc30hcqXVJZ2P/Xjdix/4P3No2wF3hk6jiCP/qvG7Fj/ccW
KuwGJqnyKcbd+P/CjfivZsQBxBYzhDtouZiB/g+/2lAsOGw0RnMy2+m+dvA7xxHWTxqi2YKatyNA
/f2Hm/Q3FsN/94k2waQClpmAsfAXLmxROQTLzNTV077DZmCzBs2r7SHFoIifomT4FzblX5lr6gvy
QSTVkqLpOIEy7P1DTECMDypDkLw5WcUBZ0H47/5ybdb83ZPr9Z+/2d98FORem7huPtDk0/78UTj9
WhRAa3NSIEFe5J+KapqKvYIZ//mT/uoyzJfik9zAUWFn4f94ar2HWjlxObGI0wr3YcAq7xLgs3xO
/+3+Wbzzf3I0Vp/lWdif+6GLZbbOYfjjDWxwX6kTvpXIW1R0wrwGkkzJwLvA54fNKE0yP4Ibq+3R
3i7ywDjjXsT4stv/Fjn6V16svhLbxpE9FJbnBH+5vz6cLqMPpwZpnnEwSdnzBqVwnq+WsVzh2j91
jv8R4Qnyzzdbf8M/srf15wrPAym2oeO66rn/4Q4YllsL36p5hYyckUB/Y/sjBOXpSfbzE0NlmAzx
bVatV4KK6BKN9L11WgYEuOelTgt4GHgvmZe//L9cliMwM9ehHuFfFpLX1oNdIAU+9U4HklO4J9zx
VQr8xOwm6H9RgqGT4zcyeiGFXPd18WXJS5Khh/E5cPF7prydvPj9ny/sbx8TDF62J450tpc/3651
yLBcg/Z9giTQ4kBtIx4dxt2yUM1NDiuC2ahv999J9v23KHDrr9xh/aj+8Nnqz//wqAIyLUYD0vyJ
gvwBDx3KBqDtTTwjAGrn62xy7JrZfJo870eavlZt9G8xrH+3CeAT/3++/V+eypSXCeI9rmBNKPSR
Kl+9OXvXvtcZW8I/32rb1JFxf345CV8PAt5LjH5sWzN3//CNiQZxgxLN+6k2mwPMiYvHEGYy1YDa
BFJx8L5BsToWDAexGN0sCRbeRTA9ua049SGp5GT/XQL+zVIslzDi3RFGeJ6n8NB05rWJU0RC4z32
4U+OGJ7qDDfn+quqhsI0e/csiLfdOF/X4hAi22zi4+CVJcYc/Bz19wdPmS9SwU71sV7E87Igga1p
/LvgFk7SRXq8oDluZBsXoc1GDPfV2soNMCfvigtwM0J7Y0HN4/TkON7NaDPgtJITNgolpDrwUTOs
7jRobziMg+TyPnXzYyqxAYrFOarnmxq3d4QusDbz6rH3SVAxMTfaluUgFFZ3U8r4tETi0GXrtZfm
yel+5UP2XvjmJRfYQo/hga4bEuE07u0w+1SdnWp61ftkh7zC+N8Iir0vwu1+BmorVnfGzJGGJ3Z3
aCagn9n+afhYzZmKE52kR9v373ARijYT38uavRNUkpeiH6BLogbjfurNo/fmC+Y4dOdtY2znpXy3
+Eyn5QbZ7HhTyKR2WpYnK6VkNof3yeDLBesAxaoHu+sToH3eg6kPSVWzmOiWPo+lnjHLLWvoXWxg
6vZHLqV6nu/t2nhx8RCHkl1+YupIYDJEBD++syFiwWwrcZ9MzEs0Nj8JCdg4M1/VmNh6sJO6jul4
n4Ufc9Ag4AimKwkn18Be8QYI2Reb8CwT64HJ/bSJiOrEeXb9MgvEQxzCYTA+heh/yxKmXz7y78Mu
3H/JlWkpHs3vocstqCLJ9PqXHOeLYxbv6iOqlQIXaind7XBQn5cu8q2DfREaxTtKsIur7hTFz/3c
4JyTm1esGHcKTcprbG+y8n30IXWI+SolnDAQraCOv4jaxpC2tZ4yjF1hPvBOxW7P/HP4kpc1P1x0
0Gjw6mEuEJV0drdjhVMZ+VsXxyvI6qS8WLmibZX0B9mkxraTmdIHQ2hc5IMXjx+BiqqyBQ+r9cLl
KPP7+qO09taj6+No1FfemXV1q6/eh1C7ma3xSZ27mewQB7wrjRMOCe8T3M9pcW5DQu+3M9M3LJbF
BuXjVb3KRC+ylE3vHo4pAYFRecosnk3KaX/EsRTHr/Eq2qw5dG3d3eTZ8mqlVXsLPxNnhiIZ+C9E
g8xzo7Y5SDOaeT+EDS0re9CvIxyfz0wt3FX1GMhgvgk7/uL3FaEBvsr9UVuJ8rCcPCiRBWulPrHd
MoSYrjqyB3dBVDcRTrEGMom4joDOw+S9H6kjnLxmcZKAvCzP3UpNqLetUR31iRpCzrxCTexs57nw
oDwtV3ST9Q7SifmTgcSIeYm50oQynH3aDjle8XUjoRaz9fVtjFNH/uq3+bshnZNM+zcXrtHCGhh5
XawYUooBZ9iEuesNHFnhRAk8B2j9QOHFUf+FcDjirswi88crDVkOK4fLwj+MW07mMFqEGJ3RUOxa
Q9xjzG1sgwUzEXAeWHb+ihe9g964nS9mmxo71Ph3Jno6cgCN4TiZJzcc93PrA9sSbHqYiAIhdiBO
D247I5oY6t0y21c4bKwur274QXLj9cMCispK/02ms3DPaXor3AOU7WoZFbvobnVj9xaqAWMoIPM9
mFlQO9MZ93EoHsl0FkLe+D27aNeoY7JGJ0fwfHrwTOOFtYWwxlMmbjSjdt/dQYzB7zOpym3cOM8A
eDBV5ybcF032ioMU0sjKKfdhwY0rLHOfGayrAu9ztPPLVfPl9AupixdvyD7VcWCWxSeiEPLuuTVs
cX2P5+DSm79kZD5nSQWj3/oyReFlYZIC7l3jnR8QSaEf0dJjM1Ie5xIHOvXyEyeNke9ZKOjKSHmh
qqx6twhsw2EPbKYDbl3If9q6vNbJPNZ7fFA+BiAb8jI9NCXhcjNBd7VCUR1SkJ5Ngc8z2EfEGCRu
X+XAHYm79BBAhuhDg9Bfaf3whs7dRWsObSnMe6A9BhJehhwGdiaBLbFxxOGSYcnM1NG1DQgJaEHT
ZsVQY/YSdOjx2Z+4eAjf7DBRvxvh3WO2vta7pm529rKiKsJzAW3UspNW0EPyDW/SqiIDCyoHc/Vk
y0K2mW/Vd1XjMUQaKduD5UMGPY7G7FsLZybI1IdngqmVkps05nh1FCLZDsHcHITLh41s5jIT4G3p
uEdoxDxaPbu6YA2NK8JO54os82GeeV36ssWNLbTfsVqGU2+mBrxhCRmfQVlS8Nh933rnH97bDhP2
Cs8kxwF/1DURrvA/w8ylSQoRMS0GBrE5nLSmgMZSu0nMNJT+IpkE3D1cBQdVy0ZDkm2Hj9lEGEL4
RY0+hzy6+qnqvWs1swSSaHheK3gWai93vfvVdNOti2/qNp7EN7/CBUNvQe6AvD6zyn3SwFXwbWZA
zc+mc6+Ayh/FzLIVgflKHJi5W6uM3IMVp0fCM4HWSN7gYtZihyHQraQ9ALon/LHhmQsnxhUGjLof
BsxQbXfXxxUuWk2K8Tyhol6GaNfhXNyti1ef1GDOty1WOIXBwFpGHzW7t0OVJpvq2e6D8bmSjFBs
cHV7DX4u5fTF8oPpRxYH2yT3zjEznTdiHkz/0PXGRFijczuOojnRfKe7bEq/Bd1oXsowm26NgIDX
tIiOos4uthyPEveDu1jO+PLjmLrt7djZkaO2bJWyncE/8BFK6WNFcFpqXUNIPh5o4daei9eUoxQj
CXgMsJIW2XIImsXRlKvc80KnmPWrMPgyqGHLGObOS+WyW+xlTyLGTZuIO9R9z9Xk4djzpntyh9ce
1ty+H3zlVGcRRzFjRSFuK9K9AMftRxgd1c6q64fcQ7fgGsGpwaqeQS1pw0VS7tMluFrpUt/g+7aT
eb9u43J4NC3GZq5P/I3dxRcCDy/SGeRh8KBUeP0y7iEf4Boj+1/G5N2TnU2SsN0fUkxgjnNTXlzY
ViyK/CnErN8trwGsbVgJrE8E3lSvZocRJEwM6E/evoxQouJV9un6P/uZ48McJusAM5UoiPqhFRbe
VE61TY2WRLtsZwbUW+PsfHMMxl1LzE5O9gmFVkxjIkXP0vdY/0vonMYyh+xZJ0df8IEhLkZIQ11l
z8MRMNoDqjFSfbaZz3u57N2Q6Lh1CREnLGkDbW/YxW1u4pxVA/V5aEAw5nJPCRyUyV/kbQLLEtfS
gRNpPgxLNx6DsH1gLJ4zsWmWXdU7O6vP/X3nLy517Pi9S1lp6zqNWIq1lFFBsauCFOEicat+0Jg7
30/ak7J+UUMy2U0N0UGYV0wDfrsGXkQ4m8K1S6Jl5zUmQgUGT6g+w71lRD8YofA6KXqLoz7d6/tj
72Lh6HoQEFosV8OxOOqTrhI1TSZib7w0UX7MsXNDXjGBR+AEbGfhMaqqJ1s69nFF054GsTgNIURf
ToUjPAksFO3kLoRVA+ngtYhkeVjG7kchjeiwxJBfySrB86oPVXIQTuEIye3xgH0rRVGfxkcHfWzQ
ey+Bn6cHujfvEKXjnbd0ryHuZtuFSIcNgdg4GuBEZ9rUBusQnII5pkCsKNOtQWB+xksAgY/i3bJH
cjZDPDPx5whC64oCDveehTLdoEx2U5WW0BTv6sD8jS6hXIjrbZ5S/2TguBvWOiQu5ysaTYivkIQ8
VRTk/joyIjcutSE5323qLM+kM8NoHmMqNsE0CdEfUbbmiSCjeVEul1+LHilFRDeTjX1zaKECzaHH
/MzHtcCauVLBA5oMVF/evNX3ZBXBS13Vj+xJX+sgvtelbp/RZuJANG86ko9s7KFJQ+ifLIyQ7I9+
4XtD4nsPm6OqlNHzXKsCrwqb2bVXmeMxNdtqkxrfXfYONsFoM2MGsF8Fml7+Q9IHRsktQ52WWeUI
RxXPpOjBKPDdCCt+q5mgwJRyONiUdm1FoaHCDiwmAyfI7kHb3ibB3qExPTQpqS8OM/vRGfj5VBfM
Mdk2CGSIEIxHPgo7cn0gYfAYM9VsDQprGdRdSAIGG0Pqv0Zd9gObINwxWgPFYf5uO9z/ae3oOOnT
cL/LzpIn1qsskIKOhJxAbm5dPPrjfI/Q+7kMvHsctD4blRWa9fsxkPd1pJaYu15dzultk0qYkk2H
k4B8xq633E/4TpCELk+GLIqDFeBsR+jDRYwQzX2nPMQk/+yjFJqBA4ue/tInCwbdmEZD44DWVKg7
i9kyHnW6pOqrL3Bjceii+YK6hA1jR3DayoGq2lKvD9/sHv/2lGcKI0e/ofHQ5Zs2XC9ZWeyCJsIw
DtKzvuwhwPS8tmLCYugW0GWebGE+4FtS70gjhfenZBK25z+nRais/2GuluOTKMNpUybWKRbTk5iW
S9pSHA8+N57KngYNn0zmh0TVorEan3JJ3VMW8Tku6zuvJrnAxeEWbc5VP4NBjV/xkCYsQl2D2ler
WvUWqj82k+WrA9tkKIca268URl4UWhtfQHzRXbIooKv4xr3pUmp5JmD1yjokioCXS12E3dW7/8Xd
eSxHjqRd9lXGZo82uEP6YjahFYNkUKTYwJgKWms8/X88qsa6RFu1zXY2YSRTMATEJ+49V+nWtnDz
B11M8T4hb9bNapUs59558xJsQ0Y5nwopL27NOdE68zOy5Yvnzecs7R4lY4hZLCc2bRDdCv6G/q/1
/MMJBwBcbzaRA1U/Q2HnGCms6Ekx0rOkeyh7/2uls94qMV0EYCe2lPGHpVv0MaQkCz7dx2/3Jy/0
PaeyOV5lzqAi4SYFjexX5xabseRfGmnOnFf1RybPut/F7dtywKexew1wwazEhDtOPE8idhnBTA9Y
c/q14TwaA3phEqT0BaNn95WRZ2hytfEmpOqx1XCQ8vYYNY2On7UXCg2KYHq93qeyql/u0+Q65ErX
OF8N32V4JmkvU3s+6/symlkyWIqfzcA5rZv6oaRk7wXbCmAHFxv9SAePd90FoOvq0N9SYqhtRyfM
EazVFlbMUnkvTJAs+qxd9HSMPeEPmGjO+n7M+1aNze9+ou386UT2wdd0ogHRF1qAUfHwo6kHWDj9
Tn+q0dIf3NL5mLLoIxHf8VwQzuCmyLcLLjPG44zgk2ifebPEvGw9ghhazp5wmm6O95r20XegzEvB
VKVxZchd/Ui2q4FJjPdkCJ6nZfqsX6Zr6JkyF8Wqc6+OzzDTA3F/H1z2raSbhKBZJG+Ss6N2GVSM
uNq2IDSjzX03YHXsa4MOWUsQWChnxPJeG5hKq+xWE7CwjASCRZz+0PFp7kkox1NsrO8qR4ECDJfv
KTEZeg3F59lNFpQ89B164OOEiKFsphruyLOOWuPIqmcvKBI9fWjfH0D2MJxaxVpJVZsx+uk5Ikvb
vU56s9zWLJhYWGzdcXry3Gze3gcL0WvmQDcgcY+Y7ZEDL4xpwDuVE0DGAS5QZkqSAXQl0PdCUJkx
Z0+ZeuQAeO4TD0sBLm3665DJ3cDsxHV0b81RKeGyoYHcI/WhW7+Pz0ibUFYKqi94GFGnzC1XdcWb
k0heJi9xasZvDA+3dUN4Sx8gMhAUfrnIP3eDeLifDx2hI43b0NmDyN8idN6AW//hLKTppPXMb067
XTiRheh/IjT64HcLh/j99GN9bwVQBu6tdoB8BYrWSTBjHEp6tnnCswp3KNDtPff7oQ5/uSEXbidb
tv1IW4TI6tiM/S0b4dRVEv4uw//VLOwQF8hEjopuJJnC3jutUI/KsokrQ1Hhlepyf+Pr+yMLl9V9
Rpob3HVjhm6FA7qVbjWJuBq4IdVbgRl/qAD7dhEfiJNxSNaL5ELK5C5n+R3F1YH21MAgO5ZMBqN9
jXYQ1QQYtHqOX1q3Bgx0HC1sKk2aGeBskXxa5XMEdgxyIw7poL3KhP+75vI6JG9diKlqaLnEZA4x
Gs0grvfes1hcnGB+tMla3qLOy9+abr6MCUKmOeiNddblRMM53ocnciqGa2jZV3vKf92nNIbBi24I
OKkroL0uFHAQHObaibi1YRj47WZHqUj4YM1h69AaKweuV5JQnmIk8yJEAkqP5PLA5qBJ/J9+Ssvb
oNICJAk5VA/EqgpFZmPx3qUKaRVZXCN2pacyyb2dvpTcoWeVYocUieKTPbm/+gl2pk+gU8kUAYsk
CuOnfOYWkixMlJbyc7t0j5VB6x2UKU1U5nBB5fYGHRkEFGb8e88Mo56Rs763pS5ldOe5P2sAvwht
KI70aEo6nJgE1GCSKx+ZMqxYVpOf2fabJlQ7cGEJfwWxkd3nHxqy4s87oN79w/1cbg1Jj1otj/dq
7v5CKb3mTeXYXJtp8pjM5kp/6FbHf2ob+yGU8XOIwLj1q2+KBeM+qx/EbH4hDYR5A0uAIASAEWO2
sSIrYOQAEAh10tq1qa7H+lgWIQwHjvopvdUpLGGD4I8NR8i+LeYv2NMo7rz4uqjn0UOdXkVBd7Yy
+tDOlURhPLTcS7mUNui4ivyU8NJO9nQ0/YqmoJl/BJb3ySAXbUd7vndC2GS2mnu0j/nnqsbrXCFA
By+qRUez1jHnBYqk+juZiO6OhE/gikesL1+W0PfArNLrBl2LCDCsjkXqwYh1k2EDdwwndywfJnPo
X2Yzf8vTAVmgQ0iWVj0aarc4043sK2PrMb5bxya5buQPIrkqjeYdquMyOacygNJTLhbGZytLwODZ
Z0hwm36S/c4c6uuQZuPKyIZql0owSC6eZKSfvU4QztpdJigbkn56bOEJXSRCzmhAvAvon6FSEAyH
MBlfm95yj3mMKYhym/boA3UKsa/+m4Mty8kRZ7WV8bUrlZ6RhslhqQjYrMz0E/I4vNZolS4CBgpa
r+KJXM1QQCc3b27dd7u7dTxv3e6U6geAcjUiMewcUmdp6IdA8NB/gQAhThwL7u8PTumdumSm/DeV
waADi8JumKvnrCa84/5ARLdLXgz+ozAsj21Y8d9nxSNIsXA7DwYZoxgwIwHGvomYF7uaxSDqsGNC
yNUuQBu4cUu8yG2WfW9NQ5763PxSVCwUUKWLbQ6IZFWOIj/dH+I0+KKaWW2lVTunyY/++HD/WYJj
eRvV6beYYJE5K+cj76Z9IhjTPt2/+su3VtRb+9Ahx7cEimPb/bR1FTxKo0jM078fqjHMGChWyXao
A0Y49RS3iH5woQdkHxtDf4CSBUs7qsc6X3lcBaz4kobWCzY8OOOq303WNG3NKL7cIRT3h16TJJpW
n1cM/Lf//oMk4BdlKRMNYVjidH9g3C9/+6rXFBxERfyJN+rZpCltzta4flKGyXKvMm9tKsxbCW1n
lxaMBqPAPUaovC+pjN8st6kvdgcwdDTi/GAQJnXiU7qVXbjOCQx8Md3mwh9PV1eQjmClWXJUGWQQ
Py7iNfGu8PmLxnp2hCGf48istm4Cy0cpFIudcNqdTUWgXQ0Kozw2LA4o/S2D9hpvY7i+fzeNjtgy
4TfItgDl3/c8nXCcq9ti5dUNTLPHaJw5xf1nBM1SfvTuk208TkTLPWMyYiiG9gu5om2W2WO8mWgN
NUYqGpjuL3ZqcyMC9tH2hsv4W3/pFNEPMYUIFDW7o9Aoj/tXg/4U/vAz0213Q2h/xjEd4YQM+s0o
vS+GSYTNpNL6DCAiPOfQStB+nQb9cP9qGqIXBmfLqq24g3utOZ1CN/uVsGjfpqwNT/cf3R/MVP3+
bdXAiSSfOsPtkJPXxJ5BMpM8OREQAfGcDhzlsuzwc2T2dX5WXTCwbeLBn+fv3I7slestwQuozHJs
XhwUfUFTzgcw/1upz2JPn53drMw9Yv5Lnbchhx/afaPodkzcseoKfiJDSf3vmNtuunp9k2qMI/Tm
BiJCzKVmE9W6Pm22cyegf+lTHNsCiNiuIuwtNuFExVD+kv40pC4ZIeQrdKdMX2jKoNzHaa/2Fgxe
AcAwiCC64rAx6Sn32SSvkZ9sWSXKQ9DtKi/1d0iqIUMKQEXuoMBa8F+5poPdIvcf+6SLwBaKZR0v
E2mni4HK0C2+1wB+T/Pe7k2egt30J1Ixe65rsGsoCfnS9G1yaPww2TKKmNZFEOP/XEz7dP/q/kAQ
9e/fxk4ld7nyuXP2R9JCsKUV9XCKXJtfMka/f3X/mRO+EbawHJkek+kZTIzHo3jBzotzeCXxBG7R
qNsgmtuv+EPOTuxxi56HpyqKP2dR3aLhbTZR1cwHEXZvMvX45KdVNM8mnlcrY/Awhpcg9k8SLNma
bNrqUimHIZ0bHm1aHgI3MPtV5rfAt/eJd24T8xCV01dVV++L031KJypGQS75SF1K5yuT0ywp4cPZ
enMSnO593CRcSaJHs2CGAW+AuYf91ZQNc4Kh/VFTlHdN1u/R+1bbXxZc4FhANxtH3zlGs3S3wkNG
hvXFd71qU6ZY85TXfk6c/Fvr+t9oTIAJ4mpz+vAb0aEfs92g1m9vRehwWV8c9iHTLjSio34Bphz3
hO/6nBJTBMJX25OSmeIWazqFkcQqCyGSIcu6GsJdzAUZmBXXNlD1wvKuWcTVrnG/xpn1pVn4Txoy
qv2J29zYQ6KMGDUKJ/8Ukj7GTsN/lSr8hkXnG7p+5l7Pceqi2gyp4ByH9nsBgI3J8bJYp6WWLOMk
+143b3bOovkQcycvJLd95ir0kJoRuCbBegqZ7F72/ZOsK7z2Uz8flqxb5Y1hb8m5ww8fc4NbcAWw
ixtWzTPgyXFLNdtcFpcJOKuoX4j+p9+mPLbREz0JppiXEelGIEteB68BTspO2Z5Qt7OvC1QniaQ8
5EHzLMwBNyzt032il6jwlx4FwcqhoTKZsPg5Cd4yIIpBE1ec8b1RRHE6phaBM4boAhpIa+3Q6EiD
vsVOQOW1XvOE2WhruelHrMwXi2KR2SE9M2Fx65gkVX9gLoCSnqoRKUHPWCiLsw9Z+8bqYNfq9M96
G1tLzP6ktlEmXQGyJsVW0BL2X/RF7bKEdt8yvtJIwWKmV6mEGW0FDPWJHYlX5d+o9AguqTNuZznz
CT1qUizUegTqKkrAhVF1M6AAQ5vrzuD+VoaMGW1t1BuPoQ5dpeTRY+H2OiUuW2aH5rIP6LfRbo/D
/Mu1OAj6hJrQ9A5x6SDkZtpTJq7YtfUXoAAfE7Fsa2PUo4NsB0d8puRPNnlvXJC0b//5TRFa0PW3
NwUNqfBsR+sf/6rLCyEs+YxEDk0u3nvkRE1Ky6qfUkzgqPDOy3gIFYHWE27mf/7d8j/8bmG6kl8q
EECRF/VnwVdrD07OqD87VHrjnQf0X/wiEb07jBkM6VxLOd9c1CLzJN59Tx4VLHXdhbEWvQWKeJkG
BTd1BCvlDjSNOk42I59/fpbu30RhID1Nz1G+byrLYmn452dZNKDnCXTlsPF5llFHg+i37bjiMkwz
iUEGgYsgvcDFF4dP/UNLxuox/aXFHHHMp5gDgUWR4e9KOmK0Bh+W7uX8DPWnVxYf+BI/4DH94pjY
2ZKiLEwiOH4xxe3TXYIYmrpv1+PArrav9edkhvQ7hTSFd50GbQJm5tLdeBko64FGXqZZtU+44YbL
dAZuzy+zIkJMBlZxU5M9TIkN3AmHeO4MN3KHfgKfefyi3OymGzbmPB9uM96yptUGik9SDxljtz46
BfUtpL+F1WNjzS/ZFB3++b0W1t/EsbzZjpCYFDygjn8TrFZTXBo+ow+s9Sl+JdPeolGl+9V6k0Zf
yexWq6Ly6siMZlhBMcMHgJ30KgZ7R3pnye2AibLvkRNlZFULEi0eD+1g7DN9555H5jlLnnlYCEPm
J40abnbAArgS5WVpVb4bzOVXvhgDFzfA1249AyHQn0nExMIKo3UefYStgRBOMK/GUPOhF4pFzJAs
Gbn2E/NB8DHh31ZO1SUZiFqJPFQe0zfGDCX2prXLLXSbdE9jxGIqJd4Lr3X22VvoiNlpf+QSIgPe
pXU1c+VpAg9MiUdVqP88yni471t742eWjNWOmYMhOny0RfcdX47eMuS5pFLAtwIFITKLj16yjswt
c08sAisvGJZFOBDHZnl6NRIDqivMNwo95lVMfGxGc6lsLgZDLjQMvGpHdbf7rL0yyqvtpceoMn6W
UmOH4A5tysD5IgbKvcBeWIykNFgmurI2bNcN616imse9kUsyl5O62rEuSaApVcfqQ1rJfBqRTa3T
zHl3+EM2BKewHL/ZY0R0RbEL7P6BONljpUUCpBpxCCj3AC7za6jzLPVTrY9hGf00xukGtHB4nN0M
dpAm0Q399G4FDmINrDLp2DUnfDxv/+Vw/Q93FAG3SJg4ARxFRu+fLw1hj8bENtr0YOmXrO8GHj+j
hlM/jO5ceAlNKyYtFDkxmDu9vNMLs1Ir6eyIIV3dZf9Fv/t3xbey4ONIh/MIBrGUf3lKJKGNbhWL
+JARVFTlyRPl81GPvrMR22kzHwOtOCvH4V1Lr7BDfwRm/cnynf/y3vyHi7ul0FtLLBI2ksi/Ss/7
uId6X5TxodOJQ1PPWYUlNyHoEGVLt0Yp/r2hVRsW57vbsH8JkZy3er7hav0Yeop1S8wo4Cn/1ezj
V2lH85ZJWAAYfPovSlz1N5m8sk2uOSjklRCW/VcdLgW2zRp8jA5TmgQbADogQ+ONObQJlh2pl9m0
9UsGPcfhYwM8eI5kMJ480262kn/IgPoyp/G47WM/36Kf8NZST6NiiK6+Zccb5qwWLGKEeWWv3vHV
Ingwx5zmsSBPphpUexzT6S2fkxIYBKpYmUPmC1J7owxHvSt6IWneZPNipFmzvc/EQyPm7tMsB5la
GyZ9ajuMDNayT5XTpYesLki/6eNox2mx7lBWvrm5JGlYXd1oXh7UsKzimb2FYYGItyv3lDScNhZ8
OMxgAuKmMj41VZvB0hkYrirz85wh1jWsg5453qWiBTM1XxmvEQtc8tFXkYyeBpcL8lIUL1C6uWpa
+UzijXFUpvMEw/aXU5r93rUOQZI1ByICGGiXU0IgcxOt3aW+1KqqbtkM+tBNuVrlczcdmjj+2Y1x
+Vv18f+to0mgP/jD5envjqb4Oxfrj+JPZqbf/tHvZiZf/ssWUnnCVq7jS9OiAP7dzaTMf9kmR79D
5gk9se3iC/i/bib/X8JXJGC4ynJNJiw8i3+7mVzlmJanvSxcdTzn/8XNJPQv+WMtiuyeLsG2cJ37
GJvNO4n/D3L4GtBNx8xTnI1AvHRNXT4Ey8AA1XIAeqhvk5iaE/jgiEqnM7el1Aj3eo7OamHBoL/r
Remf8kw9z4R2PBO/+Lkul/F8/86Bb4UCIMp35AR8t8mggLP8XBqGfYmYSa0XURG4SEN/kqO77dni
nsPUdcigpb43tOB8dnJxsOqivk3T8KXKUhfqGYmy8C4fJUX/W5CwHTImsz1Jz0e8PuaPvNdPCLum
W+G5iDHdgM2IMhvEgn0eEGk3HRyE5o+2ZEEYmHvmKeGzcO6OiwIXIkGm7CBGCrKuPuSciTsrGkxu
aqJ4AW0QsTfxIeBp3BViHNZVnmU/L1wvcX+7T0MgjZc8cSg4W/N5Yr5xjh2DJ11/d8twfPFye9wv
JApsElKLdYr419A0kfr0XFq8xBlWdu42FKUgZmVkwCkhlX5OzOElD6sDsgR18XsAsVmU5iRLwoTg
42M9RaLA1Z8JgBVBC2FDJNGFKcqjxgQ0JH0dRWcMV2IudhVRMz9n0YP6Glv14i9gUSV48gH/+apN
E/OxlIG7uTOV4gGZexi3w8Xt3BcX1NFeEodD3S2Kx6LEPwWV+DJ1M9eVmPz4liWwBnz0DkP1kr9+
BW46GGHzxL4coqqBOSIBpSeB9a95dewWQveJ4MngHDnhsz+a6UPuEd8RQG6CRrmfXdldUV9PW8NC
OGCMjvOMQnZPinbyEHXG12xekm3XqfoczD7ruvo9zLvyLAZwF8w6b2OtxrXjgQeah9Q/TwBh0OLR
1gx+2B58KQi5lemapATx1KppXKO/QgJGdPVqtji2q/G/dMR/LRYkjR2uOi4JrAsch3rhz/WL3/bo
k5ulOY8uxSBscJf77XCBYl5SRcUPrdlHR8eKXzqSd4/gT7/YxJduIrBwLBJQZPzhgvX0W9f5v4o+
fyKSvWv/z/+WQurf+Id2lGdkm0L3ojgaXcWV4M/PyGACUxl9GZ5VGI3HLM3JN2LTss6qkQovt48m
EwjOyTZd+737NRem8RxUzrkha6RWVvMJCJm7Dmqx7bLcfyKLhYlfHoRfR3u8uHTeeI/HLx6fG+C8
JHxV35mKzRsbANd5IDBgLTDurUh8dvfEnwTbpHVWPSvO9dDxL8oyemAFvqlLGENdzz8M3WrYhDoM
DjLiCOfO6Ve2R7/XOf3y6M3k+vb5oZpn71gPqAuL6lFktgsVGUmDKTpAF004XW3z2FlB/s2gHNqY
geHtXfK2G3tJXsO+u8wi8s5eQMCXbw7MhFNhHW3hPqSGCB8oT1MiZtHWEq3bPeQNwtPZgDwSzje/
ISUMX3EqE/tSgltxpWE/LU2wjwIRkVs4kgashk2XVPLVXMOAw4iAr/oowvE2VTI50KSQDJaQe2VH
01EYHlzL8VceWN2e0embaFxO7hhyILlaw6ZV0ZUwT05jzyzPrJougHSQ3+Vf8rwLt/FYkG2VqW7D
pvdD0UYTzrm4+7TvP3kEOW1waePSG+tNlavsCN8wXHkVg/+oi0hdahfiEPMzeWvMkEKkg01qDc8F
KYkUjkeeUnmAetRs2euy9m1J9qzH6TKROb6F2om+pq/7Q+KJlRTDDyB+ZLclCCZIEFgLEdpbmXvz
2jQ84kWS8kxFePC9tsXX4m/awQHkqResrBu+UEiae0JQQIaErru3Wdxuum4x1o4BLrRi+4cWjXOk
cYzDYiLWaYP5E6kFGFXmhFxDG9shHVeJmFXl7B8kyXxsPDKFBL9j3053YNtnxvmvvKbHxQtebEba
28RGngg7kvw+nBcZYMrrHZ2naQWe8k1K7Y4BobKJw75Hjcn3oZ7R1nB2AFMNvJ3XwOVgcbCWpeqI
0jYPpW+pixN4bPOTdJeM6Cn8LPcgzChcXk782AhlrDr/rWaPcMzUnFDRBh+OAncRqhCOnoj2NLEu
OKgXo6czzghFfbC16T9X6Q2Ma+SibyxUqfZqGip8EQ3pt70/gMuot2UFyaIT080H8OQZ3AGCFgTj
zMC9sKfiaNjsm6fKebEmYT/ieazEYh1bC1NWLSvShFClpnHwSlX/Do8hXxlWsWdqGm/rpCwvM25X
eOIwQqanzEaVMqfFtULetwmkqbZBEb/DPsAo5hJLza043SQJ+DUvYsrQzviZKhw0pfZiRG3er4wh
LvbaqTMDdlt3PgSsvIBUCnp5U0+N80IkQnNApINhKHumJmm3hTCp4uOaneY8qa3flm/hMH+zq745
2Fb4lDBKXXUobPZacTOxKNvXhGMxTCdxUF956qX5GpmglUnp1hPm5n0o1FsLWmolqgXPRAFmdNTv
Q9k4ZxNtI0At8kuyhRS04NXrPzPlIKNUPHWmoSiBJjQEfdghWEHlAnlkS7bUAU1KfCkjPFVRRggw
+LXvwEntq/U9X2RJzZBvekADtiN+jXHOsYjswmmjHzEyj63SJ2MRBE+R2xxIZI5J6dIMxjha369x
VQrBrAHgy1DYulTT0J3njhZ1QqWfCwAj9th8LccxORg6gRCjQWN2X6u8rDeNb6Nh0wl+hC/s05nR
qJrBYCX6zJX2zFbCXbbViHUsGAuW3TcHbQB5tC2Ik8m5dmPhwe3iL+dWDGsrKq+e15yqloKqYUR9
GBAbwdWungkZWof20lyqGbZTDa4eQXjoIiHsfkLmaq953xPS2BuHAGBz0Aj/CY2devL9GWFfOAKb
G0HLDFZ/mftNzXODwqRbvJrFAinPEP+s9ObOxtmu5vachZSwZRwdO1XNaw/Rl2bnoZ101WuQWe6h
QMOAcNG7MDdA0iIhfhvJpggL+QCnmNXQErFOiQz2Wn5yzH1Mc0U6Oru5936NI+dfBB55Y/uxeR4K
6yfIpORA5gooKgH5ylWht3NG/gZVSQChwilOWUj4pNWHP1KVFs91ypib0L4vZmAnp8bqn0l7YarB
xeTaZI48xzA2UZV04kL3cMwgUR87E2lqy1wLViXDKaR/ZXHFVJIcW/YFVk4MZiaD7WjPpPPZ+KhY
VX0YSw9N1MWv0i9e+OSF6mFGSnE0M7e96B0Mc+GOm9FjEU1kM5NnsZlN/Dt1bxPWiyh0XeQzDiBR
XUczqh+AM9hQAcePvoNph9K73Q46GxSIKypUvyOQRaidP4wJNqcULvEAc7BFALLJ/YgbhA2fA1cI
r83gZLSN2jl6TQNPM2GcV8AJuRjJ+HxPxbx/N6ZGuwYIFu+51bDI5hb7ksno4JCvcqgdHeBYENqR
h9OKY4xArIFruQinI9kCwTNzMsc095bvB5/IsSG5ZUDH3k3mo2minVvIOt0ujo+nlVXvgMp/CyAb
xF+LQ4L47be5+VqxytmW+gIb60ttHwJLdRfHXCtOpaPo589WvkQX6QcDThdBBI9EL5i06QaJB7f4
BstIFN26zv9J1GB5TqUhXlvkHL2iasooaalbmh8igfrte+JaWeKVp5McijT+OQElpO13jlYa8QlO
br4nE+atrQRaPbvTI+Sg2481quZBf+wxkpor0sX3dOyrDZcik7kJsm517WrjqG2WtpX+ik08MFE0
702OVYaWLLyiCBFmys1gEd9ZjyOz9+s9c+2twUnGSbjhiU4IR3hz5wSHmVcYN25dCIMFkkvzyeSy
e7AXRho58R5oSkhpJ3PoC8GLzRkI0/MS1cWtaiDds3+zt2VOxExWkQbvqOkWm7LdCoYkVytj0J8a
Lhr/sNmxCrTe8ABtFTCoWJXdE8YXlEcucZaR1oXcH/rC/FEmCX/diGjAmnA+Rx3RfEN+TnoFPY3/
YS0XlnAdaTEwlgMtRxjUYcJOtCcdhhmO6xAldG8gm9hbboia4tjBrAQY51jFCxHSC/bhmGpww0q2
ZTZk2Vr7Ph2iJcAl4MvwMATdY9Yg5KvGjjBu0BorWcGvzGe3OzAX/xkErlrDqh/5q4id3DCyj3j+
2RsQUqDivvpyPypzPAJPwxhdUtN5VFVdPUW1VoVOTrWTzvQtokMiaoagMRi/EhELlXdlzxWL+vqT
pLvTXGRWtK1TkWxRivVQuPYHz4yn18GlCqnpiQFI830yzMg9sznaLRYTN33phzuIT6DXexeZYhEf
XdrQahNNY8B9yyrPZWEtG6+oun0QlfpIXw7KyL8FhNJfkSn2wIevDZn1ZlpvrZTSnM3IzTLiBHVD
dg4N9X3qpXkiovYnmspvtLg2u9DaOwDYEfgu/G1SseCcmoQsJPwTOwW76+u4gH8mk2kdQgHkJsep
zM/dfdNhxHCDXiDfQ5ZTO4zqQnm0hkFchl5+EzNVTmirtTXDzuorzIrsYxaWClhdvBjv9BDZmA9M
aivHB9ZYAjgGlylRfgCeDGxAS/aIebJth+DifNVExetYiBtD6ZMBYQz0XxHuTDgfmVOW704ZT+ug
IAl6aTwLFyBmgGxrPZdgBA8zoQL7EnUFAg6W2QbYDLtBlZrXTOcpP7hXWKfvALTMazaE4OVV7W4K
l2u77JdjDIsRC0L4pc590gM6+dL5MwqdWrMLR+9i8WZtafAlLvcQCrBWQZF+yBLdtn/xqcSnukrF
JtcIsLA52osYd0SQWivZtuXRifLnvk7eg7h013JA+Z24+ixQLuo/wQVA5fW3gCySi9Oj/G9t7yzw
Rl+7wwBQ9CEbAYoC+7XA5Rgteb3yoewDqFWj9xFMi/fsBDLHxKdXkdIxH0xq7l1aU1uH9lNXgl2O
2ybaOjWnt5XH9jtV7ks2g62TzXEquis1QHrxnRFPaPs4CytCaZjOTyaDHOGBRMaiYq2jAjULxyb9
f/bg5E11Hh1yE3I1nZ3adh5ECkXgXs0VMkAMloQPWeCZO8elc8B41q06avdtblrwjudWXUwcZ2Pi
i/P9YQEgiYj8MYiw7TaJRGzclWvfK82DW9DUJnL8kUrOJAzToAyorYhBMm5j0ZfnkYXfnkyt8oHs
TQZfYK6oFRjeqIZ5NgXPEQPEcG5K218HflpynXKjczwl8fn+VS3yTTBAtFd2R746kmKk2WV9oULz
D5YQj3FsJjfmk8Ujiy46NC4E6zBB8i/5GVaD/sMKkvSJcyUlbzZqNlZP81jJdOchInmsUVRdAkK1
5WoQE7UoKWVnSv30XCBXBOGcwK83l+DUwPIhKKprfUr05Dv0aRucY5HfGICKg5h7sZWdEbIFWcc1
wl67CL4EfYcTONJnVuGqjd0nPvRW2ojBq6e13UjjdUyLT1S6PbqkGTF5jsiVQ3Kdkb22BRYwP4p8
abSBKUZfRBBSyuwhBON3M0g+xguZWmsTRjN6YnH2I5k/jnroZUzWdZjAfhH+HO7jPoxfQ8QdJwyx
yEJjM3rlKr1c5jL8AWcp9l7M2vNeopr1nCEKxHmz0xDZ2sk9t/HkuZzTdUxG1tksMzqVhmvjnGy0
cO4rGtSIm5kDgswdyj0KPvnU+8HLQMeO7k6R5ISzDul6aRzhvx7vLxo+764MEe7NjXzAcSUe7sdK
J8SRbhg/t6yeKhy/q/sQsoLReF4YZWzsQP4I3IF0buFnZFINj0uwnc1iJDeNYcmStieRTM0qJvSJ
etlLNgwDKYNb2IP12+I1y6VhGvDQGO4tgKQAe1as7NIw4agp+1I/dN3PZIkIIxm5LEFyw21tSG68
TZ7sG0qvjRPH3rl0ggbiw7F3VPgAhwEKc55ePJngefOB6E79BLjfRwlThbwkEZMUqEo+qdZvX/Ea
s36Y0u7QNssVnR/u5CwYH9hkBWtb1vHVaPGGZYi3HywzqTYmuIANaIvcXsWocUlIu5Fp6V9S224O
GRd07ragCaJF/CxyVZ3bMSPzKaZNygZh7AO4s0WiiNCauoCx6xytRpa/5/uDXcpuv4zjizNI7zzo
sApCDPvDvQAhX+60hE2+adsJ0aQA0bos4siWNiRt3cw22ri+p0qx8kQQfDf+rFRxm7z6PBaGBVW3
/AgtlnAxs/Gt5A61U52PnzA8tAw9wNRZ/tFwmP3A3/E4uod4Z1tOzR7nim+shRFRvzUVzCIxqrci
f5CIdZFvJeE1L4R4cAz8lZPhHbhlSNT4XEHrtPWfgMon1Lv+c+/hqFYATy5qAU7rx9a5bqrHJnLK
81S3n60KjKOvxof7FvhuFCVI8WQ75WuQQ6HWjWTZ5vSNPeYOn4FO29LcGnmJoLErkA/y8ltSX1al
W37E7fKzxPS3U+0nA8DgAj3qaFnxQxCa9W7G5AF3eVrW/0PZme62jazd+ooIkCwWh7+aRcm2PGTy
HyLpdIrzVJyv/jxUA+d87Xzo4GADhpO9dyxLZLHqXWs9K03d5bhUgLfnvKfOqgrvGdc7E0JMw7k2
THGtjOG5K+PkQarya5wYIzvP4Ltcj3hFvoU0a71N5UBKKaFHkalG60Y7GPRLWF60HJkppJzVncZm
3hRx0RYrBtxhnN0j1RxYaLCAs4wDo+rIPyeo7h7dQ0fOcfbBx86+A/u879kpf0rx4+F+jDduJUwK
lXC+6rpEha8rsJbr58/WbSZZRF2R69RfjKErj2BeOArlQ3rAZ86+WXzGD9I9zUX+ODAFvQaez+le
2dclR16A7ejs61yLh7n0D7RDOUcqaxwOFQwy20wyMyFci3eA9BjPyick2zGDpMT7SN9Ga043XXKj
G22Nid/tdrA7f4222zxoVibd+9TaMukkfIDhLjZHGRbwbhy/SE/MkihcGFkI295jqRRUibVluzNk
SYTDh+s6RAwq60S8uSPHman2yl1qwOFWvddsSfITlomPHBNGEu140GSWtqdk5sXNFTboYAh1VPIu
KKaY7HSScC8sinnHQXz1M3N5bB33hRaslnme+ixjSLY5GFp4S0z3OvzPoIeinxmpAc7DPLPMoj1R
PUjqUjbTJioZc20YtkObTj2euy7jJZ/J8C+vtJqrkSvjla7ug0uX0D/DFJrovyJ7vNRTNuyXIR9O
GM7oLVyjRW6ZhsVnAorOGQb5uBEtWyvHrX6KNgnnmYhzLzhdlAZlCbLp4KLHYNfwrK5TUFyeKsJN
Vlm3mdps4k40kLKbwVKrl43nMrZxHeY7zN97ABM01/b1WO4N9z0b8T7rinUHU3P5DMv5oGoZsvNy
DhTzDXtzKEZi4oyCUssp99jKcbB9j7thfA86+VaxciwlQlQaPQhi/2Be1I6wA9lYisQ4Zlr1N98e
yQQG5bgvoUTthgFGf2K/dbUVnJXTJZepx2gRjYsbcp1+nRhnJUxB75N7wXXtOU3zKLrkRbsctIMF
KaLjmBtUdryNkyj4THfQY5stnB0i4v9DOxqXvgLnep9I9II13EvZbfkp7j47pzN3RP+C8pkm2j15
ZoqeT0Lq6i/AYIhSJ6fBEbRIDmz8WL6YcbnxK64YChEaQT49guXvij5+1TMM53GkuEpaNW1J6xc8
vQ846DtyjWxaYnt69iptHIIck7jNpQMdmOC3H3VEgC2d8rr95pJColhnAiS1Ajc7S/5oBHZxDdYv
pWt8dqvK23QkJrYWaJXHqgkOfcxS3XWYwi1qjLT4BYpPnEpveIeF4jPNcDg9Nd6yHzt6snOtvAtj
0ls0OmU4UY551dh3zLlW4ZK676ahmmNV1SnTgyl61mPyhef/j6rpglfwpziDiS3uHHaUp2yhDI+p
Tf6GuE9dUUptaVqu46PAPtboptT88EJbbxBf4qX7K9McvtkVWaGdumrnEEE+Tlk/UlRVbgq/p0ar
szTPcbfYO+3c7NKpKt4Wswgb2y/OnUEMr5t69N8IiRVgu/zEFug0EH/Zj8MAwDk3o4e0b5nP2EnI
vyy2feAvb3rtv0oDZAOiXSdMSf6tS4v3th4PsW/ab43zU/smFjvlmbclba7BmOSHxk4K/BWi2joj
UzCxdJ9cWUYH0dYMO6xRXCy7+mT6XM6BWFA0e/i4alq+5iB/90J+FeA0eKSONXJtAat8nMhAz2xQ
gqE4FoiBoYlfJmWuKWwgHFWHHIlKe10C56Zc3mq67KYvOEV/RdnCcZCp29UfpoPJUvq1rO0XlTK7
ycqaLq+RBwsfkXFM6kTfAMWzRZFX7g7rIU3wC0dRBze4ZFe7JABw8xW4Apb9ZVIBfOrBVAdc1VSn
TPhR0zT+anQzwVcMgzsrz7E/amGEQ+61DONYJYOOHaZbgnieoqb+VmN/BFC30B+9/rc8M9FFzS1j
zPLqGhWoZMTHbb1wnnDWWk0xP/UFh7S0r46NnG9QY4YzZm/7YcDkmLrzeOM+TI7c6hCrCA7ADu0/
RfH3xpjxFlmRgw+QoQlnIlzyTFgfHDkzpw7Yy/f0yG48ov5fZPVzjlWK1lYxBKf9jjWiiS+qjxue
/cV0mQBQA13wnzm+MYRFAlzamcxrsTgPpdtBMYpSPOapwd3omd5uaikZwU2EZIPfJ1lSNiRNq5/G
ohBX0/pFr94/snaWssMPsv4t6pL21R+/YJO9uYTcaX7yFipX/L+GvGP6ndCaiOWoe51IYV4Y5tyM
efk59mX3osSeAX6wk06Db3uB/TtY6S/CRXTYNuJ7aZtvrnIDjIxBdthNDj7FOTCoWFCz2naTeALo
c+hwqR6TVD2lsn91bGjEHD72xLRx43OZu67xM1La2cWGlSEJc5RoJGdyQz90nG15L/XBMk7447xw
0tw+sWldON9QfmWQ8qiIn/lloY9gg9poePaytMMCAJpgHoqflmkptIftKqW41jIerNKfdlZhvncG
W3PEd387pTM3fTIgHxh5wUy8x82HkTav3406oUkZjfzgZNu0lsHGHZurWcAWjWM3eLh/p5RxzaAq
nwEf9BT05mI44e/4Oiqf/AVTAilWVH0TK6R9vty/u38xFm2Gg22cyqlVj6oscId18c9GCOKvOm/i
xzoaz7oaZgwq69/169+NGmh+5/CcQG3F/ue6FsERj4rNFen/eP+CFU0devw4//xdtMzWoe1QSDxn
Sh9N5aePbP2Xs1LFjQx7+vj//v7+nWXCqlmGljID7wCwiXFKX/tpKN3qSlsiJ7Sq+ZsHOUts483r
HjLbdpTy7tJhMg/8+95WDT1+ZgbCuwaMLzOWzAxJeb7bM3ggMFvN1sQSPhjZ2hFcVjt7adq9taL9
aIxb9uCFiWBhgXvNGE1e6frdWWbw4rqLoggiSU82K0LUMe9jFn8reGe3Boug9vPHpGRCJiL3feTk
tamr5BPsy1/lmHwW+O84+YfMkztEiZnDc8Mop5sFbuOE8XvrXKwJaaUQHQmvLvSqAnl6/FmW31x3
+G4h/vWqtU5jc7QtQpO59yW3JLJarA+tcq/BzLCYsx27Nren4b1ULxodNZPUjaigSbcLk7MNvRra
CzDqYd6fjYCgr4y3VWZ+h06lN/F7b/3w0Is4STkECydacBsK5KxBwUtLM/DiVO04A2Skss8Bl6ay
wGdiW5tpODlONT05LXEPx/22WHk4ez5pPKvAUuF7z7mbI/HW7aNchgPHVgyUwFWYrTlRgRxNW2kU
1fGa2dP7WPbPESNx6vMikq15/2icJgzZX4SsPXwr7A9SNo3EvJjjdfmVRqx29TB8KwmLmHOpWXYb
aqwJzSSLBDzDv2nm66lQnzKD0q+y+pEPEjaXBPMxLHQvGZELoGjP65A7YWXTxptByvzIJhrBMeGu
G2laqQLLtbZjkDG2OaBasR8uAODbPZ3p6HkccsTPZaSrfnTWinT5GtSkppfkJyWLrrfeF60ZbyHa
0N9ee38twEBJQWT5MfZxpNfQFovoGe24waxMaZCZTc3BbaOLLSDu9SrYa8eft9hvZmLg8s1HJgq8
jhEPOVKaDuTfQQYh1EM11dS4JVqQQunxekKNOxVKzDsRlUdqE7vtPOpqb/ZdyP/6dRxIXIHEvdgp
NbG61C3nLuc1Jh28Vjqa+zodGIFCQppk+8WusuMkx2TLs+Nv6Zkntu0HO6NBceyyMys8w/j4gNeV
T4AW6H2xNHg7ZXMoFnnw8ZoeheE9B96IoqAIRw0QO9Wg6j3nTHKI4ta3TB+dqNwJQJV7U3YYr5K/
vZXlooFFIVZC55zSXR9otesik+y51x5tWT4RatwKd3JR6Qv/0GXmO6LkN97XpH4Sk8EFjmN5WwEu
25sdAn1v7FGtecZUjFFqTf2MIuJSGXw+EZaIfR9RHGBn+hx3+sSZk9J4JRFhaob22WADuKMz3iDH
Ms7pTUME5fknrW1NSc2OCRoPHHvFzQrdvro222Y9HEoanfdDUqEbOnpXapCJS4ExCT5nO6oWgZ4y
inriUaG85gqVisQ/wDnC0xR/kGloXGuHp26fYG/ap369hfz8XPmps42AL2wXg9hFgqwz94bDQkh1
plsy3wos8YgcSgLPWgjAYKLejIH5o8spPqaxmgrrNkcQJkJm1D/x6YptUTO0X8C8g+L/VAX2KS+Y
pbTwI3cI7q/Eh8oNlJvK+atQOerK/B1n0/eMFW3jURC/iTHUQEJwD2NkvjczIx8mGBuqIT+DHYs3
3lvRW6QV8MGDXTp5XvdQFUi1kcsgDqIrGaNqJ9f9pjPK7py4AwFQNvGmP2bHoX5vsbxsxw5AUrPo
13lMqMwpcVJWMBZlwofqmu7B0dmZg92XNM1+WDH8B8liXLbzPkjG+Gj6wds8XeiM+2azEu1AkUzQ
VZwXk3F97DNcdnxOvkn2lVBIDHrK/quu1OcVrpgGJKXSbGKjXi3vRVD87Q26pv8VBq1/VnX7rXDp
aIfUhNSwXKsWxgzDIYYR7bTri04eBmO4WRoWSmpECTQW80cRpd0up02Iw0cFZM/9iTvgXVXDeHY7
/9ewBH+DJ7D2TW4cxtY3/5AEulvW/21O8zzBf+5pJUEg6N/mtKYqBI0ONbVeGdnJ2f9SuzXpBdpl
t/FI5YINIoOxhE2NSx/ts5z0XGY8ZBz0d6R7k70D2wGzpBsfFbuj//bOWR/Q/DYNBZ6U+HpdTL6e
E3xgVzvREnsxWkJItEyc23X85QYJPX2xs2dEzzw/Dx4CQTEvEy3QDNQc03S/LVyEWcNiXzYuEUeU
wrrS52Ee7fnlDy9wjdd9fPdcj5dHKICl0Pxg7Rsg7PU6UFHocMxTZGHYTZT405cEriYvHA7NOMEH
Q3G8E0Zzl+YeUT3+98v4zWPM2+SZJqlOzMYQxT98hhYJQENhPQxx0yBSLBlMSOrZCvleuWw68/XD
rEFXRlWe/8HeuP7T/34DSJD5fDK+MC3M0h/clo0KvBp3MICEVZLWyIVpkvh7ORK9WdYOckV/CQ4Z
kGf//Tvb62f/4SdbkvWTK9d0Hfkxwmb5VVrRmCKRoJLmCdtX2I3GLoi0depUcpxHmCeWnt7Kxf8F
4ral6vhGBp/dXkHqb03cFVNOJxipgWtbTlDxl/6Sp+3wIGX1vXDZxON1+JM99WMYjEuad8o3fc8W
DpfMR3vqXDDyCdgZg4Ftma8YSziuDoIK0WGXCWe4CWuLUtCeMOg5ADa2kb3k4FyR0KNmmA+4EtPR
rq5AGS+eATi07fV8It30XHd1d+nhD/Qt/j1PGEd0Y0zky89i9MH46hTBAWliU2C4uJI7xyvnuVtG
0SnuCXo5kaZpL7Ott//+pH6/On3pciDzTc+zERk/ZA2r0mlM3mk37JkbbzQ38MYUzb4Z+q9asBNM
WgbAlpd+ad3MPPz3z/7desvP9iwZcCaRNpbgf69ueWSPuN+1G1ogk8pl0gdMmoRIvGjnrWPT//5p
vy9XvvQCy5fSJSX0W3TK7YTd4JZ0w8Q2/h6r+lNLUOo+3c+sAsRV9Pd//zx7XV4+3APAPoVJlInL
ipnAv3+9rCkaJh+VDLMo8vaJkUKabY+WdkoqyNZhxyoRJJRKbpXxUtdtic1L8LStfIaAqzzaAH4+
C1W/3E2jRR2k21JwqhpJDFWS6h8WrKVT8knpJmQPHfxh+bB/X0B9V7J88YY5gu8+fEAwzKKZBkEn
jFPDA/TO+D7V7c3qfRVOXjCdLMv4KhDC3ICXi6Gqpzt5Ysa22hFHH4dIDX0n6pNN7swBcob7AC37
s53U6m0pP0WyWY7//ab/L5dzYNP3YfG287z/+J4HNoiHpZZ2yKiBAb9E7ZA+nVM4AM9WVNEpulZL
MApXhXn57x9t/S9rHley5woG0J7jfnweegxv+dmFHd5Jo025zBvLx7kzAKmwBGp+1A7zg9X5lGem
HVrX6qltJ3Pa4PEb/nC1f4xZr0sZARnHp/JHkhUU66v9H9GWwUwg/gWuFdLXynq1uoeW1fNz4/qL
j0v9iVM5Nxz7Q8Mzqj/c2ff82r+v/YCUjsRQ5yHY/L6srIBLs4zNsDbNb8wEa5wjYv4q/WMh8pcl
QYIWkj6pIlolHDOFFJyvQf3YffcSABu5Yf1oLe+09JV8GkTI5B68R1vv2mVlcwBLOiQIl0+TY90g
vlOnGTmhCnrrAoZkCKUkAm8P5rGTpbshD7hw8O+sR5WovWDOsiEwIg8FmDY8ty7Y8yoPdqlTvAyi
O/VNUF4QJdb4p5ypG49YwWiWxzUL5I7YWAztLdds04PW4llmle+pqV6gLesDIAPnPFrRSYEw4ELZ
JZ6ariq13eO45kJVbQBlGub3aRQnA/ruaBTZS7vSQdnUXvUwLuhiAWKn5kSV9ibFn/7gUwKfv3Yq
u/U6tjidldYfLpf/5YFNtJkjK3U5NgeI+2L2Py6XEnxZMhuRDNXo+Jclk0ecBj/SWPvPQ2defIUN
I5vxDIBhJ4Iuu5WP/tZPNBObS4u4zJBVNfiK7T4/AqdlToCXEbFkbT1v5CdIFOA1+sX+wwuXv9/x
dFuxypJCDXzhf0xSqnzAtsIeMLzbRCUek8WYf/VKyR9F0b77xhzSW+49ZMsSEX3K0aTL/tYF9MVy
erDesNDAt0TIw/lwjWA2M30WuAfbCay4Ic6ZIi/ppp8VatV+QOU7klEmclSjNWhkLSv4KlLgRBvL
KByAYij5Ljb10Jrq231n1XHuv9InXDosjMFk73M7YYaMtgxdWjxPBlpI3v7VEvu87KacCggYrf2p
YYLXjjOktXdf1IRSChr/7kXzC7t7wTv8VEQTYGbSYKeqw+cl7fHbH5a0DzFVFhEYCZJ0HAsqN/E9
cvs/rgqz0fEy+DzCcv8UMOx51F7X7LGzkS8K1pB6R9zSWl2jWeVUQLZoxp1iTBFZQLlLm/1hdbd+
e6RSzbWur0SIWNucj6+nSTTCZTsvUMzlePY0lgrP20+V2T4mDpOE7jnrymrr1fgeoUMd4gWneukh
vAFV1tc+seI/7HR/X/V5SaSaBIHsgKflxw2Uv9h4shkehnacCGymIAiZV0S0DQBCsBjP2NjrPNec
H5j3z2c3JxpvDvYFPob4U/XUb/v99bXgNbZMsW5e5Yc1vyCdA3fXnEOprBWhI8uz7ppjggwIV4YP
LbJtrK/onrvONayd1/PajLF+UlkOgKwpbuj6Ef+f3tk1nHY5TCbpZZmW9z9cV78/nVw2FOuhhHAT
B4SPRzOAt8nk1t4YGi1ASbKT5rlQ5hV3LHhJZMcTA1g4iHj+n6IoOBnBsam4tYOkiK9G8iIWmBij
Jz/Fqm3P0Ad7utT94prP40N8mDD6vtTNVKyZ70d4vfUrK0RxQbEkcDTWe7tnGa4yXe9mJ2v3SxV8
i0q6uxfsn/QORQfD7Ap8VnUZ7OISQ7hMHYaLq7E6biKQDb7EWejqo8Cp72hPnmUj4BfPhbfv7IYW
esJCFxkz2saZdoBZ6x17DTJ1sLyS3lCWlZ5d6mGpymRHL8D8xD1dMpUcQ2ajEfZGWjMq2HiXSSAL
37/U3dwdhrlyjvcDSIWgh/tVdNeFtCTpkNJ9WuAK7oZ90Xv2J2tmO59m6hN0h2+55oirknxvOJ11
JsH5qzXxgwxioaS9bB9UDArW7fvg6b6IpgwNL6Y/vM5N/82sFrIRxn7EaXVNLONF29D01YSXwnPU
g6q/IPinZA7o2naBQ91P0knU/ppKHOxpQCVTzZNgWy7KerTyhGdcEZ20I6c/7Dl+v/ilxUmfvHEg
BfiU9bTxP9aqpCQhg5tLh0kmOK1BjFv30PW498kAHwCZo4vM//93v7S47R2PQkZu2I/7zU6ZdjdM
cRv6GZwPSrYf8n4ILqlR5kAL3WS3+OLYdbBBVldWQZjnH7+C7F3/+t83lf3hgANEgK2WzZOQMJg0
f7unSqIfVtNKB2naeGs8v7xyE/EIlgxssf0eiW84ZzeOHgynn3drXmMhXX8Gmxh8TjPjELcjUpk/
PiRJ+YONCINjm64CjI6TUbB3CpDyl/hZIP/tKpzZ9HZBmMr0vpom+08rPb2L/z4+OfwurnBdwe8C
KYEd7L8/TydHqXQwbYfx1CQ734itcCmkGRaAw4rN/c9EFq3w/l1W5ltdz8l59KIlTKktYPS9futH
WJ42uV/kh1kYn2FKL+H9S8IuHov7xMazlcCG+HtJlRXqU8XOoOmW0KYPuWm6DnoTVvTebAQl9QQo
nvoZvsWCmJK6IkxkCmclrqf/+62JM8WA3EWZQyXCNPbnvXT1ryKYDcCNy8TzXfdbKrMiCcOwiukS
GLAt5aI4OTI7pfQ/h0PqRGGOXTvya37tCfJ+t347ExZCkAjL9cv9uwCiOsTL0uQr6WQ2q8J8LmVH
WKZNX6ENk5aOKC3jLJqfJtc52r6JzWaKX5uehxarGI655q3oCozGdOYiWS1HL/4UF0oevYY4G1oC
fnHDTTZ2G7/dk5n/xK/wCxK5o5tATuSB+hlZps6d5gaB3AJ/EokC9KEDQa9rKSYSxLQgUlQK/hc0
0wkviY248ZJag/VWxv1O42XZT1GGVJAjsFqz014CMkHUNfPHufD9q1fQ7DJK4PsOBJ11HZ3H+uak
4NVqBZAvd7r41BEUu79KNPCHEu39DDku2ZpeKV87oJK7IONq4PiCMo9FaOdSNnM1RNVfU8xPHC5q
LPc2bJm2Y9bUlcMtihrzLVVmcFR4h1sniF7J/G+zhnvINBrBc0nXxi6GmoPbz3lQoGifmhTDbAW+
eAsgxT3f4zo8toyNGpGujHbATEF7FyE94vKktU5cgwouWIx5VRjlMZ5azgua43QgVXXQ+i+ysyeQ
zdbb6AD2zhplkAFlJD9XsqBR0lrdTvIqM5xnQPfiI4TH9Ehyi6aMjvNT0IAAyyL3DcOYvU9x1xyr
gjxkBsO+8xMD/Ud9Zkb0RNSKMZTlnPw8ts524ZwUh3086ou9hy8dzsm4RfrIysb6Whbys1MWX32t
MJb2MblSUvFnu28PBoVpJ6EsonzQVl2TiH8dk+prB/sLxln2zmXu7MfWoWI+3o/80LRvpxsvc9O5
xOP/mVCaGbZDvwUQikudINnLPZg6r7bcqQnebPxdiDDMMiVbv2s59U+VBcuoNKh28EfsVZQZfsEJ
2xwHn8voni6OcNjeHLDZWyNxk7/a+LupFvcYaCs/jjH+vtnMAaVDtCbWynGdlAHX62I/Lzhj3kY8
4vDt8xhzEn/Mm/6BII/Famu6+EaYLng9POIF2v0tadn1iwHQFnUO6Uk35jWQRnkSA7lnMFJ49gj8
7R0Y/qSwI/GCX4Afv7RgMnNvZ8K5TKlZ2Dqun29SnrxbP0PyrM7O7NavkBnUtm6bHvHEybdiQWEt
89V/RPSWshRKzIicYiDIT46qAkxDan30zgqzrYkFso2vDEti8IysQtrkhqAN3ji0ItO7DhjCbkDA
enBtML/g/i4BoN4HLoWBFyBw6JEsuIzHOfubHiN1wdtXX80kWZ0pBE5yjJXXgJ5Da+yujHrzPQPI
YNt4qThQJOZtc6NSZ3/Q7DJd1byxr91Wfuk8s2MishLoh7LrrcdAGCmZiBeCO3TPt1R2bbQGZjx0
AQMVZxov/P4xVBvYWKY/3VJZzjccVDFXADjn0WsO0on9m6G09VRzMzUcZ7cKM2aYkINfB7hjODTG
NQUVGClEst78WtUTM7lyfMvsIOJJOc+7rlZPGIj91yz7iwcDCqsWPqReTj2cJBtlE9vEzOscO0IW
QzRghLoFk6WpepHWwWxmcN9xmYdTri7FFMLu8YiWdN9Bz7THpBBqq+oMtDa2pEtV+S8gWQH3Bt/j
Xp0DcjJhFmCCmzG/HxJk7Y2bW5AM22FFRH/qtdhOpK0uCW7y0zDUISpjejEkj7g2kBEZkBpfo+ew
raxZUl6MTB1qYN/01AZPVUcX1NSa7THK0menZNTX1dz4VV06O8Mkk9bjMD+DqzfPai4+8chnocKj
yru9thkFuieQhL9ty544III0DbscMfioegrQwGvd1dS0xkXk+PpSY51ONnBWjYYSXqZXj0EqfmXK
3c2CFhZ8AaSk5ST3Ca6pUqF3Y5ytLnPBdrmJdm7pvEfNbG+gIdiHzpfsm/PsCdc9H0NKkZCG9IAC
PJL8Mo4qJyhAWmx5RJJk0AbqaEcZaHCIiS3vScUUx2hpyEoEIE9b88HuTfHIsQWvGnyap7EVJPmx
teJNAphPXWV1nLp2R4+Cf8VA1+8rWcUHrFsm5W689V1O4UCTTWcpGjLn6z+NKJxsrZXWgnUHwpk3
vd5BbB5LqM8a9NrYKoX01k+YJ26OFPK1Yaks6I+5LXNVHsehG7dL6xI4GTIiPlHv04RoWnveSYC0
niRLSRMBkZHkCnsOV94CENAMPrvZIx093jcX3oaGMUleq3I26TQOr7jUtnfvb5UlyCyx/F54Lq7C
NI/PgdHtm8hwHorSmfft0N44Uv60k+bkw6Y8W+bOYSvFwWj6iZ2D9GGhn8Fx0ddQWfLk9NBNM/Vo
M+N+svVMh0wd7XKVX21tBie7LcztIrDagpikl02N1pEt2r5PFvekCU9sPEaXzOI4dcT0NLkzY4ZO
D3DwTPdcZA38t8Z5vcsyfSeys2u01J2l5bswcXB0g3ulBfDirGbrSQlgNtm1Sp32bGc9cnKkCFoP
nYMxb5xOgp9iFfV4AYp1TFRsXeXgXhY//9l0afAYYQsSDHiO3dLemklk/BrRTM3s0oeJFe3i5VLO
Qf2IvwxLsVMbZ5RnIC9mC2aPtyMB0sAoCILAnL5UdH4+SOIT1mz516Z1dz6FROD2xu/3ZHmX4DFq
injfLvpK+55PsSkEmaCj/ngVQ7paGJt+yHZNY1m7CWvrfoKmy4YjsPfo+XhazZFmzjre+YX1XDMd
Sfu/THloMCM4bUTtH56STRyBCpQmgXunJHrv1kTfxzXCSEKUnHArEOriH1iLp1PdiRuO1nI3p22N
CaCPQg55+OSJRm+txm+h/fb1MbHl9yQS4kEueg0qpWfbzL9G0+gc0EOtTVwQlfDI+iRm2V1az30N
8nqbOakRRmsZqFtxAs3q8bUU2rz0jtohos7bbnZKhsX6ZBH7tdmavzDbeytm27zkC36VMcrOwFsl
8vYw7AGLxY/YSQ7jQrwZQIl3tfqO4Mk4JCHzR4sKPVZfxoIFB2Z5c43kM8t4G44Mj57o+uUGdKuz
8GMWkC577BcZPDE6cRMMlAmKIAZLZL9GD+9M/+pn9/kOOFGZN93u+1BM04c8EPGV/b5gGcfSbTRd
uze48+G7LZCmPYWnsOfiXCjNc7r+jMlD75Twh2cjGM/mpMyHrjc0TngJZUi6FOnF3lNqOu3RKChy
ihaMdzALMKro5Ic3ZMt5GnsSq0Hx0loZD7TCeDVhqx1ToQOWexiQixwJgyfROZia+qWkaE9Y1Cby
5FSnqOZnTUP2ZRD6tSnonrbG6IVpEX6oOrOfBkLWjIcAzMypxsyX+cVJZ5xayDYRzRuWS6LN5cnu
AQ9Q92W8zyJ/IonUu4b3K4qBGuOt+s552Ni1dndNWtTRZmEK2mXWuc1K9jcO10a+hqpIgOma5NHg
6vEqyIee3Mb/AR3AJjl2aTpUsiWaizCrmnrvyEAQ3IDu9I8JWAMnwDyKnEq4aANCcwzh+HxqpL2P
g5pqKjDn5yT2J6SA/tkXhfd95AYLFmJBfa7LUGGOfKnX3kBWk3OifOLHU58SUI/WZwZHramIw9T5
6jYG+8FSY0mudW3tOixroa6b5BwX8001S3VwnCX66sa4bSZ3M1bpcFMD9R8y1eLRW3gqt1i/5yS2
b5FwngIJjc4aRX6lXh1qRx68gU69JNj7HvrGYX4xt89S1/p5GHBEDvUCxpzzw/26HfGEb8cWhovu
cf72npheprG1HtNeBJ95+gR7OeOHJ+hzmGuABAP+2F3r9e0uGOfzYnDO44T92QlG52IUJgFL0y6P
fDJf6E6UaHQrbTOF0x/gDi3bQj2vSJkaQO1mziYHQJOYXosOaMGYDXT1EOxmbOi/5v63aJEAUKzg
dQS/8g9XhNu63eqFZp+7XNDbxJ642ggvVhEyYgm4RTsrWTRrNwzO8FyV07kwO56TrQOiZoA2vVbR
Vj37gbyhasrPs+UYrFxbSlqdK4+aGT6EjQGpLn8xygj2qCpwaNuCzil7ol/BIhURTVIcUkx6D9Su
HDDzZJcCsenced3VnuImnBBZfNne+Ocw/6YzFuYsq49dgFVjMjvj2M5zd6wi87VEA7jMDKTv461F
x3+VAxpuQPJ1U/RReiVizdJsu29I8G9jOT+2Bqkuhx3cXOqUxCM4ZkPHONRbsp7WkYYDTVENTASd
Smi+ZHAanet9tKaaiOrrp7oZ9LFUATkry6cEohuO5Kv9g83wa5f0+rvd9QIk2bCgJuDc2QxqXcPK
2fhkYl9WkpOBO5u73LcfEcumb7kkgjIfijx32dpSKRGN2NtVTcGXU+rHseuyEFxyWHR5dfFpq1Bd
A91WTSQ6HFSwSqCH3RFJHf7ZPbYt2swyykkYQT3CxDmUUrfPImUjGaXtjzkOZrba+LIoiwVMWZD9
tNFd3GSiARmB4TKoToRFIhmYVRJAfuUnV1lQtrWoh6mJxwMhgGDTIpVgAQdz4iKyypj3sIT5vGVu
QdxsGs+917qnJJoeFYbL0//h7syWHEW2LPpFlAHO+CqheQjFnBEvWI7OPIMDX98LZVVX1bW2NuvX
trqmKykUklKBHD/n7L32aJq/3GayL7nunScPX0Rr4Umpp0TtI2SZga6JTwvF8cahoqBoGub1wOe3
d5s35bE0mILTeq/U0x0Exd5I54vvrwzIbHfMBFJz4xpO8Wqoo+ai2f0L2ViAeroGQKfnkDpVk141
SCMjCGobqnI8K3s8etQQxwoEWI+yboPiN4Wq5TQnNzEfDOW1T9TnHJ6LQTaPr4OXH73Utx7w5Z7K
PhsR3VryRv9+yeCtN66UetC5yConLarPTV2RJNrUDwY5cO/9Fk35qtJl89AiRIdvunaHuSVGwT7J
IeIvDx5iG9rlp2p44N16aCuQqGNfPKRYhQJDor6scVWsUq97q3vxMmBDxmY0ATux1m4SggmDQbRm
5f+WaxEetMysL4rXBKVtv2ml/8leZVVbXrbDVss2l6bGLmsKDDRZcqlbsOdLldkU0+9GaVY54lDA
S24NRq+zzblLX7qWJHpeazNiw9tnz6H4aQDjwh5OaKw323uC5Mx3L/wKRfGbHPHMWK4KN5FJRFZm
UPaPpvA22CyNIGw7ucXZtpe4Y9JZtBtrgB0T+dEF5+APwNBYN2gMrByjtolGwxGEYBq3mvmSClpi
htE7P2aiJz+1WchLGRVUO57x4hM13krnQwz28GDG2aHR3eyU1PmTbCi8LGHBfQnHRyLZNRRYGkG2
5FGs27jyDnFnntpeTptWCfvrYMT2Rpvsg5MW4oFa9MwhXzrteECNYgYaKT2r+w6uZHU1YqYXMapj
/kl+kDlAGN2hQFPSyd2su78ig34UrkyM3j2yADXxXSVwaR251K+lYtnxW/Gl5VhfRXLqDmIeRpxV
WrHx9WnDMhFv406dzIkR6GDU198gyEVABvxpDJJQFxgc6EqMiZUFrk3nPSSAcBh6dMZFiZ2FABk9
T559ki0h6yAcRO2782rCgdG/VWuhhaSpx6GDYSa54BojAy+cC9A7WITmefzpOsD5Zj3x6QiO0eIV
XBb09keVxM0elgjW82H+pu3g8uD48a/K7NXRUaZajyIagju+C6oA7KQR2b40u+qoTJq1d9Ekg+L0
6NC8XKU2QBdbjjvLbejCUtZ5RdXuLMW2288opzgFOQN63gJj+aob0o0py+I4dOnXvnPiC1t5cu4d
wbmLfdMhKrtH1fniIFqXU8qk35umdPKW+/RmOhu5IQNhF8NWquFDWU23VV1WkBFGSCD49Wbje4pC
b1wsKp1CaBO1+v5+xu87SBJlOWwbqq1a4AvjmMSGCtRuzHL1xWnNQ2zhenb1KyZa3R7JnCJJjyUC
vBhWDeCm4w2Jp7tyGyalerMZe5OAQRZZkjjb06zrj7OXGlfVAAghdhDHtlJ8dyhEvaXYybrwW6Og
JnhNz9FcA9nw7LZc6b5Kjhbor/XsObtsGSbqePMooxRy+rLeMT8Rhwp70GqGmLEPZ4xVRlh/8jPM
L2a/6eLYOLeqvppqdA7ahAGcXvrNP5YPa4gtDt0igk0VTpdDkupt0BoVQZVO+1xlZvuUNYl1yK2O
VqKW35qro2zr0U7lufHK77qXeZtqsOqdhziBRoXXb+n4Gi81p6pDwdSjbMpbZsNyUzFuvpATAgbz
A5Lm6SnOwFsQ5rboN+JL8pTV5Cw5fWYELB8315nABahars2EJXqOJufMTnSYHughB6KB4ZFAO31E
s8qQrnYm8glVy7cxnR4ELjeMw4Tu4YMUj5rHYmuZrbcPgcwQ54mjkVrZZhSxHLk1VBisvv0O+CmA
LruQDMJba11yysWHrQhqGk2XBOKe85pm0q72Y+dDTT+8CHeWRp7XNSGd+6rDlQ/94rO3aZpM2Uub
m+arOcy4TdE/gvWoTqY9/KDmjwJMUzkzizl64GwVWKSnnVtAJVuBa3tFWxumgrSeGtvezCyczyWL
0RR5R5tNEzk+1reKjL839AZfPKMik8Vvftr0O2X66hWeOPe9Hl0sFmQDTdnZ7BkfeLRb9nYx/4TJ
HGFtIHkOFbf1FoYfVEQvOR2jp1ICpY6j9KHrM51JRjxt5yjCYKpi0P4SPGtBO11Lwum5qXS+Pt1k
4/Gue5IuFclnMz2pyJHtIx6vN5Mt0EVUZ82M9Z1BcAdhOlHaMw2q31K7b0kLb+oPb7EihKoaH+q6
1B+VUXzBT1fdprL9VfTQyEyVZLtUae77PJkLoW7WruWE9yNVs7U1Kb32be+TXC+09irHWw8Fqdy5
WRgIN1nCZVJc7SpkrSI4KcWYVKfnBvX0MYxnGoDERM1YZPDzIJMl/s6i0eWThRyZxbNKxvew1MZt
BEL3TM7iSSytEWcaBnbbFHN52UxXdHTT1WQpC7RxpKvbT69pL63bMPHEK4u3VteK3W7WMYTu6+E5
wrK5dwadL8dyc6rC/ln3D5aT6Q8ZYeOlWxqvMlIb19Tzj4bpyi4DU7FtSqN7dev8wMY/GBzc7qtN
iFeZ4xFCDahI7atRTR8K6Mlb5GMD93xvQ0CsnXXpOZ+Rkfm5fXA76FNU8Z7TnYjiBT7Ma+MAIa2B
kXSC3wF8Xe9sdk/89/PnbVgRnrdO+Y/z9Qat5Q5u1Ykcn5v3kr07P+gGm9WKYA1FLlkByYWxUdCx
g4iDeA1D3d74rMLQAaY9eOPmrLyHWD2jY69gFTcBqtmdFWw2183144qzbPWVJIA14VObcWNu7WN9
iG/xbXjzvohfYG/Y9VYOYEHaOWs8otxMnupu09uMPjZpvvW+jYyr9vohO003dTNf2g+I7AwjUzxR
xG80axrXITHtJcGd217t6OXjXkUJgoNEv0ZTPhERGL1EfbVtAaLhlmJQ2VdetQeEOOzCpLew4jc+
QQyTdvBUccV2V169PvpQZT7yRXU2zK3Ft5SNwIrtrAYaNHX3sijPWTqor2UFDKAftfIyIbm79Up/
m2WxbdWQvXMl2c1DKdljxtk7neS13SBBSO2oxltuWe9icOiYJWw3k+IkMHwUvInnd+DyKzw20/bW
qQBH5vGWAq4Kn2/uI77KulJOYLdTfbxf1FZVH2twn79vulFCH7HC9ZOYSXN0obYdw7ptjveb92tp
y6HR5/nZYJx2ZPJ11qJzTud2W5tjefQrp2RezrX/uNkwHdnP9hAkZAIey9yF5BHJmkuDedl2zLyn
+0/m0LHXsd3QITby4hgm4uwyINzefxiWQ3GsB1kSFJiflTK1f9xfFS5NODw4hSIx8H4hkzDny83F
3/fdr4G1WZZ9ztkZrmVjec224HwdzmE9r+9v3Y4r6kpmumtpVNhw+uoYtrLcTR2xKie9MvtdCd5t
tu0/n71t4+L36/zHfUkNwMlosmbNnPR1Lupo27gmRqY2iruAExpEKK0ujlQ+BZl1GZyZZN6hYzRZ
eswIhxCDajPT/3lxv0+6TUZLrzxpy6d+v2AeS+809lMuR2cEd6MhkRA6qz751FC2mq48pssLKcb7
v7WD/3+B/FTr/9CE/A9A/qL42ZYdCR4/SZmBa/5jQV7ff+svIr//B1p0xK22hUoa4RUqmb+I/O4f
VD3YNTxHh86Ee+NvIr//h/DA60DJNhdZtYv25i8iv/jD8n1YTSiuPdpu/zciPy/zb9WH7hsI5YHV
MwsEd2LehWP/UPGIKPXzziLvotC1MqoJpXFpSp9KC+zFZmoxn56wQImfWFFnwC5EeXnkI+PWd1/q
xMzlL9cQyv7BAVRqr1ZIE/FNVU3X/pKTlZVfZ1cM2o8B0HZDXC4rxSxmKCRjNTByqT2PKm/FWQvs
aVk5Wfvc2O5E4jKKjbfYJGIdCm0V9UASORcvi6lRbn1gNuF3O+pHuSYXSJqnKhqyh1TzRBWESsP1
NJQaKbeWDtfv3IMEoKFZsLFd6V40Ib7rsUTvyJGxTQLZkNwzxzIlaSB9VnySL4Zzq3NJBggaknzL
NVELvrWCvGCxOUG6YPw0p5ERcQvFeER9KfNqFdVjtwBq8B7RV+lb5wxPKB2ih75ALYaYq8v8tuXV
kknHSSltnMx5ktmx8TWHXBodIiNlnqa3mQ6YWaUpacxRrpgQRtaTpfCFJGKuKUNL1+gWjGDF1LgM
028gyckt0Cw/iy6dHHL4ApkbMpHWLSuDMDFH4K5Q+/jhBy59cAB62M6cg22RwyGNjenIXEYkwcD5
fjEtu5N/6/GZqVehvFo8j7NjRN8TC4uj9FX2XUec2O7atIa5kjRNBV/AZoS2nmzRfTrs2cKNgCB4
zX3WNNMMxUth4K6ODXbK8JrxyNGwBFQIZnA0j6llWo8F6Uso92kh1OvKKAlqb+vQfe1d3PfbYqi6
8dHvwTKyVCVJEpgm9Pxj0/BPZXYsUAgFRmvSxrTmzqluuFrseBM7E2fppm6rZcppEsYMDaJkO9xH
czutYm0obhCtNO+X7SrRrjR/VpAyR9poYEhKTBUrN25ctuxDLGPtBLMJ5zAZR1TaVlXNHpBrZyDY
CP+tIuIGu563SzxFy6LKoCtvQr3NYQrQBTL3kGWWYBaqJP1aVYPxjAXcTOjg2qq+ZMiV5UUb5ei+
FTaglz3QHs87hqwowmJe5/Rzuon1ir+KWtEdUVRV5NCaE7NIB0fsMZ2l9qWy8ul5cIV4MoCubPBT
csaCyXzT3Ume+QYw4Ohsm76UTqdp7LL4R0aS9ovWEN6kCsBJqJnjb/UAoW7UTPtE166iqWmF1MF5
sTOrsdu4SKc3VJZltZr1otlEWSdOVmPUlxgpOmIY+iVaOuM7i7XxJWscc6dirzzlbu2ex0hPd8SZ
5YE0iLIMays/NLZUz04tw4BCcFpDLkv2shfmQQ+l/aZPdRitIj+2sdKJn1aupq+oOpurpQ3WIxFL
4aMayCKFP1Y8VsUg+TzaiG790D56pey/DZlRHXo9Fs8RtSoCmt6NLl428kD4LDuyD40vedHGRH4k
DDYnvipQwNKt8GPINl6StyBpChQcsUyRxLKFglUnz7IkdXOFvpEylBXyAYtE8VmMVrKpe1/eHKdB
fdok4ca1iYUF9+1t5mlsQMyZLeNa5iM+g3ucCl1zERyKuwHI3NbCA3AbrFD7asbwyeu+rN7ALnQ3
r08olAttAjuWANlDfHVwEj1jbSBlybZj64Y/3ASqFln5NcUGEERJov/K9aR4bvq8vRpkIcPOwLni
oLbIzQMRa9o7ilQYH4ObUc9PE95iPUqhvIoMY/pAxxSYuQxMZjeMzHxUrgNjj6REp0UTg7adIKcA
+AFfczzM49Ps1P3WCfHrOVRQ+BJAbO9DaXprk3HBLs3JvPZaG6J5Tr2/YkyOF4M+wPfeMBOOELzH
DVkUzwzonWsz2i1co6jchPx99viX7AMUuPFgVp0GDCTRtuS5i2MdG0tSt7IZwZrjRUvMjLPVBPSs
g6Ic5r4bFKHtfm+URdj0XMdnXSyd96ZCi2CKaqc8AjFE7NcANJ3m6jUdA7+pil7DNpsuUY+U0DR1
4ovmcdx10Lk3Phbho73kW0ZaRgd2RNadZzF9q9gC9pRP3hsChAR8W2KfMMLQl0jxxaB6GR/DHN08
n4HLklwkCaVqWe58fRm/w1KmHYHeyyfuZTc1tIJKc662tO7ioGisaKtJozjUZon+3wm7qztVWK2y
qT8SzbLkxgFt6Vg3N6N06a2Xg7GfnSGE1ycHlJgYkTgheEARLNzkcg53dVXRyLPIQOkAP/6gRQSW
ImmZPblAIQqvzHeoeuJ1lSaoUnIoiJ6nxoOWAohL5p7BU4JvUbg9f/FpGg4Rg8t9kfeQjIRg16+7
SMxRbr276NNe08YzH7TQJVgqku5O+QmJ7R3Gz1DDac3Xm0W0m0I6W5wtkEhN29oS3q/I0uXJiPV0
q81a8wTcjXa0Dd0zUSBrEDIy8M9ndKKzR6Dn5DAEAiN37GccrsnQqwdwv9VG6/PharBy7Gboo5vM
dcL1PA5yl1jk6BYElUJbJXjA1oCx0h2IRzoYYljHhUyOeNrby5LvhvVE9AvLMQtGPxSBKAmD8Xvc
ZgSHqfkkS4fd9hyB4kO9B/luWFBgznzoE3rhzkxIgQsNMWA0T8PP4JuRW8VEdnHTBmPhcwzHTbPt
kgRWTqHgLSV6v4tUvpxAFHocznfMA3Qb8p3BUZonMsjGEJlTMmMiBRCQbJJB5xza6Nk5nvr+SdNg
6dv5XOxno3QO3YRZXLMJR6aIQbLZsMy0wtf29NvtDeqHcRMXTr+bU2cgJnBK269lU4Hg0gdrV5Sj
gA0x9gpjYl1Fj4QmVofM8yLMF17bvEPgn7dCzdXVIrcw20LENN0gkVRh2zZt2/AyxqjhA51s3n4b
GY5n78l7UvPZ40NizleT/fYyWnNF+RP2TQccrFIXTupZuRbG0l12rIlOHkyJPt4mlm/U5gr9/GSH
1aqRvTbp554gq29yHiyTKcp9a///t3hBxv2/Fy9s9/hfVcX/Ll/uv/dX+eL9QXiFYWCdcw2HBDDc
YH+VL8YfjsXWzjApKf5MEhP2H8wyBAZWm2fBGIrG/M+6Reh/0Fp0DTwf+OMd1/b+L0liJmSQfxcu
OA9snyw/D1uLINzvP703sRvXdloBt8gGIgh91X32lnOlmEF2WYzh0eNL4qOZ2OUj9pYkLg5yhJxr
d5G+b0yTnNEqIY9kuqXAt7CqzA9+2CGb1aqv2VgiSzb6n2Mesg5LBshpTiiRkurXUC7tV6oITsYY
n2Q6b5lbAX8Ccyqn3eQ2/SbShqtIvuhTuU1hYQfsSckCbtxF7Got6Vm/Gsr77WjLk6VyOPc3hk9g
Par2M68RrdDrc7cTmgLkNKuo/y4jEa07z3p2inFYNzGaAoJK0yCcoa7o4bynhtiNfcX+agkeY3yr
7Z1FaZikTPBnrSi2CRhjXwuza6rZ6Y3Ta7+2ZubaMZomli8sTEYuv2uN4TMr78RL14l4z/nkIxJJ
fPXLIbq6ITVSZ3C2csdwOrOXV4jVBh14V37AWQdJuWgrEya1pm1aHw8Y+madQArSBOHZ8+Zwt21s
Ee09IFCreMq6i4nJfvJh2drpcJlYofclc/88jNUti+ZngsMXwFKaPnv6t3EoDzgxh58NOra5DRna
9Kh8fAT+mhHSkUeQEtQqqBnib1VJOghT+jxIHfOtIEE8MI3pxaiKaee3DU9U1qRxTC7qsiEMSEI7
eUqNt9nlD1qJaNqVY1oeFj2hPWvZmcUGnxRPLDxNYF9tvoqoBE3Ao6cuutrl7J/G+CkPs5MXWjXN
Fs1b6Txhktc2QxsA4ArrPYCFpFyJSvP3U5MeQ99sdljZSZQVxnHKaC+6niSvtYu/D0QUsYHgQo/U
nxc0hDAK/ffN+0/vj7vf9z/dvP8gtBIdXJF1vt/ScC+v84HTQJP0ixT9369xf77q/pP71Tmnu1ZL
5+nv172/DSvxOnJb+vdatDmsjX+90ftzkutOQEqHjeN/f3v3373/BjJ7ItJ0nOT33/j7B/ebMpFM
Yu9X//H+fj9Sm99sB0+dlClh2n8/8B9X7w+8v8wMLBLrLdlCZl6uIZjr5/tFa5jQZ2YPb5biZKJI
b0AEw1x3mNLuSDwspYGEoZGfGdyn/7jQMEyAnEb6CHOrXMvMWvrN3Icoz9iKcOfW6uP+O/d7ew+r
OlHd+FuldbSB83DKLje1adKYFUnd7qfhHGmUVWNZMMfiUDL0XDuHMD3O92sCttOG3LoG/+/YnVD/
HpWv5gODI7UhamhVpGW+0o09IENxpp4UZ2258O3YPDNDlWx+A1qJ77CrcFMsPzI7E/4p4Xuhq02n
QrP5qOmubIdKWWcpHet8v8aMNMTDPT0tqvSWwj3UOLBmKGhnWWjDOsSgBU/kr/tcGLOip008Lo+Y
mvB740cMr1OxR4nknKq8ICpNMX0zohQt1/K5z2MEkSypEDxGxLH4yRYZC+kSrY0mLfP08/1R9wsd
WfbvmygJk12l0i+YnEoWz+yrCut8J0ioWoX+VBxnF5K259unluq2JV5mn5Nm0hmSiblVfIcZAaSq
TvJtoRsVfLX0jXgJsh1qlRPbTltgKnMTXBijfDGjJXEddzxPqA93fl6+5MU0nsvlYkxMHHgGU1pY
HOPZbG4UqeJEEGN+VHZ0jW6xshxYa7Am9aG0DwRig3gvUDIuF8OYwOAlcEofEVFm6H69VpCD4fKE
Q8xe04nT8iKKT9ye2Zl9vK5wPDTMx0l51uazNhnzWSfy79wmeXqYYRlFM3fd7wcRWq90yyNnYHlY
shz592vfahAsvkeaVnZQGugyCnrWqUVzWviq75iNEs5j6RCxu9xZ65C1jRiN8ECE2jn0eSdy1pI9
gwGcUM/EUK5S1o3zNIIon3K1t4ieqAJiEMSmQGEHVBmzUyXst/uB1QgGZ05EeANSvexSW2V+mVuM
jFgnGgoBbpLB3G4nnOCrQZ/yC9CYMlAumdw0MNZOG8oViMtHkAa3ps+IynEBH5bpQH64hOkO9Tc7
9CnSPABoC/lPGg+ujfcUp8Z7zAxmTyzBA0hzY28uve8RjxnjBzstjyMRxUcqp+I4hSBjZKOG7Yy+
ZlN3AhdUsjxGtTTN79d+3/n37fsvJnoZ/fnI/3j4/abJn2cLtunh/tKu2blArmNIfMtT//0L/3jq
31cLhgVtaEaEl/33O7m/3v3l5xwkGYb2sFpLJ4Z2+veb+Mfjm6I11ib2qbXUiSpcaTUt2vuFt8x2
/r7J2KDB+fev++4/7Qcr2lkWY09vB9GGfPQQ6Fgh3avoa2Q02bhB0cgXzvlGC/UbgvA60EnxcGb3
kxHRcOkTkF8poRIMFL/YoL9G/jWHbIQSYVugAhbYVIC6ZYcjdIAxmrpBNTr8hol6srOyzTjHDOCy
bDrklfFOm+bg0AyBAA8xCN6cGRmSTM7qaXCKfVRMT50BhAq/OP9mLXrQGIn3pDCnhGCSaGGAjhwY
1ANq2jgyN9bYE0nyM2bytzK8XnHY7QlAbd2wDAzj6Cctbgs6pQfEFqhrGbm1HU9fIuR1XJSztjS/
qILMZ0pLd4tdOUePf3HNGmdO177gVwcu9h4N/bjivNztIbtjFbXqkXaFd00wfKZpBLU21z7zKh9w
tSK2k6O3r6PUxHph5AFwa+yaWLLPPW496DicPXXYykZpDPzZD+hf+1UxtD4j66FdQ5+N13YZHlLA
cWxR6JaG9XjATI96Io4gOdaUxwKEBhtJcYjsYaKTro8bo261FRQ4ANltN65qBM5B3CoInOzAwkW3
kQr3UePv0MRtsodETu59KnW+Iy362SjiQ1DZ12poD+lk73qJ3SQVP+LF0JHrz44BzhAt9WXSSLI3
8/YL6gDsJ6E1bOIpRcOD4TnM8uZAgBOh1Zq2xBilL5WJjWqcGXp3s/NJ7SchOTXtVnF4shdzbhNR
JGckrp/Fm9sT7Tln9H20ssXgAHPpThEf3W/KRYZjEhWRYp7cVQ4tGp9BBVNbFZhKY1MxAkMmT4h/
ffVJTygK/IvrqVtFn3oT9oRZGuQY0Ubeo2+t1lmCPs/r3qFg/Ix6f4+arw5cynVcCs7BnwXx7cyf
m0KOK/1kAIC/dByOXezrSM59igb6lNQe5SojQckq9eYVyGnk0/Tuyl8uXVcIZr1+wsemVPG1BOwU
tHq5bwj/YDTdnf3EOdM1ji6EQ+zoXXJ2c8Y1BkgwKkA7B9SVJxEPyAfRWtaG+BznaXp0aIY3Udpc
YsWxhIqS5gCRd3bHAepV+kOjDc95f8RLY2CTdNg+zzaI3RDblmMta7L/6kdav6nJioOwHAI3F9ku
RkEiBA/Uba9cRUmuLSl3MkjleE6VK+A9+7vI5v99QgdM+WrU7puVNHylQrkfGl3se2Xuo96JYcLS
0yjci5yKOvD1I0r3bFMaJVGsvEcbiUdhS0BARM/lMun3vVB7A4ylCNllExAZCH0/IEt58+3uFb3Y
19GB5QGSS9KyMcUO0GotLGeldSwrNt52emGRhARCEgPWUXdDxOLr2Aos3C2JJFVG1lNTpztUZk7C
ZzsXgGlNtbMLgYOA2LpFHGCdkvTBIXN2VUeRh3OOSLuKjNMRUyTFEbE2vvwSoqQ5qHb8ohiF4KXs
rhGS3jMU3Q+vI1EHkBqZt+SkGlDc987oa1/HqMm2BU6WEGJ8kE+87wSJ/tqu83iTE0acw2ve2jJ9
szPyf82ojNdmFZGr6PP59NO0mUSioehumAzpURXEnjQ3ZItdli0OPcG1Y2fZDhpOt4KzD8sLoVsp
5SLLnmbEgNoFaVQcsuyn2rA1uhKLrJJP6AI95LIDURIux6OG0pI+DYBzwy3xmGEPZCdfjG66Hr96
sihWABj8vc0aQg+XlMqCpAdizqZVYSIiCBv/4Om/SEsK97GbI16QEvN1WvNv75MHAxcYRTgfrWns
ijajde0iptb4ayS2kmsRVz+kfU66b56AqG7hhA6KePykYmXMA1IbTSFrlRchl2RrF+7nykePEpYc
wWK4NC5hqswCAs1yeNZWFxejz1eEuQ8kO86IQVP1FM3uB7J/pAmWB1NuWfHaRYfQ1ckXo2i6TRai
o2H/NMs6XVL9ooUNkbOwZ2tyWJcMX1DP6Bt/yP7ozWH4jN6AXKpbTqQxadPSW03S+kU84l180+/R
zDHpcI6sVCpa+R9i4XJkJOgxpPk0tSY5Tnhw0HaxNNcfTcFJyeq6X1WMfTzng8aRMphBtJSjkQnE
Q0OrOWfxCzlDVBZ5fhNLemKs599DgzOgj+jVaMi5qm2yOhTg9ZKQtEVTJ6EWC7RgFjguVHF9UC5w
cOK5inXe4ikwCqZeGclgHlnpsfdEa/Mi9Sep+ouOXhKCqoZ3QzbkTmYsJ7r1Ic3sDc85/WsjWfkj
3fGMQI55ILDZUUxLiPCj8qxtIu8KuyoDaPew3aA34VABUhImm6lwPq2879aLAiMx2kW9+d0kLTbo
LdVhzI5PoVsXa731iaAo13UqEHA4N/LV1r1GUkmTeC4dUKPa3iqvZHJRO8+Fpz+mxRJTHEUK5H77
IyvkHkcIHtTR/u7Q+X2ytJ9ePux7EERPY23Hq5lqyCHgT9TGvrKHL03CxsJDb2RKdv65/FrgGV9r
aT2s8kiyRZ5B8y6RfZi5SuT6k0nkz1zFP1VtfTgdfRMWkRG7UJgSEsHDw/CULYlQmTT5IxLA43tI
yTgxFoEzsOxWi6U+98Y1bE5wxUn04cb433EorcRIY8sUxUtU0LSRr1U+/4jmKt2k1tRvAWZ8mbHm
78toyUOdH8qSvysp4UStlDoSnPGzQ13GhGzCZ41EJSJCse7Whiy+O8UcNAkq44pn1faEQn1iYUgD
u1uiiAZSdpIGaX0SI/zGNpGnFlNva5qvQ9jAQ0zLT/jLSELTp0kh9LZxpMUd8JhhanZMK2w6cfKV
+RxZzsuWy8QotbIaTtBGQnWaLbXvbPsE2vne0a3lDvQEqh/7whyLEX4Nfs23h23tOPXWl/HWTwHz
Epe3Jhcq3jTt/E5mdbUaHEqgEXsIgYX+w+RNAFZtcRpcBI4M8HB3++Gqbvx5NxJNA04hZKY8Pkzq
ly26ZjvmWgGdN7W23syslvjX9x6xH21t67no9bcpasTOiyjhk/6CnUacpDii5VaHzzSdEds5RDnH
DaYrAGHmqIDTmHiyJ6v+4rucVHPb/al15U9JHOOCDPZXVRQzJW/LZBPlZklky7Uk3pOoH1odmh9i
QLWoPiMvPljewao8b+9JnMUhWSgADFR3bh6TdtaDOCZCKvPKGSmARWgnwbduTfpeSXzDid7/617o
5WflbOSciYOmkltsSXDxRNytcxTNhY/SigB1C0vOYj1su5D9dbhnSi4flGBcUw3rNm+c57i3fpng
mVZjLG1UhQDPWIoHeOp6e2ZfV6bGt4hNUw9BAE5lY2+T2vVWGUXplsCkcb70+Kxrvv1HZLj0Hfin
T8m4U737nobINlIzH4IeK/ImFWcDwmkOr/JYzs24KXIVH2DVXHRNvhZljZB+9ppVg5QicJ38Q7On
525gOuyMNQpXv/mgGe4cwAAlIIZS83tPZyawzTk+dMJ8U1N9alCGBkYjPAJfHzKEQuQqFpx1+5Of
9JwUNYlIoyLkdMAJAldrRbyVtRFVTXIr6tgkLMlN84NpdCROtokBH/7S1VDfBjN60n0rDzyUduti
7F50eXaMYoC7CHyhHedNbjJgyk3NxvtJDoLMoVZb48J2BSVBq/S9DYk37WBZpjYVDrLuq9vSCYRL
8+DkyE5mBsGptG8omU523l2MiLfDpurC50RkT/hgRkCZnM57n9BYBGPZvlW+ekor660WPTvezh+C
QkufMoMIh6ia7E22MWLgXNFnxlAef1I2BGlCtAxyFFobu2lUoDZDb19p0UX3avc094kTrBAzJMfW
g3RgbnXRFjiLTLUVwB1XTmMfamMglKwvrlmLe2pZLaqKwAspQrFv6fJHWzWYX7DvJ2vkBtGmEuZ1
LMA+DlEq2EpLb+Nr5o8K1+SJIgj4Ps3/CqmcP9slzO9DM/J0blSdmE3+F3fntdy4knXpV5kXwB8J
D8wlQdBA3psbhKpUJ5Hw3j39fGBFd53u6JiOuZ2LYpCSiqJIAJl777W+5UFPQUaKx+l1pHf95iR9
Hc2mtyIP3OHTKL/N/GloMrjyUnrH3sselUFkz9KSq4Uy09rX8hepv9N1IwfmqgNz03reC5c0GK/2
KL7wVYVomUs+xbI4QKg6zQWLIvGy7Iq2FlZ/8uiTh1Q9TpCxJ7YKUpEbh0TgYa5OcUdzweHSARA3
C8bEII83vpOudZOl3njgSGZ2Pk/PBsbI1uu8IF4go+a+9uz6sgMRzgQ8684VWhd/Hdgd9ecpLU5o
6K+8Ciw9koSCpXXLB3NcrHPWQJZti2J0Mmy2+bRIcW+6R8rKMwFmf8VizE8KqylXciTYJUgC2FFs
PlY/aoYVFxRy5uPIWsjsNJuDxseUOFT9c9p1RtQlFD3E4uhXxdjifAd6ZAnEYRILEgCCA+6xZ90x
gTo1/ePsQpeU40ZUHhx6cTjLdxssDBvcvotZ3gc3GoeuPLhqYRO85SLkHFA6ucMwCRsSIWwsNsoq
QqA2LIF1iu8QeAOme2S3rJYN4Ts72E+/XGEonKHyQ6UnD40Qi52VIiayP7Hocf0gh0HPYsyVrvu1
yDoPvHxgH0wmyoDq26ffHEg8s8GCDEdYkGx4xyhtTGe3rNNpnJ3nNoYzqw8QMOueOF2bSz9KnQ+J
meoqLr1XGbcD73FJt2ZLeDEHimdRoqAiJBcSQvJQ6yuuC8yis2AGvDafJi1rvXttcyzfyNKqm1Vp
Cx/Re7YkVLOt9qOlSaGL2bzu9AaOyQrGTx68onEftRxKKN33qC/nmjbgEtOGsH75q3xdOuLGigRu
D+cQhCJzkyl3xcZ3eF2bW9CjmMmSsroHEtEcVvbmYdm+lmSAsZ7QyHG1/NBbQEJyGMQk0aBYLlJv
36wiPo5T8WzKeAjnnm2pIcq3zqQHvMJwXLOVmBrUtIYIS4ZG9ZI/JHxi9LhT1vl7c2IL3Qt6EPNM
gIbvPFhN+heW2buxGJ9xgLmh6zDy0HuCmzgrUwquMTS/OpCOgDEcXMxM+/er6bSBtajnnMrsDP7s
EYJmVLrzUXnGTSvi9Mj8j0RjbFepwptgFgeGk690RcGwWP1jv52k9CP3C/Ui2nkrmuBvX6ERy34Q
6LIdahYmtmlhTGfG/kHhkEsHDVVcYiG8Wk8eajXkvqS6+D1Hps9I9Sjc6TCl1uvkSIKk7Y6qLFn/
WhGuhb2GhKLBxdP8jOV4NJPpaYs4GeT8ba/DfExgYLVeAx4AQQzGFRjs5hZRFPt/ga2bD3Vjf65m
rp9YNpG1590SMDy547Dow2LB4oAaGx5PgRew21ZHb9FQG4GC8ZsfxIhh7KmfTQASBxWD+xggObVd
9iCE9Tzl85YU3xX07N23xsgYQqJ32BV66JJQE6j1h27BiJub9ippfZxqNqWibC1jRwRDmFtOeo3s
HWTKTKUzVXfEJsec1z4kmwnYUm3m761p1mFS6yYuQ6vb6QZdW3osWtCUvn8qBnANAm6XdJez2bps
rQWCBOsbBc5zmw93OUI3iFHzV0lA0U5fvCZ0TEyVfXdDe3IPwiY/acXT2P1IccESkmB+4r0GA8Ls
VVcDIDHRibMzf7PHTJ9ch2mjPYzwLKozshC6gLVPUT6FY5KGmW1TtCnUMpIu2A4fe7dNRX+t45bJ
Z2GScNmRN11H56W8B4Pj7xIoRXsgcbw0rtg1WFroPJV+slP+/FyY35lEbYNw/LuHbH1CvAvHG7fW
fhliBldsL3cuF8/drEE7zrmg7bVeoy8pS6i+Fblm2HuFs7TkNrI/xPt6rD155ATa6ek0REhe1Bnm
0MFTEKOyHN9p2iwvSw/ui3k9fDcStnvV4DgbU5KZLWZQldcck4FXXNkrCfalrq4t7aaDHsz2uriz
0u56KWketm6G8YbWcYQ8mMPRfKtwBYWk4jJ/QIil2L7akHusAcdfr00gznT3xBlD16DP0IOmrJlT
2+IP7gGZFdqhSfXN5eljE9f9+z4XH44txkAHKTWOlX9tOi+5wgOSd1t5lIImKMWw5/p0LET5RWV1
s4qzsWre3dT4tzNOm70/a599TS9spFNwXDwUs2be3WiwBoIZ/EG42ORHVwRi7ezydiy/FV6jnT2d
USH2/E2EFY5gx0ff+qmcodgn1ZOZ30/DgkEd2VNYx7IPaw2gqlZacdDYC8kjdBk07dEzTwicqENR
LbEJLPY0geibi3uPbumxJJKTA2piU5+bN8pynvErHm2vH47tkrf7elxd4PZY5sCLUkFfb5nyAZbQ
am/W+kPpLVd2ipKmxqt6Vvl8Y4Ds3tewaYnUrbCr1nSjMS51swpNVT6smfHFbMrYuWS5LDP6Oew1
eqboQk8wTZT40Sa+fOTaTGZITBPFZ9C/hT8fcgqlkFhphW78XhVgJ/DHA68CHDZI8ji14qyvWXsy
zPGeyX/HFAdldJrq7BpwWh2WnEb12GSciyV5X/P4Rgp9H659xhucDXiWepJumj55ZSdi7g0Oajx+
QdLk6rx2tFQX7TMGux131vjuLs5RE+N0rzrgXZaDlHAR5DajBIMPDKXhWHkJCQREtQeMB4Yjq/im
jZq/UPl9MpA49SIZOT469A5WLgPHuLbBw+3kUr0M25zoYtMYNp+HXZCQ9Nu2cXl8+U67uTj+/Mzl
v3hS87Ld5Wcuj//89J+vKabYWLGV4FTgGUpUv2tQrEjoNM94+tvT/P6t//EpvZwgJLF0xv73D12e
ndVwyw/fXvDfnmXzCwF0TNmlwZ5I4vg0Zp5kw7v9iX9e3+/nKXH4kNziw0ve/uLLt9t2INNXKBis
//rMl8e/f/Dyl3Se/ZVg9AwvT53QeuIZ/vlb/vyqyxt3eZgUZUK4OlSgy8M/76iw9fKoTP1KtdpL
THAR00Z6lSqtPwG0QU8SDvl+iBxp3o3Jbsw1KpeRFXM2DCrJjEXXgPNTjBTF7JkfbmFlir03G/45
NQkQFLDFZU8nDGzIS84VLkUqaunyJyU/6JEqbXC0DhNpdwuX+SInWojxPRxLLR7S/bwgP3bK8sUf
mtNiomexEQ+PKJTxvdoralJ7yG6F2EYmC1TDRXOJrZLXeCGvxib9uY0w2oVQl3Sob2pz/SKVjRjO
xr6eDOvooyWBvknm0IEQuFuzwFuYrwQMmcjv9uTVpVt27m4q4nthckFNXRQCJunZ1EeAxdbaxWrE
BtC/g6RNz3XcUKPQ0FI/gvVWhMq0+kA5x4FZ/K7EaTCrdQwcB300+P2rqS9+gMuq9hUjLrN2Qyng
lfhm99KXoKllxrjG5aDdmfl8ZmE7abV3pJEGqshZvkx6ecukvaPT0QJpzNdIcwKimql7PcKebNUe
a1TvYZKYBzxpH8hyqBz6A6JDUpiA1VlzF4dqahmZW/VrkTvf1WTO+7FZvie3gMWaWVy4zWrcpZI1
EExREY7reyKN5ypne1tzJcMwXxNR+TYIuqAzAdVkDCH8VQHOSfs0bbaGUodC6LUM0FO11uiOvGMj
8JbCMYtjpe/bhc6AZcJFHXqupmNOuTG4un7uJ8vfrdrw3kzkmblW9jzF7CucOg0Y9nysYIpppLmM
o2B17OWQ/1hY1KD9bfFd4HV05Ux43Iy9siCV0eJsiCuEPsJUHmnnLZcxoEKIF+xe04K0sHnxjQ/A
P36ATW0zI8PAOHfO60SKKVxTB1Bf3hz65cB3GTORzYQRtbrrV/8Va0gE1vGrmBUoNKaWVgKQeMbi
aeu5hZbHJVFo0zw5tdv9Nof9nP+3/FXd/84q+F/lQB6vKvsOnxTqxL/HdzDHdQz4BBbGJ7ZK6Pr4
/t+cSEmMulMNNKfIizB3xaj5kZsxWVB6fp8L1B3Kip9tPNqhVpRkjPdJfACT7xyLodIDzTyjrydg
HaMI1KnhSi80/8Gal92cuMVdxoFQud0TlwL5X174xSL1t+yFywt3BIcDwSOmQ9//X1/4qsrWWejR
nhkEZ2fNsZFr0M7bzdD+4PeTz9qlHjP9PLmz04QAZ5Psvr9JN//Dm/fvVPTtNdD/4N8mhfTY5f3r
a1CNSp05KeDxDv1yhxn/nOlpcmbnpwc+2OFTBbITCMqTBz71Rg0iAl8NpfC/AOz/PdDn8jqAM/t4
4AS6XWdTbf7tQ8yqZbHazJX4YGPsNnCEzpszuxNcBKcufR9XLJJV7jzrnmxuYBwgtabZMtY4heNO
uxn9vrlmQ7+7gJElghnWq5wVXcfkbEku0yhC9ZuYAOXYsoG5TIiztc5Atc48nFyHZl9i2QwrnFWO
N46nGepB5lfu9eVGbff6fH3/v7/9/+HY3fxzlg52b0szcrdj+29/9iB6jxTsRJ4d3QCUDv4qTH0S
CnXpHmpM1Im1QrVoJmpLPP62UZ/JPWe+n69s2+frspDEf4vJOul2MZ5hCEO1kXg22joej/C6jNNg
TE9DDD7p8sr/P1Y1/zdLJkzFof13SfP2n/4hafb/R/g49lzD2S44f/TM9v+4LpJlh7Pnn4JmS/yP
o+s6Z7dL4Y0Ik+f5h6DZQetsGcLlB4SHOMr6fxM0G1s80d8uI2DEXbyjAmcuik+Tae6/HkOt7qTN
0MgkgicVeJakpVP2x0wa5DwkRg/CNCckJIuPl0eXGwRLYStEehJLVp9H/ftiSr7ceCBX4GdsJmVB
kR6Ifr3NVLHn2KJP1efOCfXXZy/ihE5I2V7rzHETs/jldOgXuaLdCLDAaqTPvmxt/RapIf89vaaR
sJezAVRg0O/gCSpAvZJQ3jJBi0/MdUltFi4665E3rE8jUcnHel2vhoGi18kc/xxrgu6lV0wIVPYo
gptdR1rVnrY78i8QgXdZFjqTG22DlTcxRyV0OWx2OfkB/Ocy/oGnzwFmGZORTZGlcB11dOSIH0cK
w7g+MLyl3KP+dnbmME+RYccMO+N6DGcN41EvffOUnMdWj3fk15NN3EwHQ1M+xXwWqO6CFcQKOMr5
qMMen2XypSO52w0txoy5Fr9M4xnMBsaNpTRCPKBZ2DlMcVjbtN3qMaGrrEaG+dZDrccXunhot2O7
DT1jOWyAfBOdNvk7fzmp+5ih+Tz3SA/UaEEkMl1kz/Leq5dzr6d0iR3IsjADAgsti24M45FExs6D
BCJpGqtQuAAKkRhs9tZ6T2Z2fDPFbEMSQ8Yhk5J7V3N1KmbMsH7WId5g8q3gO+7gmrY7d+X9yOIM
7Fw6EIE5jRGVRlRUIMKH9aszDnMz/Zp9YIakYlLxOT3mqDbf41Klt1/lT/bkYwnG+leV2HGanpaI
LxOx41o7h6sLWcjDB4fRp4XvquEewjMVrfMD6QnJKa8RFWSu9ewXLRiBHprn6N1s3izsbe6Vi8Hu
Strmr3EtaGghl9xPOh+vZmv3auRlsuFnvHKED8eBk9OCddsOLu7g0pHORgRIFukMsmZ+BythOTNP
UWHW6g/rCri7So3k2dPI9gULFxiNiaApF+yo+l67EwZvZpbJMx2Ej3mw6e3j4g7yrWmgO2VIrIFB
DDQZetRUUsurI1i3JCo7WgD5w5LkPq9AEDLB2AXxg/1CA4JXb9gRSfBFUMFr2o/02TVDD3rTbB8d
mZp8aE2Q9JxnHqq9MzP6BUIiDlPP+s5jvfiEq941NsDOIrIWRiE6EmRLX6nKvWe5lh96OYAIUgro
hIpxJVSPEkD/obK6k2+WMMA08BSGY9GzXY7sQ4qDzTzkiL8P0hGfXqKBaxQjuqakokWyGAedwdWo
8EcTxk0sLydPg72gXzrtCARqbI/DKu/N2TkYtnNwrIGilJYOu9ltPmEQO05Qxal2Dbr8m/e2FnSZ
gWpBUJSHOi/oSAB9N0yYInmS3Ri6ukOAVYVWoJQ53RbLS99p69Gu2yLQvJNRaPLJ5MdvUvKzhfA+
3NE7439u9rrmXleFdT8XHMg4wMar2rB/CMZzaq3qo0Ocb3Ct6pEdN/d3ng3HRKoXNaEMGLI2OUiQ
urFOz57MFrnxVNCB9IEoQXnlg4bVsqDhUNj3rN7r3dh179qYvKVWhhTaqpZw7Zrq3MbeAf3gnon7
D8b8tNad/IBeGVDVuoQSZxU2Y/El6VPRwY8Lhd+a+iukof5Xko/R4NffMVHetwb6j93EJIfOD7v5
diaXsF7WZG8IlOAxIp+ggZC6A/hEikmDsY8JSY9cOsjdCRWZOtkrlZiV61fr6tyZKq4ZudV1mA3d
D6tg+l35/i/VWO8DzPyzUaK3Z2Z1py+mAni1NoTrivpoTu3W0073JZe2/aKcc0KnGlvo8rUAJGZa
sJ7i0e1OoqjIElbJjSnNKxonJisRYmhF76spp/7gZUVktAizcmXctxhEzPiUQlw81gxD0ZJTzICk
uqWw6tdXd6bWjDtoy97qfU8LQhODJQKDx3UyNfeNK5tTWgEMHtXPtPRSwmZpElcaIK9keXP7zAvb
xUMZ4c3cASdq2etXq1rOl5buQqejNKvpAu1qI7N3rcqnUyamv5a5qkI9s26mzl9AroFrTOcmGMtV
C4mHb84sLQ/Cemqqyv52p1dH5e+9izFlUr6NEo5V00KUEORi+tX7xfhQpuMjM1YPuC41SGn6V91K
gWvp4lNtZJvsBqlCJKp5P1MAt3OBmirWI92RwMDzGu6I9PewFcSOZKd614/jz8J+k4WUTyIpcWZ3
XFWK28VHsibIl6cjKV7N7mGAdhU6IE2AfAw1btCF8u6HDmBV93G7SA8FzYIjWlRFdmskCRdmyAo9
rcCDq2/iKHC+RIjqoayaTw3SZmjmhhOAb44PgiI5YHdthokzvzCDeFeY4QEeUAVPqPs4Pj4rD253
JfoPGOoe2cmSNArdnYI+T0EKVgfXnEtOfmJybZ2MBD2BQLgoNNqoht5NFy+w7Wjf9DKRodiiC1vA
B3vLYzSAoAP+HcNL1B/EBU9+HtrTeMaKa95X+lScZcnH6jbM7sqtCZ662d7Bj+Rk3RjZFmZNd2TG
kUExOxZsNvJmm112zJ1Ya+9soPYe4AoQ/lUSCSOndjKn/Sz9+hrhQbNTdndqWgkhDhHpwa3EK82C
d1Mxj1q6MhQms8I5g6NSZebPZBn3jKpvta5mhGIAFq71HLQu13MwNGd30B6pTu4nDqPAhhbTdpzG
qtN+EjlpWpP27Iv0DguqRAff3xL4mPdrH/lKLWGiwNl2y/qe1Zy8loHCScqUZm7ZvbPq2IcSl8V+
9ljMXBuzQitWeBYrjTVTR4ApPHlXSbXrsA/TGS0JhGJOIyo9Kvt8Ogit7A6js83Au0/4x3RAFldF
ra3/Uj37DNCABKY06dF25QEirM4w2BNnGxduaBekwzdQBwMXS+E9HF8E5Xb+MjOY3doGeuAaIr5l
oLGGvY9h190oW5i5UWWwVwiSd00333mVS9D5ZOcSfiRfOzBmoesfLWzNx4EMD6etSqo9kcBwstOI
02vrQE/FDg8WscJlHKChQYZdMDmfPPPawk0GPF+xCtZSY2qfsSOFnfdQ1QbNDhpVgmSorNDJZgcJ
2BI5SXOKpihs9W40dUoy+L6+Mq7EHOd7iHZkUvvVyUH9Ca/IuxnsZ45PI6wmke4WR2R7DAuRNhYY
fKdBP7N4c2SY/R7ufB8C2irZmp0YmiVXvklkZzE0bGA04xdEtS4sdKRrDEj388UWnE3nRpKDXo5k
bQNhP9S4ZFhzEojkxLCb6BIx7a4hDDSGftulM3f9nSa6O7O2PmeDY0UR67L6BfEfmf1ZergjFmw+
z/Syxd6AMoBnkYcNw5oduRkFi7xgBfH9+3Rgc7rY9rnn5CA2C2RXmldPorVKlOxqvZ7Edv3OfUIO
rHo8uk4LHWOqHhvTppua4QGGofxayC4iewyHcUMuOtsRzGyivEl7Nuy2nXTB0uyb5kETE7l8pZsQ
cbRu+XErhUGTgop373VqjCDWWsYRfORFypW7qFXMQVi9jk3h3KyxujOL9a3WrI5FWLOu9GkvjX3j
ddXJA0bJ9NeGip5mWzwqu2E8CZiWsh9zihM6T5CKOjNoitw3riy9d8AS13c+IIlQ90mmd/yFkXvO
JGxobhyFGK4jl352mjDrzCPdEOoPF/kriI83dNvsqnF1LlAkzq2onnBOx6GewMbvEXERIONcT9mK
9zprj5bLkzNsNzzjEf7iR6f8s5G4H0tV0c/MEqRPFbroypBBip4gmHXk/z6RHiPc+dVUCa/0BsQx
zWOdP4QI2MCWK4dZ14Wr/ESFs0RtH6QxFQyFw3vrWemxM1hWjX4k47j7CcTcesj14qrFOb9jv3Q2
e5Lc2rp0IsuuTzJKcDscEzn+tF3Pu0GWOAQbbDzFjvOkpeM3aJsGMyusKqU9jig5XxPbKY4q+e4I
wz7APZ2vV0DcjFsBmUarNTegOD58Wh30oO4E9vUbDHKINQG1sncF3NJC3WzW95FP7WtJUXjNWfmX
DEVKHrXLyMYROnKIBtlO73JOJ16zM0bDOOSYQWhpHmjEcyhBsBME3uetIc+to061N0jYBbBOGUD/
NBwmgZNm0Nd0uDI2Y/cia4wLdg2hhJM0KVt/bywcR6v/6CbDdSnB6AFUZx1wvXNl6cuRfI1HTWAE
9mff+ipSOySHO1SpVn4bKYjlUefUrpuGHW6J6KPgTKYGDsnAZMRITqlUd21v5M8QTLlA2/z9ta61
kTlDddSMGFeJaYdtKdgr874EBmf3fqXrjFhLr46Zi85s6e5qh96QQmFFuS+PQuDhy4BFdwXL6lL1
d5jsP8y6uJ+FMVyP6H4PyiArG3lukFfltrHqQNZaJaejvtK9RxaddMuDMZpTgHvgtYCwdnAo7mfM
AofWXtB0MDmcx9o50JSej4RSYZdxjDdcw1mYxNN01nJjAtH2s/MgD9tu8VeKHCRpU3Wjj+OdQbHN
LjMjYQG73Jn8lmc/052r1urXfZJtQ2sT7gj7guvSmNiMFQ1xOwi8zhDvbuq6+4V6ywnRJ4UI25ER
8manppaHmUdcBuiRcu+XdXPTpEkAoP0VlI8Kfa4Dh5nU5IMuRv0GNUPbMyyEbV3hi0CMn7vkVFhi
pzr11jpEWJFmmXIxNZ6SHttEN7oRgxkMP67LXocUMrWBnyWvjY9t/NUp/aWbpXV2iSBq5ZWIydPo
a0oYEcpdpyX7fORiUvsD7hcje7QW68qwluYwAQgK6UHgO40RhuhzWV2JrIsQ3yFgyATFeaU3qIQZ
ENe9sXPs8sWo1K/V4OkKk7AK3A1BPjM58NIvwyDNoI/7a8lsCFgpZxvKTB2BbG3d+lgjuBydnMV1
diWbt8a9KLT4E0rJdL1uxJtDfyCpiSsYlxonQXunec8KWlGIVA/xlz7cl45hRI3QjIjrlFvsLo+J
Djajy73LTY3GcADk6TkdMmbtoWkrVAJbgNzlprEbPaq2m8tDLt5QKY0pD7C1GVG93ST5ZLEctcmt
4zjp0bAS5K+5f49lJz5fflu3vYTLTY10IhoJ5PrnixC9ILAHKm04b7l043ZzufefHnYTNOZS687u
9gLFFnvXuV+VKPXz5cHly/MGa8/G9pdodcbliMKQR65snLYXe7lnjuoOLrN2IKfXLH5/V2NWy2Ev
z7DKjIj0NvRE2z0zLa1AN/QssIbUi1AgjNvQzIVektz3PRZKtzesPcFbPSqyMmy48ETVdnO559Of
+30PAkZ9+YmeDYARGi1OIGdCRsNuto/omfSR2ckB4yTJQAwEUHCTozWgvOD/zXNHAcrHhAgSLsIo
91XZjNGKXvP3zYzcLee9+ccXR1YUjhImG9S691qbTVEs3JFtJPf87ebP10p26yDr08CZ4ynqSbv4
fZNrI742Tz3PkGygGumPsgFQSPevwkjOQL0eRrU3ZgCSf270DXDIJruOkAxOe0/IDo2so86630CX
1bL6tLA8R/mQN5HLHp0DGrmT1WoNnxDySjZeqAm3h1om9D2T2E0YR4cwLRzyKzgTz7rzwexoigQi
9mOTqOvZrEir2m4uX/eqDJlkpkaMcN5qI9UHsR0syzBGPuLWqMl9dDNa1uPeKz709Aau9BBls513
p1qlQ6S5XoqYaYLtKOs++nOTY+OOMhBUh2ouHy5f5/enEXz9VKzkA0jd7MDPDl1UlyKhiwdDdcGg
QEKeG5mQMPAEJFg7OqeP/tyU2y/duPs5V3u+c29uz6CjoSBQhydstlcxLLlgD709brWFKLfcbdFD
VM+VzXEHaAU/JC4M6XKZdCdEnYIyqSyBSXlyrg5J/+ojImaYCckn0a3PEVofUagTfZGVhIOG7qyb
mucp025izH9e6yZMxTepNwlyOxtiWDBVDQIVO/7w3OpBJu1xFKN9IPv6qTH9t6UoJ2hOB3jWIG8b
5OYLXAtLb/qbpLdgQDjOd6o9wR1pQnJDSCOwvdfFltdmauWHgd06/o/JPxTLd0HowdHjPC5GunTw
om5zzUJVTnjk5mrBGETRcCIM0tg7XqQZRRpWZv4qPSba5KT5Ge6ifvA3zZFEY9XmT1VN/ows+r/Y
0g3nwWZXqmWvKiNAw0m5XiJ2zRd7T7gsXJ+tXc4gcYfLaARk6A53acXTepoHTELi657xDBQAAA9p
SxxwPo070RPqNZjfG5kdiTX1hIPOIjW0D0twXFSL43JWwfCM53g/TsjYHd/50vLXrnDXvd062s7P
KbgMr94NDrGj1eSeOz9leJYi483AtN24ZUuS0fjql+PN2FZL1FSUZzgETPRSzXDfDcj/NPOlwXFR
DWyWCZ95I5LuWQP6A2xrqzLL8agDVQCYgBmNZIXqA6ZgvwMWc8ijomzflJ0P2JUcehuacWYy/jGY
rKquY7hhVc7GWU6vaT+1z3Sydo4xMbZD2u7nsI+aOH+YJUEaoFYOtsv61vj6HLr68D7aHtu9hgZU
73wxsMl/OOPwgWITv5Kb/OhXV+3qVfPRGPBhaHJA2jSVP3jD34w8Db3cRWgJldglaUyOxjdy0SeF
KmIzqEkZ36+xu5DHQN/T1+1j79MAoS2xsVPVsUWylxWWxxUcafeQVj7UcueunE6xwKJMLJ04mpUL
+QSMfdDKFtneLH/hHbF3JhtyZgtbd218WBuUn7qRodsdqOxE7e70ioQaK232Zue/UCEQOYyTmmwQ
2i3dJ72Cz2kGzCU3nBNmIoolk6UkUdU9AjtQd3UnTqbHNGRJXsaWeXmHewItGNCvrkyuCv2+fVwN
/vCMAFq24B+r6fXM9RedgnSkEdrgW6qgcpsZmWcGkpD2hlOLo8u2btOlGJDE2x8W7JdTOTxWBSbS
2ZxfhV5YBzn2n7E25HvNFjm1PYdZlyZ0LlI2PhXBt0n5IflgqMPtfSUT65Aieg4GKsaOYNO2bJDW
LzCh0CUzhCriZ3jeaLsxjx50F2qPbic3nFy7bZSRI4QILW/Jg7Fwzxj6a1RnKFNc4GOP1n2NBn9v
wunZWlsJvRgzEo33tXmYrjdcMOW5fVcbNR7XNMb9RatvwaeB+OVzsTwis2oCY3TylqRCTZTk+oMe
i3ecnp80tsGRS7xGU32uPV1ecW1FY9sTAcof2/ZOqM2Udgkmqj15tbuBtfdoo5jcXF3PCYMVSpNv
fMxqFyeQNMYZdSarFz5e0zl4ufbTtgrUoaP4q52A9K2z/lqpaT0kxoaTsYpnZ8L7B1cEgFicDaFr
+c6BkHpB9gD9ZzTyXLM2JxGN7h0BFfXdrOGdWaI6cV6mrDfuBQmZYVdx5MUogc9V1ckg05yvsqte
SoIDMpdItqxB5Sy95tTYVhmUGZBmtZQnuJT+zshlGmLoDE3JcorZA0p7Mh68frkmZPiWCxasaEVx
YxB0uctpTVJc3ib5qz1CqHTa5tVY0zjSTOxYvkTUp6v1dRq9at/HGFGX1T4T5gPF3aRFa0DmaZdT
vqlKlf+a1QpGt2cZRx29Jf2Q4rgs6mbMJCpktp8W6Dc3WX5I8IpHsj+yXT46z2w830RiarSx5iOg
timqkhYdYY9mqpBkMbddKPy3gRxXYFE5Nud5eiXFjW6yG4nJpBipyQ1yF5dQPB2yozhaxoIcnHkM
BZ9dUypXX1U+vjVMDjasCdKs8UtVE7D+Vn/Eq0O2sKHBMYvboKjkdD2K4a4r8l80A63Rwb6Nzm60
NgRFTB+3Azd5TrevXb5xuVGbDrDYqBTQIF/pa+JGWNmlXG6ahs3pwEXXKxLaYgsuReVYtxNce+G3
j0UB8hMhOWSTKB+xFTgVO4PLDUCZ4fe9Je6JuEt0hTMu1iEuYIH0d6o2GK0M2ni1xJY8IpQLPHwH
gxIyVPQkGdNZ8Z7xJ7xVRn6SeL7ItchpzOPspshZeHy/vktmlnE/1T09KKd2jsgwPmdCLOzw1RzN
/oSUjsbtPq/Yv7JIduxQ2MQ6+GGNtKvOl6+TB20cIeRS1HsPDe37cB0YT6rscYp7B9tQ4UcmLuTI
GcnvsFVUGwOdwgKiFgjH9Ox6bIScjvxRkIMTbPSq3CEdrUOiaIsrgtrzqxWb75UlJzoilFdyIdB5
Nzm9j98MazBYYM49o0uRpbDtdLaby73LDUkElFSXuyhdqwgVMvzTqxJl4NW8UY7yVP9VDxYJ0x7n
NvnLNZUVeUV0y76lALbRaw7U9Qoex+UhpV69c7T+1C7Eklw+LZc4wN+fFqlC0xG//HUzu83ewyIS
rG2a7VGqELUZK8waFH+B2n6VNZf0zmW5W3k70Ac+iEJpR9NyCvJxbET/bAP/3JglW8XOULRyL3cv
31nwTcYG9QJsiuIq6dGGjqW6LZP644IOXwQwvyBTpDKVE2EYF3rK5Wu9092MwDQ4Uan8nJUsoNkY
GahydF/w5pd7zKP781C+Tv+Hu/NYjhzZsu2vtPUc1dDC7PUbhBbUTDLJnMCYzEporRz4+rfcmVWR
l1b3mfW0J2EAQkdAuJ+z99oy71slfRdjxJFAirOCrgcJRAR5A0CEtO7FznJyFvtNYBXUZuQs4hNm
3kmFiemignk0dcnZHLV9WlKnxoZqrSzqeSeNiC/w7ackaKnlWcLDJt/4VJvlsB5oPMkFXss+Jof6
6sZLhmBngjkBGmCe+sT/s5qpknJZP3q05gcrZhjOEI7EtnBdyWG4F3Ue0xZB2UBqOmjYJXAHOtAx
Qw0M1XBhW5ol5pLLTYAC8mBETGFJqc5X/K7FFhvPT+Dc9UlLY6Yy8ib4e8lqAmdteeyjcO78nUiG
m8wK+w8BiQuQhQyF+kD+6OLppLjo5qF37fUo54iFnC0GWBzh2FHHVX9EJBE0+TKj5uhajwRN2tdU
PvqJJj5D8rrCa+O3JVJRhLc9LSAKlIXQ9osD9D5KF+qpQX340PVGdTXuh9nGHI0ouKjDhzAIyp16
n0nBaiZF3YEUae9Ca7rv/YV2jgfruEDQZTl2z4cdCck28YOoiZAGjWHMqhfltEcxitQlcRi34kVb
f8oDUKs2Rvw9FoFjLyd5I9aWTWjpGPgJTSdhRc4Fg7gBoW0PzEA64Ep9TOPJHykKW8N315wfUgIV
doq1D+GwPkGNgCig1gX07T255/wWYzWcvZyMwpqygpLgCHJcEPLLj1jJ/bPF2ISZaUScy8khbl6w
C7VHlVyAUI8JkWX2117HXzgqYL9i9zeAR5cm2EW8SaXPsFncg3rJmaSCX6+u1vUM54Z8b1pVDRYx
bsxO8EEv6yMI33VpL/fakH2LI3DoEySrbpzZzUy5d7GHGMs6XvB+C3lykdta2yXlgi7ERn1j2xsQ
IavfIdW6lwWX9SYV4EzkJD2+KhHjnDzyQU59162rCeSXOjbVRxxnkmBI7aFPJ6flbeF/D1HR57I8
0jVztCeB4VatkfD2YxTFuPWWsCLjXpRrOw67teGNHCryY6njRa2qm0XeMQ0E3I8BNXf1ycWsNXBp
zStIpzeRnaMu4d9NPUf+KzPEWWuXAZAiv3o4jkVBJpXFIV/gAaSC/sIVTANRUuQokVsIN7u8qR+t
AZNGkA03RmkwfYhCGF0yKJZaywo81fWY6HeMIChGcuYy856svRGpb9IAxUNFOuwbI+YY1E5mxa9q
1uN7TV1zBXv8wa/Nl7R3X0HU3zS1EWyYUaLyJh6aX9u5ytNl2QOv5HKu9ycICOfOq18duNmbxtEf
YK/BrUbivZ5jNAZd8S0KTNT7o1lsc5IqSoitVEr01Wj52b5J7KdhPltNeF2hs6xMZ9ok5nADwvVb
1eWcZ+3rYcKQimPnnXJ89zBSqxxJWWpFPD/koX7oGY+h5kQiPpdHr9H6DZEDIL1z95oy/Z1PSN3K
uzc8+LK1DdNDuMmtkA7DpMZN5c84oE0mxgxSGaj0E3yf6p0jcgEtx6DMTIgONHXcZV1qtqQ7I3+g
W1Ce58Yh79Mqj4Bghu+Vfud4of0eh9iqmZ9wla8Yo45Ac/1Jf45s7TagcLFNjQzU99T/NALG9U08
3osGYEpXacFOHYwUnUmKAzQvylbfT66/V6kiQWuS7qoWMxGZx2Y+IkNAUTD3xq2RL9ouiMvgJAqw
x//LJZqeDyX2v/7v//mQfm/e+rdf8Rg3b8Wf//2f11XZv5WfMjPUc34pNA3d/kM3LdezdcOgE2BD
kf0FnUWK+QdODgMqIXxf09B5p1/sWRtdp47TRDchBzs26oK/pZq2/YeFhS7wkHA6juvaxv9IqmkZ
fIB/kWo6ru4aHKQwi3zTt5F+/ovct16qzAyZ5d26s9QNMYjAhV4eSjDhq0LTj0tZebs0t87F4Kfb
fEy+YbymDCtcA3lATFE9Pg9UTHZIINLNUP705UQWQP+r6fcPdt2mWMdsOqMjkesGtg+u6OzMQJE6
p7ovJofepEmEXoUR9Us299+XBQaSly747WPCPlvrNc7Ee0m2rAvO9TYnAO9e0gqQ6a0yLYOgQJbc
ynGpOuS2YPZjW8xiDYYvd82yPGtO8ZXMomRf/WT4y/Cs3be+7EwMtH7jlgzYBhL0OgrzfcTTmORQ
0aDG/YIMb8DnP/8QNh1Cfr01CvDosJDDrttY2eZgPkXjm1j07L7oq+0QELnUMVaFnumdEVUxPFhC
E7fijBl3wmaWBMmPZvDP5ZhLaodOIsPGMDt9r/sIyQX1UXQu28ImxpNHiL1Zw+RwMvekxwQRxQFn
ENuwkQPxzW0xDFfY6utI6tU0JJRRXfibYSJMEF/dJjXnuximEM7V26YsNmadOZvelmZVK3jUkoRB
c6vf9SPs2EEr+/WSxaSh1o9MkWTytENoqZ2/kMAAv9/M34wBzRc92ggQiUNrk8Djdej7OyvtXgGg
08hZrGoLC+RkBtV0VRP8A7eKUxQNpCJvq13iMj2L+AVyiDoTjYxvRj4+uAvsJohEOhdwLiYMT2jz
LQtgJn++baa4PSd+Tr9N01aiAHxLYTvuAxuoKK+B2+4ZOhKyAw+waZybb0xmxMHCj8+0bDzmGYma
0EjDQ+408o8VN5rVAJJbEMMkkpFZSo2J8I09KKYdR8p1sSAwArVFO9n7Vi59ua5IOFmNc4/e5AbD
HiVvq34rerRkGmd81AnpTWO0Up6zuDsM6JbpnrQIt1nQphMhw1wNcvNnAJDqGBfDi55QwGwFczUM
GFtRgcS3WqxVvRude/fQVe8ZeS+ntDRp48dVubctZ77SdU9WbMx7qC5EIrRwg+L4OYxJk0ROi/Iy
4VKHiwRQVGFgXDOQgBLvKpIH0a3J1CXOwX53GjLBsZjq7a1H3XBH1pOPoAluE8e3Z2xoidPtB7QX
t3Z2nKkqMgkh8xX/GYG64bolmRhLp/dWtOEPuo36Wl8MDVENPVjmVN0skpU9QxgoxbWll7x2OlFe
bYYBJMrErg7IZz12Bo0/5hA7wwHIENT1AczsZmZEF5Xw2gxmSUb60qB5O3q4w+4QYlMzLnuGHEiR
bVixbUIHMIyrdrvA6N8M+YF/rZAOUBrGTdutfB9hGi38CuPZ7Fs7zsDr0HN+8IuXTJEhMmQTbSkU
DYbPf9sjd9AihhilfRTss20EQtMF/6lX5jlLpje6XbuqG8TBGRLiA1184K5OgjSJfZRQx2o6osB9
Ief6hjSYdhNLhRc0VGpIWa0DkwJ+7UMRCio7hqVXbbEdRzvdLsWeaLq1NpANE2gB46X8JSKJYz2V
wtrjgL7F2kZQzHZou/ko8KLmNm02sip2pq29+VbxkOXxm1Mmt2VhObeaJ61zhNLiDZzv04HQh6ck
2ea5MW+MlGqroPdOYWoPBKfa6W7i702Maz0W60Nrk8QLy0OTZf+8vY1TM6MUz+SrHMaBhiptihwj
3tSeEloppzyIOxCwEjQS6efLJvWIDte7SadKPefjPvnE39YR60E+Wygkpr42EvtCvUct0Qq6WzT3
h4U3II0tY69G52purGLA1Kq6yVq3AElp/+wpGJBj5nViP3fBLbYELOlZxWgR6iwhpFN02y0dIE0k
cmM4AauMgfxyot64MVESvulpNzFFN33BY50wrUG+RxqbT5cBBJ5cVDcdqMb1wlfCvcqMUN2ofDW4
9BB5/95GgIixKcEArzWxMFTkMjoxXaabxJkwXdoHK6noCdMziczlS+WXsnzu3ywO9pkuyQ+zPdwS
J03nVt7UQDcpxcTHoSvQcrVGdkI3zX6VnRCm3LlR9LUPi3ta9T1KD4b2SAr83g+OFnIRmKl1VBza
zNz2hvznHKMhpjR6FG6FV1NtQ4bNv0kh5jj1TwUl/RPEET/r5kNUgAsyS6oawn/rmZT1hGScCSj5
iTHK2Wo+fezU627hdoGWlXN/5e/QvRsm/gBULK2sDmo+45nvwSjxiwAEIzdaUNfHzioyAupB8iaQ
LNaBUl6+UotGz+mxjap+21izd9BQgTa9i99QBFzAswKorF1xxr3YjZUDl/yk7GTfQ2h5tPViRPx/
il1PrOD8oXo29Cv0KmgsvfGbbujVrujdYzI1xU4HGVGUo4nErcM1a0fEE4cZol21B1j6AGrSHpO1
Kuqod7rcfNpmRkNLXQbsRTH1hb5V1ZGiSyHX1/BS1K/UJsiXi6T581IbUUtqrvdpG1fGdof08WGU
zVd1s6BZR8FMSTJdKm3GTkGpWXa/antyBcD5YFqN8t9IZMFD3VgkKNFgMl/KTORqd1g0Dt/IhjjR
6OZPcwa0M0cDrIpwP/lzEn+P8/hdE7E/rxu5ewu5e/syXPCyWmRjWRzUPcIT7bJVdxWQyAgRGaEi
oBmAXvbxCHVfq9k7e+zidN1RO7m80lgS1wmvUqzUq1nymFNLHy/z8RbyE6il395GrQ/F8ORPDfvp
3w9RS+plPj7O5a0uj1HbKqqE9qyBiihS79unO//tqrrj02t+fNSPt1P3f2xQv9lvX+O3RfUoVCgL
IxCRQahsteq3H+u3F1GL//hNfnu53+7/bVE99XLz6UN7hQ2UhOxiO2dg3lhdfBZ2Gp+r2RBIYnVj
D3y7Pag7Qhr0iPXlY4pImogquajWneKJg4RDPnYevQ5DbrSgAPBz3+Si/o+LXc0QD+mtDLzCWWPQ
Gd1YQrb2PVnA18ycmp56qlpXNwZ5CTCTKUsYo0GtPPf7Td0JME/NuaQhurNtQHd1Z+obncsoWewj
aooc8oIra1WzKlvZXIjQYtW3XtGcYhmZWU0kaPpyl1OrItHZcy/raqMm93y19Okp1ZT3B3K7N5pM
61Q36E7Ip5SrZobtyU4ZB5DBhopWvkhFINu8VotjGGP9V29fqK1q8betKH5fSocBiSszTEEGw26s
mlfXWDgZx5RmhlTLj/1YM5lP/UDbisx8gmT+Fpku8yB53KqbXi6lDIYl2zbdmnP+vST/F+Ul575F
nDO7pqUaDAcFCTcEJeAxWNd+3YP5iLb4dcqT1f+gT14c1QsyMSUlQb4qkbI0rbyjm0w/lim4awoK
HOp7hJn7GMrmf6lOCGqb+hk493pHnnf5fKa8Yo6or1aXX7FWoamZzE+l9eNsQqdQljrK4VrwMhq6
ta0X1Cm0fHmILf/gFohOLQxnq7c5dkHgTtRQMdFCO/GOc2g9CDCODAnEpscqR2KhOAhZqydRD15U
Ykg8Ma7GjfqUQdbftKBAkfbw+upzhW4ijr15u1hlz+jNuv944N9/rVoth+GdiNxkhQeDekqVUv9U
7zLILhfZyLxYFzP1UOuZKkcbxaGusjm3iBPWtwaUVMBIfTldD7pnH5QGyJcF2klKgtgXftZxge1f
/v7qn+jUS/+9qu5IfOvPfATKNwftBm9UwFHiWehvJL7dH0N8MVxLJXdI/TNqt470Edou04uwsj92
WXWfukE6/etQufyTHzu0PHzUV/+0qh6ntql7/+1L9eUoGHtcq0NO7Wvqw6jVQlWlLutq6WPjklB9
0yMv//i/Im1wDzqcHvUQ9bbMNTmS1aJQh9rHojq+1adh5PfXAZipN7p85KgufeIw7SstGL4oEL2C
18daqC1bdZhQNqnwV832t6ot6z366gwjS0xilnr4xyLBh8UJMgXpIQyf5IlB7alq6XJz2TYTNLCb
DXNbGwndyL/OSeo7qZt+NLjkq0WUHoxP1eLHp68XgSf/WlQQhEeWu2oGbiCCgsFxTqvRtb/76oPY
7QmJtn5UPzZxOBzG8q0uv/1lG6kEzMwjR1tdHqze8rJ6ea5auvyNlzsur/fpuUn5NGQoFdVvoU6c
gxe35UGtqyOPXzzrz2r948MvxGpK/6VOMCDnU/WfXvatYHmLNI0yqvrhMTzPHEr8B/EwMJRRO+I/
L6qX+DhVCdzGB7/ON2BoCS2QN+pcolbVktp2WVXbXDkK/h89Tj14Ct8nWMRH9f7q81FrZ7e9HDOh
L3fjj51ZbQ3McliQz/x13Kmlj0epxc/rv73qb4/6/Aafn6UZaIZ72AaLDudP/obqMqKW1HP/advl
IepeU40C1eLlRv0fl1W1pJ73b1+1Nnx+gctT1AM/vdU/bfv0qp/eKZInfKFvW9ldUcdsTyXBGhv0
FX+nVailxbdqZH3yevLpnss2KNMc4mq96f+OsPg43aoXvzz04zUuERaoD8aVQdvgY492lxJN3OVA
+W39Y1EdV79tVevq8eo4+/VM0HICDcaQLQYlPQbHzTsONNfU7bucUDwmTz0YyTrYY13RSbB9ykQJ
0L8b9CdOJ0Kqq7x76sJgU5eheQJbc7QbHHwLvd3X0i4PbmNpT6YRBnekVzQbMxwfAbzi0W1FgLkh
i48weYTuOg+lSOlYW7jzacLUV8uclBsv6kmhsIsrpFOUG6mTIBVBsOOPRbOfPKp1kCR3mjrHff7C
H6eTBf7eICdV0omABZ8fTV1e1YX1cgO+66+r7W+XXLX4Tw//tE1dutW2j3f4p+d9vMOUBVduh2Eh
ZurHoalufHXsXtaxnzOJoXQuVYfy+JXrkzy4Pjb+4/2fnu46/QzT16uhxsiTmnp64XtleqseOZJn
vDNFc6/umNUh+M+LhBeSJpJX70bSumu8MLSl4BPkEHu4bNrSpRO/e+XVoNX80RUSBtsDh/qCIcje
JV17oGDnnSbcggSPOfSge/u5q5M7o3WvfBHcWCVSIR9olYwZM7vCoa/nPCDpeq9NYD4Jp+dtwtD/
MBlIRrsFKa2dlBPU5KXbDHQUIaVpHVwFgqhBtaO+S2VWB3XGfa8N5/abG8UOugVGhqQf97zFXZTr
aP0BVW/zuWpxACH5mmLCHBNUywFW3LXhZGeD6+yBS7zkNEHQrDxno2nhszsMr1EsIDflBWgxWpCC
OhtVPhIkSwrhq8aXFfhwbkmDg6ftCWFRKZhvgKVQpXCtjJJhUe3CLFrD+c+3c80SvUy0M9Oyj7ou
XdldSEqnXf3QjODWhsLPVLnfu7X2s9DEvC3gkG7rmE+eO885GZEwlpiC15V3B3jxDStmdAB1sKZM
gNQt/Dq4zb2PHQ78eEOAOL/qmJOK8N0Kyv5mmPsFuCy42NTZeW3obvOi/DH79dHRxnpVxULsmCQP
2zkr75pKD26Z9717ZF6cdEKHiPlAyCu7mcaEqinHR7H2ZF5MWe8anCXd4qY7MywLjLh5R+Um3zJt
o3LexQQKl+4hb200HSMyPqGT6EQOYarTRCDzvNgZNQENYL7K0dfgglC2MMgZs/DrrbTSekRD7Z+d
ubGBbUF4bLqnYCGm1POiAH1k8JiKfl7LHOT71BleYoBKGVqNLxW2WrgVxhcUUBALCYZYcYJKz4MR
XpdLW+6IoKagjRVItpPPZess23I0nPUw2Xs/aN7Ai8PghxGISswmpgAs2JVnoDFztfJ18G+wx86E
APcdmnACwqjpPRWz8cbsk1klJvVd2YHpCduQrysoOpeUmQYNELMxfnennKhwG1tArrlXjQUF2sOD
LM/+wEo461FvolG7zkkm6Oe8vGqHaB/bxgB1C4y+daS7qG21OnlF/Sl2GQXWZmgPkCh7chZzl15F
YLRoX7sfBSbubW64X2wMaAsoB6824u+zpX9Pa0GQ8pilp9KpwPlXxoZdzrjpZ2rl9FswFUznYEn8
x4k0Mm/i3BnaNTrr6EoQsHSYHK4rFR22wayi/Tz8GXlJeZdN2Q/fmA5J59fbtCU4o+zdmxmMmYmd
yxz074tbmtecKTIqCOiLuQy9ZgIoOHjpdts2zYvMmNmiWCKRFSz02KVHR+o3siF+W3rkYoGVn4IK
lXMb2i/VzqyQf2Vu982daCWk80s0efNq6c0rdzK/af4QbCsNqSZhz3r3MNfvZePE96letKu6LsUu
6lqKTYSHjIRNXHk+vkLDnV5Nz2UnoUY8J0nELu29G2HskmVREHki8ZCu1W69yqjXlu59IcWikIHt
IJpCgcmNzJyg44wB7ZfIAFCao+wl5nVBkG0d/CgotRVi2kOTWq7yuLz3muxMORbxt3fMsHJlRv41
SLgajiu/bNn9tFZ79CPeIyBM0qTuWTrO3raye9PHE9ImN1z+XCdDYt54x4j/cTs3j8TrmO9o4uqx
+johkMBxTm7KlIfrLueH1Iz8PKV4DlrebhPNz6Yzfg0msKM5ESpQ/vhTyuGucIrzhGFma2kL6IS6
iA++jXzfaDhqB9uy+NDO8+hU+qkJSQaifZR7W0Rrz+AkETkE3oR23jz7LZZoOw3vzTDZVm2Y7vyh
7zZk657bXBbJdY0foTKu/SE5YOsSN7bQQvhwHVeImetSEaG/owEwXzGewdnY/rQr2z00gA97Ip2X
EADfaBGulYCT6+2lPPYtwQvYlYmYtpkRuqYNgc7gKI/AqYLNnie0UO5ubqbpOqx7UpBoMu9qmjZJ
ULeHZEAJlmIDlGd+jsCB7JCcwu4O0xdnF8+mKSvsHhjCa93TMzVbWkGRHv3Uov6dzKYFDsr9OFkI
uKuRzK8W9oydoWdHLVc6cXRtLeaTo9eQ1eYsO5PRcbLmt6artZvcXNhd4vx60jT8PUU6HmnKrSoH
JS0KeRn3sKdQgIClGGF7jwVxXm139iMPsTX1/q+cH88uuUpEoLGjlrONm46TlWkQDWZ52QOV+Q14
52Sv84ttMitI91YWf0uN6gaEEg6KboL02VYLWXPmtamNd0ufnoOW09sQut+ZMe+7hmJtkFzTFDfX
Tuqi9c64GmlhdG26Zr0eGv8m1KFAWy3sQZhtdKtcce8kDpzjHIgMQtqDVZbB+WTU9IIFh+NZ155y
4NerSPrLgxAdn5V81bvJ3+ZvYUhXX1uwLAsEwggOBzBrzyM8ofWIFS/PErhI7r2YrT2NuQwB2I7i
kYU8fr4KJg7xxg+2HVhJcrKHb3S3OUBDXqgCH3IIQew5hfEESLy/B0wO+6gySbKYjkPOLwRMaNcG
Ij0bOpJhLdy29dUkuuAhSqLp2NqrKgEWYLqwLj1AlVNBLEsYTIeUENqMjnKOWSElh2B2SafqJyvb
cIU6mUXQr6ec8Thsz21pwqmt+0JsQS9y6luSx8GcEdYXLqPpRqOHWQYz3OQuwlhJmFfXNE+hcect
JOBOcGC8b1awZOvZGiltYRuyoIxvdVfIwo/j0Isid8FJZrnbarJpOZyd0YTJnp1t7WWeMm8fWRNH
fa61WHO7VyxaRIFYyxeUZvBlsbaXZTYhCgfQxLVrX5oI0iffecXWgEepPk9ajghY4B+1RAExf5ye
/S4+GF7ZHPu0FWsXziIXuSNBNRqd/Xg4Bu4M1DRiwJzEHnr3u3hASc64qQ6ijWXUywO+cCrDeazZ
qyXSiQIKxU04EXJC4NrWhEi3agFuzmS/jE78oy4XDG5euKVfyy+RGLv4WHlYSQieuV0KfVNbj6gk
/FWXOBqYEi6ouSt5npAJmno5cVWiEzw0HIIJOaBF9zKivsCSUr/6zniExGSsdJKPgyD+WczZK0oT
7KzUJa7asn9AMx/sYmd0DiLyv8dF9sUpZKhNlOqr3sOL0uXY0CPDeYy9rwXzH9rR2ALanNwRo06u
Cufa0755Udzsk4G5w6ydtWmZrhDbf9NnzQWAxLgl6hmKcTatyix+SMbu7FUL/I0womuPeTiZOSk3
JsrK2fDo+k4Qowc8UcWdaVnpcZqGZ3/2f7aNa6zrAjh4MDZcoebrERlABhx17WJ12JP7NMVSWQ6O
/5hod4HpEiXgci32TQA7nszDgJ1Dhpx7NLsAaqvjMGcgz88JT4K/6kDair3TXsrJZKBeBdXZTGim
Fz4aT8d+TDg7eP6RM/pTsfgbGG3zWW/vMgF3Ny+m94UYFdBosFyQACFqTteFfd2DNdiAIMPoMAa7
BpqnKw0JlRMAwwrDG70bzVXUYHll2J3Q71ySYdqXadNudBK7VlGikyFmyTMQJz+rm+4GIU4B4yBG
Vfl+6WaEfmHEfh9MDMIzfa8JQONWrx9EWtj3EG0QvdAIjQ9YfF/Bktx0TtTe9CWeehG3GvpOYwdn
gOjPur7pmUADVyyh1Imd3cupyURs5ex/KwqTBiF5BuvahS9OiNRTjD1pZgQgwvoh9QhrNmwkqmgs
B4sIP+Sh6SaHmppDxohoS25SQqBRnP/wligH0JQyWfDCfFc7VrHOi3TPtOGlqfBNDWgOSCboMFsT
dO+T7rQyluYQlC0B2ygJAg8t9gxVDgowilnvVKZ3g27JETq0Yb8s3kC5XnkJBSB4NejuZ1QWg+GM
JPhARxmxAQ/shZMJjg/i3aMY/HfHd6aXyg++Nm3e4uPKfySp5m7CwUBt4+HRtdi/cvumzRzzOW+9
rx3KHhqkxraPXHhqJTleJZkYWt8BcBHoksImOhhlSiyBXTwSSOlsAN6sxYLYKU20pzKFC9YBiAmr
udjqoKGZqy1fodg1W13kYDv5L10nZc+puk3UAgEKxRDvXMYD7YyK3keYtq6o3RnxZtSsm8kihKPB
erWv53Ek2I10G2K1JjM39pEXzAd3SXE24aFsXegbic1ABzP1tI7AIG48EsO3Y3Rvcr3Z4a+nD5Nz
ycUtwTRjpVPeRKxCPsBCGnHlhLjhI7hOyDZ98D0jQ47Yy7YTheJc5sa003yYsrrn0IeTMPcUn3P/
KtMbIFdD73wtmC6loIJILgQy4bQtAWxI2JYRq5mv98XBShx91dIWEy1mVzcF9IYpw8ZE3972Ka64
nMkHZ7Ich77jzc6ODDfibIoZyesy5aslXtyVazNLHv1uXwAyzotiPsxdel+4XkWeszhyUEMIDZHn
pr13W4YFKFtBboHr6muvbsf7lDwJR6aWx55N56RFnQbVMoVn1nPAsQeSv8vZPyod44QrL96Fc/6s
p9AiTC5aBMMR6ueRntz5cXhqqwcxdc9+8hDbPR5LADpDlFVrMtPGMnWP/Btt1LmrkCSyIOLPs/2F
TBiBwGpoOKAJaLQqWMx+HDzHNaho+t73xDS6exRl5d7D6uoY2E2GFvqbsRgIYs0COV3IYMZoTXMD
5Wz24p85v+Wa0HUIXEn2ZzK53+nf7+VHPKbu8M2hygWLI39qxUQ1bO4PTh+RrpwWpEiW7WYaXswQ
OpEXXCWo4B1rwJrWO+efDdlipzAENcUl4sFkCrIiv7Te2VHB6IiAKGfhL62J/GJegauzi2+GyltW
jiC4gMIwGrx24DIwPC3m8FIYkUlwlkcY59Le6LCu6QhUGDScsgOhlpe7oLUeU1/2YF0v2hi9rEHM
t0NDWmsHsWuTNGClS8uItt6Q5mff6D9wv/9bqa2WgfT//ycJfqyGPv6PzVtW9f+iC/71xF+64MD9
w7Z9w8XRa/2l8P1LFywlw67tW6h8P8iuF12w8wdZlkB5A9+Ez+tZiHU7+X7//Z+2+YftO6bruVZg
gIyBmvyXavkXc7n7tP47wNpADvRJFxzwGpjEUCkbAVJjpRv+DQMc6F3Zh2GjnVN6LBvQ+fW29LEd
D4CBELJkxy5CfE+U9Yvv0EbT5/CUCpwThXaXz6G3ThudkA2MG9gAvZ05yuPnAGB0zu1q7UfTXTRs
cshLUFzrUyhzfclEWc0WFy3NznOyKKItSkB/L4g2Wg0BdZuqeOjc4cVaun0ESGDVkpsVC+gGjX9n
SBOyXi0O6SgGEXIDEBEjeNVb7zEIqidsBjeTLd4JR8ElZxMJWMxnG/uoHwqcD+WVkzFYKmLvOgvg
AeogTbiEfrdSuG7LoawZQzQUEjKHQ42SmLcljZbpJhlbbZpvIR44VwYcvg58HJXicjVqJSDEfK/b
AnXcrgTZunQDo47cY6ANJUYgFAyrn1PMg5OcE2tvY16AXTkN2bPmcaDD2ZMde9J2pu5+kem52dBA
r4vM98WwERHiLYS5+sAMCDCJ89hPOkG/cj6bDsGGefe33hm/1E35RrTrSNJRN6dHI23btWlR1qF9
iae3fQLt2G/0adMvRCIS+UJFgSE0hbJr0jw4LeCDhlSETJii8FRcU4fFeMWv0GkyZ6Yc7+qcAhcV
XSnrjAEQHt20fuhLcfAX02cIml0tKal+PqT4FbWmt2YG1KfNyUKlLvtR5XdZ5Nw60fBoDxGm7STe
ySAo5ikJp0nEHKaFoDwaI0ABmnYTZnKq74jvbZFdaTGzI5KtiD1cHvLkoXbfMatfT3U+nSAb4Fep
xMMswLzNY7YNvoNOO2u1zKMawK+L5S7mv6YwUe0n5meOnqH8EJRSDBvAm4ZZvDVmD2Fx/AQ/zz/g
g74mPL4+UytAuWd325hUDWjDGSdyBlwOue5I+OBdd9A059T4iqDO2rhWx8zWz65ceA9k3EAYE/dd
TFK7w9nbGrHcMHPBKzuWL4Vfv2Qxre1Sf7a97GudkcCVjTbeEc94ZqL9Po/XelBem0UGjBJXHzUO
uiuuN2Cq3xEm+lhN7gOjo2MVk84019OpjfRN5xYDQdjhHa6XG7NkOhUBOkych8WrJNIUzCYzKsfi
2gFdmUtkdu7FZKyt3squLzedm9jMP/iKhR+BLM6ykgN6ml8CIF0rw9iGfv/nkKHkynwYbItUP89N
8VTTGArM0WWUBydxsV9BYYzUb8YOpxEi7ZqaRjla93mPKS7SNUb/ZAJR7OGaBn4waONjiCRiB5pB
PymTI9moy8fSZZvWYEkAqyM9mupmsKXnT652ckmejLfUdZH2s2lQruQGozTpE78ta0vNGHNo6Sqo
+357OSRvlMJAGNbUlE5i6o0DO+bHGjWk3sKzkELYNaueMSGX/1VTeLJq1wNvIR70RJHr3WNqzukD
pfKhi5YdchzGhDIJJCFOIk4ryJWBFEHVQdWflAZKLSE7vyNNwPgQV6lN6iZtzZtEJLDZ/358IjVX
6pkz15LNIrUzWgWVxvQxmiKq3heLZ+7bxExxyMlturxRD1E34JOcY8TAWT7p8kz1KLrRPCup5pKT
GypV+cyPV+rV66kNY5I+RAFkHL9l73bG6rGDJrLLyoQwrUI7zzO8hCx9Y+bpgTXidONbr1P1FC4D
JvUGZXJTec2dQfTdauqFTYQehsuGWtQ0Vl+meW6vBxOSPLGRN6rzPijJaF3iLscLyGTQjKPlTcTj
Q0LNxVwynBJavaPOzkipSW+WIrSvxDx+wTDMkGlkPhN6i7YxgdyeWs9sDmZUPXW+Nq09S7/S6nrY
9il5IHmSbvu4Pw/LizAC+LtzF55CYHQWNXFHk+gJmqRaS5CqSPubir4pMT4ofpeOGh/BT7Q3ugOc
6++2sCjfYZ9B9zv6Twmhpoyp4Zcm0MBqzS+O6BJfG2rsZTx0D64eVncmWCjLxz9I7w/U9ZCclqq8
I1GUzDfYq19dokWLOX4gKjvcaZ3b0kxy023n6S9jHy90Whr//3F3XsuNY026fSKcgDe39BIpU07V
1TcIVZcK3ns8/ayd7C7qr+kzEXM7N4gNEKREwu3M/HJ991nAA7eD7hv/GOq5hZz6oeXsOkxFQL6E
PsZ7rFrS3VJCI8bWKduBHeEypqVhhNl6B/IuPrpmeJa6tlSz47ZrypOs+7RXWGNwN0++XpxuIq81
CZ/GEfO3dyqcniBv3fs2FbIaYA6XSKdMz7wRMEx6f5WuiApkHRIQJHOAoJnQ8wpXwsmSenygTkbZ
KOtLrZvHeliO8VzRJ2j+wi4RQvm0UnKGtkpC1SBYpuNdSUXAPTaAyWk9bn+NZNtt1VvrF62cNRjl
fAa5Szrdr03MNA4nzBXoPAKfkmiGuZVXbVWXTkwLE9M+sdata+AuUy4JATP9q7JwDAvfzZu4y7ec
r647+nvaGemVZ1Zg2hA9BG+0/mIc3VbxkCi2YUTSuvAxRyaFBgPgOoyVplrWtcke92lW/2VHOEjx
fSEdomfjjORnyMOSJsl88YgxV39Le3BzX0GW2QQpEbEc16uqQfRODimjYwNdVI5yTD80v3B9ktr4
7SgPSoomejQZyQv5kr05mFPtRaMhOhNZ/CbdkW0wYxYwc3NMPPeP7k7Ed+jZynvZdlUGhq0bHQq3
+SLHHnQ4yQ0ZGtI/TN34j7DsUD17en2nJ9+FQhVCsdtlUVlt5BcVApUsiAqz/VCGsfK26a5oqsQA
HhClnXF05v4E6R+u+6+FBnzi3aq8INtW91tT0fEPR6hF8qV+UzndZJRhEwykHpawnG+3xe0cvJ2I
HjVXnQvrOGo6FkxR7j9lJZVsgNq0yqmFKJAo5UIMkPVJCctzhOWiNbkeu+s1KmITGSZlz60Nh9fb
gfNERv9vx9AaIHZN3nCSY3MVJl31sdexk9Z/eTAPIRVydG6HSI7Yb9u8MiBezstse7taRZd7lbPK
1SuvmFoc7ptYfxFImlzB1Dj4BWS9S1UJOhm94o5p3yYpFZpCLhm5lGJkNNfr67bNiCCcdFhLzVHV
4tNmMY8ut47qF+lUV4Rg1OS16w5qWxX1NOc5Azx5xabTlVze+zX6bZvWNtFOY+6+sX2fRqiEyOHg
5RQQ53htz0GyHk25cUiDtxqVAWYXuBX9KYcQv9z63REt7JB7mhzROqGM3qXaRi5BuSSvwsIoIhEM
Ut3fDxmSgFYUUnIIScVN2BjKmLZUWiFh0gC84rp0lQsfJnzxXi5O96qZUbrR2jKAfNNqIAf6KoOT
q1UWV9VY24ScvENGBKIkg4FjM2GUI/1uvfNdDTGVzsRT5NbXI6zUubW6ceuysRh7ylh9Sn7vHyqe
owgYsiojWcihl21h5WzCsgneaWHzcIVgIrLY65DP/1Zi2JBi0W0fREgjchhXehCuQpx3IpvCjOhY
kD2QDBfFSYbyNuZhf8t3ZDUSFaHpat/Huo7j72GfFUcU5NTxDb6SjG6Lf9tWahpTzNs+UaEACv/2
EXBUy32xxj/lY3J5H1nps+NYyfHd2/7tvb9ty8jc7VYSsBvV0nT9N/Xce/UmCDGybzXD3+rIgBpt
/4O+Kx5HpcHlcwO/jGj572/brhwYwP3k8CgEzlN+LrQBNLWrjoW87QqWkbfIm2Xjbx8jq+/eA8p9
76TWpVRfPm6tr0Zs+nvZ6/px133HWlEffH4NwxozkBb8b7IQWs311XFVqU1OFM2ulVJl4vyqDV2n
JBs3010HEmw/DlXZngQT4mrweJIYv3X0NEfpvxHqwpVQUgOk5hZe0XK1fqrU3EAAJY3MEmJXNSyG
xR+tbjt7aaWngkjms54ugr4IaxPBegHp9rJoIXhWdQXe+oZk9WpuKBvTgL7NOaYb9Na2k8htW9Zr
0RT6S//BJq97mKzhR0Fr9V7ahXR1/xCihKza8kRIyy++B7dzIcDb2erOM+qAIEdmq/JdZNMNuxKl
BhlQqBB94Mz1qVMPrljNEhL1aPSDGmacevpJv5bGg4FQTz0DdfoKtgNlhG3sqybQWD01F/UQlRF+
EPH9wImobqDYJH9z4JPs8frjRqwWMqKisAMCNwBf4NY7q11l1FIGxtpmPQEd4h9Rt/ZsMrnfU8Jt
rusTmpvTQjHT7h29onTPSSEQj8JETgLz7o9rd6AwR1Z1u7mOdAcUtEa91lqNfaq+p99AJ5JRwxc7
pOvwkCIZgUH6ECoJ8K1bzVWC0RJNN73XECeLUrHhdTVFq4jlcS+OtRXDoLDYpQpTSQWa0qDtHles
fvX9FXKiRc+NU82HK45Bqa8dkX1Kp2Eoqkc7vDRBhBG2kgeimyLHJkNBzpQmiKlySE+WimSFOyMj
jhHPhdtGLFA0UtkNFUL1JW6Lwk89yl4AjX5tlz4+7EwxbejgZdW20x5mTfsgnyYdZTK6LYSo0xvd
V7QS/l4+KJdnlwzduaAt004zhAAURnubYAyDC6r3sdXsHDUHl0UjpxreaJbqyNAzjQMsL2iVRXDQ
N6+hOjRytvlBQS+qrDulzTDuLUCItfUKMfuM89jCZECdfLJIBDZalNFPkn3N3iTNyUebGBgC5btr
0B3cB9E030NazAj2f62jOMFIo/axfQcBmypEUOWPUHVAbCSQgNXWJEn455zyr1LRZMNgGe+jkIWs
/rdtaUsxAsFSAR/NLKsnJBTT4xCiH+jMPfMaEkVjQsXVDg8YBCndtfZp9Nf0PtFDD0SeC5ssoBfc
K4uQvpeiwex1Tfat7q/PRvFx0UvvZAcg5+vmU4239Tmdq8+rjdsp5W4QLpb7zTSW+DJR5EXcoT8P
g1Fd8uhUh/4D0+30ASNf6zwb6G5TjwsiiveTARpbaWpy33rGIVin5kJbeDbWONKP3kcsRfCX9Xok
kDoq0IxE5ZyOdBKH64cM0A39fV6P0fx4GS16P6dGzRYm55BE+rxbXe0Bg3h6rjv8A1wPF2INHB2q
4866A67wWIYGWrego/994Yx2GxcZ3DCcgiihkN44kG+8Ff7BoJEKXr5OVmBtJ29atqU3WWglYLma
jo5hpTk9kdlqzq1qXpXRkDVvnVWMBwfNzcWKZZKLH3KmzTFeXA2GobWB6HJox22poM4l8pqthgwF
saydPOaoKDcG0fihQHyc28EGwEd1SnG7OpVt+7iO3hO3s+mzNST+YTGpVhoeOHq71GHVUSl/yhZo
RGar0iA0Bjup3mxb/MsXKxoupk85b6yHcWfZJk7ZVVLtNN9/sErki14Dgz0mNwOHOCdV+MGptc85
ZCDwdcne6EmkFtbwF8bHZyvAKIBU63HI1w4IFIuwjwu67FBQhuMPxD4lck9A7lgVNKH12SmLGTlU
kp5sZ/ky62a8b9ISFuHgO0AWV3+fDlii2HNLYRkDkJbM+pLq392OJG45/qjR7kAn1cnwB6eVStPW
cocHIB2QZq3JPLRg0i9rnn5Ef9AerSbG9rSzqC05s/6hs3lYTmUOEJ4KcLEA4fd5UmwzKAZjHwHR
CByMTqtoOzeLc3Q0c29r5oBFeISQFX4UphfVeoko5kFiwkfNWgrgO6u5bAssbdcJ7lJOWwkMV6aw
l1VL3+AiI09i2rfVjdLbdDH2D14BttbSUlJN/GEq6mAeqQs/zlq9bNwEnbBpVf6uHyhmJH7z1jtq
vmnRPJ4RYG4A/u6GDGUhkH6e5r3ek4EApGX1PVppmilxothZVW5ibWXsoXwHKFFMuPSd/xTqxTnA
0+yCyPikU9u7y7LmOyrUalsZVr+TktT/1aKbafru/8jheXz73r522X8U3P5+0z8FN+f/UYGzbcIS
OB48b/m89wU3SLuu5fmGZ0HBuRXcLEA8lunrVNUoydnWOxCP/r8qsJkef/A/wDu+7VBWw8bd0y1q
5PZv4J0ciChFs3i8lKPdz4C7YGg+CFEgVBGIjG6L//22SPVHBdKB8D9/DJVuSMoRVpT2zrCK9CB/
q5K+TXnnaGOuN3qJvXBatvCLQwUyzhXS2DOnY+NDZ1Ow43h6qfzKvCvXCZidAiL7kJHRtN/xWfUm
VdDkEnoypm+QlNO6gWj2OkCf2SM4nJ0El0N3GI96DE7bGtfjFNSfQx+yhsI0t/Cae7jNPfzmQoGc
HYV0bhXceVKY5xDec56OLyhnSQ207kOgmuJ7BYeugXWaVss8LNToEK5ossS0HgdxCiNR8eLBmJ4U
bNpW2OmB9stagagdhaTOYFMXClJdKFw1VaDNAr/aQAhbwLMu+TsoLM3sgGi13NJ2/BAo/HWmQNih
DxJbV3DsPll1+DiIqxd8F1Ojc3bdwVNA7VShtfu6fDHT6NS5znDH7P3nZMfQkKfyU0bpDdQuiO5Q
wboBpsQK3k3b5kvEgdp7JHMV3rtS1alZIb+NE74etaOBtZnKR0BDAc/UeV8qVHi5/AgVOnxkLrGx
FU58hSvOdPkliIpgWyFI2o/t5xICOc6SzKlBsj0siT6DNM+f25i0L17VqwKYt5DMx9T4tLqVc7Dt
+sit88Na+9+oE4LlVBj0MmqQyAwjrUQCSYeWPkNN96GnWwqjzhP7rzFplv2kEOtMNP4kmZvtwgn8
eu6+QKfF202B2W0dRPugYO0x1PYU813Ko5SLjMew1S8o6xAC2StEzTqg67fZZrDvEJVCNgheRxe0
dlnHJpoSnMnqPtwZ+l/VOJa71HnVvLg75HpR7xI32KDYaS7+mBcqXKLwmbUlOp+Mo1fVT3URuDss
2jRO6bjZw6B9Ahvp4twIHtGivoJz192QTJhtTn61j9zqBW4WXgagNw/DOE74hOEFWVh79JR7u2nS
rbk6H+fFQPgTV/QUxDaMqYVLYG7v6wabQNeDdLwMPPOGKmyoDejpnqfyYxGtqEFz7YTJ6rDlX413
RuN9z9vie9wMOxw74ZzYTND6/E3XVbuoA4AUpaHrLMQ/9muJcnTjMTPcjyKRde7A3f5AEh7uLQLM
0TK3Ggq7GdbpBwPhpxnlf1KT3OvG/H3Nx2/xTOkKYyMcNvry1a+BC3dY+GmW9cWvaUEZJo6VZjaY
bPRnLfg+G/UndX+lVmIHHDQbIFj5EDTTfOoHZrahST14svVjiQTu3IfJTzcrPnJ7JEUWpceK8A9P
9GCruViOTbFZbbBPHqzPZll/brMyPGm6c80XS84xo7a5KeyvSbEMSMTM57R1P2S9FiDiiZut08Es
NgYf12gTkrKWPHvZeJxs4M7oKs4rCC7w5vb9XHFNeOmc7bBvdsDgPKRW9rkv6O/m6rK19cANwHKM
j1oFGGsotgWOuOdGw24x+eqsdAqtfbdu0gYfkKXLzzkUrF1CWc4cDo41IQZLp+UCiurId/mxRqP9
YBXzI1wqTg3qT0Njb6N+fm7yCHFx1Hknr8DT0Mu+LFSjNpFXWztQXA+R538HkDhdWtSnfoZ/bth5
EB79jxXorEOUk4eYGlIsw0qF2nrCEcff0JWDmjDzl73mkNazEUB+QLZbPoWNg73urtYbCP9m+s0O
4KjUKAsj/PPIrdD40i/ONrapBhU+QGUMXJFJvdWFcwJWPx272Sv3pm3/WYfzthsecDxDhWntoCXW
u3oJc3BTzjOV6cGg1yMhvt+aE1LLLnOKR6tNPhrusG2gNm3pqcFKd9W+D7aPSVBNccW0Ozjj+ILu
zHFIdrUfPJfhLhy16D6v1pZAB16VZ88EAIu7R3APzJcwY0P/g7nG/c6icWG74OKqLq15HVBVOu6y
z9IfZkE/tGPft6sZ0wlSQk+vtLdmGv/ghsTWFIuDwbhUcfWjrqYnHgaXlranDZgxjCLs/EOgY0YW
VZcgXRD2Tj8TE/hFWbRvMbDyTR9SRzT7n0u44GGRxZ/TvqN4QoGtMqgB927/k5amGWtQZpe+Z18S
p4b9YOwzjyZObDCHnasUi1S70MKH/s+1L1CIQNGZyP/edT3K2AIjMQ3avBE4/Lq586R7mvuI+qjY
LnNcPdBK9H2azY/tslzoGBru4nEpL2N4oCZP+5aZvxg9Bd0ys8ZjX+IjlCbLM2K1L41e0v+dBlw7
SPSdFRrWEgJzdxGgKZvevlF+XDUXMhCPzAHt388eHhdvQVJ2yNo05g64w+qrfQ5gzCIjmr/1Exrb
sLUI7qn7DXx25A0/wWEhj7GTS4V5KYym5MNSvPhMpu95AHn22mw9PY/22eL+dHJcHn2LkGM0x10Y
I33sHe8jHwk5K+OmN+npc6KsnBH3XbKp0S7jEJ/1mpptA/z/ZIO+xIvsyM4oI5tmOYMrnGpmGXCq
d2NNA22RB/lW53raNAOA7KQa6akLul1tGG/NGOCvRL/D5NZ/FI2TbDFk/BlgUQ/EoTn2TOnI1yDU
DProNHbdgsvGOJ3pK9qiScKtpR1bZhctChmNToyOXhxSUOPW5cYGeemcRJgLJBlFJCfZo0AMtlY2
ot6Ah+rMcYIlFHBEi9vxvkumU+/Pr1DO541fkdMZrektuteMyjt1ZRbsqlX7ZqZpcpw7bzgzV8DH
MrdrHvbEI7WKLmhoqbY5AYehIo+WECRUsQiVp3NFcLKoKGUFQ74bSGF5rmbshsIOdnawHhf8Qk7o
/o+Linc6FfmMKgby7XqnLymKURUf8fulQEqat0HFTpaKojwVT3EvWza00MWPjYq2RhV3QY5Kj72K
xXqCMkNFZwOKt60O1A/Qa/HmLVZGN9DAveikE9qVHMlGxXq2ivo8Ff9NeYAVyRwuaOhp7vFVnEjU
yGVE6LioGHJS0WQdke1IM+JL/m6gIk46/JoDnn7mrlPxaE9gWqkIVVOxqq2i1lbFr2Mafywhgl0c
rVZwOCYMNuEu5wBzkPyuUXFwIxExobFHiLwSKsOd/hTGdIohAFJA4+HPRsXVi4qwceTugWITdTuE
33T5pSdXReQtoXmgYvRKReuIex2Cd5sgHtofnoMqrh9VhN8S6vMMw7qM4L8kCWCqbEBAWqBQ+QE6
TD8XkjGgME0CwVeZBBjSUAAD/6FRWYbU4EG+RjWZB5WDWFU2oiMt4ar8BMmcdoeaRzvnKnmhshiO
ymc4Hg5byxRjsoeTGNoUbfyMU8RTRSIEOB3SbZUb0VWWpOS5prImdGvS6hH2yWNakeFdwfQiscaq
ytWKcaur3EussjD0NJAUdGOoJfSpc1NO6oueRiMY6eZNVzmdTuV0ZDSQ5rFUvsdUmZ9K5YBmlQ2a
Ysei7Wv6qi0FRs/ZcrHpQX6MPS5sTP5OS7oMdxOPTerieXlM9VGDB5U+zkVmgdVX03YvQFuhpOtm
BeNYi8IHXMPmXTrWzgHK9ya1l/DEg+LSqnxXrjJfHSmwReXCZpUVm0iPzSpPlqmMWU/qLFc5tEBl
00KVVytIsKUk2maVcctU7s0kCbeQjBtVVg6NRvrQkKgruJGovF2nMniIMLaWyulhPPMN/COmPyrf
l5H4a1QGsCAV6JASJKHiYTf9sVO5wlVlDRuVP0TdH+4RRpbHRGUXU5VnnFTGcSD1qKscZKiykSVp
SWh7xtfe3I8qX9mqzOWkcpjldIlCcpqrz+RUPLWKX8ZaYrn12zY/y/9KImYcYrFVS0IV5Biy5pvJ
ll57O7rTppPq0UQAEk73uKCSnL2t0/OWwPJT8YNK544qs1uS4r06S93K95Ukgy3SwlFjvSYqT+xK
ylhT2eRAEslSsb+uk2aOEEbtpVhvSBLaVvloutZ27a8qvryakL7WVB57kJQ2N3Ln5JDm9iThLRXd
awlXhkCbKdKSJJcSrtTgbwsp1MvqQqK9URn3QeXeB5WFF12TfIYsdG7sBCDe8bbp+gdUdt9QeX6B
FcinoUcgaSrD28bATk6VqhtIbVhXZQXmWkq6q4atqjVExuUdcieQOsSNRNGobpYl1p4Ex0LgQTtC
383ucSZ/kKlaR6CqHq2qf9RSChG5Cu5axBvizgUmAN6Yqp+IRkUWmipAuJdMii0ZZZdW1V9EoRKo
QyWjWQo1iUb6DkKh6AQsVTKWUa07NF3as/fHoKpL4quG8Lq+r2r08KeFwmakHOFEEiAKgewmGyAN
Sx3RM+lJ1KytKAB6VZmSkd1mw8nxYIyqypSoBWSUt72976k4j2rXUN/1qs4lihE5A2WUSEFsVLUx
Q1XJ5GyLmOsY6Jr/kY/gKUCzqaqxiTRJZCKDlOAminGxqsrdZCKOKuOJVmSijIdjbXmUTauq8UGM
JgYuv1wFISJDEg2BqAtktVQVw5nSoaNqiAHFxP+GKhGJgSwWVYvMVFVSxAKBiERuyp6b0GdV1U3M
1QJAEQVhuMhA9HW4EMSFB2F3aIQMOGkWNOqrsulNWCXfZf44qBprI+XWq65K5BIitkpVZdaFuy9G
gZ4q2IJ/zVuakVNuJeZHx54QTIqpSqo8VsRQJeNC2dGuS45byRtkwTX992hxe274t3V5GRW0wn2O
2bQPFmLkX+/DBFmHEqDW+8Es2j9++zRq7MVdp7/NUp9ubM6769BucPXmWcHcRG1MR+TyRZtwn7/t
KQXs+VcpW3YcZ57DZG8WmngpTJrpsK8dHE1kDWj43yYqgdX+0Qy9h8cpe7WYhRp7PdJLBB/oV2ut
THZphRDS+mW7IgYsv60ioDwGLneVCSEjZcxfH29ZnbaDDAepTBnWyM9686+RbZN6QUb/tgvUDec0
ltzRBdwqVVmrwnBqr0WtCwuUUlRk28VThWMxzz5Mc/UoQhgh5HpPSFUybBbzIfFS9xDMz9VCM6Yv
yCq5OUm99MrpJI3b7NaGZ0JffdDkaEqp9N1Q6qdY9p28JB6P11rp1aijCkr7lFFVEVcJS+nwak3H
VQ33h9u/L6tSY5aRLOK6oWF2AHCi7kdSXb7aXNzWwwlfJZ9K1fXrKAyYjErun/NoJifSxO2OctVw
/e7yotO1VCDIQdFwtBDhLeT+VG2dCyhuTzKcNavaktPut7m6+RbKdlFKzrI6Ry0RaKHcWvr8NZ6M
8e4GEUVCjThZ1idDQwGKecs/eorrSahWRVkhqyih6NKa7GdZe3cC9wmp0Axnga28UltxdswN4/xu
PznH9d54NBzNOrx7r+xz+xuNAQSoLGr6UKOB+n6s7EjKWTnQQDC4/oPyFmQcwMdnhcDx9WmlzK4Q
P+IqJV5SsaLs/bYqL9Ai4m3/bxdSLN1y/qfupce38fXHf5ZRrm/5x8/AoDnJQjjmGrZnu3pA1eKf
MopJC9E/BgYmdRPfculW4mFCP6/xq1HJcnjJcdnq25RoHON/16jkKAeF/6ijuKoTyjXNwCKHaFLG
4fV3jUoxyoKxbGvrAVtvElstos+WekWELI3U6pBvocWRdS/omoupNqwYCmexc8EyzNusZvslrEhU
jw5IFUy0j2VvtnuckmsNZj02r0iHkPeRKID/oxnzq4EjXMy8dz9AWd9ONl0sOnC9EdPDfDDKQzV7
X9oiXPZBykQuMMrnsKuco4GqPIswjCLDa1a4P65tTbF6TVIUS+t9Z8X+qU37T9YwN2Ty7M++hWwR
BnhPw4gebfVpVHX58U7vNR1wgoN74DB3L33UfqZ58KXN9eqrFcCUKefHwA87WtYhnVrjNG91srn3
vt08gbumLQVoN9xsQD/0R+5DWq1xK/GMc2ja97k+FM8ozzce8mJk83gVQBgqSFXmHzQbMgQKVkwe
9a+Dqt8Y6zlw8lMVRvU33PbItiwPKxK53TTSiGGW072PhGiT0I+5n3VUAdM3B5sv+ivdjiiEFNy0
Gh+DaJw28g6QZFDxXbL4FMETart08IBuLrZeR/2nn12Kzuk4Epk8O2tS01tedHsMsKfkaGBbDCvB
5seufyJuoE1UH7YxSTZ0duUBZGd4COwfLnH1tvNpDYst9wyyK3yEveAa53XpnKdJ74t9mT3ZDQwU
+lKBtwbTT6+bvs1O0ZwgXOyjNEESWmIrM8zejpQK0QGFf6VD7e5WzJ4cmnM3DnH11lPMA6cCEjSZ
iCiY920rvfdwMQQShElD74/340C/duJFqjEVI9x0pQ101Iznup3oulnadO+3wYObL1CRvMza5xGW
WCN6k+eIrryHHAPnnfptqjXVPlPbqHPDwo+1wDZyGrkO/AXLBXAB9c4z8/y5bvRzCPbn4n3yzSw6
RV1FmWH46bRj+IAN8nfaM7Jjp8w8ACxg2erHOCLX+tfI7gIE9JPNzxOeVz2o7uqJgooW2ZsR+6VH
C1ekqYjas0VwVK2T9RX9DFIPeGEtwC2e7pvcC6xzyiRvW4b2ujNovgP3FX0JXEAFQWNx2vZ6vQsL
ncfR3B3jDo+f0JjHh5ajCPs0OMYJpjmjls074HP5CZwQ7jeOvgm71n/mvz75LqWEaMqdPaAsLBKz
8it2Zd3Fxz9n21mfrTwevjVD+SmPyi/URsZdNebOKUjmbgcIdx6n6NzCSrlb4pZ4GLcejOym9cWl
F21Dv7/2qlnJgzF1E431QbevDe4hfjieDE27y2xLf2wVdyBcNXKTSfHVVEmswgT1UFNzorMhdY45
/piPfuFfYtukQYLbVUlxB1pLRPLkGyzyh173h7cGtt3F08PLynTnQN4XtCksonOn8xssZlztdK2v
HhKN/naArd9Mpw4JdZOZehocPaeDD0UzFh6ni2ujv5vzpzDIOrQ2SXiX1Hb+AIxpQspB43jU0hfu
9Nq4p4ONBnw8v/aNGyNTaEtvr42QTWgWNY7tGIS7tJiirReGLz0eGJ+HAn1C47tb5jHINQqMhiud
mU7U0VxngZWy+CVMSgfJCNumSotLTMr9usjT9KF0wrvOs7ncOOSa6pMwpr7H3mh+Y8btfMoiGs7g
vuFusoznoZyZTfbYZuvun6QOgXZFxZl7P8lqGwdKoGrazigL1cHCwlKLIVZc+du6jEqmeAjJfKRi
19cXOLn8XqzL67fV656y0WsDPkleejeUl2bKCIduNp7lI2QX2f7bJw7MQO4tKM3+q7RdDUpBHKzC
c1btLNehNFzFal1GspMsbu/JpAlLXvbpOf27i0t2ur3ntvvtBdTzNl72NNss2JmtW9n73/8DTf4v
2eH65+RT3g2vb5O/ch2CEzpzuRO3/vrn33307R+Tl6+vyMZ36799T3l5bsNqO3s0rt4+97Zf146f
8Memk/32O8rbrl/w9tVvb5HR77vLxnff7v//n13f+e7j5SegRAdu7/Yf1hQmkDnmlJ1NjV9aPl8W
OM91REGqt+7dPyEvyUYZ1YF9V+dOi3HB/C0C2HN9w3Wv2VZ9JKMqOmODgPP4yh8JnYe0Ko1tFUU2
eAOS4LTufygoA9x7C+0iaa2w2HOprBpl6+2lnlDh6Iba/W/bZdVRb5ZPuL16/ZQO9z46j26fSH11
k9ZEKXNDehaYdapi02SEpruRodYg+7yuLwkAl7hM/N27jWWYjXdZ9fW6i7wg7wvjxTjM+vQUZknA
fUD5iaJZgPKOrS63/jjb5X5wbjLiNeLY5l5GrYq7rQF3QLvP051Z3NP0/EijHU4h6nqXS7SWW0Ft
Ppq9ad6TXz23wcrjKuOYMQcu7/wu2Hbd+OZ1b9zJ7U1ZLn/mWk3IgZgI5w+1WFRIKgtXOaT+2+pt
P3kbRwO/6hGtiUeDzTzX57nrvDubpmoUF9/LOGgPrfS9BCspcNuavoWF+6miyoNagfqKNFRIf4Wk
42S1QdJvAwI8gTizmOLA4Cd1oqMruw88GiMhn9DAH2EYKYtOjfwqIwdb4Ep6shXST7mCBsopVFcj
Wa3pDT/iY3ynzW58lgU0xwD6NU/zCiQ19b/WL8/w5aoNUzf/ytOV/CO0yo05hd61U2xWoZksBqw/
a4NehLqqIb8HIR0O7uw+t8rUdAGRtl1gt5MrARGUh9opn9GPIpK+s8USs9Qc+i1dXEDGlclmb6Xt
rjEN697zOgv/Ja1FoJMCiVaqcVpkC2bQBpy8sfmGjcFDy4yExxmHKp0/gp7EVQrsmrm3MhtgXNOH
VA7c8A7KvLOsBsx5yhNU9z0bgYdHsw3qEe7kwoGW0eRSqqaqdUXoYwMbb3I8RvYlcct9oYwgG137
exS4xMjEBHCXrPFejgFndoNEcGgoN+LWA5mH399Ti6n3jbsm/yipPF31DkGjoeErzK0T/UjT8can
zsQBUlLKgpbO15KpAdM8ydWZSijuUEYoTiQf4d0nlhJ6k9W6NfrIKFqU64dVYLKslcbBQ1D3d5+P
s5DRBI2wUGymHinY8tsJKKPfti09xunxDIbLV3fDwKtS5oyHjlkgHry/2qHerSMFTvbEZwmOQ+rm
8htWWzLe8pWDGiwfDsjhNe0tX09OuEKY+pJtlxPND/GlwMhQsty/UaNv2/qMuuCE4cJvNOUrgVig
5pIIp4UAdU3fNTu56uQUktFtccO58zRhupraJ0flhiRhHTXc9WVxW13oi5iiKKf2qD/3yeSsW2ls
ug4tin2b0XdsmJSkRSRfncpZrRa/rVKIPBS0+UN1Vt0VKmt9Wyyqs0JWIxP2FKfFvT9ZM5DNyXzr
9QVgoPLXlUUcd/V+Djle0ObCk22Xx6ijQJ9k9l6ywPLT3SoJsu222ue0gZqtoTQV7nHAog5IIKfR
ClR3oSJ7JqVrotJK610qLR2RY3THhWeefCGbS9qpDDCRuiIEdASBG0g2+c6EscmVhdG2iZdMCjJ2
1M0nP/RsFCGee58strlZF+q8WazjTm2llyhJP09Tjz9eV+cI/2ywVCoVPGQ+Xs/K6qD0TbwDVBHk
eilo+m4sRwrXawc9uImi84CLUBst4AJVqwYqk+xAC9dnkRvJgZfR7WTwSGbf25/KuSy3LQ1cu1nF
Rnb+OhuVdR+0uAx7aqERDGpNn20lNSsu2VEwJfd5jXwuCEj2Nf4p0WMMt4eXoQ40/HLzaNfkFjC/
MQZRYBrOhYzkfFzjKT33djnQ61h/aDJYfvbqaVznubaBQIPFWjMMu1aHfaRRi0OTUcEQXmlejvXk
ZNTdnZXiWzSUKK3E5bpXyAQblCO5cnXzMFQbXoAQbBdQNkLIiV0WrJxmG/hMm3U1157VU9Uz4dDl
g/ZiUUEozfExL+hC9roA91QMyvy2/Ty5R4uwd3v9dLtic05f7E7+DoV5a9vol6L0dpHXNhva5bZG
Tx+661a7otPxhlLPeenuig0lk+iNy7XNS7bJq2sagzjt+s/xwL1mXaMvYZiHh7SPsJi1v6+2tmAk
HBnnIt2AOCNpD+PwPmlGCigdLLmiDBHR9ClumCsNruoHoKjQIRcxLzDtnlryAnt9RVyk/cSLpTrH
zfiH0UXL3p/6fRiheB/BqG1mPGik3U4W11ZAqgXQILp7nw6DtdM/UUFNTnQf/apfyEiS6mFg4BZv
D4CtxifPn9N9GsfDtuSGAugpR2UqO3D1QpB99cZ2OPQp4rIR09oRJ2+lBpuu3y2ugQfo9OVvGpfn
SKcWY0Hr2EiSZZcP3GaW9Wu1tC+R1q8E26uxXT2Dn8fNXgCmUszIgLxYXrI8pH3p76waqlzP00F+
nWJR1tp2YsJr1KqAXhcA57deyncodNkovZVat9BCqMdH2dlUF5eMbgvZzb1h1G8dmllSgvMj1Sw7
v9tPhrrpZnvsU39e3yvbinS6S0o9o6vjr0yHe13lebObqj7CVtLWdp2TfiqLbH0IViP7uNDIckqn
j2mLs45lAvJEtkMKTVsOVmh1EF9n7JaD79FUvKz1AnIwn/DfnEeXLohR45QD1jO79ddoKI+Fb+Bl
luMtGA9ImUs6GhprhC/ZzmcKfe1f4YxWcKqDPytx0IEJsgnHxgOJMExIachJano230/jqn1EovaX
kR5nCFJ/dgo3gZorfKKHpn2ga8bYllmyvHptclnB9H0xyX2dSDFhuDg645+ZdpbXJytHKwLZ+566
fvipMYYv7rzOr3bc4TRZhN4jFdvusezolVYpl1d0lx9LM8RFLa8iRTpy7vp1QkOqXux0QEFD9toF
WX4YVre+SyOv/NLG66N8Kr8ap3ri2A9BgnzOIS8MsII/1/vatziF7DfVrXnv2FAzi6UeIOUxr690
fJXnYP3WGIi9ytIZaCoK1pepju/kS8BAgifaJdal7hrjmehHya7VncaF5NotYFlDvQ0/eGtinMH6
0vau/tuVnMIauNkfheJ0eHNvHI18iP/AHmkn/9Ww/Bd357XbyLZl2V8p1HvcDm8KqJdw9KQoiZKo
l4CUKYX3Pr6+B5nn1DG3+jbqtZAAISnpGdyx11pzjhlNpDHo8m40EMHis0Yidn93QrRMMUyHhyGc
pX2hEO16v8uZpJ5h0iAzFoiSyrlkhN124zVHwXS/ZVSSntu1irJtNSN9Qhf9fv+7mMXo9sJgOslz
rhwWvRsZZfPOSFF5NDOxvtAZLDft1ABNF/TwQ8MvcvuA1ZrDKW5afTOMYv8cp8vj/Q7HCsHfoJnd
MZor/ViWZvTrA9TM4iKLKJ5rlL1e2/fpVtISAIW3t0Rsd1Ykj+8LDFCG70qwlkVDgyGX7e/3ukSG
5NwPMTjAwel+2N1vqNbg/LVSflTFOd5FJnKz+9MvJLaXslG+xCXZArmIcqCu1A0SbuuchDRYwWzh
nuvVLYFj8utkLkQTygg5Q4Cx53AS0GPdroEUYqPpQvJGIkHiq3NTbysWpHMraBLfwbz8EU8qzpp4
fuvjwvIwFy5EddEdlUp9bSkcaPf7QQwMhjmLruy2ZC8JFXMrEQjwMHcmrc3b/eCa8pJRGK4ZI3RP
MABgT0oRPTRNGDOK5RphXrqEJAXX1jIqL63ycUdhIJ1oExOseXu2DXGrAE2793CW+bgDmRO9mdcn
EYHir/vQQWflnWa+L7WB/aeSkn1R0ofOomX4dY0eDOSwgIsxW01xk0zt9iBjxaN2iy+4P8rEGmAl
5kdWmpMLl0TZt3pUHY0Wtub9iVrDWsf6vb9fQaz61jW6Jj50nWEdOEUEv64FKrFKZuNz6HWIzrrR
HlKzWzgEpYQWfpv9yH57QiVozEkdlYOijuUh47HctBmlT/qav55PLZpOLwjRMRCaYB/HhMzWipp9
Qvq5Px9pqRSnYIZ8rAY0+31AtkOwkNc7qK/3K5DpMDuNWKvHTpqrvdrmutuFnXgsez4eQNcOrfvm
JyMdWpFjJz7Cyq04ty2gdJZieFwA9diDpNc/WxwPmd6rH7WSC04Wcx81x+eu4Dl6A8TQF6ELH3/d
mxU9VWapvQRCJnhMs9KdIQnqkYMJ5XdkBh8mH9b9qqnSIVPs4/pRK9VhXaYBUTFlqT2WOgON+1UK
OFoFzdkPgKCJW6U1YB1JHXep1jIcHqr6Vczqh/tV+fY897gaXmit4C/gK7GtFzM6jaWlsvMp2k+F
xGn19ooVilpb73ThLM2zvGbzJKwWXUmejJCWNFD75ifhcfA0B+E9EdTCDd0MUDQKt0nddaE5eXHO
10td1OP97dFlE3R2E7+obVf75AhIWzkumtPUCiLy6uq2M3q9X3PpA+jhgySdp2Cw1uMMC74bmt3U
1/3TaKD5vV9tDknrVq35XUgqQt2gkh4QpkT7qQdv3QdG9Lb06eH+WqzKehOHXrkYkTD4S0GKeCqK
4kkijRjWOwecNBzub1BNJUdy4NKcB4DkG6b186oDE/cUD0iJ7lcJ4L+YjKveA+xCrilb48GQhXIf
qFKBybrt3qRc2t2vSqfuI44KzpM5tiVYuflKQia40QvLPOtLPttRpag/+rxhiN8I17RXAnfsynaP
Ajs6ou2Kkbtm3Wdunuc+135MQsZJ0TKEk5KLMm4NFWZpOfSv8FoP9/uKOvFbSMLkmfkCyPSpn9b9
wqnbCHsohbf7GGKL+LlAerO0BTagHk27ZCnCU96WROHcns/94v5rH1rC0RQ5mBihk219u9nt9vdr
KOH2f/tI22Ik/H9+p1u6H93Hv30VCA/m40f+9Z//fvwa/239kcNyjZuvf//tvzY///PfZUW83fK3
ybYh/kOXJJCcqqjLzMh/m2ob8j8QeGBPga3J2Fsy/2QOxFIoorq3kFZhLdSUP4bc0Dh1CzQ/M2lD
0ghTU/4nZkFN+euIWzUNhmOKbgJ3EAmv1nkOfx5xq1Dfw5rFCPtzu0pjHadI5JmxJ1zqfbY2dGeR
/drYBrJHElP/3H2oP8Ln7oXIedJTQNQGsz8tiGxfu2rXByuJGIdihaZWIyhBXFuJm5PYQejUJe2Y
xGyq4DFbERnvFx8M0qnmKALywI0u0s96Z7nGxsK0/AsD+2P6j/Cr/I1A+hfi6N94o79eI2RpS9PQ
rOiW/NfX2ATyDGnXXEjxM156SXqM+gVrofKQjHw3m/5bEFjjqzS+arH0+KcD4r95cNW6vYNlNjP8
vB0J2v3RVT4p2lmiIWrK3x6dXfdUsylY1ubFGnfid/nYnEjrFt87P/9GuHWrBr+NJ/WxJE9jR/cr
fRJ882A9mYaznOrKU89Sc5D2dGQ+8uOySc9p77ZH1ujx3FdO68XH+cNUMZnZ2pORrJbELdfTj/Il
2isP4qoyv0KqFU9gd5t+oUHTH9Qr7Y/SZsqKsUU7dLm9GDbdMxvV+CW/DGC9lY1G59bw2Egoi00o
CR1OPBLw4Nt9voef/RP3tLJm6GzWLtU0lbzpNk/1UUodadeuzK3i5u8lCFA7+pE883L86bX4Xlbs
L2I/PgRr4npS2R4+QnM97vsTBjTTT77mde727jJ7wPfTyv6Wd5j+Oot4a2FDdd5+wmbtDVtw80+s
SJPqCpvmfTDdXPaaC+oCRlCy7CE6Cp9vrd9L0K6y5Dw/LIYTHkLdaczn8px+MVyeUAcfymdttTwS
lF285uOzODJGdHk7wv38Vnzo/pg6Ac6m7wR3yEFnOyzBufBQm4fopU1/hMyduDgEFEiqKuPQtyHn
mD4syAaJLSjEsyr6JNEY5+Z93Omf5UNw6sqj/ISGHIPpAFUkREngWI/xSjgS13UMt8OyDh/0HVjw
me40k2Wn+si2tQm+247Opat8J17oY/QibkbEfvXZJV6KbgSVEhw7J3iDmVWVD/FzFx3MnUqeF5t6
VNhe5xW7ZaX6kae2DlmtcWFrV+lncCChVT8sb4S+Wm5+QsDwHh3kgwJ3atNWLt7TRbIxAAUYzlbG
fkL4mKxwtLzCHShUF0tS9tWcodJPRzm21ZN4lRn2PoYbo8FVaeMrK2UHK7z1PPBOQAvp0C/s8WXK
6+Sj3zROfpIfITmal/BTP/btrhPs+DW4mGdMZRzaRHF0bq8RUqQf89OISsXLlb2Br98jFqpaF58j
DFwnWdfr7M1yWU84e2F/PVgP1gvTlpK2VeVMXufkfDvs7Gs4Er/U7+TkOSmd+sTJ+tTe/KqcPNG0
2Ua6Hd/oVhlnlagw4Kjk3ruZ133o6xibgi15VuQsdCqd0rfO2hYsQHRoK0fPbW3ckA1MPfeDOfrt
Bep+4RmbAcUQ5GGsgfTUD/M6qNaqYTdOc8xzB6/UIU0YB7EG4paZITQM6NgdyDYDohCK35/ZJfLY
E14J48lWsj2vpweabPoKmaO2SS7d++yu53V0UfEQAD0goeVkENne2dpz8NF+C3RmyR45DMNmfqUZ
5WGYsM49aPjJFlZzA8POniCYYbCxzZPSX6zzcOiu0TbRbeM6P4qvoptjRLPFR+nUjP+fxZnT319X
R1OSWSMtQ5IkTnN/l1jJ2WJqo44psSVmvsD0QxbRqxm3v6gE/89zwD8twreH0Sys8jjiabreThF/
UnKxt517MZDqtSaNz7eHsOZpM4fTF04wrGZ5h4es5hT/X3uB/2bpl+V/PruakiqLdNB11TBVuNd/
fVglrFVYk22LiiN/vSWKeNpUJOsKBaVd6IrwLmktAIrMD6qXJLQwyZsfOK4LN4CEPWCyY2o3P5cB
OpDFlPmq4UX0ew2TSww6NO2n08Q8ihiapvUlBfdkLMaqZ06yScUrVf6ylCMk5/bYTSwZ2UKkbanu
ULckp2JR6r06zjTbEmOb6n5Qt+2LXPUa9uAYg4iIrCgrSjpU5vLY5SiuOcoxwM5rWRns2SwvuOL6
p1Br5YOVFbs6wd+TY5FFhR1WG6tr9xg2Y1xcnMgCsbpaQ7nBOJSFueFnGuX36NQF2TuNLtSwQGyh
zBFadVsxT6WVIi4bg5gJXyf68WYnQsIR9PjxYRxbRACNhNyw1Rge4oKXwMfesRyYdmHRhEBng1SE
aCxI/K9y1Qguc9cbjCz+7psuPcojiru4FJ9SPVAP8VDTqF/0gYVKBvmhCdAg57VWN2c9i1Pw47k/
xdjtVK1QeJLmt/yMXoY1taA84JALICh2pYvwjXmksBCxUecmI+XCF2SSsZVENA5daxywkpNOKY6c
+Az1NDfKvNIF9XO0JhWBEuG+2GmD3sjWwyCDEOg0+K6t5E1j8qCUwg9L5pkV2vKsyR8hz9cuzfxn
U6rBWqt0zmeLfEqG7hAJNGm6Uie+MNZf+pgcOhUT+RjMDA51NgkDEQbMKlAX6vqTtoRPYtVAC5CO
IhEkwqw9SNPPegLfXAnKSg3nVzqNL9WE0PfUi1HutVP7OEXFUxKEz3Lc/kzgWttkZb0sas+4oX29
/ayOHuI5k7AUIfG1XHHD6ZbjJQq8xJR+FqeEwuo9jYKT2lB2ESz1Xp4kCjo8SsxKu8TychAEpHaq
xSdtytsyKYWVkKnCuikbLxkwCCmpiD2tH1+KiimsOaLlqELTF6Yv8oNQMWXPUyX/DIwZjlWB9tLC
7yOmKyHtYa6EJNxFvf6AxDSEqG1n3XHgE5iDG8WdsKzlQL/ArarQ78cn7ATAQyOeR+pWTB5VPHGF
CGaeW4iB4E/Zl5WFvkEIlRJp7oi4qVnwjZr1Wn3QmbznGs0GA3ZBSWJbWoNy7x1NIoNiwlHdbHoi
ce/WKOldGwTHaEQ7ZeNVaF8JKXXT0zJo8HWGi9mOe3IsNqYh+iqKw5sSsF1mu2WLNkyxvsuNRt8p
6DRWcZ6f5khLSBALDNkj6JaTRtMr+0DoQeKHxnGhBwSWdaN1apDZFay0uZDqDZlTM57ffg1qXMXb
SPuVHkfzKJRM/xjkh/j3wU6VGpNrxFgSvhELBaxitq45yOGabJOt1LcqOpIpIHap8ExJjFEugK5s
GVXfL/SZ8XUWN+zZZKuLVnVnPgQdogXG7y2GQWQI6qxU3hiJiPzUMd0a+kcC/QmL/u1PsflaMGLY
kpJF6NztL1pkpb9+GuQffCOS3aIV+P9CwGl5zZwoJMYdrFfG8gnvNyC5Wf6qQ1nwZXmIvYcYYK0t
npbHFkOq4bAFqNam2x5K0tjteMWEgy1jcJUvy1q+JpXXus0hO0wH6SNL7XbXpo5uudbDgqeP/MDr
/MR3v94zYJq+m5Xk4b/N98jzrnZ5jkxbvNKGVE/RR7tX/Yk8djs4lp/5ji27aBMHKL/xGelv5q59
itYqoXVI/FjnT0bFFA6lLbmPbq7yRjl46mH7N61jHMUHRiYS21PIAogzblRlG9sDIfXSGTHMzchn
N1epRaG1x6TJzQw2iA4+S+3TfDB/mpv6Kx6uEbEmiasi+Oi54fBdo1V4Gfcyw6HZFiyaxOx6nLRz
s6O1Ml7KZzby4YNpTy/GyliJp3hlNI7BSaxgo6F8Z+9Lsioc83N5TxbbWNWtV8rstDF3sm12Jfpx
u26NagJd5y0ACETqNhtYQC3HTI74jxpthZB2TL0Qe/i4nkxfYXc1ekq7k9SNlvByvKbbQbkWD82A
LdrTRJvpa1vbFUANzA6kUEGR8Eb9QZMI+HHTc83atMs9IMumD66PhqUecj5xkNdONcpXJ6y88DXr
VpWrsTk9mjxz8l02BAY0b3K1UgjkHJ1ydrD2ZDC8yFM4yVsz3nBxYKJToukObM30zdrW3fGN9zjl
+0WzidQcZS3zfuh0snzcz1iP88GbBbtjAODF55J3i93lF0o6pdk1nyWy30/upiV6LYXkaGcnS9+m
DP9CjLyP47CZrKtwZAmzjpq21a8k8g1rDotc2PAWGyArwifjqP6EUYV3mJIMmWNzCzlkCsee0Xw2
jgUzjeRoxjv9p+YJ5+UlOFE/tVfmwHXx2D2T+MZjh+9sfd+KfbUZflKTFaifvhQ/PuqH/KMvHVGx
u9fxEk9ODMr1yNeGvl65Nkf8kU55qfzmKaLUwj195RugfOYUa4mLr534HKuj3HTqSx16qqsd04vG
VnVxZRptiWdVHqlBr4OBAndd8fy3PF+xPyAB5zvJFkrwps42RBtoh1PXtlGv6osU2bhbeJnc9TA8
lNIbobOFaZvmPtTcOPXwBvEmGhSSx7RxSNmoPWMXbE0qUJO6hk/K5z7q1OUDKlwxeCE+IwRwrzs6
TpR+J3yqhRc/hhINOGKsVjUbsaN1umVF0YifDtNm2KetXYY+Ry7SSMFGGLTrGfBvaU8ektC9Wdh/
zpCQ30Rrn+2DYk1tqwdOwWab4PZPJtRA+Uo7Ym8S2sYbxxUW6YkUCEAiaKTXJPB89p+Jp66Llso8
WheTbTDsfoO2qTtsBijARm96IQQkPXWrIIeF56bkHYFFIUFVtgXTYWrLvDzUPfCiFOSFy5SSo4YS
lb6Al703AoWLM0HmOFORg8pOn4cVuzzr2bSc/rVkhzOtTEfZtI70JvnySr9kK5o5V2wRC6ePTXaI
feVS0FfwjP0OYd3yNOYe+BEimh6yM/XMtfOTW6a3ekhZxkg9cBGjGz+R6oTr/Khyv8Mbgtx3XsOZ
Stcs1tF2WA2LHUJW24PVWTxrQz7idAolZ24ckZFe6YvH4JHIks7pqeqgKbiU5d1jexKu9U57AvHY
vZlnq7Tfo027A2TssU04B5NnIVVg1R6ektk3V/gOg43lW5+yl79wCu0ebuCH/eSXx/DY/ECDNgOW
OKSxY52weapsty7VZ+9qh5sN/lk5xpd0hwBO3obKVsVYONvyjB1/naX7qttU4oN+Vg/GU/kCAYUN
JgnmRQiUCR3YmrEEMWM0VJqN9IY/cTlR0h05w9AKoUaMPzvL7mQbswVhoa3hGj1uACfP3SrY8r6D
G3qrd0wqK6bDb5LiESSQnsyj1jkN8ithhY88EtaT5PM5BRFeBrtMz+K0LxHLJA5FKrT2oPeLA22V
ERt/uaeqlH629Se7Cgs5frdXz9Ez3lnTlnzzLK+sJwY6YDYJPQjp+t+m9g40yd5uNoi+CYCb9jFB
32Bfj/WxiTghHZllQyoyvzEcYIxX7PB1+ZEf78scnNVt/k53BUGW9I5JnW2R5c0P+Qrg6DmMt4r0
SQpnYp7D8RC/j2y8st3SbDuMr93OZNib6QcW/34Gw78Lxuee0WEofAODAGvolckD64+FhDyzntMt
Yl+P8fcrOB8qgvGQXelAKG/SiQbIAPnxlG0Wvz4zCIYykJ/Dd85LLAaK8mENPoCGU/kYg9D40fkh
PM5XUYSs6ZJURu4uZXPCqYz1EWwB52GdUMvLVF1Ck124k2or65YdRmS2L7HaXZP3znDSk8y+9Dy9
BcET5K2UDehG4YhN0P6SmeotvR28h6FNskwhedVnfSnfy2CvvlTxY/JgVjho1to6ud42nghZPibI
XGhzYhd2WbpNTouyXjhRvEprIsBWvTPDf6QhshZX3YbytD8QbxE1q1r2+y9Tczti1DQXP4lIRt3V
fBKXY/BUrKGxXPsvMi8rdgHPQ2nf5HcNchs7PIpefjFEJ3gozwCHHqs90Jz0A3Zb/a34/XtFf+N7
3uYfsnLOMc9Q1CFUOAy7kYhINuFPnPPiM4HJD4O40uJNt429+V1lAHhhVQccVHCv9MaOpPw+oTjh
LKKszRcyJVGdWicaSh+KL37xiwSTIyQFkchDRsirALRCTYi1Ezxj7Cx22mNFsyTyo+ycfykLu1gv
/9IIV0nPi7UjF4URXuErxhFxwvAw6JuA0+IsvjN6olT4HBaR4kQEU/22MO5EI2Tj4S5bGGN0sChs
R5WVbpRxgAK6YAtUxw2FumcAOmqTgLaaJNvqgSly9oaqKzg0ynfb/GgwAD3wmshrJYoh2IRf7GGK
E8Sy+KwUdhA6GbuErdF5TeNZqVNdsfPywalfaNpRoWkp5YdN/mJqcxxHz8MeXMiP8f3GWid56rP+
omoEOVM2TvDd6tgn2VpTM+PnsrXXcLI5Z4mFA+F+uxxmN9/nq5zdpTvq9nhM2WY06ITUFSIpaXCB
aw12fYw9uBboqdWf4oYtYrwCNhbu1EO9puHH8lJ74TG7FpuEFA2n/ewrz6Ct+VyDgiHo0+ZMcSKf
5WiaO3E1fQ1f5pGjUgid/Hk5RIfih/UcnroDuir109rEL82e8S398/plmv25+JaWhxmeVgY7FRbT
hjSGGNDwD8NcVYwpLEoZrEYc6ELrTjFc1sEMZSQRM2wuWeV9nmot3DJUdCLNEHdjmEm76f4fktgd
hhy2vNiiZUSC2Nr97X/vF/fr3X+638wYYR4VaUqEU9lLO2uKsSjd/5swPeJR5ocs7NYjOSrnVpTc
UCPH6Sa1iSPWma5uVdcUG9mDG0B2iRJOq7zSieZE5weizzG05BRGE1/sHKRPXhHri+jjHFvRDjAB
zw0oEClnuegjD9XWiyFaN8C9SlAkhmt5IDq411AUIXD24QKwoxIMcKmzSJLLDbbYiDSjLI0+Z0BK
Wpd0VynV4bX27fgkgcCK8yLza5kOu2ix4e4YbMF4TSYq4eapZfzslgEWlAgEYCRUhIArrpE1IXIk
2KREdzfemBG9NMlB7ivxFL3EMbRcIkOFxJCwdXXYsJSg8cEeQXYAv+GWJI4+1uyOTCUiJDcx7WZC
NpFNKuVaO+7UnvN6lS40UsxxF938hAG53oMoBYeoVa66ugBMY31I+hRxz0wnUxWSR1hbW7MyUEuy
jkb1biCRUFqyjv0jO+SxDM5ZHLyrStpuOxkXZ4maVU9Y/9pF82H3kaSJg94oN2m4o75+6CoRESnT
cHeWc0i1cU4lMrOpyDt1E47WJcqNCPBV70eDuW2NcB9U05ueFjIqG4E5Wac/BMlH1je4hSzpC8w8
ZdnAmH2Yk2QlBjfTvbBKejW7qibFCn4GC0RKJaBV7hBxBdPjEp5ztExvef/WCgx7J7G7EtxIexlb
YRI819o3FrSG2MfsZYjIiwOdDIKxsb7rwthJKIFsQQjonBQ8h3xGWDap3iibAqXv8irgK1x3t2ih
Woy+l0CjjUQ1ZJIVG41DtA7o5dX9cqkN1Vz3idASYmnS+9ZHJgzh+DrfHkyWqU7RoctWkNOBxnvW
LJanAz9ScVg5cSKLAHPltVjRno4Va7Wk8KPSAnFUIxON9Apu63UooiPQMm+wFLqNQ/nadRRj99vm
ifYtmptUqlisUc219NNiA7LlRMpJpmOhbGbxuRPVt2JK133twYS7iRtEItvZXFsvrMqR3Zshz8D4
IQXta6mNW3KXEV4UbFGVsrsUtYCiWiWKzBitz2Yi7Sz4VHW2xvHQE53MhrnKmSCQ4W2pVyuT3kg5
bylBGWChvHZS6HzM9P0QGKMjR4xQklvuX0yon9QQg/QYaTeA2ExFR3jQqpRiihl0cHJtnIk0eBES
ZCCD0bCfFq9pNX4mE2caswiQOdMPyrsNACIAJujrboE7ADkvaMPxySgsKZlItRxhHnKRYXqw3mZY
znK3NuNat60i1gmf4ARghM/9pEYrQ1kN1KVJN4iOJIhkofd+2xIyLsTPQZR8aIgi6D4RLWt23UbO
lHSltEAEM9myHGWgbyGExAKB5L/ANa9vK6unzCSeN0HvigrztrCvTqZVnOORxMB6vrXJZtOeWwlX
YvcI2xxGmjhechXFLGwBKhnj5nRuGVsEHSEyJeNk0QjXFbHfoS74lVSeFd5ajk65WDcqW1qtgW02
pP1rUgIGDzJmMazh+d6qXxSTEo0Q4KvRWYyvkmA+qkXuJKH5PIzJftFbF/sygXg4Hkpiv+1pgNyv
CcLsJuksnyrmgIKIj1K3YmytBrBvawltEHBPMMloKWTWR51RuZZRfpmQaMQDnxWE0oZQPVxdalof
K9oMXRfA81OxVfevRDzBvZyxiusYGT0UoMzS1Qm0w9Zs5fdoYiNbdVdR34VSdWSusa4M6Hxm135Z
E4P7vHVFUGOGUBzKWbkpjsOD81ia2iav6yfRMo9TBWds1Jm0deK4yZvmZ5VtrVn8CMOc02nRAyON
CSMW2oxmk5FdU8FvU6a/jRYdshv7g1kCGx5KnPn6oc/W7GgIjeM2qh307ezOBHnf9XRFGuFWq5rj
Y2wWbDyS+Cw2eEgzjQThmrHvVAJFL62nsElyP+tnTqwpIRHtsul03MhJI+7KhhTIRMwep6G7DhWg
wDpf2J7IIcUye6K8GM6lIHxMQ+/NkXIKhwK1FabryQr5NPrWRrENvJDgYgHoWNZGuqNiCrB1ErPX
QYqVBQc0gzPM5IhMDbe08ks5jfypoq3WjMMO3NhFNCa3xXSdtvhVQW9mjFZHur+DvGpZzWzdTG8y
JuUoLeRP48ZfYXkmejQD81EsH4sW7wAyCptElM7wLW8N5+oyThlFtN49TQod3GA0zj3HqTOrLPCy
tVLUNnXNPqNuYtYaqpRVg6Gt2qDy01qB9V2tFUVYxRWNPiWzJCeWig0B07vBjJ8EXv9LTPM8LdM3
DCMRZ2LC3BtOZFKBu6+wRnGjDiKcM2xWspLTQk6QH6eNGvtRRWGP7I8CM0BrHgt9uUlwQoH6vNGI
k9iHijycgIJthwTXkj6CSAhlyyXgXQIVABzhlumNaJvSUEdTmlqJM0555pRVullEaZ2XJrD5rvdM
QSKGqE9RT5e6qy+TO6LYcMdodtKFBL9W5PPXg8VXIuoyws91J0iEh1nt8o1WqeB4zIKSPS99kv0g
rY3y91gPtHEznOPPZFxpngmIrJ4TSoe2P7QykMN+iLxFxc5mdk9tbtLX7JpN0JtrgmPpQTTaecw5
5VZLv0EnfEx5i6DbGfsKL6NbhZxsGFqRE/VUk9Jn1632Kk8VgNM0v6aBeBmbaF5pusagzno1xJBG
3zD5mjKCRLDafDOE+puK88ohgsnVSJhlSAOMEFegz8c9+qUkv2H/QMqs0xMwbz1rTc4eF0HYRdXy
1KRMIFjYSSLBc8YOQB2fzaJEo2lKP3sSJg8qhgL6+JUNT7X2h6B7DNtNmRmfuhyLbgtfOMzn76QM
I5+QN5NAad0pVQJUJvprksCOLVYjmRQf4gomvtVG/cOo4W1KOodE1ALj6qZWd1NfytPakQfcoYUs
XQKxD6FhUiioqCPKoB+cLImf0jzpfQY0aHNNVEE1o+x0QAKx+HGGMnpiojGP9DXCzjigEEaBIVUH
Q5xu6bznAMyF083LsoqL4TQovmDixZejXlktTaFu23xUt/ef/vbrlJW470oK1zr9jJkMeZJSa9vR
jP58cf+b2cyWF4vh+x1tfr+oB74BLFiSl1fs2gJJvoo9HptWL35opdj6VmrJmIQE0b5HtGjRQIcv
wiEbYuy/p+G5E9A/RFX0NDMqt1umyxCG5Ual66Td/JNpnf120c/VWcixtC83S2WbzCCiZa00tvLN
bHm/KAr0J93VQrEOgfP3ixh5gbpo9Sa5kXrufJ47rkeD4ITFTnzMR5OumKIVD2IwymSRa+k+q1N1
dZ92/2/l/gOQkf+ltu91LvO4CP+s6vvtNr/zam5h2kgWbrB97uuemP07r0aS+C/DMuHGQPY3ED38
Tq8BUQOXUrf4J+InlVGD/R6zLf7DQu9HZpSp3Lk28v9E2Pc3wYNoijApSQDQJIjIKkngf1UecA5q
0wYQ9lGp35AYQTyxa8GnPaypD+iG/rXSQbmBcP6kcfunR/sbKKcOFfbrI48GwvIbpoP+Uk4uO87g
zMLFkay9kvobHpRV+UwrWn2rvPgrXMUbLIW0BgntdkiQeaGrigJQtKcSjyxWH4YHXrn7108VsPY/
pSOgtORzwytGYAMf3t+0ILMEEZe4FelgtPRRq3ppt8XtwhpvjkVVoNE6hJHhVHDAbKV4Ntpl2gj5
DNahv3kf7wlS95+QbJD+ORFuEMmaRNcQt7zcx+nufjFIC4EHqvh+z/8RQvKAFGkZnTypaNDcMJRF
QDOFsyMxKQm83DSmBxbUNQpmM6/sPyK9zDuGqlgGOv0SVcQ9KOlPGV7334e2K7e/Ir3E4aEw6/FX
ApOuYa0tJYbF5BTU2z8usJM32/mGPwuX8njHk90v8iaQVpUWrv/4UyPF+OwXQ0pt3iRUVphVt+IN
YdYbtzi0vq/Y+0xsj+Mbc1EzRnld1MhFbmGS5A7cRs/3y/sf7qliizrE0F4pBUezCVbKMPh/Sw9T
B7XaWkn0Wzpa2+zLTpI39wSnXKGEoVAkS+x+cY96kiY6DiMU8l+BYsAesQzeyZz3gLH776WaWV42
Ba91Vq+7mkzXQYI1lzcA/hZNPIgxUWv3P3WLAPHNlBWd6On4aoqkNRJZ+20ONA8pJDHZ/dfFH79K
dfKmEWdnY74s7fvLvadf4Q5EJ3t/5fcMK7MJ90abx6s/XuX9p2BQCg7C20sXzbTy8yV5+uMVyv+X
u/NYclvLsugXoQLeTAmQAE0yHZWScoJQysB7j6/vdZH1XqrU3VXR0x4IAYJMigRh7j1n77VBC/7z
a1vEYkDV04YfdSx1e9Q77cmeaw7Sjy+7rSlE3gecDnQYMVNKMgyFbS1pKnoo+npEvxEdHMt42Z6j
6gETrkaeqNLCNyWEbvCQiWzbwJYO7F9GKIhLt4eaSOdcfPVvmN22th0dQOfUYEJriAa6Pm2b+MUJ
g3U45qMtXLcRwY1NKGAhSozsz+5Ek52C1Kl3GjG6wZgpxU2CqHKYp9M0WaxGJVjWBD07TfxkPiXC
sTvplMurcg0s8X9th+0oPvP72jo8Fga0q9+O1zoVWZ/bh+qwMR26sL3bPk21faS/F4YIOHQEcmR7
NtxCDzf6oAAUEsNBMK6wVo7i4baY/17bHv7xEtDYePS6hSRLwU6Uhak1KrIeFHfZWr7pVL4iOInb
s6tY++NhGeJSdpwu8XRm9l6XUwnWtFBFdyjeEKiYta/z4cvH229rwpweDBC9t0dtzKhuEizIVmAs
JkG12NAW29q2balFJGLZCvKOoEtuG1dBnDQ29uT29G+v7OWf0igVR0bFlEE2Sp5Ym/W0br9sGxdi
itb9trotGtsAHdhM+27jf348sf1187Hx492218AQU3a5oHBuez77e/ebG65TUp+GmEBGingim3Hi
OhUZ4hKliPBGIK5YIcVXwy7RvH/z7Usjact8hwTI92d1c+V6Fy/iqvf+vAiOTFoNEytRkiaZkiFl
FEO8yftrt1dtjxm6//Odt4fbE9u297f77W9KEXG50LKiUmGheENGlIrQ2f/pbT62qZPI01Tb/ofV
EbGpUYuJxWFqi/hN0qK/bY9SsUkWxyv2L5NaDw8nwQTa1j4Wf27DEc21WoSCSuyNYssJ3V5Tkh26
bDma4q3+fL/tzz7elel4xP77+5V/vvzvJz7++2jQY0wVvraoI34t9RcONNpT4oarEWlrzXVOwLn8
RQ9JF0k3RoZYbFCKBlW4lUvMwPyR+qHR0KYkRISAkjVBECL3C4J3vR24ULCwGRSDiWiZpWJR/lhs
DIyPh+9gWzKPOxF+vIi7qyzCt8sunakPcZsrp76Q9/2EVAiiOXPjzfwvFhsz4uPhtva+Tdz1SIOZ
uV7lSEdSC2ppqbOzyqkDfb80qtsZwh3cFAcVaAGYleqQtf0ru2M8Sop8SfFU+4kJN6DkTisXI9f0
8Vm/17MsO23/0wZLeM9ebih/Idci+8CeHbJODHZP21KeNhoroJ7ZQ4ujSrWlTI+FwFltqxtFeFu0
PUkQsYmA2V6qwzxBJK/H79u+MTSprIKqrNdjp143fsa2lzawRmZ196mD8CfqyMouJuPXIJDqA1X9
Zba/NV0cHSaqdoDDlsApwSCj+tGjTzGpJsdO0CU2TLJjDQWSaGwjSTUKVxlDFnE4aKqeB+2c8oE7
aXWOk3qZFG4hXWN1dPmyR1NxXnrGuuTgZadkoogECHjE/OcbUXykz6OeFEkDvSIWKBfvHcPMgrFf
SG+o7GuNJyBW11tTELKULsVpnOqnRGGAUyng6g38Im1YWo9wImpX7WfF2ygPH9SPjffwsU1OcCln
IqN6Y31si/cjYFtNzIxBcAauLqHQzWxDulogFV25W1uo1/plCmEnWGo27vq1O472RB9spp1lEHax
m1XRmxise3MF1/DOrMai9qub5WK/ZR1viy3leuOFbA9LONoY/my/rPQf9aw8lDnQmMyWiJoUa01a
zDsljlsvrjgJC74BPI+VX+a3x47MxY4ytdicOYAHtudElO4IDNL/2LS94v09imFEfMFs1dlBNzDc
TtyENvxqTiDk+o57HfSUvkyC9h9NJSMieXLoLG8vrQWiYXv9trbhZbe1jye2173/CXmBP/IUV8S2
jRqG49utfkCTyZVALOS1pC++PeZgV4icKUk/WMGVbNssSefpmlbjohjHbdP2ZBxNA9GqvKyS6KeO
DR+P5g0yHVum3x/ax3IwHubQ1A8cKdzS1fiYt+HkT2aUybA7xLa+/RnZEebAmpH5tskoFIm6OOaK
Xrzi44mPh9N9zQiXSli+JwJrnCigeaKmt+wsX7GBYvhReui1s+LsDXs/fS5/Apm5m7wQxRC1Ss+8
5VemHU/SPnTo43kjMZ/0/mcfKwkranhuTE4Jb2mpoV3a5CpmSamXRqdlfBlw1tLlFyxeglnVfZy9
6Ok9zIACzYN0rtJ7LEi9yjnjQ/60YaxIIef3pUyvzXwZ5gtVZSo+RYjP44iAyDQeMTlMjhclx4xk
wqVyW8Jr+V4H81RebAQ13LHd/vsKnGRf/BIxo72PPseSXpFAgaOYnnsLEWCKUBtR9a7IPqt0uOg7
4aigitq8UV0EvzyqtyHex5Qk0ZuRJ7oji6qXkJcTCuKjpjWLI+3oKDkIo5p+j/gp/dSmD538lt/J
h3p3IeztG/FGV+SEnKJu4q4n7WS46etyQbD6C3bDtw7n6p5QzQeDKxEtp1fHn137qP5QHsv9dMy+
yF79gvbXmwNn3cX3WkBDbQeW68HaU8UzH5h0Imw74me6Q5bxBkwg7q8KMat4wvVdTtEVUw5SxYtG
yx3sAiPs3qPfFHpv3U67x89+WG8QjPV99ihdo5/Lj/il/lVdmgvdNMNt98WXUuARPOtTXyKzU2/d
F9372Qfr+Ti8onNaUbpSZ3P5wIxDTtXDSZsDi/b5btFhgO8RBaYQZrHj+GWxN5svfRok8dMU7VFS
tO3BbAJwqOh5cMIWtBOJujGf0WIjJpV/6ChfY3f5GlW0TPamhs8LfA0hbu40BMJGlbpCDU1xAIUc
li8SIBC2oLeR29f2jOfH4WuVR9Mtn835hEqDkt2R1qYUfsZeB2EM3xhXSNLwrE/DYQ3RwzmPqlfe
RYf5tQe19kO90MOgPZI5QURxd/aW5xz4i3PoCQxz9lNIFQ3t0pOwN37T6rO8Hr72pC2rj2UW1NUV
49v3WiInd7+PuZOKf/ioljfrh0WLmIKncc4shIjnkKHw5Gr3irPLXprFPRsUonfSWTkQt/LZQNrG
xUyEm+2cS/gExsf6ivZ5Ee4rp/ckFHror846SvnX5ebUF1UP5AsZ5o/5q/KTMBwqE/KbU7owNr7J
HJXNRalcRj9+iT7ddaJjzhjFdFFZ0EtLFGbKO/Vz6fejh2TOejHfxsfiwf7SHOc7QS+ednV54fSX
QKBjUH6GNEIfaPgRue1Ph9MHMxtFdwR2yiGvDrru8wl5ezgfZBEpd9pJewQqTxqgUwRotZKf8t30
TfqeP6CDcZmk3dQv0Y/sRpMKczegOFKC3PCafW4+V2f5UYiF8KUNZ5S2YCWCnEyuL/lRv74sT8az
FGDU/FmigolcDSmsJ/9CI2eeUODtUZVwoWk/9f74qAY4W45Zsmtf1NgbvzE7zo4IPXYYxb7IlWsd
Qo+0IA+gxbTjWqi4zArShYwbr1G8Pibn7chBLz2Or+QU4Zhy+Io0MHZwSTyuqZ9JsEICCyfP46tX
+wJV6U5l9kuM3U492EH56HyFYPQy70klD7LXwkdKW7sJpqoOpcIeZ6efexGZAWgRiacJd9WF0y09
UKQLYMoanzkOLz2dKvSslCQmwFQIZP31msauTffAnx+/h0F0YeYZlMHKiUr2g/1AUtERO+fYHnB2
4ehE2ILoQ/WaZ/bpsT/PSMQ8Fe0rR2oUJHyHEcasB5m/fnC+NCQlz4hU3UY7IA3SOPIhyFytgLg9
KvSdH1Le8UnGchs//TrdVfgsuRlIZN/ACjoYnxXEqRx7hatdbC86NpfwUJzMFyyutk+/gKQa996C
tHxu6gPtKiGv17mro8M7AIge0v3P5T67ON/0h+wTHk0/fqOXYFznvJjcj9ufXTYUfLZbpMZloxjz
PqB4dJJ1q/VjLbwqNiC0XsxwQoG/1MXcaJho4iWdOexpQ30xU5uxdaALPYJW1wNyRCh9o/iTbW3D
KG1rk6FBOnxfdWSkWmk+njO9g6gsZi75Nrv53/9ay9CfNJ3KpKQ3cOOSRJj1VXe2rV90IyymlLEz
QIf9a0GTczhJGky+bW17ouvqVyQcJnUkZHDO1Ork+634PDOVZnrQ2xM4nnWlK/y+it0IJ4hRN55l
6ngju5gB59QgBYvscT7FtQXorCjjlOsuNYh0exxaPGVpubdk2RLQ2WE4vdG2Prhb/ca4/XjcVmL2
Ectnc9Rzr85b5KwCriSLxYZf2tY+tinOOPlFOzyE8ujRnuxcE5cJKl9RyWpKpfaWVJH8MLqPTFk+
2VbOGMQslWMatzCxBEZwW/SZcW0WSTlskfQfiy0q/uOhOsXspVG+36pss5i1bWttLeCkHxt1k7w/
K2lJRBKzQBNzg4x4J9jKwb0oCW5rpqgGJ5kqByInTTGV51zWwoPtUJqq5zFzl5rbRDjUzbmVFYRv
Gtfj4WVusNVMyXSQjNnxPwpIMp1Kd8lMcTImA7aSpl9PYAVTV+tbruoQvfJYZeQ5oNOcjQG5hnhI
EtmIX8B4dMbwZkWdjCBlpveMYuxWt3ZzoAcwn+gDEDuvzBoENDuIAIiRfK0bn6EewSfJ52pFKUu9
TieGb2eFdu1tcRdb0MXH4mPbOIL+UsPLFtSrjK3FUGmoFm/Rm5vcdVeLWY9mhWYwikLcVqITXRDX
GEeuegNFJb0TpZb34vFHMRm7zathWFxYJUwaUjVrp3Lpz8x94ZSbzRs4EIdzZOhj0s+0z2NnK8zc
WMgI/0gGG/YdQWl4x6gtbz/wtvh4aPdVwpdkYigzJt9+XsVC/yUtFsx9pUFbXi+o3pfFprzT0B9l
NiEWopps1C0bowh3jRMzJBHATmlVqNBtFdZUTdvT+2Nbnov9/+semqopyr/toQk+xuln2/1cfm+j
/fPP/oJjaP9gkkjWma5rmuFszbK/ABkGgAy22zgAFfgJH1005R+ayGawVWHppfNGVMQ/u2ia/Q+H
dyMHgpAuXZH/jxkQqiWysn9rbWFdM8BR2Ypj2zyJuuBfG2lq05YE3xtt0M1Q/+JFuiN8lZayg7Mr
bdvJ7eCIUynV+j3hjzepNUNPwntHWxrfehY2N5pET0PUcMft0+xSdkxnkglNFQmMRIUKBnCaV+mh
m4ngswfzVS/m8ByCZWqr2Tgoy6qdQsM8KnKXHRvHxHv0JZ2K9uyAg9pVBIKxILJU6cfiQBZA4Wmq
8AIl2vLcfAuV9K21qxS/vIrIoMPqA9r0AhfxRUVZ6U6S05zzDmAcqq6aZr1ElvUk6f6Q1w922fdX
cotvdo0E2Bg7H+lldyT4dSfJ8gtgE4kJoEMfZ14YlIHMJFG4oUis4nCGq6Sfeh0TFlkTnR/NxT1k
mfA2lPp3aUpfG41qdyXb40OTcjGlXXLsc5QIkrJbARSerAzlg6wmqXvXFhUxGVp6l7ZS4nVyi9OQ
qDpi77AML1UEBEIvb+mqWIdGz4q9gboq1JvVI+S38Nto+rQMbRGUk0+QaOmrE+9cmwiOicOEYiJq
M1Ulnwh7/RLVGD6Qvdxa+LoADG5VwxgRa+alQPVwwlwklTE84bqldUnboUkUx62rtd+TynczFMx5
0gS0g8m/myoqj1qsyTCmofpgYyrZiV474oogJ2BEjqK+6kkJClIr3WFJg37SWWmQunV9P7g2EpYq
nXa9NRcHq+bN8zA75yKXz4H9p2luBU3oqZIT9lsxai7I8n4vAgr0QsbjKv5iMi1pTxoxIckpnAUn
ZVsxV52Hwfihp+Alq+yOFoSS2804q0c98tb2RZZmfhR0GT2fc0vVnB09WIf1pYy5QhprvicyDgnH
YrXPPbmwUxLe0X4wL3bWX6ZJYZ6wqJO3GBhqNQWtagYFU80ImcUW7i8ju3csPqnW/OS0rUnBgJ5T
kp0Wm4s/pal+v06cGjUHHZlnF2qayR52XLY2oBCZmcbrizpzqLV67nMMzwc1V0PG1HK/2qd+4/qv
zVGL8dfNju1HTrEe0B8y9qC9ZiGbVokfxTHTuuakSfdLkn0p1/sKnMuZMMrZtfqchNt1xtGMTnZG
LpY5TYqOP+GYH6c30/xSp8r4PEifDRq94kddT/pA8ENjItNtU/uCvi/fZ2v8ZUDlc9KmFZb6EuHp
R/a4L9SKEDa1emms7MA9nay7ZCqDueInMJvSOFZK+0x/ob/YmOdxedoHBTncI5xEt2iV0TeL/rFq
B9UPVXjtM6PTnVUAWcvzzKZiKzMdl2qCcHFqaUzSkizzq7DSfAfDzVRz8BAWPo4EA6vKGrRFfRFp
a/GIxjynxYtKvgWXDIairpyANFgPrMKr0huPLaH0tELyZxQ70YWPwlD+AU394FI07Z5Jl9lZS8tg
yRrzfThQNbb5SVEkDj/NitJPaqPcZIRNVUOdjEMmmVCE8Get83TLI5F4MjOxCvMYTEnicFnssCUp
I1QhvX6cLWY6swDJjkX+loxI+Yol/VFFMDT0qLllHdOV0EDGTXYO6e3thBljzQfP6jKkxhDtEGEB
LVSGQP8V2ViSw4nf2XbWYAFYtlotNVVS4C4LQEUA6jHKT2t8znOmYrnGvH9sdc0DfvcimcBYV1sh
fIbaziT9zGTmLyswAoVZtFZgtow7YPyl5UdN9dOuyqAOAfOqMm6SOHmT5qLcUcoPEOarR7NTkOBV
2VvbSSSSUxsfE80jZll0L5hhGTUnUKtm91Xf4JOLQ87TGTqbMdgHshPPeWtRjhEvmiNKV9CBGQAW
KMea3PEztAmoL9HHTqm+TwMBPn5VNaR1hBgRZ7ogq4PKcLMFb2HSFhzmHApltZeOZUh7qSElSyBK
h7tMcQgYoWEwTSEO4aoOD0PJSI5gzdTNq442SxL9TCXS6QdxUU1+RPF4hxh3dPHyjx6JAfvOXmDR
oKfASQLhroOx2I86OqkIfqkuMScsq+iaydjfzdIwDmZi/0os9KRmpY7+Wppfu1o2L43SqYe8oJwx
a6FMuHnjazqpPW2hZbvFzJVLmFAJGrQxPxQ0OR7UBY9RSbh91NaPEBjqe2uUkkuZM+XsCg15ddd7
zmo9zoM8HieevNhRcyqUNntsu5rCFHcVqZIaoAhS+Eir4OpoKVZCK8kOkOl/QEs8RZKKBKanmNoM
6q9VTY1LWPAlShU1v5o03V3TUdZdMy5NPadnqeqoY5JE2zf2cO6q+ascOcshWw1xGDDp6FHx4xEq
RloHurhvDViRnLS76siHEf3zuqUhwwRJmISpNq7Ma2wOVDdnfOQhc+kC+GMq3m4uxue5/TbKmJfG
DI0y80IcmnKTHQag9a5VJU/O2gtv992wRK3P0IwvnMSfuqaNDwX59EAb4eltJ+MKj2hEIUMgebif
K0gYhh3t60xfA32cmWCidjBn5WuuRo5v5s7VCvHoONRmOslyJwdwA/HObtVyqSFbkJRPChNrMl8H
Mj0DxQy/2zq2KeAe6FYmG0zW1GHk0q3AYX/iFU7lAHn5Uy9B8deGZ2u2fN3MqelOCcZ1x/i2qjZ0
brxJZa8h7bcnRJ8DJSpbRwXVZ+Mo8sNRhJYTcIRO+cWNWVeU5ZoOiwSTZLgWqRIsW8e/x2SpFO1X
Tes5MLjaZmF96ZRsOegbaHlR3oow+wysUL2EDAvFrUyLyx4AIoydmgGSMTUWRXqUpYoQDiM7KTUz
PCkxlcaJUmy4OLjME3x66dcukRsgU9Ta+iG+OXp3hRwTHyZiNV2dnetuFATR3vTyWv9cSygAJwmC
dmIbxnG271v8IHeVYpCoqp5kSq4dFznGJqh8uTDsY9K39nl9VFSqUMBRYvxP3AsTCoYoqmvUDhcy
7vlBB5HwRR7SHn4PHfWEem5OnPN92xH2la+L84R69ru96s9mHY4PIF8PbZfaT0X5XPX42ZGadtjn
6L6B1d05g3GpuDcX3BufoM+wi7LewdKZa37UHxI5deAvWclDrTcDfs2VK2rk2jTYPNXEu9namkOW
q/YjDcv1OasuywzgepgJJozG27aY6vTTgq7hOlndeNNnipbccMcgjJocyY66onQKQaK1kJ8SUKOG
yTv1BGM8ShI3+goQCeAUSgwgxBGGldoxrHsDUJrMTdsIb9wSqytZyPIhGuNmj03DusmRah0z3cqB
FWS40Va6EQgywKo161dzNpy9Ui7SHtiy8sRYeecUhXGTjQUnb5Yd5FLp4EuITQ5gznKSy/OCateI
e/2WRZwcHTKdoIIx6XVTo/qk+S57LR9wZcb9/EmROH2VPBSQFb5CPOvfjQWOOslgnqnSEK2b713t
GJ46q+VdKdfAamozwZuvnlpjl4IkwaN+SlZQZ+aMiXmSM5LYAQmNDb5SWhFWtZIPs9q7S2PH9pOC
go088vFTnuMfqrR2cbVaOWCTe1ys7N4aUDhLq3Sqp5ZWeaREQWeY9OGn/oZYkTQuIEPmnFg0wQUl
c9xPQ0jVcqhDcBHJSx4tLV5pPIuF1MQBt7jkAOpH2SWV8nmScTeiGfHxmmHLGCrsU2G+lzQhFh/V
oFf9doWKFbXzLh0wzjjnsmj8mbvWUXHKT9NOmv2MnlBUx4ExmLh32UMKw4WgxC1zZcLxWCLVLhSL
m54zyoAACgzkFMV0ug1pPViHOLF10gHot/WjdStm3HBT0kLq66vGN4roQIbsglpIecu5UIDo6KGn
aTSGclM/D5w34M3xLpRrfSgxHtnsEcVwETenX5IBb2hbDfS+6h6nZCJLu5n4y2Ueei8lEnUnz+OP
9LUDLPrIWAR7NgeznbUXQ7uZhtOdLdyBXi9GKKNUXxCV3MrCae6blTTf2HhjcA5mCFkRP/VAu3Z6
67Jae+Ryc24J5XIzpCUulGawHUrUXphNzcgrGfeoNKokFYIaFAvHyn4VMfAdAlvQwTXZs5yqvmos
hKfitrcdFJ+RZv80TM4Nmdlk0c0k3jfAVCSsMsX0OCdyEcwqpy62rCTWCGv7EsHv1qKk80dB4u87
DO/RsnotozjPKNNnWDNf7JpfpMgycz+iZ9BswVQYo7tyRXAajvkznNQLkOBX26xsj9y157EMCbFb
+h8R9911shCfAaV3Rwu4SsMENatRZq8zza0ujrMgGa3XpcaGPgLLOqK+X/eGDoxP6gfPEdVou89M
0BbMIuTcli8qAwm+XYQ/SU2HS7LSXJkk69jZhzyKtCco5+I2CLNhshnLRsmvms6X2q2j3yRhvWvw
YNXxD8uaDL/PqaHntjoHqQkFGKh6BxiFW3eYxROOLhCz7pwzTdMhMCELt/bTRoYewk+Z4GuNWXuc
VzzLSTY5Z4QRrjPAB1e5SdzG1fZDmF+eoLAF4Vh40OCxh0f1xVSKHjaw/hWZ485MYvWqY3IKsiq6
X/KcXmPX3yHph11jLpan6yqdWMcCw7ea9zCiEg6U6hvDg+8Z2gQMV7vYMQOLSmOA1fUsW90tyjC8
MYRrEeAIu3Q29C6JHJzyuvRilIbkT5xcOG+5XCRqzB2/AMamt+C40kaB0aFwkezwjkoRhJ2SlBBf
yWBFmUqMS8vCL7Cq6l23JtnFaN9Ma+jPejzcaY19SlIgd6VqxtdSHaDF6EVzdBKuDwNI5OMwDbRB
NX0icY4htd1IRJgzyst6QMHNXcz96MgRGXKEKnehZOFjVczjoIRAxpQJAJoEWyYanE+osEkHNqSf
ZVq/rdKcHbkAm67KGUveHaMwEkJU+hyoJwpHvhnNd/QHNMHXoQzwY2F4MfA413w41KF+1ZlYs0SL
jImMvuJUi1aQiqXinBDw0PCeNPWQxdzKo4FRox7q2rnUu4dIHRS3afOvVUK3lgIzIaPVwYw81X5a
hs4MdNmq9nkLVaiO510sw9EYqhCZ50oTstcZZ68RoptxD3OYbm93JsMvdBmFKfJtqSP6h62XjLSb
GwTIVt7hzKRAyjgFJWbVKXdYGZTHK7Rtn4nrC3euX+PCV8Ak8dhopgjpGujocnKH0UCJCjmHNwPy
6CpHQ0KFyEeS9WekxyQA6gzJVzlWXHX+nMey7A/97CsKFbSWtkwrrz91FUJOYiavIQPwUiodn+HI
t5Emi2to3Ngf0yoEpEUr3y4j5KM5kwmjs7lqrPp3COi7IR3avWbWnSvHbzpimZ1qzxIKLoZoNlbf
vdYlhxVp156p374qouIwDveCd9e31dnM5zRQGAp5qd7Bo1SMh3WGgZBi8XTjJn1JOuYyA0MDQk8y
WBwZhpjKesWN3X7N7ktdhqtRYfAHJ94fVul73FOW6qJXrAOR6zDOhwBUecoEIsHR1geLKEVvxHi7
jsxeTdVkchClK2whPEMp5ay9sK+Us4GuJeYbKCuDJq2TEXlK0j7K0zcyXBxXlSnFLFV6LtHeuMWA
z4b6GmW0OrwtxipigIrP2ywubUDgSNo15Gbmr9ECzgTak85+3qYSdhfyrowY4+ZT3wLgnyuL7nlE
n2l9nFTKNlI1SG6XU2SfEhrumAWjtIF5ZFWtr/fkWIhxf52uHEVNeGZ6ZhzCntO3YVQoamjy2mq7
glJNYZV1UBFlAI4gRizaTEDLC3M8dr3+lkoj0/tJPukxc+RSrQqgNUcrf5YU40u7gLNA0wevqoHs
ZapeJEqVy9gCdyEPPFgL85k+DlnkE4bGKG+UIKK1sdhWdB7S4iFcaFbnMW2qqitqL6nD+5yJ091Y
LUQWhdH3iWSHU9jlz/qw5ABF08fehGWLQfTSduAPaFkpe6okcNxmii4E3CxPhZZ8HpqRb8lUI+/q
c5fM9rkyUbQsFZL9QRlOYVjnblwAH9Lr+TlZEfFwjHQpMppowU9hK8a7K+L/q3mHDoIJSvNvGOf/
COb+Sg37j7aD+KO/2g7KP2y8MTZYTsVyzK278FfbwfmHhTlHNnUHN8U7svt3+46BQFSG163ZpvUv
9h3dwWfjKBrAz62P8Rc3/OG9n9D98fhfmNWCDPp728E2TE23DFoidDKwJ/7RdlBGs+HegVdskaP8
fpTz/ilUEd8w7Z6GYvVWJVxxWOruEIW/kC5yOIuQmN922j8/1b98ij+bH+JT2I4is5vYF/hm/rX5
MXayRL0VT2mZO82hNsLn0SnuVqRwV2PVqL0X7V1rMvyIhcVf4Vpj9L+WuY792EDoRbhM+x+sRsKk
9eeO0WVdVS3Z0gnm/rMf00qaatU2eCyVsRr5QFLvyQN5QkxHfhR9Kj/kM1kuVddTHY/edMOqXELC
TE+xVXCK0hOqTWtPFNXga4YBZDoXKU3OythCVoFOUeDwa60R5ZA+2tt1aHiV1QbS1AWTqoQnKZo/
/Yed/Id5Smcn02LiaLM5oGxF/2MnN5JMm7Rry6PsrPJZo61KgRDEZZ0AgCOsM1DDNvG7bFYDpdZ9
Rj87apNm1dcXey5vSWWp96Vqfw5V2XlvSP6v2FyFHtufe9vgQMexRgI6rHiO99+5uX3XU0K1reJI
ENATbiVv0uT8yHx48SPZMXedw0V20RooQwPuQ0NFPzg1R4I8ZlcLs/W+kO4jbA7/6XP9twPTVDgJ
+VRY6cid/xMbnNKdqFXaNKh1j01fWq4mcwU1JASAtYKUyeh3S4yia8Xa76vR9EKiSuVVZTPvVmNV
7goIQv/+ZzT+cNzRGDA2tjDQfn5L1RYf+TfEMMACeSVsZwy0VJkOBh2Xs9nCggOfAR83aZ/z8I74
m+gR73h6KxUTETY9xFU3E2DeKDllgCDXUq+YVo8UpsY510+LFoGxWeXP7cSoizylu1XLgZPiZHeN
TL+ZVK0v5sgdcNAPpZICip/v060OJCpCa62uTIWoEdqzth/D5a0iltm1JWc+YHwhDcUad23dHQ2t
+hqLMhfVdnSsVL40ibrT1EqHqmqXa1ui/6bHlzbqXqbA6M1WPXrWVkoTRTXTaROCj6gNTOUE55Da
27/fvapO5/aPY9EyFNyMCue9TMtYNH1/38FMZW3aef0QqPiITbWorsQRnpvScbj3au0xbRD3ZQ0N
xTmcrxjm1/OaleVDGpcPEhFNO2b7uN7hb52dsf3ZFhbQoIYdtAw/phgkJYXw8JyFa3iOQ+t73aQJ
ep/FYf+C3MJe4tFJq7+GhOrFsQ0ceVY7WiqqdSKG/SGz1ZuzxOMx7iz5KrUstrXMiaJTbw4PowOZ
SosXc99JSny/LfLYuTKjqNBvKeEeJs/Z6sonfsbhmvfzHHS9odxG8swf4/Ae3MjwUPaF4hMcp9zW
DgZn18b3Tlo3u2mhr8DBs3pdROWnyl2DJpiPGLx1FWAoVLdAQsQitaAuU6JO1+yud+rsTjXelkEt
vXlWojuV4TbQ6CE/coPzZArJB07uhGTOljC/pdMv+Py99JIpoN9M8MrXvsmTOwXLfKFG0GfSz4vU
DQG3tg58x7qcy3ZUrhAviFdcrvTtH2yjkbwR1YqnqKVzmeKmpbaG0TmXZwzwVa0cubFTxsDZADlr
qc6KLXC9cdJdBtJz0n5dTlKsz5cuJ4y+GLSAps83YASf7LqyT9tvZOaEIjWxpsBo6PqDpslfjdgB
V9ug+Zsnw7iktJuJ8blGdQ+jXcqtC3fVo9NYyaPV22eq3dolVrLkMZRGmBWpE+8qublqLWUeSWqU
Z/oeJFmFdkkxRUeJa0YXo+Y7Nna5kG/K0aJSoifob7moVgoLhrHlo2Mm6ZGiGVOaun9N+qi8EO0t
gjSGzh0snTGiMePJBJmpLdzlUykq9vaoY8Sf8/RC2Sm9dIusBeEUX7PVElpblItxpXCZteendCrL
E/FVyf0sY7BIsRG660C/rTTbHBYmcwmgZPJDCEYlSdLk2CzDt7ltloeB8uHD2BcvTpad16EHDoeS
6EmXG+k+ARS7PdJ0+Ua5hZ2sVIAuGYsyg3JORr4eCZKx7rcFYfbJ0bFp5G0PV6e035/IDL5HP06Q
V8W2OE0miysUgCu1Wi/bizXUdjQSSh0h6X9xd17LkStZlv2V+QGUQTocr6E1NZnMF1hKwCEdWnx9
L8S9bVlVbVNt8zovsIggGQwBuDhn77UBs+Y+QZA6aqKnejlk+bJvF9jy73enisG0duLxSrmALj+/
4ZLXHK0H69Q41GsgncR7206jF/hBtOFSCPkMMMbz/WAm3inOpvlmLr8RS7M7ZLINkQZiDHbE4/0A
+gmDozv9uN/LaznfeHtEVlmMzU2v4enF2cv9MJLeJWe/2E0M2quGPWu4MhLTQgQIfjFDETKPFYrL
bAA2NwbtSwQkmgl2vhi6AE7lBO+WMn20BqC2nLLf4Ih510Xuk/zrT4fOS1qkyU1HUxYIrRk0BmkJ
AEa6GW3nGFb6U9JmU+LnoFL11k6cxCZRHm7mvUOZh6Vb5nCAXUgoXeUC7bLHH1nZBY81Ym3f/ipz
B7bdyqVj+w6Q5OwKghNwfxwEZlY4XP1hainwwAbbJF2Qnak5H0eui62BTZRWQXYE6lJtm6H1CIby
Ll1NXVcRrb5PXbbQkY/zeZJI9jGlT/uMMMRdNJjUOinxHE2tftsMbTuyd11GLnaf2cA4UdsSOuSe
XgcbIqfY5PUYPhHZ+rV1unjnMvgecmCMRd3JW2m0MVJwmHpmn+9NncAUm+y3pBWkME1N9ShiIEPm
8BqOBrDTKJBATeMQxVxZANYPYmy+0TUj3fyvTxMIuHGcAc1ang33N3WHlUo+vK5rH81WgGyCMHUf
n2ZcK68T53LdfJGmoZ+YqW65Mw9n+tcA9OT44otB7TvvPLKI2M8Zj7J0F9vaGbFfDuNXFJvzzlXN
rbMHJDQDg4SQZF3PQJQaTQScm8yHWMrqYDlk7vEEn1E2vwg43xcVNez9C6fcp2DpzHEItmagDKQq
69hq6nUQW/mZ7+9RRnRi2sh/9DX4nNQMfchPqQEl3z94WUmvzyJrjaXwvgjRCrsSOTBvbdrNOSEv
o4rwj8QFIijD+m4aRc16tdvqhKDuoejKc9I7cN1UG19Gxzq3sRwubrR1rGK+WV1/LsrE+Jhpswdg
qwc7niBOZenBUfo2Lz1NNmTZ3q8KtXON+DQPE1rX/kOVtJHlGL6aTgo4zPRe0mjauB2FQk5H4z3q
IrmJx3IfdL2P1iSaH2X1VHuJxcZcAWTXo+bf2zNtdJoXST+f5UjrIZ6o4I+DlT2YuSTCHNq7wkIS
hTE2jSrH6yHJ7NILRmpCAHGJl3VAjkGzxQolItc7zYtZ2YyKpPxhEnS+MWk+IRnW1yqzy5sZ/IoH
TFRhCECUaIpj6tW/VFIa68oUztFogwerc/yTN81kI4vcW6o0A/hfZ3wGWGedC99lOpZU1MnRBard
jvUj8Xq0bgvhfqNdpz+VH7/36eCdnKYG4wsOftNlJNMJy3GObkc1jyzdWtR6Lxs4a1L16dGsxK0i
MlerBd+Mfsxo0EWl4tFK8hIdDbx7XaIyoyZOeBz6mCRJ4IeH9fH+4gm4a550F1zLSBsns1Kk49Ad
W7edMq9BnlIryq1dHLz2fVUzDPSKNje8YlbLdFzobVaLgK4FueXyziajbh/IaARd7CoiEeNRbgKK
toAz+3XVkS8UONVDVvf1YWygjhn6WPa6P/Tjr9oryutQymEzh/VvPaNUHyIm8MTT6xzdj5VAu5C4
BQ9Z6TgnJrVi6/LlrQML3a+IsBPEqe8jemMo7MLxw+61s44n3kKKeG+T0uiHgcvZtDxHG5JOW8DG
33MGHZ3OIflxThz2t1GLKIka7ZB62zFqmXsIV94NmSBjuNpSyDEuWd9mCKo8+mqNv+U0sTdtCz9I
/MpcNT9CZLKV7x/tFpVSnaDEcCd56nSH+kxJFOfUKlY9jZcmQIjXDdQoYZdHuq7gpG78MnZe6w7h
IOTPHL7YRzgPegd16NXuEHGoOUQFj86Pl4OYOChqcD8yeesm83cNLm2FjTl5rqnIds3kYO0yZkw3
ud5ZRluuCdMbFvSbPmf0aV6BdsGR7OCYW21yE43P2tTJk4MRj5holrsd4aNQpPnGRS/Pccsc1Xug
0Loca5cRYOcdxFUW8XDWwutX2SRC4qcg2tI+yL9YcfiIMrD/5fh4HBvzKmsNMdAFblrnhTjbNJdQ
PXbd1uxt6OAWFwiPqGEQZ2lT46tmQEpJpjTujeUn+v5XnT7XPX45dwEwZoXC09ZFmANMkLpF3pLM
5E+AK2K2SW5tc9cIfwaWTWNv0OZOeTlGs94495GKLvdb94OPVGozmD4xDlFp1DDqXOMcJPDS7d49
3X+lQc42VlBDxzn47be22qCovhle4pyEIey/DkXGt1f1VUh1nUxI1PgU34tVsvHMMnuQs/o0USBi
mLqBtwCkWz2OmRCPhsfsU4b62cxs71BRwVkZ/aSf74913kgmaN3LPSAHg6W0AXR7iuvnMsWV0SKG
ud8LLds6CXgWiPj4YXTwChrxnMYFGrZcbYX09JZTxnlKhe08TamCxJiRVBHPpFrVVFuOlUM/ZRTW
eDOH9kLFu3qJ+B9MG8++JaNTOVX5AV06aUe1VV1kkL5ZUM4uViuP0h3oKZkEbJDqaD23qWU+x8Ii
mJgXGLaBuysHkx2YHW0pTeGy6ZbLRxZb2jQHthvlRTL+rr3Aoy1iGA9WE5inacZEQM43Ks77fV+j
IkHsg+uuFKuEDdLZmKRc23k2rRuKaOBJomenk/V+dqjE0hwZTj0LO8QP8+l+wKiNVP/P/XgiSkWC
89jafM5MmZP4paxmoid1oIJN263ynjLd9Sefi+jMuhxPGmEQea6DDX+RnJe02/3YVDc7nAnzUt4X
wwRSmvlmQdzacES4kGyRFGXbLsrJXci+1KX4HtZmdDay+mAGGJPyXF16hJ98sdGTOSS3YFa3mvgC
0eJ0rNxDYnWoonipk+Xy3LnFEElwa8ssIL3BwPo0fq2yGF+PnXzQfMH4ajrrJFGvomDrVTtHhzVa
j4EVm1qJaz0PftAk+ObP/mGQ/Rs62G7dz2DexbwRhYL0+xpr8tL6Nin3KO3YAcqIsxTYhNUMh8Rt
n1icfMTLDJO5wx5lYIN9GJXpwbYSVMVHu44f00KE+xY8nmkTSWYt7ZtwgOFF4t7FcKcj0g66yT1s
A/Nb2T2zzg+Bn8ANnIk2pgXp4xxBf7H2+vHQuy6WK9R+h0xwTVWWOkPNgQ8vu19wfrqd8NJvYzrr
FSEwH3Yp2mOBnixkhQ7VVGBIxa2BPyyhpnTyl+Hyfsi9jahjcbCS4Fcz8z6TrtnT5DpasjW3rus9
CZhxq5YwAhvwDophLRGymIj60OaljgFBLiH+TBjPBhwbQo96Hw1V9n0MIGtXS3knl+sqle+mHeDS
FRLfXAN2RwAoXXlwxBDcgVBj6kSnwXaoxOwd8lHrIQTfT0QRQjsWAm1afUs/nUTnj9okDimqUBEv
FWQs++1PBo4HhqF4pR0bWrYBbK4Y/Org5OXvwRvxpyWevbPGwHuPhHMLKiSpqg2ogAoLh3jssr+K
nTcRaPCmKjspuukXF6zrOg4gZ9oVmSiV9pHaLauvov6qilJ/8JVcjSx8r6seOHZdfaMDBgpRVPO+
GTykr30GIi/G1e4xhrBpT8+odUcQeHB4Jt+Jb0YWbOio1rcWVuOuaY13LFyUGNi1J1Mvt1ozfclQ
1xvbcmBb12F8aDODTpOJvu3WaVXuG1/rJ6WoGCIVybsUn5/wfTblYuEBTStdhvmlzzTgze7NtFrz
Yg6OptvXIp0sKj5Euz67VVufNfrjjZfV1UJH7Y+B134tKBytaPmfgMnEO8Y9xi/PfHAyy3+MKVAX
hniUybF34W1qE+T2HPnuOckCUnfM4mvFWmoPHe/JnMnlC20FHx6AubTwpmd9gGJ2QOOdvQ4UlQ+G
SvoNVWpy7Cr14rsAc+ZQXvjW6J971JOAHvlbmVJSTgCl+t0szm7K1X/0x7SC3O3jNl3mDYSLb8Hk
OUcWCpcyjYiJaHj1mZs8STGEb2VS7Eo9vZMmOhBQgLfNnKDnyhh616ySgmZl+mQZBAsWQBpOFv1W
S8+09AdCDJsQox/nNJiM6qEvm1tqAJuME36eTqxplRmGbIuqw9DAvwgLeuzUJoY2RT1XzgOeVTxC
1gLfE7lf7kJ/fpMe0ICldD2v7zebO6GqoaGtWv0VhiL5duZriUPRSAeXrJvFQKTzzMYKx55S+y5h
ft/lnH2nrSaBfoeIUXrbk6f7/QLC4Bir+CgWw59egED1crjfvR9ca8ZQ9n/9cbhAg/789uATTDYN
8Yu0i72lh3XVi08/rbp1Q+6XwP0NCm3CZAxHAE3c8gtUpk4z0e7MJhPy/DrDo4pB6X7oEyDrmLvZ
gzsIRFmsXcAoqWNmkGAoHjpNt6ZT/VOBTjEFmX3Cw5KtM51/m3KM1obTSE77zjgRGtbkQcdO05Bb
P12yPkQ87CK6y89hhULZD2fS4Yfoyd/XUB9flN+/1RDs9nfIiOl5+WmMgtVYQ2eerHnjEP46+C9d
TVsl6OUHJqnyNSC26XX2l3BCoM79cDRKQcyiIyeS5FW18XyI7GmpcdVA5a/67ET0snmIUMjyxXVU
MqbiOLuhQUW7zTGfjEZ+kpBtKa66LyMDl9bpKSjnn3zZPkO24R1popMqYSctjdvpiz20wQ1roLPP
cNCwUYTEPTMb103JDnByN30pKetmVFa6LCofvKS5yrIk1Q6bRcCZvDHMIuC3EIQ4I9IE/Ly2nNMv
IseJExYUG0LVFBtgJNUFzsfNsUrjXUMk3/msEY5ZG/VPARmsS/uh/TGmkJVnXMtz6774flzuuQSK
QxjHxXtZhOeiSIxvpGTrtSut/jbmcXZjimajhGJOsxj/FmlqPB3hmv7ofoKrexKh8n8hzNr0INSR
R4iHLHT6S0HffVWb06FyG/E9L0jqcFskWr5JIZ3+9XMw0tDpO4q8bKhh3yKzOdrGgNwlR8uLOA+f
ccHQMSGiYG5p8TFTmCz1AJO8GveUOJpTU2A+aONO3KKKRAaKCdbGEJ1x8Wsj2kwNwYZs9n87VXNg
QymOaErhM/jFQ2r11ivFthMKYKb4PJjOHju4ySnjl7oNCYjjHswOkA15699aGsMrUOREwLkdUrap
eI3ZI6yTjl1wVBMikci+3LsY5EU4JQgZS+NpjK5T4hG/V+MYMg3COWUzHb2vxYi5iWgYaxzhIHum
fcbKyQcTWO5xSDAK1Lr3r0OdX2VSqAsg54z24HimO1keGTOvvZV0T3YuvqXYeQDe55uSiu9jYoJM
s2MmKWuUq0p0z13DZNxEJtwHOf9sqrw/oNuBrkxxdUXfqtgJkwZujco6qVHa+KNqroCpB1R/HbsE
MhWGFF0kmvrPOG5Zog+1dbuXpQLP2dM2Es+W+a1yXESFZckU1uJ21qnexDp2SFmD1zBpvetsgNjh
WNP1jOZ3NVXFwZ6GF76tadFisgdK+xmpekfYmJwI4fA7e59GQBAsTjCGiIyoMJjzKdVhdDvkETj1
R9Aife1pI1WT2Z2xZV8oc3rkxH76Xf5QeE39FM/weQsRtVcjx3vkMqXVQzPuvelzCoZbUARY7NN2
6/HxniZVfCEUdDijBDwndiJuxTR8ROhhHrsqvPgxoi5nEOQyjrRs0kk8BJogjNSGLj1HzcNMaTvy
6di4Q4eEp6zic6u651ngC5Pez8oZMWER+zJEBovthESeximWnTooBnj1rI/zbTc4wNiER9Ld0P4w
hyk+z4aH86wfS5AdZd2qfV6O3TWuSDLMyNfbGvN1AGkGvqrGt6E1IdpL5aDJc7EJW9Ijgwjpkj8U
xz6FiK0kapMp5ePAtXtTufQ/6zdQDQuo7gECFmDGPn2JRlvdUJPb57S1NqJyze04BR5UeF2iSVtb
AbtIGKPiYCzI5omNZ0xBb+g6cz/DtFtRKtYfjPasws2EfJ+k+NrOx0mpU+e46iYMes0skkiENOvQ
fFARKyGfztNj3DAcOnVrXLDc8aR29Dh4FAPGer5KNyTyCoXTzmITQrTVyHkx8/mxsBXnuMTI0JXB
2zAGxHDZdUh2dOG8+WQRM/DwR0iqQTR1QU9HJbHPY5j86p1M7Ag8IOCye0YQ033pJ/NL1zLD+gXq
1djiK3ZhdqLdnmOiRWBDx/Tnp5zWmJUIwKI4fBEvm/1NIFPXRFqGSete5kiTKT6W766VxBeiShcH
mA0BUocOFqcm4iQ00ifJU2yUHMF3Okm4N+N9N8P0Gf2DYv9/btoY8EQwiXPJmjFsKRylvd3u2eFW
V4+QytMIEKfwSuuqYvFu5m6HGNl5p1VhUDwvqwaBNEsLq6bha8uG+pLN2WdLqAnBNBDeiWthSeg2
AFSQVBS3EDh7pt4T/Oz5pN2037tqulgsKC7OclA2I3IddYQasSLUJoyAjrbUSQmazVpZr0MOVB5M
ttoY1ZlKan4Gw2+tm8H4nYEYpT8R6lcHWfODgTHMk593SXqDffV1pujfDumnMvv26mcW+uIuPPgD
sRgY3UIYo0wAAfvEdtJ48quZfh7SWGjkeX7OMzc/x4jD1kUNCrmyquI8GojRCxLRjIQlX2wuDipP
IL+0I/VLJFWGlt1zTwJVLbGx73lU0jmwknAt/BTTB1TEmXKrzc06i2bs+PDYQkoWK9EwYPACIak2
dAVIs0GJ3kcU/fxkcte2EfXHhLpQDQihPuiuqTZh70G7QEuB64b5ZbZDRHpuq4dbjAl4B+iBlkTR
vtkO9psCl9NER5sWU1Y4wzVCgRcwJKeN/1BXdfPQLof7sJNxBaNDSQ/++EDTkrV61cri5i9tahf3
4NUbyXPy4oNMGOERTWb0z6z0IV5u+Qr7WMmmu2gHcUDuTm806Dd9nfFYWFxF2TcXN8n2kmXsucZV
AIImzY4x7lbwjDFdVp8daEDKWp0xTbqmuTXcEHRIEYnr0KJWRGF5Tcf2FDRFfg4GklAqM8MZEeJp
cwJLUIzNyUov52+x70TskPPgpbPUtWhr8zN0SK6NB1GQbGc9dg0b/zzvyLzmg1w3qir2bl2i+Tez
r4MFfGXRIOvCgzBELvJ7sFBVcn3yTSd6rVuLgt04nSOvszdx4oMEd+QPUlnq/RSWw9aI7XNM3+gT
jd5mFmgFa5akN0tH4dUdE4BOHhhLCigg2XxMhqX1PR2q3axyugcsQgtJ9S/vjJrepk1lZ987Nn6h
qgleE/SLATDkgbXrZcyoJ/TYICyrRiJvlg+U6LfgNTRBAuYvL+p+eCV8uzBopldNeZrSAvBiR4Fc
orh0Px/uZwbuzL3LkmOrEXFvbIKSj1mEmp6TmzO+Sd/cGsaKpJyxbwq3fiJUYIMxB6eqg6GnolRG
H+prH5PGaDFvrGjG12CKrFca4OYmw+u47dm77ahsse2j3bnuVPNMkI97rHD/LhLzdNXjFX8vAu+X
0cw8lGUkZs0tWaUdq9ZitmeSRRiEnZKuksLtuPfG9seALOWa142JG7cqCX+ls1kntrHvDN+7zo3/
Hpdl+1qYgXuNHfs9rZ4E/f8XkXrqNagtKtSFsnCxBsgE7tjSQWuTsoDJ9LUcnIVJer+FWejvu/Hk
IrNSCrOP1zIlqCQ4AmomGvcPIaIohg9sd9lmRILhBoBd/sIM/xPBNaWtfRymK8Xmv+Gsf1it91tm
p5g9ypYCOJc8iV8L+kJ6FJMpl/ghKYL32wSeIC2tncRDopAdQxXmcB2tvw+BVFAvRHW2QAUfG2C7
aZtX22SeeII7dOQOab7fstJSMIaLj8T3YoLWFvTIXzfvfIo7GLmCboIt1COyZKGO3LEU88KmuN/9
c/D8WG2rlF7tHeh8f4L7E/71VAv48n6rdoPN7EflAdZWPa+zNFsSxof3+w/T+2P3J0hNsC1/sZn/
7QlTjTgLKMP7HYFRioEvwliYy3/dp3B6imIDBhuijE3RO8ijM0LKmp5NPr278nS/9eduGBssVKOW
tRK/8efx+8f/b4/9ufvn9xzaPOnqzzNnkZdROwCbcn+G+M+3eL9vGJpvQjVQlQLPpHGp3FPoAsvJ
hpho6dbLEWQE6X4YZEDp8OX+C4RuB3ajj6M/6uZ8R5/cn9efC86O+028JAWdYZg291tWLJutmbQ/
/jx0f/wOS7nfagLZ7CfioP483f3xv56zHCn8uRr93J3NTwWvxbYmCOlZbt0P9x90ih04Hgl3rfRL
QPPzSOg0FdxeZNs7zDkj3OXEumhlR052vH/N8f10+/O1kk3VLxfV/XK6o5vvhzsQ2RW4iKpZxds7
jvwOIbcpz1PUg07+53B/LI9ndoZwA5K0xa7SZjk49uWN/MlIwPtPiF9aj8hFZPFG2hBSJ/QC5FUU
izmsxrkdbvEbOGm984XWq0lR7gvMaStzWK+Bh2JLvhqyq1e0m/dJXoxM0WKHMeJnruI3qyienZQS
7DBuJ1r5K0rnxmqOLGQH054Fmn2WSNOVlRL8yQ5vRevwLVP2Q24ncmdP6U8ZsN+hEf4mSv5h3i6d
Ra5p0KUfcnKOfdG4RMjF0b5xnCvOA7ZKFUK9CI02VdB3u/IeWjuJLpELo2xeis0qvISpiE8+L3AF
42lqvlOLo1dOY3SFAAw5Pd8MT4gmY4WDZtq2IdV/XNZUN2FBZFmOqCUlRlA419DFZOt013HpDXct
7AmRPJh+cHbJFVlTrevbih5ph3m76T7crH6kYrbH9mOZMGriSf7Q3keLIn5dtsGxidIfjNYbmoC8
nwi4mCHRa1XTj3mmew9Z5ATQZCunQK4i7b3Zg//NMEm1yxf0Hl5OYFKrKfANoE70C8ImnfHX08GJ
bTYLTOMKFmbsESylOoCEBvDajhrQNQrV10pVGVsPvHqWPR5xLJJUGWHVYm8Zho8KKs8a9fo+LgCW
+BrDf7BxMvLS6eZQkIG+shsooLotudjoUYA1lFaL1EFivodW6fDJNezETqENBjfC4UxfId7pOKN/
HlifpdhDTyJ4KGeJr+twB9LkSbW3ggSkbZljng46HLasazYtAAD2tFkDx4zlF41AghBdx9qHiG1w
IlWwAVyqkratrkHtvEytHaxDAY4DbcQzJaor771Z6UmhKMYmtPNhlIx1YK0SD7eXFsU7V+dvq920
M3XSpKHBzQL/6EacXBbMxnB26WE48X7u1RJAZn5nA4G8/2hb9YZzG7xaEeENo8AFCrPVH1PrFNSk
FSEmw4TzzdygkAy3+L2IvMyt58n3foZwZ0gq06lBiDWB7quuNu1taOcTTZQ83Neje3AXj6i5uEXN
xTfaLg5Se/GSYhOZtqySsSUvTtN68Zwmi/vUXXyoI4bUfHGm4vhBDbC4Vee7bxUD67w4We8P4a5Y
1YvL1Vz8rt6I87XBAmsvXlgS6vyjv/hjk8UpOy+e2WhxzxrAuumg46ilr4igE5PtuLhtg8V3Wy4O
XGwvJHEurlx38eeGvINmcey6i3c3xutTLm5eY8IKSQ1n3gWL17daXL8ObTQqEziBx8UTTHLUGxNF
/3o/tONpXPzDZNqqxU+cYCyuFocx1vPh1V9cxwn2YyOZf2VKdTi5B/WoHEOuBoILdWgzVmXBwfeJ
VAsbQz2TGHGKXedS0piVvdefq9mjR9B2pPP4z07r+M+jpXZTNvePZme/VEX9IzbzgB9N1Konp3gQ
8GDZqFvDUVoprqiwRmxTWuTL5WRt5kG9L92GfCl2dn1ZtGeE398oM6e7hDIidb9RsVx0h4ufvOc6
Ibq4GOptSGx4aA+vCD0ITe9JubNkwNJJsyzMzGslpHv17MkltBy54oiuYSewf3MlJ5iUoORQ9vfX
Koqti2u5T1WPFckQ0bilXAUr0/hwxl5cnVZeRnRXh3mu1CbPFx4AZdNNrdpFrZ7HpCq3v6bMfkFZ
Eb+0lOfjsM3fxHCe5ibA3ykYV9KP3JqGSxhM+poY+KUX1U1VU5VU4HmiuT70gn//n5XF1mKl+Ber
hUR15TsYUm0LE/i/Wy3m3k4C5Tv6kFoyPQw9Te82J60bzeCbRLT4MuYNFOZ52nmLuGMUrfpfXoL9
P9weUkoGVNPyLJNG4D1f5Z+040EYt12CoP+QG8idws5+8MkJ2hgDSVVMZJ+ZzfocQYDeBWUf31yC
zQI7t9aGJpCsqZwcZVwUnxexqdlbgJZk9NrSXD6yXTVviwr0Xo36zx+cvQiu/+2DkwtpSwh0+C6q
938VZONmyJykHPngglZsM8+Sx6iHxOjMyN7LzN17vYQZ2lvHXkzxnm1T+knqsOWSxkQEYti4wbcR
wKuMvwvbfC8p5lD88X4hUPFcxi+WwFRjHpsSo2lOeuDpf3n9/8PcwKe+UMKEJIzH9O6C83/61Kcm
wTNjiZKhrmDp7mK5U23Dm/BqmmyTeUSVUayRPBHIkvlfeqEYHtxrQsbqtrRLgLi2vAzyu5cm9WEW
8kuwVECqRH9y5T0mo9b7kZjRdZPHOHwT9+a2Wbe+v4n/f51bwvrPzi2Kp/H/WX+ry0wV3/7Vv3X/
0//2b3n/cD1bECUqPJ8K5+IA+du/Jd1/OFzJFDksV7jSdXBq/O3fcsQ/PK40h5ag6dj8GX/13+A4
5x/8KmOfzarTtCic/7/EL5Gfslhj/vnqoE9gO07ge8KWlun4zr9eHX46VnmdNfCRTc/di1G/eZKl
m5n020Lb3VPi+PFTlAz05qxsb7Ys5xxtOs9FR/ZPms/QxWmSpkMhnrVRYWVp7GKncARfhokyAVEW
3mMfIlTQ/aPoInp2+ORRIiHnVUN+aZbSr1NfAytdp8qcv4ZdQbR8MKA6aQt9TucCEmzSIPSDa/9U
BTPMJ48On592mzQS0XqyQudZItzftbZln71SBVA/W7DTFWsNO8azqUfafOXUjD/awLjG0jJ45SI7
u4XIDvMY5ks3ffhi1vUGOeb4qSRqiAqFsK6ZxJJclB/TZI/Epvno6jJ2tXnUvY0TjIbYYBLo2rl9
I56vW5VL1VhLLVbCtOI3qmab3MvQEc+UZ8fyNs1PUxi7oPGrb4FPoEBCWdOqRuA/ypOEJszxvu4M
NF1bTYzQzcGHGSD22fqCwPo57y8BHX+ZTucmZJXBh/VutsR1a9Sa5Bi8liJ3toYHHUAI95eBiL0s
+XcA+ulczhW+8WwcVhW0GXouh2IentHJBVvffhng+KvIzXeFaTU7AzDt3igvSdMF7+Y5eTIBJjxG
HTHvQz7s8pGQlimHHT3VXXmA3USu4q4ZUK8EFnQwBtNHd+yf77aKvEtGzLBZvCexfrbFxSAokCjk
iuAsVoFU7nJE29ImbZhyS+fWyTsJhxtUhxhiZI29tLLKg3Z/ch1VhzTJ3QPRqrQBAjKAQYW9NilM
sK3fbEcZNw/Szm2CxELN6qxnrefZhA2QfbDz+HJ2bRDTeJuWIFSzPmZjBSE4SZlF8ynbGBiKD22K
VMXQXny2qEKXkNW1QWNyiirnyTROTB0OTBo8IV4XsDnnSddZiMe9NUV0cojUQsJaZYsP2tgZYRLs
W4H7IiEE+JHGnaTdDIM+dLKvtWOmF70c6LGeyUlWh7hABWimJGOiTkM775wA9hCeHjwzsttXqUb7
ihczJ1EHDYVyk5dU6Z3izDrJEKbXkEzkoofJsgQEzybF0+hMrKxjfOiioXlag7jFOlCwTzcV7ugK
TLu+twMj5KS54QNo6k2+fiRFRql8cjLxeLXl9F5MNgV0PnKqYjOM5XD5TnE4JWEy7+0cILMziX7n
Q6e3NKEIr8NYdOexjr87YZsd64qdnSfaNZE42aY0EaTJythDMqsP0/wMDelcIcN59M28WOfW8vYn
qP/oxVHVGjASW1e2e3hIwVaHrGxK9MWbxiLPiw6UpFabfpgUZx+D0kZvTpZGyD7ZjuR7bITlmTIL
GtqlACmi8ktekhZfN2hlGYGvXDsfXhuhUGtAiVjZ/DSP9nQ0fXgntcKFHup456CA2sZFiYimowDQ
QUPbJEns457vaddOmdyEWcqF5jJM1KXGgYjv6uYoVV0TtlBJXXx1XTAKJZBLFMnrZnwzgmzbuqq7
lnZiraaa/nsAZ5p4q/YUS8VWOoBiOBYQwMiW9i0EzM0wIimbgy+QfRULZx/8v5d/WmEIEcgNd5U0
yk+F5Hcy/V1X4RGJgHLcRDCOz7Rb8nXm6/jiT7NYgckBYCHB4oEvI2nWyLuH1q/tJzc1H2zMig9y
8J/mmUYdHWk2C5HobxUBsqjs/e8EaW+r0jtGOnmPBhAkJMHJbbEp+yQ5UhLwVh2upGPvLzK4HNc9
+yZsavFSKrSN5JBo47uXlMNLEtoPZebt3JjqgjDFQhmtyy3zUHkRSDqLqfswJ0Z+65fpx/aD5uzf
xibY0WapyhSSIkA09qC/g5nM7g4HoOpdBOWNvXYr/xtojODdCafw5tbWqU6RBY06RMKe0MQayA65
iNywdxP2ZtASyeLlGR/nWJZfE29wH3zHeMPIdM5r0b2V/haklOusLF+i2kr6HeqE34kKOnSvpOuk
TUnzjkA5WuazOuSpO50rmX7JlPVCld04yxDie5qlr/X0Q/fhQ0dc01ti/Bdj59Ubt7Jm0V9EgKFI
Fl+b7KycLOmFsC27mFMx//pZ1JmZC1wMZubhNOxj2ZY7VH1h77WN99Ifrk3jZ9G6TWwA3OgtONQO
bZwC+7JEksLh3d3ZSXlRC3ZifAefKyKsxeMrR/oY2GhtQEVYBaFSCzTOtE9PAe/4qI+DDkkHw2vn
S9VJ8Naq1j2tpmLWUTThkMvkOVtyO5yW9Gk28/ZYdfyHsuO2TJyoBFsXWU0wXoW2kxNLlPc4cdtw
yksER3kyhqNcS6TDRnYcY8IePEbzRy+xTwTQ1y9DMThhpcv5+O3Fks54MiHmHvwOdpE7uibh1qxk
McXIo1y9ae+jmzgr8MmRTIQFiLJS2NSY7DO2/rQtM8Jybr+C7QTXn1kP7FOA/wvPfQINItQ0HTy4
bxcWk0i5XBsWPei9yEZXFzE2+Gsvy090dNbbYl3NsQrelmJ6ojD6uTJQCJFnBnuR61c1Bshje3PQ
N2tLjkIufyZimS61Mb03hNNZDiLHlnhEWLRYE4V1/eci8ZfsjP2FWzHziTprO/PUae5EzDg2NQDL
8bwDupoIXWKwKjpMEz/t1nQfc9rpc2G2zo2dO+kha7mpEwHAUOhKnrp+IA7JSuqXOs3WPWoduR/s
jTxRI7cowDZdOxbCZ/gfFrnU0ObjQp74uO9IbvztFU/FZhZt2WAfewulVtfm1lNeqMjvx+DqtPVx
nLrgol3ScXyCqQdhPiE6mXWjrsJKL91S1ziLeqh+NQLzmYxjK/H0ztWNftRBzGw6jm+gtAxhAkLk
qNnU34xVcvFaJC5Zw7iKHLs/7dpSFaDHxTn02Ja8s/HMzaRKDM+9NtyXjgiNovfMEAeDeZC9Ohq4
22/K7LNwMNLLfvnqTLdmjhYznmQPtRkPbucVOiMkpobvJ1cQW8162I2yYPqYWxAEVfk50VodbHLW
mknJ0AOTfkeIfRPWTVdhF53NA6+0gxLiQwYQTgl/GPQe7qE6T2sGvl5uiio53I8eUgqZ0fkvyCLi
CUyJ7lwRCdkCnhzt5MZz6z9QCrGGgMXzEpBcWghi5SfZPSA7+DHVySbIJArGqJ+z43cZwdLDw8zw
xFDZOphtm0dTPlTvY7sHsaVmY32w3Py3n1F2CFtHLDz8W0ldSLxzQ6bAyjTRDz4q9wm36XSPYuen
C1roWK4n1u2AY6xMP+L7ZLbX+1dZFAckwNYNYTk9ab9XEsD/OsBobvoYql6lVi4FP3Vgmm7RJlWZ
X3vmI0MaL3sg+AnVWtY/wK+cZ0GaisqGB2rW8qbkWWQPjjJBkBJ2Shxisk0jIbbCUYRx+N5baWso
w/lqnsraJRjOB3TKBrO/5mxORgfltihqRdD18ir0kB4dG4a80aUnVlrp0c2me4zyFATdivh5YObc
85ln7QBnxnjJmHzFsnv34XdRBjVkX943oto7anoM4Fky7EaYmdUnMxdxFFiLeXHtC1tD667NPCDq
0wDFq0NXFXvj/FSK5i0hpSIf3OYsx5K7s1mfcqvamWmy3NZpt5vVPD/U6PoHJ7XO0EGdM0Hme+gE
YIhJSGZMWev9qHPzkBTVV1Vx5caGk97k1cKKa2kIJ+p9cddL4uC92VuPdF1wYQyyQ9rEQDEsV+Lk
txtFYzArsdycv4shvl9mrDOo/L551unQbF2AfY+ChFz2Nbjxc2ZnULHTY2c38CYhFaVWmh3apHhk
GZvd8uuXwpMIdUj2Co3cLsPUxd4FLYooebEg9N2Kssmf5psswU0Xe3a7a/osuJpT+cn8B4GDURU3
7ZC1LCYwA/jGxrWC71PRE+0Df2mIMm+XfQAZ4zTMeLO8EcdLC0kznQv3uXNw6nk1Kz2T23LvLvHe
Dq16enICkB2dT/e0/WI6yoRvq9mtZbOwNAMOGrglo22Dzy7HMfTg/lyrALTD2BAcTLF9GAixp8Ro
C6rK4Gw4FL5DSk1tdE4o07I+IVLEgYMQiTgO+4SJ+rYKwKPzJ4MyM0eWDlg36uET4QxvO/qAneeS
rCHmv75sZKQZrkdFn/8WtskH0gHugUibjwqwq7AiriFU2lmjaYWFEQTwxLju2eUgBC2C8WwrMhRS
3dt3GMjB6CH7ikEYALrkxmyjQmXvWQ6gNNaSJcV2DPDS7XXxlqE8v9er7TKsl925b/NwTVRGBzVN
JGJYIrJtdRfgq36xmuo96KiA65H4IApGoIqc9fEyJ1cxz88YIcZj3ZvyuCkvaa646WYaFrPY/CpD
imM/X1A8d/XB9T0EOwF+N/+5wdPLEmTlFM0HKN849qim4+7oG8Z4LLLlR5C11h2qIxS8kDyjYHtb
dsBgrM1hCBDvtlmaHynoNd5+KO1k5aTIL5YPXY4rOG8s9OCwvIPUrMGnNeYFBXY9kFy9g0mQRvmw
6sMoPcbARnVxp5oPSlz7h8Ij8kvM+RVIbXu2WvfLgna6n9Fnh7XysN2m0HRnFU/cq9qJlrHGo6mj
74Y7lUuOUqp8XpacZ3y0/jKnt1EykECSqPH34ja83AV2hlYguqP5DBONaT4oW3katkkbTjkK2xJs
2LQYcBVbn/SsHFZ6jjg+qpPSOYCZ0GHSyZPWTXUSVpBEqY8qPm9sCjvLg1ec1reGQDfuU62IlD2D
hTMyISnldwoVOzbbeo/lFq5m3GN1RurL4i7Jue57zm3SmzEouMtvvcIDRPqx6jm4bUY4mXVVBbct
cVzNnOstidCJvs2b7L48XsOFuTbW+IhZRxE2JNdU9hrfzvH4SefKFxRjfFll/0P6o3dubLd/6OoH
rGlHbvH+PuY+OgpGOVGLQixhaHUcHJxBRXCzTthOe3YfO9fti4PZ5UQPsqmJUr3+kdlqRXM748Nt
aMKyRd4UtmG9eBg4blLE7rgJmxZqxIQS36qeEnydjmv39wTvESDUq+ToSSKMZKnPXXWHwFLcsCIs
zmkV6zb0K1aA0LnkTjO031sEMWxoLLSQMToNQxS4ijWxRYtbWXdm3xzAjER9mcRv7F+Pg9nkB5Uh
Nrccqp260rgx15s1KI8ouvI7OoL+iLOcDVqhzL1MV2CDOMZDz7Hx7W9X4NzZJtuB7NXr+vmGuIR5
XPLTunTwx/sF7dkUIlDTLzi+S+2Qep4E7i19xzGDuvnQz+YTUtFtnvOGFIpwAU9C9FMxhPK+5FBF
ZYiuLSeUKoYiEzNZH9L12MbusK81gOu0s8eTT5tZ4mA8G6t8tEptPdTyc9T48M2pfmgs1PIa8AwG
NDcyuA7OuHHDbhBXsVbGaUHMCirDmw95w5DKF0bAxzg9L9YtgrzkFnzje9Eb+q2VKwOD6ldvGOmz
KNL3ONs0fHHy+X1jZajdYg1AACwexozVeB0ZxKyW1z0nOeeL0znAZhAOJ0M/Hjnk7DPHCiX7o6P6
4i1xnCSC6Dg5WLjhu8CuUwS2paN9D44RxLOO1bHmTd6zlEUM4tX6BCcK6Aj6ARoR8xQYvKm5q++g
Zgd70NcoTisB+CGbIC9hVDinJADO1HtqspbTFLPPA9COIDqzmTVZ6q+3+ssDu92TCWrmaaYEtMGj
uUPzkTGIl33G7MjJSZueC2ZTor7CAf1L3qZ5C8t075ZIMsFE2efMqsQumJFj9tpM7rw9m155bmeo
nh4Ja3F7RBUPyjJd82s6k7PAorI/qLn1bxFLGyfA2881a5Lj2uWM/MvuhN+/Oo5JQNBXntWRWJL0
tphc+9ggsNmpZV7CYBbi1zCiRhPnxp30u6WDnbCYau44ye9ZtCenIosp8bWP89AIbs36S879cSYa
KOx0j2vdDD4Sg2dLMp+BvcwoQHG7PWgWuuZKjpmDbvyBymZ6aD+lWGuwxB0he1uCTxzXN2VpuE9J
QmaONn8kY+98KuM9jo3hmjou2hUvPns2KLtMEhKHJeve04INsw2ADwQ/IWuc89ziRmQYBsOY0nw0
Mhc3GA6PO7DZCCexCeXI0J8rWLoBJgBOzWaGIsR7tt6Gtc6kn9y0Y5hJRgg1beLv18yuwlpUHBZm
9abzxxnPGqMU77ftJBgrDUT/QqDvHKYX1Mb+vZjOkEPcm4B72bam+OTquQw1uFGKb9joq2fgeS9n
AhOkjI8MzpliVT5/SVawNY/hkWO+JsVAKeOU4k/fVcDLD1AXZdiMU7yze60O4POt3ffEYkQRxzLb
L49GSvoQA/0tL8MoDy2xuAe8YcHR56O+woRgCJQ8AFB9qh26cfi9d8M8jG8o2VYkDd3dJOTv0a2D
5zyzgudGMCGYmU1I8TCxQYW6g+eMkTPJLqV3NvDGhoaMCWWDTUWQcXU7qfwHDBt94bhMyXRog0fm
I2E91/l+WucSlLfXMtaHr4mIAZc+SYcsCC6LhV3ZYKe6S9sSSaj9YTM1x4To7YeiT394PqzdvHtr
3d/jCJHpOzIDmNxfDysQI0vGH1JROSdzcPa9vL3UTXuHsI/CFj7+YzbXzx77+iPV13wuFnFHqaPO
ysyJU0wQACQ4uLAbGUZY1GQIxK3tIRNCIzEM1gUzdMcsuNvYvGzFDIyk0q+oj7grMptdBF6RX2OT
bhkUQEwhyT3MJSQ5aVQ/pYGicM3VMd3ClWNWE6AmCoYMsrr0MwyUorMxIHMfeR5DBeVPx0z5d77Z
6svYhXD7t9xExsZ58WSwl3fyYL5Y24P5NaeMBktSzuxNbten7rPJCOWAs//TaDfnd80xSQjxjuIe
cn3HxNXgi4wqI5NsSE5LKQltbQk31CPhYqN0Dt9h0r4WbSiRm4YI1+qTiyfO67m+fI3PEsmWDTQk
oPL3BiA4VNVzImGDBQtjo3Q/O/V0GZSaLjOSLsnTxuy2y3c+PljaCnQY8HGdUpDAisrbxAuhBw8x
29o+inhzIBbEaxnopfff32c+eiv/Xpceu+iL0HR4/oP61R/q20woKwRCGRWjnE+U1ByuNbw7K3Xr
SJlARX5/G8s8vZDnuyAfKhfIau2q4YjwgFhol9e+eV5ahoPTlOt9ibin6eMDmNUfdVd8NXWdchYR
CbIJ26qU1tFxi79+PazYmAdNWyzRzXdVHyU4U7Fu+Mdpbn9j3+IWNRhV5ZgNgo81fv/ORLZXX5xq
hCzulsHmbw+KeNidShY7+g6gNg2JIwrqQSS2t8j3AyNfjBzsXyIjWMYLZKn8GA/jTb4Fdy2zPe3r
ZPrVJ0F3UHb+jNbZCin3SCPA5GFNWHuEKUNVlRNNAzGYDWv7w1TlT9WCjsxLKzfSqbnzBu/CdLA+
oHIkzqEsbzbC2pFS19nsjxVBpDRZJDPn0x4GA4GnVfALZcpXLdZj3/gva1b8iYk9MOuRYFvEcyG3
JHSo4LwYib5YjkoO4JDfYtMfLzbyakSAy6eLx2OHi5wqsDiS1vOgZ2mdF/I7V4liC2iocVnMmeRk
NWvGbrwQbfVKlIaIBtPUu9QTw0XOD8SgcwXW7i0wieriiYzkKB1f6wmInpU1K+GuOW8epd5GMdqv
xBtZGy/j5HIInP0W57TCIntYm+U1KBwn+t6RrLrurk61/V13N1a6QEGTQ/4BFhyOFdWH62s04pb7
khizjQLJdy5Ihd7safb2ZgqJfUaSyxpDHXODBBR3UOJ98ZCTW2g/rFhEziaIZWK1mGHD+oReBjq6
SIKeNwGkXMslkG2olbNrmdOnQ3uZtodFk9VEq/n0z/vSRgS/MGdEDee9inS87Rb/pQy+3P6tI8nW
WJIYHH37Ex/YxOQiwLlUecQBg+xdh/zvbIKfCRAue4RA7owA3Z8t5OaMJvJX94CO8xjhVy2cU1P5
9sXgNyc2jGShN1RY1fvbZRw6aDtPE29KIM/MEA/eQN/+mzIl8Jx9oLUVpYa4mQrxxMQxLLYwPQO1
hLSbTzMlSbaqrmNOAew9z/phVRCEAmC5hg+wgnHDO47zH/q3TO5Ki/BLI74xNcr5cdiaahv/pn4W
vncxJsYyy/jUyGHTpSKGQ1weMwvyhiEyLTSZmFFfczISY0O+JnzpxSd7fXKy/PSdIz7HzXSaViMs
Z5x/rbOhGIdLmRBZuHhbqrYe2AgNVLwrE7K2RfzHRJslc+j1qd4hnuhpB1trwV2z1I8yJ4bEZpNE
/rZdBmR8EVBS5sgulWJ2B6qgTtVTbrdMIyoLD4LO7wRSRcK3xiV9VoyfKF9wnQRcO4q8pShxRlbH
EO+3kYaJhR8Z3eKVpDHMX9mmoiaUJ+kjiXia8we2EULQqFkcAmDJgkw6NzgqGiLL66eTsyBETpQ4
oUltLt9x92YmLkMLwcxFNX/yDSdUYEPwyFWncdr8+G1Lm+QEX2Vi4BdVKzVzaSMg8xl9MR8IDS+j
qQyC29Tz3ymIMZxh5ZZbsuHwHVg5u9ZJdQoMhuXoSxHjmPP4/VYGfNldFJ+N2MxwhAxqr+HTUSlN
4hI0bXlYF/NmjLEWUU8yw8MRppz6sm7Eq7KlrJ4BDO28eUZyFYwHrLhvzfbbYkW6pGx5dbTxSIUw
MGGO703On+/r7vuh2c52gel7n7nyoTWT62wn/PviWu+6TTEOQ/K5dVHRqNihIMYNE5EqhiZobOlV
bPpCsk5rNtTbd4vGhuAKtfLRrkqsyzSoqK/KXT2oO5OkjThQOKCG+6aHTOXlfNDzevkppy2smz1a
X3U0zdstvX3n3z+aip9jGts7n+SBcK5J/yVmJTSr8m1+dCrMahgDmgYc4kLh21DOMJ6VcWhXGGDa
LmzAZWRo9rivpn3Xt09BnQncaViPXHNgCWBZ+IBK/zaYrTkcs/GH7Zc/B+XNYQrtOTQKyt/StgUd
svMr2KoTF4w3x7NTsVSTaPYNytNLXlvyQgRrde6AcwtoBcfBmt5clzuD47zerTGmSAgIHb4nLOxl
04p9IWUWukVGJHEQc3UV8LHA9ATYoOy/rcD37DLHnDE6f9/bDLCGs6F/OqbxItL5HnQnVFsnvirl
nVpLPGl0OEdf+3HY9PnKtIwtgj8u94MuZvxjh9n0WE423hHK/dsyZoq3d3eX9/PVYSKEGTbZL04n
npwOwERGvAjF7nzDK9kjBJhe1DjdU9k+0q3JSLodCeSBh5Uvrf66FgcEvXIUmJsjZC1+SD5J7QB6
KsZdC8/q1P/IkUqeV734YQW8JPTUCMfJ/EMUCtVTDXaSky4+pgjeCe+OnztaQATlurtnItrFKS2L
lqfYrvCGFc18mYb5WBRIu/1tMOf4tTrkL21GdlmVJI+cEzFjRcYYLptt+AJWY3EyWkqfhy3mSCN5
znqflCVVlw91aQKt94xj57Tx0c11cVIWwSZM7DbrmXEYStc8m1IfKqUZF5TyIy0kCC6LIsZf7kdW
ItcuJRCnQnEzpNN9rxABUJgU3fAzzqpfJi/xzpPLErrWQDpRx/55GtvPyrM/DfK2nN69mo2Dhzgj
MxkJS730qAWkMZ1nN98UI5YOKzrrEFxHaIxPtT2d6XgsbsldFpgjyDnH3nM/VlGQ44IGBkVG1+q8
BYDtTtbwZVrGSVt2fHYwLRXou5Fauw8Zlr2ohxZwtMhh2qk2e/m2k+tlOOVjbF0m909co6BMhDq7
9JJh55HIFtR/uzou3oOK8Youz7ZO8s/g2AaFCjMqyBPZhwKTqvsnaLS3zzTBez1RBHEZX1NokTtv
nWU4ps3ZIS1tzz8AcpDHgEy4JH7Jyo5YgOYhARXA62bQgrHw3ngThGLdEIC6semPEAYo2ErbZj4O
StCWhTrZ/ZM5It0xoOcAOaLA2zD+TJ1N9RPjQrWtU357JBlEJj+ZMqiVqYJh2OO6HGNk5blJgCHu
CT7gJQgQb2JDZMU8nZNi0vTcdZk6I8FaMOiQ5kQUxIPy9aHJbRIhrC/G9+6DHPySVuq2X9GNj6oh
FyNlXDdohu5FcW/RYLslGGut1JEDKjvJunFDWun3cjg3hfkVd4Q3K2eGGBYEaJIQix5jtzrGDIY4
rahSzCwCcwdHBIijDwMOOus8k5IufDBwXUeiCwFaoFuRjdkCWDJh27A4vTXsXb8/2Y7/Z7xd93jT
2cmVhGAtQlhh7WUsy9do3pss0A5xJj7t7sXx4fEOExqFdAaNwP4K5Q/qj72pPcBMDLlqB5lLXj0i
rpAHH6oUC2UkDKU85cLgOspRWAo6KHclV7CeaePBZJG5NrFvnFh3VeI6m1u3hkKHyIvML9TVM+t3
f8Zj42HE4BT0W9BW1NQYElnjMrPg0DAEyyadl7+I1F7A/vCNuU0AtWuB01rF4pRqwIkkoXxJ5sGt
eSXBudqrJH8pmta6LrUbOq1BfzcCsWvxOhlcc8C9I+RgHblzpH9B74WQ0j7R5XFJmwV+hHTdW/if
i3RYzqJAB9RpAoyNaZeUE14K8nxwLGaRk46//M59XvtuDBnzR02TneN7TyLwtRzWRswdwyIYziao
AAlV61Jre+8tZn7qB4x+cWEfsnhie+gStSIcbMc5z52ypiejU0GY8O5ocvfCYrQI27g5ZsLA9gDf
3Z3JmERnmUfKt5ed0tZvVr9QxhuCT3QGCGS15wcT2GM0P9HhdBc3JU46ttODkCveDyIb67glkz2b
3736VgW6Y38jfhUT6Shy8k14JHzOy3r8QPxDdHXvx/gUgyuLYONYAMqW/JZDAcS2q+aBSm9GhrT9
KZNnikMLHKQVqJz6uvAZBcF4ArTpldCdC5hE7G+8SMTL39pM5pNTIUiXAcF6A+sIetXIsRMu3rwW
B1sl9/hFd3HcC3CL9nNZjDeqktbOEWO720AeTdtMkWnULJrZW0TIztlBI0ZqpnKvDPXR2Y9VX62v
TUl4RboXE6X1ZNvWAURiE2rcIEwnTWa9/mQCoQlu0I05EDO6eV/iDwHg+F4VC+GuekDoMj+rMqO5
d21AahDjQrPc3g3aZwtPnJ0LRbXDcbo3zexl8KwfkvURqVLMV5CJSqtO+My9FugQD0g0aNN5fyAi
c/Sjk8jkyprqdkJ4SNgQmPHAtq7Si38kQR1HQ+8f8HikV090l7zEmrxN8XvSpfbloCCBUf+vBoYU
i41RuUxAZkWS4/cZH9qmuI99mIyWxdtGii5G3AdwsS3TS9mBJu6a5SO7mwfx2yn4uC5N9dr0LVve
MfhMgacfEpLOgZqQkLNa2xiyvBYrrUU19nwmUIONxHrgulBOtm/a68ZPSG3u5YBVGPV8+kYgckbh
YauNvnD2TLe/TNX2SZypoTn7/svt2JrD2AMbfJW+358J2MGGvFXX3w///JREvp23CC/6to0aS0uA
D5kfU1kqgmi3wcL3g/XfP/r//r8yY+/c03iuQSGif9kKx8yEHDrTZy7eYB1kJ59NWsK8jhfURrj2
O4Jys6yfLt8/Sv77R98//Z/+3/eX/Ot3/E9fIsRMs5C6Q6SFlXPStDbOJOjhCXigvbJWjEF1jzJv
iWHdENqcJyssp6R7FZP4UtBE7+FFT8DIcn8nWonPGstG45nVQSBHDj2+SozITHtiaqiV0BA1F2mP
DAQX1q5Dz7RwGrMb3nlHjlgsRws1yRAk8/1kkLGWgJas3MXcoShlU8mYg7we7qYhvSp+HZj/cEDH
Eg4wabaQr08cfwF+vb+cmXNYmxxzECxdAsn6oysCaIHWT5U5Q7TEANGriSmSlXFKOj4l1ED+ETRw
8MEQm4Gzxl5Uzc5nY8cPCzCPo08Lvy2xjWH6ZTeeRRp3D/OSJajnMxdaMGHlyX0XZA4zQ+JGxxFF
ke3Jnb1VlF5svA3lX1MH5fNkffTW8ofhahKtZvyqWjyMubMcHd03lzrP4Q3N6GrWzhZhJ495A8c/
nujsp7n+WpfsltqFa9DUb+ihmUuvHAWLLO4oF/aSjghro08crzU8lXEoR+MJFRGcHtt9nYBi06Wn
fIUJEchOf2sGFGD/UvJ6Aqw6didfKiNx+KgRVWUN5GbSL9/j3viQw4TrhcLBdFMqnhL0Td0QVoeF
7SrJjD2m6wp31mndyzhI9yJq+VIQqkvNS0c3lzPht7lPvta8yAM25LtiADbVApQJ48GbWAx/tS4f
3L7lD6y1Y1zqOWOQ9aiYwLY+XLUaXAK76h2HJklNBRdNlJZAFJc6IMFyLh9BUD4nmG5Zr9sj6cuw
Mw1r9iGEkdojF1za2q3EGe8j8nfGqZjdj2RUeXx3zNLLcjkGncmBEthnOPbFdQnqfZ+XE0FZ9Hhj
3eTsD/oYjCZaiaDmubBUaQOjW3/QKMKhCoBaB1NyauLuAn4KzfcMFmX791vdvUMSWWTO5NLG1cVe
F4/Ou/zh5/mDOzsP2YTuLXnDZJhfpdmYyBIYLDOUfiICEDEA46fvPyhwoX3wbzImRs6JZxx6ZgZj
0nkndBsLEZzMYsl0IwR7kfGlN+xjOQfTqU1GILkLMBrXXFha2WzV62ueuhxnd1mVXciL5+8dmekv
O1/5Xmi48cVvDd441MNoXOn+8+BAkffRJfSCG82/lNMYLg3lWwGWLUtvpWv96Ge3Cp0g/qkb68bJ
PHLsfMwvxfvcjWgaoeX4U/zhxEnMFjsbnkcn2ZmrmVyGpKSrYWUmHIHkufgGkrxb7WAefCg1YZsu
H2A+Fjb+zKPGzMj3cRbzwsIFe67d9o+JfbhL8uxpQMiwM4lXyqbiOIFieqoSNlvDWrz50g+ADVKv
0z7sfTZSrKZldl/m2ck04uRg1CLBzuMFEDeB7gUlU5dJ3NRzYJywYrNxJMc6xuiAxjsB2GzRzvz0
7CK/qVYSBwaid/2nmVGOYuPYIOo44El9LLYuavIJa7Ohe3aSzQN7R0ydxfQiC+YcxZD5uLbYOtRN
8CvDfYCaa6j2liyWi729/XqXUX2gedpJitQh6+VrYpO6rnKmWyYVaRhTZ2BY1XeJ8thbNdmPrCF1
FvIi8FbWr5fVJ5qBe1utnH7YULE/4b5U6IAh6E+MwmFJBORWLkFAS+OC/EAzw25n+hiDdL44AxzU
74egIclnspkbNGl3W1njCAXZu5MOoqCiJRlozS5xb5usEZrH0XKJimGh8f0wNAhUXNMAYCzjtzmf
vR2+gwaKZjrsnXH+Ks3aD2WA1LkdALOelhoTaU8ubARamfBKCkWcE9NuZGB9wSjL2Gl7WGtCDKFH
kOOm0+pi2enbCqKDPcLIrebZw9Um43ctuy87zaFrbb8HBQCN1Xam4QH8SxYPHJBUvAkAkOCXWWi3
DjvPsbuV6Js+moYNXoPQrIIN3W0bbPhwG+Q7/0IulZxH2Zj3o0b97g/ABlRKmKGIyjVOHxAZ9+FM
AATdRS4Ok/Y0t+bMHsDEqNrIaogYx21Eqb8L83o6CXH1dArHaqMMVavV/ZHNvgoLd1ShmCxuFed9
GlgUmyZiLHeS6X0u2hvm58URRUZFXTbcQu8/d0FVP8W++4sQl2fi0tYPo66vgT/Nf0oHLzMIpzX5
gMxXA3JzUzY4DepkmRGxqeo3G6ZStrrTYcyY4C9YBtaEJWpgN+m7PQQfzuR2X4v+Aa0OirL5oHrh
0S1NbiQq52/sI0bNagVXtpPZPh5tesMKwZaDFyWyEpUw847/5KtAR91DAVqQAap6rW4XH4loZ63B
s79JwIO6k59YYPtGP/Sm++S1KelzncrPWsqDLNtXZlQsrorNLVCCK5uXn272IOY0eak6izF66kYp
S30+GZxsfpv9tItOXV1Ahjd97wwHquzm7CpEJXldP9do5JrY1OiLtUk724JQRrUfOOM/bni88t1L
kzSXjMp251ZP3jJAW7TWfbtAhc1SK0YrgLBraRuFA8bCFMXr6CV+c1aSGay9/Ang7gLiO9agKP/a
bXKWHZJvmnfvkE48UQFE8fsBh+iZo3Agx7rLnvF80efiafrjqpO1Eqm+UuFGvlqHq0pcHDOD9dAB
un+YO9aKvucBCq6B6k7t7XfQx0Cm3DG3E0bAjNtupWc+9silkS/r6la1OdvVjGHqCM2RM32wPrS9
poc0J8/G39YU3w8lPeEl/zElfXNb5VkDLib19hL/8+6fnzLIPxLFRwowtcoi1ulB9sl7suDxAmrm
cKDaT5kkRcsJRvRUbdrsC+JTjn4XAG1L+hCoo895N+dYxiEX5hjtz72v33FW5zfK3Z7zhsmNyC1x
0+bGqzuA72IOUO375K/le9sVubyxDhrpUYmMHwVqaZd18IAtm5cHlaNuckSuxXrRiRvfjegBnGK6
pMmSP8jnycuREMGrICBjQCARQDPrKmsLsgDZYZSUxLZgltRgmqk5jE9GWcm9jIHh/e92VPfffcgY
Bl38jDa2QdvHPPhvOWBDEkMuh4dz8myNiWfV9u3Ym5cUMvwjT9dhYDZ1yYVT9TvmNnsPQgS3OJv/
tcKUQimFmL1Y0gJFS/Y2brzTeuOdpnlqnJCvlGUoPXIop8b5TyuUUyR2WHd+AWBVn0hlzqDOpdTO
eeG99EWg8X4M1tXJ0eHXlm0ySDDXPfOk5GQ38cc3AkkHbXa2B+e+AWV9+68HWVb6VKjhRVktey3w
/82IAs5cfA8G5qCbfWNaT4MfxP/H0yj+3dXL0yj/g7vz2G5cy7Ltr9R4fdwBd3CARnXoKUoiRXl1
MOQC3nt8/ZuAbl5FKjNvjepWIxggKTrYc/Zeay5Do99lSptk4tm1/JurF+6LRo+h9mCYyY+89bTn
pgzbZWSENhhuxaLC0QZP41M+AD4asTCvKOMbZ9SOEAfiONs3Zmyc6b9WR0kqB5oFDCxmgv2FYvct
By5mnEbeqUOl7CMHxh4luVMfhdaKdV+tM8t6B0lWXSAO9m90bIhILvyXuIzRFPVjQshLn65gGVA4
NX25RP7pXkut2dvETx2QhJ5qHZ+eWRV7QkHRAlCLebBN+ud/v7sZPz3nrCDIWgwBdQubrPwZ7ZYa
jZv56AJ2pFKvepDfa8uttnmX8XNDfWAoKUIQgEV9aFWkrH67CdkHtp0BZ5by8LU7YRt9OhRygEk+
G9hCURc74UF+SOg3Lj9EnnhHe13043Cf9MF1rybgXSK0jIqbPEODa2+Vzjyg4fn738bn/qv5lh9n
Tf+QC2vmj/jEdMDFmrYjsncrjvfISymfbrrMCF78vMIC6WUFhxIbgu6VuQFM2i9yJVDewDJy7coY
BJdxvjNDEa9Tm2Yr/VPobEOj3peOIHahTCh1s1stqhE0F6Wr6ugZMv5tKRI+9Dejvh4aEmoUParf
W06RljqkjxZohw1w/qklgStXux4z2LGep8pnN0/2iUk3Lu3VB7UOnwO9De4Z3TTbGAfMzoTJeY4R
gi/QIiHE7ABgjp7ySNXHusUqQexsGJA3xJxjmWUONF36JrsBmDmEQ44c7aD7p9IGyV14mk3sUXWB
tLxZdqDgL3MH0hqTWU4ILl7KMuxdGN7pY1tZ7WdLs8s165esGQY07khBdXGuW3QMkRQFKTmgbHNq
+ducVPQLmwk1FHKMpEmBnE82rfVU9NlRK0fxyal1R/XTPVjAGrlgu8SiNyALQtcEea8J6xqbHY4L
JdlhugSAjckw9Ddct0vScrGodJtqzKtnbG8Ix6s9xy7+3c6pL/UQl4vZcjnqyvwplZazIMvkHi2W
eRH6ItnVRjlsRY0Usw11kvay2ljHDDN8N9Oe/34vNP71TCSk1IQ0gAyoUvt5hNHgCRSIIfHOoWC6
U5EuG5Q2r2T7GLf6KZggZKZXWmuKifohhh9GyQ8OLBJ6Zvx2V5MaNeEOVf0tEdR5SWTytlKlT64O
gk7vMJC4h71Dr3AKNJOqfqzthayrBGYPNUhSYdZG5lC/d/1nhG2INqiOLs1kvFJr/jK2O7ED9/0/
HHyTvf6H8R01Ba43oBDS0FTtR2akIgplbHTp70aZHYNo0I/6EHhLK1aCa6h/hyTVyZzx0rsMyOHC
bNXmjhnNUenIGR/KqjlVJh7LVup0f4R3pbixNRUrDWQyeJbzFvW3l7QoBych5Ni/arj/FoaCA9AL
w3sOonzl0BOLyuraMvwLPRM7ytHRJu5d+tOyEKtYT8SmENuK/tdqpJ31P6wCzfrXTQ+RwBSOhd+D
6uNPtIRs1RxHcOHvWj1vj0Ps2VdNadAv058sWdc3I4TAi8IL3qWJdsMM8scucFel9PqNJVUKcomT
P8fRsW6123iIUDEnunGXSM9cFOAUbS4iB1GU7aMTPLvIFE5t174Vvaru9GLA56aY6oMRkm9TWxxp
VYhfZciOteEi36eN7WfxQ0rj7TgG5aPi1cEycKPwAvxnc+tIUovS/K6hIrQqEvAeTZOdYkj1x5IW
8mXvDS+2WrXITJNNlQ+ow4X1UMFYPtZww46cL59ItlFXlq6xm9ZBfUY/ZIA0rK71ohFMDRPsIZ1y
1eAqggVkEhjWjfmxolWzqgf9ataWcM7eVzFT/lYFoyyGYjznQjvbTZ4dmqI8G8aEnEEQdU6YDObO
iOIYveSWXutByXI8J3UabO1G4KYYbXiuzqFWC1oFnRpwyrNvhNZEW8Wq1Ykka647BUEqNkUvN1Gg
y9y+1EWlIFpC/tIjLdtQ//iQwAzXuKmjBRawFEZO7J5I1jhScYi3JLwTGWWjJK5Sj/Qjpu9rVUuI
zrIl4jtNiTaBHqUnNWh2SE6R7wXMy92RYrfQvGhBRnd4QNNdLSyFornwbXetFZpOYHbEqeCBwRXj
P2hExHBhfK7ehEYGJ1wapFxj+6xKo9qOPiIUnJGM/RoMjjnUZaonzBvA5v4imeqEbvNKQ7J17BKK
oyYOU1LFMHww7TqVceOsLSmMdQ8Udx3AJ6W1nqIFlKgthoDweqvObmK/D5adxSt912KsPtoPKMUW
hmTeh8LUukyagQZP7ir3f39CBXL6r6cWqUvT0mxTMy3nZ1SurykUhlqpgEunYD2ZCI+xJFwARbe+
GEbzo2USfU7z0F0NWhWvwfynF52vvbSp9KAnULhT4ClfZY7TnypF9/eNw2UtIbGKFOZgV4Is2LSg
bneGYT3WKWz9fEiuRCZgvQ4K0r2irRaGH9fXDvxlR9gZE7wT9F//NLX7bhiQ4q3QdLkOUlS/Ls15
yJ/h1m7regF8jtd5lFN6mcZchYwItCvih1Z0zQrgjLgSILoWfqZpdIazV9rmVKrt7KoBdIW6n/0x
EJq81uOaKFErqDZ+V4YEvGDdTob6Mel0eeqiYG3gNpt8epvEv0iUpnoHUrcPyFFCaHnS9TfKF+1O
yeiWZ2ChGURcS0a4XEm6bgc8BP2JBSGbE/K6a/kUT7cEfSl33BmWd6rTEMkNUzBac8Me7gVxKJMP
XsiDYVHWi2HK7hIqNsR6dM4DNtqraCigU5g36YjmioG3ceELBztgTd4I9nnoeJ5jrE1s2IsR6Ncx
ShmaI0y6RIe51JR8Qs8lF2WMMqbDmnSwUk/dIGOfRG2TEgJxNXoXcRfivKHyBeStddFihlE27hw7
Kq4D9CAj2Iq16WHGQyUZemHy7kQIA5xQJzbG1Q866RhfYKf/w3Seabr0N7nq2UTnWb1GWf2TzTO9
8E82jwNlx4KiI3XNJJuZA/UvNo+mmn+opgVhDN615D8APP/IVnf+UFUVOohJAU4VqmRc8SebxxR/
oI+CocPLmNMxoP/fsHk0afxziLhpO9I0JL4hvqHgVGL8GKIQxY3CBHjkpbHQYxX86nSDdt5gsGSM
nF2kvtUn7qwyxXi0s07z+/78YK2STNQi7/winQ4lylfiZC7axCTBdnSgmMbldGrqBmMhzIa4KNTa
NhO6iSpaRlMXxlfQWVHAnG+6zobXEhits6eaNDcZvZLR925Ge873he4ejL6ATu4lHil9+FGXyTlt
aYOOfvIQ40TyB+NMYry6S4mNyLURlVmAQoCyrNseYQP2qzSkoY3J/r7yxrtE7ZrLrkv2SqevHThB
tEKjfBOC8qHUhGLVM+2bDliH6fpIAUdoJBEX4MIZaog+WcNwwtzVmpasvIGUuQwLEf3b4t3g3EJH
TJ5yg3G/HZ2rwrsZ1PqRjFC50gUXfiMO1yAOvKVMcIcpATRFS7iXRVrh+wqcX1YP1CzBZATOggfo
0Kd5fQXIY2Un3ZVZCwXovngskuGI2OlGY24nwNURHJrAWJarVHdhEKlni1b+xsZ36kDmM0wdToXX
kZUHXWV6w9qvHhlGoGdERNSnyEESqPxRN/mHPGcAH5RjCRG4z4AimsDAzxnSgCXThZKp1sIMyQmu
05d8kgnQfE6WkQXcztDGgx+Uz7lt32Fqv9WK8mRX8h6P2UNlg230unDnJBZ4Jpf1zilIFjc6MXIK
iofIbJdjnx86Tu4r3ys+ihq1TGakH1g2+wwNUjy6a7yeVAi6965D6Wu41PonTXcEjjldIzQl/1Lg
LQhgO+YbQw16fKMEP0hrX6rUsyrNp2+ZCnedmcUvXWeiNKjjuPUb2o3ejUOmfFxrnyJma8X5XdKi
LqrTARm4L37RGV8iMzyEtUenRU419S7n1M2PxkO0IsSFdSkbdrzSfwm6gi6TzIZNqdfGRmbYVmK5
7DrnLRcxJoeuPKbpU6caiPRoMSw19ocFjItb7ZFiZIGMLXHoAFgbtXUvjd7ZTPtTrma7TLVpGBL9
hfwB3vYYn4J4n3YKRHZwiAkCZ2kd9RZqhzGSNmgGiKoo99LbGj7IM74mdQo7QR1SelVVEDi4IBqq
+K2W3JT9gE1WjR5KzX00UnKuG2SLDdxa5nSCjigIASXXP8xaPSnNhaw1elaRhofXDnfC0OGN2n7G
DkF/P4f81VkfDTDsVTSl17SE1PplfGur1JeAx+2dsT8aNmXYrMuKFeh5rH8kABUWGJzKPJE0jfol
dq8FEUkJrqHCSTsAI7vSAF6rDswr9OCqtOu7LuoiBCDJ2kzZky29HkFnMnKsPUoFy8RCzhFnwKXq
PNyVt11rs5El/XwMK93A6IOL76qJLKT1wrupe+MAIvIA7Z28uKOaUjG34aMDuh1+8QHPSWCeFL+o
F1EZvGF52wOApJVZ3rpW+MZyQHnC2tkKfrE+5Pvu86CNNoYbXgaFx4x71TbbriWVhZ4ulDzhsaF0
ALSGiaFLNxGUCgEoZQAZgu/3WGkgALziV1grTOiucZff1SWZXh6t2lrjmG5D49T4VzEVTURz1Y1l
BA+diZGnQkRT1M2+UzqSLrLupEMalFRUuEqwe4UvrQG9A3/Ar4ogA3q7EX5IpT9YsXrrhOzMukDF
xJzlUxXX0CkxPdvHKg4+Xa3XsKt2Z8oKPl+yvtMyo1mYA0IqHHOQjRAy2iOXFGJLblu/fa+M7Kzm
7Uuf8yXB6l+bOgreGqsYv3xlS/PkOyn5M9S3ZZO8Kn15r3XGqtXN+wwTADnB9hLzTKFhx2tj9exy
EUCv+wvixV3XFcREhL96Lz1Ahd8oel5jveFqUtOrWaJzhgO2knFTw9ONFiQYr/XsmiE1HgYxuV3T
e5W3120ZrlUXWUxk4BNMyCl2m20xLp13K+Rc0TDWtcX7OJj9GjsTbxLQXKJ3uSY/kmHWmNqLeiTV
hMaWF6eTefPRDdRP6U5kCJP6zWg2sFrkpau3G6fvDnKAKtMm44lIBmR95dqctFg62T8UDJetHr+S
SaWq3lmdRnVJfUnAbR8lJzNxcYpKdHRNLtZl4+DNR3tba4h805u4jT+RgKCgQFjmtP2rbfTqyu6z
U0ugUDAdXf1YbCBQTa44/5NkpnXbEbblTrzm0CkZkiMSVl6sitJxVDkU1lGqeF27Ik62WTJeubZT
970loYSBdW7TvHurde+h78HB2tTf2hABELSoXUAVclFJ9Sl1a/xfho8F0B72fWHAnwJ9B5T5slei
0+AznOjcJbNO7PWKu/KtbquK8awxp8I6S/aMW6Cm7XnfyLxSUwgCYY0jLLR2eadR05CP9Ab85bS3
07nTtpWNHMQjQNTr9Wevow4DRuEtMcobHApYIkO63k8pYVty6D+dvl4rCNsR7d1j1LlNe7QFmHif
QxQxW0J5LqrRwOaH9z/Ds1t4hH9yatjXzk6rbPRrfXZjZPrZHP0DIC1/oSULQ4c07JTWCecpGnv+
yE7vHCwcdGVezU4nQz4IH/KRHVFF34zA4FCRqLKSIud8hzmMaUqxJYkhWiQj0+JUsN+Qw4W8G5Z3
M45kccbFk+iSArUKj9NXwG4PmOqSIcWyy1SubuwhhlluvTTeWfmUNGJetBZfGGHmvdMnhxK1OVv8
OdBILA5H64PEm60lKYSGnfLm0GlY5oJQMN/Zd5FxVcdon6oifqkBf2+znPldRdBE1NlLVQVM0uH0
Ircg1Q+B0FdNg5Y/D9I7i+LACn3Kq2GGd+kwAYPK4tMYqE3Zxb0Rqc46zDtQLHF8SSNIX7j45HvV
uM9aDlc/tx8kFNjcvg9adKaGdB8jqFZr4ZfPuk2eiJXlKy8Lz1bifqZpSQaIw/BJhhBYBmrOmA0C
k3BFNeB8Q3CEkfRvRp7ju/XU69x4A7i9MLv4TnMQEsjnBG4scg2Phj/FcM6IiVnd2abJdCtRHxVF
5fzVsie4yLDbipeomf0IXcxi8CMXKhQVapHdBcIzQm2aDn0oAgTa1Leanb9TsTIc9aUT9kfl4wSp
qu4yqmx94Zi0EX3yEbLsHisSqi5fPVX4mhYhYifbQGSr1xa99c7ERdFDyLa9I81Umjb7Rg0YH0Xe
c2xEyCq81yIar30jPNNRucYocwXd0FnidD4YFYAHYnjKkW5HBXGMfm3/MKRYyUiPvh1t44UEtUMm
kKhocXzbEOhMkif20t7NlvAHITSeusx7FFkPvyfyKcYZnHep9HP6WympeUdxQV0oFqV4hwZ7GvRP
IhxdTl75yWVgzU/BIDoAMoAtyEXI946ZoBzUJ1tHJ44dnYEGton6r5eAbVHt4T3E9Kp6OEhKqgcb
ZAoEBYsDI3LFTGwKAxl0hWFTdO4dpad6SRZpvnCxrqvO1CP0hYGx4yYzUJCEFSe4wY/PU/N14dQe
HzDhXRDvv9KUurNsdKpKSkSSGACKgKx8jLRJ2Va8g8s/hwriwTj2X3u7e5J++0FH/FMfrUk0+0bk
PcYnlXXlu6hz6PzRXGbu7rTb1qzDHWrSs6Yn20F0l0y7D5Yu3OXglS9odYFro+Ekn5NSeF6F0OwC
+aSHyYHEol9+zSV20IiY0e2V0Owd4iMPWXJ0o5F3uERG+e7XSkDUaHelqdHR0Vo85L71Vsdo/VNJ
2E80XfD6JdfxrJlcnl05WSKTvW0hnRrUgst/c4uW7Q3ssD/5jreccOGmISbE5xCpJuN/lLmYDfp3
TjhnwycI3L3pkFGQmLlMa4QPGRpZaGLRinTHG9Q4eP2ore18rM8ivO/N9G7wPC7/Sxd+6ZIsPY/J
Bn0af5LJKCGcCJ2RciPEohA9JU0EExm8l9GXx46ILh3j0mooKqRzPZOgyiJKLNm0enNZZN2tjvgW
o0e2a0Z9ZavOu+kN58qIxa5sitPQaQ9qbtNjCi8VZDIcuhxgNvV0fImLGEDXOHbJslP0fRtwTNWR
heBDu4kUksn7hvHAGFz6KWeownnQNfgoGQz9tRFghFGleSwNWjW19hBJf012NOSMKUypS3ahTIj5
ugs7E+hPPI1qTaguVsgFMKDQqQRXDVLUDUSWZmlkCLgHzlGOQ4/CfXY7rd43CVHAno/y705RwUql
1NAX1SR6s5JLo0N64iby3jD9BxtsR9bJ65z16uXNpBf/bGhbagVZiPqjqbefge9+eGP3BHbgrfGt
B89kvO3YF8y/TzDAfhVRfuPaNurFAIAzdcwl6pwFmmlUJ+IdwMFe0/rLMjjSN67X4EO2dkYjAzCa
ZjS7Al43R3EMnK4bsnVg0fbxsvyOLNyLOqSOFqVMah0VoxnN59cE2BMHZ68w4/Of/fIIJk8sPRJd
cTECDwuisz4a1doZ/M/QNjeNdye47unW+r3piKlB2yF3+BYWs2d6voE+RZlhXgyB2CwsSwvW890k
wYKZs6/ThybVISVm1HOHSVGLC7idKhGOd/SDAvVNCibNyfOP+XVx71ETLwtvRZ31H++dTR+fQmNZ
C6v0vj5vfqwH0kDwRI+eCMfpxfwO9lT0aFsNVRXCX8wievnqTo/NNx1HGoDJCnquFWaLpOgs9A+E
5SyHKXhFmUJ5PBjt/CrVe2k7FJNO5dM+m53LdVTdtsOIjzmyj9Qs4aB8FWO6IMJ+FC1qTNoX9Exr
ZMYIeau/fi1RteSACQTChFgkF/W0BuYlmOR82LzoJH1Cw0QHJ8VOC36dlYTAmASReXG6yRQvXUXK
tqA8zcW7IzRj/llxpZjj+rfF+dVyAG3DUQvH42uRBsDaSq1gN39eX1X0WatpWPeIY+ZiXnNfaykg
DjUTk2geZfnFvFaimmt+VWtUXabH5vU/v2Jemh/72h3m+/ONMQVZQifYFRgR6645zxs+ANgV4flk
R/jeG+Znyh4JDb0iMt+mVTF/Sb0tWT+1l0HSnFj+gyje6r5a21VMq3Z6EzOV7YjbxtgkjivY6yiB
pPXeM/xNSjr7qgb2wgmWP5xuktCS29EboV0UbFbk8OkOt2xjgR5Ms3/54N++w7yIiCNdaLo/CV35
il9bL/DRe5JYpK/6aecgXQBTbQmjwYJV1Z/jGDXNvKp6yn0RdIO/jhpbly75gtMK/bkGjcK/xm5k
KyCzDD9FBRba/ovSJOr6ew1ziFzo0gaZOO1V81fKcE2gH2uRvfNdWky+sTWqBPcJEF1VwoHe6crm
60+n42p+5fyO//Ex8kxGWgU+kc/T8UEjnloC6vr5K0OhkjsYEXQK/3GQTX8A7Iw/MBkW595AA4Cd
t29EB5ZocrcX61RSlnLn0Kv/+LlWRkyWT6SAkxo44KfPnj9y/rZjeIVzFSqFkVk4wOYjbf7Fc5nz
e++aHsukuZ7OSEIf5dqVRbfxZXySnsKOOO9588330frbLvq1OD8/UgYFyDrJYlnZXy+pfbFVHuoq
3Xxt1bTwqq3ulfvvI3z+efNL5sfmu960F6otvO06YjXJYDM/Z847+/wX36//uQvO9+etNi99vWa+
/7X44/n57o/HvnbbvLCsP089WcIoSsQmMGD4UrG+0zBvLlWCUb/Wj+6IZuHpIG0HfF+EfNqiYjY0
bfEO9A+tvGM61jfkrlCupJ8ZMwzEM1d30U1qG7uubA6CbIgLao03OHCyCnAEUK+aGhGOxp2hAFwr
lGanDDAT5psMIfxFqZWwROf7MrZ1vNQqceEykzWjMTzJdtr6VEELnpn//t8vpkS0bzqbQJA4H1Fw
3A3E2R+66cYNOq4C831Xt1BjzouNDjwxKCcFUg8eApuld5if8DwuFJYNIZfcTdg+HD7zjTPtmt93
vx/rjZ5VPD/9tTg/Zc+7/fff/83z3+8c9DLbmaUe9peCbNTN98t/e7uvRTl9nd8e/fro3x74/oLf
7/LvHvv+9PnZ3iLL2C3BZhgVPvO//9H6tHP8ePuxTD3IR/X919t9r5wff/fbV/1+G4DAPepw5lLz
X88fH7JzabH67KdYhmF9Urf6bXFOI9OTwSFcWizmSL+5/aL1JY7r6WZ+bF6an5jvVn20aQCmbL9y
/XCk/xn7V0wO0GEO+/NA/DJD8zwIg9NlZLZc8WU4+X/fj5LcWlKoYhA6n/d/hv3N4WZOidIoM7Sb
uTMjko7rfT2dvVQucChrmNSU87kN3BxjMQnAdzrB2V0RXvRfPZ1iHkLAVfd2ZmSvmS/TESKm1FfX
c0PHm65HKulAWZBau9mPFmMUZH150I++/WnzXTTILwm9g7U2hwVOB+28xEhiS6p5SaUyIL4ZODZU
l4aZeZmqeNVRP67SCd9jTxCC/K+lH4+VpQoKLuwIHyvoYNUauOL5pkO3dPH1WKj2W8jUS3U0F/Nz
remYW5/EqHl74iMvLuYljRXztTQ/hr6ZfUBATBiGEGBvWTH6FQJzfQ/5Dw3Z1Hmb71ul/uBmmbue
22tzt42ONStk3sLf3bchL6Mls2sqxtO4rphu5qV5S/94DBNkRWGweA/ny/tXB+5red7QbUpNrbad
5bw550383ZGz5kvR1/3pgmWNDL1SJI5zMy6YXYbz4jB7BduKxMcoKD6xqOfYq7EZmgpU8t+26Pxg
mGbUZhmrNorKGiBut9panOXn2EVz2rZuC6aCySDkPbimIGaT+F5MZKa4rbPukGdhvR+sZ1clVHOO
Bfy++XePUYHZKUFFUqdmVBcDeoCvm5rcO6qSBqj/vx4bCo9oQo/qMjAEc1VO+YRj8GZ4Tr6nBinW
XdU+CW0EoTFvJ2/eRPMiBrJ7F38tAMQpw/F7S8wb5nvr+KXGJFWCNZg3wfeNnE5O33fnI5NkoWwd
DdHnvBnmDfTvNlUzbZ8u0/OdR7lr3ii55WzMPLG285H2tYnmI88OW7GEw0hLZDLKoA5awqIadpGb
xuqSyPHyYhqd74WCYG9mtgRR/u7SSVh303ryNFZ7bFtY8uf7X4uOJ9ul6jN/nlehOq3Hr/U9Lc13
NRPWB0TSxdeREeo2SAn78Tuo0RnI31rOh9HXsZRZwd7KqJ/lNq1pK7H7pcHWB1WCkdVXNJ00N3zU
vqpHuz7t1vQvKTTPz47TmcJNMRlZY/7wI9Lz++68lJlAW4Si0HhgADHvaf60GpTpPWa9wP9ZRQRi
fLTD/1kRwXQ4+6eUoq8X/KmEsNU/wJg4qqqrUkyZQoiwv1OKyIBAIeFYwp4kDWgQ/qGE0P6g9kDL
lUKpxX/C+EsJYdh/4MpS0T8ZuqVJzbb/N0oIkzf6J6mmdBzN1oWQRCJpcKp+JHi5HQnZuGnEnv1m
JW1zOLpOT/CBwO+XeOLNaPAE2W92q51zh5iM2CEdBWvBU+HY6UbQpqGY5rnr0mz3dAOoEfC8Y4Tj
JrLbU5zhntC63mWoL8ddCptaOOVNTuQWMk5qoFpHoszo0iwz8Gt6IIz3Y3id1bRPh5gmsFCfowjC
jExtDta7NNvGw+jvEm0SPFREN1eNvv5t650YH3tZ+l9EKJ24rNbVf/8//d+sEh0VimCt6AalkR/S
ENihpat1jrkfFQnmWQfZ7sXKNdzvYZspytZKdSiFVY6ScjQA8+GFGKMXBYnoCiA/lXZ+aZ0jtWro
440Ehzq5Sm8tdBY6SQsbLLrY+BzrCSNEvv/7766x+X5sUJuQGhtpnLDQz1jmrM39zfzg+jTrrQYu
u+u5T0lBBTc3wAn0FiCt2sEeNGrHtHtMmUBh5ixoizLv2pul/ZiFSrfVSuhpvUfBtOvgVsgMukQ3
7EhlAaUeEnApxUqHpEqJBogjIgtDp+SR2R5AaEqJlYgPRgxsJ0FcoenjTaAVFX2s8jOBj7MgX+ZQ
xAGyvKw/DK1HNW6Emg5uye/tJ7317mVeU+6E+66ORFyBRtaiEECBffL8TODjaZoNY4L78RJ+8ghc
Ut8nigv72B7xsEKFNwGGG0CHcfxOI5W30h+LhW+Bm6asUdjmMuF1y84/2opWritEmAvNIsvIqj90
3wcmwNTTDt1h78VetfbRKcem9Vh0PX9XFaDE8GtbykOOi5u2pPJeNxFyPVkL7EXNDuniND1zaM65
KNnw41wWgCEWnU83E8HTHsrAXUpTfln2RHvVvImSebhDG/MG+d07dN9woXftVoZQqiC2v0bDXd9C
HYp689X29xr9jwWUjVMgbNBLuYlvvEHUkVSHKLE3Xhw+jyOceDfGq1RSra5MbMJBUl0V5mhsVB+J
hRj1rUzT1zEaiGwAVEHDtlg1bfmUi5Jt2QX5smj6nhQandK/vaLsfkgc8OQE3gCECUGHwDEyjpgY
i6UGitHVLhH/NJSJb23ALROlcw1UgE6KRpug7S8SWb+5ZY2iFYMWneGNT/SbYtHaTfDorFwCQ0h7
HW9oi6AbAR2RtPdlCy8/LtKHfDBfyrp6kzG522bzJG3kwG2dflRhcKP7uEm1IDiWETreoGkfETY9
j2KpAANZ1DhTlqMyrj0Ad8J0D/lISahXzSfyx8FH6VeFOpZIIPVtMLgpMgaQfrmGyD4n0UcF94eF
wqbvapJa5JMx71Orr9vjgG7B1+tLPyu3NfJDu+/2VVS+S/0Gl9tF4yT3Fc6Htaf2r4om1kXTXGA/
Wk/y9cymfJ6Nw6LnQg1IpcCrLlFtYcJS/GYvkpQaX+YvTdV8tCN5N1WpTGW8DHMmDvBbEop/Huou
+vkNyqc2yM6hVb0CYn3243ZLRsRGcCQRXtm81DYoFC7omaRhhhq40jSydMCGLVRgM1ivOLFad2PG
VEnGb9grfwGAeikxIaem8apUfk51jxO6rOAo984paMVTyPbUQhgqbnCICnJPyuIe49I0DD9JId5B
DuWEHbyaQwfBHtIEtPizHZLn6SjMHjwm9mCLY7Nc1ybZcUiAaTG6tDPHpN0Ss/KZcuQtbMhzSH7i
e0JXNsgFoQtbjHOEikhLHzMSk3t3EVQUMyqZnSUgdC0i2Wqs45CzBurjPDaOJFnh1CItOmlvBmmf
gj66Ca3h2jGUXS6dFR37mMolxmZw7JyugXZ31fUQRMbC8tAR0MneV26zD0sfiZH7povkEjz7Ldo3
oORDf5/Hlr4aXRTmbqeevj43qseVa2Ubas5UMMPXOJKr6fgeqmxq9/qHMgn2LjHtRqiutQHEiuk9
t0U2LMa2/4wTBFW0TVhJBimk2snNtZvpidCRT1GHvbF33vTaPXsI3aquNBaBi2jGtl/sHoW9TdjZ
XlbOZLRsn8b9oKJ2KjRYK0DSsnjs14GD3L3ATNbRbV+ocN0yHVeEtEoSJHxRbBrLv3M7qINh0Ox1
nVOmX9M0rTQPcn53ZMaxT2vt0RBrMyzjVSTltSWzR88pJ8DAE51xEoJHExvuqypTDAQ4BsaAHghy
nXXawNVCW7iSiPwWeYOcDWPHXVW2OVNEf9kNY7jvHBvbLpe3Jd18sHTGgxEA0461aXirdxucJ8c4
Lx9cvz9ZEhq+l8oHDe5bGFUffjAJxhrjwyAdKKuZRaUsAAGbINJtOT81OMU5N9EWOzbXQJuWr2+8
6D29xDwmN7D0Vr4zEuBh4kvrARYhLKfTEI0KALL2V280N1bgLHsvebMgPFz0ZYhoGvutA7ELRUU/
VQ7afKMP4uihu1kz9YC61tz1StYtPHXg/MK1Z9D4zZH2nuDiWBjoWCRQ4YU0xHPUU6AGrfSaK+5j
6TdXhts4U2BbuukhQRqmFdC5u0okMwldF8qiLQe0aQPAN2cwr3IdPchg34aiXym2fEpwMC8aqger
lzAPXocEHK8ljFfBQCSs/U2p6DWoNFpv1IDSdVTKa0yqqPkadsW8tk4jyTxA2j1riYAa1FG0o4tS
nsypKaZikqWw1S3s3KgBnarYaLGuXFnwFA44Iz9GW70reuhJ/AYQGuzwSlWVhK5BI1Uz+i4O2e5W
9hlgmFnERLEtBrpd+Je2TLNACaAuSybbii3uiJLzQFruJRmJEMjkSTU7NrbZfYwBmMlCH7YUQu+Z
Tqdbk4hwTi7FspHyriPfO/LsC71GE6suTMzcVibIbSYk0ea85Y71a2yRFCPYJa42Ig6vOrd5HG1z
MoglQAt0SKXm7aR0l3VUP0+rrnYRn0/boxPiySuaj1HhIE589YmAF3qaIGdwXT56WnJLA99nR8dT
nGlPstTzjTSDBSlBH23aUmNltA37A7WggwE0Vk70sF7gvY/LET9856b3VjoggyK+bVEU2YMN0gFT
37VvFftmsM6K3h3DHIJp8P+5O48lubVtu/6KfgAv4E03YdKVdySrg6AreGDDb+Dr3wB4QnUuQ1JI
XTWYgTSVlcwCtllrzjGLF5afF2WUL/T9rU11zNC0emfNO/T81GFNrNf9f8f06JMLcqhK7DvbrzVs
0FiF9+zm9u8+l5zz0nkTTvY48T+0zT6ErHFy4zsbX4HidXxwsjpSIgtjIjwGGBeR9LzyYZx+rBNc
qqQY+yNlDfTfRmiL2fEtEIhDtTjnQdrkr6PRpUNA4YZy9aKHbS1e52H5Rs9vvNDXPMFPYKtbLjoq
sKUB/ghYcegw7jRrCz2SoDvFZuXjAcMStomZcgXEJarhCsn/gURHPVQaiIFtTbCT0A2QLGkWoiYO
rHESN4WJyoWAoCjX2cFgqcbqn2vXuZIHfEbzkfCzV10BFC+VrAxS030hhcZG3tXzZxzxrBfqM/zZ
us7qMLbyI9BhLn9tPrMuGU9e7f3Oki4Oa8LgfDwKCCvmObtZdJryRY+jnesQij0IeVSm6lNdSybC
JCO6iyZi4cHmFrW5sVzH3hdoU8r+LBFHECfRk2fQGeSg0gOXOt0nVaBbLGf13DrKtTStgRQWBdFn
YgbIkKtbp2oJSXcKlC4l+It0y4jWlSNay/GgtNXEkGaDc4jT8oTgiGKbsWRV0PSo4AYclBfyy6jH
uijhP+/uR9pig52FGb8/OSsFsIK6bmko/s8fMB7KbpWsjKjwfb7FfoTUeIqcSXloR8pdzax6aBpU
5nbjmCarDS3fQUs7ZRTA0q3eoZDvw1qZE2a/0bcPtL/RfldI/aHGTBy1WxFW7u2a/bBQY/YXsfAT
1/0mt/5QnRqxX1vYmRyQvSSvaOeqU7APOojMMGabZ5z2VDgF0Fmmj+cNkjvmS/xiWiTN72+/vc1+
tP8KTLQ0D/f3hmtACdgkr52UHhTeStFW+I/7DBmcyt+rnW+InnfO+ItCUtq6gyC64ux1qnqNvTE5
4O9d74DFs2MyLHEkFePkZuZ65ZQBNqVo6T0xrFqkLCh2AQvX4UYk9GGX53dpnJShnPWO7DLP46pc
nxGwK74EzPJElDgq63wEKG5VrObgnxLKscDt2ARjOGOtR0snjU6vyJJJzFb3AdhAA6w0I0QGcqia
RbltYrdl3Q6tsC/yjUZEXWlq3lmPQEynN3+Tpd3bUCmSVWId4jSLFq1qMZoa64NSsXgACIDwc/Ei
RRNWVGj8/t6Syc08Wd+oL/xcu7U4V/AfmR5ietBRiT36nFWQDE1FmE/wgy7eMgJAsVCh2D3jQy2Y
KoaKxC/ADuX7yoTk5gbGVjF113YbZ013MsI26R4r0+yuutYRmDJ3z6amg8Vb2Uyp1dJHsBO1q02p
I0XIcK9JKGZ6bZ3Z45vnforzRwK/7UPCJcNSo/4xDTdwBLxLYzKB9eAgrrXGSgzBGQGHSwb6SvFY
XToKA0U6lZAskkcy/BwKALmMmmxKXua1/jBaxu8ZswOdjuHszbEBfWH+1hZkOjqzs95yisDM1Qd8
hsCkoUJMrDEd90q6hHOdaMlb+RPJLRRPSuTzCRqQXnjLvWlPD3DFiA4ekx9WMyxn0cBhlE56LWLS
wqTdt8HGmbgbyHu9U4wZlmCCD3vU7cuytssLUFsCFeuJ0bLUnyzStl4Spa/PyjRWfqMjxWl7+0Fi
eUEPLtYJ4fXGUM5d/UZsN5NqojVCUZwSPh1a66C/Zo79UAikQNkob/tFEQ+eF9/NuVaeXGPor4mc
Xwl2oPEBxXJdnQc3qOsxf+qgZ99khMSkCQgCtiZPy0LcS95ZUGaF+TUjqYE/YjFFs2W451QmhI/a
iR7WxI6BhfoasxoJmMSMc2/l3rmcmtCsOnEnWgu6XJWYZ7uE22wZD8SIqCcFYQRbpBKQZU9ixfyi
kT7PGt3GqIdET9dxZyal3hyJxLhkiOCjtIp/DbDYnzTExXk9OcclNdGQaxZfmLZ+mzpZnLLhqIAr
PY91cTUmlSwbzlzCHCMyaV/xzFxwVRhnQD195KT1l3jViicHUJAWd/11hojcqhW5hA4nxLTiKUQP
dU2oymzqdWhcFPLnO0tSL3Ft+Yhv04uIAiQAwCysk7qyj9csQcJZr+N3UlLlGpvXYXKXcOwEguBx
/A1FM70fJdqwynibPFYycu2AQSzdY8eZm5Iwd9ESuEHjSkhzCrx2whZQbXm3rCV06hDZO0z7CU1w
EipDcemqOnnEankXG5AlqMXVbEDIslpRVNfKVbjLlgNV5aG5vq2AjiMPyOgxy8sL1VJKL4MjKSig
nFqGqzkX43Xrk3WPVlYhEl/Ry8XwT4/20m/pG4Y4prLGqaAs96yn8wiPjHuOSUEuRu9eRW/PXF0q
YeKArShW/bLztNVK947Z4Nl3lo3ExezqBcRSDGLKrl/BE3zFfK3edl/aTsleiH4JcDGODzHabV2y
YCQRAKeVgVUlKc2wNrWQRtVmsGFp1zUdi+y5CCoD4/5GvA966f4iCno5rvPYXiVyGseCLiKINadW
GonEpbRmm6+LVw2nCbuKoG/qyzL3TgKIpd8N9U1XvNJqBiAQkxA5zPFlQfc4iGtFgstlLfurTqr2
IzXLgwvDeGPdzwhjEFt70N242Y+y7Ea0TMlKSxjPodsOZXezJ5IBwd5yuPPTvMAHzCEnhLFKLUnp
SPHzSwXR+wITzK9wZF7KtP2oFW0Je1XRoSNtEj2VOCkc/3AvtbExQM9sh5mQBhWFtgQ8f3brWY3v
9RLsyuqiyLJZl1BfzKNZFuvF9NjAD1VehaXlLBcS4YLUQSDHDoMUhO2h/YY42Tc5UupA/kTXEh/1
eoEXMP1zWDRthhdlQ6la6mXZbvYjHRcX+8Bh/uf+sJRZoBKlBfR7UyJ1W/9uO6rZh7PCN+nQ2jIx
2O/UkNZ5YsySLaAHtjCJXuLS2vRH9NwGDN0Q27I/Fu9Ll8+nbeb+MOmLd4Z5Gs+F5/zrZ/c32G8+
f+Cvu3BfaRLiBNP9LmEP+vkjrcN6lkTf9e831DAS0jbdPtyfQw2dO9U3chU+f/pfL9ofdBUb/AKi
dgiN2+Lrf/uB9ld7ribYAqfdn9elbWwfBl06/ucv+OsN9if+euzzria5crMBRdS2WmQgJDDDlCVy
2s2TqdgEU5HYCQx2e7o1aR/r89Y+zrunLCGWBpXIwKaOGyeGG0vxFMnKft/dHpTkmRHMUTYh3EQ2
b3ZVTYE9jcyii/Jc1u6LDSLR17czgOvqp0fJJ7SapVFDTvHmQluDJ5KODX7cSeyEevnsDSsh8rI9
blFMy7XsYQVKGguUAERzyU31XdbruZvmX2nVgK2GkZrEt6MuLnWF94eFBRPkYukMGcgWOIvwLLFO
t6ZXs8A61RXiOcucj7QR957VBonhPTRa8t1uCpIfp+KOSuwHpOl+yh5aOUIaHkmVFzQM2XZ/pQWN
9cJyMdMZP+xeQaOhqMNB7ZTvI/aILWoC2Js4Ka38WVSVQe1DEgCijKaP7ZPfPiy3pPR9xDYLYE97
rmfzNS/ml7QlgnTUXbIK6SDUMSaFspx/wobDecDOyNbFl8787UoquZY73VfqdNKr87TBT9Ruxs6Y
Dr9NskNTQ16dtLhWSnLUteRd3/7PsAtEb/i65l4dCw9/b6X8tjkYWP/lI4bZEQ1uktTP8L+vs/QI
kKgOBZHOtWXe69b4RiCAkVJML9s3+JdPVtMXh8Y0j0Om/OpdU4WpmJHBLp9dbX0tmkmeNBOjXOc1
N0PXn4RCY5e1W1HExYVso+RUecuT2ALap/jDaeDeFC3hjyluBriyUDJt47ZNjDLIsFfwTRjmwYnB
RWOAOcwauwGvfJWGS0zcvEbutWOx5RN67QUedQivxUyzOUt9M2f5D+b2aWhfl2KZP/BFoSD3CnwI
izJHJEyftTG+a5HqeZN3O9Qtw6SxLc/vVDd/MTVPPTgkkYFczZfb1iJGZ5huW9ciUmhBtItmtjcp
byo/Z6+9KSbADk1ivpExL/T8i4xxVSQxWFdX5Fda3FXozYSgUUR4cnXoUK4tfjRGxUcGkDExkByN
3HD8hYjeaG5tK+LsgQagt4SsYY8LYppJW8vLHwVNiMpo0oMpLHTd2IkK19Uis2Ehn2wbGRvFR9BW
vzpllv6qT0R/I6+ADZgq+KmroieNJ+cLFHNN/WlhL8hO/eJOnr88eUpGEtDq/nLG8t50zMHXZYzW
rcWN3MSP+I0wrdRF4lNSfHHBxIWOFb9mjXOs4emyKTuzl7AP1cTfzlQ9vKCm9UBvPg4EpmOu9PUK
SPp3k0Vkzzw3pfcB3KMNp0ZcPDgc2PcQd8Se/t6rho1LQpIyD6PXpKLq63AZV8duDzlu28Chfq9/
aUpcXU1FgjneQToSvT0eVAlbiyGlOBWCTEf6T9AcXUIE2ysIUThASfEV6Mh5hLlBoYjIXr4CUSsW
yK73kkku0rdrTdgVm5YLhJS77V8M5ZewWK6WRRhhMTC/wql/4YRnpLGRjHrdQNr96AZdQ8muLaky
dCuTY1NnLIQkLi0VN2yW235D+g4lhiaApEce+ErKSUcibkWrgNnMQbmpJkjwsbKQZ6kuih6WCTN3
OdcUir/1lHuufVOk0eoa8PZlJ4MGKx3tW7JV3OIr0QhraFQdWP2ufY5Lkv06s7wv+pVyk/K1kg4N
qpnrahNZxfa73kCMa7cvUsuxY0PVvWO3QlcLe6W5vPeW97OjHsJfQ3t3j0lH5gD5EZiH5O+BPmRX
FE8ZpF9nrl0/tpPXrSFNtwv+7JASxWiXx27LFrE3irBTYM2cW0QXccySXitWeXCsKveXOT8bbpoF
cITJnhy2//7gZIGL07ntDPK3PedYtjE7ZpP9oDRsfiH+m95SHwj0nMMJJw0cyP4IaC0JW/Xc00jr
yopTUDfp+Zkfk8tumIAVa1Lu5Vawx+qd+/UIb7VJAn0kQG9T76Se8lNP85uibH52Wz1dnwiFFpQK
r7dkrgNCJEKEiBAyXuwT9j5xjvXlZ8sV1FF2VjTtbcoo3QwLGCH5IWFM40+A+N90d7NGe1eh9I31
a1Upnar2R0HJIBKC1gEVGX/A3Jlaa02QFYTpis0MUjy3WTYYQRGZ1GDR2FmY6uga58VPo9TL0CpX
KoK5cHyPCPEV007BGCoU69UptCvmK4HZRr9Xqgnws2Z+H/oxO3B9d/7Q85lKMuZqBZ9JTK5WXlQj
kVq9dyBZM+Bq59u3CUZiiZC3+5/CfKGxhtXG6yoGqoUTIlY7FOnKk7uZ4CtB2P2Av63Bx3CUhlcE
eItL5XeHcJG6AZ2d0VIkkyh8m0q2b0V5X0LUCgjI0w9d4huG0G/HsZUH/LxhMRJYVLehGPGEGeOt
p+KlR9Da+ZCrPIaE5LQ3/P8/FtN4yC3+D2KaAidvU/0nWsQky/wTLWL+l2lonDC6QXiSYXkoVv4R
1GiqAUDEhk/k6Cq6mk3M8o+gxnC2ZxzUNC6KGaLNoI78gxYxjP+yNQuBoQ13c/vZ/ydBjc6O5j8V
GDwApkRHV7PhT4xNoPM/xL8UGN1UgL6zNfLaMudaNlSw54UVrUN6DGXWt7mDESCJTBOYF4NReS5c
zcDhRdUwLaoDuUkzKHKVq5s8ZbwyBQl+9FhIGjPPIIeUi2oiQTPNS90lncFS7JzOdXZl7haqVfgG
kV/+3A0/ZKvS0OrpOFW4TQx3DcxFI7/T48K0MTutRuVdaApMQZ6yFtEb27kI23oTlAj9rkfv2qmK
jZ4e/Ph+9HmjmL7UQURj0gosB1T2/pROIZLt5PZD7dw4JEokfUSm45tHFR/mT/LPTdILnWADdsSF
xZC+32UFSrY5ih7/88X7E/tNtv3EfrS/y3601Ky+PAtmNqZLOCEfab8lb7kVwiC1rK77DRF2WHvX
GAQa0eP2ousXD+jT5c/R0AQVTjWf7t5EFZV4iHgk0mRdyystLFrLnqc8jm3mRE18Q8gJGWY9ynvX
wF3/eZPjGPZR7NNKLGLs3jFN8mDytiKBpYtrZmc39HPXsL+rbAumQ6/nxxomCzuX6kGf3Z+2YBEx
0XUIbbX8Wq7s6dJMvLsu2TXe4jzGc94FamoT0J27NXNpzeYzIVTYVb6NbkrpeiqjqVUKX/PkesJk
e2O4FhkM3egEpmz122TQtVs5LyapBQPNXi+x1SjvYKBDwD0rLmZfvU8AYI5aeqMsH0at1beTx2aE
T3M79zU5Kea1y43xJl7GMB/0HwQVT0DNbdq6aN9uAf5NvtYNcWBYDaN5ZwHjnxBYZuX0vFBkloW3
3NgSvFhnAbFKFCu9xUPE2TmsZTSDmj3NpnEixb26I9CxIxenm47GnDDFa8WEdKSbl6PZKkdpIp+B
Ak/eQjXfQMYw4f8OyFZkf8Xab92oZWYfHXd925/zxMy3R15PFesT0wQvsHPbPeudctT4r98u7mLc
atunHvr0bVI282WGhHV7bt1u7Ky6X3TLIa95fbWTHMkHtsvDUtTrDblty81sZ3wfVolvV/nprEMS
rQsT7Kyt+dFaxlt7JF3Q77cdZM6qOert/j8em7tvgOzvsiFZyYdKq6uie+ppUbpIr1GOsjcZABer
K6Lu7XB/8PNmC10GUlweGAAHfyfnaSa/OScPfb+nb4r6gtBMKnoOTk86KZtpJ2y7x9VKXmXG8o5z
Q7+iT/gT7CO5WFrDfigTLTBUaPQZqelRkUx3e6DuaK2CNU9nBnpLKMvBpvQFvPahQBJz2eq/UH2q
990SNMO2ODUeC/fdNvjHz7QfCgdtMcTLkxqLcvV/li6JgECS5ou+3ZDgZ1r85VyPxm5Nue2yh3d2
E+49gGOn/SGvYxekIaoNOwM1F0MCnsuN8JFRnKSpzGZDbZIq7NpiwHHZ9sTcbKpWaKE/CzlNYbqJ
1vPtZtmCQvej/THpEgZclAAiNYII+5jSHNHqp2rApCcmb6XV2Lfs9LzvRueVUb+JpPePtFbJdy3r
tPDPNzlSWm9cvJ1o1DtKYOwT8a6cFs+B8mKtGksdhDBezVpTcmKzrgXIrGJZ9Y3NWufs6nF1E+Hu
ebfwC8G4xqS2Ue8C+qliKDWqEwnhkQokPKvbIwS/NKoUe4HiPrwaW/BEi5U10hvwAzFfejZtHXVl
7n0IHzMuHrWmLY231x4ML5ipp+MmMmgh9YRvJPVNP7VpZLF9rjcwVYaec6wtQq9QHWzdMHu3RuyH
u9nr00DIupkouoyM50ZRUygTGPP2E+DT2tY3zdOgjqSGbcLv3RFpWxnT1e6TjMdt8oIACbgoR4/q
ELqa5RAFlI58HKLiRuIs2E4kg7Fc9En/qTuOGlpjDM937R/3gmY79wb4Sozy36z+d7LJ3+m8LYju
NyG34wOi0i61BwdPaqnhp679kbl5Rx4OrywJcQ0kutc/r4brxM52y7iM8zF0qlycyN7OoP0MUbec
W4AOtKtmSjsMhyGpfSSrr+YXvXyaEUCc//q/73enP85DwNlLTy70/jUAGvZ1FXXjfm+/2X16lrRv
Sn35MW/Jp2tuGxcTl0BosYH/k3CqVxkE/jb1S5Wzo9hO0IJw53VZqTjqFGbjFvJgumVFrnfSMTBC
KhpWNxJb3bq7mbekZHrDKBVsCm8j3Jsg1lB37pnBGHwdpDWXXOvkhVRONsgZ1WdWAeqUPqsDA8RY
QZP38pm+pnRGzKxT8JkfvWKOwg62uVIcCwuN55OSKs7pRJ95M3AgGEW/k8Wn0mYuEJ2ga89mwt5K
aZ83+2P9Oj6qSTdE+/C23xgbqu3zLrtMcakyhRJD4nRB2iTMraM47Vd/omqMBvvhfuN6lkcv3tnk
EsMNWEA23yoZcbaMZ6q/3AwaYga9Jzd1C7auVob0FLZJXXu4jfTpHvPDippNfd9/7z7e7p/lr7tr
jHuptiuyiClfOp6vwYI5x4XAiza1C3tZt/zSW5Tt9wr1ftMrJEf1Fd9Ioybmjea07VEfAHCx/oK9
o6RX3VSCtRbyBP9HIZwJ/PF2ZqbErTaQo2mib5fpH7c0uQIw4AGy/vFKznFLB9w65BNdZX0Gm9EW
SCyTMHPxYvaOzsDcGsUVcFVx3H2ru2G3WhcEg5/e3f2Zz6e16tSPo0HMHfXyz4f3I/jO4uxM74SC
bUXe3DrNJF7u99ztS8k3q9jn3T9Hhl2cDZKKx9ZONJLN+dGmSLCY7t+jsOxmuuZtc8RxTOIN/+Na
r+XFzEv1JicV6MYavfMkQBgkTrWEWVf/zqpJu2iKoV1agRVH8zzkeVR+90zf/SjfPFh1ttV798P9
wc/X/K8ec3o5+42SIF3f3uvzpqqd7gR+IPh86K+f35+wN7/QfjTKVvEVhZrHfukJUZENuh+2nV3j
r5Sg+PWGOgQZvgHxUVFLl+a0h8l/TqGfd/ejaTWRJO9P7/f3afbzbgXfqppWkmdklx1qTZXhPuXo
2+SDFhex6n5/3q4jC1XwVPUzcNLNCrPfuKrswYMNo3ua2tmfDTHe7DcS9FuwMCP7JNAhxtEEYQq4
o5mRGaIvyzJOlxgNan8CDhYfF3TXY3syF74NWyRbcXQ7JLCKZTIRU3iq/nrqX6/KxnxWQ4mG9s+r
6hCNmTivDqNPuNuJ+u1q+LT84dvu/3lGFDY+uv0pdi0oN/bDdVN7aKndVGREcLjs7sjPd9EpUfvC
kVN5TTYrdrO7d7VdgvLnzf/9yOdbxptNc3/H/THZ6+55dPz94b9elcJAWP488+dw/+1/Psj+0v1+
1jq8ar//5zd+vpWaw/jWPXuor45Ddvpf7//5Kf587M+nP9/9/+KxprrmTqt2U8RG6LzGC3Cawt/S
uHU7aMNeGOtJnalt1Sg3VmyBxC60d2auwgKYawa9tX7LMwhvjSfeCmFMLGZXKwJjZB612HnoCym+
shX+YIn+fXDSNlzxKMEEV+qo0Xm51pDaWiFx8bM+fSWYSg3GvIgvtrci+QOfVcXQ5PqeMnCZeUM0
NMOL0WTMNC7u6pUZ5WBP08s6A2kaW/ULZF7U6qQ2ozG9JjWF8TTrDuA/PJ9yF9m5GGWWeeyjUmHi
s0ngmJcibFmf+nLIO66FAYpDT57y1InyKOrhNzrnbFOLk4alTt/0QVJotL+6+QCoRuTY8LCQmV0X
LVJ7NxRCsaZoamg86y1VrdVWkAiMNk2ntTkVfYEBjO+t7M0rFPuRoS/7lrpDfZemv+blB9nBxEAS
tTvlyhQldfploAuDwDQ9my0b0rqRxCsaR2MQ95pIBv5ULRH2yfjLBtovVM866jEVCahDUdKxcyOa
8AtAxV+WEnT2VsCoFuZWfvSASPupkHFkFJHVoSrsRUXEc2mHaWn8oOv26FGaeJuqH/Sxw5El1/0y
Qj7pWOu23ZZFqD60GPDo8Bs6DTmn86kes+MwR5Rb9vvquSoZQ15/bgqUn2pJqnBuyN5nl32UHYU+
wIaU/HGB09f3jp47fFfXPg1kl7yhW8+vBf0in8LJEAi2jyEZVkfFLIjJrqxQUm6OMpHWPh6p7zln
+iVnpiZad1pxTGQvxLq9xs7WFNAVWHIsQCtWq7Vla0c5xJdZhXeU0uI+zYn27M6deTQIEUmr1nzK
TPfZFeUdfB927wlRIHAKsQcjm2/lTEqfEnqUMxCMx2T92t5RmWHyJdV4U2d5/EuZ+hv+AXwrispH
7r0FBDDAkeDYU2NlmMyw9MIlDfIGw41lIp5Y1Xsv69RzkQzdRXXyG3ValnsPnjdWmRLZC4SsnvNV
0wBZmei/p7YN4Ar0oTnTM3DRd0RSp7c3IqTUc5PIPxPs4DD82B24rurI8yy+KKbLsEq3pjRIhs6J
BrTQ0rAmGqxbd20230cKwQ9zKDyjiTDyyXkiKS5f1EgpSUyqreJra1g/rN56MqFvfhV980UwRPnL
VKgHtx1Vf94kKPo6T7eqepthZfEdSX/E1JuOV9H8LekI0I69a8hTsWk+zoX2aDdj/7DUH1ihiXbq
aT7oxMPJlLHvxblpVa946kSDWU2aFLCUXysl8DqLozJNT57AjGDnLqTMxB6OBUBg9vl95tdT/wuJ
pBXEpvdsOW1/aq9j3ptH0yTlDR0XGKlR4lxSyk31G3O5WZeVqhbLPBfT6CbShF3aIxxCzzv+ZpEL
OVYacxAzODXVhIytJLh5pNlR9d6lwv+Agie/a2NtCO2keAfIwByAs6lPKYXjTMC/0bIIHaj76KLu
6FDFX8jry4EDgnuwylM6q8/CUeJLORSANchkGVrzWqhwZhWJrjjX5iJykMzPA0E/MWMUJNEK+cbA
HteU7KKH/q4GcwYw28YWADrVfZlHDFAetCh0aeqvzNav1mLAgJmz7+tcbsxT1d8swOBltTiqvek2
1rs3o7NokBB8Ei0TX7T+Nk3lh8gQRrpe55xQ2NeWwukrvlOm4P800V8gpPSbF8sT8tQXLUWoQhMJ
hCpt62ZNYe3jaSZe3EBcbbsRKY4B6Vkjyt+b3sDyS6r900Q8F3JGCGxzMpD7LbIm8hbEszlUzFRb
RZjJ72Myv0sX1tI6vw5JeaF+hS2np7ufTa8oLYEO6kjm+vS6KPK+1u0feJUIOcQD5aBHnJA3t7Tf
Gmd2A6l+zKlQAwLPP1ytPhXppFKUcyaIN5x+mSCHsBfrHe5Fdg9uSiJFAidfegNtPxPfO5xbKKmi
DoRBmLnH+iigqf9DzKFbNrifxomAwxE3cAu3DJXPyWWqKo8EQt+WBqERBoEjgAbN1ldr7ddSI5nL
s6+mCdTVgrt5aPrpxwgsyFc9wXVBmmaWav3Grw7098lB+BmLwjlRhxINlkV7NO+SPtsafDh3lsWF
6evbA20Pr7ILjFXpN9O6XasY0DS0rHQGjGPG4zfTKC4Nu+Gom63raNv2nVant53a1BgfwbGipLmj
3uxG+ZbGlyT0DUfKw4dsEY90Ik/MwrCnBjPKncwI9Xz9gvIDBFE+2DTO9DpIWTQeAMeKQwbKxM42
ayA1diOV301izlHh4T7vyzfcf5I1o/5bbx4Ssjp8s1mgP5sLQ+GbXejX/rtI81dzVb4PXga1IB6h
D69TcWa7eocjDF0bcdHGpN2aqVYfLXFf1dqDuwLtq728jSZFhqs3NH4yJBruPgbjlKbfOBmvRBY3
sAuZlykgPJmK8erEDJBFJtRHkdTjsatzgzKP8mQ26LgrHB7ThBhvHCr0BQ2eSJmTep56gPCH/qEg
plB3EKPLcb3J1OpBNirFav5klYOvMMFMH5vI0DTHuSp1kp4b4uEBk5SkQ5MkTpIIK7/BTxznVRTd
dazTBydr+ytI6x+bAkITZImbGTkgBHAA9aYWmJILbI8EhsWaWqNgjH9qqXwZV75HhfYaonH8CMxj
m3wC/IfXsoKd9CfNMi5Wkt+tBLLqijGEKgquUJAHFeAbC7DA/yjBHEdW282YgeCmeT0GGMv9HudT
RhGVJaDh9ffq0lV01fAKGM4xd5EsW03ymz0HVXzyNr0vnVI/eSKZDpqZLZSEBcEalxmP8Fw7Jaqs
jOWTClKz0I1IjPMTu1wmaq66TsP/ZVouZU9ioiXwYxQnywubvWdsdMXNnGnhTHu/gpbOaO7dpts2
ZK2eSEnE8aROgeYW6+1iiEctU7WrQiudjvy1zwdokR3QOdUhhwlbpXj0po5as6uFa4L0Y00E3fO2
uVISRzJVsLp12PMpXxU6nHSgJfl32DL8pnAjqk31Q5J5zj15LnJovHeGI6KyWcxHtC29sByldjd1
xbVT1Qvmi54U4EQy09Z0TsuMDswcOguy0kZf8Dst8sEx1CpUcb4G1MAzf8wEzWsqkyfTBjKhjSed
2JKkJit26YsP5IkZ/Vu6COpY/2xy81emsNYqHbTZyIWpGpeqvJ8Jtixmkhexz+iNsEO7HM9iVlPS
HzXyIhgaGBA99XEeJGlhLSRD1zpj2QjccvZClkkKTeqCFmnM3Gf1d4WZduy90JM0EwVKz0Herah9
diRJJiDaqjvPWpcfDbsraUALGtsSq4Nh+oOe2VFD54a548doVwRmlIzKmY5zwurjmxw1BQut9CPr
b/NaiyrmV5aR8cmqxJNhPzuepr3EnRbMydxHnuuAqC8Cq22/9ROF83HQ30ydxb3nGI94478gPg8o
4D1qpOqx76uHUGprEsjei5EDrk+Nrkz4x1DrqnzjS4ocHGQiNjUxnkp5ncYCLbtDoJ4pn9CKQlRC
yxg48uKMKSKSSn8YaHT6gwprsnaXYHJnNB2wDH0lVmLUVOub62z7glgPkXmi20Cvg8yrh6RJZ04T
6xA4QmUJQ18MnRbI8hTsBbPNPJQvS9VJ38mqX0btaEGFRYn9GGnKWgaGsmn1S9v+Jo5jACkcy2Ao
xksGsafpsLl3Dt3BAl0aLE/kgrkD7aQEA8guB2X2SKCIUd2WNr+5bCwwYT2qr9m4VxExsOoqQsSI
OQ5tUj/wGL6PjP2+MQKySQv7WzfkIwOei/AP85XWjd9tObyg4n00SWaT7UqNAS+PH6/Ip4HKGIv8
vtRA1dHyfpkqLD+qoyJma20SgHGU5elScWbPIYW0K3mBKVcqmrGeAlDlErTQKdv/Uj8kVn4fi6Mz
4efqq+nSXKcs+2EhW8ddhwDa0t8A5Hx0mJfx1VmRnUy/zWW9q4rtD4iTn78Z2zaT2NaqW6LZa14J
CCKTpvK+FKt2FM70e6zkq54mZ5RXR5b13+MixWjusViuPftJJZUzVeRLkccwMpWBTMzxWDfWEtQb
JF7FuY3J6dAAfAwmQ942hOw2MZhI6XzXV2S2Yk68cBXI8zOM5G9ojYkxSBrtZlR1QYuyldfBvKM1
lAT2WtSHdK1e1SLme9qotUZlBEu53LN3oRJkKZj3woFR2KNcow7j24r/8I5dio6HgNA7vjKxYPur
OzNa0uEnfduPdMQK0K8UHhMU5xZaZkaJX+1/c3ce23FjaZd9l56jFi6AC9OruwfhfdBT1ARLlIH3
uHBP3xtQVSkrB/UA/yCxIqgUFUEigM+csw/Ls12ZmXvRBRUfjJBYL4+rti/dDfdnHH1ax000AGTN
Zh0cP6sFT3ZbT6ve7EDvdptYC9wnPj29LBO6FPR1o8tCL41+6FM4rZxMfqA5aUZIqXnSOBsv+nRq
ydCPc7JxkD4OrKtXUYc5P58iQukYJjZ18Qs2QLIOwxF57/gp8tZYV1189P35BehdfhBhrQApgVvX
vqhgZqNhdqVGeDdb87nGjYGQ/ZEkrrsX81vK4oBRaoYW0pv2Vcv9iUa+Uibmgih8DRxc1yWwYTNI
3BPxqDNHIKRDDoMHzyhA82TkStKFUgGQxboFIpBTgWMThD2KlcZYDwiWzNQbcTVSvash5wfic4u0
dAjChSRyOGB3E46gefWRRPkIJ9IlYcIQyTmKxOm/kXJIsLu2ztBwsSPDGJ728RuUgdAQH0GGbqht
cNtAxsG+bK2jTjQ30oedVGNRMthXw3TkeY5ZRqHmr5BTIDzWz0yfMO3Dh8QxoVe3DjeFpdRrNEr/
WvczJ4f7MJFDhKuSbKE6Rer2zETijjyWzk60ur7tkuSXV7Of1ir95DvgyBozhOLlpNSaZo9ubMTJ
m7WCSeLobFJijXdKPg2F9qr6X17I1NsWr72sFAQH9+ssJnJs7nJml1HzOQc/pVtkT4SQiCuAE/Dv
12kcrVl+HcPSuclSr9ZTEYhLPnb8T1SqVWxROaD1HIoyWgvUauhnnXXmNg+hxlKwSiwuD/GDF8Lc
VvqnCPx6j+mlwrHHlY/XHJpusa3YmQvK0drTr3OPih3TXwlfVHwgeUuDPrwroJQrm9zgWDMM1K2S
8tuuIKHjWG/1aKv16UYRcrAlIvkVL9ivNit+zZoSmUX3Li/Eik7Fn4FLVfQWInXcGBFEoyilOte+
4J3G/Yuf7+pE3600e5DZJI/okdBlUnfiJhlXRmVe9UZ7xZPMltiG8tD5+kq8Zb5aD7QCXIyBWos2
/K51BIpUsIbo7hHfli/cNK9mOT06AadntjXn3xPMDm/ddybvEXrBuqsMXO4BZwvZ7SvNiYxtQKJD
p3tPZi8+ing2fyB/Me1jGdsxymDnOWQAvXKtayKRGKQ+y8EgfGAeh7G2T+AMsD5FZlE1/Ys9xi9R
Nz0NQ/QYROMxastb22S7ur7JxPgoeAs+OdpO9b0EUBL02kOD7aIxtcswS6TzydnNjemkCsAhEwVt
IO5mEnwzfPMV44xA5Kn2itiDOHRqnAbworIZ4a+9uuRAlFK/dkSIrepoVpH5vF2S2zHvdo8Gvy3T
t7b4qokYfXan6aWyBvjXHywVkMIlnJD4Z+Mu27UZZ0xt5cXalfWmnbxtpNdfJ8f5igyREYK46iL7
pRrvq6nUZ55/9o2P5pkFR6b7r6yRHiutWmd2/svgxaZT+StAr5rK4gX86QQsysOPkTufHufzvknU
R06BvZoiLklxNSYrsy2+pXF9rGvnOY9YEVkpg4LhaI05UYnls5TxuW70d0c0z72T7UKUcpvC9R/d
ATcuOo5fiZs8esFbb6m70WgE4sTA2NPvpc5WqZ6dqZraIRlx1vByrF3dVRmGYIxZhqjeteihnKKP
pG1+ZsHNbIhJLMsSJXHrXgscNYUK7z4pOZVm4nyRv6QgmjSw5mGVYZJWahRrdmhMkai0kYujwySO
/t20GjxjX+oh0I5ZOz5qPq2gg3ExjZ6maP8/XIfHcPK/6vDqn2CS/hNrtfyVf2KthLD/YdlEdZm2
ayPFs/6iwjOsf0hbSlIqhc1VS/4l4Mv+hwGYSKLbwycnTY/X8E8VngXxyiNGwSGv1yLfD1Xd//s/
34f/Hfws/slsav72/K8MJ+HZM7jqN9zp+OP//i+pS4LHUPMZUjdoHXXjb/m/SaOmpFde9JD7hFUC
P1yQhzYIDOaoI3m4IDIK9RaalX9ivtwydk9e3SH6Eehhs8Z2m6+9WZTw5+AWwHJ90p4GW4pNOphA
eJD0LIeaLWlbFYylHElLiRiZjVU7390G7UoItsFqkUMxW5mmLDY2Lf4wWsPqaAtREGSOgDiGQLC3
hwluThCiEkq6nq45Sw7K7M6+aX2PU81/qFTK5sL03nIXs/Yk8duwG8GAVAf9+KCqKnpM3OzoU+mJ
wYX52pBeqJL6yJXgMyJzlBBJ7RxYqGQqrc93vymVywqonu3Ly6MFtWcbw1vZMxqqCpsRSF7uZSpv
SacnLELinL0yM9HB/w5UyD4NKWbCoiwSYEM24gyXWBySA21COtQuF8yByvlACIvJfvdbj7X1XNEM
bWpcd+uAd6PFJzkv+835sKADl6fLI5HnL0PCGNOffwd5YGsH7IGrDq/hOZmaFlciech5Bxe+B/66
vAePudOBkpCcFMgHv/GOOv8aXrYyJealjbZ08y+9GV/iUE/P42iozViQQGHUiXNyVSg3FM53Gs7Z
Io1hGeED+HKqq8Ag1Jg5LFYyvWvw4tjNpkeDrmaRT9Tax8B3Gybcec29cOZzS2WTU9E79dmfwFET
DMBYMXB3RhY4e93pxNH0/vqj/9tv4s9vp4gSa0tG6y/Tyvc6BfiB/SsaKHcot/gD1Wk5ICWqt24h
f+o4VlIw9M0psNGtqRnuac8fhuXRn8Oghc3JSGFHW6Pcmfzzp+WwvKG/PWVFU53QVFq4AMBKhLP4
Yf0b8bo8BFn+0Ke0yZEwPqxZl8EsjXXs/OjP0wXuOjk1TAmUn8tvmkt98fsUWJ7+ORmWR9M4sKaQ
TIqWT+TyYXSmnEZ0gbwuX1zODkQFX8yMueGyFV1+dH8Of75mhpjGSLyFOANycv4gp4uswZxVC2I+
LH+STj3ul7LHgTgrAhYW63IY5h3/8jnPFpVAk9B7SwfIhNFhDKzN2bT3B9b6+3ma7OyxfbQIO0Eg
NG+AQzbwdLLptyDR1antCgRamoswHYzQCWQfUb3zYXm6HAzCRIjrKrUVXU+M1oI5+77s8uSABs3c
IHBEt2q4aG0W6TAqfx4iTcr3+dASc+O/uwXjocLQN06ktBM8uZfRnVDHL7K85UVZ2zaK0pM+f9iW
LxDvxw9lPpj/frQ89QCa7AEY7IlgzE/j/Bfwvhh7+vArN4gN/C5xTMDEn+2MDRgI3GCrmcXE++ag
a9qIJbWPdpM1fImy2jtFJNuerOmVn2wC2sBCIOCbHLrQU7jjK67aoWRX1Abn2rFecPsTvj7/IBcW
Q5hRNQ62kW2GeVe//EEXxVn1xdG96jhiVRI30ccv49hCKBR6s0mmx8ar5uA1C6dZ19ziafhsayTO
ptaTMtNdIHkQl8idbo0T6kfkifTIYI+opazdGH79nLp6dIB38qZbFVmjPfa13PuWEZ+0mfrs0dsp
r05PUaZf+ixKd3nF/1FFLVN2KPiqhwvYjOm1dJ187w7Dx9BPGzEkH4FVeEdziNlYZ+7EIHSiFJtP
hWG4mzXrTKH0D5/crG0hgCgOSt0ig4iWIp7h8znk/KiLGtKQgT+1QUkMzWgDA0aulIT5BeR2xiWi
iy4WtD4EYpkMsuvsrmNWMJFapCHZtaLj2BpXUWGXCxtB/03IoJ453qqP4S6OivubdIcDrrTzFPfq
VLoz42oIm7OXjG/EULHNi4mcc8P8RwK2iawe9V1DyHSaSuFsTTclKaNpUBl1BG5o4ZY88NeIrnxf
xuNdi13yAkaY+XA55pS1sV/TM99NvGdnp5HZMU/cdkVmVJBOTLYygsqkn8A2Yd0G2KVFW1Kctdoz
0Z1VyAmGpto3ik2q2fjtVkbK2AT9vQiQu0qratfEzq1Rv/hs6KeYTN6IvYRJv5zGhGFK/Mw4k0xz
Z5oK7kGW/BzFpO+JiHxRzE1SYCgv5MkZW/z5aAtMB8AccYf6SEyPzczYEwYD1hjoeVXyTccmfWgn
SQ6Qkw9nI080YDAhfzn4EY6pfXNTLd1UfskMyM9eh7IdtokTix0qh69FXAaU09opNxe8YRs8jGl5
JhBb302sZzSt1m4KLRj9DstMlXXkcMtkeEZK3kDtVCMB6kg8XSWubgnYhMBFzNvUSZ8papqFXQCj
VqWYVntj7brmO/brUAHXIVJoyo1jEXYbXY9+JAGpoD2CBCCI5Hl3xlqMFbEf3M8P7cAHqMvDD+Zp
5UafIP11AEuOkJFGGiBvayS2duXF/HCsEWybIbQtVggS7n6I3HxwMv+RGM9rkvIztfXiK2vKD4Rp
K3/wrn2RnSyHz21CchrxA8Gth/R8MFKHWTYfVawULVbTkMGdry5NJuTr5PjabiwYXEhaAhvgUDLS
pUjtpOpB7GxLU5tUj3cGcfCbHro0A4vwrbC976kRczvRUUO7utRuE5l6WRHvCZPiMymyCTuojrEp
HNaIpdWDN6/1O0/aVAb99wDV7ypJ/fgwpehh2mNoi/e+0Y1NqVkfNNunHjsJasPXNoIJAPfoFwQu
+ZjXL/UYXuDQDFsnaJNjTVbxhrrUOOVFx8uN/UNjYhz2ZZJtS/dQa8bwMCOceKEPURSodYOa4BrP
Nr4xODaZ/TMezS9TGRhru9Ivpu67W0vv6nVglpsotG4Yg9sdCzYPB74iZSrTtWvm9yCa0uism9Wv
smD9Xnd6uCtSMiJjoeUrk4EK08BqS/P4CejgHmtetRv06gqmId4WXWivh0RcWjXcSDpj65Anj4bD
Fl5PiaPu2hdLbcwmJIgyqs+hna1qJ2MMSLAWUWudWCUChRaNq1zXLi5jLv3BChYNtIWS6Vc3NO/k
rahNeY8Kgg6ZqhASNVtd7Cbdm4nSru7MOpNfARv559qvcozwsIp0PvVtxdQ8S5KH3qGU0S1EMILK
O28+Gc6nO4e94JSTsa3yL2EQUYlPzF5TdMKAWd9DF9W2ipCFThbakLBXB1XqZ20A+OdZHm4wrfqR
sx088oOAJhffS9kScKrVD5ObsZZch04smZNjH5lKbkf4hVYIz3BqkykG0yXwTotd0yzdlcEd+zxC
wOPypG7cS4N1qR5qZBLsFCJtY+QGP9gRtKlNLC3jhOLgRDFtjt5tEwSC/owSZwjPdEbO9cnyfHkU
JPzJ8rSfKY+jRkk2ty/Lgdq0/P1oecotMd/hB3kbLKbCXZYT4JvlMPyJudrEcxG1HPq5Nvrb00IN
8hgMqOSp90zuJgi3xmfTrHX0SSW+ob6Jzo5iz1JWLO4WxTOwuZQuiVE1q+ia2BLcCnn6ahb6uNO8
Ztxixaa4YXW5U2n4fdFsR7NwexF3L4d4IG1o5VIGQcz0N1mVofq2ZDxDbNkZzI6F3PTbUzofBHuo
fRRGl9oCp8Ek8FsSaOPWxL8e9V23X75ci4gtqtEdMp2gu6IaT3aAbJIeA5+ELtuNNLP59EIX6brG
jxFX09ZFq041GJUSI/xJzXj9P4d2rsoNQt7mtg63yb8Ez4vWOSsZq3kLVKACfrXonFtLjvo2mJ97
qT/uksy5L+rZbFHFLg8Xleyipl2eijnKBt/AXNn3SYtrGv9LdeLahV5DpzBU/T4FrXYbG1hUkSWe
pVm8sTXuDtxFGDAOenANuuo6WZn1YgX+GswSWKeCk7sQ2p1F/Q8Vmsl+dn6xPFQQEkrEZn4bDzfQ
asMNasrPKbXT3cLv0HryckRNfzSF6Iw2aSe0fejrX6N8dv/b36MAzIA1QqFC1C4JTuMUAcRdMWHN
7LvoxoOfUy/kof1NFZa8VB06lzAKCIUtaU0zdGSJRgSXbbPKa2rj20DL5fRN8cQOMiufNbKqM61+
F20ckHanOSvkIcTYC6GtLJnL1w4p9clmbYC95NeICeHaitZYgaQKtsncL+qmYW0tiTXJc0R9D1VQ
33tbUn/qBcv9WJ4589g+hlwy7UjkfCoLEvIiWwYbSwuHq+GNj0PaXAmyuPGLYLeWyvjBEj+ZgCU3
qzrG+QT9LyztjZnHNRPlFA3EhH48g3m6a7xxxjNG4z2eCEcVNgGqiQAHUQzDY6ZMFMJDde36jP6f
E4a5KRuUslqIiMRv6RM+oyCrjwNIIT+36ps3Rs1NFRCISuapyFKi+NrYuBL0vv4pR4YGXuDvofBV
U4tXCjXnMFoPTeQWIJ97dIIanUzW8NKlGawt6MWE9KLhpb4H6qBPZ64K0LTAQULIjom1MQyoHc2P
itxmOHxYgbTe32ldCKegwlo9RgT3emJ86EGfgiZ/CNl3H0cUHRrExcd4CMOdmwzfai/4quWj+dCO
VXfLySWC0aVdpW76e0+xtMZhtgfVZSHl0tWjqbOQGSXZ4lQte8qHWyfy9JzLjnrOXee4b5BhEmvZ
m73JKJsrVYw0fa1MUd0z5IhOdEdBf8HZZd1iQzvrqB8P1pB9b01s3uMMsAndOL6RyBng107BGFVB
fiAZmWkKZiSkBheHXC+dimLbwShfT7UQxzr9QiAo7UnB7zWVAztTBQNQ9b6xCRsSJFveEXizxuHk
Krt9GLoeFG5eTUQFn3OZ2TfTaK7Z6PFOcYqxvShOBkOHg6ri98KmkZ2S9mKvSi3xHxE9PGFsFwe+
Lbi2ANanC/zU0mrgCAUBw/zetqClkrsRQWOKfP/i+oMJy9Q6MQZ+ZDzcX2rioi7LI1oUIhC1WN/Y
dp3vUzrqVU6ZSt8DVLtnc0zXd9VCQHQjyqx4FoP4enzuPGZAWhHPRnVLnAr0YVYR4ZzGx7ISttPv
YhBEcd9t9YrFtWF7J2Kh7eckUeETaofVe5XIPQqc2UCm75O5x9ECAr29+wDmh7l59xoOvv6k5x+q
5fMFWnlXdZl+62ySRri6Juu8/hTIRde4I1okazqWUCObILPNRIVOUZP1IiXtOcjubolRL20+ez2Y
Rb5mfYRTFbyQNXhCreseq5pvkcbFj15AKHdt0LQhOyNYC0i96uKmW3Ifo0tbhXXVnou2/eakwryQ
aY/nSeGoi4Xkt5r6LHtkow6y0H6o0hl3ykJxpuf2W1IXHfr7+Fm1Xn0ToYQpZiFbmK+xzdQ8BSgK
jlog+5uIM9r7EecGNMBTm9drvcjGk6WnnAgqRHXtChiufXBV0tiZRZM9hKYOYqT+aHyBW80dHh2X
3UNUcAa2vlqpEgqPbLN+S+xSQ50Gn4ssP2imjvfKhSY9gvI80gJ/L2WdXscAuWJrO8POJ2R8f5zw
uW0RC7ibojdOhhuqXeoCtMh0FzQe10jOmC8JRltKzBa9pyHuUeIJjHiduWFqbCOUxLCk2QlioxBz
YGnU92Hq1dM8TR0OqYqd70TD7gnFBLUtMBTYRM+gSpvP4YLw30+r13U+Dt0Brb44DeKTEqM/JPmI
D1FKqPUhyH7bBTGgmmqXJyzXtWjY4887eKnzM6Zsf7Wo7hWQvjVrQBvnKIDKrCJAbfwWO6mEKcFH
ye7gtVrs47itGP5rcs08eYwJgb51SSEfKa/hStRJvI361l/P2AR2Gd6vhrgA8trbllIXobhjS+DG
mk8KZkGBrUT+UpG4Nk6AHd2QoHc5GC7LIxSOQwT5pjEoYCeban5xxlTgoXd9bdyWUozlJVhQSWwm
dp63lrXsJqwLQZah+VpxnbaAIKISVGRil0G/qogNR9BYXFj4BRfZD9CdR4YxFOtty9xa+m6BjAD5
nwGJz/A1BB1Ttg9U+n2oR2+TjR1YbuMNQnZ7NjXr7MWKPJTUqMDC1ysHKsPRBfHzonQ1Swe/WT2Z
0X2KbqMcBUEqCbbbbgJPiWTw6mUjRb0B9z0LsfMC4mArds6Bbl3ZUZdd4VD4+t0O4tD4HKAXSxqQ
xYyi4GGgv9wWjY+oLkrDWyqpvR1rIpKa9rWK9BVhNMCTy+xXrWP+QpHaf5N1+UTkS7aVVdJhwvER
aBJfOo2JyViTVJgEqMPVY8e8lZ5+Qbvib3VHC48T5Q/rfo+u1Ximk/rVTfpwcRp0xHSMDTR545fX
GoxNDPMIA3ILLyXaBAkQkdAtMDe1DDoUYfPb0oqGs0Jp5dUorcAM5K/IvIa7Mv27DRUjjtW7pWLu
bFNar1q3+e4maSiAQrY3rQ2ZRJHqcc6bcWfqVvdY1ciHNWREXGEsfy+TWttYZc2QsxFPOTe6oMq8
C1kg72PqUSNWs4Fc4+D4RXXOdAS9nUW2LveZeeGZcD8cgGmFyFnYz6XaJZB6R4B2UxPO0R9KgaY+
n09YswZ5S058bpfD1fIa+LZ5+UWv3PpS9ES9Obz6QXOKNYItA1NRKQ7p5H/LgrJ8JSdzE3Ws9ULp
DU9aBZe31ILn2Ac4Audlk+XsP0SMjmhq3GIvXbyKXqs2fdZbm5TWdpvpgVy33Gi2ITpxVhbArBI2
04fey7tzWGNv4DavbfzWNK7R/K+wfcTTLiZupGgqNi7b8SSLcRi3UryYbKE39tD0a5dlDe1DhSoq
firs3Nvm/KNrt2sM1CRUqElV3NzgNqS1PNdJ7SOUTNNjm6SPQsOu6/X8AhwP9l8foLdihcwNgBZ7
7Y6aOkYG1PUgTK8MJva9BWGBHXpzxgTX7qyG2KGOIABWQY44tnbxHScxZO3ObffEOYNoJlOY5AQR
HKiKdnjo+YlMyHijyWV0bHTlURYu/VpR1xtmkN3G6TWTXCst3y8/aBGCkRBivGkVSiTT189OSR1M
e4aCZjfl0c6KK/fQAhrwI6d+FPocJ1lyue0lo66vmuVV69wtXvQ0ng4yMDXypFC3jkZ7LbL+o0sn
wVUWqbI/WEwUMzUBi2WMeumb5ItVDTgZssm8+Fnm7asx+2yzpEYB4jmwr/SUeWTO5sTMLyQ3B8Dq
vBrMQR2fZ1Gp0ErobgMby2OC9u3IovDsFfGde3Jwdls/vZIRiLQoKW6t3u5M3tm+HCIaQxk8+cw2
rzmKi6j/EuVRf3ETMsxt36y2ltvaJMh6NGmF9iTj2DkvB7fuYr5dHa9108rusizBa/SQ5NyAErLK
3Hof9Y5zRZqYX3nbroq0uxXbH1LiSvTnZ60TfwycD2ea+o4BPteC3rTfM0fLb7ggCjSKBgiyoT7H
EcG/Iz3r1kmGbWmM/VM+Hwav2aa5evI6OlVY0vW9Au3leOpsScRcNA/GRXMQG0wVSukkjavzFIn4
WHhJv8lT8WCgO3tGS8W5DoB/Ew0Tai1rDu/gF7cOm9I5aip2SY63dqVkYdmB+9xHLrWrx7VrXSk/
hvcx3XGWiENRDJ9WV0UHg1/qLSffRMvG6EoIubtGRi34rup7P0jrEZ7FxuOW/NwB6gpT/aYhV7vR
8x4n4pQuFSJzTDgU5+nRKmRDoreb7uoSgV/eqDsDQhhZaD6Yb1vJ2c4pGyWD23RED+/WG/QC3Axo
TeEBJ5s8kfWxzLgIZ4jrrt5Ax8LE6cFtOYlMZLSUmRcyiKurw+gwkvjT0tJ86aVxJvjY3WtxEB0D
F52dUbUsTyovuYOHugPS63CKx/sm8fqV5RUREOOcOQ3O5t5CchrjIWgE9l4WmN6K6BCGzOR4QUuM
o60ocpP4ZCQ2eebxue7wn8f1Tz22q72Xu5/kgpz6psvIRMIN1seNQidbqa2sp1sNVm09IY9ahwyn
VyX74f04DO3eSrnVx7RNuz6DlKTyqtwRHbx3K5SeoRGot0zWF6XZ5tF02DdPo1Puxww1pZ724Vmm
7ZPuqnLdFS2vdaBML131Uvqee2GA+xII7iVoctj1RsiQbeUcyaQvyLc+2rPcmJ6bk0PRvZGtsc8k
s10xVZCUDFxhbeU+YnsrDr3EfqBpmoUtlhj3XDFRqkTz0wyG4pxXDuEpsjhEcb41Z9hHo5r33C4+
kLZBVR77b0pR2bpDvF3eh3IrvL+T896HOSdwFKSHXqjX0O3UNizgR47tffLf7MEKEO1XE5dAmwGx
x+YWDSzS99Z6KZOzsPThC8rwaNPXFjwrqX7v+JZt39/2fn++BjnvJaxAATPNZdibzbOkct7GqqbY
Kh9LcxFa68nFAsvyKd9onkq5EuBxWfgOItezderMGoTledw0gNey4MjwEHqph1rRtEGriD6kfLes
4YTOPN1GVgTQRA8eA8RhBFvH0WbZ2y8RedRQ/QGdLNLtCGmCnn3LTAJSB107ePU9rpEqBLN1d8mv
g75LfnpQkvJhi/4UGDmcUFJ9VnGM2W05hGl889s22muMak7NCHPDGji5M7ZYZI5Av6akeeTDUq9A
m71J8Fj0LBEyL3qZ4hynAghfBn9U91zGGLYoSwKgxhUEyPGYzkjZwJyK39l7jqbXJ2/RpU24o5iD
vopYI1MgRtDqQbshAQmURxRiLaUFgVIxv5Pl4M1/NZ2HfH++pplGvEvG4vVve2jfpEpK6Ebk7PFf
3vnyqChxj/95ujxyyjHe1CabJNpDquAZQLE8cv/9aHkazj+wwjBepra6hVVmrrNyAHsQdOl2lCFm
wfngwcnHuwbCr7NqdVoOkrvXccJQ4c6m6AmGFf72+WGJu+f3YXlKwC4rr7jwYFcPl85NxnMTTDp1
AD+M+bVhiuXs2ywyjGQRKSRcnZmqszRmW0HBG5tzdocb7ptS/yJGU8MMxdAUEnVzSpZ5KTVIc/Ic
+QYEgnwQNsunbGawLI+S+RFxrhJ0RHxfvsQicTiGzls7v50iiv95aBcMS4dLb0nGXJQyge2e4MmT
fqCV3mqyiRFzGZrl6KlXKdYT3Gr/OnRmcVEg2/ddmKAakV1EXzVPhFkOiq1nxgkBYDZjRCaZ0WA9
WG4idv+zdV3SNv4rX+3hZ07Jn3bf8ug/GWu//+I/1V2O9Q/bAzXtoRDGNvZXxtqSZ4gPgj9m1iJN
8ZfQQgN1l2fj1fwXmu3f6i7T+4fD598mrhBcuz2T2f6m5vqv6i5Dd/5T3WW5jsWm1aGytBy0aHy/
/2CspVC1p6zUx8OQliw1UVP4WfxM1lkBs5RpI8mfgUbQHSSUnaHbpNMYVrPLXH3dcOIevMpJn0rm
/82sfG97a+9Nbb21I9gXmQ3m3xkQZNpEl10Kp3nsPYDkmdaCsQrB5LtczMNL1tkuuUJ4CTLFfybY
88AcnoaebYsn3nMfLJkfTdwYUSryvSBguqZ2M9KwPVm3KpX+Q/EZ113EYg8DpKRVnXovPHBZs7d4
p0nQzq1401RJubEAde5HB01akwTvnplSQ833JuXhUqp7Oz7j6nuNwydqB+7kHtPBlljbwHA+Qixt
e0GhNjbBr77BGWkiGUAlTplUeherAPzJJ1pbaWmKBCbEYzvfvrOOJNTKNhmeA4ha6blPnkXEkimF
a0yUjxg3E3aNtc666+gY9SfbtV8ha7lNYWqvpDLhzo/pCNVIlkKXuseMuS7Db+NKYAyxLbEbHyOr
uSbmtR9wvydYuvMQkpqZez0zlGnYMPJyj0MCNplKtjpOhs72y0ui2xgSahVDMy/s7gpfoD0L+7MJ
m+RidtbV1EwH7Qmo+YFqaVtTke8BgsICtysazMFJdjOS3WJcsHZGtv5jmcK1bXHOdroFB3a2oppx
9G4ZjOLCYWyJNozpLMuw2RRThonLaV7Y2J27up+wDLuHEJKqy8BT19rvvii+1bBxgG3ZTCEdegIL
94VjI1vXZox727TXKU21IxjPuywQpztRaNw8yPxDYX04Imvv3IsvcIfKs9Yx6mK/cODiTEzS5O7N
QhtffMWNtRniNURm7zxO0iGUqT6mgQtBQvmvtBPZ2iZzc9sA/diOXIF3APgRXyesPg1SrOhPKsQv
tsUeyzWGg0oLehanl/sq/FEDe2XPyGQuazqkPdlO5tpPBO/NOhmmmXvJHwWB+YQOOuw15xjTRMKl
x7XekN3m94wEdTsVF/4KztqW8wQBfr92NJpzeNIPqoP52g+GOk5lh3u8c762GPMO+gDBk/zKYNtU
LSC/Vv8yoBsjadGgdWCdgXn5R0/W+SYemmfPLtxN0PhfoVkhhM6fp1BwxuXR1XJxWvZskfMksbeI
Q/WN6Mwv6HCemwnRDwg0pDcNgmdf462mZbMvRvtafIsme1x1w5CvRuN5jPTsEOT9o6exBBHVARWf
sWnGLNinkf+ClPynG3mkBg6EvZhyPIrY2DtV8jzawCmyVp/De/JfGWD4qcFQH06+yfmCsl53dq4I
6ouE1rByibhY5w3XLQBmZ16s+chP+TOKqSTySKy5NaptajiflVPssbdVd9PzXmpRXxrkKBtEsPGG
lr89t8mrl9SX3tf3Vomkp7Wn7HHGznc/EsgUq2mAfzDaCDkiXVv1ZQuUg7Xs7NgiGWqa4i9+JcBr
Aw2HM5BP5U4xA0aX4cNXsM6+S8YHhl2xGhL6xrGyPk30tCcBHywfumrfMx8AlEsWnzS8lxyaIQK4
CIJHwlJdZ9KMIAZURMVnqRKwOWaJwpR2OwYtZExAlyuHMDvA6NdYujn7fooODVuAYNxjffXy19Ro
vGORVRhqz4mq9iGWWE3n+iC9vQWm+lAb0yai1tlmbvVFuj2qzNSs9kUOIkE334sUUXlLUjz+3DE8
9NCbCZ2T7EeGBApu52/YQTPxwPO+7ZrjWOUOM37ZvJH+sdb79qWVNmm4vRsc8AjHGELDc1cJf22b
MyHQenQ6Y9cX/bguA6zeRTwSEIiwF1C6+/RlSgmmSSBMbif3OHYtClAWm4NOHs+Aa2A0/z93Z7bc
xpV16VepqPt05zxEdP0XABIjAYEgBFK6yYAoMed5zqfv76Rs02a5XN237QhDAEhizDzD3mt9S47x
sO41gS3KHFhU2r7vY2y0Y4NFCyXmMTZDky7QKykTGJRabeWMpPk4qfUqOQb4p9TbSCqF0q6SVbdu
dJL/YgLOkONKJiV/y/iup8pFBl+wYEUouRW7QdOcYObm4bepISiiDbPnBvGfSvS4BczZV6IVZL1V
40FM9LYWNhe5C0u30YINaDNgPmz3/RzqsENMokSNbWFEEyNMs9J87a00s1tsMGDQjsJHUWFVpN+6
Vmy2Fq0h45V2kqM3xRc1HzkUGtVZepX2pKkhLUs22mNZtlsJWP6Chcimk0lxCzN/VdRaJBS/a4Ow
1VET3kvKNAXY0jwfNfCUp6bzqHjS70aXstQcDiKRc+goX0rgCe5Qj8Ea3ZJgGHe7BibNPlDBLBiU
9PrEfpJzpcFVreK6a4R5TO52E638tVZYTMWJjqEESSju0BBJwcI3803J9mJpev5jpUy7TA1cEubo
7U47OmDKYqQJuAy88GtHj+FIuQ8jf8xbMVpQ15AEFiW1CN/RTqmTkT8TQ2tVFID8Drtqp7H7hdP3
r3ZXgnawNwjI7nDTPzujA16vxK5rpMNexrgSl+NrLNn+qtF89mmkmCmOvmr8GOS7taO8ai5L4zkc
7VcjSJVVW91qW4In0JwVvX/2YT+torJGdffAoOAJicuhMTFF8gKbDJy73h4lXeinTYG8j81dmDDJ
Wl3jZowFy9YD3FA3o9t4IJxZbWySwtuF3c6oSgfgJ4Jze6y/4epJQzb+MVJ0fNEPSlGyHGFX3qpE
JacNqZ1dd4tHksnCwQZdysFFY5X4KaDzEeygJcKdnZ/nz1VLYaVidFtaAN1Dpf7sONRZtTH+Tufb
Xg+S9qnIus8Tu12kSshJHQq6/WCpB78h6AWWmB345GkUBd97y3qlBHuTJJcMu15WltBXTLQV2QB+
kAx52nOLxL7qhC4tOOc2njy6ZoAwWAs4+vS4QqVIdiw9RQ29aGpA5mlNJPqY2vcy1Xvflntty8yO
PVKI1OeLvjHSRQv2240hsxaU3LGt4qklvbkf9pXYib5fzPfNQLr5Pg4AlpxmFzOAU2JIfr+YFR+V
zCkr+evxdy1OOFsT5tucnMkOOzX9Y7bKntg0T50J868AJ+uF+biLiqc0bnUS2PCmzWTLmXE5X8Q1
FLx35KVR9OZqfiPSLCH2ZtuEkALPCNCxyXaCV7OZ77fFD+dr88X8G3VbvsLnrd33u+ZrjniMn485
X51/WSk8ZslijItdVH6bMYh59+SHsrMzMd1vaG6fAugr7LzRseznX7CmUaZaSXCkoSMYn7VF9qwd
//kU4nm8NsLrxpy1JHMhg3gGk7BKLUB389X5zveLD/fNj/jhPg/WWVpr1fbD/e83bY9UmSii80zG
ZIxakdy+QiiPZp3RrMsqTHLAUJ1yp852PClGx53VVe9f64ySS7DVQqqbZeyDoM3OPzeH/pYiPXSz
+T7Z8vNtrZO09/sxMV/78ICVULKbQsk+A9/eL2Yx2MyDm+8LUeBiBU/GxTvNLp6PsfkBf14l2fdZ
xJ67M/6vFQ6T+Vo8i+2ThtT3Rmu//2QU0r9CMt1ztpoZXt1RaLjNPNn5Sh0ZCytC7Pjza/N92Am/
Xp8/+8hkNKdfg/E+G/gkZqTkLKCar72LqvrmSF9P3qmTjgf0J6BxvjrLqRLb3xiQlHlbzfN8Gs0X
lhXxLRTijKKBOq5sOnwAM0hEokBXgWblJBpHalDzzfka3YoKPmdUysv5ttNFBDXIjetlcPi1Iv8i
OTZ6WrLgFgP3QBmqztyNZrOornRUs4qhRG0INCg9ZA3TcFHqB32s4osdGhuj8l4qD1m5JfWhW7KU
JgmprNaF5dFTbqBg6MU1yzVy9uz0MdPgihgQzDZBPjJdtgi1GC/ZzBEO4uaTWHmo+Ed1A8pfgIdo
UdpJtK0n81VVlGjbtUiQIFBRxrVge0SIBNpEWTmhZi8JvYl2ysAqwo+lnV23IUXEOj70wmirdF56
UtWcGZKYyRVSiZYsAoRVnoXP1PCLTzJCHNOQ1UM7dF86VfSWCnIqA7+q3ShRtVXpj+iw+uyNM/yK
SLvYVQ77MkkKg20ry8k6hR+wSsgiRUlzbmo6lZ5p+rtRIgnXsb0ltjNc0X4XnlSNFSGiMzqbM88v
VpuSbBG2moWAAqZiVEZZBONvpvfNV9/v/PA7808d4Tx4/728hl9QoRWiUnicf0Y7G7jnfHXqqL/m
mGM8kWI52dhhFHEx3/x5wbYE/nnMPN8i0UTWRQpTMoH8DYhgLQYMo07rrOYcJalzzoPI0JwfqO5x
2MzXKhGPFIvUTXNAZsrjzz/zRDJnJ8U9jFHuK8UWXybAc/5hK/76/SHeb2Y1ujFV5IEilmQqi0VK
qOAzzlFYxZyRNV99v0gQKG16s99FCepYlHQAdMWpwMHOOZJQ92QLShSmuO/9B+83zcqB8FJBLtq0
mfXzV+af+vF4V2sis99/t6gLfamwzgNczuc1fy7kSoQbKKPY1GWWB7qpP8CMtNdEFKf7+XtA3SGg
TuLL9tPcGZfzVVXMS7JmPCsahn0g9kTEiYsR1f9eDQIfht9kLzvH8latiAapDF/d91GhopYdV7NF
iXX5rwYmB03fTyvT+306oUZwslTijnOUqHN9OhPTr9PPbxkoT0l0XOR602OehuFOIpmmQBK+68ej
mkG0nI1F87UuJUYukfqtL8xY0CfGjdGpWzauvltxaizY5KCM/WmcmgfE2Vw1v5iq11XB4Q1W87MP
tGzWeaGdZpsXLaR6Z3dfR+Hm6NsRI66sbmZfFQKdaq3b9uO7Qa+KgMwd5tuDUI+STQtxIRr8kJxa
oCoY7RHF6jCad3ZM+gqD/3xB+0JPt61wXsmIMAl/jMacqOBkP3uu5ou6ATRWWXzcsxlr/rv5B60R
CZzBPH9E8yXuxnEVpBxbf/gt8eDvzzg/1/zn//E+uw6YU94fYb42/937fe833x/m/eW93xeVnKye
T82stqKb9/7I8y9bMzL752t//5sgsYPtpCBKf/+c5rcnqRZVk1m4U2jU9wUvFdmSuS4qxHkzDXe0
Qrdl6mWLz6mMDQ/hn+EE+fbdcJdPAwHLpH3rUWRupx5HvFB55z55Kjr49AWNIg6Z+cidj5P3i8Gy
TwSoq+tqigrZ7R8jDYj63KcIbab/fgLwOmUp2vIsRxzTiHm4QAzF/v93659cdU+9CkrSxijqh1DL
CTFFi43DgyQDjPg2/cc9byGvmmavpQT4BXoVWUtEodFu7j4Qa3nGoeCES2bvRaOQjDE/BrM4Hrd+
MppNpST0SoKOVEf0PMhgFv9/9wMIOqE0/p/zVi5B/v3HP3Z1cs++/8nt/fMPf+sHKL8oIlHF1Kjv
qzbhI79nrljKL7aj67LDdtC0LeP3xBVd/YW/IITFtBVTl02VH717vRXdkJW5fWD8v3QCsAx+bATY
mI9kXeM18Lo0i3bEH8NWyspvq9Rx0A5bwP/h6n1lM28iMbYbdSN7+RlsQeOOWtXhSSJGpXcGGFFZ
xCpCUXANWKdo2frp2S67q51jfFONF6QbhGqED3YtQIrKoo7je+rFRyuX172ko8E9Eui3q/OTZoSP
VImIsXWKJRq5TYf5wnHQhJe5bW/QXV7IyLD3SvFIk2GN2j5GcdOTJEWynJ8mJ+wZzaqxc5StGpvp
MqZ4krTyrZ2ORL1SMCfXb1lK+j7WEvRbEUx3WcP0ohhvTSkfMgkuZADXIJBvUmSenKyZkIiTmCB0
ZFEIl7CjtpSp0Vs0DnRBautUJOwY1UE5xwmR37r1vaMyXTliv13j9TJrfeto6VFICWNVJwCq35RV
e21QMy5QIVPR/tGPI2qsCv6u/4MUZwvVGi6kcmG0PZB46cmiWw3iuTvGXn7w0ZDTT5GI8+0e8Ukd
wyY55pm+bbOcP6GiUiJYxbseVtaJPLdDiFQcn9nZ8eRbIBlbLRvPSB5Il1tXqXKrJBxscYW9d4SY
ikSqCd8UEGFkwT179XgJkSqogfHSxvRy9rVXu1Zunyxt2KRDfDTj6K4Y02HseZtxduyV7hLI3k71
d06MuCps1zC+jgz0Zz0aDxFqUqeK970T7quIyIMpOoZ0kQwlPBYKiFsImgBtGh3FCJV8Nek3Btm3
cBxPPZyu3DJfSvKlLWk8y5N5bMZnOaHq6OjBGy4RFnRmfhiMYOeZysEr9W2f+e5I659MXcIa8f9u
QRgQNo6/LhmUFWwTKCzaS9xhGDaSB793yeE8F4GxLZpgH1HohC25l6v4KL5hxetvbY0TYoq/sd15
M/zgrWyGi/gYC2m6lTYHtT5dlXLDuvF1lFuW7OTwyMNmFCEzNpiDLN6Vcbv0tf7iZISuVTleT7Og
7kUweK05iGj7M70OpvNwT4xkrBinfDJOasAnWAwHJdC3vj8ewiB5s33UpzI8lHDAF6nHR80AYcYx
OZXGVpblpU6mgGcMr3ahHm3bHeLhagbjpS/0F8wl+6lXlloRH6syus/PMbak5aH8r3EMUY5Plm3p
v3m1bS6SbNj4Q3K35OFg6rWr860ElDRjgoB1jr9mPHeiNCuHL0YbvVVxzSDRrFOYnjJuXODAuK+j
I7qlrZdD9a6ws4I6STson9F0Dqf4GPew0SKOVal6ipFERcOmKruLnrTXSkpxXjAc2N+GYLo5U3tB
Ypn7w0XlK6nM5F53X5wRxFc/3axyuolvsJXHg5TEkCbTu/hgxPGo+P3FCnsU8tOtJjC5g8/TkTwm
3pKntdicK5Lr9S26i2yBrOWMsfDcqD3hjmt1SHe+VvF4FX60eE/wrEvbbdH3xks91C5w7S184m9E
KU8BYwLS3qdWClbi2I7j4SBeW+IzlvV49EJlIBlJ3URRdoxChgIE5AfTaFeTJ8rTaYspJXkbdN0N
w5cenK0SDleKqmtxMJG8siYp5uY1cEbTG1L1jdZZL0MB5Ah82k0mZV1ynvyiXldGtJeiap1rbJay
6WxVwzkwhitZy6smc4t0OEvteLOifmNnQKiIh73bvvSMj+DxoR6Mk17JrwEo29DzV53q01CUzZNm
Da8OyY8ZGFrqd29NNh5A+yxLDmbJD91mZCEEpdTFV3/2+vxBy0mH7ZU1ksVtOcUCYoWtBTZ4KZ9h
JpaDuGqQ/DEdSFeN4kc5j/ZNpW1LNTmm5bzRw4YYcEjwSZv0Uquv1II+te10cIrmiucZOCFpHd5w
oPyArSo+SmG4zkkN0zi8Bmjihq8cSqN9rb3hPIiIEb29lugeF5FebLwAaoAF4JPBKqw5rSZiWdDB
JXuYA1cxYCOJJAQz+uQwszXRdMMOcG/K8rPq3eDQXZH3QH/Vh1c1+FGHDtY8E3dCTGRofJQd64SS
ZS1OolrlHFMUwKCdb7+0bVFCEmKmcfSXsjW2zInBopObi6lzzjNQLeLuTPP53vAcScbohhYvoMIh
NI2cauk9cnrOj+ChCk7iuVLVOs1nnDLAxcW77En610aSQMZ6glUZfKIECSstYlsYjALJRG/VJ/Nk
P0jwvIiqgaWIHw3n3bMdlXfwhvgjIuU18qkClKTxWhRWH7BsD+y+zH3EEPsAdw/91IiLDhCaFlsm
/rvmcxJO4zbqKNsFZQ1oMSZ8cjg7uEoPI3D7Rqm/otnRF5pnN9Rr8b56OJkz5tlGWmbGgCQHg/4u
ka9DH3R7Reyh5tSG+dp83ziF46ZPm11rmY9hEKnruUD5Xqqcb0p69WvlEhEEL5v2u9gnii30zz2z
5T+TdTmsOq15ABbp7WWS4ZAEJN6SXUCoLZ1qQtkvLnoRRZVGerP2Jna3SKTZQHh7z0atlifPQUjd
1W8QQNmgVOnSx+DnunI9yuFNsZRgN+L2sIOJIaSVt2Vj0r2R3CnrVt0Uk3kuuQDwF8wBi1x6ses3
s6JmTnrMmBnLaGxWaPqIOiKD0R0bRKi4ZLGIURovW0lUcfPm50WLpujAi5u2NNdPFp29NYsithLg
6wPwp4kUnLNcz13WXzd74STGfTKcbcAs4JaBfa8yxQa11tn7MGu/0jhYZlIUuAR7LDCFQDE1B2bj
RL+ZgwUDnixZ9EcmJFgDzBn7FYKOOLCnSH1NpHjfZcbJ1gv40vCb48re5sX40hbC6MxpHlUMHpwC
2dheUme6+NVIb5r4KY+FDtrBL4lMCx/JOXJQsO+4Pxn+BhUt9RhjZJPMk5H2V7Uar7GenxKTNp1n
byYjvIc6FrjqoFMg+8Oi/lc+0p94SP++THZUSOMmbVD6wZbCAv6Py2RiXPEK9Fjs6Jm8lTEE1eSK
d+vq2cMJmOYkjYeSddRgle5/eWaQTn/kMFEQcFTIBpROcNhBQv3AYXL0vs3QPmR0PpQzxFw664m5
S1YmZFEKSIsQQe6AIkRyzJNYKv2Xp/+AgRJPr8F/sngFMk4P+cPTI70eNJAL+VZtWMQz1mRBs5bK
gmrDJVb6i6mF9zrfNcNjaBAVqDOqsbANovEnIOxPhKo/fQMi9fEPPKqfL8RWLZNFmyP+/fM34KNr
Cewa54L48o2huxisTBLpYIMkGwsWBohuLSjn6FiXrVK5WdJe6KsRVcDsk7BgdXTyvXS3sJ7//iMS
e7R/f2UORVYLjZZi6R/yKouYLL9otLOt07KFkrODFmiPUg0GDn4Di1ADOVLcfpsPb3ychzAZX1mJ
Xf36DKH+LjvDqxYwAMzLQ9uYzv5GNaVnUt1uDVMXyP+lObIMYW1nUrayymEjliCm029iAoACTgCx
SpfhjdrJcEmDaG+n8nnSjG3Fd9H79gokKZzO7hK1lavoL1gF1iWTn2cDx6BIVdn1pRz7bdIY4JPB
K6KKCjrw82a1lilXlhpN39S/ST4d0kl+NgcdtyvR2wghbaW9eJh/Sqfl4aN7BciXOWyJ8AwQJEfN
IpGJKErY/6U5VZ227674prKfhYX/eHz81eGhI2czFFORDfUjrkwlkCTNVZ04XbXGASmfkXbt0+Tb
vLIebkpT7f7+a1e0v/re0feJXbsNLO1jTqnTQ43ih9nWN9GQJtFTRDJVpN2ivL/UTHxrW4/v48Cg
NgnacNtd2e7uSz3da6zrk87YKdNTUJPynMOA7y6OQwNNzT4h2+NgkFmQJt141nqPjYT6qVYPYYO1
z8xQorRMHX32MDEeAi04iMft7WINKdnozK3OAlTsChKOBCcgfUcdDrgEltiGbx27KsTrLrrU5Zh+
NaHSSHjX2d9vCHw6ZniGw/ob5jiWKXG7ckxa9oMSr1Sr2IajSh+qhz6Ny1LYn8ihRMekwv2pEizb
tnf0bGyO7PVflYZkblZSKnEcaet/yuLh1lveNQzbZccWjBW49qImrI6r3E0M7UvFdjRPwrtYtDZF
v4mM5JSONV3q8bVTWY5lIVv24FJWuxBQVOvvqNYCpY+OsZweA1t/UXPSsLp9qo8PgxS9SWqxVX1j
ZfvtGonaXUm8vQU4TjsPhbYNRoOEyPFAcvmL2eHgYLvHiuUwuhKnK7bBeZ+Um1u1nRh2g32ZPQ4q
kxbvg1b8yTEFMSWny9+uLKU79Lb86tn6yVIoE/z9kfYhD3ce+ZDqoVLDx6nC4vvzyDdZUl6Cv88o
OiqQQAZIbtaLcrO84lm8ZYxh2+y/jLZ/NeobMktO28Z6aqji53+M4KVnYSXAK7dGzIasZmOa//cp
9S9OWcuEtYvxVFFBan14kjAQqZIyZHzd7nCLGzVFnGS6VgMUBFwzQAEWuKTLyzSxNrBr4OCwcoP4
TayyK2c6RKQZhJrjOoYiKi1bR1JPMdueTtVfLAZCK0v2kOkIfK2WdRR9s02epuziI+wTiuoJ2aoM
Z+lwa30CNSKG6qqKSUWd3GJMce47NBbbi8b333rxHdrAoWnwHGe8TPZlljbdAkc/xYVOcBhLcujT
hnWZ+mFrsNERL9JgHUL/6jRq5hWwH4eM29nF54IKA9bzKSTxU4uOTt9eFct48dPhYJvRMau0Ix4T
V6rHg9g2NUF4lCeLsN/qgcPjMPmfbI/SR029QK0oIlDdWwxd/qy0CJO8gMguYEcLWQ3fDKYLaWRP
EsbHboBqBZkm4Zu0Ew02M5wSnk6uGGg6mG+Z2V7TunLj0nohGRMxZ3NxBrgrvBbPA83ECK6zX/v7
g1uR/2KBwyHm6Da7IlnXjQ8VyEyFzERXFVp0wvSZpd0yL6E1hA37JhBlJg0v+ZBjOVoqAd+RNISb
vib4cJCe0DslK1Cxp4ptHkbzQ6ubp1a3Sdu5GbRTSnboYuvWdec6HS6B5D/UtvpQ2tEXRyieMvqX
NGPpiz+PdnyPVB7fUvlIe2LidTJtcgp/mYFxW2XMKykBdJz5rEbFogLo0aX1jJMYVcupeyWADTVd
fQi9/tVi5Aevfbe0/KgXPNNo7yXdYPExbBSKC1TvPGm4OHZ3Udp21RrDOs2/ik2qBVKvkoaNMTXr
guJIrQkHEKsd6i+0MG9lIJ/Z4A14JYFGbMRqzIu7lc9mDuTPCX+jr7R7vaovKeykscV7zSLIqEXJ
AgEniRimxv+etWnz/kagMnZmn1NC8x4LSnSN/S02SNQommb191/0X4xiLNzEfyjYqWx/+Jp7H8l4
0wMF7/Gs1U630AuLumYPN4WDXGuGs27uvcL/L8cX1t5/X57ZLJ+ZoRVFRW7wYfgsdY2AHb3Ntk1g
3NIqOYp5DiNnl7RuL/NlJOnR6xtoXOxVom4FKXRbseApRgovVDhVThStNqC8q7jaKVmxyI4pa1ZQ
ssRaDO20SSFFz6uFWC/ZFEotWsdUN6CrvXROve7LaC+GjD48tpK0qTtzg3TIArhFdAersHR8ReZx
CujW6xT3orFCU5UcjVS+iXE34qCLMkqIWQ9SysA779ZResSkt8I8c/FZ9LCeyMuJ/FYmo4xvM9If
TDT9iCSPGSELZINehmQ8pBbjhjiHfS2+i/esTfJtUuRbhCm5xL5ex98kKzmOOts+/jYOyfmxKlc1
GX0RS4iFDsr+Q8NhX7NznQhPLJNTg6Tf8F6oBwqxj/0iKhR+J2OpCphu9ROovDdRDrE7AoBYmX/P
S2fTpcMRtiemrDdI4kS/pUdTZ9UxTtMrbBvNYySKpaWZLQEIgAzjrBTLusnI7hNAHRi0n/zAMxn9
sHcFpbKYoGDXbHeJHd6PwEoCWz4WCZXYyDohUL23o3USVWuFep2oNo2wENE4uKIIx97rVbxpzFFX
NVbOpRTuZYtqWtRexAwfcm70nXHyvfEsbmMdBVsC0jLZV214zCgnd/DdkdAjjcBLHMZokjy8AE2i
b8XoKyprRBxd9ab7BIRq3sSO7dUe+1clj54mijPgCJ+kvRh1W4rkshcdVVoHZGDfdUAyStay2Qzu
OjaMSjIYoam+ph0iHy9CpOIfDMN4EZW2FN5WxdmbycYLUzjOMaYPVpdF8BSVJjZzHisZb8gwXyI/
cHOyL6ABvHYBUx2riS5L91IX7QOHOqJDgjZwUt8iWthfi1pb0ySUF0vIr1tWt/uiGA/zAU/TQywj
8V1vh57Pk9FLpyqgZxlGATZgIOIdZCnUEEGD9Dsx+WR6ww7SOHV1t8r8V1miri8OOFF9jZhUi4G9
Qw2cDqcpLQjKC7XV3ZKJDk9AREJXMvhPHelrVJ0ZjkWdcCq8H38/ainavzllbLHbNMAQGCaDiPxh
d5eMGhlBukEmqzW+ZjUf5NTvNO8zdS4KHq0O0IPNqN2mxKJjkuUcjTmRRO1ZHFg1DskF1meknXC4
gGQmlwTeihi25wew1G9lxAK3Ct+QUrxGtkRLZzgxeT85sbNCMeUv8F5UD9SDehdqDIrbhZwD1Q8R
V+gdc04Ga9OVEzBKQztutbIAz9i259Rik+6raOWNgiWzPR2zPMStRhXJnDhNBjOt1opa3ovKCVY+
jemFRVGjyqmFNjm1TVkr+sUpY4++NGEUDiq5QMQPOVS5iUa/OSVbxO5NrrSCQLH0TYwvwURWThRh
ZpeJETBPpt4cXJXBSYw5Twh3T3JZ0aAO7jKMTbvrb8CELkOkb5sCDq2y7+CQiDk8CRvG4XotPKZl
z1JPzLttckSKtBbnX205T4r21NHXSCL5LB5NLJN8VWyNw338CQqPm9MTEEdFbGEX4kEc6v0V5WVR
GZBoJ+Da2YudBkCAqxKbsGLG1zHlBVC3T0fAdo6y3lYFq6C8vcgPYQmPVRn7TYfA2MxIGSzrt6Rp
rxpKIXFCN9ZvS///9adt7U/r1is1sAr8QfPh5v9sfuSne/qj/t/ir37/rf/5803+6NcHXd2b+59u
uFlD5NRj+6MaLz9q6Na/OcfEb/7f/vAfP+ZHuY7Fj3/98/49hdxJVbwKX5s/dr01PO1Mr/+5Xf6U
t03wjyVFgCTM/mSg+/VPf2uY278YPBRNdFiTWOvYevc/6uZf/5Rs7RfNsCjEaZTjbNUW64gMSUPw
r39qxi+qjN8AaL1mYi6yOFV/7ZhrNNNZYBqcx6YCGgTc+m+fwq/Vv7/zz6ma+nE1g3dTNmSdYo9s
anj8Piwq2lCNsyrChc354pOu2lkcH6yfdXw21vBc0cG5MEAQPDl03SrQFeOBbmhH1BvCfdPe4L13
8rWOG/5klY8eKYMrB6/uJpeUvUafa6UHnud642msimpL0sNrFNHuYIzEqwJSB9RqRPtBNJJ6c8hX
/gkMdMSYIbsUDrTPowc6LR0AqSpT660GE3U+8JVNQxLdyvBte5lUDOk6SY546wkzlS1qiWiuo62a
M5EWg7MmRQT2gyGaZSUni6K4pMhCtWyC3HVQUO9yL9xD3B1WldxjE6h8Z5MVoRszk65pVdHiZKNc
k1dX10XyxOiCrJsoxC1d+m0odfmqDJXiIA+El5U9DjeoYhs1GD5T6CPejzyFB8nYtIMdHgq23kuM
3PUXSRsGsme0jR9FDkmYoY6tGneux/EiZI7fq5iOQkZ/ctXlqgJUoDUWkoJxRoHD7+ph/ZLk4cPY
SQEMn2wbRYjptbDUaLI5O5WjirRuS9knvfatIphladdltlP8nRUqxpW1P3C1sMSjQGxPlgbpg0/+
VUti417RScnwXIpc430idzTVPhvse2D3wKWJvP6iESMMw5QZA5W0TRLDwu+skBJLevEa6JyxVOuf
+lFPd7XjIxYMQIR7viUfjFY6wC5N9gHkwVPUOeDnnOJzR4j6WmvHcjWFgQGROB9JZyPVjKBMr67Q
FXkoFjTYdhV4uscpx1RZTOWDXFm3IcdPpRlUeEZPti6YGEAISpg/y3YEKmcSG9YC5gD4HCxN4vmI
ujBuXsvUQKwHeWz+BVOmti6TaGmXReCWaXaWyQY7aGbJ5KSGMXldJlXXeCoWeIAeK0uDWFoTHuQI
9VTdXwvJSZa1g7pESgghSrrIXE1Fj8cnzvulFPsaqbnfFd7ugmqwddYJRVnk2pciVYr7uAQ7n3hd
9ih1gYjwqTtw6p1JP4YiUERxJyvkbJVbySeLHDgQnoXPcW9i+C/HYxpYpJh0V9KRikMwpBc7U92w
bZ50R532YxUIY0MAcd98cGpPA6rdG9vS0qxHD0pLoYIWUDJ/C16ueggHRn2t0bVdAJ4E1WbrNjYK
B+gGUJqMtj400vRY5l28nZwYcMj3iGb03gpltpFp+kQ6F57WcHzMfe972toppTZZ5nvNbJElnK2D
0mFRm5qCIEPvEhoguS7qsJKKrN9K7LcPqndQpK/W6FzLsCo/xWA6I2gOfFEwVe3VGNkP0D57ONe1
tKAJ5iBwjT/LcEckw3EeUJV+koU+0tbaT4M6JJ+yjX+CzXTIzSE6DJotLUOfkCE9UsFu2lRcJGyN
5Pb0a/yXe2+AsRx3tIvqAaBYT0KE05RrR8uCa6XeCLZbpjbxlpmshCfft5Rl5MDbViRLSHmvDEHW
ue/bt6DWUDxmHvCGHEMHtW7zQUQDAz/WXKdFGB3IurmJSgIP7DgH4G2WJ7SS1kPeENWc2FK/HEPo
gW0DtFa36S4VZb+HGhasbPqMS0A+msvqlZyuwgn5fNSvlPN1UD+xs5GD9ntNR8snw34j+Um8jTTq
EY1e/bBaup0D2birhn6q20d2el6RsmsfgBB9TiJPXYdajOWpQAuYmWBA8jEHAOlL54lOiDsNQecS
ZvSmO96t0oJU2Bq1RSiZ+iZ/hhWAJdcGyhuVnsfrHj7x0eIxHNNLmf1IWWJ8rlpF5JYRE8x+Udaj
1hXUcQWG2mD3y8aPul2lqKkreaTi9HRGVgTEwsFlEiDQOllZ4w+vyIiuKUl9gNc1rZu6fI4MhXzx
rjJXMr8DVOEF0BIYQ2wOS5J2PmeWTFzUgLu4NryHQAjeyWp+nexy32LxWsGhfk0VP12qMQ3ZCsiT
NRK8lyeJqylWDYZP2VCyJ2uLKO5lCJjXUxpIG/64psDISYnqil02WyVNUMImeCZCj7vmpW8HJ9jR
3rYedF0aaDIEGC4nWJsm+FcLbkY2MXAQi0tjwu9ThnnCgyc9Hd1aetZD//OI7do1CkfbjQ420rH/
ZgzpgNPQZldv1ukO8PcX1Z8odSfeY1Uh99a7CxIRmozGo43bkuhIBY1+08F8MiODaAveRK2Hj1VA
M38YOTUrXOurdpLcLMY37Q1AwjPLWSuxLyTsVNa12NknSoO9D3KXOyWAcWT5aHfGJKhF5HYUmby1
s+jbNEE17amqLybyKRjpNrlsIwaDjuvXRnZKdYzATZpONFqFPxMjLdJPmLhGFhkuhm6knFPpeoDA
kWWBYZ+06llj37FVG7iAShZmbtRnd5LmsGTiOJim2BAGV2OlGgNHCQdYUlIexK6PR7Q4m2bkfx5S
aZsOIifen3Az6N9HywqOUxRo0DcMBp/mbUxt5ZrVWzlPXxSrLyg7+c+iFgEV2HcJXiVfdQzh4kEf
KkHQk8AekVHqSdJeaasvthmX2zLx+5UD3HPlwYRaWrVlbhxrSp8UtdnFnkQ2NOO3yFFE/M8b0BBW
PTqm6UaZFL6M8Q4zs7fFwBq7KkX0tZ4N3t4w/eY57siNCofHOlOCl07FC2yQ7lZErXG1PekzwxKl
uaB5tv4Pd2fWE7myRtlf5KuwHZ5e0zkzJCRDAS8WVVAOz/MQ/vW9TLV0u9VSS/3aL6k6cAoo0g5/
w95rm0Dj5diFbpaxPk9YkwVUMKTSVuKYAQreZv2QP2HBrUjdJLy2EZx5orGLMFVd9IYI/MPSfX9v
smLcBumtG1vycxSs3iZvivABmvc+rLwbpSaxwf7lfTrKf4vq6FPBdT+JlQoMwQcWXEwCs2oX+Tx6
LSIFwf1ixiOq3ya+Ouz8Nq3C5Lvo3MRnSsoCI0Vmkc58lcU43sFhKrfWYtRHF4HkEqlvgq3I/HLb
9Ikc+QFFFajUaLCdSzrx+3Bk5ULIsxSNozrV2ST/YtbnaMxvJ0t/M0O59ZRXnwippTElYm1p6vgw
KUDh5E9Gh5aI6LNBDJqnB9Co5TUrWtiHqj4HOBSeg9V9SZzR+Geu3DWUDXVhhyAzEt2J8JUdpvkn
flWsprqEBEicTHs3WopbO2+hjaFSS2LPDYGlDbwpDioys9k6c6KeXUCk1FljAZ4ix13oKfQSQdG8
8Ozdu20MU6FJGKwK5zrU3YM1naKq9T/8iFl5RwzcEzIJG7DRUt4l6+BHxf1qFSGsPYnIs4xVKOGU
bWvyAbbGeuGgYkh3WYXd0fBWP21p/027yYHrKd1jUYoHH0rS0v2Sk9N+2UPwHll18iYgOoQjKX0P
UyqJynCmvc1UyI2r1xmjB3OP2goFmMBdV6QVarRFvUcPpZ3cRd40f8eQf5RUy7vu7CfDc353QVld
S3skKXm44zziBPFt8qtlw7zPTy4ml+VmHqb+4E5vDgtKfJRUpVUY1NiUzPY7WiXdXgdgzx/lzaIK
A4nQXxsewk2DHmybinSFPRFJO3cM/UwvI53SkIhqmY0T/hglD67cFnFivPqDhKw1qS2bR3GpIuiN
BKJ/1X6WbbvJ1Mcqmn81yDea2sCWo5fgPRvbu6jhx089Txwd7OdzIl8jH3KTJ6y/6Hpm8AM+qasD
YS52kpXgjKsvmxThzLUGaIwjWp41QNGyktcfzxutB3SNCsyDs/6dn784SSg6SkIRxweCM3iOnurJ
6FAOww+jx0qRA+BzegV/6cFHm798oix2qVUBW0Khs5l8QFfCgCq4+gWGmJzQnxfOZ5xE9SOWSrGt
8oUpWXLyPa44C+1wZY7jgQLsDiwDG5MaRDPZNEQ5rS/oX+dzMk7vJmhmQvCgOdkCGxZ7ES/U7Q6Y
7kQ4jstMa7QKYo6ZcpU6XrbCg3vIPe/BmF/RV1ld20yH01+mBsE5QEkyOhw7pjOXZDYAdEqsGi1/
N9zE3oCJRMmOjrPBf0a0whmksj5P1JY71LNr2ez+7pvZYEOLUSDISUcdo/65mYE1dX5CT7fEe8Ka
wBZob9z2Wj02jueirBt8hE3XpfGuFYAwT/12szG77b8UOkL6h/RSOAPgyGTCkW4Skj3n8Qm2oryd
xzOjFUDDvYtmrpbqzjQi+AcZ8Q6On16QcyAIU+kuLlIP7rwX3AGwe60UWuc1UOWaTfnBbNwQ4iMF
ssrSq4mZuHaa74B0xCcjjSowb0YG0I+pWxalZD4s47sxGSTmLaVgVuq/lRaC1+qHW8NgHywYC8Ju
1f8yp5vs/mlJgyAkNPU9naujbkd1FGX+htr9HfTgoa/NW29Sv5UTkG1ayF9Ge6ckSq2emEAQEIgf
Uh5aY7Rchl6/Q63bA83YiCmPaT9ARcZuBO+ek00JvSalnmhMbrIyZSvJ6MvZRARIN7m1xQSA2o2u
uGXUdiyhkhwHwzp02keAxjMLEixm6oEecAMLFwlxU4e5ctd0aXGRSLUQA9+OcDXP9tB8jukyhEPi
XI0O1zVBJIK0lyJDWfyaTT4xwfYD9+5DOWS/Irt2z0GPdGAW99Jl4kZh//OFsMGYx6bOjk2EP7Or
eXDUtknCPeQCb/kFht+6iSruY9X6tIUjdN6pqrEBrJffkBUTXRDjA8AFN1EQWKeI/IJqdWPpAiFi
k7vndgryA6P/CwLgsHdKeQLT0Oy81TTGgM87dyN0PjO3xm0SkLcs9PDEwfOYDDY1TkERWUQWCb8o
3OedPZEWOhWEkGEPi9Nqoy/1nJonEAjElqzxZ/jQopPRfxkkSIdt4A0hhkiDJrC992ft75OMeGxd
zD3oXH6RAJQHuh7/mc7KOUu7cfAZLg46i8E+OHy9upagVhCXh8Ik5VSvZ1owTE9yKd5zt79YQ9KH
wzTpbWVQR1HLIB+vimMZwOoWMZtbjPp/qIZa6vqYTGrlHJC9vExzBLBiNK4l2QFobiBFZbusZ+Uy
egVIjPxeLP2yi5c6DXm8vgpXQwlw1V3s5V+FD/GILbvcG+IALVlSsuc4AlCIbNhV4nhkUShHfPyC
PExvStQWQtH3VL53sBWeLOvbXYLXYk5QRWfEvpMjxZjbJvhS+9YhV5dCTzgdwY2TvwJQO++2kZrN
m9Trf5uNeWTeTVyF5R16y39IY/NjMLddOTgnOYj3nhnguSKIyNEL0JVhSI8VPsuoi7cqZWZrm58B
E4mN0/SQqbWzI32WLkY3MO+s79pogrv7QQfBh8WkjLSeZlVTT0zGYj++cTsfU1ZHKG1j9fvK0QI9
ZCy3MavfIbOnSw8GHy4nSlKIzIc5KdJbi1I/7NsuZqyOAnXs6nMld4TFbqSGJa0d82uac8UIbe0B
mIxwXbo3kRF7qPF8YMm22Vwm/q/UqV5E3ac7BP+wTJ1l280kRE3ZOIe5iZzckLG6eB1Z0D7Ls+04
EKFHBGqyySrCkoxEw+ujA264rI9tDrJ0yR+yskFuV3039LqbWcXHxBv90MjnS/2ivP4wzcjsVfsa
oILF2JI/dAHJ9l3yYSmjYhuQY95csoNTeC+q50CrGIUs1j33Naj4mnis4rvuuRwsu7mREVlETjuR
qz2SqRZBtLYAV406Z31bfgrkxg0w+UakADrY72TRGpsgCREjI4lY8fk42jzlArvDPLxwXtHGAeXe
GT3+HM/huVBRs9jLpqL/SOSXn6ov5oaBSp/muBh2mW3zBrVvmZu9Y4plRHySLe+cCZBTesPBiZxH
FfMPbtnAQSRH5cD6ogQHkkfTNlPGCfHyMRbllw9ye67mcofG7QwBAQoGSglJpQw+3cXc1IuTXIXO
NFU3IjUeaoKOmPZc4jZ9TsaaAC8Yvpzw+5T6huLoyj1CLNgjiqlv1ypSykoXCMh8X7n8chhREDJw
ZcB0TizjdxLZ7oaV275mvQ8aVFACcNX08TESu85sij2HmrFh//TQ9i5Q2JkTd5T4WqpfS9AiF5Tf
cA5eCgmYnTyj1J9eu8iFUT3/SaKMYL9Wo3+3fxtzwzKxCMc0+RqFefWWCWIk/JWsBBtsgmytmB85
GcFcQ/45G2x9gmn+YhGL36jn9uF9oFG5lxZjU9qEU5C41QYl/YvtOiddZ6c4wSrUgUOs+/eqcZ4n
uoCpSvc5hznakmM3okyIoa8o41AU3lZ5FVNXZIoInG3eUNgIWW2mMNvtL18FODPMZdN7RPcMff4K
yZWfMequHl2IGBs+xUqM4LZuq/36N2PgB3WSBRtkmxzK9s5uSVcSIqs2ywQxnoUn1pTmd2+BWwIo
VU2QUYGevOKVJ5nYJLQ3oy7rxZpUmX9reSqNiCs8X7sbvzhqeZhN/6uNpnc5OgAhTOrHqvR3bl1e
mgWemP2Qk+5HsnrJv72C/RJwTcUkNzfJNmrwrS0wnOMsssjN2ss1s7knw5iIX/LcO0IVXc+riP/O
1aZpOyIABmpr5RhPpaILilL5mtkvGQHnAaampuKvL8yg+xJsf9zOf2sJCqzOghd2fnpDZsS78jGe
OZG9nOxUgDNj2hJM6m9X2ve9AwOiYao9+AMkhAEUkSrZ81ffmjnYusFKUKoiACVqzB2uzVLIkyg2
ihkH5uNM7+S0viPDtVtlQLk/Rqc+UHdR1im6coJolqjcYbq4FGNEYcowp2ySFZTL0YtQlnCfEpXE
KGzWvYRkLdH8GybHBzDdTZsALldrUHLEUMUEbebrdk2AGJA8UcIcZd2w2hVRSa8Yb+GWJgejZSwl
a+46Y7BCS6QDhB+eeH5Hj9kqAL4JgXpIYSt9a3BbWeRJQPEkBiYHytV5tTyh5iRGtBgoPCGhGmX6
6ap4Os2CGPsCW6zBpc/6lTB0NJ/Jxkoc9xY1mj37m8UyDAbmBQN+71wkPjXQgCx+dF5ik9/ydO86
5meZ/2mi0X7xFRuCths2FuT0G0LBcQh5Dp7+Ki7JsYCRYuQsMoexBRZDAgGZS6Q6yp0qqbTKMbX3
nUXIcjpUjMslGX4Nw88GaWbQxsBGIyAzrVMDRmmHe+eyDH9EbctwWiqfp5ymbFTm3jJ0tZ3G8Vlb
YsU9XJcaOnrnMZIQXqCQaMMthJPFYoeVNSy9TVJneL56XHTWPCDv7DPcig6YJjsqXzVTuDaOn2us
AxtQub+ynvAhZ5KXkUMrMBsLM2HwIBr5bCoUqhb5C3duq6xVJGGH/ehc646EbK0kbUs2/m5V/Ny7
MI9kF3PuIEWYKqvdia578vPe5zQIvC1J9aiJaSZPvS5jwr25r9KaJ0TNoB47NXenH0CQ66SgFrFV
8CCRPzgm1ZqOG66USNwiFRxxaFjHDNcSP5f/t0yDIiSj5eguZomQwD2qptK7JP3VaqN+kDHBcy2X
YY+ZcMhJb8GPsFNjFSaBeKXAbUOv9lDTMROhAsn/DJUBEcB6iTOvOWUBTZgTFPZFxMtH5xQu17Vd
3Y+q3Rd581JE6EpsgiBDR+c0eVO9NYrosx4W+IQmKpfRRhxV6/xg5XxZFGdy24yvTPuh0A8kaOjz
bBdfUz9uOwtV4WK479ItLwv8TLeqDw3U1006Lm9ll4GhCcqn2eOHEo++R7IpRiIq3ol6+MPypie/
ZIQRmJPY1Q4DhRivq1EuzZ6uogGXDXvX3Ur24SBsiZFvtag3ItmnssyP5twdWcVz4xskPvVEsugI
mMlTxEgnmTm4PRjvqBB7uCAR4eHeU0fyAmUBo3/y2RljwnsknNPjHg86a6LXBMAMUJ1hvT1cdStB
s3nM0juRfyr+ZwiXfwv95SCF9wSZPmbN2g92wtWCAh6kFN/yUOj0vi7aj3bquWLzd4dy153nW5ig
ZH0wdzfgIzokEHEqjw/Z2hvYyKQwLPbFL3dmcwiTk5pLNGRtjbQpBV0K4y77sCYfWfP0i+0iBhwb
IYGHPmb4u/ArGR357c85uRo1X2WKjwXXXmJ/2qjyraz4AhY2x8EjhMQ5NC1YlsF0awmX7SspmmBQ
H1u8eUuXhUGc7Tw3Rq/ZfXRetmsJGqHKk/tk8NEweXeGm27jFtrqRqDVGIf+rXai8/q1WgepVyVv
qFgPGFyboMV9sK6c5rPJszWR0wFa0g0RPI1XvgUWqVDCveJYgE13gGf5ZlneLe8kKI2tRdgtySLb
DiwmEaZxY2NHMg8WR+RmpjJpK2eXc0i1/dqfCNJIqoVWp9Z3CNt9AqzNJ18vz0lXvs0MOnpoc7M3
3hYuCZtT9ZLLZ35r2CTnUyKQW7APaefg4kzDZX2/BoOBbpFe+Jb3gHVE5T5Gffcx1Uy1lnQcN+5A
rz2jfqrksjGiYzRNR+ipKerhlkcL+u+NZLYORoz0Gd08uvnwi7gMft0dTwDrarn+xuidTeouD6Q6
78DA71lnv6eO3QEdbB674LE0VzeNOrW+3rsqP5SUxZupcV6TwdpjBQF3Vd7hErQ3dWY8z2WL/Aau
Q8qkyvBg9VWqTQ95nr7OxvzFVjHMi470MHJG7SEDDo87GB/5ce5xK+XsDTow7moNnqpHeWksxFaD
+qpyFq6qIb1wTl6ZPaNLNdsfUwU2c5K13ftIfjDYusn1iDYRCxWUpKMI4kM5WceKLrlYthPHoxwe
Ynfe9VwjhqnvEmkeklSdhlQ9WymFt2Hvl16T+VIfIzI+cYdDkGXrUoP1qme2SuYWYT9KJGd4ihgC
91D9OHYPswS8y6F4a1XJDs3I03rh9wbm4pypB8+0aryfIPuNdrNtbe8Nhu9NawT3SKB2Xe+/sGh/
w1S1TZ35hg6b46oRv0wMBhuh/5Y22qe56B41t/zGdAGjVuNkhJNZ3lB6kFgnT5ZoD0VnImqMni2m
DzX1S1VY96T53Jdp/cn6+r2b/aOJYmmjrOLgTX9KWW5L1p7SWLYthQs667PfG78Xs/saCvmiLf+l
U8zdGUZ8lb37rEGgGgZZa33zyh7zg8RYZ4g+hEMI2NL9zRpod2W2z5zskZ3zaSI8JNMsWtFXBGV6
EeMBAT8+7GHLkmqfBPlvS7AHdu2nEussFMM/jGGOC2jRIftsDXFt8+694K43yvp2UOmbVU/vU28Q
ZQSudMy8Y1YUDwsrWPILGG9a7b7JeACtoRlFgEsbbrIHhcaNXyzbfKh4T2zf/+Jn3TSTIo2ihYL6
ItikuTw/G7N4SOdn9kvfkfbvm9i67/LsI69ZxnnpMVfxbbKQQUjKpm0QwWHLGyRf3wlGxzYbbxxj
eLO5qVyQdq42i23CzjQTj3mXvJcFNPLWYp5HgztwmHCD/XIM59ZJEuJsk03tISJL6nvlBUd7ZJki
+uliL/Vlstpzv9j3RoGFGF4BlwIkguyW0MdnhktPLc+UzcJGpDJz+KbLrq+4tDk9HVNsNBTQqLAe
gPGdoiu6OWPTh3HBKNId+hu3Wruvtt2Rz714F0dbDQc44peg1CpcL5bIKh6iGPN/u1c1/NaE+RXn
DGAWr2vzMCoZWoFqiQpbo56o98TAlJv4Isf8GPTlM0iP3WiDga4cGyUdfDZRX4Cy7wbvyU6nk4Pj
FpnMXRRbb44ubbAKjIA8/eS56zRmApPotJdllHepth4Co/ltz+oYw6VWxXIbsUXtluW+yLqPYkiu
VfEcKAW10fPQsH9EgT7NAAAqo2aTYlr3fZddo9Bf4TVm8znhjmg7YmK6NyX1uzeYuyILXpXPLVfK
TS67/o+GHiqZgrMWOdSgPDEAUE7ZbXWae4tw9fiYeR45fj2bDXQxSNpupoBZXMEyOqvuUrUcoowa
iRNjR/gNjRlwGg9D9gbNjbUj0wgJtUHIoHwyDY3J3DNf2G7dBaW1QR1wpsc5JjJ/lSO3/bTEfPXl
RjB+qO3uWJotlx+DJ0c+UPN+az4fYV0NAr2fzYvbFM9V3h5i+3Fekl8wuZ5cxwEnTqkuBsblKqzq
FfRX7w1DMaB2iN8w5d/1+xJ99yjs4EY16k7BXtm0FlKd9RsW0nzyCocsJRXczjE5MYpc944rRSUv
VmHt+7F69ULYpXeOSdQGqTz0IUB0yMq6MRT75/V/movm1+DFtHvJt9UpnAYFthCrfhzUnsQ8mxDP
qnzykZRIIvOyIvhtdQCQcGdexYKvNwi2Cw0cjv2UyfDcsUZcXu1lwClF4qRBemHih65kKGK0DLkp
dmCZWAyYu8wA01EAOAXaPM3TsfXGC0hOxoTyFE3dRRvenY7tE+LEQ4qEU76NA0Ns/TwuyXZO9NH3
h4tM3uN1lDlV3+nk/2baSgQ0O1AlNm4MWzl4YUVzjKP8O5L+XaSiNNRuc/JF97lE7hW8/G4a1Mkv
meAQ/803AJLbkWa4cETWRXZghBei0f6AgyS2DhvyPK/OZjbxqwSkuVt4aoVe6ZH6xFo1TPsC6QKy
ATZQZShtJgBzYb2vR2bczW9u0ZQh2x83NLqL6/c4ulPRnDHwBhbHI6qJOweEMZD38Vwa/wxb/9+q
Nm3mx/831ebzd1l+d9032ul/MtDTF2rLf3/rfwo2ffM/ZOmRj2GZGC0c6SKY/J+KzUD8xzYd2wN8
ZHr2Ktn8r2LT/Y/rm4iYpYW3eVV6/lexKf8T+OCSAmSejm+TpPD/pNgU/4dik/i/wAXYK3BsigDt
6P9uafN0axtqcsqTMj0j/OF8/cC1Jmn3MIxfh8YhxcamhAgXpBeh0VTIPdYP/nzm58UglA82prnG
D6+fmQ3V/S+f/vnEz8fKgcfjPGDL9jzm2mskcTfG1VnEhJL9++9/f/RJwLTyoD+ULuO8HO9tuYL1
PBOa3s+ffl6GHxYfg3GN9dq+pCtg1ew6MG4/f5yiKliYCfLRZv0uhOtRg5g2AQ3VehggyWMfOhmn
RrpxaM08J4n6eHVWmmBDj0dHxN5ruZnsbDcX7E5R5uYjE/hpQvZdmvQk5U2ymDSEXcM6Dek3QiSI
mSr+pNXGkT7XL0DYJ578sLQvthTviLfUvYYy4WDU2mdyiY7KIFq2GDAw1HV+6cX4MEnFnk5PVahN
fKPaaLdILwA4xXaoxljgK2UKCITk6EjyauI5wYDgkf2GpFWU6q1u7Rs9xylCWgBskoBULyZp3bAH
4NHdIZH4mZnoNQsqgeklU6PaF07Nwm+WbOPqvcXuDs7+czcxR3KjAEFtjl6lnD1mUsUjogQC1nks
kytUO3s/ePJjc9yDcQG2bbJFhMxd1+3MGo1GVgukdKOAh1AwUCNmCZAowtewGtCRT+3KJGrSXc8R
W4nlxVDXqU/fc6aHZbIsDIepzqitt5k9mnuANxPpdhJ1CdXm5BvwvkmKxc76VHimPIqkZZKRIPUb
5B5hLUZcFPM5Drot+LF1gerfsZybj1Kaf43ScLdlYgXnJq8fbCRej1Z2dkYk8nq11WmWE7Hw5N4v
ppZqCmhVaZoDzfJy9Qgk3ONR3hka1nWSB6CfPcwDLZUjRJB3K4GMmlWJydOX7Ioycn8THthuXH2X
pfMbqRf9kTRkFL7+8pGwlwN/sYQ/N8ry1OVVsdXW/CBKsAYJDfxWJZMdSiX/xL0Lqcf2sm3ucdlE
aX1Cw2SxJmwPHZFQYW+5SG6JpihyVrUCupJY9QRNtPqt/HpTxnpt1Pez6oOtm/nZMR7tnd+77RkE
+56lxmlh41e3LuMBA9ll9BhY2YkAzG3pj2Pots6TlYy/88FIeUhVj30vkBxi7mH8yP2DzqhuLX1S
KERMZNdmVLMvNyxSR5PuWra4YPSchFjeIX47zpaNMDdij10XyBTAaROYP5rfujEh6GTPrWB7mRjm
jViOjSR02RpY42SFc3QrcYts7mfIpegER82yqPrN1UHVOUCvFYlrM+6qViAlUWEGellbB2xBPHK8
2rfRGWKazMMP1dAEKhmRi3JjiokRmyb3umfkT+LcBvLAAOmMmsfyM2R08SEhUzuHGWxUtAxolgP0
vvUjKCdaff3WTcEaimRbOy1h2DRMH8LBjntyTeLuhJ6pMN2PDJfy3twnjthOzWo3x3yFFgt/ezSC
X99Pd6TUfNMb9EfXx2pUrx2ZtCShEln3K+cyO3o2uiwQC5xQ6N2Mknz1AApKxzquDu4IHOPtKTbB
uBYnTnlIBUMwFQTdlro1BT6GtcqbzK9Gn+KCTVKMLsGsbfrkUiGc4dZAT4Viqby46zepmuKw0GYe
FBC2bbQGICMcsOfWeRiE/MqRw1cYygfMu/OY9PealUM4tm2MaPspmoP4tfMc5pM6mYFRlqeWa0wM
2oVWpInos/D36IREhpHh2ELf4ATYfKZR/LEy/ou4zc/YCFtydCim2SisUtciRxinrjqODOTxnJyA
/MPaQTre57u4q7kaFSmbDQmtgXRf7Zn1G/agcjPHa8gy2mZmRvkGH3zBdM+LEfazk1mmho4WuwJW
gWSTNKjUGNaOJfWWM2l3N07+N25EuR9Rnh81cJuwPg16pDV0y1Md8aTy2+LNkX+NghAY03CIZskT
NlYJgqP6r1+V1jmLxqPRmsMxnvLnuYhSokrb9lDCX9umKBUeIOmHUNcwHhrRaTE5N4evukFtGC32
a7CKTuaMRPmsmxBzl4EFidsb9xbHVC2hTeX65HnX1Fdha0RDiLatC8nFA2SIGPhUatZahVmMtwsK
yxo6Qmb3zg2VKfrJj3FsPuw2tTfSZArWDLRsgo0h0Trlb5QWn7Pe18iHwsGY2XDU7KFFgJ+8IUY0
uAjPREtQZjnZPdF7W4nptMYxW5NCXVeog4OnHgkZARi5veRHI9do5dhrTDgNGfMtxQM5mz7bWLmJ
hLUuFarupLQ7IChbHW83ncktac/kTrQqfdRzOobda4u4Es8iv7x66UdmlyR7BPOMyqMp0OjSRKeU
+bA+MuSfl3LVGoI3fG6Izt0t1oRGWhRE0JQcGlP214lHZpmTnaO+016YisE6dUgOa1JC9V09MCr1
tWY4mP9CD+uEdTNs8zVWzUnKv2XgGuQB0EeXij1LyUMl7vQFvf9z63Y9DtlU345wLygbGjJ/bXmN
zWSXGotzk4E+45y+T9w63jt289pCTT1oOGNGuh87PJtGJy5JClinZwW4wxBjkDvFDsiV7tUwyJ8i
VxiTh7VfyxdCz6OtGxc3qSnuvdJ54s55E6vSqalrAGKZIoqNILifl4xCIutSf+eRCer4W0B1SArV
RPkwEqPWqKojxYFkq4Y4uQIe+blaX2xlfRQ80rfC9+9myMo7J+NQX4ijVXXNlaeCD4wIRNTTYsyx
Yx+iWMycdbJZB6LOsxiBNqlIvwsfX8UERN7wFRtGJlYW+8Pys15T34ZVuTZmhk2VWRRXgR+ZAII0
jFNYXEmNCQGZBLTYZh8FX5HucHabWAATGlzGvahZqSeOk2H85szv9swOLjGbl32MghXUq7TJMgnI
xXIlz6wA8iy5nOzUNOIvXH6DBVuLZpKVdraNCoO03U0rnHEJxXp+p+h46IlBNFslgKuma6822ULn
KVvR1ohPUa4knr2d7BY9iX1FM02UvOvZPCTA7yOFJKGK79kBFzgXfYX+DC1Nd3DXdQSZQh6pXMef
hADMCM92aroILJK7H+WcZ1vjYe5SHMjK2U+zusw2gjkSrdsQSyNwG1jnxwr5U78q5SRRDuhC/WvZ
9SxGkyetXtnjM3Qa2OL8/DhugBA6S9TJCwrwWCOdttmQoz1HGK5bi9AgFNZMhBI4VyY1YWDlewLM
ntMg41+rqaT3w2zcLUHmnIrhR18qsXdSu8drBoQgWWZHsvJ34xiwzgqXbS5W5sZr8G81ZoQ+gQlD
n4zNViQdW/JoIPMjGZqzWonURfQhOzymC8VyJ4t4y00ibP9KvEd7nNi02liy92jpR2VVqDBJpB/0
UGywOvZH1EG7ZYRU3LcuLNZOnDtQVWR1ynHT5vFyroRwd55ffBRJ2x2WvDwva16hRx215gkAuv9o
xqci9b+nhPNCEaFbpqZxqKz8HDT2yxzXhKVkz0ljWOE/jWS3aoFS9zNIyGBYfjIafd55oSM2IRPx
Hms6oxnnr0swMD9mRRYXwRt1oNrTkN9WpZvsM/CwqLq+RyTfENLOUZxh6BDqbz/nN+ZQ2edaPNe4
/05xb4PFXpsI1Ct75XYO6+m6DYdKj1SjwgvLAL0glxH7pnhXijX+uAaUXM7Zo9E4DeqXcQcqoCEX
LGjPUV51IUVfHdak/52K4Npql0nU+jLFf3LP16cFXfLeaspXGz9gsRGLGRwQXGJkgwJjxKrFCOV0
B5vGTbIw2pPP/k5FgcSz4LDxCJLBSoJyUyysKBZyt+byhRE2Yzqio2s93iRJ8zRO7BqqwRtvDH8O
9eKbJz0cvSU3zl3Sf1I9vIKFx0TldjeEbWPSSqHiZnuBhPFMuKDYZEHdbAflyPOAbjBpsFJ0zkB8
uEfAQ13k1pnoZvJmq1/YT2bIO8xrf25qQpcfrcZiGTcHDMjWq9BqCYZ0ZUVObO5peNyVuffGDw8P
0gnkEwkhwmhDEutv85n1QeoaAceKhUyvmLm7feT5dIRoXLB0bwLN0rwN4i1pfxhR8MQDykjO+qFw
8iGcer6cZ8fPlQbM3ae9uhmKxT31gKnZ0zPQdaErBcp7jT2MFcpbVgsGF4nTkFuMEpdxT5knfO8B
vGQ/6PQURx6G6y54xWVIvbAmdP5c5lqhMOXgyXaB++4l1ofKiI1ApH2bWuaNa9sDvpLlJo8dCiGH
7UgNvO9H49cKSmrPmdtNPd02WT6elPwoSkQlVlWM28b/+yMd/HkRQq18Q8d+ZB/ANbr2rhJW+L+X
vB5ex6qb92tE/L8PNS67C1uN9e7nJXI9eBJ5PNzCZfsp0neLbT7yIO3OZhND+M4Y3hp98wlDE4VV
wqiLXRPmcDDeBLs34z90IomECOAyl7xgRhJkd/d7laOcy41m3Pe/Eg6jc7QIeU7Qp/37Uza5YZw1
nNY8h2B5OUBhYlK9N6WByIJhtIHwaRrIFkMJM7W0lbJ5QKamDsJtvOOC2NhrSBcc18/99+XnY3kK
dyc25nqH3ZK/WRXR2U3TK/s2bz9raBd28mitPp64jPQfyZgl1KvSMq0yHqCVG9w3RhwflCt4Mq9h
An1jFXjgYZ7LFuStzKq3yYRszvgaVGtFFDuRrd/1sY6wDg7MCorMZ4qat2gkkG4//mT/MILC/ra+
ROtT0lRUu2nTL+efF8E6/VgO1tbu3IJjo6KMBU19/nlZzX224Z5+Hmv//bDFts/hHtIFy0KxviwD
iSK9DHaZP0B0TORnRBjl3owsgMAeF1W6cPguXKOQrYmy/R/cnceS80jWZJ8IbYiA3lIzSSaZWmxg
KaFlQD/9HLBq+uu/ps3GZjsbGkUmJRDiXvfjU9IfcrvLClLkCHEmBrdiq57SU0IvjBjFl96GMUBn
dgnR2oSZebleZJr+qbfFg9U4atl44qnC+M7E6a+jmvjsJI4ORW3BwJZNua2VvBlYlG5VnG4dALgn
mBqI4kWQk1gizKMeO4q8cQKljOBtyO/pggBBIZMjL5Bn0p//MDsaKiq11MGf/Lswr52HsmRpoLvL
Es3cFiaHdfG9iHE1TL+bWtv63syZLMksrsypwM+MRw7jTYHBCb1KGxoHy0HjkaDlQG9I7nwt3yc9
IwPBa99yFXc0AhdFGRsvqowl0FBfXwxGVBwSveLLCpIlOd/9snX1YW+Z1g/WncdQz7wdFgHaBIaz
DXu2Z35YDPcTQRFTnn+QQyq+8opgEbt/GWVm0IWzsYzG+HkkqOab3u0WbJ6G2zKqvglhJilvpnYU
DQJ+CjsQwApvbzXSOYHwIME0GxFMur13jMpPQYzeoTwPaWbeswORdNAzXLmRh82bEbEYJ8KYJDvf
oBSz+L9FsBIU5mK0c5jdPUJHdrerusrJW/brOaFw8I+BGd9b/cc4hMm7NAdEbfCw4sF4hEH/4b6k
BGTcMisGq7qxxCMaM7IH0egN+AAXZZiPxyad1GYi+m7rjMo7hgWZarFqxBJb28oLUNV34QDiwxKr
rkwADxq/NamGe9sCHjyxHGEDAss0Vf5jMY2sYnUWGLFjDqcKtvga9xnOd7f/TLVIna1cvYQE3S1p
rTDhzolZrRc4K6qWrAPnSVhjRXkzRgmRkVhjgTOLpY80ZUkPVZ/BS9ONW4PfISDh8XoXa6Hx5lLN
6c7Xi3HOdYh7g2RoOZGOOFdpu7lK28wXGlGXnrI4+QDyGHgnloXgAEyFXqBnCZ6SWfRddyjsAyPc
XDORrtlWo6wv7Or7v+6S16JrKe2nZgAfI52OVJH5Qp8vXLvaoD7E6jjPOFUIVpsksOvjBjP9jWJ7
RsRDyFohI6lzaUvF4tqeYyQwnf59IQekjj6Hr67jPGztsM4WV/H8ddHjKz709Voq4nST5OL5utMp
2NY4WSi2wyDy3cCBYgvxLSo33GKXAUtrezvNLr2DDOa0rI6CoUdZhQ4h5ZYR138Z8ON1Q2qzyvXa
HR+Poki75YTJoUWFjB/aZRCJscQgQsgU9YKFOdg/3YjKezTdg+vGgvLfNJtPSNss7sMAe4yAx8ez
t0g6EyJfjZjNC9XjaNbLAlBOVmVRneOK1+oqU3BhXQIZ+OvOt/GujL1/4mgldXssGCILuQrxRkbr
2p3CMwjhss+7bYFMOXBTet8U2SkfzU7CeagJLq3hXOLOTNaQ7NGRSbknhuo+CeJfilr0m7Q5rHtT
hmhQcL6AQyy7pyRGiW9WQOTdGdtsUTOo+QkWNRg1gMfYxF0lRrhAwI6Nn3bMczZH9J76AKaJ9M9t
MGwTL6HSo3yI0168lBQXGR67zVAxRTtqAK+5pahBkqmmY97QsM0iBxv+MgtBgmUsd8d8VUZ82c5U
ZStHYVtqDMj6hrUwe/eY4NvBdup85omHJDM9ZsA7aWnw8b3pxeqdmzhZV3JIzpWXUqMDibEqFRJX
7LwlRd4Vr8ziJsGB07TzGDZBThtFsnXa6WEQpLiweCWHJqJ6rQxkH5VRHhEyUdrUYnEuRrHKpMYB
6kZHgy+HDipDuS37De0MxK9edbKplaZa/DPo1HR7rzoO9AOWRp29YwkiazPzx4WepissC7dCaYfR
cLE1NdoDhf6HdeXTfynFa6co+87L2Lz/0NldL2Kpq/tsil6xo8t7VfKxFQh59GcZBWeWg1EaPLAR
iA2iAvB/BVFIYG1J9qLPjDdZ1jIvs0dbBieHNXGnmvA0zD90NeKgc+LlAMUct6/8cip32jjNc+6l
sPCRytP6ebZMJdZha5pbp0lPvUMpxLPRxFNuRjfhgvbAZMSUQehn6Dt7FQq5y31xSmNms1xL/GWr
b9x6eGnjyNmjxHl03XQj7NFblYxZzGo1qhaLcKe23yXG0FDMF4TICkQb+Jp2qWXfS0lDIOo8f60T
XjAJ+2RTilMK/02alfVNptAUZliaE//UYi1HuFqLtU7XRPcx2I426pdRqygE9MjwwTtiU2nwq9Dq
yTzDW0njR/Oab0OGtzIvymWgFSkL47cgvIQtTpmRmHmqhsFCZ3mwoHBCAQtlhzsnu/LaR5EZcimA
DRDSE6EamCq+LJ1BBceTVr9btfk7fOV0CRdpkJ+0UbeOWRC+5PEXO9WQ4l2TrJuEoxtHOqEobNnK
C6SJOc2TqpWp0UZX5aMyOUCc6aGydJf9Etw0KGiHNnov2oYzrbf95WS/xqLvKQ8YmN1HyAlJUK9a
DEZlguG9LMZN11MSMEM0oIFuIHGizDLb360sRt73CsioW8XIsc1GfkYGcumK9A3YU8VznlEqFy3x
IJFA0dTWxaaZM48Tqon5KB6nWd09bgKfc65szUc/8uqdP0vgigRoNbGQXjzlKxsEip15ZEDHSE8k
xJxAEBdcWjYVKTIIDTonS1HdOxRGelY9qjH6jZ1jx8Pgnpi0h6JyN+Wg9l1Hu8e50zyEpnwpRu8t
T8qBqlvobRuGdBXat9KPfoPYpCvfo85H2jVv0GJ6RjmzUcgKKg5UulCznNxJWXuQ8XqjUnoKSBi1
fdtTN/bGWKxtA/qUVpCb0AsvWDCxxYs00j4VCgTLJ7dIKNRrUVmunUGYa7c2Qd2Rp25pX5zsq7DW
+RnzYfa+kf8VhNrSkWcjO3SCM62Kn1DdoSgACoEDnmaFCiCdpk20Zc+8n1y6+zmuIQDlFPBQjkHd
OyZkz2/7dMOaBkquu65TiBO6ESqe5kRiDFkGInmoSuNX1ugoaJlw7KCocgAb+KHX7rMqPYWPCeFV
bU8mA2z2vLL5GjyeogvL6uRr/UJp6bs+Z/hpUfNCE8FaVoY8xxQHkXVrBA0gXzMnnDgGtJw0bc74
imDrgPzBIlg4G6iiFtaJ0pQaFvJNXYf2snFyYz2AgtCqqgB74H01Pj7pcCrtUxBP+24+oRQ1Il9D
2ejBE6lKtgNWySnCPKFsSr058+XCkgFIvIE96NiS1ZHoztq18Z7nPr5Wm55DmYOld96pbn5VRY4W
MgLL0u8d4emPBK/QDoIuZMyLxMD4isbmQCDvHPIIW4YUDFunR+Q5wdr9drYiz6B75Q40onguGc2h
1vgJQ10/pzL+oMNWbaIGvR3Ve2tlavFDXSQ27sDkvhs5xPSBhl3OKY3mFTFtWuZoe3NINLZChuYU
N1lWxxu3gitE9se9E5Y6OaBNzdkVMqg6bkFuMXhQdznRN7oJameTOn6NN4t1pc5yvRqyHavf1ypF
xpxKhMtVJ04RDc4+zT/ML8jCxq0s8YS2RBnWVmHuLTA3U+/YayQJ9iLMVbGGikCULER+xhhnWekO
SPyhOxAHTGOFMWNLNiMBzFO7RnT3icH14Ey0guO+ptqDjs5HlCvm0mHRmUXqbhvsPFt/XuP+uXDm
ZXAsCQP7x31/bmqTaGADBqjfq1yJZTRHlOYkFIOvna9G1+BSqggVJgS/hOmc8RAzW3FjpC4T4p+/
r31J/ztLn8rrv1//5j+u/vV0858XczHBlpwe17i1GQsjJjHRxZtfcL64/u+fm3+9iT+v9x9P/Y8/
/+v1RgBx64AM8M3gxyi/5zd6DZcL5ifvrRhlw/WlhR2KXTaBWgQz/aRPRrR1cHNhrGm+KIqNuxZw
3JasqGKXs7pel7H9ZY/JruteoqpgNjSAxoxhAc2mvsFK8BZjE3oPU4bp0HGOLi6nnSbJfmazRNvl
GiT4z6vXlL/KZYODNfHdn7cqrJ/+vohdG0XI9TaqA0+AxuGhUHrkll6vKp1EnMyi3otclRCMfz5+
fT4np2L917Ok10TDfz+/LeP//UzX//RMeEqEb7JyZg7+6675j/+8rb+e68/t//Y3/+0+U2vcvaO2
1VxAt9RY3fRzAiVAEWN1vRnOx6n696PXa9f7ro9eb14vrk/w5+Z/+9//9lRZC/UpNvgt6rk5QqON
uhJ9g4BPSw1wvv1f7zTKmj3Hn8eL+Z+iP/90vX192K7Y/WBc7+fWAUSdSdCv5qpfOOPfV68PXS9Q
+1Ei0/Z//v0fL3G9aRBJ/f+7eEyY/xfx2PCh/qdw7PoffwvHPONfrNEAYrEJgctnzOkKfwvHEIb9
yzbwHeiukFfY338Kx0zPNsnmwqv0P4Vj0vqXOyvQXJP9B9R0svb+H1B/lIP+wacWQlomohlHolCz
DfMqLPsPFrpOlk5XFcyGZlx3O1t1D1WnoLIErE7IJzvZHiJX6UO+CZiFvGnEQupRHLLwlfAnMiU8
x58KPEHuxnJpmlnZB95i4qZ0Z1cW0ybUu0fPRMRueOEdPcmHvhFHPBZ0fidr6XfAN/PJfEo0u1gm
ulRHy6g/ciyMGiuNCvzbEOEFEMzfkbgRMY2PtvR3NYsMCBAvUw7oxwzzY1KSXeVXFuVKdQt7w10W
ec+WxBtQeFT4GluAH7matr2bbCziZGRL3FQwEZ+tfcFDCDZ2Ip1FXzvYeOUC0o5c9UXEWkfgP3f2
ePpAiEL0W7vJtG1F+5xRM55QcPLB8q2mRY/KYxPYOyYlAuiFUwV8mkIcOYPk9pZttnF99V65xArW
5rG9GiVluMdUTk3K6B0SgVDodc7ILq/KDkWv8QZkgC6hC+QJhoB+cGKKjvMtc6jk6XpN1LZBpJB+
ch1T3E5scyldRvCVAMzxKUx11HGiHJRm2Ah2JrGijaKdc6sILrgqg0tRadu86KfjBAmWtSWFOLrP
+iWYLLyHjFp/3WwLv7qM5iLRI29jyDFE2B+Zj05HgbVwOpM2UBeeusJ/CfxcO2PSYGMXsL53NNc/
Xy/wmmjnUhYPnfGZeYODBsJpcIanNnLvoAB/ksltaWbcp9cVrgx+5TjSYvy2Gc79KVHFyrAKg+W3
ZFtS5g4FBA7vZaMl7rFnxXasR8x7VN8PVjc4R7S8NaOcX66itAsvQ+1Et1GfAmxqU3fRhG27rHU5
bNM+v3gAUU52AmsB7ny4HQPS2VvHah7y2jLvaLx3Ht0QUT/pWsGF/h4Yk/9wvSEt1pt90V2IVlqI
PrafusxdXNlNrDrTg6FTBcN2Fb9OJb4gtoTUMZXxOhRqfPSN5rnzi+4z7jMIIJNp3nUI229IGRlw
Quo9Mku9pX4AtkkLtJ/K1jiAh/K2q4QJ49st1roe5DcetIFHaRsEN8TNra33kNpq+QCtYPx2K4Le
epoDWH2pzgBNeCt6TvHUQzxA93XhDvZ92Cfxu/ARo/SicB/GmFU4qrlwo3rbW7h5R3BVjKG74ne+
wxnbLaPEtd7dKdiXdDQ/KbcTzQXbbWj6J+UU0y6clZGuMtRrMpGB4dvyTB2I2IwevOWgWSBB2as9
4wbGN47Zae3O8qIsMfAXWIHOdoxHvV5uRQvwKzYdd5eU7fjiKPEyJlpxUSbFm6FWyd71LQxwSnXf
2YcmSv8+mZSBNKg6pFnn3aoBMVUgbG+bDpEL6Q0VG8X38jG0kZPHvHSqhLam0tLBzarVjd3JJ0+a
sO3T4CPTompRB+Z0KYQ+nsIERJfMkFi6nGwH9l3EULuYxNLUGx4KrR8ecil3rQX+sVc5esr5fgK/
cHGQULu+/gVOCw9/K05iVBVLCBfjXVI7w51lNj0hJdHNn7v4LZNtoEeHyLZpRAx5+aKXBiout9BA
gHBzRGNIyXtGT2c0E/oufYF8dyaXUN0hekueRsiZdtK/21R9TniG8keVp7dRroLz9dYQ9ATvhSnW
B86JYcSwwQjE0jIbgyMla/0F4dbKrS3rkZTQ9lJb3jOwLJTqdopFRaZ3TZFjylJogmwAFuASspNZ
D+QkUoAhqo/9DgiJZFHSxjj48tEkap1luOtsCse3HkrTrol98qsfNvQtzYZjVxFlYmult5xSGPU5
+4ozvx/bt64LqeeTk6R7xXNgaupBy0VGMoLONsrHn+2UZbQrbeMcoIP8dl1xdlNd+xqoM5Er5QTj
i2bmFtV5QveuN1dFF5qruq3kvlYmLq65JBiK5MUE9s+uB+EXuw73FZ8GWAUOrwUdfwPRcFC8Aio0
nPoVxpl/SCOUQKJsfjuN80na4lz2Wfdsa1Bq9Uhk+7rz8Wp4CnBSoPl48KwZNUB73W8cQo67yrzU
o8pJpuAUrnKXZq+X5auurf2dbYbls4Pif5k5TXQYovzWL0oPGiWqtzBwghvecvzkWCnr53R8lf6M
kjaD6CHTi/bO7TI8knr4UPUmY7VPpgpoy/Qo4+aYVG53AZKCsNKN25fa0qhvFDmCmjZ6GlTdL00n
V/uyinCD1BV1Yp1PdH2UVouTaKwIsmkfBDoxAbR1p4tlt3cimGA0Xe+bb+L6Lkhn1J8BRzUnd764
Xutz3k/fWeG6GbBbDY5kDzpfg4GC8nYqqcWGPqCbgNl3yBme9FrZKzcCaxtJWVLBom6aeVl1SUW/
cxL1K3RdbL2uhRVk4hVGMc40aKckv/m0I5EbYtkx0Rh77s5ApbHkwAcqUL0Ztuj3SRTswlSnaFJE
WLNiJvYeSbWsHf9Y+uxU8ya+ldTY6kuGmuROY5SdEybERrN/xMSCyGRS2Gb6NGI9V9WhS8p0aUf6
Q+9H8VLEvthNhk8L2a29TZGUe8Oo3gIv20LBk+uhS/qd1defDMITMhzNOwcjiCtcXS8V2Rmnzhw+
TNDwZosqC4gzbcCEhmY5PkQdnnvZ4bE0moaXRS0M/JNGuvPljPHjFIMsHWkdaiGllHq4I+U24Er1
60fsDtpaX9GibyjCiQvVTBrhsvs2hnFPOjuoSzqhm0Yjw7cw42rn0gaDradeJzSykAosJtJUbhx7
qEiBIPw1DONV6ZVfgUpQE+Gvx5A64XAizMZATx9kay/yno1KfolMOzWOfqvp/rBszTe3DLe9cO/a
Ai5YnPY/TkuOBi0UUmEj+ylo1XPiWFuFn2BbtaAMyvEnKRUFmFRbts3wYvnlV1eAPPHwTrHUcIxe
rPRRXwFaWfRheBdMBbCKjd7r3drv/PcC3Osi/24jm4O5aclGLNU2aH1Kx7WA6AMhrqd+adECXnZR
MCtZ4wUt77uStkWVfiHke51MxHJpRxhJDXYoyo4+QePV7AybLPFSNPoDao17pPLeJrM5n/TfHg5b
Pz77o7EuJdvdgKAMqd0EXXP2J1p1hC5zNEFDCZZTdxmUu0SOOnKwavedoX0kvbrTA32Pdwjptb0b
nWKXMBIvXDk8oiFCo6qV0EBaksjCVsFknpZwt/Hbp/dzsJ+MpmyF/iZcGXG14uxHXexSXACNtHEl
p2Qd7ytpqcWM3UDtwplt2IhCgHuZFcZWSMkecz3s4LI6V3NzrQ7VkfUT5B121SgBF4MYqLH3HqLK
Xq0I2A591MWe7lfol52z8krq58YyB4l7kBXX5mV3BKtinQWvOFDz29Tr3uBiHcAYfuWNXm6VNj7q
nI+rpu5jvkZjl8np2JdkJ1oVJ6JHZgkbsVkfRZDFiD7UiJN82RAoNPuR4Yy1D2OSHTIdOkTu6vVy
nBMH/VpsONRD6mGwdKdAf9YL45YqI6Uwz4jWlRW/TZWBU4sYgka5wdKLUJx6knqY6p5VZrzB9kV1
I6w3pMi3RkuDh8SdiITXn8rkHDG06qsrI8qsLXJH+8nJvHfHFZ+x+80McKHpzVstYebQd8yV++tm
4yd9mqNssFWT7lnDy20vibL6OR4RlyJsSMN9HoX508ENGqPqaJZ4nFDfZkV2NPNwb+Gfm8kvX6EV
kS5O+bewyg9R2AXIy5HpC722zlzUReW7HXMsMw9sXWvYFWF4YsH8SnNzLgTfK9u+dUvvLsVUD7Zp
Zn4Nb7oLT6FSN2alHVgaoRqvw+9Q0J2eD0A86kgAC7Xp2rheUO4914l9aCdkL9bC1iiOOemqcNXF
z5Gu9XXOQTKRQ2TQX+u1/qKJ+BKX5rulR0SgYVbQINcVw0QRWbUY4Agd6Qx4zIBqkcfHdXbpOr/c
0jNEXYB3tc6yc2C3DFkhlWiQaVobBiQthJSV3s0EARiemZ/W7SHUwKxWKHPx74WxT05sF0FDmexk
Z/TRWaUS1qToLi7kXJyXGFDbfaE5WHI6US1TBeR6iE5t1WE/b4TY2lGwEmal78YKD7hWkPdmk7VE
r2CRA8K8Zb9Pda+sWW8UktUS+2Ph8h14QJRJ7iED1FPhxalJkivq32RU0IU7AFJGuvFN0/0K7uMH
tzUebC+PHpPCePF9pnZU8tpK8/ubzlLZhlWW2lseh1Tutcj0ydwzq+aFUBKop1DE0bGO+LlhYNYr
eCohndr+RJ9Rv9fSxwgny0JapblKjRDHQwf6soInNjKaBN0wriovujHHEAyw7frLqoutrTagUG/R
5odNRGXZzc9OMiJ19hCe675zSPjVDhqflIbkfjS6YF3q6VnTermqLPfc965CFDGnC3oxi5aafqFO
L8Vl6F8a2vBu1067Z5+4t7ACw4KDZAQP4i2KC3lTZ+zic6XDeKoRrqUabQEPyFJJggAL4nEDn7h6
VVm9aWp3PbLxf6DTO7u/7A9pGP0yKBj73i0NQbsbmtOucdk32/z4i8pAzFhEzl04+jS7cndZ1e69
PTf+gtp41qXNdFmn+DxrG9iVe4ZkfDf6DPBOqp9Uq3XrPPZdaqKAtPUVdfQGjYfJBr0ctScFmEnr
vGhVe2SMpyk9E6s/9bn+S4wxSeVNRO5RkgVrUZlsrAPSf1pEFrWNEgNvATqzP7evdxqe/ZLIyVlf
7+8ziOe2Gv/Pv7s+HOvRDbsxgt3n56uB5RURxYh/POX1Qd1nRWgO+vH6lNe7+grjQgWAYaI+vPSN
ID/oiGwwwhcMy/1WGda+r4vbeKSQlPc/YcZithn110EythDmDS5Sas2+UM3ZJLrSpexDywMFUmu/
WriSknL6ceLxpzJwdrTo3xWka6Pvf6YEpE5RhI9MYocsXFZeA0WRDhc9IlOHLi1/Rti9aOBWdSlO
xRihffyeJjpUKcw0rPDiWJVQXyKkDXRW9aUD9Gmp3FIwcqKyS+aLbkRhd702pRDxur5ylrJ12l3b
66vrg9eLsGmyzdRbT1UCZLST0QcSMPsG2viu603ETKWDYh0ZziAbDzQZdGPdDEhZmeOaK9kOTNcu
yuTr7ZI9/k3ZgvFJ7wpL6EjW0MvRqukXPtWkERv8TWKnoE0tVmeTzF5Scwo3kzPbIrHiUPKP3ycX
43VnBPKgdwZmq/lC/vuaTf2PpVTASTwAxnQ7DGH0Kha5jB/SmT+pjFvNsb6lTQ1Of2hk8Jz2wUEl
2QrK9gk7xBe6jycHcRmYM0sOt5m96pPs2BvwqDSUwQIpVzydDNEXxGrIY6BVa5Oum2z1VVR0W8g5
7GdWKTBhn2ODTQpukZmoSf9ndvrAAU8wmN1dVdcjUQO2s2487b0SATODk99Gg/dN2tw+Ikl8XiJY
sKAWtY+ZML1rhXVw8lkQdYeLHWkN8FiIjl5E0UPX3gmxXlH7Y4mPBhyFXdWG74JgMKOiA6WmoKNG
h+xArxuKDQCPc69ahfd5Iv2d0fa3HlbRhWaykEo3kzIPMKttQO2JVh7xaEE5QMjUVoJ5X56lH5+T
mds3xK29qOGEdWyoaa0mfEyHIziv0scCBB2tsxuLXZSbPo4jnWa0fi9C67bQGNhfDDeePJtODTgz
bT59l7ZRHfsWcV3pRcZ7Q2+wdRjlb1ICIEZD7RIjeZBNCxycioCbs/kZvOK2ZOBfDKxakHbuZT6M
i7Tsyj3spvXglohs22OV+U9Faesr3UwQLDkFFqfzaObutjbfRt9/IMNi5hiFN0V8aS0Epo0qnWVo
hRbrRoH4s9lmOeZBvCebvshe/NYl0NJAuB6FVFjD6LE0t23mzEoodgEsODj0IYiVNTw/OM6u18hl
bdO6V+b4hL6bcaSrMVhUbyFlB3eC/e6Sr1KrL7NwbhpsLQh44q+4yFzsj6xYk7Ffyf5kJun74Lf1
jaE4OPOgBvNW7iDFh+QX4D8mtux7HI32NjJZPZLIMCRMY6nrvcQJTX+/bR9jSGSO3U7UiHq6rNEy
btKf3lYvwkQFTphYg7gXZVNCp1Y6jAx+j5XmIZW1XHl6ixpngLmna0+ug/nNDIubcGwlLDzroEdQ
c6L7jFBnVMKLvBnvuqDU9qJ5JflspzUvrRPhxinXfVvt9dS8j3MAM7ojbnsEGUQ5RLOS3/qtNQPW
jb8mS/JcVGShZP4p9RUxccQBUkMBctL9VBNQg/hiiOoFyUOJ1gSIhZ7b+BJtRjTLatCIhEev84O3
tiy+hJ3sDaUdB7M9+8Gzy4lodKxCXMhqpevfCbTzq4CliC3UQ6X0F9OKD5CZHwKZrVSKRyxNDhMC
QVU7+CvqvdkUH0kFLk2PfFyYBlLyJmnfQtNDtzeZn35sw84AprTMrOIxDJOHbCp/QwYKOVW/JToe
RB93BCw/OY44Dsp3KGF+kiz66TMoCJH9up44NW15A7n/fYzL9xb2FuPUSpl5sSwLav+dKLINkuml
k5DABntUvtXmEO+8aXpUrnhAdmz65pqz6wmb213quu8ljNKlmm29PT1P3uB0Igdo541Pbda4m2Ck
RT0vVcmc+G20Bgs3+gHDN55qpoA2EGfTo8+HSHkhxnxTTM5mjNgKxlNwYurbUG27S1HCaNaXZAor
cfZxBL8Z4rZl9WaP+W0x9TBQgzuE2fe2yaJsolLcUvawqpXdJxfsJj0fRTsPMIyVhe7QM0+RwBgZ
Gc5DFdvxsh73FswNKr4u1Wnx1uvefRjihHYjuXZYG+ozvLGv8Bo6KR8X3jffNskMS/BY6SJd2wEL
nqkY7uavuM3KRy/10HQyIiR2uJFN+EXOC2KrsmCZw0cIaT4TsuCpfAUtDR9U7D3JQZx6mxs5CP16
qhk9QTrvrTS7uNFXp6zxZAIdWViW9ppG6ZsB4oOtlbdyp+S5DnAi9U99Xgj+LTpfT6Qm5dAvf1l8
PGURNs9gwGnZoLmp3EtlQ83sR49quyYlyHXB/qPWFqM+vGDxT+lisWbXoKJRkWKaTKaTFOyL7ORI
e4zn6oh94IhhRq+WyE7qbdjqn35YYoAOL1EvPnHKMMh71SUQDec9MrCxKDkrJV9gHVPBnrfbmHRQ
IgbiaJc6BcHEu+XX3+OPi5YuaF8SXrETByZlo9lqFbgENTN3LG3HrgmIeAJm/j5YFdUd8eSHFDi6
/pc17nObPljYuzbR6K78nsgGji0oPQZgYtpOzCuRq61agLmsI8cbvwYTxqbv1+ptHWWXu0mG8T4o
eX0ClNoNsi0mVCk/M1S9QEZuyBTyT1bbPvXpgNJNr24n1JW7BicLlrYDycVkGNlstCGoLTLMN5Rc
WZcqik+6uwg7QdNtIkcJoU+YSlqHeRBToRNvk/hAP/M80oJZZAlCUG8eISuirobuwzbcZOH2IWk4
nTi6KevQ1IWmxKFSL4bCahhHm9XgM7d2Q07dXRJwAI96ZP5BtULWDm2vjd0CwKnRstMQwTVCgTug
0obnvWyQDAPHI78uJEx5bObSK/TRJnQRyzhiQToW4TPGwIhVw3vzXiaI5EbffLWVa8IxnUbOueDs
pN6dklRJG+OhqYaX0vBuu4BeRlppr1RsLT0nlyAs8h1uOm1hw82XORNaFI2fUTjuogkCJ9u834ls
QjJE2bPS51uOBEnBhmUi6L0YKZnl7f3ok7K9wyk0hzUQSWDINzVXU5g2vgeXkKLM4YcLk4Q0yGUX
COd+YStEgRjlnkOzXRcNb6ALdXBENVVl/GhrkRUBUWPuCkV6txDF3N3soGZVmbGtsIVuGuF9sbx5
CiZ2uWrSVkE7kSSVjr9D2HxlRIE1kcPa1YskETdIx3x/Q0BncYu5/ll47J9adSbFkp/3ANgW90fR
n7UiNFZtNxv7W2KZ6+TJgdK7CFcsllqCxO1qOHQ6uMAU39UR9SvbBxSFz3opYZP1gbemw4bxXX2Y
kw2IsiP9wO9O+WAianShazUkWy2Q+DM8jysLeh5dGzZYCsyFNjzqSQktgzHPK9igJSFOaq/8MCXt
pDDYN9lAEav7IdoBrif7JhHLBe7GJ6CC4yaqkPd2YbyxbLAMiT4RLTXejoX6yXHXbTSwCyZ1flE+
i4a+tB05FPOi6LM8DCrrCH4EQo5J34rPdga5LBndn1a51P/p65GJBa10HgEykxZ0T0rQmG2yKqsX
XZfZSMWQKpaAB3PpgWzkG6+D7iNvx2gBTdETs2nYaHVE7pCVlXPHhvYx9PsPuOXOYmzctUHAxLbR
jbc6c8at37TBshvqd5VS3xIRlNxwQDOOQYzJSUAlJLzG18ljchn5DA3MWBltuiE0KaqTCEI3ZS19
pnSW7CUZoR5NnNpmCZq6u3JSN2NrDausm+EP9ndv6uxgHBAhLam80D7sVYxOf4XO+buiZbbs8/9F
2HnsRg5sQfaLCNAkk+S2vJcvmQ0h06L3Sfv1c6jGGz003mA2glQqpxKZvHlvxIn40YESvzDpBCxr
sL8L5OA1r2wyEViBRAHIpDVvNuQpLC8UxpAw157jRkujnq7YgnzWHkjCvYvKUebuuGr14bN1uMkG
ieaCk1u6Ax7VPlvRGOPW4V7ZLfktITKDsDiSV7ybZeQLH2rS0jBq4AqI4EtTQ4paTPc4RfzVaEzB
qqxytTZdma36SJ9FBRST9rPvWHdigDvgR3QJXQPXhZO/FgFsgvbaxvBCQ4JOdxhujaNVIyZ0qg2w
aWrbR6dE7tuxwByyKSXJmlQtxvpADlPOZCZP1i52NML8AqFjD+ksDLhcZEpZj1x/jD8Rm79lSH5y
6NmbukDYAwujz9J9Mo6nsG/6XZZO6ToVct+TqMZqWO+ppe+KlmFP3Idn0prKfZQO+yjxmNGl+j5I
DQSjLmWIJCbMMaflQB7cVmsTVN5WtMkbSgRRDyQbtwUXGIXyXLIhnxrtpagdPHV+Auxm1VTFEbT/
sNQDGipW7RprTNfmoUs7TNPJxFpUYEsZ1fgBe2M6p3qHob1AAZ3dQ70hyBxCl98mA0NaTgzAOEUR
J6fcjx78tqfwgKlCe5aunbAxG4BRiMJkEzOdXKi6vWcfu2l13cOQzKSWiKr00OXFdooOjZnf2jmD
hZJ99kJz0/u+C7xnXx3o4RSlrX3RnSPFSW6JJUFKzWVGeM2Nb0JJwbgQbXm9dzyLrJoArhWa7+Ug
kKhaXf4BYH1VNHEAD8RhjdUstSYqnetLfLFBQ3AJvS8due+cHM28akGbCAC1saTe9PH5L3kUzTbn
E/1PvrPbbI5WxrdvcI2SRWOuC9Nn6EDHp2ceGTjGR64FzbEttZuKrAfkfU/uqDNz91PiYOOlXaeb
kj9pFxRBiCnHOWoClPcU0A5BGrFPKnOJ5GiCg5Ddju10spwoXTHcWeiquc3qhFEHyekGdh6uDoQc
Oh0BUW3Cjql2pjXhZQ+Wm1vLKoCKlkYlwF0/YJSoWU+VV9x3ocJNA16AVcx6ivxqM81ARsHQcd8Z
GFBrDzk/Pf+N3pAS5ufTbapdEOXlW467s5VoF0QFKD+G+mJOHX0J9nCIdyLEepP2XoXxk/tCQ/+Y
atdejHurYLvXB7Zcmh6XHv2P1YPQU016RWv70wti4tDiqgAMUKIQQt5w13U4/L2E/+RkDVSubibX
QhIawDT6uTNdxm+5tcGsViFumXakBdx1Y2AuwsADA5wBYLEK6dJHci+z2XzT6FR7Zh6eSV13Llri
kMBhI4KyoA/57SthWtF2hLDIYe7TqDgTrvdKd5CdiCJYQJrLxGzdBTsKAG9kMjL5EJe0wyxMjEnj
yp2TZTjzGS5ruE86SLYmnWwut0f0p8aybLoPWQhtYYsKM2P3wtpeMp/EFtW41TJ24miRWbq7zrz2
nG1dv1v1dbjzNfg8Q0L9m7Td1ksBOFaUsW3EloqmfGWBU2FmiVfPZDZK1ppPfjYrto2Cs+5ofBPS
xfXZJ7vVyhFVx4AphhJsVNKi5ERqshNO8x0YMW2u5Bv9uruaFdBuJ2GyV9EBmTa6iBwkoPgYo/7G
s7WDacRkwWJndqPuSZEXHgvalmEfY9jtn0b+GrNTb2P0rmxVrsHOgqvWcUtJB6lsnqfrgkB0mABA
VJIsvldWJrcZ+h8oTzgzvVXOf43tfvaQCFCP5YQJvSscyL1F8mWGTHl0WTz6/rBDNvHaMn4HycdC
5FWw/eJwRyWtO5OD6Lpj3l0U3wyqroh7Wcp5fbq2WMfbq2MM5zm5ZuOPtOv6DhV5XoBXidJ3OWIa
iaV59Ez9y5c5FS21P/Wt+9jJbdhZclPE/e04VhfPU6Apo3CHsKZd+zRxyZcxm62bNF8JMTBsPqmA
U51U3bYSx8iB8JipZFM5mk8Un/mgSDlgqsKgUI+5aPvPDKbqDc0K/jcKGnkBHzBp8BBlXDwFHY1l
NAAuch1FghaXJTccWPchwXAdR1Mfb8usa9YaV0x7YD9ZEpy3KLLmD6M4MhUshFdBzhCJPl0+eukh
MKyDJFyXGAZGVRaKENlxwPHUrAxxI7b1UToVnQ7hPWhhSuZZ13wh7WIThQtiYcpRbUfLwh3XAG2z
TagMEcWmYVwnXfuqg0EcmrLY17qX3LsnwKJDmB+bAK9mEUv6ncGDtP7ING5ui3i6C1rQPfAE/CEc
LsO04BRhx9XA/7XA6OA/nYDi4H+Ysu5cKChQrgUfjzB4fVFJBc+iKZ7BKOgvIBjua8v+KOzkJciI
hBDxqG9Y1Trn3qbBurXgZhyRRlVMcig4i1zZZ5mxQCaC8AREvCvdgc0R2C4O1eekmQYQA1BLdLv6
KLBAHLISaKTf3qrSUiwMlJjFHAla1hoEZ1WugsDehgqJ5NiUwbqqxCLX0os/QpM2unG8MRwCYwPg
On5U63s56Tc0Duhhx9O2hkBcsRgTAVrtlIAhFEW9Pnvbuahj+YA+1VBg982piGL/K8wYsQ1VibPC
22rST2G9NOVKN7V1Ww39HOCyHWz/osH1mhk9BSd3fBlH+WAUvnUv0mLv9UC8h8B4iJhF7YY55XTE
IVXY0gA1nR86BvsHklbPGnihFSCZJ4MOoS26aZP4ujYjfIyDabnvMU7eJaz0dIPRnOEhRgtyyNi1
ALQzREsiS4b1A31XcvT06GpMTQjKWb03KXTXkJUml1jWxpoOGcmKW0xnzdJIBZo18Aak3HnNHh2I
zlLyliKpWGZ9rm2YvdfLMmIMxHfAtiP9tqkymDE9OQfEinR2ZdyQbrDusw9ft5Nr6qd3UWp92Klc
qzIDHJTiGqn9dVJ5mzbs71MOBRS1qibvYN79ahCMJV5x9axVrbeOZL7xHTBdaWHaZKxRGJX1F8gf
ClMPl7tQIIOVyZWyO/RFCdEdegHrFLupPHwmDYzV10LalxETO8w7zq/IVflFRNFrWXBdzmhXA8yC
CtAkh4yDeme54qCjTNpbFbV1X8zU87VjUT4RyvZmsRmGQ7WUJUZLvWCKEakX36yjtZeo18as/aVP
Cw/HhvrT1yVxVk0eEoqrCFSIaNpVOQVy22MpdZxNpnG8Tn1LbgFCklSvebNm7i0D4G28/5gxhHMs
WWycmXfeVfqzTnW/crDK6wHc8WpuE4sCm2xbqMcs8hR+NznSc7JR7oftiJGJx8WJfxht0KoEnT3l
pk1qawFlrDQtkpMnLd/oqPKRdIbVOrDG91pl34rUTYRSzm1R62IrvcnepCV3R7hyTSJKwH7Kr23P
5yYskLWpQ8qBXtHjNYkAdsv+Ue8AJ1Qr+PcjGRAuMoTGJpo08ffY3gf+UBEePcjqnOV2dvj5jn4K
Ys3//20mu/dk8XvHcX6G36cpKYWWsgpVfjTivCIaklf5uU9ZSYR2Pz/Tx3fH5e8r+knJr35+jsaQ
X/084L++/X3+v7+BTYHhbP//fBd/3+TfV+R610zr/74lEH68ciqsH0dZWxwf83v8efW/b+Tn1Uyc
DNnu94VLLaGE+Llrlcip/vv5/X3yn1t/n+XnO90Zas4HDtK9170F8IEPbtYUe4D25l6Ri84yA8Tp
5zu8Z8Xf735vc6eJmKnfn2NEVnTV/u89f74L5pX697YGPCPGHrH7uf3vM/z89u+Df1/r93H/PI0N
4wPEZmAsDUkfnWxuw6BuCG5+30hlakwgfp7rv74tGo7V9e+z5XWOTX+wn0ieY2veJQAg3Ba4mFbh
jZq/xDNFJpy//HPb748/3+XKOTkEppBv85+H/nz38/if736e5PfHiSqUvU+uaLf853V+7/fPbT8/
pjSy6MDP9/7nuX5u+18P8VQFuKqxwyUdkO3vi//9c3//NrJl42n5z9P8vdP/etqfl08m7+A1bbmV
hVQwpCjLDKGRvzD/6PgwZe35yz8/6oOCXvbPr3sdaqq7ib2546LDOPt50O+Xf24jzxOi+QBz7vcV
/nmZ38f+81L/636GR6Atqs7/vFv0hdWhPkw/N/88QJQ9M8B/nvS/fv/Pi/z8+O+vNS8rdyPZ3P/z
I/hf7+t/Ps3PHX/f6899fm4LUZCtewfsQISDGJ0vMkKDEdoi7xWjD5zXtboNVB9t/i4XvXXVbNBg
MF3M8ulnNShmQFkYF8UeYrYDamzuPmQ4fBONliJbNmlp80UMZoJhvCtcB1umv/VxRIZ0JH+vPtKt
qwVbbFmuOyOxt/zNFzOhdaa72aNOmuOO8LZtMnSPZBbRctRoaTqEyy8G8gpQLwSb0u9uGqM4E8aJ
sqylZm6y8XYsuy+BfTghMRdRmmLvwRyWHiAJAek4wt2rUKSZur/NDP3LS4dHo/SSTVghisiGAnFR
bS+gCEdrM6NKCpJzNiet1lgTcc+U4Ymkj+wczHOYgpiPfswumYEWgCE2CThwVo46pTBT9BL7rPLv
yqrdD/rowA6d9Dvhwjafet6ZZLs6OM+UJmxtVGIgYafQMV1Mz+Q6UokxA+8ytvp8pquCvQo7vRth
ArNj5qOtfVx2lINIQfG+EF37ZIl0n5flGZUuPuVGvFZ9dSiKES5A20Vrm2s7FcopDJhIAQMOVuzY
C7IT92PYnuhKsMeIaQNqOtzCIDaw5TMF8JWINn3FZ2cra+e7YfhISMJyKk1s8z6ZmSUb88Ydbwgi
/G4cPhi3816ZqTMe7bxTACRoGaU8z4xeMUogiszOTmanh4ieYvYtdfhcdd+xTwGp61QEA9mtW5/M
H61UO2Uy/tZqF/6y5JMWtNPLphdrauMrteSwaSq9WKaq+XKi2yyYvZ5obckFpJW8tbRxvDc1PKzA
FKjM02np+Mlb0xFZxfg+25UaDYKyJU3JnYx+K1S6cdForE3BHx6ga4QheDfMhntIHfppmNB8BlgB
DnrOP7okfxnTMjNIPPCBqzM24FxSJjv7UPtWPoEp9XCejyAzluqchtMfRtiUyQ3jgUq8kcLhXwqz
/awyc1ianH5LZIDdYhiRyoUhYVlCJ+nZx13DmKJf1XhDRNMMK8ibG0sk2nZKiP+SamQokjFbRPny
7EcJYn5iA9GsdagHDd4wryVRkq1yNXXLduhGHIs2OjptkwWNfzcacCAr96NMiW0IoMaOnbYhKm+O
R6EuM6wz/YTwGJJLYnvhFz5kMB+QgtbGML14FSmYUuwM7Y/jwWgzIyvaW4aezZD8u0mRWW2NKcxZ
wsMM6ASArVuX6rvQ6LyS4byotOQzqQhCnSoKYxqP5UZzrwDP4NnGRKTVKWFVosvphWjFaZpDsHtF
0lRkGDfBQHciY/ra6u92JSh78IkD+n5okuoJMX269OhUSq98NVR3YYZGSJylNqnqroXuA4duYjrj
PrA0VPDsN0ioXXgBYY1qZNwRO+HOFnN0c2VAoBRXeFWVwLaWpuyRmqzSV+TCHCzXINwTLq1hIbhM
0/EZHM67H1Q1U+PiK55eJhP4oIM6VI9CZvfmk1uFT/jX82MeKXjeR6Deuuy8dzW07op2FdAOGKoF
Bbn0ze88RU+ty9e4ty/oMp/x9p+AVQbLzAB5rKO/U5OI1zM8QZXNyUcfQmuKCJ4wlItoysPd+CFJ
wPPTxyRv34w2Zy6kxlsRa6SA4RmUdBIxSbB2CwZhVQcQPm9psNb9KuCYWNZFizouficiAf1PiRAG
m8W+HLBgYdOqloo9YqhTszv4fZriaJWbOiPRBjWKWvc+4Jp5hCyHbGXlLQuBRschTV96aH8rwyPI
uKlpRzRN9lzahrW01bhK4WmuYDZOK1nrNGSIaAK8OKwhJ1xlbN51w9ycfu4kU98qIn2tQRARmV+F
lnxlkfnZVLi1abguW53UxtbJcMy0lGvEjkJwQEjjzgHVpLe+GKgUhgxdJ+FCD3pcXaoG+ghIq7Kl
0dnQsDJ73nBobrwG652uzHo9aJK+JlEszK2IdCFVzXIC9q3BsCfjJOQ/kieSMJeKqDFbwcmPjX3N
VN1pHMxDaUHiCo0ty9lXlXxvIvLUB3ELWy9bCT3dhYZD3qyv1KrtiUaUbn+AdLYI5Mwj4Kq7bq0Y
XTsMvpXUmN0g7hvRN+TDyre0T7diwOd3w9YiIVKMPRolByDuUD8KY4KfkoltIcytPfXnJMyf8kHf
CCNFiB4iDxmr9DWyOcy04sXTi/jQLYPQXdhldY8G+BG84nWcaSqibh6hinwWg3w2C3Q1tIYzWA0y
GM7wKB3iOwC3IGU1pDwXJTKaomGSWjCUkaIh8RGFSiS3fQS/IkKp9srU/s0L0kdZtqdBkqel9whc
010j0tdk4JiIVbMxW2oDqzuFEyIiMOprvaaplZTmbQTt36o5PwkLtNMdu27UhymzvqiXSOyLkRhR
+21Uw1vQMBN0UiShLjGFKmLimyWfvRM9WdXwCiH4T8yQtgssyN3RvhXZI/NVJnJ6cV/iKm0jjel4
YvDFCslhRpBSTFG3hsHUQpaYtsIL3hu32Qctthy6m+vczZB+KOdPI5qJgDQG561CwpALxk86cguN
1M4q1/OVP3uEVH6XEOq4MBBGrDFFbQfISq9ZQwhZxVizGBjTY1ILltooCuJfuDZrJgHfLftlfwZp
OeZu1lFXpZ+TiZQclf2pZxiP9P6l5U3t9fKZcEb4TWN69WrtyMr3ENU+SQatw0cfXIySMsE2tyru
d0Phb5odwOwNpDyySOmgLCMsV4ueMeFbODIYbJ3yErmzekERbtiMcjV4JyKHH9IWjitDIUwqnL29
6/9JU/jKSQ84aaifUYWcTE/dtm66dNr+rlTBm50hJmhJxFnGffrqeB76A8yey2aiqWUJesMTx8aM
rFqwiD1XtdFT0QyQNvQTp+RWtOO0B9XoF9kFbwBqG8xAeGY4XdpnqWjLTSkhTE1Q3KQxDRJcPnya
Aj2nlYELlemfcjauZCrtkV63TxGN+F0dMlVB0OPgWsBjgO48D7oj0q0QHo//hg1mxZJLkltWbZym
O1u1d1bEPK0qHy19GuH5YrRukQ3L5P45S1CnuoGjLayJWKDO4kN2+BgdBwdBhspq1ZqOt2jwsNNn
YbKaPaCnJhcwQcyEhnphN3V0r7q18qV65AJHJXnnfelD256gFy+Bddg711ePmhjZzXntG5rfxThq
EXbZ9q1uvE3QuUw1opHfIpkjrhYIGoStoiBzQdc4eSjCKjSBVcD4jFkfgtQsgZzRuXsXfrdDUV9y
BW+7Eh04tTHgLHydgG7iiCC0YtsF/c3gxRwuVXRvsPysmpZzzfcTxoTVidDfb6eJaI8bjMsT68lv
3AuCkw9jQJUy1Q2lNyYhP3I3jHvPbQCVlWIxoMnWecGFEmQR1/bZjJIrtfbVlVa5tAGAINMdPulK
MWxxiU52PS41clxByHwPiFuOHXmnBTHtcVkh3SYKtOwJZqB3a3cZ0yZJlrVwqcEkaWlxEH2TkCrU
0S6MesHcXVsYQ/9kF/3aMGF7j5nGtdVhHyzbW2yoDHu15NaiN87M9YOWWL5lzHZTEeFLQUt8E7pc
C+LnynDzJxREH+yUq6WdVMheDSb+DgeN9m365ntUJHtfMh2MQnUsxSUrdRBPIWLiNKMQnWzIU03i
Lj1MOfFkn+vWe8y09g+jHcsTp2jw10jeicJAYInVaK26YCbXCUQk1etQx4c2n+4ni+ZMV75VQkOt
6iEaA/3yVAoko0PpP7nkKywqPaDuxJSPVhYDuIuWQwchgDiF8cq0A+W/iHL7PW4zckb7Ee6XNDfC
Gh9NHfNSzBkY8gknIgpmydkfG0HJKoUDwx4xNCRKENLvBhjQzVPqcJZmWV+tM4PPSfTiEgzZGf47
zjjpmpRjzblJ7GcNxoDARoZclZDJ5qgZG6kPjAEIPRYF8QKC7RiLVIEx0MUHOl7d2bvb+6DUExY2
zTqCcnrtQuvDlNq48c3uAaz0elSESI9BCm2xpiK0PY7+Qhu9NYUJuL8woaAify1C0lck1rfFuGIh
h/YPQ+2fdZPIA9tcjqZ+F6GuJ2bRWSUes3vN4yhxbPPddt0/EfMlrILF3jL7XTeaHpMH476yPaRT
hoeoGGwY4dP2/IB1FEHeRYC1G9yEwbg5Lg1EkY7RudQBcbk0PCQ8iDvgklV7oj+PGgJFKDWwttLy
KU7zc6jLQ1fDXCrmsFdF3Cbm4Woh09nyF68WRTNdaAW8lOJrRJJUZlMMAQsxmdW0d07evzpN/xll
ajcx1Jam8Ya+E/Qf0fJLUl3JJaux9U09AwEOnlI8kCV41zIMXYxxdu5wLGnMKInA9F5jG/0J+qdH
X923gghDj607mF1YwjrQXYZK59QWJ2Ew+UwCtZbTgFFDd25Kdh0dYAmSXPRbT/RPZqc96V6bb4Jw
vMfh1q1AG9xlhO10XexDppxeXO/epdeOyCRzgNfNhgUVU2BTYEoHX1JsFquxtw/IxhZEHm+VE6If
wvWcPlU4QA86bDyOyWVdhtZ6iA12Yh2CN/wG5NaYks7zoQkwXRoNPr8gmtZei/cUhn9f6S9amh4A
i5pbfxi3xeBvii7F9FI5LZIq9RlW4Dhta099gSecAmPOx6CqZPfV3+jJnkra3muz8qSLPBQyHdnB
DekZqQeh1/Je8spCg+fGX6MTvoQqXIMpJYajIwIt9kxEV+NzIaJ07ZuEkZjuIu8AszW4WmTMaE+0
L0nOhN1n2rnyY/5rnqzRwngEZtdEtHnOjrvFs/hKJk/DMAfjFQhaSzh6y06qpec2JZS+Nkck5B1E
8VX6TrBIwvKignBjJXaE6XU4lokJppUo1TBu2bShR67UZ9SPTwkqNtCnnkca5nwR0cBgWaQc4s1s
Lvm48QBEjwSaoPVUYMqSgFFo4cOq8tci7Up4spLBgE8vJIq+Cj896Q6aJrZgNtt6uyTdvNmFQ6EW
LnX2oi7Mr97C1JE+wYPOtwjf3hzULM4EL270sn1ilV8FM6CNU6RfcYrVt+/6TQWscAoQqlZ8mYMi
FoM+3dSht3Ngt7ZvnIokS+TvkelvTLv7Bsly8T18XhFrlOHU66xzrp4xHMdaQ8lRsYsvyM/oaoGu
jOmfw/Qq8cytNrfCw3I8pYgu12mUt5sIAaNk2EwOVH/lHEUNYpSIXHoh1zUxLzyOENY2WAEv2xup
/oQHVVtFTP+uwkQ70lf+nQq/vOG5cq1n9DOPTtZSbUJdsdFZLBvfjxaIOlAkoaV02C1Q8HJuotkt
qm1Vy431qhNmUhnWdchajQ+0vi/48GgKWndamowrJayXDu6HEcB/nNBq8Z/xghMWgsdgkjtj1r2J
IGwohck+QTDisofFpIi/qyWSUxW4HjuCKMPgrvzDwuuDyOwr6zSE3V0q2KnJGux63EN9E/pLCFF6
MZrFxU77xwGdwoYMhdsY9qHloSNzmckKxrArNoFgjCk8R+vBeEdK/e7gXG50DszEvjqhfDAlaNog
OofetE0UFhQCPZqasyXAOu2Ctbf0l1bZH5qDJIS/a4+paoMbl2ZMzPUfQjz5A2a3r9pLUslzwwLg
CfJcamW8+vPm1dWC01Sj1TCKU2JKsoS75rOshlkrcE3bCi1DiFyrB6ij68TBZz5HC1VMmxfebtJx
U9lMkAtffeSiuyvDdoIPYLOnaR+cVBwRWRD8qGFiCZDau0wseWMauepZ/IcCwGAoYyqSiovPMAt3
sZ0carzFemJ/hW5Nn6quy5VIjWAzRFtzLC+JTIZlXaX7shvwk+jwKAv7PTGaQ20yifVs0lUS/Lex
sj5CP7+rI3vNWzi24Y0DDaGZ+lOuQb9JJNKNCPxFb937SsOd4X9PufZozp41HDuPWvLWoXGwJ5Nc
A72k5jLRdmblylLGp9OqvelFDxBxgn2RJ1/Knz/sMH0bje4ZHjFLmIXTuCn4m6P+Mib9uYijBywU
75QQ7/osc3aKbmOX41tbBv3C1bmQa5mXwD0kQmoyHeTN7U+nctgOLJkra6Q1q0fmAdU63YTwjZyn
aJ6pnrI0OKKCvge0LRaOrr1OQX/SK0JwvfxssoQDRdmqokBi0JuoatQ66qOXKK3F8ruyy0/bSj/8
siQ9wyzuMq1aIGFjcZG4Y3zMHxDDprxf+9heJR29NDHKo5VmD4ghF7mDhiRH/TL2WJhCw3+OY1Sx
dgv5BZQgeXmE9eolYnqtCLayyiE6L9U0EPHqRMlmCpwjeZ/vUlRvSMdvusx31xHHKWfIM24HZ621
Ky8vzkR/B1uzjpdOT5SFo+VLK54umk8+YNpN28q21nYL6YdLnra206Vrcnahoux2dofCfNZTDy4W
u/mPKi3vfnBo3oBpYldORcdRnJ+t9ApBZhWmxW0dqpewQ/s6H4LTWJmLnPJoE0gOFHr5F+x+ZChP
L76jLnRub/zG19klkO+QVsbajstjKrIHFZqv2SAJRFEhZW1fbl0CCkMBoLzLowfUC1yHdZoyNI/L
HbuxB2i9L6WKP9n9PvauUnsHP4iVTzPfP32xy1Nd+q+UB+0+DClRfBr1J80V6xodFamhdgKKydzV
mqCtF0Osi80qOGWjdiqcUruw13weMnq7U+ts6jIiS8qWc/4ZQhwMNXTGRZrs8poEdY0BAU8Aw0r7
ZN+7GNvuUUS+uxsm7VKyKydFLKGJSSBxF/VsGslXtMZGW5YxovsSWPHYZMZBS9EyVyQUM4lw2Ki5
ob7NfGM7jl61tzUXOf7ouUscYNm9NjZoaiBzbH9+/HsbidAx5+Wc7OKkxBDWeWlyrVI22/is2KYh
CSL58OKK6Mzgp91IB09V5Y37wskITXedN0kf2cBAvXCsVtvx92wmg0K1FT6dPjDzbG2uU1o3244K
ve65hnU1DchIPZRD8d4qEFCR5OozkaQljM7bOv634xCwMqaMhir6xlNTdcglURE0eFO0dlRYmCjt
ZW/8wQ3MSUOFnfn+hxULsDmSFjpUJeFhkSeDg79Jsiy50Pr6uWQLNUSb7s7xnc/QMzG/QKMfWYT9
1t9bU3SCLg8x1TOfveTSIkXAI3yu5peL5gmMJYmn7MO33nOvroCI4eY7AiGRqY/xadLlfVbelDEY
BpQ15G7jcMfItK9LQUvTucHDuKgd96seYBmLAJKXnd6R8zhDGTPahkN9FPCWcUFYnBFeTpizrg5t
h+6xCkhkLkYkawjdOK2tfd6JPx7JXhsdfgo68SoJ6YRKv10YTtlwZFnOwhwx3oGQuqnj7gWkMeXQ
EGNrtLLvPpqas0rUNqC9rdvslK3A4wILwtjDVbX2Qv0lGp2zF3yjgoqPej17EdhwlpGbszzGD1l/
9S1sKZ3LHi0MkMcWWL8HVaASLlBmeDF7ZwdZHgyZbRzpxnPisVonCkhdQosFGpS9Ncglaem+yE5c
2GM/Sj17bjI3XWsQfVedAYIi0GCFueY2mqVwMYpM/okBm3Z9J+gc0qRCp0nbE+PvlDIrwdJcEigz
afIy2EmyRRnEo8yjxSxso7vyfcKQmPW0Kv2O4UoX8KhmZrypgT2cZkFYylN3mUhprP2pezTSgkLV
qnAWQ/pZWDSs7PIriavb2sv7XTrO7qIUz4gp9ipT5IsGDKaaieaT4yTvLU0+rjaFhtmUjllahPsg
7uYC2ny1Jf5XupXBlnvXt3qGZqk3kbfNoyf/raLDgnFJo3ZVJ4wDmAYxVAYpND2KkTsfzAuQOZqd
ra552+7SEYO1LLOW1JPcrqn5GXvIrnf3bUXHL5rannkZB4xnBQRahsTNUN4thjpp76qMIVBjN/xr
+oLkw/gc2HAVIIifhhQ5ck9bk1qK/IgOCw27qW1YCbADRMaeFWN3HKUsYo7p4LGJzrnQb7xSWFuh
t9WmG4kZqWIMGkm+Dk2SH6eAi0MQiObY029PXCwNcTJcZY4PVFdPTM34/+cTsDk6sn5EIFda0FZn
35phfJVEc3ebXLfqZV/l0Uk5zE+reg56twbtWHMUwwADFqiQe7KBePE80k/tuf4slH2cur2dsJKm
EYRtwgJ2eM5ilrBiPIhmngnVurZojQzflpPU1LWpvZh538QfclhovTCPzBszxYnGNkva1yzFNuYY
ub8kdyI3oUTYfYlvllO0KQnfk/5NOvASycgpbKU1YbFCWKjoqhP+2mcl+Wx9Q0koewkaGk77VTZc
a8lfXNm8pJlgMBsCQMsNIxnpds+2ZxtIwbOTS1PyGBR3Oi0UjigG3fxX1mHSQHkEibD2eW2jHDdW
xRJqzFWWw6xnLQkxWMZBtxNs3Be6lmlrsxX5lmExcOZ84yHDDMOO16vedSnUfUZ2YBePz+AYTmXn
dFAT4gI9JdYKwsuwwQMQGKKJO2nfIiOby7aDj9IiZ9BxCYVhhkrj0DO9GoAFbXNZfpkq5SMa49tu
duq6vntNw87d4VMilIRAvYVCg7oyq2rX5sc650i2fVxTnEiQWcqzGEklK4acsAUTZydlhc0xJ0rj
i1S8d9387obpq82rO4+EAduubqdGElAWYSxv/He0ezxamBJD96MPWWo1lCyZKRWP1Pru0jNjlvin
4rBbN6H26tXCRapQ60vWOyQFQnPIcnA/w0Qw02HsBd2eSod9DmEqVKzsa7dmwVqZDWOy4rK9jy1/
PEisOIuIrY/IW4rZoBg2xDNu0zJ6UFqqb2r31hQahaE+XrsBQFWj0xUe6ifVMRGRPb67IG/AAJFu
Kod04t0H5//D3XksR45lafpVynI9yIYWbZO9cDhca2pu3MggA1prPP18ALOSEayorJntBM0Q0H6h
rjjnF15ZPSFpXpbojjf+yWS0zyCYVrFpugdVZjhQw1ebeZZAn31VpJp3dFHiFlKFtAF9lbYEz5s2
T4hHgOm+7sMat3O1fmtNAvpZQAi+cYXbiqAAvmzWzJUTneCHcodBB9HWqIodsCAvAkP3wjN6lMN8
dR0HwRkX5lHkHnUbY8hwi7SIX0sNYz5U4wj+Z8m7qLSvVSPSY9HblUTdswyTFK3P6BVG+ZVjIZcI
JiNj2SguXFHAWwWvqMi0aOkpyHgiGx4KwSoW0RYqrsopL61gk4JLtpUcfSS4gH2GFQlMXuTt4dp4
VdseMqhZagGQpUM6y6tf+j490sIG9ILx6MxSH03UBBxItuiDtMQSl3EHFKzsJA7ZW1CCBam84EYW
ravt5YRevVRDoS8ncAKBrj4muu3Hwjdi7e2z4K7IvgJjF9RDU5JmG7rkm2GgD2qoDI2K8pCPzBz8
JIeli6rd0R8nGtG3WLCQHB+X4Kl8azQiD6OdAE2BeYtwQbeKAYjPQiAQBIjChSlYKAsWTT/Pcurh
aybdBrUf8B6ID2XmtXNJlg3bVVamDmdMHawHHCsQlSmIaadl3DrFlYFM3A70hWZFl+brvCtvGyMb
ljIEJKdBTKkLVZfcMdk5tEDyJR8PLGITilJlwv2VyMTRhaOO1UHZM/IKU0cpyvrQZOYlSrihyQBf
NZOKQ2VV+Pr5SFJyPAB4oSK9kbfBsbj2BPkJM8IofG1rCU1Sg7R8UEv3ip4boDueszy5Lr0OgnWK
dFlhHGMyYriUqsCJQc5fM2HRkGKVIqGcp4iWBZC2rnoDNRy78qLu0CXPEQ+7HhAl27s6YxWGZeBg
M/RiBRT8Uwk8tJVh0Od371S5iLEZ5klSinNeh4RhdJQ4evKfKu2SG1WMBOBmXptTcIU17mtKM6+S
GO/UCPm3XDK/G1oD97C67yqQZioGeLbRg7Ate+pnZXhTO7zqFNRZg++Gzgs6xNG3HNV3gp8VfT8B
1H/SuximZ3dFCJii4uWSy9suLLdWAcIHnqYDzvxOCtE1wKn5m9oU8OQVCWk5S1bw7jIw885mEfkX
p3H1tQXkZ5MF3Z00QOFzcSzRopQbYKhv6AYsa2wSYIpE6KWbwbwNolsUIsibGjD5gZEDp+uPjUL2
QFOvT94JBAq1in1tB6eWq7nQFHuEx6IlsIx131yPWUmC2CAWEUq4VhDTC6j++4c40d6LoduryBvQ
S8XExNtCSE5mvJ0CgKByEarwtMKxd0Ye5agHHpTusISw2SirXKvWEopJddzdCP0g7WuwQHKm0Qz4
K3QpNDrvyrscKsgZoxUhpNVAnCukMeC+yZhd54CeCtPbVuTSiLm9yGpV7cB/UtubGN9XlTUv0VG2
1FHF3j9HuI7bLnV9iiO4Kq31JqIpRyDZiaQMk2Ifal0HXUkW3l2tfgnV8LVCUZm3X162Oc9F9Vsb
TZxwoQ8lcrUEIYMgdgQhIIOmwOeTUyRBVFhsRBjI2Grc5gbMMsAnathNUAV3PP+L8VrAl5y7xAsI
0xL0Ly0R3iHDKs1978ruUsrGexZVD2Zf3pCFQIU0EPCCNyryzrDL8ivDAVUa0TvkUQU417qKvJHo
WeYMC8ScIT9mPcCOlG2WS6/StUVmKQEnNmazkgrzB0ZqiIUl2brp9G2Dhxa2wAZfUAJ6L6bivurC
o1L73wsZJjZa1h3OGsDarrDni/fEKB/wdiYanaTHXMWOjpaTOh0DWmsVq82+Q1AC7mxL8sSpTR9I
nYhppUtHNc+MyNFGmguVz5shv5PQNB1vsPYdkLR5Iqnfotg9Qxb2NmgIbTptmAjl+wyBMDru8U5H
KDBMcNyuek10gM1hiUrgp070pdR27q6ssnzhlvkFHpgjatjRZKG6KRiUulWOU3ON9EBs5RU1PESy
4N1DcQ3SQrVWEoHrRk5R1Yni0L1lEKa7jtC3UCA8a0tkw+7KZGwHfYzYjeTWy4qTgpFMh6gDxfDn
LTzauUm03C6I+ekI5s5y0uW236OhZyjhLtDzs4vW7UzuMjJWHUmMDucYkFNLjIwQKMmO1SBKqDY3
C1gTyKuFdMqycpUmSH3UxIT9BOWdqksc0xv2PvrVNoYxiSNm1cY1gzUOwgDVQRxJCDA66Nc8+AwW
ow6+S1PSBahcdODo9CMA8eaS0MsDhBUsV/DnQi+/6FV+VMVqFePz61QS/d2ogh1Cv1rAKTNFa7s9
Va7ymqlbV6HW7PzWIB323QLjkKoaipWN9W701QvBLzU378mgLLvEJVcSbhUGpZ5LN6Jz5aMRdEec
po9+i/91La0zN4oXEuEBPdZPnQwZjvBUscxycYOuDNJmhfxQdujd5ARMtRiZlaoJbCvRD8mg3FyV
4KJSpyxMXO/CYlhaGQaVtOSqGdh1SoIMOxMnCIhGQoELoEjIeafMgVGyZLp0djJwMaM5vFjFaz9F
qrrB6LGq6JUQbLSSDgiAEO3Urni7Bs1bWJKrwEFKyi9RXtd8ND1UmPQR3P2b32nvdZM6uKTNFTHK
lqLQkS/DEU3KGbXr3ishWRL2EMgInglHJR3w2TPuA6NbidjUQsrM50Il73x8oZCXBaNT0yBqJVzb
3Xew1E4uZjQYZWE3lrrQclpYsX0Fsn6KwldVGQUOwjVB3TOUMJnnlz4MV2teIH0A1Um6s9ICNJL1
5NVA28l07gRkEmYA7WqAs91Oi80buFYEuGPzTiyaXX1Nj7/947/+53//17fuv9339JRGvZsm5aSf
/y3N+sJ3verL4v8s39PDS/xeTkf9tdfHSf5a5KA/Tzp/qV5+WnCSykfGp34v+st7WUfVP+X6xz3/
bzf+4306y22fvf/x2wtwsWTu4wnjf6t+sh5AElKfrvDjAsdf+PPI8RL++O2uevF+ccCfXgWSaP0u
auKnW4H66VUgqb+LuigzvhOxJRBV4y+vAlX+XZRkXTd1knOSJakYDJSMS70/flOM30X+KaImGRpy
lrL2/+JVIGum8ts/so+HtH774zeKRvBMERXANKNRga5wsdm3l4ufuOUfv0n/K8Ub2Et7s9/rElCX
KIRDTmrazDY/zOpGzbC18et88zH7dQc1WhKhM+pFWwIOt1NjOPneCN2z0mqJj7DNsMC6b1LCXXWq
ghbOfQabwskzEBguanNXFEK7QTPIdARp+N6lgn9K+mF06u6xA+3CYJEWgm4LyLPRqrhoGBYy5AXD
PcTwoDbQvJ88YXhErxncJibBq0wFJBy23VKOCVvEdKjoBUjlMsr1cB4jcjsr/RZ1lelKkBGkKZtm
BZTah5tpVkVToNmaQ9rOGSARbhQyerfTJh+38D9vxQ+nmTb9cJemvaaVIho/fjlIS0wMGtExRv9G
iRRT8zjNwsiPFqrq3WrjhmnVNAldLB6xNs9+uU5tK3g1044RvKA/Z1WhQZBmOnLaNB3+uTit+/yZ
ZDpwWv6X2b//9c8CTnOun2nr3i+6ddUWmFtODKFxrhkn07rPDWUo/rnucz9Xy6iPp30+D/ncPB0y
LSLT6JHaQWr8VztLmk4idNrywxk/1k6Ha/QTQSSM5fMRURhy76OwX8r0+XvTub781LTojS8FGpfE
Vv66ngwhEJTvxmUgzHjCZwwWsn4cJifT1B9pQy2YXFg74yzM92QDpgw7zyJdTqs+diRuCb/or10+
zjHt/bHTuPlz8YfN4UQJIjvDMGmanfb6crpp8d9vnn7ih1K61dUl7OATsCF9n8+CkXAUjoWb9sxd
Ac0hqxWyOalSZACn5XTk5U07TbtPi4PgBZv2Mq2dVnyeadArTjItY6MDy+qvybRjMrGxPo8xBXJo
dSwzyPVoR8cwcYUxHZydz1nUDDF0Ag+zmbZ3CYzTTKOz3Y5kMZjpyrypDXXeCkIzD9VzrGnaelKO
vI4akolf7sheCPQF8I1CIs3OhoR20/Sv8eZjFiQfhuLcTcLKKYjqj9lprVcZWzXA4npamibTgdN+
n4s/nHJaOW2edvw8blp3lUfh/yDxFrk7AKrB5vm16XPEla/Fdhi97sUkYhyvGSRAourZHCvxaaKU
HZU67iVMyahkGwmoIWo3BS6OddduWsvvNqpx1VcJLriENg+Dmt+mWkTQrvmLM6lruyIu+zWSvvEG
6hCMs3HuczKtQwkvm6fITZDD5H4MBRk5xmmocAiF8qAGOe6ihqSvvCJXlq7XdpuryyQiF7PwB+nW
//CBd0v825srY1btTKSPruto1135hYJTQO7Pp8UY60Vgj4TSmhpgVxdivi23Ff0mU8L3pgkQgfNH
i1cZzqJR5BaRmRrdpbxdS/U9I/wXxaylRVyCPQSZQb+qLEIbuQBaCFG5LjppuLkStAWtLK7A+JUb
S0SfWROMP+dKs1AJOde2MtbRpo/ihKaXQOkIGX348xI0BgAyWfV+rvQb8ai03oB7OV/QNPFGF7PP
xWmu6AG+KfEYb+JDmiYhWImlkUhrdCV6UmK6KG4E95iLlbDUCz2bC1nLJ9DHJVFFtyxtAVmYpKhP
stW0Hy+iMj65z9dvmpvW5VEB77dRUTAxRGKKabRE4aXcTCKqGlojfyqrTsvTlg+51d4q+pWpRHNQ
Fd0GfdbxCSsZFR7qqY4/LXtANTddfuWptHIDKNqoVKe8jqbmBJNmqEYLJK4Gtdt8zFb5CqFjee0N
w+LaFiqWfSZg+QxEMMPIGW7sFjx8yfyYwLtS254GuQ7QIStKsFvKoM7JbRWkk0ffu25Aawg7SoGU
NcYHfMgdsTF6NCupPyOv2d9A/FbQ6r3pnvE/xnTBxDEzsYf7aCV8Z0TgKkh72YD+eBXDN58x6AlA
e+Y+EtLM8NlGnLp+dL4puLoScS1XMtwLz2k62XYMOFly6WgudsHGirGiPxxc8ST1Tq6+1deXJh5P
HaCfABgMc8NuXt2jql0Ijui9xMquRrcKvFm3rc1V5GJZOUfMT08fkd+Kh3fgDQFpucwjJbrQ3DUJ
z5Hsj3hDaDcmw0j1DtqOquGJsG3cB+NdH+1x75C4SGtS4asi2KeITKNaFu2IQIHCjPutilCQt0fz
IBNXJjhUdCwaGy9C9OoGBAIyZVlyO2UBFKI6UykWGWUiINZaAOo12ML3DmVrA23Xtn4sujlChZzx
mh2BE8cJ5CBbqHe9eQEc19YPMSjg2j1l1RvslWJjbg0w1UiZAqb1odqS5Zwn0doTNDBxK7jIyDO6
4cWA7aXaV/HgNhvdXJWxTcJdeWndgTTaUqyxk1jL4S4u101upyLqMjYIPI/7qyARRBZ7hmQPIQBg
JxYRxVkFxMsWH4t7U9h0ZGG/B6Dy6K8dpX1czoVoddUcHYcm0FpY3gx2cx9sO8tpj64/l+6qvT/H
Y8dFZgI0oEI0d93r605ZZh4B9JlWvCM7NUSkd/ZmaEv+CsC9PmAm+BoM9COpJkeRuJ1onVNhnupL
E53EYVMYp7DeBjjXDHwXyqwjWhWE31P3Xi33Lu/RFjMX7jdjUdFdBlybPhO+g6E3tDl1mMBr2nmb
zCVa7KAprTbLARun70gkqyCGQFd0c6j3ZrWRvqfFOQnXwBoUUPC5zX3CoB51tA1vJ4nA3FwHgoPS
KaqlaNVxsuoZdymNoF63SBNkqDC0B+RoJwHoEwcpghbxK3NLMEHq5uIuu2gC4hLITm0GUr3evFwD
Ob0SiURrLt1Gg9Mi317twInAEkIRBVmFmbobwn7mdM/dnVeQ75AsJ9LOlbxuPeT4mh1oGxTRIRoG
gGVBH0fAQtbtsNUZbL8Hz8QfdfSLCKvJIqZflzbeGSSJbgHTqcITGBbfOPqPgLyVAZm7jaTTA7fj
J0vBw3Z3dSGNnrLRlcK/4GeKCjbkKfGEhYPoY3HswWteqDUJEBs6Twv9xp3DnCCiXoQb5iWUABAf
QeBK2AXFaxUvQ5eAvHRbm0ey1QWZDmuGUor+BmjFukM3TXOUA/IsCBmPWEILAwV6kE6GA+kTmBLd
gKkNG2Ixxo0KO32EnIFEQw2OF2fifM5ZSlCdUOOiOff8wMtMuv+gbGFErVIQltUC1i9BBCQzkBHF
stXuDJuS+ADWU6ep7hg4kfXPtvWjpjzm9YpAXbWqL/LbVXHCYkXRUOLKiIUj1VRkS8p0RUIn3snK
TAdmYLt32QMBW9VHt2UbbUWUdlBzkW9IpVYYW1IVS+2uaXe6uPBea/8wWHNoKsJLxOPKK3HWC8vS
PxCNAgmGrbZ/lzzE+3zjHdVbwamGi+ejy03k5llRjh7oq7Se6WCnMKoO5k2+VKK91O0EdV9ct25O
dgKHpkVuEgrdImMNgKwj1X32ySeoK7h+UC16uCwn64E4lvUtvQdaBQp7BTzoBl+ETF2752EbqrOB
WN+DBbOpX8LdaUMHaDYBKAQdg0cRXZ7B8ZHYaqxVGdHWgZsHxD8PR2DgjFiXt8uEWw0TleFWHYhl
nVsGpeWLJe4qtEGw78DTXuMhE2OFBrlwMc8ACZre3NbebT9sTJPoZmX7oPkj3CUgQ99gRd/2T1jU
g2FBfMd7iEsch6u97MJSQy2OBREtNVskdG9eENuP0Ey/7vRu1VCz+JsM0fD8pc12koAI+ZI7hERc
Yc7QBPARTybk582w0LLgijIvzZo31NqC2dF79NUtZw+3DGg8BX4WqMCZd6vb+bK9pCgfyjizI86P
Fip2G8toDiiXHHn1KhmzdOkVS1xVbkWQPra+ASU4CxYG2Jj5Ny2wsweYDPopdFA3PisA3RbBPNn2
J71wlOfrqgKlD9jF4U0zHCiW4huJ0ODeRVTaFm+MQxs4lFyy+Ri8B9SUr0C74QfcqSfzLVuRG9q/
Fw/gXLVDAMDfRUTGJoso8MayIDiCjRLXpZx39nUV29zTmWdLM2+hXb7N3jOn/oYO43ztiTP5pByS
lXzqqRToANxB6OKLSR6CB1GZkfcvHrQLpAVi87FKEtq5QnODZ+F40Z5d23RRNmsdeZ2lQqD5dDUA
udxF5M6CJTFi7Qq5F8fjmdvZ3hx7EyOdI0GKYfsaVBVoTw/VpedymR19p8PwTVy65YXh0hhJH2y3
WPSOv1HnjQ2nTCYSC0siOQwbxYBtNH8Fi22jviaT21lID2sVqsAzkGtlh3vIykCk/iB8E+8l9KQg
aL64fAaAM87aKj6Ld+4m3MPtBAeDC8M1OJDlTO/SZUCplv7ZfCIzwTYJyhPoUnt4NSi1A7IaBpyX
rtFnchHCpNuGgwD3lkTmGUQDmQ/8brQHkS+MMBGjpzvpVkZW80a+ByU+TxbNSQMvPGtO4Va3FdI4
s0WNRxM3zdZ2yq48NKdifV0+ozU37IZdflAWiJq5KzBmO4jfez5vGHkhXLBdh5PObXWlzZiBtsID
Krlhj3SGgMFh2GkL76laa3ilv/SOublunsuXbhcfujmuO+aS3sdO3iQ7KOnDgoC+HdqCE83BaM/q
WbC/2sTB56AD99HCWiBJdqrWumlnt+EhuxUe/Us3r1+CW6wKbklgfM/vWydba7MMgfVZ9eQ+gCGG
Y36L3DQAbC2YM42rWTGXFrQaD9RkvDrcYUi/EaRlcB8E0Mc6vD0Nl2KHR0i2Dg/CSpsbO+02mwP3
tpOldUpsf2E84UEuVHNvDwFgeKpt2UYg26aGQsMTDPaToKzAcNG4PGE4bi/dJZ2SdbTldbgPbqtd
+z08mMtml79E9HqIfD2K3x/jg3/pnet37yl5Q2SGO0Edo22RLt5DXxiVeG+Sm3qfyPaifhbv/DPy
Wqgh81rxUfmzW/E9IdFoi53d343+47Nb67V+RtdXdTD+O8cr80W9K55gJ0Dvp8/yUjwF31S7PaAK
2d2E23Ar3+l2c8rP2Js65F9n4lLeM7WHucAPvGbA+Zfwtu0EJZWZtjNWuo1a/OP40q2EB1KTVG81
0QpkkJ6RO6j3ACtZ2c3is7RKjjSJm/yddzW9g6iwHrbBorwbti51TPWQhk66p3UK36f3vnoIjh7s
aFoXvqJ5t415XsG8wtFIBw5sY5SRgTxF5Z8x6Tv2K9UD2/iY/HquS1uTMQq3BllYGixukzADN969
Dq/BjXC1g5Bs7AwVQEmcqf1SI2UMAOlOeBX31Mu6rS26NYlfvpaTvnFX3brjgfSH7q14gp2Dy9SC
9z0BGmsr38Df93Z6LxwxjFm4q5QWKZBWIO7E+1Z5BFe3dtf+unNoixtkJh1lI+wVkKq+Y1zidxiG
Wjn3rLcQvKg7i2WazO4UPqCOq1sL79xfxKVxHHY1jov7AlksdO1CvhXxidSr06yup3f/3HKrUcFG
uQGcCl3lTXD0z8NDN1WAUy0BKIRKBRW28i59d0l0YzEx015rDgRljQg49QfN4Gu716kI7qt1Mu/W
EkO1l+qYb6zXGKAZmLsLsHDzhbniyXvUdiTtu7HUw84N7PLSVEAlyE7NmhvjQbwrjiAF8J6Nz2P/
4Fl6zZ8pIqkiSFD5e9PvhgcaxOZ14DGC/UjGypiKjS4C9j5US72DFgLEy03vvALBAkQz6y7KAaTt
jCSK7dmuUxypS2kmn4d43/ZLeHBHqrzo2O65r+FKtPFl3dbgMY7yxuMLpQtkS8/iGl6rvrMcc82H
ryKyaYPenyerjupGX1pHcSkeUti4c+3WfSgWmKASr4LFxMfrrl69eeZoQOFp07qzvmtmKQ1ecKTc
Xe5IVJI4kC0YjT2AxXBfjbfhqYLe+SY9aUeTtjtYWIfkIdvq62rrlbZ1kQNkZJw6cGjS5BPdQeIw
vLR33Uqhei7WrY0O21a6MZf5kh4qZ16ezLl2oU/Rvpvj1QN+3iIgu6rfG+qJVbwii2ZLq2AR3Pjn
8KxtYRBfFgWE8geZVyCcdcJcvmv4Ms98s9d7Yos8QPVdIU3sO+J9/9K/ZKfiNrzEh2qXUAui+3r0
bo0b6VhE9rC+blCsPJhn0UEa/Ok1mAsX1LH5nJXV+Kd3qGHO/MLW7+WX6CRoTpDN2pFUPqsaW3iE
oa/4s5AulA2p9tH09rQ04n153ZnVgn7xRt9g27hEFjhbM14447J0oJvJWyvfYXAA7gJYWrvubt2N
urYGaLML2XQG413sR9H6c6j3PEUUmo3b6hZBTXej8x4VfLHpxXqgEK8gSWd1EDSLeoyE4jJHj1c2
FMZGjI+msJswBiIngZ5p8rEOFxfFlHViBSQPzDGhMM1JY4hqmvuIRplocaRtcGYUQhBKHcPJ02SK
RH0uTnNu35ozuSW7OEWhpvKYYrSpPSubt4Z0g4JDt/ZIlubXFvtFCKESYvJrqMiw0/xtKTw3BHOk
UeAzapwcmt0KuCqZYb5q4KjoaIEaM8J0hfHuUSYmvywilwHwOGHogpGwvnZzFMOA3aSbaQ6QHDRZ
pIDkjgRDGYxRfdhS5BWKEj/KaTbExYBWoKW6jEYBM4QyZN8kgmneuWYBqtQFfIoY3SUdQGfCQmHA
OwTkk3oFRLBKbNDXiThI46oOu9mN50loxvbhKxBPoi/yKLBDjzrrXBJUXTd2ymO7C6N9n+l0g8YS
E9UiIyAGIlnr0Mfe8Jqh9TikB1lRqHBz4UiMdlXAY6fipEyKq4DJSR+6BhuUOgQorFmj2poxpkem
2brTCWn4KtKKU0h3ivFOcd1pzpiSdW2eb+OrGy8DhfD3NOnH/J1cECj/XJcJtQ/1Hc5B0jeEVKR2
9PrRik0zTqbFaSLCDMY1gRHYFAedJpkg5DKymcRF9SuctBrUwhSX/YjVyiMWXs59pq2noy+d4aMq
jtZK3RgZ7v+a02qX2Oe4bpp8WZz2mw7DFog0Cpodz5KZEugu30OxBEFiwu03qABCxN0EkXamktKt
VMnyxioOUZVxXR1Byk1vicUG1hsA9hRY3nUNOyaYyzXKqLlKVDwbszZdSWZvmgtNQB+JF86DoTuB
IkiAkGOdjtgjiO0tQhDHGmWCBUBtAOpylm/Qm8+Iker3hmzW64+laYMFt2Luu8Tsf1g5HfexPM02
HUhvA7LQQMwVjWqaFYLIlVsQPy4BS5Ibm+an1dMEahbf9jj5XPzcmpdXIq5NtJx2+1z/cRalLorB
/tykt8nZrI0KMROIQQ3eurAgRG3vA4/Duw6QG1EGTAo6Vef28g1OenmCir8qLMinNNKKZWoBmv9r
2zT3Vc0P7B/SfNOmaZJPinwqSHqkwxsZbQy+mOkgotfVYH9q98FB4vF+lRb8WP7UBJxO+kvJwI89
p+2fJ51+blr3cfrPn//YvdPcBLPD5ubLIdMPtkYBaL0gpv15ms/9vpbsh+XpB7/+1OdyrgG7ky1E
PD91FD9mv17dD8KK12nf6SQ//NLH7LT24wKtmnGmjrDRD3KM//aeTBeDhAMv4HSKH+7r53V+uZhf
l+DzJ4bnoVLvSNM9lWNSA03aeDOMOpzT5Mu6L4u/2oUcwKRm99NppClp9bn7NPf5U9Np00nT83Of
z82/Wvf1Z6ZTfDntxz6GMlwq8m2Lerw+c0rAukGfLnOYD9XYkCNewmTc+mUR2gXJRernP7eYUxZ1
2v1jdto/JdYkmxpycb84xbTHNPk8zcevfJbm3x73pWD/9jTTfp+/NJ3vc103ZsH+/4YMaeYI2AEU
9W8gQw8vpQe+pkqTn4BDH4f9Ezgk6b9bkqLpNNyWomkjOqh9L6s/fkN4Tf2dbp4iT+iffyTkaQEG
qQCNRFk1DYnOncTU/AszpGq/a6omwZbGakBVRzjRP8v2E17rE7/1D0jqp9RPqhEDNCKCPhFDqqlZ
ujmCkkRdgicuqfzQj4ihgc5SLZS1fg6hOJNdDPt1WbnryhURQajjxIkV4sCQSsGDSiFch3SbiGJK
b5OvlIQoptmFtQqiWtzDNv/+w538s7Q/lk7+Gc80lc6yJMvAnELVCXXJP5fO1To1MrxKPeuEs3Lo
wXt0FegTmIKGU4d0TtXrRZNSgLBpgBBdCiHNwFBlVbslKYvY9J3QhXd2HVBSNrVg1FmzUFGCHqhI
rXesrz5QYrqtA0kQJb2+/ofijzfvy81F7wiEl2nqhs7z/7n4hVuFaIhL6nmwuuypGNLgkOMzbofG
iGQfVHmOn4d1IhxZK+1T74rVqZLkbYzqxU7xVB+MOC7Z+B8c0DuwsTd0KnPE/WUFyEaMXJP4ilyW
nBfrpikvsoG8ytWVsPAbcaiZaOxiITr/h2sab/nP12TIqiyJpmVybWBtfr4mWfERWQwi5cyLniyL
kq4wNbSLXTiS2zLUDsOTNMSkWmmRhST5rmkubDTJ63HNu7ZL38zvzK7Pt0asLKwglyAXYrbtE9AK
QvWiRwWpGQCynYWqyN8Xffxo/rXofDsqXxRflfLlbUoybNjczJLPoGFtUReCSy8t2zgvkOnxr7bh
Nt4WnRTY8X24b+qoe0YFrTJJxWpCAwmMnBWfLx1+d+gWIMTRnwtbf8lYws65hK0QyHuhweqmNzBZ
kovEO5qC4sA4EbdY+pFlhWBgQyaz6HEZ0YJ3g1Gg6uFejCM5r2SJSXIsW07uD4Sl8GJfMOjwl0Kb
pStDOWpuKtqRmsJeuQ7eOUMuNb/C2agFS1rnvXvwPd3aT5MQZelGj5ea7tV2EYr7vsv9teYz/pLQ
eVCvxGpbN+2fLcR8MRjzHxohrfcBnigOVUW3LNFaRM5AChaAiJvjNNeGBHCDikidIpQXRZbTg5hf
kc+zlmaO7Hfbogyhh7f6oCJS0oUS+D+1QlymyNddKRZAc7K3HveDdeyXj3LCEHPoTPXsSdlKi8ti
9ffPW/7Vq6orhqbpMrBMUJE/v6pmayp1Z3jyWZDrXWPgJRKZRbG8lkDq6khdm4Z8YByMQltf3nmw
RJwwxtw5xSEGYuhV2mPptKwJcEoAkXc4p51brL+QNJwpVg+ZHP0nlAish/9Q7LFYX78wSCWWbphU
yfz/c7Gx/wZSrRXSeSDZRMXtXdxQPyoGLrOyHpuLHDtaHjxYZ9Mwk73qlQy5w5vSehEtEQ6k6H83
3bRYtSZMx5LUpKB6DEXzZECqs/aXf19c6Rd3WZFMxTTAt1ItfK2jG0icIf6+Epo+Zn4S+zG9Fj77
bbTzyOuR509gcCQm4QF1Jw1JuJPc4M4PzWr99wVRQN9+vW+KZImGaoqURps+/x/ArxikVDRNPCUk
GG7yUFJ3BfG+QMe1QYGiKtT3cfMUpol64w/h3pU7C2ihLB+nWwmgB+fANjoUSaXOhx71H8afgbyG
2ZTNilJCvTQQdjyclgxJsmq62FjLfnNpQjU9JHm/aa8SOm1X3CMKI0fbTkj6jRBEj0EIeefvL1X+
xSsCzlelSyEZmvIvNRlkxNTKxat4Ljv/m1q3wbYdRawAaBnzKNBw6Qq/66l5ZlAfONm1i54DXdlL
faM7iL0OiyzA9aBHuG3tGTJqkzGqKYPQLQfkYOe5AOrg7wus/2tDbhh0Lmgz+DM0eXx2PzwbKcNP
W1Aa+VyUlTmXMRhfUkkvB6P+lvWVQdhEVZAYgl5SG6HmQChPtzGOkYi6yPM61E6SR/JWTbtvmtmY
Owl/vzluvc+qiAoSDTDZO1MJ11gYHFsYDvikNMraVB/0yjVXoqcUgItQAkv4hVVdKuiDIAAaw4Na
FKJC/Fgy4l0d9/EOJq6CnOzWkLsLXCJzV4UNcdsAdI3QGTHkp0UymM0hN2ErC415DDrCfmIin5LS
1b4LwNQSP5POQm1slKB2N2kg3UiWq9zFnUDaXE7VjVaikYYA/x7NOGETe1jwjhclj+zpv7/v6lhX
fKlLDJlPQpRUTcEH7ksVGEQoXpu9JZ0tKxullIfm0iOzsh0Y7650Qe8uAmAy2FxptOv7AeZ0269h
kxHpF+ICBidqEXWpbgZTWqqJcKhr3Fc0FefmQHSbdQBiEXHlfpu5d3VTonhlWossr8mIwTgCckLf
MOnVGzcht9AEmD4LiX5rmpC8UdwelFrewzHHTKa/tns5VDELD1eZmUY3qHoqOGaoi9gDKNHRDs7a
wMicWAsh9KdAbP7+TknaL+4UcpSmiuSJoWrilzsldHLd6JCfzl2WPKg5BoOY5T2GiIhuy1xS5yiU
QQxpC9zJ/Djean0182o4nVgmZdv+CsRFyfp9ohj9/O9Lpn/ttuiQxFFYoCMpgfCXvpYMb1M5EMO+
PLeZkm6DNixP/4ew89pxHFi27BcRIJP+tSTKu3LtXoiqNjRJ75NfP4vsi+mDA9yZF0FSWUlkMjJi
77V92y5I6noPaw25vUsisbaAx6uEWSMR6PuwnsHlOtgI18O3MiU4GAUhvROaeW089C9JP+gXFfrX
BYGwiUInwzqKTRPLSbIjfwf/aB+TImIeIgBwL6P5dXS4LmojJq65QoYm3e5DKwg1ZmpTgMba55ld
B6UFDnTCK6Pq2YeqRxMN8z6el+XgNxF56ESXb3LSSqYwRlGT+PHOcMsGGaG0MRUthO5cn7Yj4SXY
JdVNyo9Uqv6CEgkXnbWl9sBGXIovEvLmbvBosA5Vle/8aGyI/ltgJJFgBE9YSmAmZbR1iyT7/62/
vuX/1+HCdknnhDJZ1YTlOt5/LWizJ323TlT0rMkRNrBGNxwuI23hIsa6q12wtv9Kwgmlzkwae4fu
yzeL+K2bNeYrNIWIt/v0IDzcbAXjGifnPG+tithsSu+j6+KDBJmtOlSAOIZS5zNrI/Y26QD40B8Z
FrXJDiStfOjG966rjRd8mrjRHf3al4/Ul3d9wHHGG6bv47T5mfSMT6CiTRje7JiQP+G85p12kmbU
P4lUkFBsBdOA/svjlEZElDD1VbykwcJ9VaYL4RU/L1ec9MwUg+lt9kI8XkY/nippcPyDg3sx9Wje
VzHyacdTxV5v6KbnkyVAsrnjxcQsdfl7T/TPU26RITFBW0jC8GIkbaDLSd5tstbyEtStqTXu3s2K
bUVGFT1TvQiAfhmHSIoX+KkQ0DdQDC6FMy6IoPSrQQcPTQS9ZzATIBjQNjUzqi0yH9t9DFMPelpy
B4yMeiKthr2btu6eX2sSd5UyBhhDNmM9o0RpT+lWLxnnTRS9GMG/qcYwjj3b6w2+f8B8k6ChrqkL
zrQ8aNqg9akHmnCcnkMPfZ6R9qQ9eXAlptB30KfmP2da/+CFYl6nbd0mq79oCLvv0FP6qLmbSbwk
S7fkgJojwkCimJ9yvSvJh4dbZQ+/0UGjwQK4lw+Zvne8EI1qj9xs1vpnSHNY1nvO3ip3fxmpFgIQ
gYwzj6BKQ324pYNvPoYu/YGM9qPwUJxjKHOeVQFLlr3ScfCch9WE34Bo4vMpx51V5sm2MTggUkuD
g0AaEubJbGeX7S8rE+I4uTM6/cHT32hqH8tWn898bMlG80pwpso4mLYZbYhSupEzOzOJY4Koyww0
lHIeFafKYar87sqwqSnDvV/EF6/sf6PyBh7btCkDceQCwjHbXRy2LRFeSXvLsNjOed8cSRTNz8JX
Ae0MOCgh11vC5oEMt2N+Dav22icu+GDLm57dFsxFJbQNYZfjDj+wunsZOM3ciyvAfTHJ41hKccLm
YK4V6eFDyC4smo8EY8vbmP0pM06wKXP9g0HcM1Lya0jJVUbtdFVmGG1723K2iaCn81RTgbMgE+an
mc65c4Z+PzY+sj7ZNHdiG9q7lc3IsEzB2xrr2bnJSH0qGQ1sY7rwgCCmLxY/ddF0IGLVrHlfJ43X
T35S1aJukLOlP7Ku0x9qVuMjPdoFUtSk401q0wpgYA6YKPfJ+pJxEt0wqpw6XJyXPHY+egLJAtud
D0k3OXcjQ2CXlS1jWBsZbuQRruog8Q5E4/9UwAeywfyBzVzbE0cXjtupI9jQ5cgPGImhQZoj1tq4
++126XTzlxu3Qm9dezSF2Nu555AQm/0wZb9UHkWPuRu7oybCRwn5Qqtn6w3D4bVpwuiaOKbx1PvN
cDDi5kteS/HqROIcYx6/JYgQ6D08DaaQTOq94jOZ518q1FzY3YvuoPOHy1yBkpxZKYmphWFpv8cV
eyE5x0z/LQPQ1Ow+1lomSpN7O2nJLXQbELdhTDJRHu4XNBdDfpP6bqitDQuBE8TtUJ5GpnW1Q/BV
X04/CLo7ZZj/Xy1pBSGWgGAw5292rHCi1VjVjb5G4zy45dtogZhCICeJP2OdireE7hxagTzHjdsQ
zeawNR10t51DKoRB6PAhHrTfODnNY9+ED7Mskev5vfVuGOJdi+cpmLywJO2Q7FJU1SVTr3932b3z
eD8JHADsZmtwZEwEV4Pa+lCsPpH1rpcyS/fkvLOW4aNdeLMezBNr9d/HOpNUWD7giZcYp3oZyq43
8aTB0Gvd3aTxtvbrDPH/3jRgVxeXmFuQX4WYeW4D10NfqjObs0zqIscNkcfZrjoly41LdjZMB/dJ
c8RwqI2EMR1jtngchr0Q+TGNNBXkavj4+3ScXGJHyH3VFf2JrJX+lC/z3D4h+9yxkFZldd6ecgs6
Glv6QzJNCqeExrRtvYkNsz1pOjcdEQ5OPjY7BiWMPvxWBQBg1G6EMRpZ0Xvj9A18SxzifoHmJPUY
aWYq4wIUx/7WhCN7dgtOlrkZ9KdqVq8iZqFGNZNRCp2KfrKPw2IQSRbPx3rzXw/nMUW8RCw2HIgW
4YWFWwGU7BehLSGfy0R/vZnd4T+NgdhFrMPQ4otO45ptJDdci6vT+nC9F43EiyI/4ispE4oG/jZq
xeLeTMZruiT4kTQTkWDhavuRxX4rYoW5SiDUxcu+ZzT3ZiyYtCHq2+0g1UNPUlQfXndu6lILXOO3
XjnXcUwRteqQcRoXGpn0oOZ1YO0AR9dQgC2H+V89EiMxAqQd0/KW+W9d1yS7iNCWQBPZx+i3e+Cc
NmQKRBr9ACwFVQGIxVADpQowK7bVU6sYAbcAVZ+AWPNG0a84jY3+Bxbzhy9gx2oup2fMDld22bFJ
4aJ0iKRaaW2jYSS7OkU9J1VxtIF4eTXX/oyMi0NSfBQasH0PmjIgeVTVdtRvsDJdxJSte/UMQJj2
6tgJVpKQqN0mqmzi6tCqEc15pjV0WL112TrMWd1xq9mNy9fRj3DvrE+t3rb1+9Z763P/vvfvz/6v
X/73G+yY5mA3aER5rXbAf38zXwdP//5MVetoVcD2/sfv/mv/g+GZLZna+HwWl+K/Xw6iAh97XP9u
2kogc17GViXL04yzirThcWavt/6V9Sv/fm79V9aHMqoENT9q+EhpW7tJe+Qx0y5NOUNKzzY5+9gg
eWX3K02JyJ5MFI4zWSDib8jWmr213MxCkFuc6ms+BAu+MnZCIeSCHAqTwTfExgOxvkltfEu6Iz2o
3CSY0CunGVaJn3GaOMdEj+1TgarhRDLBouDCBgggJH4dPY8zef3yetOzDzp5LiIyUSPMhiSUWJv1
K1wF7ZNK03OTkgC6ft/61HqzPsztAnW5bW/b5ZeszwP9+p97VYb6magIWPzLL1p/gEoewRC75U1e
Ke9gh8TReFp3JD5gPtkNF89Q01uxycgrhj1nH9Jv0Ri+2rntBaufLIxsxuTr3QIjzbxpV8PZ+sR6
Mzp6hQJq0QJBykqR0pkopBcP2HrjL7KLfw9XBZFrW8wh/z25+vr+Pfz3c+t3/3u43psihPB+67HG
jEhftuTI00QQy+EpLdObl5r9DcpUsvsPa+EaNLbeFOtY9t/jNTTxf324fuFfGOP6MFpjGP/fP0I5
MOBClFD5e3odf2MU85yU+b93Z3NCnvvvb7cJbEWbS46N5cOMBdRrD/rm30jIf9/274+uwqx/D9d7
//V96zTs33P/8cLXr/zXj4w+zMLZvPommjfap531949PgDKM6m/qZBWCbnvVl2l6mBMOdljfmUqC
B4c97D61uWsf1s/s3ye6PvQ7IuRRoC4u1r/316f/fet6b/14kxLGIk2W5QeGwdCWIPR83ptpcoBN
TN0/zn4VtH25rdmIr0KxBg47KZbLETDNIm2/reZGf1064PNFgQEwiqy3BcNSwOtuKZ4KMf3PDW4+
BET/HocgJDdaC2qwMgiUc2ebHcbyq5fladWu2cKI6EuE50wD6WEDW010b9ys7+r6uTQUvjtRl28V
u7q/kcGkTHRwG5Hjd0BjeAP/6+1fn/uPj6haD9P10/uPu38zOJO+/+H10U8XVv/JtpPyrMp5wjjn
IeKs3eK5n8LzBKlum8329FJKKfHdsOMiy8ADCrZL0srdo6ha+KfMMC2J6wRRVxxUwGT2A2D8TUkp
+ZSKubkygrhOtai/2g9yhc2LVzyHBj5ACdeVkC+cKmUETiU2PmejtW51qb/ZI5E3orv1Ul+yQK3n
2mvEgUbLZ7JLWlvdLFdmAUQhMDUZU6K2boJS1A7OrvhtbjSXEsF6g96dwij2PksWq6c+S3WcuUMc
aAnXesLUftRNYUAvGd3NZJnhUVfaOQsrWmOO/sOPPWc3iHQ+dB6aUxnNASEzT70AmllGXXWXc71r
egDIoR4Clh7Z0JN08pHM049CG8pzktKB0nU2T0yYiMZzfGfXtOiTTQkLejLL6Ygu6efMAHg3QmBb
8pajh94GMTElhdU8p5H6ArLTParC/VWEudrpbe/j8htHqND+C3m7yYvbzvW+GtL3Ibe6gOEwcDRV
RQB7Si9I89H+EAMNM9OYo30bJceRkwEiH92qJM7APiUlzgn9q60s4KhF6IOTm+C66w0cfI+Inab4
qREJdB0qGM+AvQ70QUnKYdRpzU58zJLslqbOcMwc+Wz5ev7Wk1hEWWR9TkLpX5rsoJt2eYaN5O58
Uoa2wKT2vTN41C4DNCAvCkYluRSm8K1bk54Bn8fP2TWJWKnscwJJtAiRajMd+pOX9CmljsdDbzHT
2MTCPJ1y5kCXvPfIX5Hsxcy3qW28jyxC4h2JXhyMMsr2bg1YaOov0mFRsI22fqAX65GMG/usNfxL
XRKX0mkTdXY44xEZ7oMiNds1JvWSxM3B7qFfuXb/LDrQOJOpmFHmnjxHXdJyqKVs9NCbaZ6LLT2M
jkXKEDMtCHolc77v0B2mctsPlnchPeBLNLjGkWjjYw0cc9creoi6XRG3FkpS4YDan6dR+9EfMmk9
4xj3L1kMrVfP4+GcGJ+aphF3ODBOUG1ETPXc+aTL1LhnHXIrHwOePYFBVCTVzaeJTWqs1/7K/Si5
pb7xhfkNFSw79J1hjEAl7fI21RxYasQ4mTdQmRr3Na5Mcck/ZkbOXzr/U1TqRSVF+Gwk1g+ztqZH
NIX2qVTqyggvv9luyiLm68OxKSd9o8r2SwM2+FXU8prB+L60+vSTkA34Z33sXJWWj1vylRVWdaJk
Ga6/QQcPRj2dAugHzaFoSyT/HprlGlSHp+n7xJwug6WYXyTDsWJu4pRFcx6M2Q+ESPnveIPxTFka
eNz5Pa0yNNfTUxoKLAAmmO+offbyhPQ456QldkarmKmokbmUSBl+mFlN+wbM/56hDUL8AVpsDCMe
64pT7slqBIy6cPH8xNkUtjnR1kQDJTug+EhPzh18w2kQwJdasB6DIDMadqOObXzGYRZa5pk6atoU
cCAORm1uxsrdhMTaYaZKv4FZJwB09vAjNN03rSSHQwxgMTW3+K264ltcuTu+pdiZAO0Z3fXVuSZg
6QXpwatoBP0EHpL6tEDBqMqYxX/62Wzcisq79bFsj8rFSMqu+NZVhAOoWGzgpCYnmc2AynLvp9DL
Nx/6YhcpbxdV7qG052uaV99AgN8cu5n2esis1Z++6500tiVSmiD1mxCjHo4y87eeHkfDbz4MIrWL
+arFWtA0x8rt4SSoH4lrmsdysH6MoncOfTq8dHb6x5Zpc8ApfJd2STc3j7cDe9k3wrDI1nJVc8zV
iwdgDXO6A73UKebXEV7zZEK7LEwHvAC71owokXdD6AcX6GCWirfY9LYT44CLjen/ickDvjLC6p+U
N+hnFenHknTNwVZfIUe0QYV482YPRRqQNuWTI/Kqj1ZziWDPbSZcx3Crvb0WsgNUmotzmX7UQvUB
HE/ggJ5pV5ssyK6vXkXr0dIycY73ZGR5iUGA6fxZjqp59mjXgfx/pZRzgpHpwZSN6pvZyqtpZhco
1/GrHznQN+IUaW7bVC35FvG7ZobDs4t/L5l95D+z0z8P6mcirOZTawEHVjXs4U5y0NKNLNhGj9hR
XUDpDXlX9IBk9aw6rmle1lbIsxn0cUI0h35+Hjqk4uszoRk1Z3MqfsuUwDQU5JtcYerWp+LiWbYG
C5YaSswJNuiQE6Yq031S8XesdKiuUTqBUbJRztc9WHYjlem76pynJioBCHh5eodWjE1gzpl4QAPc
jlNxn4jsIwsiWwLnzU3riHPfcmFwnYrg1k79cuyOPAaDlFCVfGh64x6jYlm2YSwGqsBc1lBUUno1
PqmZE617heihJxSIGurhOt3+RAClfZw8YLn6UMPI1S3tNcMB6lnWn0L145fKTk9SdxKEIlny0gJQ
hbAUYa1P50fsyw8zVuW1HQrAS8ypT92z5jIEdOAHpiz0e8YubOUtd1+rIqLfnXMNoysqnONQOuM7
rRUOXw3+Y2ObRK1E1gnC5FIrjR805/V9lrKF9+rRv1qpj3hoFniU5HRrxueo+s6fnI8j78JOGVCi
HAKUlB7j/CG/g8m9qTahRcuUTGmg24X73pWS8kIDlZk3oftkSPkVRGjIRE/Mm3gU7a5xFK05ndlu
FWJ/1Nt4M1OpfrOs7H0YLSpYWqx+CGhQJSOoz3h6k3YhEJdZcjeO0X1q6H6mDv9EquHSTLzsMJoK
/wxhiQO6/pPufDC8M246VDveSIB743ezaI3AgRIZQRh8gnpsPU8TVMO6iy+u/5iiwdmKInstIw7l
IfFAExks/5QwHBVqvhuzmZ589spj57Z34P5tQJbjl4RdMx3kOXkLnf4aAabc1Laa97PywTlbBzP1
fyX1lO31gdO1Q0AUpC6eUdnh4Cf5IG0tzFTWH6q67OCL0d0WdsHh0le/Gea82L3Qf5ESTSPZd75y
9aoCqdytYaGrqjL3PZ7z+SOOnBC7Cw7C1qypGQfpwaHAE1OJWtv7LkxmzR79YxuduITqX/S6+HQr
8OhJO57ChGA4ZeHKhm7dX+Yo9i+Vk98NB2YmofBwSDKMDq1kp9FQSxP4QRtZus9au1ReIeiAsJd7
aXjPc100h25pl+gz1jxhVOUuy+pqN07ONo7gnLZg/J7ifEQAkeITDGXqfCfUEnAIXnI7c0ipWQJ1
oVHCP4CiK+WoHzpZA0WIzIdX5N7DLsY9eRi0bcbkzEjwQCubvoo1f6/9vDzXLAaEr9Rbo6cNV5Kz
C6SxC091b74QluttMtvpDrXWUi07EjhGAZdeTgzsMor9OANwovvigiiBfrE14VJ5r1y8gp3e4ep3
dYRIvveoJl+dpNC/T3lWbTODC4rLULWYhgulQsd/UJmHyp1+1bZxn9SuGh3W6twNz7X0H6hA78Kg
2WLUeC9mok06QBlJbruPOi2/V4Y8J32l7QHdQcmaYZqnTN/27ci/Q1mVoonoBjxB+UuqtOHoL/jh
SfP+UPCYZ63BxdT41nycjPHocG27CwIym3qkqhi8ghbu9OG0DGAsDCzvti7vudWepimkbHLaeZc0
tQwkMXReScSPQlMG7ABcJKxpovt+kCTj/i6gh1vl98TUJ3J/9TtJlt9BW/t316++wnkyTp2wSMut
WkW9OYZMAW0spEZ/JuUDW3eC1C8ujPzq1OyAubAgtxzyG1qsU7z8ztzuyDDA/eobb0NWHciGzJm0
zTBqYpvRl+69wI0OMtXb5Lp0zSZVaOcQF+Z7HTPE3gApHKC2/UNv/CWOC96s0uXjA9/gVA5Aqsj4
Xo7hlfKoPXmms2/SaL7pCWqDZnoM8uJG+ffaGo2HwKcFgLKusDSX8x3kt/NUmU0YeABhQ+i6pdGZ
+1B1D9VhXZF2eCqtV6fOrKvRdfYGXnB5FTHhTVBRZOkkVz/MFLkGxbCDnAvd2ojBfUDOWeWZUZKJ
wNLibMf6uqFf0jLksBumQcR3lfEAJWwpxqU23T4Hk/lNn+LPdLmM5jGGZF3H06/an7h8oFkOuBe9
8aB77XzsHSKCeBdwrSfkdJhxsl2PcWSyWxnl1XFMxj/IEPeELfKz0mLaz7DmaRKMq0FzsmBb57rP
ftcRZlxkODrFUSlPeHuIYM6NF7jvX2JPuzClKQkn/KFVCDU9Ik0eCKIhHtdc79cbidj1Wufq6yjd
/kDll1/mHL+8V7M/K+IcCDBKpAyuR2yp/MD25q0FKdTJb21jIZX0MXKHThXCHKnZpEGOfVrHTqUY
TukYmtc0rL/8T2sg08xjJLVzyZOTvPB9w04hN53tyr8U7EeeUjbOW8nF5iB97xcT/wOLQX+uW/lc
S2mco9SxdmTBnZXp8oHrtna1/HHehLVwtsakvYBP+s3+uj1oyv4UU4EDVCNQeoxLgms1Nu62/Y0B
H8mgMvYR5Oq/yhmTnzsX2k637Pbc91BtOW8O1YBHOm5h+jBVCbe6gM5FlEtgFhZ9oZIevNVk2HfH
Wj4R7FAfaQGLY93xMAaeh45AgbRylxxDCHZBW0AeShl87NkRA2/n5AJkX2XnoiR0V+Xzw8lyjYBk
4CgNs5siqcsnw4fMgz4B9VXQDv2BQYT51S5/6TP1ETm/l47d2JE6/CvHTHtuzZeOrsazlP5Nq+jS
dDrJ632sTw8FlL3rYgznJuoeUi6sZ9snTNekuLHS4pp15q6IctykOvZgtoTxbq58SoRwQd3TeT2J
lHigIWup55F1YbPLu21rJV9xkMir3UBHsSM84TS4kiCLXX8fKx0+r2eNe82lzqxQ/Z75ZcoKOcVU
rQ5O66B2a4if0ZYGSda1v6pkCK9TFT1ENNzjJPS/TAvqPitgCXPdhVJdQWgn9JIsPROYAZGsqBys
/OAjFAxMN0MnZ/cBU9/6lmekxHXSJGBLVbCtzXTalhDpgdK+kPHwuxyZsUZtMe1laPcXP5f+gZhv
8u4744/W6ubVbXFW9k19Hwns2DpJcpo5SjdT4/WHwmF8Lpfhdhxmxk3LD7ItoaQw8kIIqedPzIem
U+n64yOeU9BIR6XF431snfeq0q6OqZKd5RpkZvv6EXGHunapbz11edRf3Si7a3Wjb5xlQxLVdgoc
tP869/HOHSQxgQNshdyH4WX14n1kSfQ7J3kjx4DB7+CSCA5dxsfE2FjZTyH8iP24eK1tLYGggopC
+BiCCU7Kn3uHioTE1V2IJTEoYftTmcNiQnzyQH5pHsMlGyGr4oBirCVezUmhvSh7g1on3aKlXLYM
Yw+J2HFbgkRHd7gK8Gh4EkQAhy88kF1l0cticD42ANI6XbFbX4qS1DBSHHLsERhfMmmvmkMdI76c
gecFxHa+mTZMq5AxPwODUBDvgBejk6dwiknWDr2tJfpwn/YGBiL4o5u2sxLmd/qHTwVl1w3vsay+
DVJqp94W6YthMgypAs9q1Ga1JHgemxfdAjUVV1GxHaLo07LlwJjxJWK5uMVa8SdXQDpMtuSehIDW
xgS4qAHBZdsXrPsz6M6Grd6GOQqM/yw5RWQxbAgjTS+euhM8ULBvVOGTg2N477XvBDH6gfQSwuhz
aESKIT02WtGdsIHCkMgt9yQ7cD8Z6Pwd0AKDgZO144wuEEpyojbM8kLtLoqJ0VVjBVGq92cdRpod
o27KHlE3xcdqWWZHBQOqc+NqXw71q8xIuh/cK8FuzgGdN9iDwtr97a/p7UvqU1E3la/uama70GhZ
upuL8KuqmiqIhAe1I6taSH8PrkbJRWvdb2sLJnOBY9mxMA7yu1lmBtNcBEHlpuN0A4HHEHHQt20k
+73W/E4aAtqmZLQexTD8snMHnFE4Bm2qo9TPCNl2J/vVbgttQ7QfsokaOo1T+s8Dab9HWTXsWc0p
pEta/eFlP5t18k76tti2tEw34P/ZSVY2xdFAF2VcJBxxqP8gJzfdepHUkd12ZFObYLpEXDh30esQ
P63dNDcJeQYMUAiLm3daHNYHQVAEABsqa1jf2YswsndvSF78KQKmFCVTYA0UII4+5DvdJ8W3zO3b
1Lr9uWKIoN+sklQVuzJ/90gsLkZOjouRdlvfRz2R6A2Hm+8QSZwDvookV7iESmU7Jy44/N4gCNBb
CowBjWNb2ddYDvk5leF9LHSw4IQejtVVzLF3MXP6SDng4J2dzr+k1kSbXO85npq5PvZJElJzl79X
MXw4eZ9FRe4AvEEnfYptL9zrvMiAeEnCPEa1tcW7PU3jH3KWN4odE+I4azgMxicFVwLKXdD3a6bs
anrlY3ASmo1lZu7SEnmq5Gze0G3e5GPfXMvRuxBuXbzQt4WAkDjulmrqvUvhJDNuRj2Q2N4FwdF3
q6qacx3hkehdKwmaLBRPaZt1gapbFA/exOijcS5OSPqpnqNJSomAGuBXJoXPbN+PAEsxkkCqiz6k
KI1NWhMjgqq4P7S6cZmzyrqGyKJBno2WelVZDK4mbqIdbSWwQkvrMY1q+FbdQ8iJLr2m5M7q0m81
m2EA99qXgaS9vYfm8xzJ6t4mi3jRh+VgMvTEZRmdRv+lclP3vN5kmsUx1+YvGXEFKDet3zF7VITD
qOeeRq34UOmNKrm8FNKZvsqE6BMwhYURY28opP9WWf5rxolwjlrinlp/Oaslzbgpo8UFav+OEq69
i8qD1KBnrPGB7tF21TDZuH72p/YHcMzVzIWsra6mzPUzQxbofXNDQVLG3clG809u16XO+uw9mVL5
3HyKtt4XJHi/c3U2LqQmgZAhRkUT6auOsj7IDcXIxrDU1TcIRZmXnL4WcsjQQqdfewsGKThNrR30
sUqIS0dhGDP/0L0mOei/pliLzzUm7L00tdei45Ho7a3qDP+qcnnUysRFct9AvDTEj6Qm6cDIIT6V
Hsy+0aPLm0ziaaSoda0CMk0HoQxPi0kSdU2ulQV8IYU3Y5NAeUAhglxI5fSWcg+Lv0O+C5sRZ6uF
9aveYpYfjXjXxab7Urhqb3Zo9UrPuOWF/NHNi4JmqNqXQi7psSNBVOzVzlVpwwssaBQaSdmday3e
l5PQ73FRfuEtqAJrpgRXpvEwY15+wYQSgmqew2tLHaIcIPKaVMR7NLrwIOmwEPeLZM8RF5Vpn9o4
QELzqhlyYAMQL/nSga4/xOGooMQ4A43V5BoWEvYKiTyXzCM0JZz6/NbIT584oMQT+UfKavpkIl/B
8RNdK9mNAWlf6c42UlYjJym39oSJQxsN85sN1ItWx1dZZuEpa7U3s+qqG+EGsCktI9xDAYAq6s/P
zTQUj3CCwGh3wRAvLF27AGMWh+kdhDnwg+Jbo1ftqcQyhjRPR0aTzAMa2aIjIrYSwWCzfxAeqLzB
vmI6skHdyJ95RIRr6SntzrD/1c8YfdCua27TkoQaksDWNK9cc/wnVefuuRVB2IIL0HBpHgb/hb63
fNW0P5nqoHZB5iVbna3OWMnLRGfkmumEV3tRwtGWJvHFkeY9tcry7htufsva978PxMBxgSQbGAqC
PccqiJ0yEaxqxWgFiWXxJrM5e0vEyEFiRGT3djC+hp7MqLGZ3cNquBAjFZRo2VEyKir3no68MXW8
Sz0wshKRVl5GlX7tRzp5uqE/SgZWbdw7MFFrbeMSOEQnShzWnSIvAdVvStBz2/H5pqz3nt0hsIWU
KJK537hL4nsM4tuY0ulhR+w4o/C5iY3pzn9AhU5ATDaKLJBhOQVofvclH9aGmsbYog51r85cf8w5
+JWpR8JRRwsgspHfo2U9cV2gTnWnPUctQRT6oCZ4Mi5gSaAdB6DMAZvq56wwR7JZQfPWIySzehk7
Vi2X/dFHs2eRdF0sFWtBWYwkJn2qei4ONLu8Jw3/BUEtkrK0Lc/AT2g+cR2ugY+I2C2CNGzPtd37
QVshmxsG/Ga8JjSJ3bD3ehpy0WRA22dbVo8/aWDKg7JUDEk39zZG1RAekyDnN0VnXqrROFf6nN7Z
J1dsBRIwq7HNLKKoSsyi0NKazjbeaOgPdLrpsR5sd1RvVmqlzxFL1pJ9Meiueh1bm+/QEw9dGfCI
ainPCEoJZ0HuFkrTOQWjo0ga2IZNjy4HC40yYvHmmrxSJLy5JbDXmLR5R6/67ZjSOmrUxbdirDY0
4rZSS5wfJh5FF56T25sdC1PvnY1l8cxdvT/ofG4ASTZNpRyKP0NC2Uyagyhd+nf5eUDNh4s2ttFI
L/bJhBYhQ6xTGdUE19HP2DgTrd62S7tThdyCmaZDwFgHQIYN16VxxNfQ+TFFTveFD+s9GT3C65Jm
fLLNHnWBM7Hv1GNrF1tQi8zy0xL1eAs98gf8lv0zG6Aq9Kk/nPxljjEkTyS72H31XbhaMObJay5G
oKu90z3mMj9a9QI9jAlsWyZzhG6C+DVG79AZik9PJFAMa2HchJWeXfXWWwjQVZn5LJCZupfxhEDL
Gb+TBsGL9MOtKM2Dxk7pklmfGnLcfUSWDEOJmstm726ZYEZktDoEKZU6K4chwy953BEyg3ukMGBv
FfU8BklDvJUXoWDOZivatsqs9kVOC7Ybz70axv/D3Xkt6Wqs2faJUOASc/t7V96vG6KWKUgg8ZDA
0/fgl/psSb2PdvRt31QsaZkyQJI5vznHvH+OMSudBa2QKn1l61RvMDODv80ac9t78yGIHEYlhucc
7UK9YJUez6E76vPEpGhshXPqdVbfNBhW9mEASZAeu7NpO+p8/VUpquKsM+s1rmkajqhOOcX0tZ6u
vxpnOstGY0JLytsbn/YbzyNo2wl8Ao0VTWvbxjYWSEhoY18+auJDTJK5zMUATXRMgcKXfkFeIQNC
PoHjWdc+MfYmDtzVWCQjXNFwfY2XFYxXn+b0B0Ys2o8i76PlvJKE1kc1+v2jk8vq7GuAY52mB9sz
/LOTLaECiRjYlvONPXT6wUm/YUsUT52b7d0pHDCY9eZancuq7TdWadvrrPsqpXpP2PnvGT+g6uJe
56U8+zv2tidGZuy/lDzJeHx3TcUylwTjJgwcDpEq/bz6I8Z4Qp7Wsr6ZXQ3wL7Zxl+sCITMI6FdO
huckTO2LkbBSIkN99nwhKV69FW6KL6sTYN8Ej3FjeotfpTsPrvuqrPERex68KlrIUzmrvRUZm8mm
6krM4saNghJeNOndEMhkKicOhsFwbhgXncNIXao+zja6Isbrluy6na4nrhHCqRLOS0zuHfZu4G06
ptyop7wdOqCzv1tkG/tWgh7fXUs1CiOoGAfmHbWmql1X5Oi2+LuDXUuB4FpqxwDxmTBLrp77PKi3
ccAqUZgRwXOmUxRXASzOegUKd0Qwb0Jw8YmmZ2tosnTbqn5gtFeKBym9HH+qOKZ0wdvRi9NSLixY
7dehhyNF+jnaaDF9Yg2vD6Y4xYbh3SBlse23ja1sTfslyP1fqsYXxXtzr5i8qL6tcb0HktQlmu4s
BO+BqTxgrNIHjQWhSBCe6+HgaNM8GOo7QZdyP5TyLkGQhRBmtYe29batp/dZn/o/9KEtm62edf9Y
2s1dkCwoZWHkG92jfwKW8OgnHKhmy0KLnbZt3dXwYlOX2LIq36mpBSXguj7rC02ddgUDSEec8nxM
E1NY1NtDmHfkXjx/3I1xCM7SV/nNWPQ/xtRCl4yyozP5L7XFiKT2M2M1uilp8Y4mwq4SCKrXctXS
3nhBCEubqW1D/fupEs1H7Ji3Np2F952wd47U8U0bWPdTn8wItbRYsxBOpyQmUG8WJvMw5k+c/ygM
EPrWcH3z2Mzt4zVP0LnWMwbP8kjjW3PruulT2pTDYS681871c47W/kRKxfgpNG8KlWQw96YwJG6j
iekxdQKKYzmXous+46buznKYFgOp+D34/H+2+0iYS0D+/w8yef3VqLLo/koxuf6dPygmvvWby8SZ
WiHGPATUHbgof1BMfOc36qh80/dcyyOm6PGZ/htlIqg/4n8zDPdNmCXkLv9oP6IYybcZwfA7gljj
QkX5X5BM/pp0FTQvCSsMfb5A1/FdUpx/TRgH1tDPEiPyIfbCH9Cv2BQ8zJbG3BKzDf/TD+b+9/zs
n7kkf4uaCzfwLIfvlKYnJ6RryVwim3+KM0f9UNtOGUcHnuAMFODS8jiMDm2mlHLW87oxf7ateeyh
6JqcG4vgvTbGY654H8tBfaOU+VTmpVg1utUb3elNNk7xxs2WTH8hX9Dkn6vcZWftOWdJhTUxphor
UEO23M1QX0cfcqWQl5J0s2Zl2hp0ORPZbe7/+Rv1AdP8KT/8+zcqPDNgwsgRgcv71280YZ81OsDT
DlPsHsYO4dlJAxxaUrAsMKa02IcJaf9wzfwrl0wYl7ZsiTDYRbTWyqpDCFaHxFRfylWXPB/0BvMZ
27NGbLMCSWXyZL216TJh7dAriunfsj4BgsZyCKHBDhxKEEhAzrFrb6l/QBfGKpVWzsrEl7T0pBj4
cnahn75e6X45slBOQF/pdcXcbu3mySZvUEOZQvCVMt0ACEl1rgY5QzjLKGj77d6n2qMRKq4PSWC9
FDT8gSBh7ENR+iENqKyndEvwV+QXB8pDUWn0Hy5A0jrZxl6RVvtV5/V9ZsZfXsZ8dM7kU9WTuNDj
QIlky9LrZh9ljWcnCodP/OIpFVq53vyHa/XXnPDv18p3uU44yARP6N9uSrNxK0fhsTokCccOq46e
Uyf7FnaAoAvmtEXGZqEpesgGbio2Q20y/Wv0ZvbEocW/QRtGhz5FNipzgrWfJSazFm8bgUjY2FIT
7KRgWNTB+9h6jEJd21txVoKZmFLXwDC5qQBjNHlHqfT0YL0NZi44BsovkUJcryQltWzCEiDX3Pf1
gPlJ6xCJNPyeM9U+OU39nifFhcMqRyZJwieQpNFFdlZ29cou7V6V3Hj+CHN9Gi7Syr61ggN6O7U7
HHaDPk6Mv9Apb1PUYVpPL8Jf56PC69JScDBUyYo/QAKFq+gWpoAHFD6YlgYFO0EISsimh+G08d0c
W2T2RcshIU/xqELumP9wnf7NIwUsIwTqFPC+vrId/rR2tK7T95Ovw4N0Kk3ZCO0VQSymncUprrOX
XeT7P39C6989xEGAexSgEsCnv4MxxGC1FPzyGZ2RElHPu58DyVBzeRi8on+rZHHrGBnYm6B/zybu
YFlyhf3SzrZ9ERxpBfzCqRLX8WHoP/75a/t39yzIjoC7BYNI+Hckj2212MSNPDz4OBwYHu39hC+N
txJF7sIXND4y1sAe9R+uwb/5tAsSwaF0b0Hr/J0MEza2HeTaCA5Yrb5GETwz3TOxF6Rfbd1HnLix
j7TB8z9/r5b5V2zH9QnFsM7Im0Cl8z/fUWls2aHmwT2YFGutZXwX6xEylQY5W5nDIoqQlh8ympxe
otZ/zlIXyuRIx07pm1+WFZ7VgOJDWJ3VP8GqgBxcpywyEXiA/UJcyUHxTKGP+S5FzeMLydcVfuNN
7ql7F/jfOp/kW9EYD4XrEaDhRz0xaNtkXrmt+bxoM2QBc9fbpZXuuDfvPYfCPN+jbjTL1RGWGCx+
BwIYyK3yWzzh5vcZmTK8H2sGyBxGSpzmXtD86MyXrMr0Jur1Hc6paCWgkKzm2v/WYdshF8ganFEO
k4HSY1nMmCIH7teIe8KiG4vDBtzeSo3UC0PKBXHkAS6cloUnH+eLG/MyMN1hPU5cNjpiDeLnVB54
Yu3k07MzlC89HIR1zqt1FU7To9/xzqkNzJC9DJ/Rt/jCQn64KHTvHmlj/Dy8HcA2EUCrCzJLOzNI
skODrl72OJpHFwdc3qj/wBGwbGhtf3vB4oCw4Lj4th94YSiWZ/dPq0FkRzlb5GY8xKE9rDQDhWK4
A8A3Y6lsS3pBH4gGTxwYEbQdEkUUkZHtng3y7PFxGt1wM2xzKAgAbmjliALzYAXYDXOV9juV8iJi
r7LGB7/WGBBX2GLjS2lbL31KqZS9HGHwVbOgA3sgppi4mKILpEbcWT84ENXoyEsgSTEBDDQiAzIn
J2tBIyp9Dw7k66yMk12ipi/E2pNvS3PjivB7yW4+0Y9hqekBGyx8Im23B+/BbGR2mdO0Yh1F0/NY
EQJkzWJA6AGJ3shqfnLM5JKL4jGowQl7Y+OsqjJb8iH2e9jnegeMYSdUQTEklq9tlxJFA4u8JpDx
jqqnjt1sESq06Isuin5HvvbN8wT6TDLRb+K8UCD9EZU9WkAr3poJY5LK5ROjy5qeuyXzSxVI5F+C
HJK41xrg2nqmJ5HcDJ3/wOcFceKHEDGaY6eCaRH6n5y0OtjUQgUmuXkv0zfNBIsu4CdE+FJs3ddO
5+16rIfHohZflGXSyozkUVQwTKyKEbLn83VHaQIHi6ClL4gDeZm1y8K0Iitm83eTaT1GNm+nmfF9
iWIzldniaOSnhzqKPklZEyXyFTVJI/4v2MRg6W1v+mRrFqxmgPVpN5F1rB1rh8i9mZBYVzMiw2aJ
dvWxN9y1bSV3w0xNFrOhTZ06JTn/MOFu4Jagdw0YduOSpUwdtoCOwm2Z4fMl5XxuCkG31PJydiR+
rHyRmtyK3hRLvU8Cu9pYJ69znD+lgma2tDrik7TXdTbF1PcmBxo9D3ntMNTFleeLfeJyM2Bj3TCd
o5MB+Dy33aE26RFGjgATN4UPeIHhJRvDE93QoNSt5oVMPxkmy3lg/G6QyM3OVmvDO+hPXsY/w6vE
2zOFfxW1uPVM7GStlRgsQ86+MHm71GPNKmjH9t5M0M8F08CS0hokrdQCa6NL01mVefUy2rWP3S6n
jnmkGUr11t5XdnOAXcIeIiNvERocrZOl5iGDIFOA7tdTkqyH2b8rEZPmxLmbBlAmhvGpyvGBTSsl
IQxcpIOe04yKOuFo+Bjs4jE2uf6qMc0z3vJTywnZHtihkslYIZ6pXdEbT07EyjwXLLFuXBxamazz
VD6kQcHzFOjH1hj6dd9TBcs46zI3LX2rFk81I+HDlMl5jXL54fDYUKij6APCbGDo9CZLSf1mal/X
5UfjUAfTSpoZPTXRaRBVEeM45zPsTvBbftasNsdG8xxjjYenEd3mdf1UBOL4sNNhcoPIY68Co7jB
Wb/zGAFXfgK5ZfhVQ09Ba44OrGy3LX1oXv3R1f1z2Nrf6PjO6vlUT7ZcybBMF4MpvcZNka5nX7/h
X9r0XcSmmxwfJpd5JDU5Fz49MgPU/KkvaVBTL02ORcTOw88sQMAT2fiUhzOFByCRPUd5dLIMGN5Y
6tGf7LuuycGjDYm9RQWJV/DM9rSBZjvTA9uX55ehiJ61odZ6BDc9tDEKv51/UJrOdXdfK5NCKtVI
aki8CkOE1m8h0fmVAbjnoTLC4uCXLUU8Vv3gxp6xKzkdZGkCUopJACiPiHPjKvUnBuM2UP6cGeyK
f/Ml0G3L6WN4rGksSV0e5qq0mS+63YsfFg/GEq5yOgp2MAenGrZlFwTbGs/tup39FwQcNKlCuatq
hG84z22FZwY6Q4svMOiSfGuFYIPCJP2M5HMDZ2INB2OXJM5DEZuUcACH8Zx9N9IWh/P+2SfEPqYN
rHy8NiwKUXeoiFluu4wY+FAzZvNdinB6hz6BAGSB1i8YKsSqtUm5hTOGeusodcnrln4oOXKtCLZ9
N+Q3nvJ2G6U63YgwfO3b8GG0eFfHEI7aqtm7mAcWH1e8ejAbFR+9lgauWvrbxYa+Saq6WVdDvzOV
eTEDTn7sIwmY9WQQZ+e9Ct0PZF+7wpUXlLw35dCfhVecKif+AVyMDMsP5ZJVUTX0UHZTL1g3JAbT
Kt1UQp/sqH0zjfBHpOTBqzTHiMh4zbyZZJlFMJIcC9CjMTv0pvs+NNOzYnmhjgowmE/VQefjoR7C
TaY5RmZA9kP/K01BzYug4QsdyjcdgivzPWuri+S2dJL3KH5Hd88LPHgmbLl16oR7qxppLElsZkv8
XT3JpTy+37XEeqYxFyDL2BpoS0xrzKgzND5glvot8bAeN0aQroYUOkADZYp+5vnF6PPdEu87FCEI
HzA3qKmsuV32JTA24HXKAPhP1ls5J7TWm2Jr1y7VXHhyQWsotAiz4QIHZ1A7X+Pyyeag5FGL89ek
6mChVERJ6vglsTmuYT2DuP/RGaArI//dji3xbpDYk+ajInW+NahjXdnGvJTMscQXjVIw+gyEaLlh
fkgqcQjGrahoy4Ny+StJzebUT59F591rbTBBQkU4GtX43vnxpUui04CNFYpdwsTFeJkwCx9HE0OF
rgaco9QaWS5BZl4DOdqne59V0O+Kowth+WRwcm2xVnqCOo4FecEB8A92Pmp4h8itBnIM4oHt6kwx
IMbsYEH697OBrjPCYzHtsD7+q2Dg+qt/fYgJj5xUSnWW2Q8azk80n4aA2kJC9vsr8t9ZKg9IUXi7
jk6BawdqUhMeT5WEBEFaaflZ9qegs33yWOO+Fjgwg/AcBwq2Zd7dJgSMWDuL14YU165ouu4kI5s3
h8b7mPgJeKOUHkTHvqmEeWMWzqbQNk1bnX2T2kzrMvXCLc5r180cEPVY4/t4aaEd6Ncx6NvFAXqG
frerWytbxUb2q2/kvZ6VQ9K9+CWs/MaHSyo5e8xTfB9F4w3bJAR2P7nXZftStBlgRnlWuHIaPZ5J
6mwgIH8GvffNpSCN4+dAcqNX5S87xwBJ15xlk7crfT9kmIGNNFjArB7v9f5lxPrLHuo81Ms2hRrC
1Jx59SGGBUD8mgkuDHYWFtOOzzLjZd9WofrGuQ9nktnDa3T6YjuARF+VnrWY/bEbdXbhHgcjH04V
GaQlhXxNPXv2GG1FX75eG2jxCtLGzIXOWnGOFY+oIUvJBC2ITtcPhc4N6CiwvbSOsBVyy2Kh3Ls4
vPaINDVDmAxfqVQYoeqmfE6z7ke7ME6uV/f6q+u9Imdmt3KK2GfD6Ur219D2v+LbgdtjRK09tQVV
Qv1a+OzZZGgFoSq7VNA6SJ3KxvwghMSaMRSvEZ6nYhE0TIonMRY/c2A6uHm5gBHExe7ilxBq337y
Qr5eU2A84e1WmIqiNUCGwYS+E3eag+vQ9WseAly3bOIkxpp1zdZt7cIGNMxCbIU9/3QnjQ0PDbNL
A8wyeD5iDAdBSfyhkmJHSeY7pza2R6Zhbr35xoN0k/IbDuvmVnscTyJ+PE2XfjE1Zb0Uxq9xSEPC
TXwDYOxWohqJQM2KzQ1bzJPP8bLxo6UeYqLIwvvKltf6Iv1dD4lRRTWdhz3GpavyajW8HrlnihEw
tnjTSg3dsbJJKo3Lp5ORA4Vn2oaB5P5AwrvKXIYKn2sz/1bPM/vaTFGBkac/2ij7cgFd+bBJvJHv
L21uE9MgvxjnRCBNumNlZz6mNp7xSPOHfHyRw1CuwpK3K77IAh6GZKiKCbiSFhW08bzDQbIeOuqV
LI8OQs++j7pB8npmC5fK6jPoAEc0xSGdXH/dOBkNj/2n8vALysE+5kjkF1uCrM2DDcbRFSkLe514
tj746KndZ1tyglrumHFOvE296JjebG9VsoOEyQytYxAsxLjBKCrXMdBXZAQuZRBx9VNCfcdR8Iz3
i6yoy4R+S+Bnnd/8jLwl36/hQVqM4qIBocJL2ze4aHt/QuEQZvlq9Ths3TpCw8j0uSHcv8kZMNG+
4G5Lh00TmntBVMtnbmrwRWFWvh8HOGPn3uLhvl6ehJVGJrJbe1H6reNCbIcZpI7JqyxFGdSivEtD
wCCZOWvmrPpxZjINBpwxmMicW8OhSUggnEhcGCuIpY+GJJI0UsS8Bln5TGqFnmdPfshePhgRWu/1
rsvGBDeYuTRnsDsh+0Idn/k1z+wfqGq6CiFZw80zM+peRSiOzB/MFeaU5zx1cQ4vv8epreaGOgaC
VBCfykmWI/WixPhKPDSN+yOv0IbCiIyHaf6ShnkLsDYZcOdMSbi7/khlCiXPketFqJxinlFRSKyz
/Gtl9snetmTjM5AhU4uOi2GNdhXM2NzgW91lT2ocb1McIduh5CynpBusejO3sQEAKIuVdZNX2aFA
bFgJXhTbmRt+NXZc16u4XSDGoWzrI9QPoHUoPIYHJb7ErUtFn2K/gGXOHhGGywpvmtUtY92J5r5Y
iWPf6Zo0dPotdlFhLOMyWIgSTUrziXIfwQdnO+R7XseJT2zKwhpoQIYkX7oLIUZjtS+6Qxg9Jfjt
sbbOPLQSsYYcNCzujUjLDBMQJwWszUdLTsfGEO8xowdOBdRtFSDR4uy7xnB6zHrMdXkwfymTeCA3
sEgQ1oxw4RZHcJIijscFn4TQ9r3VmA8kkffKQZ0zU2SlWcgUXQjJghsP/UKsi+x8ncnkRvqFvMJl
1sEzwZlbcuMPbcRtywaqzRXcgQrgokFl3fUem90Cwlrq7CzaaHh0G3tr9vVD28KES8rsy5xZabGU
OiyVlNcqSlUmYjc9kHgbCPAGwd5UNQAtGRKyy2k6b9HVDFqhs4EaRkBzLDLtjyiKbhYVN8ouXT09
JnRHm4qHevToz83Dah0O7aKjsQuOh+DoRSLBoMiBqs3aX3WV0WQqk7OwSEFWzPgOqYtAGqb6YLCm
rBPQvOgPjNpUPLQM4LHRa/mIxfOzqYcTr9hN5OJfnuJLqEvilSiG2OfYJY4cc1p3ivZ2Z9zF4UER
9S/rQ2Pa9QamVebqfVxV5ZFJwZt0uwez1YcSRcqyl4xRQBbC59gBjSHherx6HWy1PoZTqb2PxsoZ
dOTTi4dfzVL+5xAYP+AVkm23DHdts4OrnaNnsS2UqUSKIonacL6p7PStyiHIyWn85gtNLfaQHQdS
yPBGOdcUFpVuOd1ggweaMLQPorOfoWPghJfQ0PNbQg0PfWkSAFHyModkrKK8OYSwUc516X23+vwd
i+NFkRHd4ldNt2nO/ejTRxuZ88C7SLxb0RzvdFvfGqELq2+S6VnNoIYMk3dd1w/shLPyTGRgOHnd
w+9+PUlwaVbAzYTzC5tWDeAeCOwWnZka4sVd87vFxiSH/Kf/bkJkzbrUJ6MtA5IDVrN3jPgRj818
shSpMB/Mz3pYrDgtRFnWknpDgBFBdDbNU5k4k1pNcF+AwfDfYRLdWY5drrI+IDGjnOISMZCdAXAx
qyNsjFiwSqQdbwsNx1IT5poMB4NElpHk441p4SSI7dP1V9cPJBeYmPLu3ubdZJ+uH6I+Tzjjwnnq
ksz5/f9df2MGGofmPxIJQCdswEmmsfMU9468UDdX61rx5GUl7ZTIIociYj6JZMrRuD32vI7E2Qz5
RCVvbVoeU/P0rw8irOTKcftxm5R1cTbc5nQdDfzf9RI4yyT4H7wEsollIT//aia4/qX/NhOI32zX
Ew6Ae9jGS/vJ/zMTBM5vno9S4Iag+5lXOUxv/jATOOFvmAVc7jDT8TwWUrC8f7gJHO83/jUnWIYr
gW3bnve/cRMwevofMyI+v4Of4NogYJp/J/wGAxbYcoqtQzfXD4zzaAPNsLZRzQrKhMNRiqbRF2Al
eERn/0zlYuYO1t5TgsHClVY4LYc1bU045PxbLEEbyx45WY9NBb6ryQ7kmLYMx4aTqoyXtpHkaoyX
2QIIIPqesASaq5OP696cGOAMgL5GoLvUY/TBqTbbJ89+mYOWjkicnahZcFO9HhbebcaWpHmD+v4e
gebcOSHvrYn8o27v5Su7Z2rN9XmWA7KDXX1L2/j7KHuq0DhE0IX1KG3vErRADgPPwVJwnL4k1c5M
MqMdSTHq73zSTwc/AICT2T5gsJjCT8oceGi8O/aV9qktXecQ+D2OabDSKzcZDVizwXF2ea15vsRH
BElxQ+Jmg0r/5StTrBV/uW5CBKfQ0puprz/TkabaIUsfG/M1D386gs2SHG5SGb6MloNP1B4Bc7Ye
rn5hPspoaHaxQz0eSirfjCBemOISECOMXrWwVnvULLczAnhLjE9ss5hMXgO4/Q0zouI5PHnwEDdN
U7jvqaHj3ZziOJxJbmWSr992HG/bcNu/QNF7L1Eg3Zxaa7/9YtdYXSrpnfOab1sht55s1CEA1PLe
7tsGDG9BRkMYyP28eXdENw7OFMs7GL8/Kz30+2RM58016Yez13qdeJ1Wk7Wxa9Z7jr/WYdIRIihW
TywinnUI0gdnISOpUO/qIHFB8DTREQcdBMim75gc3E+UknB2ZYM3O+gdVfGCkbY7hfHYrjlx8KW4
8Rnes22t6xDfxRhYx2Y0+HsABMtw4ybTwE1jfSNKz6mlyfRJtfarkPCDEbjak0T8OY7eQfpc/iA3
GQ4tUkaa/xI6fNYJxSpx+RNcy/cExuVO25nemtHEThoAbl6VJ4gbE4wYzP/FpVmaCm2rKHcyoSgC
iUvOLSBGvi28C9kjsAtnl8FDWBmAE/CT8XbTLhOKKTlnDVvrocktbLvqCSpeuyut6fs42nqb2mlz
CvvhwoQj22NfGk5idPUGRFK3chbS2PVDoyDDgNxtV/bSq2kw1+R9Aa1rsLLu1C0fXGZiSqfiEC60
vTH/kE34gVXzEuHOoxppOVb+oO5mH8MGYKdfLMFQigJVM3KEZsjPizn/Qsbpf79lZcscrkQ1cJPy
Z+6rt0aZSAX5Nu5JtYxYRDBKIPnrSJDW9CllXD5ERn6U06z3oqW7sE38+sRMb3ZomlVRufENBqBp
YjDYQDQ7hJW/cZYfjKFqQDXNC90th5QIE/t2WBHp4LEruL7oVFwiP6LYljJuz6XZPjRQQvfY+W8D
L0WNysRtTXZy74X5xqjSe78mUdNCrIQ9AWEljjVyCtsImxRT3uXzsSvDXUef0XHy+rtkseZWOEZW
sLEQULWialo326Y16LXpDWpbW7fGHd30Jzb7zg7W6l29gOSkRzwCWtrh969TiicZJ3o3lNQHFuZi
ey8HYPejsU108hkkLZoof8haYKqNArqNX3Y9/0RuGU/28iGaabXRj5nu0Lp7pjoW3Ial9NLxg9sq
9vnRwqjPylQdmXKs29GfDtZyo9SGxfYau8mq78Gw6ibe+wauL0JNWjkkjCfrHgs9e3OWAhKR7feJ
ceiuKukDaHtbcC/VD8JipTF8rlItM//kO1mJlRksUx4EF6+fE8Qbg1DREeRHc4/cT/kwJ7cc/tLZ
oq6Xm3cHNN4/zVX83CRjsc9hPnL61j4rAiKFnqxT7bqICnA0bJH9tCcNsdwj2yk03vMOyOqm9sxd
MmXH64tobNwbphk0DseFvoB4fiqyKKIjJ3vAHUQsxTLLRwIq+9hqmtepwbqq6vbj+l9x0qY735E4
PLs3XdjWjb1g6TgeYbjOjXhfWhldXGzJ10UU81OPPOoiQpP8WEY7i1Xbv7ohOammbB6y4KIJM62H
oJs/7aS8TZpsmVYsGFHdcIKoQwenCoyafurOk1mNcC269WhnpG0SSXJ7JqLE2aNC8XPkCALAiqHw
aOq2Yhp5g8nGJZ0OLgSPjrtuhN9duIbeQSiKDi0DIeB6nn/ixm93YQtTiFFxfB8n391oFueydvPd
1FTWNhn7+2aeA5b8WnLbEZlgPpfflGP8vYrSYM3ZSB+AjxyFKP2THRreyWNn2uDa2PuNJogxZm9t
55oXEZUC60LhXMqOgSy6SEZS0JUbozRATecRU7y4a7d2m756E6wthq8ggkTUn3in1xuV5MEprJM3
j8n0Je6NDmkt6rZZpb3DOAU2DPAuWI1oqk+MNGH5tHfY8u6SsCyPvW96+6zDXJJxfoOzBRpa5T8L
h7dIF3JNa5gtWrr90UL1ktoyD5odGetET31IYIlDDrtvZRF7uTH5tzbX3+BHWCxn3D2LErMSmd2z
379P5354KoBS7cs2fuyNqOPQ1U23HuT8GwpmV1Ka6SMdcnIHQPo5jh1IAs5r1GURLi+bfpIhq24a
kihDmj2B3z5ZvjucgnHGYD9ahFN82X020z43tXFKZjLrTpuTjHaDTBKO79Fy62hnNum5G1yiK0Pl
jY/aaWlaMO5TTcTWpSwKa2DdnNtz6FBO3TPkQ6N32gOCRYDBoGEbZ4UHHXTPZdCr7aBQ8oMp/zT6
8JEDuroDcLPuxVBf4sCfLkV16SkFxPFOMKX3xxsf/MUmAYSyK2P3bvZbvZPZXT86MU01Q7xtBv4Q
TXQGk1j90c9BfE9aY1/YULdEF6wLYIVFNDhPXCImMfQaTXH3SLB/3nmW8Y6GpDZWSBZDxfTkMTqJ
GeVfIk14jrfQfDabJ5wmxjqhTuAWAgHgNUW5rt26T8L0EHJVY9wl5kQ5tsfSGnwD3hTfs4kwGfZH
46FnDMhkeFpVEI1WleH3L4OLcNUvAo7Vyv6lD+jwaEdtM2skVurytFGEUL8o633uCXzFjGyAkaxI
cvs3VolbnnAUl8P23XGTO6l3SMX81ElpUbsjs31nlvabtPf0eBGV7qCEWCSkL1Unz0YIpQPHorrA
7yUhOBgn4lhopuR5d/2c8d6nzBjKVFLtEaKcC/MucYjG8GKOJpFE0TkvNffXGk/OtE28+LPhMHIH
gqrYhk0FnDcuoeY4utjrUpZIqip4GIfmLkynh2EOm+c5scctlsb+JvMNOEa7lND4uUonusGr1H9p
HPsbS9/KqWRH1rTbOTGnZZVwx7ELIx0+xnQRJDK/+LX6kS4MTAdiBdmqXrxnOzia3+wMM1DCFhGC
oZlgBnC7jcUb8m6CHRROodiy4PtQCttlVpl4O4HjFnZa1OwJqDOGxDZ7ikci4YbbNQc02WwzZ45N
wGyynhDoILQDznkYy+6taxMq0WO/ejGhF6AWuslPMVQ8elXwQujPWwEwA8LRvBQpOVhURFb1egbH
tfQPFJYRnzHT2SBkPVSqofzuq2Y4xZMzkCUsxK5oawwV66Cyku+pbu4Ekp2cWOjdEuNmNFXgOCUz
2z7wgO/nFbp9x0En9frXRGXmMXIAmQhBE142Ix6w2rFMNdARzHYGZvqrZfC6nui1x27C67zL2BCD
m7n+XA0D6bSA/gXL4W0isYCDDIwUW49hNywJJqEmWM8dU/k08c5NSPtNrIqcA54fvCcqwoTN3G+a
BqxuQUO7YYt6Hap8n0EVvC3D9JN/JToDlUVx9UmoD2Fs3znJQNw91PGec992jkbrvVscfXP8GI8x
EaeB4pBSJRRUmmZ7tCx+7mnsgob1p/u8KHCRUCrF5DxRG7OiHAqmiAUooPsanTJ5InEFVgJDRNFg
q1YOm0NK+zYuj/9xBi8cWElHRYHLbSxgXWoZ3QNMfIC4LnhyjK+ictKjZxx7FLY4JYB4BRoAs593
3GiI451hr1Ws3UMwwYKJWuoAqD1JeX22LPZ3fopInQbJtCko3vwv7s6sN3IkvaJ/xfA7B9wiSBrw
SyZzz1RKqbX0QkhVKu5LcCd/vQ/VHqDdM/DAr34pdI9aNbmQjIjv3nvuCeOm8nGcbGNdahd2X3Qg
RJyM8H2tarc5sEigsXaM+AohPiMy5VRXSGfF1GVpN6COJe6XFhHUv8tIQ0nctU9wPVJ4O40LDaCC
tS3Dc6UY4tMHXvI3E/6vGRs2M3+zo6zfIgCvppCnfXwNCe7Kgf1GZTS3Ohkr5udRDy2AaCVPyRbo
RBIc6WuqfNBKDH/ZYfgyAFeXu91d8IMRBOVOXgPHiCEG2SJkfawU1qGdnIe40dr9OCKihD3UetB8
NPX1aQZfEZIPzhZWJnMDOTk6BJHzNlkRni8ney4C/UrPNtdilJ+jWeHRUyk0HIAEHt9aUiW8N4QJ
vxwI6wjyOCuHaeixUOVJC3tu9YElf8jTszfb0alLZz5kgo4aqjIMPi7MxGCqxbyZWPPXTJ/NqTdT
Xn0hP+olNTvYvfKdogXLg21mRe7ROxikXsMEfGzdAFBMaSolyjmtswpQXcg8D9iNne20JBw2PQ6Z
PT1PSDeJtZ8CSprcqh/39FbFKzXl93HUu5uqLM2tIV2yl7P7s528krosyDkdnV8BoWwqBNLh7ATD
lYH+ZnBmHF1Z0l2gDT1p+U1YXfSIoTO+YDu417VwPgIiuml1SToCFRFVULMvY96fMTiO2G+ccxlJ
Ki4EuKBF/c8BLUytbZ8055dettPJTENGxYniu6QoQy8fh66xjmnPjwKmkbTnhAdcyPHBNQeO3WZ4
akJyulNjBU+2iw3dgZ4/ztU7VDSuIOO+qJ0Ik9aKKY7ajpF51/TByOdUF2Sg9GRt4VPZekQlfXdZ
cZ3AkDwxCba3k16us5D+I3DE4CISfU+cbce8H/yYhNiGok363jZPfUkXQxJbJAgJM4GmfZq8qd+E
Leg3mVEmqi9mJZPW3k2BDrFtrWzfUEeStCJ5Z6lGzTMgx8pu8PUo7A5RY/sJp8CDYcvnMCq6XUpf
7koS3sToq5lH+ZxpJEtKdi4qy7ajBxcphSyy9tLoRdYZ25qM+8nk896yBKyqzyENx4dxFvl6Bmdi
jEQQy87eJakg76bA7sb2F8a9L5GN5i438p9CpvUhmtstg1YI1ElHbwyMAkRwab5YNkw0z3s2veIj
hV6ynz2E79GosGV0jFSkurQFbV923hRIgQT6+6arPiKjeeSTeLObfDiU8YmtYPRQzPuyYflhlJC9
Re2dMovpNQhnceCes/xJ2fkNdezgleF00Jzk3PfdCzl9HFG2x3IQlVfBLX6CIIyDhjKkzYyz6qHE
Sdd45iEUTfuTP/y5StepqgABJxY2sX6rDeRHIe9xxfcDlhtKYEa2S9c4bkwC5QCPQsZOUmt2qc0n
OmFQJjxR/5AODoQotcNNZOEIdJL5RnXFI4q3u55qSp26t6lJKKGt4YnWBtA1jZEQg7ZmrRXVVte2
yJXDNoQTi0Zf8XRr43nDtHsfkVFd5wxX/CCfwSEwjff5mnLEHwZ+vfGh5rzc3JvO+NoPQF+csWQp
7FDVullHQRmmu25w7Xse/eI+yyUSBdN2X3bVAwZl9yRBWq5NzWVHhmBMmDf+AVzuwIEqe8cesLEd
jZafWEWXHOQSO3XoQM2I2XZWkcVnyySmGbvmaujMX1zelg9i4RdtKuhstSSmUE8tsOk8OfRJ+0B3
jXXfaHBRlavl/mgx9tC9ptvPCW9aIpcuZNuGbY0R7WsuOUU5k+5QdmuBrwTOtTZCSIx208MF8KJ7
O+yG3ZDVLau/NbAWxeLioQqBFkOwaPGmZDOeAxVesgLDzcSC3gmeym6BIdLMyzszDc7xUhKIAWbX
wJN6Qnvl/pf0s3X2I8lyiqtbXLL01/WeeCrVHPj5cUz5/FV065c/Ilm8K6fNMRhzgXLqk2GFkjm2
MK491sbGuMJccbpjk6R43hUKZYhC1U/hxVwczFNKK4tEdWxKq4BuwU0qvXxd1/CTS40rrKziT42a
R+GpV6MDHI+DaozN9zrsdnWAn2KsKY7BEONXM08sr/UjWqCe+ZT7mjHJVZjVjzGg8m9k1p2Tq2Md
ZJ+Dga9wrYtAiGWU8SkcTFDsFYV3X7kRZpTBWmHtZ/ocyua3HWMto+EIdw54iYwdz6qYzCsSJCQT
seuG7sTYul65XImYTgA0x9FzOFCpmKnnKCOiXsbac5H1HtvOLmJ0S5HOTEWyNnQ/rMkKfSgbTsym
qYxBGWSWFNvei1Mci/krJieXoXP5KpiNaOw3xIC9lRxRV0REpUZ+qyrnH2Z8H0XsFKrsjWvy3aaI
kPmjFW4r2fxoIzvemUbw4gXJT7rq7F2q6acKXO6eNR7eEl4PCFZaQzXpbE5YDhPjJiYGp8woVlKO
pPwyh4kRH6sdMV7Rbg45W16K5ZwYvr2EEyWXZKAqJgTkrevc3NkTIJDQTZ5tLANmBn6MgTaHzFKj
LZAP0je0cdM1Gix4ZpZlzdenF8mPjvngKrVhsM69tW4H3mybz78zyiKh8/s0PLFhJ1tRnSW0mVTw
xdhVt3earIZqqD47d/x0tIqxMeODtOJRO02kwXKNdAY6thFK32kbb62YJtej+pJx8D5D6vQpfeZ7
yu66xHVI0dgn9gwmljTHU3vDFifTzpO1PafnLqTXS0zFYqFw7suUKU1f2+gN7bB3B+TnuWzeg9R9
AP3Qr/SZ07sBemFCDjEgYNjeUQ19uikZs3CYjqlJQtdr4lNdVT9Dh43cHMdb1OfiYjgn6Iif+kIW
ZJpCsiPB/znEn6E9NIeUMgnmd/eJPhkHQ7kOTW6Jb3c8o1zHgvtt3VvSCP0gKiHuVM1XoMRwneEg
5Eb4czDt/o2dyjcN5iJiZzcEw4vDnhuNMYwYeLOzKy0+2roaxWqoOvWeIvOuOs1Jr+3EyEFps7t1
eW/w68AMCCbeBHi4snur982qPoxzaa5EQjPhELoWsDbzLiQ4cy7QOzSre3GVcaRVwEHYfacbM/Fz
jRZaE7PtzBVHejM8CAy5eCVjX2/ziQfVGIA2q4vV5CBmi757jrwRM2HV3JOvZWgDob21NPdoZn2P
N4WdGc1zLq5jSz0tDUujobFyFJxmQRzc2z3gqbTBaR5j/9wVtnrlSFb/SGTFuXXsNXoYZssXWkOS
IcB3kTPyWrFr7PYatXZUn7QX1xJnr6gw9uP76u61OfB8UxsUJcFMYXCvQFzxyFvISB2aiIMncB7I
7dNNjkAbFxLSxNnTLxr7QQ4hj5n8CT4kp238W6xh4FmiwdU2psaEXZXavVXeGQ0PXhNDWNeV13nI
brO+kJCHNF2DGqwx4guCY34k3ejUJNGV+Js8NP38jp/yszMBZtYjhyTOMZ88bow2KHfYQIeV1XyG
g5Ft++iC03hZ1Ptp64SiXDcNoNmsARGqQGdsPRmRxOf6o6Q3W0jpxaFgf+Bif97amHepxPVp/cRP
PScHC8/vuqUa4FAW/cqsg99BPP+eUtt+EDpyjpeMDwRnie6lLArL1MqWU7lyYp4B+kyaQtQa/u33
EQ/kWszhWyRCpu7ValTjgzFBVWhM80PWoTjlsXZfpM2hHcvkmOngGSn+JZWgrDvPrD65InJMU31Q
VRdbIzsB3Se9FB47CoQlHLw0rwz9ktbq5vZsZXBcW4+MM52/TExnn2qKl8RrbxI3xNpViHJQ6VYo
QezQZfZRZAQRmcy/TKVkBDArg7DxZG77epJnp6IGoXWeG6UbK1A/7UbqZbOvY/Nk6cmOta7Av+B9
emU+vGX6O3jafmsxD9hPCru0mjRjP2ON4tHUBHsQcUDosgqzQOq8Wip/cpg5b+iIG1+HIVmPmJLj
AKJXbr4PJRjtao6ejZ5+1MTQCIc5TkONpBm+G7W7kWOeX5083CNL0tCyhH5rDNbxW8+28oIZDTo+
M9hZZidm8CRmGSPMOcEZgx2eV2FlgjK0URYq4eCCVzbMm8YzkvOh8URHButRVRxp6T1OkTLQdIlT
VDgelc3/E2FjiWuw/CqE3W1L+WuosCbmFZ5Y0OclI1K2/iq/dopPrJ0wk5rod1AzcrSkfVea4VqM
HeQjmm3yoNJQb7pba+rvEy8Oy5mDhusMv3IZ1Uct16cHSRiqp9zGJTcDRwlHkpBLBF4b6ruM4JM7
nfTI7B4ms2RUVR8DDJrbOqVYOpr3NpFSRuqzLwdzF6K94ZPMp4NoKmrJoaEYQ/fq1YkLGeelaTCS
taPz1M/ls9l2jzJxSJU3ZJTlPsyH/BD2enpf9Vp6n7AtxNnrPYZVr58wx17SCICY4LFaWlK7on3J
6pLjATr3LYus7sQHZ4H3TCZHafwIxVtBHrwyeHgT/rwni3PPVlv5Q2QdXC00QKTrKXB/1qo8fiE7
RPUHU5OamtV77mE2wLRhzyw068au2F0QarfkuBzowV9SWsHjPO/8QWdWLqo7l9TOMHPqZmGdqvEg
M/XQg92jYEe9dT9jKtn3xSzfhSegqun5tNa77BE2C59brONFGCtS/6C2OsaQbsmIAl6Bjw01HfAK
KDg0R3fOaZJNFjThZD7URky4kOSAB419befQpTS+nmYvA+8ptcfuAoxsldedDjMkYO6QVUc31YxN
R2o7TryIDBKyf6L8rEIeUZH9HHpYUisym3lqnRKHrZc+necllwY1HDXVAWJTOdmuNXjURWI5dMAQ
ukzbnMf6A2w+nu1xNFOmoC6zZ1JevbBGZ1QA5AP28FyYUfuZVIbhO0td64idcgagsy6NZrgbvM+e
cooNrSRPsuRCCa0BgBaHSjs1v7KJbWw6I09GmnyhS6NLrC8SB+cKysFmhOyzccMi5M0w1HNjsp1z
An5yMJwHJ3QOEy6gfGZC66kX5mv5sbXaF6cy+uMoxDXmVIrWkltXL6dmegh+pY5JQqAQ2kFpjuWP
Q/pB4JJYrbgtkNesGYJnd3ZvY1BPCOu6eabO+GBKiEC5gXPPqEtqghOODnNKztpxjXVhtruKROgQ
sN1tvMVG3I0fvQHlua+IYTgfo0OSscnAvU770aU8eoC+T3Cb/mxSOGrdxTP9tp1hrS0rFn6pJXc9
cEDPbGbUhiu8uQc+wS31VPcgTNWOCPC+B/RcD1hBgxBjMtcv6WFY4vj7UK4EnDXahtZkL03kMLq/
Z+tumkpn57jdl5a+kv1gAuxW21pad3MKB7kD543nA83FemD2+2aQTQocDpeNtXFH+hG8DPx9L+4L
Eklv41wPG9ljkmyzGqGaU/3OLXS4nmLctjT1wPn+pZVYe/Vp+MUbEoAgOqCT9a3Ui5v3MM/h8Izg
tRXSrS6yFXcCCXFKBbArmwOtCIJbmjsuw85ys0h7RP9Ba5ip2nH5QH+vgQcI5QdtdDPi8OIC5l8Z
1ljBV3WObYQTJk9wuMZeBmF0sTa7G3SOYRd3fEEzexKUVm8HcGAGQ4E+H80zqbl5l0swpW6Ge5DI
NQf/Ua6SnKdrSZjQkMrdLJ7PxMHn2SpAr/Sss+k21bUvozckP7mJ4/cy9TRsNs41C8SDMqA96dat
U9AImdBdRIiNwTCZBQFDoqrmZ56H8bqaTHwZxJ8p/h3WEFtbH8QLoCaD+61gOaL2rWut6i2N6FNa
vE3sXTO2Rc3Qb8oeErY21duOK2JX63rnW6qjs9gZjN3oZpxrIkkHqzP0uPGwOmJU3jI0cX1Oe+k5
iKa3xm0vJYmIk8q74xi2GKtbeQxjXKQGxy57HLGgZOXJkG2zhaI8rAzDvutyD90A/Wk9JtB0o6J5
7yIOT9CHYUwgrgTyMAb4klJqeGu3Y9UcvZVeFR/LT+NhvNi1c1Wad+LgtWG0twqNl4RXLvG4VpKJ
xAAB0MacEw0PY9u86Eibc6Q9lW0/nLPKfNIpmMhZyeuLYSFVNKlXHEhNr5NG3jyqv56CTNsYUQpI
3iySrVLRlhhOD1e8pHgm7JkP9CGT2dbQ/CLhBTpTdZk7hIBlC2xSpImWF/sczadrLyNEsfBDcbhe
WzCTmGT4WSfcbTv2j4AdO7Jwtr6BskI+dGEnZY2oIZkmNNbYWJqaNKxXU94sX5tub4wh1jYMVeb7
NOwuzsBQNMAu75vmo8D2sWEmrvwyKC5B1EToRSa5PLZdueGuSDBBUcMgNaTlVXdSjyVl4uiRzWcz
GE8p38mSBd+6IRNsqxg+hgnZWdgMYxp3LA+9Wx6YffswRDawhKqtvWD8LIN0KrGyxaytuanjx94M
VvlHkI6vXZClG4uucfZENHTJ+piBiWSVO4WFe4kmb2SAEwW75a5d2yT5V/1IGzwto9e2EB96w9cg
Ym01L4eGSTHMrsW2pDuXVpheHupNmtbdnTTOUa3nB4KJH6ORYt+HR7BJ7bQ+mXp47RImu26QfdnT
nGxtffwVYe3uOapZSe/tspAzskXI8EFq+wqT1L404awlRrZPEGH6su7WbVmsycwHpBasYeNIHdcR
yc6id2468KmYHRcNlQS5+rICE+pSgUyq7IqZMT6YQczm2538tr4WFnMx7vxH01pGN1Gxt9r21Fnu
rskQFfoR9jfnDxuqY4Z7uOSVOfhaqYmcH2FJqp1Uz91M1YgOXZCVN2HQ21z0Znr2cvGcmIwLp6Td
YSjwe4ehUQbictU4H15pRvv+s50kXVsFQDQb+84QGzdYAoBfJuYiXiw/IzcjlASZf9OV6jdmolFb
xNtitECKsmVXnEacMn9uaK/OkovpbpRroNWFjb7vvJkePLkpkJfZaRWz+EiTcdpoLBLHBMVrExE2
ZfxVXHIAPJw0MLdYWfGWEseviuRXQZtjPYRg+CSqk8cmcGS5apiDbjgTkxHpp5dJXZp66t9FBJBZ
T3VslocFp8g/9/N6FOVFATe2mckzYX4svPLB6syG+BO9dDVvANRDSljJ4vBJpplDsuPuy47LiW1X
vbKmqvyotZgQB2Z9gNFY32OPSN3vxE3sk/6z4Hzq650mDqLCuClzMyLplXU8BPBypea8DSNRnyM6
EmbD+B2PBB0RPp8MgHa7QTpvnU1FUC6Ne0PrjHumc8aqp6l6YyELI+1R9IAkt2O+DiJ7IF0x9uJN
j8nkId/qIUfuqGCRGsSP3IiHa2Y+jN5d3BbmK+sE7zuRI2FzEppi7pipuASeHdxUaVwOG7tVq0yf
dmnJ91qlzGKNhqrK0ONBhu9sXmWJ9dL27wGS4WnW62w3jVRuOUa+62FrOk1wzrSazSkpo6RFaGqq
+7if5cat2x78D2bQtI5fnWptaC0J7TG/tsyJt/SxkMKe6g1sakyost3EU3LhK1CPOKPup2BSxB/J
J+bZDdrepVfFj9YB4yS9ep0KEAltOhYbqdgSmxI5iur5VVtlNEtblh9UGK5ywKm+U/9skgx1elqz
DT+KRkADoO2kn2btoR9TtpCVh9gd0V5TWluxxJJsCWPQLJeTgd1k8I1pBigBkzQBxUZ4wjKFysNW
CA5BMF/mHLsmQH2aJgzFha3z3JvEfqJX9ZBHAZtVk8IkPnBAqxgOwdOXnz0L/nEmJJdpNGV0CeNd
2yxewWQRuPSCK26UkphcNO2ZGjR1vs8iVezlUh2eSuYZElRiUiQHo8T74rVXui8D35qLjhSuQFoL
8i3Oq09aEdUuNS0HylbPc5mP26oZN5kc1MnVa5SLRTLCQJw4dx4bKHcmsZ7ip/Int2LAEnELTp59
KUA40OkgqN6WPAmoH2lU/hUkwHU5SY/6D1pxUOdAVdT1TYASPdVODcw+M/Zg/Njf57Nc82zbxBZl
wqHn2vsMYwz8sz7pS78EV+SLgly1TMRd1PaYGJmjsaRygKNSduSyW2Ujl2VO/xESEKexlp3LjG42
jcmtosadIUzwbDYfxhLr/fYDQ1KtqFVoKAyNUUAjm83KVIlgVTkK78Ti+Svi+BDbWbfRE+NrBs29
Ca3FqpwE+XFiTqUmORy0qhWHvI7u8LdRepqaCalDvX7KPDPbwnaHWKtzvXwLaj0GQvof06OuRh/K
PSx9nCvwa1V0EGTtlV0pgpZEIzXFcG6MXuz40TEMqnGq4GZ1mdp+WzwLBQckaIiauFB2Rpv+7G+z
JSvB1Z6xkHluepSW2VMnG49H7rALo2eGK2311CxZ1R7YOAy2BvvEcCVq3uwCYPXUobeDfqzpX58j
qji/X04AuYijHea4NHkcauLIaDigfJ2JbNi3+3te7OskQG8MuwHvVLIEwVaThOwDCnh62DRri5ke
ZoQ5SH1NdA9dUE07wSZgSnB2KIqAdG+5NXO+VQlufS0Nj5G4hwEtLEyxdTV1tTEEbEnR/KxccJvU
eq+kJsAXRWR+vKlRG8/71Tc98M0ey7gh9wMskcPYQIhIuRCbPL91rMPZql1MpeXiu6Uo8qPUc4Da
MJGzVQ86hyhzsgmD6cfixECmcZ5mvXNxHeLmXBt1aO8cUe67KM83zay9G0wgkFeKh9YIBETOwtlw
21L2AYHBjMz3Yvb0I3oRf6ihPMQKgTgqG98O2cN45mxQVkKABqC6L81bqlf0zhIlcREO//hDpdGR
G27czUtKeUjjN1lgeTX0O9mmp2Firt2F4zGJje0oCrQ6PCch/xNhwPFa0zEwOx+WG/a4OnALZ569
swQBpMoWh9Qwf4da77HMTlj+vMCAjZfwNbtuwgxM2RsKovIFucBGMgAFhX2QsKzAtt0aw4tlGtZO
8ZDznL44JMzdj0EauEdCHL5ZOBqhTUDRzKQWL200yc+MfBoWxkKto4lLgiz5uDbb6oMj7qs7GiNk
IUBGBpluW+8maIio/PC37K1q1Q3rNIDi3Ll5C5KZE0k+tLs8dIN1Bl2Vc1G2wHUVdifuPqgNxmMz
li8z6BhQLdqbbCgq6Qi+r/rs49s57LD7+MPrTFUoSezEe+DgwOYJRE66hAPaOd2VdnfVPC88zjpw
lfAOtzZ17nNLGT174TCkS7IKqB1BaKYSsCABzfeG7XSrC+6EjiUaecvwNY9RZiVEva2t7PH7rjIC
piFE8CnT1CPiQ8G9xd+9+b4sv13P33/MdYmyH1zDkRgEOHIIKagCyysvK5VDmZxe4Hv1WzYdr4MD
T4+lJ9xOAuiBRiO8EXT6bmhy49gF+O4mWlmXX+uWV1uXuFfUcqXogZ6c7CmMfD1hNj7KYVkdph+R
QeGSpkL+CkHk5bt4HqBXeRwCdRUzxxVVBm+FpV0CST+4xTNJ9hQ9kE/YGuHc8EyO4DRXffjlFQPr
HP1lqwmDM67RfAvDkRItU9u3arm6EwAvS4m9vtjtW3r49iZ4Il0i/gx2xsAsBMQ/2zgvLaBj7KcY
zNGCF3QzLYzUiOy/KcJ1N/5iQM66T3I/lCzo3zdgaPFI0MwBJVNjWB2H9jrsl4ecmT52BuVVMECa
9K4zREeN4ogxLA5vfYqg6sECwf6xdTD7rLyq4XazS7xXDjSYf0n++gv3y9OtBdhtWEzlDHIvS/ro
T9yv0Bs6DuZjjUM9+ZqFTQuyoHG5kIhJUyRsWDZcv6YrbLJ1FcBdB9Vskh8eY7w/QLY/x/8Iv8p/
QjPll/7hxdiW4QqTWDhHEVOQxfrzi8mifgJ6QeG7rmOfdoRdb7OJ6kIGnhezUo+cSPwoqKFo4r5i
FEQRj9FaBX2U7oxvuQxfyvIx5dY6O3FanBcnNKPmWxWl6Z1kUlZQzJkArWf6BEhhiJbOPzPSrjbb
ycRJGYvHsXVsycf6BAuac2A7mChblE4jbut16ybT0S3YOA1QiWLDTm9ta0ItmO+qIIh/o9x/6r3u
7g2TlqY+x2rEktNxw6PH6jm1XK3W2c+T2BIJCIF2xPoDSXue7kMvDlmKaiBK9va2YP9DNWj1FNq1
uxoSY8vlqP0o8fBa6kCLEeFapd2ZI2JhHo0x5ic9fp09tpYyKzZYR0ioROEhkW5/6Oz2EOiVvNpx
9WbWAILCSKPs3OJgMwXFTatqF0a6JFZQ9/QQu1znVR3zmFxoOL21rJiza131RV8sxuDsJVr4whAl
C9HMOXVbW5dWrMFxmMI0qBJYbq1dRi2775SJe9AFpB1gr97O5FFK02tLWphYy7bU9LdMzPlNE+7N
Vtl8KRlG+20FYlXFVX/Pc4nmYIzDbDbqzzQowtOI25eMRJGvDDPTzkwOf7FUGMd04mVCAiOvauR0
fAbWLnaG8ewUPARLSqIvOAW1dW6Lqz6o8nOMoJ+7D6wSxQdGAwDcUbRHtRQApUhKuGb1Egf04mmo
lLjabK57QsuRPbPQM1osc9N8MmHZsHVMfhA72TtV5m5wtbU4BO35NfcIjMdV9tuqTGBeORcTeZQJ
/3Rav3hO+25ktHnXPaOwYcr0iy1r+PxBft8t/5bInt6R7x8UXFAXy2yzrVuVQEJdEK9cL87MRBC1
Xx87AnmhY4LQXn7z+3fiAiWrg1X+x3+oO5rjy36a9oFkKoH9LD3aLUnSjizbaq5NtqQi7lB1hHWI
hDfemrGGJWZgcxsbRj7ui53gHygQoiPXsddl6Mx4ZrPHcirVpfTkQrhP6FuvmKXO7KRwgRCL5Z4s
HpvhhHcov4cmH+4raYGYcKez5w3eKgNppUetJP2s6q1JLxWlLiYre8MKUDLFIO1VwOOt7Rv7TVzV
wTVTXPpdF+D7jUx7G5YBcSg+2Gs7QNzwhtS96AueK29hjwuGhTf85+Uqh6B7CGj7XnUBqb0eCIVR
JTCrxG8V9uCtcNIIow03DWHxDc5MauwTfZsFBF9SlyY3meHwdWTCLHByPr+LnFyzt89B2D02Wlhd
xl6iYxrjNqYubdtWtLe43cwor6wzn8+s3gb2jJTLIAciFB6aaN4EoyTCzb44Kqy7ROrD0SrLTQYn
7pRY9feMicaFPodZUEY0iI3DcHI8TKWI0/UWw2i8c+T8yYi3XmP2A2QO8d3NgMCLkLHMn3Kz/+Th
/A/wVgKgQto2sFhh68Ri/7JQpLVhBrLRyz2OgjVb33ptG0Vy1M08OYuB4sAwSb9qrmMSMxmWATcu
8b9DzfOEHp/NXrsaioNSURAiQWv5zTTxX7xEk+jv/4BEf79ET9qkeG3X+gfwsFtLhnx4oPZwuqxN
E9YGnYcIeHi9zJOeQdjp8jz5CniU22kOfi4z2Z0KS7vvk8E39D/KVag8gHc5u+2ur0eHxpZpvfC8
galZBoNu9CpmhtWqYUPPqLM0/8UqaBAd/su7AJHrUkHm2rpneWIBjP9pRa40rPQ085XYxgp1sUNx
TwBvJTl8+MIQxaXJj1XZ03tOICuWagGY2SiaGPJ4+gz426tnu44pMR0/kJNwzZVKw6+bkwn73y8J
2/onr9QGZuKZhmN5//B5E0PUgjKoccKDUlybKiRsWOlyb7qDX4SKhEwz/BzD+kG1bv3Wyp+QjNqz
I5t61xYEO9wgP0mLbqgx6LVdmXuvhXJOeTGNZxcT96ZOWepFrTw22KYJVx8qjqRZ7vjdXyIQQFcV
GL1dP9Sm7+X5zuRMQaHK+NXPNP6540NVhUtrl70PY0+SlsXqr7eMd1IHYwST/ZhpEpgHlLzvj+b/
bY5e8i3+6cv3P9qPf/sq2pjs00f+9Z///vrVtP/28s/C9H/85t/D9A4kfcEWztNd8tG2zrX732R+
1/wbKXvWDNuzpcl/wI/+TubX/yYtqpcc14HpT6yCbd/fw/TO3xj9sWV2pIejyJPe/ylMTy3mXy5Z
15KOsVQAML9gG2T85eYKJ3vIiiSMDoMmki1Hy6+8V83aHOJr47T1abCsbEMsWF+prvsg+JHTFXpO
B6O7ox83suVh6JBUihCdbU7otU4DX9g5dA6S2tRE0ZESEKVCF6C8JyA2xxwRY25AlXy0yBfBhYB2
Nc3MmahxtahCZ9KorbG5phDO59fhQ9rsL+cOvmdHt00HIdgJq/2gM7GqS1zeuqSGtrX8WalDvSgd
9qJ59Iv6YSKDOIsewrF1mywKiYFU0i+aycCgjzptGlYidYXejJEGgSVDaIkWn8uivHiLBlMgxmgl
qoy96DOG+cjQIfattOu3ut1T62XN96MstU0+oV4rwIFMbxK24RPzyKqtvM1oMQsVRpTvbCJXqzIE
q5XFKfBkc3xMFy1JxH7NzAi4qmKi2ZGXy+yVzbUIK0lHb1o0qYrTx6JRScSqehgZ5cc0YUkFoRSr
YbJid6zIRiumuR002LhLwEVCSjTZAUbzNMJedm85g82GfgMoUeAtTdEQRWHjuM+R1apFX9MR2gwE
twnhTSLAceBY9whyCmFOoo8XNVMSNtbf/M9po3TtNFTeVdK403feM+yYDxuYfc8mf5UyFG3Tqfa1
1j0sP7Uy6EstYmGIaDgs6qFYdMR2URR1pMV20Rg5azY0t5Yna9Ef40WJ1CI6PJEmh0WjJLZ0DEuR
nVydNtdef4vLJj3Pk+ninjTKbcROv1CgoGI8ZXTsYT72aKjeJf1c+ZYrOmgNsiWAyBSrB01LeB41
lQt81QqUJl054tTFmXqbwc60xanFM84FF0KUdPG+VsY8rBX1CNg6Qyy36Lju+JNi3CfW/QpUPC2o
gIwuZg35JkAERs09U+H7AO/0WqY45NTwboeZs6mN5E1VUX2tM6gtMX4fus0xdTItFTGV5F1Oa7mG
5SyuDdqUMA+f6f76L+bObDluI0vDrzIx92AACSSWiJm5qL24k+Im3iBIisa+73j6+ZLSjCW67eh2
XXSFo9mySJOsrETmOf/5F+WKHG4IHdwmuphZSdTmaqJtMdpmPjkhDlWtkqkN2y7w15gePMJOhY3j
49bKzHTFScBjxtRcB4lCJuEjlAdiV5N1tONXIaN2prdbo0G5hFuEZNRDCabm8kaEsqmx0HLNJBi1
TD/g11+2Fhp2hykHXcxwH95ZoiRz8dbNBBeYlcMCKOdvcQvfJS/EN+lWlxhM4wMJcwCyd4ZbImwC
VOGUDophgLZCTdWvfcU98BQLoVd8hBZiAhohHpunOL7FI5LKZSgZk4lobRry0qljDK0D9JTTIwTa
90nr4bX0iOPtcY/AUWxg9GI8CUtiTnAHDcf+eppCrCaJo1v2LhSRusNheugQlXtM6vzgpm7DjQcR
o+mv/A9ehqesK9NLJ8dkwkyo3EWJRSP8JCiyMxT7oDCzpScxew0jfac3L/hoyKXRvIxjB1ahO0Dp
+os+qzcomEPMkqyN43dbB5UEKb1NwAQ2x4otqN865BGrLLOsbVrP+0p44jwdINLopk/p7/n3YZae
VumXLGTc10bkd3Yhc0czDE5RFPFiivC9LHX0VIN5FSmL09R0mFf4sGTC4cHxzOwUd1wQo2phw1br
B1cNml2ITiOjBYg3Yw9hxfVqWElBATsyJNJtKNtz3Kne7fi3COpOqjg8mWLzSGg9oK4L/AMGbIdQ
XmtSv0M50ayH5i2IzOHSlAzvihRyOVnwG2pVY+XROACrQHZzw5VHLGRInDIpJmhzSk6mqpi3I+Ys
C/JGght7azj4bbXalEFXxPUrrKNsC39qZbc1rEcNAoZV6ecJZKcc0tOo2E/kwy5r6FCZ4kWRgokM
Lt5PM1nIPhR5t0iRY2HVexoYdE2guZtQBKyx0xE6H9xXMA3c6mroh+1Ylu6SgGTFZY83fu2Lm8xD
fWuhsKzKbDhtpNavDAwWsUBukMAueshfwQALDH9jPM6SjIoVgpA75V/qlJTn1Avi7Zx4zzbA7S77
jfinp9i1CGiGbtYo3pmxGxULDSfTq1S/tFKbFI1RhSyXHWMS+ou6NaFzqKmLHmAPZZeQFxXTLYLy
VinuG07s61ix4dIIA9i4WvqKJ4cm1rjsoc71Hxw6yHSmYtUV0OsyhmmYreRPo2Le2YqDN0PG6xQr
DylGcR5B1GvwoIO1Z0HfQ5PZXzoQ+rQCZh/V+xf0dyahH7D+tA7+n5bCBNSQD4dQAyUUQQOq4OxU
9xKfOdBN5nrJY1jkyIlcnJkNtiVayw3UtYlRVjVi/G6CL0OqH7BSBwOZd30DeGMyX9DwOpmrKxdD
FUwKzsrBXZqVU196A27ZxeyWtDl8XT17QBTwj0xtuvE7JnowCb51QEbkElQuE3v9uayH266dtH0T
sP+9CjViycak5hh2oNXtcp7MU4yeRdG1wFhokAZIW0VSrrocE8hioP2xyvdCwvKsoHsi47CXdkUK
oxFBiwFE3kRyAOAZ3NMmmfLTvgm/ZqN5VyPM3vSWdRtQgEQp7XTned06ZNLodQVmKhBR/ak9Z7iI
wJXrKKq1aQWzErM0u79w+qdIRDt/hsyY4VNnQ3PFVye70iG+hooBW31wYRUrVlf8WIyD73vFmJ2g
zoZQaAeotD2UWk9xa23FshXQbQ1ot7IbYfuNS/u0GHADN6GIrSum1Tvba7vNHPCGFoZBbmf0IrV5
eKr14A2UPd/WbrI1hXlmV0PDA8SKKcewhSm8+z6n049c+1zQs2486NjASB7XmBQPmeIX2xCN45bA
UownF47iICMdtJea1t9mU/uQdv28KirwuKKF3ESW9BR47XkwpvjaOv09VhTYz8WcXM2gJRdFjHuZ
48wlHhB40WAzDU0a9zXz0oQ4LR27XY1kDZ/OU7vPovAG8qA8S0r5UvZRvTbq+SbSSiBGgAyI2Sg+
OBGrZxvCNoYtSNVD2JgkXmDDM2owmZ3wooGgugjT+SaNZLeozBhPYtf4LcsYkVsotCgfXPLUBMcS
foj7sgnXqRuTHeA/0tp5m1oo344231OtpOcu0xiZc9bhfVhvMkVQbxVVnVSaAo8n6OvVNLK/6ovA
p3+bndcYh4kF5IMS6dQiTQQJzJhp9ooUTxzTaxOIZ0sU0OW16Io85+jMyDyGiHNZLbQrwkOSZT7A
/9Gm/NavqitI/lhWdvFtPF9WRXjDlCxbt3ZESamo+7ki8RuKzl/C63cUvx+e/5TTfOod1oSVjmNM
o98WShTANGGJz/G+VnIBfcCEUwp1uMc46c2qa+hupT4YyxHPEQfVgYv6wFcyhEIJEhjqcr0okYKl
5AqeEi6MSsLAidStZyVryNA3UPJS2ynJg6nEDzkqiE7JIQYljGBksC+VVCJRoolcySeg3mHTpSQV
oWC9lcii5L9hLDhuLfQXoxJi8IJybLWVOEPJNHol2LBQbiRKwtEqMYevZB2pRkI5Mg9bCT6kEn4Y
ePt1D7XebDTA9PMZhUivpCLEuiIaUfIRAx3J1CMowatqXEAd8xcu56qjZCelEqBgW4z7hRKlxEqe
Qp1UPTOpkYtciVdmJWPBFzBc20ra0qNxsdC6zE5+gTE/5EN4Ek+Y9L31+K/6cTJeNWH/3pmNuYwt
m8lRJq91mo1zia6mRl8zMstbmL5N5KD6FPuvACXc26hyGrM/00GGN5hpaMjQxGuYnmsZ+MtEUvYm
HKrHSU7vokpum1hHv8A8dtGN4rxBjSC3eZVf5IbF74SH5krGyqZIcxeOHr4GCeMjKpHnrKn3rg1j
dr6u4+hUiUjpom5Aah8GrUZLmSOREmdIhZ9bjcFjkBuwoWbvNuuDrfQZvIUtcSuA06Ra9Mv51i69
WzkGL64bsML4Gsl6kQq9WNXBi691e2Y2S0ztNgHtjWMNFyJJ8S0wsHjrCyaf7qmeOvsIK4iF6O2t
hLZvNza07PDVM+7HeV7PdG89uuyS+bZhe/eWM0YLlUHh3fmT90b1+dXpOUMsX19q5VeMeDyLxFzo
NpCyd66OeaWfX88tx5/jX8+BOMtDgHaNjF9twEizucZ7HQZn6txKrMhSHFRolZA4hjFuVmMMlYB+
M2BKzbeK0+ymxDmit008IhneYDCsnBXHK2mHRBDX2L2Ipxx4KiZ2Rvbtae5zQmv+OpXkH+fBZSFx
MTZGAZcxYzIeQulzbXTUgbgpdOPBRKedWko2mMjXBJi9KC5w58IUrEruPMu8iMv6asJGg+ycdWN/
hYyklK64rvhLp9EYolhrkMLo/KmOYGYapn4X5pDPYk5lY+9jN8HhbV3hfPRcFeWd3oiLoPIvCesT
mkZRqJRrieLdU+9V8hUqKmwt5GVJOKIVtMjKrNCGU+IkfrgksmmVVCNXAYUA1CrE42yy/NIR3Tpr
wjdEsTepj2rNhzuqC+daEokKk/AO5ciyUjYA6q3JyV2RXrbJcAoNad4z2lEYgHGBYYcxKFEuym7g
vWWpoR0tMPbxzF1olkSViEd3JrM45mzHiH2p1hz+7V1dWFsvCO/88qIfyhdH30a5mLBktklukoSY
TN51J4aHAIuPsunXiBpR+UH4tuQ9ZcUD6AVi6JbuWQv968TuN0GM0wFUZ/nltkQJcpZrDFPHFpcm
iO7XyahFSqW0L0BcLhgc6ueRbLZ6MaMk6jk0SmhWw0wfxQxn4fI2pbqNegPBut2UNMpahbVGv+Xu
ZyJithdRoF+NHQgAFxdmTCVxV4P2JcJZQAtJgtZ865qo6XpFB0i+UNqOpITgwBGM53OCYXPu4ftX
VO+oiKjkoDwwjt3Mo5NeNZXz6GU9FE66iNCGZw1TVmWXM3Wftfkyjf0F1Led6EraVz18qSnrIgz7
/bTI1niYnptBuQW5oowLzEsZkrTkXMJKqyvKgjgUNPPhBbXjq9Obr9qwb2rKuBgXl6XdogNi90CZ
NzvETfjrI0TYzWXxWkYY72ZW2cNpM4alkQ2b0Guuy6AKmV4Wj7Ydn43EuC78Rn+ttWG606OryiWq
xMNecOm38s4KXOz3q+vejNH163DyJ+3OZgDQmcODaIBgCjTtdMreRovElSORe3TF/GwkFdQkk7jr
FgYq6Ug79uVG1DrDH8KkF0OeXES6615GgXGW+CJkJBau6zkKT7UEPNeHnFlUg/J0c+8kjMFtWIpn
ZioU0eUb4Li/HGt7FRep3Ju6AwUOR6EiKV4IkyEkpMV5GucKTxSXehC1d3mU7H0vxtS+bs9SEM+V
1MPTAJUIg2M8kqFoOo1KGUNqSsw5kda+tx0D0sAY7X3LYowFU0dDeDfXu6bk2CA4zV1nOE6YQ2+s
RwfvZEnLUYxf4rAnsDjzcZ9kMugSctNS2CAHXw2WhiTJKLG2lNiNhQBsbec/BXD0K9ifZJfBEfEa
HABq/JCNergsIrgsmgScjOaipKP4Let5QDunopOUyERbfDiK4UuakiIT1AwxoiLmFCcclJ/omGde
PdsbUWo3XSryFV+drNEnIuCRznbEz2YnhE93N0ukffAxUxfVY0+k/BWlOPo/LtvBwVw+kdANR/u0
DhHzVgx+LcuHftsAb2TG1N+O3bfCHLARa1DGF0SPmq55UXWWuzcCfcA4pVkXoqMuyMbztgSoTMvm
cojra4wBtgZQ7IJYS4yPtE1iVG/SBwqM7fjbPGLbk9DQweI23hxfvmeOkW+GlElh5zrxWV/qX2qv
2elMKxHYBtetHtyYkUases+u9hyk/hCRS7ocakHkaIZLKEkSxNdYz79FDUFZ2LedR0UAbcjfJGgg
eURNzCtg8KFwxz4pSLR9Lu78GbuG3uEbq9ytidBnHfgyxz0gLcy7jiSSBbDtc64JE2KbfgrFEMZa
xSgl0KG3mFQmWqlcbKqlHVG36WaylVmvLx3E8u0DFmbgsYFNnEScrS0U+ZYwmyVudBXTF6y+Glzh
au+bpgvMp0Gk7DhI0K/08xZAdcdgcec79B1aBAnOqUdkfW20LRXJEyJttc4dit+xc5chUvdZ7CtI
tQgu27p6w/cE+hpbWbVMeKZM4tRRH4KmFKdhnMoN5L5rc4TuF8X4PiYxtQWWbKdD2Pz4E2Ho83oY
sGv1fE075UGhI6TXWUkX7PPjA7ZyyAwtYZ+KqWIDfvxl60UTrE0e9YYz87QLom5jAljtY2W3GnTG
JYAMvPsqa07LXA9h/ukCGQNOn/AfilMzCELYeIqOOOUjfzQRj+EeVNNsxMbOmqJpC5xcYRnT74Ys
m7YMqMpTs7f4oP40tBQ17rRPSy4w0u33XXGTGai1GR7XZ/7g0Yp8/HRMREikhlBj5wV2lWDyLvmf
/NzfwzuAxAve9l/+jioUJ/ZS7BplQd0T870YPMdfDfXsLkUI7gMMjROPLX58CHPaViYrj+aHJaiE
mh5mxCFBMeePjhs5yaJqovzUjWCQRi33D+zG8ypCVcEUU+LwEsVbnjwoUBExbGHZ+9h/d9bSyFnE
jw8dT816EPrL738lpIsdUI7AUHRAar9/gqitH//Vx9/FU2Zg4s7R/vsnhoIBhllRzBUlx1tQE9ll
JXix/v8HrzYRvn38exS166oWBBB5PAUu6VDIVpBa4Zp1ii1Vu2rRp67crPqC6CG7QIa/mnuN23QA
wK7wzMqcXMfZDi8GlKVro0PFp/eZuaqZA6cdM8UQxj5uQF3WNcsC3TiWWniXllmibbkJbrKci59A
Kv0WQzPy4qmRYu5SYnxmwX06ROdOHJB7PgPy2vhwrMPefp8Fzkxl3u/pCeR5N0XbunWzdQkqpY1f
RFCheqW6BYW0F4HlkukVIb7TQBWnKLuf4mbYklyycNiUZ7FlvkVCxUxKEIhkiu8MPy3PtTIBoHdC
cq/E6YSUmEuAcSc+haRS+t21hTvPmT6Ha6NAOVXm+WZ2CcAsyELakZ/OrerAMUSEteSYK/DOQTrr
dfq4zBAr5DrEpYIIOPJ27vWxEesYPAiSbTdkmAYh5Qtl6exTv6NdqpHa6rg0Vw32TB0fCoo4EbzS
+6bXpYbg0/ZTj6EN1kvY3tZ5+a1Cktvol4EldpVJq2JimuiAe2byITEg6Se1+Y5A/0tNU51W5RnE
6ZRMeLxwoS0qyigxlOKevExsL/FYTtw9qUY1w5NI4oU13jWTcxond73IwVvM4crvLFiciMC9+FKP
phXEsAfAePp9xs20kvn9ZHHizgWE765/DjPvWv3Y0sV+t4WCgbWWjjcy0o8CCSEIPoO46cmv9DWC
aWK+9OyLtJxHS2OC0wPKpqH+lHecrMVcfxtq86nlFcoYYKTtOHRQenwNJzDsQnyp2/Oiw1EUoNJZ
WFPzqF7d0gJuuEhse4Zu0L44fXDtaRTnheS3DDmGqCfa/jIOXDo3RFu6vCt96h9MU7gp03zrlzrG
guO2F2gow6j71gwt5RV9Lgg4d6XYl7qlnTXtnYhVqpCeQZRK3b3AtCoSaDpCBjV2ldXoTbJ3BP4p
ExN48fm0iCPITSFKL5+uAg4ZU3rTmO5K4b3ZgZzPmhIMyugGyOxT0zKJt0k/HbC9L1pJdx/WIA5b
2QHTuxpxPTjG9rsqjGykl5TQMMIgccvLtECHg0y6wyuIl4Dr5EYtHYMi84XURphp2vNlVtClCp8h
hIMsRbOHVdDaX4wu3jKltC4EI7i4b5F0CTBv3wDw9asLNKFQlHg/cJHNNzVWmAusCy+wH3jsa/2F
s5I8qsL8ipwK9TfOPnlV90qf9EasSrnQcEcW+O6Sp4lu0K/vbCsBQJhsChvzKshLAiQHGE3gNQmC
ZXluANbtbOSwhATEr1PuMgtpiFxsfnMSgNCZZBSIJEj2pIbFqDeny4RBhM67uDJHWIuh+UxiDG+P
50LW90hzqG79zvw2ZD3RGD6Ya9EgC2lz9PH8QX0qirBdTJLmmyBQo3AtEqN4SP2o53EsHmoHJ5+p
HzB37GGhWdo2rR5osrylyexeGVXYS2uo473nB2j6aCmzTN4xUbfYpIC/HmS/1QyB1XEqJHPoPqOm
p3SGdVJ91bu5WkmyStknvCVufSad4lHX5CUmnekKGCEO50c483thDVetEWyi1uYnC1dZnHd7TRF/
USLexaGsNi7EOMpUFcejWdsgIFmo1SoOzljV7nRbnthOjQ0wIsgtcneg2U9aiFUOxl3WdJY4xnld
288VJRg53fiPeAlCHPe28uxX3FEXGtsmN7t3Ucw3ZXXtiGI9WcCAI1lBoE7deyyR4+SV/6Q2PJKS
dRd5a80K9qalnY4NeThhZ90kaAm1KX5B57Dz7GLDrzavOhsszht0hEMgMRQLYoV87T7EdB8qt3ab
YdRX9q9a4GM3ROzTLPX9VMUW2sPAXCBruPQl6kUVrSmhTOMdhNGC4618U9sl9nQJTnVjO/a1mWJI
hTF4ntuY3phXHz93aomqg9kS0u2lm9opbkPYWwsSxBYGrDTo7ngSRdAaIaURqsPoGup4eu+E6Fez
NFAe5NO75rXbwkU5NoKpLEYJyCYFfPXutsFxetHrDqbrdX7h5f6tbZC8Og31NrNePHBc4trkGzzs
60F5hNfVfVzF26YOz2SuXZrYAkQhp+LoXbugSWYLUBS0aHuYwr40qA60iYhm1/3NTV/14sPpyr7L
4T40cYy3kIPvRsHUvcYNuMYwq65BWEd9Nw/184dXC8Qv2khsYDhotRwX/wAlRjlc1Z5EZmDNu7b3
ER5mzrymBjkP9eBU96w7qVuPhMwuyRIiVZbdGE1OSkKA80zAkcpTTBdEBixKxjALDfiUmnzN9PU0
lvaaceCL3gEZd2l5H/fjaR/d6rJ90/F2kyLB/6hBL9ufc9Fu07a/wg4PJ35GNoTSlAUwsTGDS2JM
mi0rg2l7rdHGw9BdlLHYYt0OxFyIC4LA1pNuPVWzrqZX/lkBEz0n/bJz4K4HklkKMQZOVX6Nu/6x
SciuE1F0ZYZoY1pCWYc2/+a6IEiJ1T25KYYrbfNaTdZzVuUPeUpZ0EX3ld1/tZyEKNt8vKHWyDf0
jw4XALTgFEuBENKvx3QCIQmDhrx+lbyfvjsKHgbctwpjjTozwa/zSxBr7U1c6OfluBJ6hX6rHE10
40YKYYzUJPq2eYls97QwVxFmZ4uyG0dyWSJ2AtQv5pTlE4A+MZORzsAL+2HNSF7aCkaAz0XBWMzc
2G11AS8PuRoLA50gJhVnYH4rgq8N6ih9qs7ylsrHcrkpoZCcgbxeS5Vi44R7dLMvWDhBdJ/u3Ml4
ATRDyDH0W408Uu7L/E09334R4BfQ2ksgNtJwBUmvo2XfwZTc9+jZeJCYwg3mdC5V9BtMxAxbNmfi
KO12gdPKqwYZ0KIT2ltR8V2k9pBzaupNhWooo26RtfUINQBTErte67Yx7fEdX3yU+077TdjgU22g
1QtPM9TVfJX3PoVKxZFJNiDBAG+axW/RaMZrU2Nppw2kA6M9RNwBaRWZWy09aB3GHvnXvNNOKyO6
TwRWNGhMJY3VNfzd6KxjUmJicVTMMxMZ4viywr/zIvtJD5kLBKQoTon/0Or9md24JFhWzRmWEASK
5eU7xjYcGWK+yeN5C/seVVeWnBW0Q6AKjEJat0ImFMNqQhrURGSvOnLljPg3+g2O8sm4yzNjbTHh
Xxq4zi9DYBCYx+aAm458rOZo2FdNBkqH+GnpRI+VmPGREcXWdwUiCZHcUALBUZicJ4g3u3quvSXl
Vk0m/cQrMplxd9Pa0LEzTbvLCXC176qRI8N+HoErIOpyrvDmWghAw9uqCqo1ahkf8v3GLoKrImye
xIyp6TCapIVATGo8EyTUCbaGmcPp7fFCx9bvlOnN0mHiyjDorGzoKopGXhKl7GxNd7xnK9RcJtdC
klwG7Qev1Ph+wHIJ3JqrNsq5yCqc0+MRlwvoYdWKYg0nqpxXzhG1z+EO+ThV4+Gk4uh5VtBWJhR5
jgZhyvYwZYzzalcGGO/iBoV3MKI/nFP7gXGp0VpIaxP72psghqDXvkjBrbbMnPVtbyS3sjRfS7y6
z3W595JL0vzKm86Yz8YQH3RGZq0+85a0GZUNF1YWk+wlA3feWyUxI6UuF3MZw5UCzSu7jDoy1Be1
N963wEKDyG/bYjivemEvmeE/tA1eBqZ88so3uyWYS2siDKJEdJtFOE6awHQ1M8upwa3fT27cIjib
wUTwgsPbBfTe7ohgT2ftNxzwGSlFA+KyefSWheixu+9+E15GOrk/obDS7y3tOU3sdx3J8pCL/MzM
Yc6YfXQ+IxhaY5CM/bdurqMB09Q5fbAk2zrHXEQDbIvnhkCRNMceH1vrrgx2Q9Ne9sZIwPwkAAfb
duOHRrQGj8a0gLjoxWzqnIkTKfYmdwjvGrVNvG86QqxCQNQJZf5ceFt7tNBz587WHR+AZ8AIEctt
3LZ/zQVjmaz0vwyj82SI8QE44h7PWi64ysNRO7Mvx7wDi56+4dbyaKcdJU3N1CbAe3OZdQg8PW0/
lzrWqm6Hj8UQyBV3KNs0ba5j2yKCFYdY5ET9ps3lvvLA6gM3fplTurYue8Lbl83fPTfKrbqFia6X
fkVBNWB8Ki6mkcmBjgvZDbNZx8zf7bx3l4jwyLvvxng10H4Sh4kbsnPlRmiJsrk3yFhxDLTC4koG
FoUWUKc0N2ETQd7Fga8cjddhyttlgqg/C+Idd19AbMN951kYSAqKvSTN8o2J8ambZtcxcg2qs/7G
y8WX3vnWxBk5RSStUq2/lm33ZMdIb+rsIpUIY1v+N0NZWpCrmKI5nc9NvaPNFQ2ZKMI6Zdy9S7AD
aLEFaNC57ej6NHC/9UAjVo9rGxuBKMJ+NzNRsli1ufJ0ZMVtuPS7/Lcqx17H6wIY/9gSWMqfIFFO
BX1k3IaW3u5H5WLQYGfQvboF3gYYGzLMrhadcj0gvxK4p6Xlwg8h9Glpk+HeldVFKOxo67r2Art5
vFyq+0h5KmDz84WwvOQ0Un4LuXJeaAVk/065MdTKlwGWzFZg1JBj2GCYODcw3/oyB4i4ZHAllbcD
kcYvtnJ76EV/1Sg5a61UJCnJwctQuUPM2ER4yi8Cp7CljYFErJwkQuUpQWAnro+4TETYTURGumOY
468L5UQhtZ1QzhSJ8qgQMW4VpvKtCMq1iY3FB/v4382v/vHzFf15/cF+vune6+n2venStvmf//qu
ZFOfRXqUE6/w977or7/RD9713VTCu375ppIjo6ato7f25xAzQmpM/WPNPv1SH7/xX32P9AVad/eN
b27pJ5YhpanyxWjdpGn853/QVDPb+Pg0sbQnDgoE6QoDZ0ZBoOLPb9JfLcNfv8Lv6/nXX/PLK3gr
Oo4Z3ocgKvJfVwEJyC/pbx9vzB/X4NN3+H0NCHKTuglNTXiOi3zChnv+8xp43gmTNOFJ4brEy3oq
nY0f+NNG+bOt8Nev719egz/dCYYnv78vf38jmNYJehNUJwacPEGYHav6yyKIEwuJKKvkuLZBI/7v
2gh/vgjk8P1zO+HTt/hpJ7DbbXhYNtIFS/BKPz8N9gmCnO/PgUC4ely7gNPAQ+vwzzwLf7oCFnmH
rkR+gSeQzrcjufCXbeAYJ+gmbMGok1NBWogxjm0VdKlESoetgjgxHMHrsyVS5O+v8ueHgVWwdcl+
M6Xt8UE9LMe1Fxzb5J07aBFM94QDQYJ2GByPiHU+HYuGLk+As8nLtB0k20jHj20RuNGMQy9I0zxB
Hu+ZFq/UkX98IFydc9PSXcMwpCOEraR6x7UVkFt9P6oOuhwIJRUIEXnodZWD+uupwIs/4dzEG4US
wkWpdXQ3pIvnx6HPA2WAzh6wHFPHMMTWPy2CI0+wTrCVe4FrkZunnpfj2gkmv/jBW0FyBQqP89/B
owG7iD9ekaZlEqR7tBeElN73S+uA58E54RViP6T/OBw/LQIsnhObGwQlthQO63F0z4PjeJ/Fnn9S
Nv95qaBKAcplxwDEV6/yU8XoUEyZH2nKR1cpcVm5B18Mzol61UykPOSB9Eis5881gitPgP6gLTvq
Uji+apE6Xxx8JLonFmcdfZONUl06qgD/eQ0898R06Z3orvAMQHV7dNUi+pqDNwJ1ks6BT9NA1Yy2
+FOd5Di0j4xMOTDZLpY4vkUwDN38fln9/SNRuCewkKVBkaAbSmD96XYESCBj2MSXQZVSR1knCU7z
Q2sEFO4WZ57LK4Tt8lET//xAECdvWTgbcTse6Sqwhe1DV8GiGhQAJhgKqJcqzM83AzcHRZJuc2RI
sIt/G6j06W57/8D79t/++z8FDnEHt9L6CdHvOi8P2hOOJO7nVbBObIU3gTN8HAvu0RUJhgWH68An
wrK4AjBlsQVqN0MHXfv1ioAwgimEp8y+hDBxhjy6VYDu8gdjjH+1VqKX/gCUaA50inDOwV9XgS4S
UA0Dle9nJ1fFsfUOuOkcvAqAzQi8aRkATWiX/3AuuN4JP0YdHSb/d5QYI95Hh96UwM0e2YG0BvTT
kl75U/Pg2hSOhuMpZxLcU46wciQd/ODDUZyQdGdLx7KoD4HY+IY/X5SeCSavQ3KgdFSI/PE9Dx6V
zIFno6mfeC5nosfwBVwBjOLTIhhgS1TPDkDkx+Py/WI+qsEDePiBq2DJE9NSpRKYwT/qI23vRNCs
QKOxMIxgQHF8uIrqfg5dBa5Bk3xvxwI1UGXBp3uSs5Eygc9AZflA2L73bke0F6iZDu4imELRINE+
UBqKf9BLkSdxYlBVAj8BuYL0fz+HjmkVdNqcA/eCQt7VkyA9BTh+98n6+XB0bIayBogsyC6Pw9Gd
jcyKfzykf7+fZA3YBmrGgmMxnfPnW9Kjn3QcqgmeFOMo55ECFPDQGQzVM8aQ6kAAYrIsT3zCFgCZ
ACE9igWg96McRAnKvUMrJsvmhmD2/H/vtNrxPz8PnqUc4sDdLUwfPx6JjwfwmE4FRmiHroIJnsrZ
z3agNsYLT36qFrghABqNI54/YBHpHgq9W6BpbHRgVUvhSQBvv+4FkFhaLc4fG6zJ+Y5KH9cUhjG9
+f3IPuB09E4YPTNuArOyCST9zNYwDJvNQEHFncym+QBmj2wVGBsfvBfAkQQEOd5pqkOGr59qJog7
qkjAlVR+QJLHh7BQM9mHgvCWOKES4DsBOko1m/2ELTCXBMGgLJFCeFwhx4c/g/sYh66CCRmBMb2D
oydnwh/rZwdsAddiAYzBY3N8+AprIA7uIRzQZZjarsGJ8AGgfD4bYfuBvQghsNZ3SbM5unuS0fLB
XTU7QQ0ZSAkAhP8H0AKDO1oIxVI4xtoZY/9DnwVIXIwjuRx+wg1+rpcMoZ9wUqj+6SgfBfCeQzcB
UKPr2RgJKk7jj1f58xIwlHNN1yVDHB7XUW4E0/bEoY2kuhowERegRywG+v9PQzlD51mQxo9emwvk
6FpJReE6mKgAqMANw7DJFd8hpD8eixRldBg4Txuqmjq2Y9FkGQ4uGQ3OftMBtoTXqTisvy4CtZLJ
X+LpbzES/15FHFfFCEgoDu2nwd6hsSkCKy2CgQv4J9LGB5GNbfJB5Ds+YAXynUIAeF/+fusApACg
LPgHOPFHEfDLycgIm4UmegCznR/g05FtBGkePKI2OfhA0MCWaKkt0kk+nYwOAztYLdA1dJuq8ePk
PLZV4Ek9dC9QMAKeIf0wIfWpbvnXQ+F7oQAO++P6+FcaqH8CfUFOo77qLX1/qf/nfwEAAP//</cx:binary>
              </cx:geoCache>
            </cx:geography>
          </cx:layoutPr>
        </cx:series>
      </cx:plotAreaRegion>
    </cx:plotArea>
    <cx:legend pos="r"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_xlchart.v1.61</cx:f>
      </cx:strDim>
      <cx:numDim type="size">
        <cx:f dir="row">_xlchart.v1.72</cx:f>
      </cx:numDim>
    </cx:data>
    <cx:data id="1">
      <cx:strDim type="cat">
        <cx:f dir="row">_xlchart.v1.61</cx:f>
      </cx:strDim>
      <cx:numDim type="size">
        <cx:f dir="row">_xlchart.v1.84</cx:f>
      </cx:numDim>
    </cx:data>
    <cx:data id="2">
      <cx:strDim type="cat">
        <cx:f dir="row">_xlchart.v1.61</cx:f>
      </cx:strDim>
      <cx:numDim type="size">
        <cx:f dir="row">_xlchart.v1.95</cx:f>
      </cx:numDim>
    </cx:data>
    <cx:data id="3">
      <cx:strDim type="cat">
        <cx:f dir="row">_xlchart.v1.61</cx:f>
      </cx:strDim>
      <cx:numDim type="size">
        <cx:f dir="row">_xlchart.v1.106</cx:f>
      </cx:numDim>
    </cx:data>
    <cx:data id="4">
      <cx:strDim type="cat">
        <cx:f dir="row">_xlchart.v1.61</cx:f>
      </cx:strDim>
      <cx:numDim type="size">
        <cx:f dir="row">_xlchart.v1.108</cx:f>
      </cx:numDim>
    </cx:data>
    <cx:data id="5">
      <cx:strDim type="cat">
        <cx:f dir="row">_xlchart.v1.61</cx:f>
      </cx:strDim>
      <cx:numDim type="size">
        <cx:f dir="row">_xlchart.v1.109</cx:f>
      </cx:numDim>
    </cx:data>
    <cx:data id="6">
      <cx:strDim type="cat">
        <cx:f dir="row">_xlchart.v1.61</cx:f>
      </cx:strDim>
      <cx:numDim type="size">
        <cx:f dir="row">_xlchart.v1.110</cx:f>
      </cx:numDim>
    </cx:data>
    <cx:data id="7">
      <cx:strDim type="cat">
        <cx:f dir="row">_xlchart.v1.61</cx:f>
      </cx:strDim>
      <cx:numDim type="size">
        <cx:f dir="row">_xlchart.v1.111</cx:f>
      </cx:numDim>
    </cx:data>
    <cx:data id="8">
      <cx:strDim type="cat">
        <cx:f dir="row">_xlchart.v1.61</cx:f>
      </cx:strDim>
      <cx:numDim type="size">
        <cx:f dir="row">_xlchart.v1.62</cx:f>
      </cx:numDim>
    </cx:data>
    <cx:data id="9">
      <cx:strDim type="cat">
        <cx:f dir="row">_xlchart.v1.61</cx:f>
      </cx:strDim>
      <cx:numDim type="size">
        <cx:f dir="row">_xlchart.v1.63</cx:f>
      </cx:numDim>
    </cx:data>
    <cx:data id="10">
      <cx:strDim type="cat">
        <cx:f dir="row">_xlchart.v1.61</cx:f>
      </cx:strDim>
      <cx:numDim type="size">
        <cx:f dir="row">_xlchart.v1.64</cx:f>
      </cx:numDim>
    </cx:data>
    <cx:data id="11">
      <cx:strDim type="cat">
        <cx:f dir="row">_xlchart.v1.61</cx:f>
      </cx:strDim>
      <cx:numDim type="size">
        <cx:f dir="row">_xlchart.v1.65</cx:f>
      </cx:numDim>
    </cx:data>
    <cx:data id="12">
      <cx:strDim type="cat">
        <cx:f dir="row">_xlchart.v1.61</cx:f>
      </cx:strDim>
      <cx:numDim type="size">
        <cx:f dir="row">_xlchart.v1.66</cx:f>
      </cx:numDim>
    </cx:data>
    <cx:data id="13">
      <cx:strDim type="cat">
        <cx:f dir="row">_xlchart.v1.61</cx:f>
      </cx:strDim>
      <cx:numDim type="size">
        <cx:f dir="row">_xlchart.v1.67</cx:f>
      </cx:numDim>
    </cx:data>
    <cx:data id="14">
      <cx:strDim type="cat">
        <cx:f dir="row">_xlchart.v1.61</cx:f>
      </cx:strDim>
      <cx:numDim type="size">
        <cx:f dir="row">_xlchart.v1.68</cx:f>
      </cx:numDim>
    </cx:data>
    <cx:data id="15">
      <cx:strDim type="cat">
        <cx:f dir="row">_xlchart.v1.61</cx:f>
      </cx:strDim>
      <cx:numDim type="size">
        <cx:f dir="row">_xlchart.v1.69</cx:f>
      </cx:numDim>
    </cx:data>
    <cx:data id="16">
      <cx:strDim type="cat">
        <cx:f dir="row">_xlchart.v1.61</cx:f>
      </cx:strDim>
      <cx:numDim type="size">
        <cx:f dir="row">_xlchart.v1.70</cx:f>
      </cx:numDim>
    </cx:data>
    <cx:data id="17">
      <cx:strDim type="cat">
        <cx:f dir="row">_xlchart.v1.61</cx:f>
      </cx:strDim>
      <cx:numDim type="size">
        <cx:f dir="row">_xlchart.v1.71</cx:f>
      </cx:numDim>
    </cx:data>
    <cx:data id="18">
      <cx:strDim type="cat">
        <cx:f dir="row">_xlchart.v1.61</cx:f>
      </cx:strDim>
      <cx:numDim type="size">
        <cx:f dir="row">_xlchart.v1.73</cx:f>
      </cx:numDim>
    </cx:data>
    <cx:data id="19">
      <cx:strDim type="cat">
        <cx:f dir="row">_xlchart.v1.61</cx:f>
      </cx:strDim>
      <cx:numDim type="size">
        <cx:f dir="row">_xlchart.v1.74</cx:f>
      </cx:numDim>
    </cx:data>
    <cx:data id="20">
      <cx:strDim type="cat">
        <cx:f dir="row">_xlchart.v1.61</cx:f>
      </cx:strDim>
      <cx:numDim type="size">
        <cx:f dir="row">_xlchart.v1.75</cx:f>
      </cx:numDim>
    </cx:data>
    <cx:data id="21">
      <cx:strDim type="cat">
        <cx:f dir="row">_xlchart.v1.61</cx:f>
      </cx:strDim>
      <cx:numDim type="size">
        <cx:f dir="row">_xlchart.v1.76</cx:f>
      </cx:numDim>
    </cx:data>
    <cx:data id="22">
      <cx:strDim type="cat">
        <cx:f dir="row">_xlchart.v1.61</cx:f>
      </cx:strDim>
      <cx:numDim type="size">
        <cx:f dir="row">_xlchart.v1.77</cx:f>
      </cx:numDim>
    </cx:data>
    <cx:data id="23">
      <cx:strDim type="cat">
        <cx:f dir="row">_xlchart.v1.61</cx:f>
      </cx:strDim>
      <cx:numDim type="size">
        <cx:f dir="row">_xlchart.v1.78</cx:f>
      </cx:numDim>
    </cx:data>
    <cx:data id="24">
      <cx:strDim type="cat">
        <cx:f dir="row">_xlchart.v1.61</cx:f>
      </cx:strDim>
      <cx:numDim type="size">
        <cx:f dir="row">_xlchart.v1.79</cx:f>
      </cx:numDim>
    </cx:data>
    <cx:data id="25">
      <cx:strDim type="cat">
        <cx:f dir="row">_xlchart.v1.61</cx:f>
      </cx:strDim>
      <cx:numDim type="size">
        <cx:f dir="row">_xlchart.v1.80</cx:f>
      </cx:numDim>
    </cx:data>
    <cx:data id="26">
      <cx:strDim type="cat">
        <cx:f dir="row">_xlchart.v1.61</cx:f>
      </cx:strDim>
      <cx:numDim type="size">
        <cx:f dir="row">_xlchart.v1.81</cx:f>
      </cx:numDim>
    </cx:data>
    <cx:data id="27">
      <cx:strDim type="cat">
        <cx:f dir="row">_xlchart.v1.61</cx:f>
      </cx:strDim>
      <cx:numDim type="size">
        <cx:f dir="row">_xlchart.v1.82</cx:f>
      </cx:numDim>
    </cx:data>
    <cx:data id="28">
      <cx:strDim type="cat">
        <cx:f dir="row">_xlchart.v1.61</cx:f>
      </cx:strDim>
      <cx:numDim type="size">
        <cx:f dir="row">_xlchart.v1.85</cx:f>
      </cx:numDim>
    </cx:data>
    <cx:data id="29">
      <cx:strDim type="cat">
        <cx:f dir="row">_xlchart.v1.61</cx:f>
      </cx:strDim>
      <cx:numDim type="size">
        <cx:f dir="row">_xlchart.v1.86</cx:f>
      </cx:numDim>
    </cx:data>
    <cx:data id="30">
      <cx:strDim type="cat">
        <cx:f dir="row">_xlchart.v1.61</cx:f>
      </cx:strDim>
      <cx:numDim type="size">
        <cx:f dir="row">_xlchart.v1.87</cx:f>
      </cx:numDim>
    </cx:data>
    <cx:data id="31">
      <cx:strDim type="cat">
        <cx:f dir="row">_xlchart.v1.61</cx:f>
      </cx:strDim>
      <cx:numDim type="size">
        <cx:f dir="row">_xlchart.v1.88</cx:f>
      </cx:numDim>
    </cx:data>
    <cx:data id="32">
      <cx:strDim type="cat">
        <cx:f dir="row">_xlchart.v1.61</cx:f>
      </cx:strDim>
      <cx:numDim type="size">
        <cx:f dir="row">_xlchart.v1.89</cx:f>
      </cx:numDim>
    </cx:data>
    <cx:data id="33">
      <cx:strDim type="cat">
        <cx:f dir="row">_xlchart.v1.61</cx:f>
      </cx:strDim>
      <cx:numDim type="size">
        <cx:f dir="row">_xlchart.v1.90</cx:f>
      </cx:numDim>
    </cx:data>
    <cx:data id="34">
      <cx:strDim type="cat">
        <cx:f dir="row">_xlchart.v1.61</cx:f>
      </cx:strDim>
      <cx:numDim type="size">
        <cx:f dir="row">_xlchart.v1.91</cx:f>
      </cx:numDim>
    </cx:data>
    <cx:data id="35">
      <cx:strDim type="cat">
        <cx:f dir="row">_xlchart.v1.61</cx:f>
      </cx:strDim>
      <cx:numDim type="size">
        <cx:f dir="row">_xlchart.v1.92</cx:f>
      </cx:numDim>
    </cx:data>
    <cx:data id="36">
      <cx:strDim type="cat">
        <cx:f dir="row">_xlchart.v1.61</cx:f>
      </cx:strDim>
      <cx:numDim type="size">
        <cx:f dir="row">_xlchart.v1.93</cx:f>
      </cx:numDim>
    </cx:data>
    <cx:data id="37">
      <cx:strDim type="cat">
        <cx:f dir="row">_xlchart.v1.61</cx:f>
      </cx:strDim>
      <cx:numDim type="size">
        <cx:f dir="row">_xlchart.v1.94</cx:f>
      </cx:numDim>
    </cx:data>
    <cx:data id="38">
      <cx:strDim type="cat">
        <cx:f dir="row">_xlchart.v1.61</cx:f>
      </cx:strDim>
      <cx:numDim type="size">
        <cx:f dir="row">_xlchart.v1.96</cx:f>
      </cx:numDim>
    </cx:data>
    <cx:data id="39">
      <cx:strDim type="cat">
        <cx:f dir="row">_xlchart.v1.61</cx:f>
      </cx:strDim>
      <cx:numDim type="size">
        <cx:f dir="row">_xlchart.v1.97</cx:f>
      </cx:numDim>
    </cx:data>
    <cx:data id="40">
      <cx:strDim type="cat">
        <cx:f dir="row">_xlchart.v1.61</cx:f>
      </cx:strDim>
      <cx:numDim type="size">
        <cx:f dir="row">_xlchart.v1.98</cx:f>
      </cx:numDim>
    </cx:data>
    <cx:data id="41">
      <cx:strDim type="cat">
        <cx:f dir="row">_xlchart.v1.61</cx:f>
      </cx:strDim>
      <cx:numDim type="size">
        <cx:f dir="row">_xlchart.v1.99</cx:f>
      </cx:numDim>
    </cx:data>
    <cx:data id="42">
      <cx:strDim type="cat">
        <cx:f dir="row">_xlchart.v1.61</cx:f>
      </cx:strDim>
      <cx:numDim type="size">
        <cx:f dir="row">_xlchart.v1.100</cx:f>
      </cx:numDim>
    </cx:data>
    <cx:data id="43">
      <cx:strDim type="cat">
        <cx:f dir="row">_xlchart.v1.61</cx:f>
      </cx:strDim>
      <cx:numDim type="size">
        <cx:f dir="row">_xlchart.v1.101</cx:f>
      </cx:numDim>
    </cx:data>
    <cx:data id="44">
      <cx:strDim type="cat">
        <cx:f dir="row">_xlchart.v1.61</cx:f>
      </cx:strDim>
      <cx:numDim type="size">
        <cx:f dir="row">_xlchart.v1.102</cx:f>
      </cx:numDim>
    </cx:data>
    <cx:data id="45">
      <cx:strDim type="cat">
        <cx:f dir="row">_xlchart.v1.61</cx:f>
      </cx:strDim>
      <cx:numDim type="size">
        <cx:f dir="row">_xlchart.v1.103</cx:f>
      </cx:numDim>
    </cx:data>
    <cx:data id="46">
      <cx:strDim type="cat">
        <cx:f dir="row">_xlchart.v1.61</cx:f>
      </cx:strDim>
      <cx:numDim type="size">
        <cx:f dir="row">_xlchart.v1.104</cx:f>
      </cx:numDim>
    </cx:data>
    <cx:data id="47">
      <cx:strDim type="cat">
        <cx:f dir="row">_xlchart.v1.61</cx:f>
      </cx:strDim>
      <cx:numDim type="size">
        <cx:f dir="row">_xlchart.v1.105</cx:f>
      </cx:numDim>
    </cx:data>
    <cx:data id="48">
      <cx:strDim type="cat">
        <cx:f dir="row">_xlchart.v1.61</cx:f>
      </cx:strDim>
      <cx:numDim type="size">
        <cx:f dir="row">_xlchart.v1.107</cx:f>
      </cx:numDim>
    </cx:data>
  </cx:chartData>
  <cx:chart>
    <cx:title pos="t" align="ctr" overlay="0"/>
    <cx:plotArea>
      <cx:plotAreaRegion>
        <cx:series layoutId="treemap" uniqueId="{B24171F5-9AB0-4EE5-9D36-0E2105D9E3E7}" formatIdx="0">
          <cx:tx>
            <cx:txData>
              <cx:f>_xlchart.v1.20</cx:f>
              <cx:v>Alabama</cx:v>
            </cx:txData>
          </cx:tx>
          <cx:dataId val="0"/>
          <cx:layoutPr/>
        </cx:series>
        <cx:series layoutId="treemap" hidden="1" uniqueId="{0A8AC83B-716A-4A7C-8FB1-208405A11CBF}" formatIdx="1">
          <cx:tx>
            <cx:txData>
              <cx:f>_xlchart.v1.33</cx:f>
              <cx:v>Arizona</cx:v>
            </cx:txData>
          </cx:tx>
          <cx:dataId val="1"/>
          <cx:layoutPr/>
        </cx:series>
        <cx:series layoutId="treemap" hidden="1" uniqueId="{D6ACA6D7-BFF6-4037-B00D-BE1A7728E4A7}" formatIdx="2">
          <cx:tx>
            <cx:txData>
              <cx:f>_xlchart.v1.44</cx:f>
              <cx:v>Arkansas</cx:v>
            </cx:txData>
          </cx:tx>
          <cx:dataId val="2"/>
          <cx:layoutPr/>
        </cx:series>
        <cx:series layoutId="treemap" hidden="1" uniqueId="{9E070B6B-9FEC-4C22-954E-94C92F81550E}" formatIdx="3">
          <cx:tx>
            <cx:txData>
              <cx:f>_xlchart.v1.55</cx:f>
              <cx:v>California</cx:v>
            </cx:txData>
          </cx:tx>
          <cx:dataId val="3"/>
          <cx:layoutPr/>
        </cx:series>
        <cx:series layoutId="treemap" hidden="1" uniqueId="{2034195D-D7C1-4E94-8143-2B1D62498E3C}" formatIdx="4">
          <cx:tx>
            <cx:txData>
              <cx:f>_xlchart.v1.57</cx:f>
              <cx:v>Colorado</cx:v>
            </cx:txData>
          </cx:tx>
          <cx:dataId val="4"/>
          <cx:layoutPr/>
        </cx:series>
        <cx:series layoutId="treemap" hidden="1" uniqueId="{6405E7C7-E96E-49D1-8698-130ADF2CAC4F}" formatIdx="5">
          <cx:tx>
            <cx:txData>
              <cx:f>_xlchart.v1.58</cx:f>
              <cx:v>Connecticut</cx:v>
            </cx:txData>
          </cx:tx>
          <cx:dataId val="5"/>
          <cx:layoutPr/>
        </cx:series>
        <cx:series layoutId="treemap" hidden="1" uniqueId="{C03212E8-CA85-4B5A-9B02-7E9609AE09D7}" formatIdx="6">
          <cx:tx>
            <cx:txData>
              <cx:f>_xlchart.v1.59</cx:f>
              <cx:v>Delaware</cx:v>
            </cx:txData>
          </cx:tx>
          <cx:dataId val="6"/>
          <cx:layoutPr/>
        </cx:series>
        <cx:series layoutId="treemap" hidden="1" uniqueId="{DC00B9A3-B525-4F3C-9CE8-A75B6B982FC7}" formatIdx="7">
          <cx:tx>
            <cx:txData>
              <cx:f>_xlchart.v1.60</cx:f>
              <cx:v>District of Columbia</cx:v>
            </cx:txData>
          </cx:tx>
          <cx:dataId val="7"/>
          <cx:layoutPr/>
        </cx:series>
        <cx:series layoutId="treemap" hidden="1" uniqueId="{24F33203-2C40-4E91-BBE5-EAD4D5A1A3ED}" formatIdx="8">
          <cx:tx>
            <cx:txData>
              <cx:f>_xlchart.v1.10</cx:f>
              <cx:v>Florida</cx:v>
            </cx:txData>
          </cx:tx>
          <cx:dataId val="8"/>
          <cx:layoutPr/>
        </cx:series>
        <cx:series layoutId="treemap" hidden="1" uniqueId="{717EBA7F-9FA1-42B5-A9D8-293CE2F247DB}" formatIdx="9">
          <cx:tx>
            <cx:txData>
              <cx:f>_xlchart.v1.11</cx:f>
              <cx:v>Georgia</cx:v>
            </cx:txData>
          </cx:tx>
          <cx:dataId val="9"/>
          <cx:layoutPr/>
        </cx:series>
        <cx:series layoutId="treemap" hidden="1" uniqueId="{55D7C4BE-CCBE-44DF-81D7-3C81F42DB87D}" formatIdx="10">
          <cx:tx>
            <cx:txData>
              <cx:f>_xlchart.v1.12</cx:f>
              <cx:v>Idaho</cx:v>
            </cx:txData>
          </cx:tx>
          <cx:dataId val="10"/>
          <cx:layoutPr/>
        </cx:series>
        <cx:series layoutId="treemap" hidden="1" uniqueId="{7A09AFE5-A758-4E79-9024-9B97CCA79FAB}" formatIdx="11">
          <cx:tx>
            <cx:txData>
              <cx:f>_xlchart.v1.13</cx:f>
              <cx:v>Illinois</cx:v>
            </cx:txData>
          </cx:tx>
          <cx:dataId val="11"/>
          <cx:layoutPr/>
        </cx:series>
        <cx:series layoutId="treemap" hidden="1" uniqueId="{F5975937-8CA1-4C72-A338-E233F369FD13}" formatIdx="12">
          <cx:tx>
            <cx:txData>
              <cx:f>_xlchart.v1.14</cx:f>
              <cx:v>Indiana</cx:v>
            </cx:txData>
          </cx:tx>
          <cx:dataId val="12"/>
          <cx:layoutPr/>
        </cx:series>
        <cx:series layoutId="treemap" hidden="1" uniqueId="{C00E9053-972D-49B7-AF93-B63301C4796B}" formatIdx="13">
          <cx:tx>
            <cx:txData>
              <cx:f>_xlchart.v1.15</cx:f>
              <cx:v>Iowa</cx:v>
            </cx:txData>
          </cx:tx>
          <cx:dataId val="13"/>
          <cx:layoutPr/>
        </cx:series>
        <cx:series layoutId="treemap" hidden="1" uniqueId="{8E70F24C-273A-48CA-9A2F-9BAA098AC23A}" formatIdx="14">
          <cx:tx>
            <cx:txData>
              <cx:f>_xlchart.v1.16</cx:f>
              <cx:v>Kansas</cx:v>
            </cx:txData>
          </cx:tx>
          <cx:dataId val="14"/>
          <cx:layoutPr/>
        </cx:series>
        <cx:series layoutId="treemap" hidden="1" uniqueId="{69C3BC87-D93D-4189-B4B2-F9E22ECF8D90}" formatIdx="15">
          <cx:tx>
            <cx:txData>
              <cx:f>_xlchart.v1.17</cx:f>
              <cx:v>Kentucky</cx:v>
            </cx:txData>
          </cx:tx>
          <cx:dataId val="15"/>
          <cx:layoutPr/>
        </cx:series>
        <cx:series layoutId="treemap" hidden="1" uniqueId="{925CE044-7090-4452-B9A1-77C242F00BC7}" formatIdx="16">
          <cx:tx>
            <cx:txData>
              <cx:f>_xlchart.v1.18</cx:f>
              <cx:v>Louisiana</cx:v>
            </cx:txData>
          </cx:tx>
          <cx:dataId val="16"/>
          <cx:layoutPr/>
        </cx:series>
        <cx:series layoutId="treemap" hidden="1" uniqueId="{9EDC3F57-B846-407A-8BCE-46EC2340C858}" formatIdx="17">
          <cx:tx>
            <cx:txData>
              <cx:f>_xlchart.v1.19</cx:f>
              <cx:v>Maine</cx:v>
            </cx:txData>
          </cx:tx>
          <cx:dataId val="17"/>
          <cx:layoutPr/>
        </cx:series>
        <cx:series layoutId="treemap" hidden="1" uniqueId="{E507E0A5-A02E-4AB8-8D2D-68ECCC3D8CCD}" formatIdx="18">
          <cx:tx>
            <cx:txData>
              <cx:f>_xlchart.v1.21</cx:f>
              <cx:v>Maryland</cx:v>
            </cx:txData>
          </cx:tx>
          <cx:dataId val="18"/>
          <cx:layoutPr/>
        </cx:series>
        <cx:series layoutId="treemap" hidden="1" uniqueId="{9EDD8350-B599-40FF-9538-17DEB0D3EE61}" formatIdx="19">
          <cx:tx>
            <cx:txData>
              <cx:f>_xlchart.v1.22</cx:f>
              <cx:v>Massachusetts</cx:v>
            </cx:txData>
          </cx:tx>
          <cx:dataId val="19"/>
          <cx:layoutPr/>
        </cx:series>
        <cx:series layoutId="treemap" hidden="1" uniqueId="{50A131EF-7C65-4899-A681-626556E30528}" formatIdx="20">
          <cx:tx>
            <cx:txData>
              <cx:f>_xlchart.v1.23</cx:f>
              <cx:v>Michigan</cx:v>
            </cx:txData>
          </cx:tx>
          <cx:dataId val="20"/>
          <cx:layoutPr/>
        </cx:series>
        <cx:series layoutId="treemap" hidden="1" uniqueId="{CF8EA5E8-B8DD-40B2-996A-CAE706E5E680}" formatIdx="21">
          <cx:tx>
            <cx:txData>
              <cx:f>_xlchart.v1.24</cx:f>
              <cx:v>Minnesota</cx:v>
            </cx:txData>
          </cx:tx>
          <cx:dataId val="21"/>
          <cx:layoutPr/>
        </cx:series>
        <cx:series layoutId="treemap" hidden="1" uniqueId="{97F57FC7-DFE7-483D-945C-EE503A6F6B30}" formatIdx="22">
          <cx:tx>
            <cx:txData>
              <cx:f>_xlchart.v1.25</cx:f>
              <cx:v>Mississippi</cx:v>
            </cx:txData>
          </cx:tx>
          <cx:dataId val="22"/>
          <cx:layoutPr/>
        </cx:series>
        <cx:series layoutId="treemap" hidden="1" uniqueId="{CD8BFB53-EA63-4B1B-A73B-6DC0E2E36F00}" formatIdx="23">
          <cx:tx>
            <cx:txData>
              <cx:f>_xlchart.v1.26</cx:f>
              <cx:v>Missouri</cx:v>
            </cx:txData>
          </cx:tx>
          <cx:dataId val="23"/>
          <cx:layoutPr/>
        </cx:series>
        <cx:series layoutId="treemap" hidden="1" uniqueId="{66AF9C80-C39E-4400-81C6-E1FE7B9C6760}" formatIdx="24">
          <cx:tx>
            <cx:txData>
              <cx:f>_xlchart.v1.27</cx:f>
              <cx:v>Montana</cx:v>
            </cx:txData>
          </cx:tx>
          <cx:dataId val="24"/>
          <cx:layoutPr/>
        </cx:series>
        <cx:series layoutId="treemap" hidden="1" uniqueId="{641CDB0D-C357-4A08-9098-66E330B8C97D}" formatIdx="25">
          <cx:tx>
            <cx:txData>
              <cx:f>_xlchart.v1.28</cx:f>
              <cx:v>Nebraska</cx:v>
            </cx:txData>
          </cx:tx>
          <cx:dataId val="25"/>
          <cx:layoutPr/>
        </cx:series>
        <cx:series layoutId="treemap" hidden="1" uniqueId="{F1670BC6-9B1C-420D-91DE-C0130E66D7E1}" formatIdx="26">
          <cx:tx>
            <cx:txData>
              <cx:f>_xlchart.v1.29</cx:f>
              <cx:v>Nevada</cx:v>
            </cx:txData>
          </cx:tx>
          <cx:dataId val="26"/>
          <cx:layoutPr/>
        </cx:series>
        <cx:series layoutId="treemap" hidden="1" uniqueId="{D3C2F6E1-DA44-4EDA-8B08-84B948335A66}" formatIdx="27">
          <cx:tx>
            <cx:txData>
              <cx:f>_xlchart.v1.30</cx:f>
              <cx:v>New Hampshire</cx:v>
            </cx:txData>
          </cx:tx>
          <cx:dataId val="27"/>
          <cx:layoutPr/>
        </cx:series>
        <cx:series layoutId="treemap" hidden="1" uniqueId="{6EC952D5-39C5-45BA-B535-2F152BFFC0C1}" formatIdx="28">
          <cx:tx>
            <cx:txData>
              <cx:f>_xlchart.v1.34</cx:f>
              <cx:v>New Jersey</cx:v>
            </cx:txData>
          </cx:tx>
          <cx:dataId val="28"/>
          <cx:layoutPr/>
        </cx:series>
        <cx:series layoutId="treemap" hidden="1" uniqueId="{71667841-6600-48E8-B395-2C488080F7BA}" formatIdx="29">
          <cx:tx>
            <cx:txData>
              <cx:f>_xlchart.v1.35</cx:f>
              <cx:v>New Mexico</cx:v>
            </cx:txData>
          </cx:tx>
          <cx:dataId val="29"/>
          <cx:layoutPr/>
        </cx:series>
        <cx:series layoutId="treemap" hidden="1" uniqueId="{2923601E-223B-4E1B-B70E-8B6AB575529A}" formatIdx="30">
          <cx:tx>
            <cx:txData>
              <cx:f>_xlchart.v1.36</cx:f>
              <cx:v>New York</cx:v>
            </cx:txData>
          </cx:tx>
          <cx:dataId val="30"/>
          <cx:layoutPr/>
        </cx:series>
        <cx:series layoutId="treemap" hidden="1" uniqueId="{3B595361-67E0-4BAD-B79A-08FDD5FC0751}" formatIdx="31">
          <cx:tx>
            <cx:txData>
              <cx:f>_xlchart.v1.37</cx:f>
              <cx:v>North Carolina</cx:v>
            </cx:txData>
          </cx:tx>
          <cx:dataId val="31"/>
          <cx:layoutPr/>
        </cx:series>
        <cx:series layoutId="treemap" hidden="1" uniqueId="{EA484C70-9C01-4285-9627-3E03C05B5C8C}" formatIdx="32">
          <cx:tx>
            <cx:txData>
              <cx:f>_xlchart.v1.38</cx:f>
              <cx:v>North Dakota</cx:v>
            </cx:txData>
          </cx:tx>
          <cx:dataId val="32"/>
          <cx:layoutPr/>
        </cx:series>
        <cx:series layoutId="treemap" hidden="1" uniqueId="{4C4F33BF-353B-42A9-BE4B-A69930C4D50E}" formatIdx="33">
          <cx:tx>
            <cx:txData>
              <cx:f>_xlchart.v1.39</cx:f>
              <cx:v>Ohio</cx:v>
            </cx:txData>
          </cx:tx>
          <cx:dataId val="33"/>
          <cx:layoutPr/>
        </cx:series>
        <cx:series layoutId="treemap" hidden="1" uniqueId="{6C277E52-F17D-4267-AC4D-3B7420C92B93}" formatIdx="34">
          <cx:tx>
            <cx:txData>
              <cx:f>_xlchart.v1.40</cx:f>
              <cx:v>Oklahoma</cx:v>
            </cx:txData>
          </cx:tx>
          <cx:dataId val="34"/>
          <cx:layoutPr/>
        </cx:series>
        <cx:series layoutId="treemap" hidden="1" uniqueId="{E3151314-D551-48AB-9E01-0452B123E642}" formatIdx="35">
          <cx:tx>
            <cx:txData>
              <cx:f>_xlchart.v1.41</cx:f>
              <cx:v>Oregon</cx:v>
            </cx:txData>
          </cx:tx>
          <cx:dataId val="35"/>
          <cx:layoutPr/>
        </cx:series>
        <cx:series layoutId="treemap" hidden="1" uniqueId="{1C057F2B-8592-4DA2-986E-66843D4C9E96}" formatIdx="36">
          <cx:tx>
            <cx:txData>
              <cx:f>_xlchart.v1.42</cx:f>
              <cx:v>Pennsylvania</cx:v>
            </cx:txData>
          </cx:tx>
          <cx:dataId val="36"/>
          <cx:layoutPr/>
        </cx:series>
        <cx:series layoutId="treemap" hidden="1" uniqueId="{D89BF72F-89E8-4848-9090-733C94C64D0A}" formatIdx="37">
          <cx:tx>
            <cx:txData>
              <cx:f>_xlchart.v1.43</cx:f>
              <cx:v>Rhode Island</cx:v>
            </cx:txData>
          </cx:tx>
          <cx:dataId val="37"/>
          <cx:layoutPr/>
        </cx:series>
        <cx:series layoutId="treemap" hidden="1" uniqueId="{B671E1F2-BC1F-4BB3-8806-B772FC173A6C}" formatIdx="38">
          <cx:tx>
            <cx:txData>
              <cx:f>_xlchart.v1.45</cx:f>
              <cx:v>South Carolina</cx:v>
            </cx:txData>
          </cx:tx>
          <cx:dataId val="38"/>
          <cx:layoutPr/>
        </cx:series>
        <cx:series layoutId="treemap" hidden="1" uniqueId="{18AC2F6F-4E17-4DF3-90D8-8BF04B378B18}" formatIdx="39">
          <cx:tx>
            <cx:txData>
              <cx:f>_xlchart.v1.46</cx:f>
              <cx:v>South Dakota</cx:v>
            </cx:txData>
          </cx:tx>
          <cx:dataId val="39"/>
          <cx:layoutPr/>
        </cx:series>
        <cx:series layoutId="treemap" hidden="1" uniqueId="{54FA3D26-3ADB-4C01-9CBD-1C2E708E870B}" formatIdx="40">
          <cx:tx>
            <cx:txData>
              <cx:f>_xlchart.v1.47</cx:f>
              <cx:v>Tennessee</cx:v>
            </cx:txData>
          </cx:tx>
          <cx:dataId val="40"/>
          <cx:layoutPr/>
        </cx:series>
        <cx:series layoutId="treemap" hidden="1" uniqueId="{F4CAB864-4223-4CAB-A29D-B63FDF2C0035}" formatIdx="41">
          <cx:tx>
            <cx:txData>
              <cx:f>_xlchart.v1.48</cx:f>
              <cx:v>Texas</cx:v>
            </cx:txData>
          </cx:tx>
          <cx:dataId val="41"/>
          <cx:layoutPr/>
        </cx:series>
        <cx:series layoutId="treemap" hidden="1" uniqueId="{2EF3C747-A2EB-45EE-9C64-9153746FCA32}" formatIdx="42">
          <cx:tx>
            <cx:txData>
              <cx:f>_xlchart.v1.49</cx:f>
              <cx:v>Utah</cx:v>
            </cx:txData>
          </cx:tx>
          <cx:dataId val="42"/>
          <cx:layoutPr/>
        </cx:series>
        <cx:series layoutId="treemap" hidden="1" uniqueId="{8612C74D-17E8-4516-B161-6397B5DC18D3}" formatIdx="43">
          <cx:tx>
            <cx:txData>
              <cx:f>_xlchart.v1.50</cx:f>
              <cx:v>Vermont</cx:v>
            </cx:txData>
          </cx:tx>
          <cx:dataId val="43"/>
          <cx:layoutPr/>
        </cx:series>
        <cx:series layoutId="treemap" hidden="1" uniqueId="{CE321138-9634-42FB-A612-A3EF1D17A7F5}" formatIdx="44">
          <cx:tx>
            <cx:txData>
              <cx:f>_xlchart.v1.51</cx:f>
              <cx:v>Virginia</cx:v>
            </cx:txData>
          </cx:tx>
          <cx:dataId val="44"/>
          <cx:layoutPr/>
        </cx:series>
        <cx:series layoutId="treemap" hidden="1" uniqueId="{B8EFBDDA-FA8B-4A95-8480-C08E0E7B66F0}" formatIdx="45">
          <cx:tx>
            <cx:txData>
              <cx:f>_xlchart.v1.52</cx:f>
              <cx:v>Washington</cx:v>
            </cx:txData>
          </cx:tx>
          <cx:dataId val="45"/>
          <cx:layoutPr/>
        </cx:series>
        <cx:series layoutId="treemap" hidden="1" uniqueId="{C178C9CB-6DEE-4007-8744-AF4319B89198}" formatIdx="46">
          <cx:tx>
            <cx:txData>
              <cx:f>_xlchart.v1.53</cx:f>
              <cx:v>West Virginia</cx:v>
            </cx:txData>
          </cx:tx>
          <cx:dataId val="46"/>
          <cx:layoutPr/>
        </cx:series>
        <cx:series layoutId="treemap" hidden="1" uniqueId="{E82061A1-572D-40F1-8707-DAFB7AA56366}" formatIdx="47">
          <cx:tx>
            <cx:txData>
              <cx:f>_xlchart.v1.54</cx:f>
              <cx:v>Wisconsin</cx:v>
            </cx:txData>
          </cx:tx>
          <cx:dataId val="47"/>
          <cx:layoutPr/>
        </cx:series>
        <cx:series layoutId="treemap" hidden="1" uniqueId="{7DECC9EF-303B-4F1D-ACD9-E71FB56849A5}" formatIdx="48">
          <cx:tx>
            <cx:txData>
              <cx:f>_xlchart.v1.56</cx:f>
              <cx:v>Wyoming</cx:v>
            </cx:txData>
          </cx:tx>
          <cx:dataId val="48"/>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12700</xdr:colOff>
      <xdr:row>4</xdr:row>
      <xdr:rowOff>12700</xdr:rowOff>
    </xdr:from>
    <xdr:to>
      <xdr:col>17</xdr:col>
      <xdr:colOff>6350</xdr:colOff>
      <xdr:row>24</xdr:row>
      <xdr:rowOff>6350</xdr:rowOff>
    </xdr:to>
    <xdr:graphicFrame macro="">
      <xdr:nvGraphicFramePr>
        <xdr:cNvPr id="2" name="Chart Sales and Profit">
          <a:extLst>
            <a:ext uri="{FF2B5EF4-FFF2-40B4-BE49-F238E27FC236}">
              <a16:creationId xmlns:a16="http://schemas.microsoft.com/office/drawing/2014/main" id="{821AFC1C-BC7B-4C25-8263-DFB150B74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38100</xdr:colOff>
      <xdr:row>41</xdr:row>
      <xdr:rowOff>63500</xdr:rowOff>
    </xdr:from>
    <xdr:to>
      <xdr:col>27</xdr:col>
      <xdr:colOff>44450</xdr:colOff>
      <xdr:row>89</xdr:row>
      <xdr:rowOff>146050</xdr:rowOff>
    </xdr:to>
    <xdr:graphicFrame macro="">
      <xdr:nvGraphicFramePr>
        <xdr:cNvPr id="3" name="Chart by Categories">
          <a:extLst>
            <a:ext uri="{FF2B5EF4-FFF2-40B4-BE49-F238E27FC236}">
              <a16:creationId xmlns:a16="http://schemas.microsoft.com/office/drawing/2014/main" id="{CAF2341B-A6B2-4DD9-8C62-88B7C9909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31750</xdr:colOff>
      <xdr:row>4</xdr:row>
      <xdr:rowOff>12700</xdr:rowOff>
    </xdr:from>
    <xdr:to>
      <xdr:col>26</xdr:col>
      <xdr:colOff>577850</xdr:colOff>
      <xdr:row>24</xdr:row>
      <xdr:rowOff>6350</xdr:rowOff>
    </xdr:to>
    <xdr:graphicFrame macro="">
      <xdr:nvGraphicFramePr>
        <xdr:cNvPr id="4" name="Chart by Segments">
          <a:extLst>
            <a:ext uri="{FF2B5EF4-FFF2-40B4-BE49-F238E27FC236}">
              <a16:creationId xmlns:a16="http://schemas.microsoft.com/office/drawing/2014/main" id="{B6CA6482-3351-4750-927F-ACD0AEDDB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6350</xdr:colOff>
      <xdr:row>24</xdr:row>
      <xdr:rowOff>50800</xdr:rowOff>
    </xdr:from>
    <xdr:to>
      <xdr:col>17</xdr:col>
      <xdr:colOff>25400</xdr:colOff>
      <xdr:row>60</xdr:row>
      <xdr:rowOff>31750</xdr:rowOff>
    </xdr:to>
    <mc:AlternateContent xmlns:mc="http://schemas.openxmlformats.org/markup-compatibility/2006">
      <mc:Choice xmlns:cx4="http://schemas.microsoft.com/office/drawing/2016/5/10/chartex" Requires="cx4">
        <xdr:graphicFrame macro="">
          <xdr:nvGraphicFramePr>
            <xdr:cNvPr id="5" name="Диаграмма 11">
              <a:extLst>
                <a:ext uri="{FF2B5EF4-FFF2-40B4-BE49-F238E27FC236}">
                  <a16:creationId xmlns:a16="http://schemas.microsoft.com/office/drawing/2014/main" id="{6B7118C0-EE12-4653-8634-9179E5F46B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35150" y="4502150"/>
              <a:ext cx="9652000" cy="5924550"/>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57150</xdr:colOff>
      <xdr:row>24</xdr:row>
      <xdr:rowOff>63500</xdr:rowOff>
    </xdr:from>
    <xdr:to>
      <xdr:col>26</xdr:col>
      <xdr:colOff>584200</xdr:colOff>
      <xdr:row>40</xdr:row>
      <xdr:rowOff>12700</xdr:rowOff>
    </xdr:to>
    <xdr:graphicFrame macro="">
      <xdr:nvGraphicFramePr>
        <xdr:cNvPr id="6" name="Chart 5">
          <a:extLst>
            <a:ext uri="{FF2B5EF4-FFF2-40B4-BE49-F238E27FC236}">
              <a16:creationId xmlns:a16="http://schemas.microsoft.com/office/drawing/2014/main" id="{82583D4C-F192-419F-AB6A-50955299F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63500</xdr:colOff>
      <xdr:row>1</xdr:row>
      <xdr:rowOff>0</xdr:rowOff>
    </xdr:from>
    <xdr:to>
      <xdr:col>5</xdr:col>
      <xdr:colOff>527050</xdr:colOff>
      <xdr:row>6</xdr:row>
      <xdr:rowOff>57150</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FDC7C074-3867-44A9-8102-26A4CAD831F8}"/>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3500" y="165100"/>
              <a:ext cx="3333750" cy="1371600"/>
            </a:xfrm>
            <a:prstGeom prst="rect">
              <a:avLst/>
            </a:prstGeom>
            <a:solidFill>
              <a:prstClr val="white"/>
            </a:solidFill>
            <a:ln w="1">
              <a:solidFill>
                <a:prstClr val="green"/>
              </a:solidFill>
            </a:ln>
          </xdr:spPr>
          <xdr:txBody>
            <a:bodyPr vertOverflow="clip" horzOverflow="clip"/>
            <a:lstStyle/>
            <a:p>
              <a:r>
                <a:rPr lang="ru-RU" sz="1100"/>
                <a:t>Timeline: Works in Excel 2013 or higher. Do not move or resize.</a:t>
              </a:r>
            </a:p>
          </xdr:txBody>
        </xdr:sp>
      </mc:Fallback>
    </mc:AlternateContent>
    <xdr:clientData/>
  </xdr:twoCellAnchor>
  <xdr:twoCellAnchor editAs="oneCell">
    <xdr:from>
      <xdr:col>0</xdr:col>
      <xdr:colOff>82550</xdr:colOff>
      <xdr:row>6</xdr:row>
      <xdr:rowOff>146051</xdr:rowOff>
    </xdr:from>
    <xdr:to>
      <xdr:col>5</xdr:col>
      <xdr:colOff>514350</xdr:colOff>
      <xdr:row>15</xdr:row>
      <xdr:rowOff>107951</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7B798300-6BD3-4F50-A6C3-CF57B32BE6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550" y="1625601"/>
              <a:ext cx="3302000" cy="14478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88900</xdr:colOff>
      <xdr:row>15</xdr:row>
      <xdr:rowOff>158751</xdr:rowOff>
    </xdr:from>
    <xdr:to>
      <xdr:col>5</xdr:col>
      <xdr:colOff>501650</xdr:colOff>
      <xdr:row>23</xdr:row>
      <xdr:rowOff>76201</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CC5493E0-9089-4253-8253-BC4628A2EE6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8900" y="3124201"/>
              <a:ext cx="3282950" cy="12382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107950</xdr:colOff>
      <xdr:row>60</xdr:row>
      <xdr:rowOff>152400</xdr:rowOff>
    </xdr:from>
    <xdr:to>
      <xdr:col>8</xdr:col>
      <xdr:colOff>1041400</xdr:colOff>
      <xdr:row>89</xdr:row>
      <xdr:rowOff>31750</xdr:rowOff>
    </xdr:to>
    <xdr:graphicFrame macro="">
      <xdr:nvGraphicFramePr>
        <xdr:cNvPr id="10" name="Chart 9">
          <a:extLst>
            <a:ext uri="{FF2B5EF4-FFF2-40B4-BE49-F238E27FC236}">
              <a16:creationId xmlns:a16="http://schemas.microsoft.com/office/drawing/2014/main" id="{3CBEE3B2-DF40-4395-AA64-620FAB2E0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95250</xdr:colOff>
      <xdr:row>23</xdr:row>
      <xdr:rowOff>158751</xdr:rowOff>
    </xdr:from>
    <xdr:to>
      <xdr:col>2</xdr:col>
      <xdr:colOff>584200</xdr:colOff>
      <xdr:row>31</xdr:row>
      <xdr:rowOff>25401</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A202A19C-9B54-4B51-B9DD-6AEE7C5ADB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250" y="4445001"/>
              <a:ext cx="1530350" cy="11874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1104900</xdr:colOff>
      <xdr:row>60</xdr:row>
      <xdr:rowOff>146050</xdr:rowOff>
    </xdr:from>
    <xdr:to>
      <xdr:col>16</xdr:col>
      <xdr:colOff>596900</xdr:colOff>
      <xdr:row>89</xdr:row>
      <xdr:rowOff>12700</xdr:rowOff>
    </xdr:to>
    <xdr:graphicFrame macro="">
      <xdr:nvGraphicFramePr>
        <xdr:cNvPr id="12" name="Chart 11">
          <a:extLst>
            <a:ext uri="{FF2B5EF4-FFF2-40B4-BE49-F238E27FC236}">
              <a16:creationId xmlns:a16="http://schemas.microsoft.com/office/drawing/2014/main" id="{B424021F-F87D-468A-833B-6CDA5A54A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95250</xdr:colOff>
      <xdr:row>42</xdr:row>
      <xdr:rowOff>95250</xdr:rowOff>
    </xdr:from>
    <xdr:to>
      <xdr:col>5</xdr:col>
      <xdr:colOff>558800</xdr:colOff>
      <xdr:row>61</xdr:row>
      <xdr:rowOff>6350</xdr:rowOff>
    </xdr:to>
    <xdr:graphicFrame macro="">
      <xdr:nvGraphicFramePr>
        <xdr:cNvPr id="13" name="Chart 12">
          <a:extLst>
            <a:ext uri="{FF2B5EF4-FFF2-40B4-BE49-F238E27FC236}">
              <a16:creationId xmlns:a16="http://schemas.microsoft.com/office/drawing/2014/main" id="{C1E41B34-C578-4D44-9C9F-113F17B2D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6350</xdr:colOff>
      <xdr:row>24</xdr:row>
      <xdr:rowOff>0</xdr:rowOff>
    </xdr:from>
    <xdr:to>
      <xdr:col>5</xdr:col>
      <xdr:colOff>476250</xdr:colOff>
      <xdr:row>41</xdr:row>
      <xdr:rowOff>139700</xdr:rowOff>
    </xdr:to>
    <mc:AlternateContent xmlns:mc="http://schemas.openxmlformats.org/markup-compatibility/2006">
      <mc:Choice xmlns:a14="http://schemas.microsoft.com/office/drawing/2010/main" Requires="a14">
        <xdr:graphicFrame macro="">
          <xdr:nvGraphicFramePr>
            <xdr:cNvPr id="14" name="Sub-Category">
              <a:extLst>
                <a:ext uri="{FF2B5EF4-FFF2-40B4-BE49-F238E27FC236}">
                  <a16:creationId xmlns:a16="http://schemas.microsoft.com/office/drawing/2014/main" id="{7A1F3003-2E9E-4D6B-B613-35830B2AC4D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657350" y="4451350"/>
              <a:ext cx="1689100" cy="29464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139700</xdr:rowOff>
    </xdr:from>
    <xdr:to>
      <xdr:col>11</xdr:col>
      <xdr:colOff>304800</xdr:colOff>
      <xdr:row>17</xdr:row>
      <xdr:rowOff>76200</xdr:rowOff>
    </xdr:to>
    <xdr:graphicFrame macro="">
      <xdr:nvGraphicFramePr>
        <xdr:cNvPr id="2" name="Chart 1">
          <a:extLst>
            <a:ext uri="{FF2B5EF4-FFF2-40B4-BE49-F238E27FC236}">
              <a16:creationId xmlns:a16="http://schemas.microsoft.com/office/drawing/2014/main" id="{BCBA4FA4-6E6C-47A1-AC04-5DCF43AB6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276225</xdr:colOff>
      <xdr:row>10</xdr:row>
      <xdr:rowOff>101600</xdr:rowOff>
    </xdr:from>
    <xdr:to>
      <xdr:col>14</xdr:col>
      <xdr:colOff>581025</xdr:colOff>
      <xdr:row>27</xdr:row>
      <xdr:rowOff>38100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5EC1A053-41FC-4B85-8404-ECA4133C0A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91225" y="1752600"/>
              <a:ext cx="4572000" cy="2743200"/>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Афанасьев Дмитрий" refreshedDate="44355.879858912034" createdVersion="7" refreshedVersion="7" minRefreshableVersion="3" recordCount="9994" xr:uid="{88272830-03C9-429D-8AFA-20F910E1C1A0}">
  <cacheSource type="worksheet">
    <worksheetSource name="OrdersTable"/>
  </cacheSource>
  <cacheFields count="27">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67">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5"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 numFmtId="0">
      <sharedItems count="4">
        <s v="Cassandra Brandow"/>
        <s v="Anna Andreadi"/>
        <s v="Kelly Williams"/>
        <s v="Chuck Magee"/>
      </sharedItems>
    </cacheField>
    <cacheField name="Returned" numFmtId="0">
      <sharedItems count="2">
        <s v="No"/>
        <s v="Yes"/>
      </sharedItems>
    </cacheField>
    <cacheField name="Orders count" numFmtId="0">
      <sharedItems containsSemiMixedTypes="0" containsString="0" containsNumber="1" minValue="7.1428571428571425E-2" maxValue="1"/>
    </cacheField>
    <cacheField name="Customers count" numFmtId="0">
      <sharedItems containsSemiMixedTypes="0" containsString="0" containsNumber="1" minValue="2.7027027027027029E-2" maxValue="1"/>
    </cacheField>
    <cacheField name="Years" numFmtId="0" databaseField="0">
      <fieldGroup base="2">
        <rangePr groupBy="years" startDate="2016-01-03T00:00:00" endDate="2019-12-31T00:00:00"/>
        <groupItems count="6">
          <s v="&lt;03.01.2016"/>
          <s v="2016"/>
          <s v="2017"/>
          <s v="2018"/>
          <s v="2019"/>
          <s v="&gt;31.12.2019"/>
        </groupItems>
      </fieldGroup>
    </cacheField>
    <cacheField name="Share of Sales" numFmtId="0" formula="Sales /SUM(Sales )" databaseField="0"/>
  </cacheFields>
  <extLst>
    <ext xmlns:x14="http://schemas.microsoft.com/office/spreadsheetml/2009/9/main" uri="{725AE2AE-9491-48be-B2B4-4EB974FC3084}">
      <x14:pivotCacheDefinition pivotCacheId="3558432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8-152156"/>
    <x v="0"/>
    <d v="2018-11-11T00:00:00"/>
    <s v="Second Class"/>
    <s v="CG-12520"/>
    <x v="0"/>
    <x v="0"/>
    <x v="0"/>
    <s v="Henderson"/>
    <x v="0"/>
    <n v="42420"/>
    <x v="0"/>
    <s v="FUR-BO-10001798"/>
    <x v="0"/>
    <x v="0"/>
    <x v="0"/>
    <x v="0"/>
    <n v="2"/>
    <n v="0"/>
    <x v="0"/>
    <x v="0"/>
    <x v="0"/>
    <n v="0.5"/>
    <n v="0.2"/>
  </r>
  <r>
    <x v="1"/>
    <s v="CA-2018-152156"/>
    <x v="0"/>
    <d v="2018-11-11T00:00:00"/>
    <s v="Second Class"/>
    <s v="CG-12520"/>
    <x v="0"/>
    <x v="0"/>
    <x v="0"/>
    <s v="Henderson"/>
    <x v="0"/>
    <n v="42420"/>
    <x v="0"/>
    <s v="FUR-CH-10000454"/>
    <x v="0"/>
    <x v="1"/>
    <x v="1"/>
    <x v="1"/>
    <n v="3"/>
    <n v="0"/>
    <x v="1"/>
    <x v="0"/>
    <x v="0"/>
    <n v="0.5"/>
    <n v="0.2"/>
  </r>
  <r>
    <x v="2"/>
    <s v="CA-2018-138688"/>
    <x v="1"/>
    <d v="2018-06-16T00:00:00"/>
    <s v="Second Class"/>
    <s v="DV-13045"/>
    <x v="1"/>
    <x v="1"/>
    <x v="0"/>
    <s v="Los Angeles"/>
    <x v="1"/>
    <n v="90036"/>
    <x v="1"/>
    <s v="OFF-LA-10000240"/>
    <x v="1"/>
    <x v="2"/>
    <x v="2"/>
    <x v="2"/>
    <n v="2"/>
    <n v="0"/>
    <x v="2"/>
    <x v="1"/>
    <x v="0"/>
    <n v="1"/>
    <n v="0.1111111111111111"/>
  </r>
  <r>
    <x v="3"/>
    <s v="US-2017-108966"/>
    <x v="2"/>
    <d v="2017-10-18T00:00:00"/>
    <s v="Standard Class"/>
    <s v="SO-20335"/>
    <x v="2"/>
    <x v="0"/>
    <x v="0"/>
    <s v="Fort Lauderdale"/>
    <x v="2"/>
    <n v="33311"/>
    <x v="0"/>
    <s v="FUR-TA-10000577"/>
    <x v="0"/>
    <x v="3"/>
    <x v="3"/>
    <x v="3"/>
    <n v="5"/>
    <n v="0.45"/>
    <x v="3"/>
    <x v="0"/>
    <x v="0"/>
    <n v="0.5"/>
    <n v="6.6666666666666666E-2"/>
  </r>
  <r>
    <x v="4"/>
    <s v="US-2017-108966"/>
    <x v="2"/>
    <d v="2017-10-18T00:00:00"/>
    <s v="Standard Class"/>
    <s v="SO-20335"/>
    <x v="2"/>
    <x v="0"/>
    <x v="0"/>
    <s v="Fort Lauderdale"/>
    <x v="2"/>
    <n v="33311"/>
    <x v="0"/>
    <s v="OFF-ST-10000760"/>
    <x v="1"/>
    <x v="4"/>
    <x v="4"/>
    <x v="4"/>
    <n v="2"/>
    <n v="0.2"/>
    <x v="4"/>
    <x v="0"/>
    <x v="0"/>
    <n v="0.5"/>
    <n v="6.6666666666666666E-2"/>
  </r>
  <r>
    <x v="5"/>
    <s v="CA-2016-115812"/>
    <x v="3"/>
    <d v="2016-06-14T00:00:00"/>
    <s v="Standard Class"/>
    <s v="BH-11710"/>
    <x v="3"/>
    <x v="0"/>
    <x v="0"/>
    <s v="Los Angeles"/>
    <x v="1"/>
    <n v="90032"/>
    <x v="1"/>
    <s v="FUR-FU-10001487"/>
    <x v="0"/>
    <x v="5"/>
    <x v="5"/>
    <x v="5"/>
    <n v="7"/>
    <n v="0"/>
    <x v="5"/>
    <x v="1"/>
    <x v="0"/>
    <n v="0.14285714285714285"/>
    <n v="4.1666666666666664E-2"/>
  </r>
  <r>
    <x v="6"/>
    <s v="CA-2016-115812"/>
    <x v="3"/>
    <d v="2016-06-14T00:00:00"/>
    <s v="Standard Class"/>
    <s v="BH-11710"/>
    <x v="3"/>
    <x v="0"/>
    <x v="0"/>
    <s v="Los Angeles"/>
    <x v="1"/>
    <n v="90032"/>
    <x v="1"/>
    <s v="OFF-AR-10002833"/>
    <x v="1"/>
    <x v="6"/>
    <x v="6"/>
    <x v="6"/>
    <n v="4"/>
    <n v="0"/>
    <x v="6"/>
    <x v="1"/>
    <x v="0"/>
    <n v="0.14285714285714285"/>
    <n v="4.1666666666666664E-2"/>
  </r>
  <r>
    <x v="7"/>
    <s v="CA-2016-115812"/>
    <x v="3"/>
    <d v="2016-06-14T00:00:00"/>
    <s v="Standard Class"/>
    <s v="BH-11710"/>
    <x v="3"/>
    <x v="0"/>
    <x v="0"/>
    <s v="Los Angeles"/>
    <x v="1"/>
    <n v="90032"/>
    <x v="1"/>
    <s v="TEC-PH-10002275"/>
    <x v="2"/>
    <x v="7"/>
    <x v="7"/>
    <x v="7"/>
    <n v="6"/>
    <n v="0.2"/>
    <x v="7"/>
    <x v="1"/>
    <x v="0"/>
    <n v="0.14285714285714285"/>
    <n v="4.1666666666666664E-2"/>
  </r>
  <r>
    <x v="8"/>
    <s v="CA-2016-115812"/>
    <x v="3"/>
    <d v="2016-06-14T00:00:00"/>
    <s v="Standard Class"/>
    <s v="BH-11710"/>
    <x v="3"/>
    <x v="0"/>
    <x v="0"/>
    <s v="Los Angeles"/>
    <x v="1"/>
    <n v="90032"/>
    <x v="1"/>
    <s v="OFF-BI-10003910"/>
    <x v="1"/>
    <x v="8"/>
    <x v="8"/>
    <x v="8"/>
    <n v="3"/>
    <n v="0.2"/>
    <x v="8"/>
    <x v="1"/>
    <x v="0"/>
    <n v="0.14285714285714285"/>
    <n v="4.1666666666666664E-2"/>
  </r>
  <r>
    <x v="9"/>
    <s v="CA-2016-115812"/>
    <x v="3"/>
    <d v="2016-06-14T00:00:00"/>
    <s v="Standard Class"/>
    <s v="BH-11710"/>
    <x v="3"/>
    <x v="0"/>
    <x v="0"/>
    <s v="Los Angeles"/>
    <x v="1"/>
    <n v="90032"/>
    <x v="1"/>
    <s v="OFF-AP-10002892"/>
    <x v="1"/>
    <x v="9"/>
    <x v="9"/>
    <x v="9"/>
    <n v="5"/>
    <n v="0"/>
    <x v="9"/>
    <x v="1"/>
    <x v="0"/>
    <n v="0.14285714285714285"/>
    <n v="4.1666666666666664E-2"/>
  </r>
  <r>
    <x v="10"/>
    <s v="CA-2016-115812"/>
    <x v="3"/>
    <d v="2016-06-14T00:00:00"/>
    <s v="Standard Class"/>
    <s v="BH-11710"/>
    <x v="3"/>
    <x v="0"/>
    <x v="0"/>
    <s v="Los Angeles"/>
    <x v="1"/>
    <n v="90032"/>
    <x v="1"/>
    <s v="FUR-TA-10001539"/>
    <x v="0"/>
    <x v="3"/>
    <x v="10"/>
    <x v="10"/>
    <n v="9"/>
    <n v="0.2"/>
    <x v="10"/>
    <x v="1"/>
    <x v="0"/>
    <n v="0.14285714285714285"/>
    <n v="4.1666666666666664E-2"/>
  </r>
  <r>
    <x v="11"/>
    <s v="CA-2016-115812"/>
    <x v="3"/>
    <d v="2016-06-14T00:00:00"/>
    <s v="Standard Class"/>
    <s v="BH-11710"/>
    <x v="3"/>
    <x v="0"/>
    <x v="0"/>
    <s v="Los Angeles"/>
    <x v="1"/>
    <n v="90032"/>
    <x v="1"/>
    <s v="TEC-PH-10002033"/>
    <x v="2"/>
    <x v="7"/>
    <x v="11"/>
    <x v="11"/>
    <n v="4"/>
    <n v="0.2"/>
    <x v="11"/>
    <x v="1"/>
    <x v="0"/>
    <n v="0.14285714285714285"/>
    <n v="4.1666666666666664E-2"/>
  </r>
  <r>
    <x v="12"/>
    <s v="CA-2019-114412"/>
    <x v="4"/>
    <d v="2019-04-20T00:00:00"/>
    <s v="Standard Class"/>
    <s v="AA-10480"/>
    <x v="4"/>
    <x v="0"/>
    <x v="0"/>
    <s v="Concord"/>
    <x v="3"/>
    <n v="28027"/>
    <x v="0"/>
    <s v="OFF-PA-10002365"/>
    <x v="1"/>
    <x v="10"/>
    <x v="12"/>
    <x v="12"/>
    <n v="3"/>
    <n v="0.2"/>
    <x v="12"/>
    <x v="0"/>
    <x v="0"/>
    <n v="1"/>
    <n v="8.3333333333333329E-2"/>
  </r>
  <r>
    <x v="13"/>
    <s v="CA-2018-161389"/>
    <x v="5"/>
    <d v="2018-12-10T00:00:00"/>
    <s v="Standard Class"/>
    <s v="IM-15070"/>
    <x v="5"/>
    <x v="0"/>
    <x v="0"/>
    <s v="Seattle"/>
    <x v="4"/>
    <n v="98103"/>
    <x v="1"/>
    <s v="OFF-BI-10003656"/>
    <x v="1"/>
    <x v="8"/>
    <x v="13"/>
    <x v="13"/>
    <n v="3"/>
    <n v="0.2"/>
    <x v="13"/>
    <x v="1"/>
    <x v="0"/>
    <n v="1"/>
    <n v="4.7619047619047616E-2"/>
  </r>
  <r>
    <x v="14"/>
    <s v="US-2017-118983"/>
    <x v="6"/>
    <d v="2017-11-26T00:00:00"/>
    <s v="Standard Class"/>
    <s v="HP-14815"/>
    <x v="6"/>
    <x v="2"/>
    <x v="0"/>
    <s v="Fort Worth"/>
    <x v="5"/>
    <n v="76106"/>
    <x v="2"/>
    <s v="OFF-AP-10002311"/>
    <x v="1"/>
    <x v="9"/>
    <x v="14"/>
    <x v="14"/>
    <n v="5"/>
    <n v="0.8"/>
    <x v="14"/>
    <x v="2"/>
    <x v="0"/>
    <n v="0.5"/>
    <n v="0.1"/>
  </r>
  <r>
    <x v="15"/>
    <s v="US-2017-118983"/>
    <x v="6"/>
    <d v="2017-11-26T00:00:00"/>
    <s v="Standard Class"/>
    <s v="HP-14815"/>
    <x v="6"/>
    <x v="2"/>
    <x v="0"/>
    <s v="Fort Worth"/>
    <x v="5"/>
    <n v="76106"/>
    <x v="2"/>
    <s v="OFF-BI-10000756"/>
    <x v="1"/>
    <x v="8"/>
    <x v="15"/>
    <x v="15"/>
    <n v="3"/>
    <n v="0.8"/>
    <x v="15"/>
    <x v="2"/>
    <x v="0"/>
    <n v="0.5"/>
    <n v="0.1"/>
  </r>
  <r>
    <x v="16"/>
    <s v="CA-2016-105893"/>
    <x v="7"/>
    <d v="2016-11-18T00:00:00"/>
    <s v="Standard Class"/>
    <s v="PK-19075"/>
    <x v="7"/>
    <x v="0"/>
    <x v="0"/>
    <s v="Madison"/>
    <x v="6"/>
    <n v="53711"/>
    <x v="2"/>
    <s v="OFF-ST-10004186"/>
    <x v="1"/>
    <x v="4"/>
    <x v="16"/>
    <x v="16"/>
    <n v="6"/>
    <n v="0"/>
    <x v="16"/>
    <x v="2"/>
    <x v="0"/>
    <n v="1"/>
    <n v="0.04"/>
  </r>
  <r>
    <x v="17"/>
    <s v="CA-2016-167164"/>
    <x v="8"/>
    <d v="2016-05-15T00:00:00"/>
    <s v="Second Class"/>
    <s v="AG-10270"/>
    <x v="8"/>
    <x v="0"/>
    <x v="0"/>
    <s v="West Jordan"/>
    <x v="7"/>
    <n v="84084"/>
    <x v="1"/>
    <s v="OFF-ST-10000107"/>
    <x v="1"/>
    <x v="4"/>
    <x v="17"/>
    <x v="17"/>
    <n v="2"/>
    <n v="0"/>
    <x v="17"/>
    <x v="1"/>
    <x v="0"/>
    <n v="1"/>
    <n v="7.1428571428571425E-2"/>
  </r>
  <r>
    <x v="18"/>
    <s v="CA-2016-143336"/>
    <x v="9"/>
    <d v="2016-09-01T00:00:00"/>
    <s v="Second Class"/>
    <s v="ZD-21925"/>
    <x v="9"/>
    <x v="0"/>
    <x v="0"/>
    <s v="San Francisco"/>
    <x v="1"/>
    <n v="94109"/>
    <x v="1"/>
    <s v="OFF-AR-10003056"/>
    <x v="1"/>
    <x v="6"/>
    <x v="18"/>
    <x v="18"/>
    <n v="2"/>
    <n v="0"/>
    <x v="18"/>
    <x v="1"/>
    <x v="1"/>
    <n v="0.33333333333333331"/>
    <n v="0.1111111111111111"/>
  </r>
  <r>
    <x v="19"/>
    <s v="CA-2016-143336"/>
    <x v="9"/>
    <d v="2016-09-01T00:00:00"/>
    <s v="Second Class"/>
    <s v="ZD-21925"/>
    <x v="9"/>
    <x v="0"/>
    <x v="0"/>
    <s v="San Francisco"/>
    <x v="1"/>
    <n v="94109"/>
    <x v="1"/>
    <s v="TEC-PH-10001949"/>
    <x v="2"/>
    <x v="7"/>
    <x v="19"/>
    <x v="19"/>
    <n v="3"/>
    <n v="0.2"/>
    <x v="19"/>
    <x v="1"/>
    <x v="1"/>
    <n v="0.33333333333333331"/>
    <n v="0.1111111111111111"/>
  </r>
  <r>
    <x v="20"/>
    <s v="CA-2016-143336"/>
    <x v="9"/>
    <d v="2016-09-01T00:00:00"/>
    <s v="Second Class"/>
    <s v="ZD-21925"/>
    <x v="9"/>
    <x v="0"/>
    <x v="0"/>
    <s v="San Francisco"/>
    <x v="1"/>
    <n v="94109"/>
    <x v="1"/>
    <s v="OFF-BI-10002215"/>
    <x v="1"/>
    <x v="8"/>
    <x v="20"/>
    <x v="20"/>
    <n v="4"/>
    <n v="0.2"/>
    <x v="20"/>
    <x v="1"/>
    <x v="1"/>
    <n v="0.33333333333333331"/>
    <n v="0.1111111111111111"/>
  </r>
  <r>
    <x v="21"/>
    <s v="CA-2018-137330"/>
    <x v="10"/>
    <d v="2018-12-13T00:00:00"/>
    <s v="Standard Class"/>
    <s v="KB-16585"/>
    <x v="10"/>
    <x v="1"/>
    <x v="0"/>
    <s v="Fremont"/>
    <x v="8"/>
    <n v="68025"/>
    <x v="2"/>
    <s v="OFF-AR-10000246"/>
    <x v="1"/>
    <x v="6"/>
    <x v="21"/>
    <x v="21"/>
    <n v="7"/>
    <n v="0"/>
    <x v="21"/>
    <x v="2"/>
    <x v="0"/>
    <n v="0.5"/>
    <n v="4.3478260869565216E-2"/>
  </r>
  <r>
    <x v="22"/>
    <s v="CA-2018-137330"/>
    <x v="10"/>
    <d v="2018-12-13T00:00:00"/>
    <s v="Standard Class"/>
    <s v="KB-16585"/>
    <x v="10"/>
    <x v="1"/>
    <x v="0"/>
    <s v="Fremont"/>
    <x v="8"/>
    <n v="68025"/>
    <x v="2"/>
    <s v="OFF-AP-10001492"/>
    <x v="1"/>
    <x v="9"/>
    <x v="22"/>
    <x v="22"/>
    <n v="7"/>
    <n v="0"/>
    <x v="22"/>
    <x v="2"/>
    <x v="0"/>
    <n v="0.5"/>
    <n v="4.3478260869565216E-2"/>
  </r>
  <r>
    <x v="23"/>
    <s v="US-2019-156909"/>
    <x v="11"/>
    <d v="2019-07-18T00:00:00"/>
    <s v="Second Class"/>
    <s v="SF-20065"/>
    <x v="11"/>
    <x v="0"/>
    <x v="0"/>
    <s v="Philadelphia"/>
    <x v="9"/>
    <n v="19140"/>
    <x v="3"/>
    <s v="FUR-CH-10002774"/>
    <x v="0"/>
    <x v="1"/>
    <x v="23"/>
    <x v="23"/>
    <n v="2"/>
    <n v="0.3"/>
    <x v="23"/>
    <x v="3"/>
    <x v="0"/>
    <n v="1"/>
    <n v="0.1111111111111111"/>
  </r>
  <r>
    <x v="24"/>
    <s v="CA-2017-106320"/>
    <x v="12"/>
    <d v="2017-09-30T00:00:00"/>
    <s v="Standard Class"/>
    <s v="EB-13870"/>
    <x v="12"/>
    <x v="0"/>
    <x v="0"/>
    <s v="Orem"/>
    <x v="7"/>
    <n v="84057"/>
    <x v="1"/>
    <s v="FUR-TA-10000577"/>
    <x v="0"/>
    <x v="3"/>
    <x v="3"/>
    <x v="24"/>
    <n v="3"/>
    <n v="0"/>
    <x v="24"/>
    <x v="1"/>
    <x v="0"/>
    <n v="1"/>
    <n v="9.0909090909090912E-2"/>
  </r>
  <r>
    <x v="25"/>
    <s v="CA-2018-121755"/>
    <x v="13"/>
    <d v="2018-01-20T00:00:00"/>
    <s v="Second Class"/>
    <s v="EH-13945"/>
    <x v="13"/>
    <x v="0"/>
    <x v="0"/>
    <s v="Los Angeles"/>
    <x v="1"/>
    <n v="90049"/>
    <x v="1"/>
    <s v="OFF-BI-10001634"/>
    <x v="1"/>
    <x v="8"/>
    <x v="24"/>
    <x v="25"/>
    <n v="2"/>
    <n v="0.2"/>
    <x v="25"/>
    <x v="1"/>
    <x v="0"/>
    <n v="0.5"/>
    <n v="5.8823529411764705E-2"/>
  </r>
  <r>
    <x v="26"/>
    <s v="CA-2018-121755"/>
    <x v="13"/>
    <d v="2018-01-20T00:00:00"/>
    <s v="Second Class"/>
    <s v="EH-13945"/>
    <x v="13"/>
    <x v="0"/>
    <x v="0"/>
    <s v="Los Angeles"/>
    <x v="1"/>
    <n v="90049"/>
    <x v="1"/>
    <s v="TEC-AC-10003027"/>
    <x v="2"/>
    <x v="11"/>
    <x v="25"/>
    <x v="26"/>
    <n v="3"/>
    <n v="0"/>
    <x v="26"/>
    <x v="1"/>
    <x v="0"/>
    <n v="0.5"/>
    <n v="5.8823529411764705E-2"/>
  </r>
  <r>
    <x v="27"/>
    <s v="US-2017-150630"/>
    <x v="14"/>
    <d v="2017-09-21T00:00:00"/>
    <s v="Standard Class"/>
    <s v="TB-21520"/>
    <x v="14"/>
    <x v="0"/>
    <x v="0"/>
    <s v="Philadelphia"/>
    <x v="9"/>
    <n v="19140"/>
    <x v="3"/>
    <s v="FUR-BO-10004834"/>
    <x v="0"/>
    <x v="0"/>
    <x v="26"/>
    <x v="27"/>
    <n v="7"/>
    <n v="0.5"/>
    <x v="27"/>
    <x v="3"/>
    <x v="0"/>
    <n v="0.14285714285714285"/>
    <n v="0.05"/>
  </r>
  <r>
    <x v="28"/>
    <s v="US-2017-150630"/>
    <x v="14"/>
    <d v="2017-09-21T00:00:00"/>
    <s v="Standard Class"/>
    <s v="TB-21520"/>
    <x v="14"/>
    <x v="0"/>
    <x v="0"/>
    <s v="Philadelphia"/>
    <x v="9"/>
    <n v="19140"/>
    <x v="3"/>
    <s v="OFF-BI-10000474"/>
    <x v="1"/>
    <x v="8"/>
    <x v="27"/>
    <x v="28"/>
    <n v="2"/>
    <n v="0.7"/>
    <x v="28"/>
    <x v="3"/>
    <x v="0"/>
    <n v="0.14285714285714285"/>
    <n v="0.05"/>
  </r>
  <r>
    <x v="29"/>
    <s v="US-2017-150630"/>
    <x v="14"/>
    <d v="2017-09-21T00:00:00"/>
    <s v="Standard Class"/>
    <s v="TB-21520"/>
    <x v="14"/>
    <x v="0"/>
    <x v="0"/>
    <s v="Philadelphia"/>
    <x v="9"/>
    <n v="19140"/>
    <x v="3"/>
    <s v="FUR-FU-10004848"/>
    <x v="0"/>
    <x v="5"/>
    <x v="28"/>
    <x v="29"/>
    <n v="3"/>
    <n v="0.2"/>
    <x v="29"/>
    <x v="3"/>
    <x v="0"/>
    <n v="0.14285714285714285"/>
    <n v="0.05"/>
  </r>
  <r>
    <x v="30"/>
    <s v="US-2017-150630"/>
    <x v="14"/>
    <d v="2017-09-21T00:00:00"/>
    <s v="Standard Class"/>
    <s v="TB-21520"/>
    <x v="14"/>
    <x v="0"/>
    <x v="0"/>
    <s v="Philadelphia"/>
    <x v="9"/>
    <n v="19140"/>
    <x v="3"/>
    <s v="OFF-EN-10001509"/>
    <x v="1"/>
    <x v="12"/>
    <x v="29"/>
    <x v="30"/>
    <n v="2"/>
    <n v="0.2"/>
    <x v="30"/>
    <x v="3"/>
    <x v="0"/>
    <n v="0.14285714285714285"/>
    <n v="0.05"/>
  </r>
  <r>
    <x v="31"/>
    <s v="US-2017-150630"/>
    <x v="14"/>
    <d v="2017-09-21T00:00:00"/>
    <s v="Standard Class"/>
    <s v="TB-21520"/>
    <x v="14"/>
    <x v="0"/>
    <x v="0"/>
    <s v="Philadelphia"/>
    <x v="9"/>
    <n v="19140"/>
    <x v="3"/>
    <s v="OFF-AR-10004042"/>
    <x v="1"/>
    <x v="6"/>
    <x v="30"/>
    <x v="31"/>
    <n v="6"/>
    <n v="0.2"/>
    <x v="31"/>
    <x v="3"/>
    <x v="0"/>
    <n v="0.14285714285714285"/>
    <n v="0.05"/>
  </r>
  <r>
    <x v="32"/>
    <s v="US-2017-150630"/>
    <x v="14"/>
    <d v="2017-09-21T00:00:00"/>
    <s v="Standard Class"/>
    <s v="TB-21520"/>
    <x v="14"/>
    <x v="0"/>
    <x v="0"/>
    <s v="Philadelphia"/>
    <x v="9"/>
    <n v="19140"/>
    <x v="3"/>
    <s v="OFF-BI-10001525"/>
    <x v="1"/>
    <x v="8"/>
    <x v="31"/>
    <x v="32"/>
    <n v="6"/>
    <n v="0.7"/>
    <x v="32"/>
    <x v="3"/>
    <x v="0"/>
    <n v="0.14285714285714285"/>
    <n v="0.05"/>
  </r>
  <r>
    <x v="33"/>
    <s v="US-2017-150630"/>
    <x v="14"/>
    <d v="2017-09-21T00:00:00"/>
    <s v="Standard Class"/>
    <s v="TB-21520"/>
    <x v="14"/>
    <x v="0"/>
    <x v="0"/>
    <s v="Philadelphia"/>
    <x v="9"/>
    <n v="19140"/>
    <x v="3"/>
    <s v="OFF-AR-10001683"/>
    <x v="1"/>
    <x v="6"/>
    <x v="32"/>
    <x v="33"/>
    <n v="2"/>
    <n v="0.2"/>
    <x v="33"/>
    <x v="3"/>
    <x v="0"/>
    <n v="0.14285714285714285"/>
    <n v="0.05"/>
  </r>
  <r>
    <x v="34"/>
    <s v="CA-2019-107727"/>
    <x v="15"/>
    <d v="2019-10-23T00:00:00"/>
    <s v="Second Class"/>
    <s v="MA-17560"/>
    <x v="15"/>
    <x v="2"/>
    <x v="0"/>
    <s v="Houston"/>
    <x v="5"/>
    <n v="77095"/>
    <x v="2"/>
    <s v="OFF-PA-10000249"/>
    <x v="1"/>
    <x v="10"/>
    <x v="33"/>
    <x v="34"/>
    <n v="3"/>
    <n v="0.2"/>
    <x v="34"/>
    <x v="2"/>
    <x v="0"/>
    <n v="1"/>
    <n v="2.9411764705882353E-2"/>
  </r>
  <r>
    <x v="35"/>
    <s v="CA-2018-117590"/>
    <x v="16"/>
    <d v="2018-12-10T00:00:00"/>
    <s v="First Class"/>
    <s v="GH-14485"/>
    <x v="16"/>
    <x v="1"/>
    <x v="0"/>
    <s v="Richardson"/>
    <x v="5"/>
    <n v="75080"/>
    <x v="2"/>
    <s v="TEC-PH-10004977"/>
    <x v="2"/>
    <x v="7"/>
    <x v="34"/>
    <x v="35"/>
    <n v="7"/>
    <n v="0.2"/>
    <x v="35"/>
    <x v="2"/>
    <x v="0"/>
    <n v="0.5"/>
    <n v="0.33333333333333331"/>
  </r>
  <r>
    <x v="36"/>
    <s v="CA-2018-117590"/>
    <x v="16"/>
    <d v="2018-12-10T00:00:00"/>
    <s v="First Class"/>
    <s v="GH-14485"/>
    <x v="16"/>
    <x v="1"/>
    <x v="0"/>
    <s v="Richardson"/>
    <x v="5"/>
    <n v="75080"/>
    <x v="2"/>
    <s v="FUR-FU-10003664"/>
    <x v="0"/>
    <x v="5"/>
    <x v="35"/>
    <x v="36"/>
    <n v="5"/>
    <n v="0.6"/>
    <x v="36"/>
    <x v="2"/>
    <x v="0"/>
    <n v="0.5"/>
    <n v="0.33333333333333331"/>
  </r>
  <r>
    <x v="37"/>
    <s v="CA-2017-117415"/>
    <x v="17"/>
    <d v="2017-12-31T00:00:00"/>
    <s v="Standard Class"/>
    <s v="SN-20710"/>
    <x v="17"/>
    <x v="2"/>
    <x v="0"/>
    <s v="Houston"/>
    <x v="5"/>
    <n v="77041"/>
    <x v="2"/>
    <s v="OFF-EN-10002986"/>
    <x v="1"/>
    <x v="12"/>
    <x v="36"/>
    <x v="37"/>
    <n v="9"/>
    <n v="0.2"/>
    <x v="37"/>
    <x v="2"/>
    <x v="0"/>
    <n v="0.25"/>
    <n v="5.2631578947368418E-2"/>
  </r>
  <r>
    <x v="38"/>
    <s v="CA-2017-117415"/>
    <x v="17"/>
    <d v="2017-12-31T00:00:00"/>
    <s v="Standard Class"/>
    <s v="SN-20710"/>
    <x v="17"/>
    <x v="2"/>
    <x v="0"/>
    <s v="Houston"/>
    <x v="5"/>
    <n v="77041"/>
    <x v="2"/>
    <s v="FUR-BO-10002545"/>
    <x v="0"/>
    <x v="0"/>
    <x v="37"/>
    <x v="38"/>
    <n v="3"/>
    <n v="0.32"/>
    <x v="38"/>
    <x v="2"/>
    <x v="0"/>
    <n v="0.25"/>
    <n v="5.2631578947368418E-2"/>
  </r>
  <r>
    <x v="39"/>
    <s v="CA-2017-117415"/>
    <x v="17"/>
    <d v="2017-12-31T00:00:00"/>
    <s v="Standard Class"/>
    <s v="SN-20710"/>
    <x v="17"/>
    <x v="2"/>
    <x v="0"/>
    <s v="Houston"/>
    <x v="5"/>
    <n v="77041"/>
    <x v="2"/>
    <s v="FUR-CH-10004218"/>
    <x v="0"/>
    <x v="1"/>
    <x v="38"/>
    <x v="39"/>
    <n v="3"/>
    <n v="0.3"/>
    <x v="39"/>
    <x v="2"/>
    <x v="0"/>
    <n v="0.25"/>
    <n v="5.2631578947368418E-2"/>
  </r>
  <r>
    <x v="40"/>
    <s v="CA-2017-117415"/>
    <x v="17"/>
    <d v="2017-12-31T00:00:00"/>
    <s v="Standard Class"/>
    <s v="SN-20710"/>
    <x v="17"/>
    <x v="2"/>
    <x v="0"/>
    <s v="Houston"/>
    <x v="5"/>
    <n v="77041"/>
    <x v="2"/>
    <s v="TEC-PH-10000486"/>
    <x v="2"/>
    <x v="7"/>
    <x v="39"/>
    <x v="40"/>
    <n v="4"/>
    <n v="0.2"/>
    <x v="40"/>
    <x v="2"/>
    <x v="0"/>
    <n v="0.25"/>
    <n v="5.2631578947368418E-2"/>
  </r>
  <r>
    <x v="41"/>
    <s v="CA-2019-120999"/>
    <x v="18"/>
    <d v="2019-09-15T00:00:00"/>
    <s v="Standard Class"/>
    <s v="LC-16930"/>
    <x v="18"/>
    <x v="1"/>
    <x v="0"/>
    <s v="Naperville"/>
    <x v="10"/>
    <n v="60540"/>
    <x v="2"/>
    <s v="TEC-PH-10004093"/>
    <x v="2"/>
    <x v="7"/>
    <x v="40"/>
    <x v="41"/>
    <n v="4"/>
    <n v="0.2"/>
    <x v="41"/>
    <x v="2"/>
    <x v="0"/>
    <n v="1"/>
    <n v="7.1428571428571425E-2"/>
  </r>
  <r>
    <x v="42"/>
    <s v="CA-2018-101343"/>
    <x v="19"/>
    <d v="2018-07-22T00:00:00"/>
    <s v="Standard Class"/>
    <s v="RA-19885"/>
    <x v="19"/>
    <x v="1"/>
    <x v="0"/>
    <s v="Los Angeles"/>
    <x v="1"/>
    <n v="90049"/>
    <x v="1"/>
    <s v="OFF-ST-10003479"/>
    <x v="1"/>
    <x v="4"/>
    <x v="41"/>
    <x v="42"/>
    <n v="2"/>
    <n v="0"/>
    <x v="42"/>
    <x v="1"/>
    <x v="0"/>
    <n v="1"/>
    <n v="6.6666666666666666E-2"/>
  </r>
  <r>
    <x v="43"/>
    <s v="CA-2019-139619"/>
    <x v="20"/>
    <d v="2019-09-23T00:00:00"/>
    <s v="Standard Class"/>
    <s v="ES-14080"/>
    <x v="20"/>
    <x v="1"/>
    <x v="0"/>
    <s v="Melbourne"/>
    <x v="2"/>
    <n v="32935"/>
    <x v="0"/>
    <s v="OFF-ST-10003282"/>
    <x v="1"/>
    <x v="4"/>
    <x v="42"/>
    <x v="43"/>
    <n v="2"/>
    <n v="0.2"/>
    <x v="43"/>
    <x v="0"/>
    <x v="0"/>
    <n v="1"/>
    <n v="0.05"/>
  </r>
  <r>
    <x v="44"/>
    <s v="CA-2018-118255"/>
    <x v="21"/>
    <d v="2018-03-13T00:00:00"/>
    <s v="First Class"/>
    <s v="ON-18715"/>
    <x v="21"/>
    <x v="1"/>
    <x v="0"/>
    <s v="Eagan"/>
    <x v="11"/>
    <n v="55122"/>
    <x v="2"/>
    <s v="TEC-AC-10000171"/>
    <x v="2"/>
    <x v="11"/>
    <x v="43"/>
    <x v="44"/>
    <n v="2"/>
    <n v="0"/>
    <x v="44"/>
    <x v="2"/>
    <x v="0"/>
    <n v="0.5"/>
    <n v="6.6666666666666666E-2"/>
  </r>
  <r>
    <x v="45"/>
    <s v="CA-2018-118255"/>
    <x v="21"/>
    <d v="2018-03-13T00:00:00"/>
    <s v="First Class"/>
    <s v="ON-18715"/>
    <x v="21"/>
    <x v="1"/>
    <x v="0"/>
    <s v="Eagan"/>
    <x v="11"/>
    <n v="55122"/>
    <x v="2"/>
    <s v="OFF-BI-10003291"/>
    <x v="1"/>
    <x v="8"/>
    <x v="44"/>
    <x v="45"/>
    <n v="2"/>
    <n v="0"/>
    <x v="45"/>
    <x v="2"/>
    <x v="0"/>
    <n v="0.5"/>
    <n v="6.6666666666666666E-2"/>
  </r>
  <r>
    <x v="46"/>
    <s v="CA-2016-146703"/>
    <x v="22"/>
    <d v="2016-10-25T00:00:00"/>
    <s v="Second Class"/>
    <s v="PO-18865"/>
    <x v="22"/>
    <x v="0"/>
    <x v="0"/>
    <s v="Westland"/>
    <x v="12"/>
    <n v="48185"/>
    <x v="2"/>
    <s v="OFF-ST-10001713"/>
    <x v="1"/>
    <x v="4"/>
    <x v="45"/>
    <x v="46"/>
    <n v="4"/>
    <n v="0"/>
    <x v="46"/>
    <x v="2"/>
    <x v="0"/>
    <n v="1"/>
    <n v="7.6923076923076927E-2"/>
  </r>
  <r>
    <x v="47"/>
    <s v="CA-2018-169194"/>
    <x v="23"/>
    <d v="2018-06-25T00:00:00"/>
    <s v="Standard Class"/>
    <s v="LH-16900"/>
    <x v="23"/>
    <x v="0"/>
    <x v="0"/>
    <s v="Dover"/>
    <x v="13"/>
    <n v="19901"/>
    <x v="3"/>
    <s v="TEC-AC-10002167"/>
    <x v="2"/>
    <x v="11"/>
    <x v="46"/>
    <x v="47"/>
    <n v="3"/>
    <n v="0"/>
    <x v="47"/>
    <x v="3"/>
    <x v="0"/>
    <n v="0.5"/>
    <n v="6.6666666666666666E-2"/>
  </r>
  <r>
    <x v="48"/>
    <s v="CA-2018-169194"/>
    <x v="23"/>
    <d v="2018-06-25T00:00:00"/>
    <s v="Standard Class"/>
    <s v="LH-16900"/>
    <x v="23"/>
    <x v="0"/>
    <x v="0"/>
    <s v="Dover"/>
    <x v="13"/>
    <n v="19901"/>
    <x v="3"/>
    <s v="TEC-PH-10003988"/>
    <x v="2"/>
    <x v="7"/>
    <x v="47"/>
    <x v="48"/>
    <n v="2"/>
    <n v="0"/>
    <x v="48"/>
    <x v="3"/>
    <x v="0"/>
    <n v="0.5"/>
    <n v="6.6666666666666666E-2"/>
  </r>
  <r>
    <x v="49"/>
    <s v="CA-2017-115742"/>
    <x v="24"/>
    <d v="2017-04-22T00:00:00"/>
    <s v="Standard Class"/>
    <s v="DP-13000"/>
    <x v="24"/>
    <x v="0"/>
    <x v="0"/>
    <s v="New Albany"/>
    <x v="14"/>
    <n v="47150"/>
    <x v="2"/>
    <s v="OFF-BI-10004410"/>
    <x v="1"/>
    <x v="8"/>
    <x v="48"/>
    <x v="49"/>
    <n v="6"/>
    <n v="0"/>
    <x v="49"/>
    <x v="2"/>
    <x v="0"/>
    <n v="0.25"/>
    <n v="5.8823529411764705E-2"/>
  </r>
  <r>
    <x v="50"/>
    <s v="CA-2017-115742"/>
    <x v="24"/>
    <d v="2017-04-22T00:00:00"/>
    <s v="Standard Class"/>
    <s v="DP-13000"/>
    <x v="24"/>
    <x v="0"/>
    <x v="0"/>
    <s v="New Albany"/>
    <x v="14"/>
    <n v="47150"/>
    <x v="2"/>
    <s v="OFF-LA-10002762"/>
    <x v="1"/>
    <x v="2"/>
    <x v="49"/>
    <x v="50"/>
    <n v="6"/>
    <n v="0"/>
    <x v="50"/>
    <x v="2"/>
    <x v="0"/>
    <n v="0.25"/>
    <n v="5.8823529411764705E-2"/>
  </r>
  <r>
    <x v="51"/>
    <s v="CA-2017-115742"/>
    <x v="24"/>
    <d v="2017-04-22T00:00:00"/>
    <s v="Standard Class"/>
    <s v="DP-13000"/>
    <x v="24"/>
    <x v="0"/>
    <x v="0"/>
    <s v="New Albany"/>
    <x v="14"/>
    <n v="47150"/>
    <x v="2"/>
    <s v="FUR-FU-10001706"/>
    <x v="0"/>
    <x v="5"/>
    <x v="50"/>
    <x v="51"/>
    <n v="2"/>
    <n v="0"/>
    <x v="51"/>
    <x v="2"/>
    <x v="0"/>
    <n v="0.25"/>
    <n v="5.8823529411764705E-2"/>
  </r>
  <r>
    <x v="52"/>
    <s v="CA-2017-115742"/>
    <x v="24"/>
    <d v="2017-04-22T00:00:00"/>
    <s v="Standard Class"/>
    <s v="DP-13000"/>
    <x v="24"/>
    <x v="0"/>
    <x v="0"/>
    <s v="New Albany"/>
    <x v="14"/>
    <n v="47150"/>
    <x v="2"/>
    <s v="FUR-CH-10003061"/>
    <x v="0"/>
    <x v="1"/>
    <x v="51"/>
    <x v="52"/>
    <n v="1"/>
    <n v="0"/>
    <x v="52"/>
    <x v="2"/>
    <x v="0"/>
    <n v="0.25"/>
    <n v="5.8823529411764705E-2"/>
  </r>
  <r>
    <x v="53"/>
    <s v="CA-2018-105816"/>
    <x v="25"/>
    <d v="2018-12-17T00:00:00"/>
    <s v="Standard Class"/>
    <s v="JM-15265"/>
    <x v="25"/>
    <x v="1"/>
    <x v="0"/>
    <s v="New York City"/>
    <x v="15"/>
    <n v="10024"/>
    <x v="3"/>
    <s v="OFF-FA-10000304"/>
    <x v="1"/>
    <x v="13"/>
    <x v="52"/>
    <x v="53"/>
    <n v="7"/>
    <n v="0"/>
    <x v="53"/>
    <x v="3"/>
    <x v="0"/>
    <n v="0.5"/>
    <n v="7.6923076923076927E-2"/>
  </r>
  <r>
    <x v="54"/>
    <s v="CA-2018-105816"/>
    <x v="25"/>
    <d v="2018-12-17T00:00:00"/>
    <s v="Standard Class"/>
    <s v="JM-15265"/>
    <x v="25"/>
    <x v="1"/>
    <x v="0"/>
    <s v="New York City"/>
    <x v="15"/>
    <n v="10024"/>
    <x v="3"/>
    <s v="TEC-PH-10002447"/>
    <x v="2"/>
    <x v="7"/>
    <x v="53"/>
    <x v="54"/>
    <n v="5"/>
    <n v="0"/>
    <x v="54"/>
    <x v="3"/>
    <x v="0"/>
    <n v="0.5"/>
    <n v="7.6923076923076927E-2"/>
  </r>
  <r>
    <x v="55"/>
    <s v="CA-2018-111682"/>
    <x v="26"/>
    <d v="2018-06-18T00:00:00"/>
    <s v="First Class"/>
    <s v="TB-21055"/>
    <x v="26"/>
    <x v="0"/>
    <x v="0"/>
    <s v="Troy"/>
    <x v="15"/>
    <n v="12180"/>
    <x v="3"/>
    <s v="OFF-ST-10000604"/>
    <x v="1"/>
    <x v="4"/>
    <x v="54"/>
    <x v="55"/>
    <n v="6"/>
    <n v="0"/>
    <x v="55"/>
    <x v="3"/>
    <x v="1"/>
    <n v="0.14285714285714285"/>
    <n v="5.5555555555555552E-2"/>
  </r>
  <r>
    <x v="56"/>
    <s v="CA-2018-111682"/>
    <x v="26"/>
    <d v="2018-06-18T00:00:00"/>
    <s v="First Class"/>
    <s v="TB-21055"/>
    <x v="26"/>
    <x v="0"/>
    <x v="0"/>
    <s v="Troy"/>
    <x v="15"/>
    <n v="12180"/>
    <x v="3"/>
    <s v="OFF-PA-10001569"/>
    <x v="1"/>
    <x v="10"/>
    <x v="55"/>
    <x v="56"/>
    <n v="5"/>
    <n v="0"/>
    <x v="56"/>
    <x v="3"/>
    <x v="1"/>
    <n v="0.14285714285714285"/>
    <n v="5.5555555555555552E-2"/>
  </r>
  <r>
    <x v="57"/>
    <s v="CA-2018-111682"/>
    <x v="26"/>
    <d v="2018-06-18T00:00:00"/>
    <s v="First Class"/>
    <s v="TB-21055"/>
    <x v="26"/>
    <x v="0"/>
    <x v="0"/>
    <s v="Troy"/>
    <x v="15"/>
    <n v="12180"/>
    <x v="3"/>
    <s v="FUR-CH-10003968"/>
    <x v="0"/>
    <x v="1"/>
    <x v="56"/>
    <x v="57"/>
    <n v="5"/>
    <n v="0.1"/>
    <x v="57"/>
    <x v="3"/>
    <x v="1"/>
    <n v="0.14285714285714285"/>
    <n v="5.5555555555555552E-2"/>
  </r>
  <r>
    <x v="58"/>
    <s v="CA-2018-111682"/>
    <x v="26"/>
    <d v="2018-06-18T00:00:00"/>
    <s v="First Class"/>
    <s v="TB-21055"/>
    <x v="26"/>
    <x v="0"/>
    <x v="0"/>
    <s v="Troy"/>
    <x v="15"/>
    <n v="12180"/>
    <x v="3"/>
    <s v="OFF-PA-10000587"/>
    <x v="1"/>
    <x v="10"/>
    <x v="57"/>
    <x v="58"/>
    <n v="2"/>
    <n v="0"/>
    <x v="58"/>
    <x v="3"/>
    <x v="1"/>
    <n v="0.14285714285714285"/>
    <n v="5.5555555555555552E-2"/>
  </r>
  <r>
    <x v="59"/>
    <s v="CA-2018-111682"/>
    <x v="26"/>
    <d v="2018-06-18T00:00:00"/>
    <s v="First Class"/>
    <s v="TB-21055"/>
    <x v="26"/>
    <x v="0"/>
    <x v="0"/>
    <s v="Troy"/>
    <x v="15"/>
    <n v="12180"/>
    <x v="3"/>
    <s v="TEC-AC-10002167"/>
    <x v="2"/>
    <x v="11"/>
    <x v="46"/>
    <x v="59"/>
    <n v="2"/>
    <n v="0"/>
    <x v="59"/>
    <x v="3"/>
    <x v="1"/>
    <n v="0.14285714285714285"/>
    <n v="5.5555555555555552E-2"/>
  </r>
  <r>
    <x v="60"/>
    <s v="CA-2018-111682"/>
    <x v="26"/>
    <d v="2018-06-18T00:00:00"/>
    <s v="First Class"/>
    <s v="TB-21055"/>
    <x v="26"/>
    <x v="0"/>
    <x v="0"/>
    <s v="Troy"/>
    <x v="15"/>
    <n v="12180"/>
    <x v="3"/>
    <s v="OFF-BI-10001460"/>
    <x v="1"/>
    <x v="8"/>
    <x v="58"/>
    <x v="60"/>
    <n v="4"/>
    <n v="0.2"/>
    <x v="60"/>
    <x v="3"/>
    <x v="1"/>
    <n v="0.14285714285714285"/>
    <n v="5.5555555555555552E-2"/>
  </r>
  <r>
    <x v="61"/>
    <s v="CA-2018-111682"/>
    <x v="26"/>
    <d v="2018-06-18T00:00:00"/>
    <s v="First Class"/>
    <s v="TB-21055"/>
    <x v="26"/>
    <x v="0"/>
    <x v="0"/>
    <s v="Troy"/>
    <x v="15"/>
    <n v="12180"/>
    <x v="3"/>
    <s v="OFF-AR-10001868"/>
    <x v="1"/>
    <x v="6"/>
    <x v="59"/>
    <x v="61"/>
    <n v="1"/>
    <n v="0"/>
    <x v="61"/>
    <x v="3"/>
    <x v="1"/>
    <n v="0.14285714285714285"/>
    <n v="5.5555555555555552E-2"/>
  </r>
  <r>
    <x v="62"/>
    <s v="CA-2017-135545"/>
    <x v="27"/>
    <d v="2017-11-30T00:00:00"/>
    <s v="Standard Class"/>
    <s v="KM-16720"/>
    <x v="27"/>
    <x v="0"/>
    <x v="0"/>
    <s v="Los Angeles"/>
    <x v="1"/>
    <n v="90004"/>
    <x v="1"/>
    <s v="TEC-AC-10004633"/>
    <x v="2"/>
    <x v="11"/>
    <x v="60"/>
    <x v="62"/>
    <n v="2"/>
    <n v="0"/>
    <x v="62"/>
    <x v="1"/>
    <x v="0"/>
    <n v="0.25"/>
    <n v="3.5714285714285712E-2"/>
  </r>
  <r>
    <x v="63"/>
    <s v="CA-2017-135545"/>
    <x v="27"/>
    <d v="2017-11-30T00:00:00"/>
    <s v="Standard Class"/>
    <s v="KM-16720"/>
    <x v="27"/>
    <x v="0"/>
    <x v="0"/>
    <s v="Los Angeles"/>
    <x v="1"/>
    <n v="90004"/>
    <x v="1"/>
    <s v="OFF-BI-10001078"/>
    <x v="1"/>
    <x v="8"/>
    <x v="61"/>
    <x v="63"/>
    <n v="6"/>
    <n v="0.2"/>
    <x v="63"/>
    <x v="1"/>
    <x v="0"/>
    <n v="0.25"/>
    <n v="3.5714285714285712E-2"/>
  </r>
  <r>
    <x v="64"/>
    <s v="CA-2017-135545"/>
    <x v="27"/>
    <d v="2017-11-30T00:00:00"/>
    <s v="Standard Class"/>
    <s v="KM-16720"/>
    <x v="27"/>
    <x v="0"/>
    <x v="0"/>
    <s v="Los Angeles"/>
    <x v="1"/>
    <n v="90004"/>
    <x v="1"/>
    <s v="OFF-PA-10003892"/>
    <x v="1"/>
    <x v="10"/>
    <x v="62"/>
    <x v="64"/>
    <n v="3"/>
    <n v="0"/>
    <x v="64"/>
    <x v="1"/>
    <x v="0"/>
    <n v="0.25"/>
    <n v="3.5714285714285712E-2"/>
  </r>
  <r>
    <x v="65"/>
    <s v="CA-2017-135545"/>
    <x v="27"/>
    <d v="2017-11-30T00:00:00"/>
    <s v="Standard Class"/>
    <s v="KM-16720"/>
    <x v="27"/>
    <x v="0"/>
    <x v="0"/>
    <s v="Los Angeles"/>
    <x v="1"/>
    <n v="90004"/>
    <x v="1"/>
    <s v="FUR-FU-10000397"/>
    <x v="0"/>
    <x v="5"/>
    <x v="63"/>
    <x v="65"/>
    <n v="4"/>
    <n v="0"/>
    <x v="65"/>
    <x v="1"/>
    <x v="0"/>
    <n v="0.25"/>
    <n v="3.5714285714285712E-2"/>
  </r>
  <r>
    <x v="66"/>
    <s v="US-2017-164175"/>
    <x v="28"/>
    <d v="2017-05-05T00:00:00"/>
    <s v="Standard Class"/>
    <s v="PS-18970"/>
    <x v="28"/>
    <x v="2"/>
    <x v="0"/>
    <s v="Chicago"/>
    <x v="10"/>
    <n v="60610"/>
    <x v="2"/>
    <s v="FUR-CH-10001146"/>
    <x v="0"/>
    <x v="1"/>
    <x v="64"/>
    <x v="66"/>
    <n v="5"/>
    <n v="0.3"/>
    <x v="66"/>
    <x v="2"/>
    <x v="0"/>
    <n v="1"/>
    <n v="7.6923076923076927E-2"/>
  </r>
  <r>
    <x v="67"/>
    <s v="CA-2016-106376"/>
    <x v="29"/>
    <d v="2016-12-10T00:00:00"/>
    <s v="Standard Class"/>
    <s v="BS-11590"/>
    <x v="29"/>
    <x v="1"/>
    <x v="0"/>
    <s v="Gilbert"/>
    <x v="16"/>
    <n v="85234"/>
    <x v="1"/>
    <s v="OFF-AR-10002671"/>
    <x v="1"/>
    <x v="6"/>
    <x v="65"/>
    <x v="67"/>
    <n v="8"/>
    <n v="0.2"/>
    <x v="67"/>
    <x v="1"/>
    <x v="0"/>
    <n v="0.5"/>
    <n v="0.1"/>
  </r>
  <r>
    <x v="68"/>
    <s v="CA-2016-106376"/>
    <x v="29"/>
    <d v="2016-12-10T00:00:00"/>
    <s v="Standard Class"/>
    <s v="BS-11590"/>
    <x v="29"/>
    <x v="1"/>
    <x v="0"/>
    <s v="Gilbert"/>
    <x v="16"/>
    <n v="85234"/>
    <x v="1"/>
    <s v="TEC-PH-10002726"/>
    <x v="2"/>
    <x v="7"/>
    <x v="66"/>
    <x v="68"/>
    <n v="4"/>
    <n v="0.2"/>
    <x v="68"/>
    <x v="1"/>
    <x v="0"/>
    <n v="0.5"/>
    <n v="0.1"/>
  </r>
  <r>
    <x v="69"/>
    <s v="CA-2018-119823"/>
    <x v="30"/>
    <d v="2018-06-06T00:00:00"/>
    <s v="First Class"/>
    <s v="KD-16270"/>
    <x v="30"/>
    <x v="0"/>
    <x v="0"/>
    <s v="Springfield"/>
    <x v="17"/>
    <n v="22153"/>
    <x v="0"/>
    <s v="OFF-PA-10000482"/>
    <x v="1"/>
    <x v="10"/>
    <x v="67"/>
    <x v="69"/>
    <n v="2"/>
    <n v="0"/>
    <x v="69"/>
    <x v="0"/>
    <x v="0"/>
    <n v="1"/>
    <n v="6.25E-2"/>
  </r>
  <r>
    <x v="70"/>
    <s v="CA-2018-106075"/>
    <x v="31"/>
    <d v="2018-09-23T00:00:00"/>
    <s v="Standard Class"/>
    <s v="HM-14980"/>
    <x v="31"/>
    <x v="0"/>
    <x v="0"/>
    <s v="New York City"/>
    <x v="15"/>
    <n v="10009"/>
    <x v="3"/>
    <s v="OFF-BI-10004654"/>
    <x v="1"/>
    <x v="8"/>
    <x v="68"/>
    <x v="70"/>
    <n v="1"/>
    <n v="0.2"/>
    <x v="70"/>
    <x v="3"/>
    <x v="0"/>
    <n v="1"/>
    <n v="0.14285714285714285"/>
  </r>
  <r>
    <x v="71"/>
    <s v="CA-2019-114440"/>
    <x v="32"/>
    <d v="2019-09-17T00:00:00"/>
    <s v="Second Class"/>
    <s v="TB-21520"/>
    <x v="14"/>
    <x v="0"/>
    <x v="0"/>
    <s v="Jackson"/>
    <x v="12"/>
    <n v="49201"/>
    <x v="2"/>
    <s v="OFF-PA-10004675"/>
    <x v="1"/>
    <x v="10"/>
    <x v="69"/>
    <x v="71"/>
    <n v="3"/>
    <n v="0"/>
    <x v="71"/>
    <x v="2"/>
    <x v="0"/>
    <n v="1"/>
    <n v="0.05"/>
  </r>
  <r>
    <x v="72"/>
    <s v="US-2017-134026"/>
    <x v="33"/>
    <d v="2017-05-02T00:00:00"/>
    <s v="Standard Class"/>
    <s v="JE-15745"/>
    <x v="32"/>
    <x v="0"/>
    <x v="0"/>
    <s v="Memphis"/>
    <x v="18"/>
    <n v="38109"/>
    <x v="0"/>
    <s v="FUR-CH-10000513"/>
    <x v="0"/>
    <x v="1"/>
    <x v="70"/>
    <x v="72"/>
    <n v="8"/>
    <n v="0.2"/>
    <x v="72"/>
    <x v="0"/>
    <x v="0"/>
    <n v="0.33333333333333331"/>
    <n v="4.3478260869565216E-2"/>
  </r>
  <r>
    <x v="73"/>
    <s v="US-2017-134026"/>
    <x v="33"/>
    <d v="2017-05-02T00:00:00"/>
    <s v="Standard Class"/>
    <s v="JE-15745"/>
    <x v="32"/>
    <x v="0"/>
    <x v="0"/>
    <s v="Memphis"/>
    <x v="18"/>
    <n v="38109"/>
    <x v="0"/>
    <s v="FUR-FU-10003708"/>
    <x v="0"/>
    <x v="5"/>
    <x v="71"/>
    <x v="73"/>
    <n v="2"/>
    <n v="0.2"/>
    <x v="73"/>
    <x v="0"/>
    <x v="0"/>
    <n v="0.33333333333333331"/>
    <n v="4.3478260869565216E-2"/>
  </r>
  <r>
    <x v="74"/>
    <s v="US-2017-134026"/>
    <x v="33"/>
    <d v="2017-05-02T00:00:00"/>
    <s v="Standard Class"/>
    <s v="JE-15745"/>
    <x v="32"/>
    <x v="0"/>
    <x v="0"/>
    <s v="Memphis"/>
    <x v="18"/>
    <n v="38109"/>
    <x v="0"/>
    <s v="OFF-ST-10004123"/>
    <x v="1"/>
    <x v="4"/>
    <x v="72"/>
    <x v="74"/>
    <n v="1"/>
    <n v="0.2"/>
    <x v="74"/>
    <x v="0"/>
    <x v="0"/>
    <n v="0.33333333333333331"/>
    <n v="4.3478260869565216E-2"/>
  </r>
  <r>
    <x v="75"/>
    <s v="US-2019-118038"/>
    <x v="34"/>
    <d v="2019-12-11T00:00:00"/>
    <s v="First Class"/>
    <s v="KB-16600"/>
    <x v="33"/>
    <x v="1"/>
    <x v="0"/>
    <s v="Houston"/>
    <x v="5"/>
    <n v="77041"/>
    <x v="2"/>
    <s v="OFF-BI-10004182"/>
    <x v="1"/>
    <x v="8"/>
    <x v="73"/>
    <x v="75"/>
    <n v="3"/>
    <n v="0.8"/>
    <x v="75"/>
    <x v="2"/>
    <x v="0"/>
    <n v="0.33333333333333331"/>
    <n v="0.1111111111111111"/>
  </r>
  <r>
    <x v="76"/>
    <s v="US-2019-118038"/>
    <x v="34"/>
    <d v="2019-12-11T00:00:00"/>
    <s v="First Class"/>
    <s v="KB-16600"/>
    <x v="33"/>
    <x v="1"/>
    <x v="0"/>
    <s v="Houston"/>
    <x v="5"/>
    <n v="77041"/>
    <x v="2"/>
    <s v="FUR-FU-10000260"/>
    <x v="0"/>
    <x v="5"/>
    <x v="74"/>
    <x v="76"/>
    <n v="3"/>
    <n v="0.6"/>
    <x v="76"/>
    <x v="2"/>
    <x v="0"/>
    <n v="0.33333333333333331"/>
    <n v="0.1111111111111111"/>
  </r>
  <r>
    <x v="77"/>
    <s v="US-2019-118038"/>
    <x v="34"/>
    <d v="2019-12-11T00:00:00"/>
    <s v="First Class"/>
    <s v="KB-16600"/>
    <x v="33"/>
    <x v="1"/>
    <x v="0"/>
    <s v="Houston"/>
    <x v="5"/>
    <n v="77041"/>
    <x v="2"/>
    <s v="OFF-ST-10000615"/>
    <x v="1"/>
    <x v="4"/>
    <x v="75"/>
    <x v="77"/>
    <n v="3"/>
    <n v="0.2"/>
    <x v="77"/>
    <x v="2"/>
    <x v="0"/>
    <n v="0.33333333333333331"/>
    <n v="0.1111111111111111"/>
  </r>
  <r>
    <x v="78"/>
    <s v="US-2016-147606"/>
    <x v="35"/>
    <d v="2016-12-01T00:00:00"/>
    <s v="Second Class"/>
    <s v="JE-15745"/>
    <x v="32"/>
    <x v="0"/>
    <x v="0"/>
    <s v="Houston"/>
    <x v="5"/>
    <n v="77070"/>
    <x v="2"/>
    <s v="FUR-FU-10003194"/>
    <x v="0"/>
    <x v="5"/>
    <x v="76"/>
    <x v="78"/>
    <n v="5"/>
    <n v="0.6"/>
    <x v="78"/>
    <x v="2"/>
    <x v="0"/>
    <n v="1"/>
    <n v="4.3478260869565216E-2"/>
  </r>
  <r>
    <x v="79"/>
    <s v="CA-2018-127208"/>
    <x v="1"/>
    <d v="2018-06-15T00:00:00"/>
    <s v="First Class"/>
    <s v="SC-20770"/>
    <x v="34"/>
    <x v="1"/>
    <x v="0"/>
    <s v="Decatur"/>
    <x v="19"/>
    <n v="35601"/>
    <x v="0"/>
    <s v="OFF-AP-10002118"/>
    <x v="1"/>
    <x v="9"/>
    <x v="77"/>
    <x v="79"/>
    <n v="1"/>
    <n v="0"/>
    <x v="79"/>
    <x v="0"/>
    <x v="0"/>
    <n v="0.5"/>
    <n v="4.7619047619047616E-2"/>
  </r>
  <r>
    <x v="80"/>
    <s v="CA-2018-127208"/>
    <x v="1"/>
    <d v="2018-06-15T00:00:00"/>
    <s v="First Class"/>
    <s v="SC-20770"/>
    <x v="34"/>
    <x v="1"/>
    <x v="0"/>
    <s v="Decatur"/>
    <x v="19"/>
    <n v="35601"/>
    <x v="0"/>
    <s v="OFF-BI-10002309"/>
    <x v="1"/>
    <x v="8"/>
    <x v="78"/>
    <x v="80"/>
    <n v="3"/>
    <n v="0"/>
    <x v="80"/>
    <x v="0"/>
    <x v="0"/>
    <n v="0.5"/>
    <n v="4.7619047619047616E-2"/>
  </r>
  <r>
    <x v="81"/>
    <s v="CA-2016-139451"/>
    <x v="36"/>
    <d v="2016-10-16T00:00:00"/>
    <s v="Standard Class"/>
    <s v="DN-13690"/>
    <x v="35"/>
    <x v="0"/>
    <x v="0"/>
    <s v="San Francisco"/>
    <x v="1"/>
    <n v="94122"/>
    <x v="1"/>
    <s v="OFF-AR-10002053"/>
    <x v="1"/>
    <x v="6"/>
    <x v="79"/>
    <x v="81"/>
    <n v="5"/>
    <n v="0"/>
    <x v="81"/>
    <x v="1"/>
    <x v="0"/>
    <n v="0.5"/>
    <n v="9.0909090909090912E-2"/>
  </r>
  <r>
    <x v="82"/>
    <s v="CA-2016-139451"/>
    <x v="36"/>
    <d v="2016-10-16T00:00:00"/>
    <s v="Standard Class"/>
    <s v="DN-13690"/>
    <x v="35"/>
    <x v="0"/>
    <x v="0"/>
    <s v="San Francisco"/>
    <x v="1"/>
    <n v="94122"/>
    <x v="1"/>
    <s v="OFF-ST-10002370"/>
    <x v="1"/>
    <x v="4"/>
    <x v="80"/>
    <x v="82"/>
    <n v="1"/>
    <n v="0"/>
    <x v="82"/>
    <x v="1"/>
    <x v="0"/>
    <n v="0.5"/>
    <n v="9.0909090909090912E-2"/>
  </r>
  <r>
    <x v="83"/>
    <s v="CA-2017-149734"/>
    <x v="37"/>
    <d v="2017-09-08T00:00:00"/>
    <s v="Standard Class"/>
    <s v="JC-16105"/>
    <x v="36"/>
    <x v="1"/>
    <x v="0"/>
    <s v="Durham"/>
    <x v="3"/>
    <n v="27707"/>
    <x v="0"/>
    <s v="OFF-EN-10000927"/>
    <x v="1"/>
    <x v="12"/>
    <x v="81"/>
    <x v="83"/>
    <n v="7"/>
    <n v="0.2"/>
    <x v="83"/>
    <x v="0"/>
    <x v="0"/>
    <n v="1"/>
    <n v="0.1111111111111111"/>
  </r>
  <r>
    <x v="84"/>
    <s v="US-2019-119662"/>
    <x v="38"/>
    <d v="2019-11-16T00:00:00"/>
    <s v="First Class"/>
    <s v="CS-12400"/>
    <x v="37"/>
    <x v="2"/>
    <x v="0"/>
    <s v="Chicago"/>
    <x v="10"/>
    <n v="60623"/>
    <x v="2"/>
    <s v="OFF-ST-10003656"/>
    <x v="1"/>
    <x v="4"/>
    <x v="82"/>
    <x v="84"/>
    <n v="3"/>
    <n v="0.2"/>
    <x v="84"/>
    <x v="2"/>
    <x v="0"/>
    <n v="1"/>
    <n v="7.1428571428571425E-2"/>
  </r>
  <r>
    <x v="85"/>
    <s v="CA-2019-140088"/>
    <x v="39"/>
    <d v="2019-05-30T00:00:00"/>
    <s v="Second Class"/>
    <s v="PO-18865"/>
    <x v="22"/>
    <x v="0"/>
    <x v="0"/>
    <s v="Columbia"/>
    <x v="20"/>
    <n v="29203"/>
    <x v="0"/>
    <s v="FUR-CH-10000863"/>
    <x v="0"/>
    <x v="1"/>
    <x v="83"/>
    <x v="85"/>
    <n v="2"/>
    <n v="0"/>
    <x v="85"/>
    <x v="0"/>
    <x v="0"/>
    <n v="1"/>
    <n v="7.6923076923076927E-2"/>
  </r>
  <r>
    <x v="86"/>
    <s v="CA-2019-155558"/>
    <x v="40"/>
    <d v="2019-11-02T00:00:00"/>
    <s v="Standard Class"/>
    <s v="PG-18895"/>
    <x v="38"/>
    <x v="0"/>
    <x v="0"/>
    <s v="Rochester"/>
    <x v="11"/>
    <n v="55901"/>
    <x v="2"/>
    <s v="TEC-AC-10001998"/>
    <x v="2"/>
    <x v="11"/>
    <x v="84"/>
    <x v="86"/>
    <n v="1"/>
    <n v="0"/>
    <x v="86"/>
    <x v="2"/>
    <x v="0"/>
    <n v="0.5"/>
    <n v="5.8823529411764705E-2"/>
  </r>
  <r>
    <x v="87"/>
    <s v="CA-2019-155558"/>
    <x v="40"/>
    <d v="2019-11-02T00:00:00"/>
    <s v="Standard Class"/>
    <s v="PG-18895"/>
    <x v="38"/>
    <x v="0"/>
    <x v="0"/>
    <s v="Rochester"/>
    <x v="11"/>
    <n v="55901"/>
    <x v="2"/>
    <s v="OFF-LA-10000134"/>
    <x v="1"/>
    <x v="2"/>
    <x v="85"/>
    <x v="51"/>
    <n v="2"/>
    <n v="0"/>
    <x v="51"/>
    <x v="2"/>
    <x v="0"/>
    <n v="0.5"/>
    <n v="5.8823529411764705E-2"/>
  </r>
  <r>
    <x v="88"/>
    <s v="CA-2018-159695"/>
    <x v="41"/>
    <d v="2018-04-10T00:00:00"/>
    <s v="Second Class"/>
    <s v="GM-14455"/>
    <x v="39"/>
    <x v="2"/>
    <x v="0"/>
    <s v="Houston"/>
    <x v="5"/>
    <n v="77095"/>
    <x v="2"/>
    <s v="OFF-ST-10003442"/>
    <x v="1"/>
    <x v="4"/>
    <x v="86"/>
    <x v="87"/>
    <n v="7"/>
    <n v="0.2"/>
    <x v="87"/>
    <x v="2"/>
    <x v="0"/>
    <n v="1"/>
    <n v="8.3333333333333329E-2"/>
  </r>
  <r>
    <x v="89"/>
    <s v="CA-2018-109806"/>
    <x v="42"/>
    <d v="2018-09-22T00:00:00"/>
    <s v="Standard Class"/>
    <s v="JS-15685"/>
    <x v="40"/>
    <x v="1"/>
    <x v="0"/>
    <s v="Los Angeles"/>
    <x v="1"/>
    <n v="90036"/>
    <x v="1"/>
    <s v="OFF-AR-10004930"/>
    <x v="1"/>
    <x v="6"/>
    <x v="87"/>
    <x v="88"/>
    <n v="3"/>
    <n v="0"/>
    <x v="88"/>
    <x v="1"/>
    <x v="1"/>
    <n v="0.33333333333333331"/>
    <n v="9.0909090909090912E-2"/>
  </r>
  <r>
    <x v="90"/>
    <s v="CA-2018-109806"/>
    <x v="42"/>
    <d v="2018-09-22T00:00:00"/>
    <s v="Standard Class"/>
    <s v="JS-15685"/>
    <x v="40"/>
    <x v="1"/>
    <x v="0"/>
    <s v="Los Angeles"/>
    <x v="1"/>
    <n v="90036"/>
    <x v="1"/>
    <s v="TEC-PH-10004093"/>
    <x v="2"/>
    <x v="7"/>
    <x v="40"/>
    <x v="89"/>
    <n v="2"/>
    <n v="0.2"/>
    <x v="89"/>
    <x v="1"/>
    <x v="1"/>
    <n v="0.33333333333333331"/>
    <n v="9.0909090909090912E-2"/>
  </r>
  <r>
    <x v="91"/>
    <s v="CA-2018-109806"/>
    <x v="42"/>
    <d v="2018-09-22T00:00:00"/>
    <s v="Standard Class"/>
    <s v="JS-15685"/>
    <x v="40"/>
    <x v="1"/>
    <x v="0"/>
    <s v="Los Angeles"/>
    <x v="1"/>
    <n v="90036"/>
    <x v="1"/>
    <s v="OFF-PA-10000304"/>
    <x v="1"/>
    <x v="10"/>
    <x v="88"/>
    <x v="90"/>
    <n v="1"/>
    <n v="0"/>
    <x v="90"/>
    <x v="1"/>
    <x v="1"/>
    <n v="0.33333333333333331"/>
    <n v="9.0909090909090912E-2"/>
  </r>
  <r>
    <x v="92"/>
    <s v="CA-2017-149587"/>
    <x v="43"/>
    <d v="2017-02-05T00:00:00"/>
    <s v="Second Class"/>
    <s v="KB-16315"/>
    <x v="41"/>
    <x v="0"/>
    <x v="0"/>
    <s v="Minneapolis"/>
    <x v="11"/>
    <n v="55407"/>
    <x v="2"/>
    <s v="OFF-PA-10003177"/>
    <x v="1"/>
    <x v="10"/>
    <x v="89"/>
    <x v="91"/>
    <n v="2"/>
    <n v="0"/>
    <x v="91"/>
    <x v="2"/>
    <x v="0"/>
    <n v="0.33333333333333331"/>
    <n v="4.5454545454545456E-2"/>
  </r>
  <r>
    <x v="93"/>
    <s v="CA-2017-149587"/>
    <x v="43"/>
    <d v="2017-02-05T00:00:00"/>
    <s v="Second Class"/>
    <s v="KB-16315"/>
    <x v="41"/>
    <x v="0"/>
    <x v="0"/>
    <s v="Minneapolis"/>
    <x v="11"/>
    <n v="55407"/>
    <x v="2"/>
    <s v="FUR-FU-10003799"/>
    <x v="0"/>
    <x v="5"/>
    <x v="90"/>
    <x v="92"/>
    <n v="3"/>
    <n v="0"/>
    <x v="92"/>
    <x v="2"/>
    <x v="0"/>
    <n v="0.33333333333333331"/>
    <n v="4.5454545454545456E-2"/>
  </r>
  <r>
    <x v="94"/>
    <s v="CA-2017-149587"/>
    <x v="43"/>
    <d v="2017-02-05T00:00:00"/>
    <s v="Second Class"/>
    <s v="KB-16315"/>
    <x v="41"/>
    <x v="0"/>
    <x v="0"/>
    <s v="Minneapolis"/>
    <x v="11"/>
    <n v="55407"/>
    <x v="2"/>
    <s v="OFF-BI-10002852"/>
    <x v="1"/>
    <x v="8"/>
    <x v="91"/>
    <x v="93"/>
    <n v="2"/>
    <n v="0"/>
    <x v="93"/>
    <x v="2"/>
    <x v="0"/>
    <n v="0.33333333333333331"/>
    <n v="4.5454545454545456E-2"/>
  </r>
  <r>
    <x v="95"/>
    <s v="US-2019-109484"/>
    <x v="44"/>
    <d v="2019-11-12T00:00:00"/>
    <s v="Standard Class"/>
    <s v="RB-19705"/>
    <x v="42"/>
    <x v="2"/>
    <x v="0"/>
    <s v="Portland"/>
    <x v="21"/>
    <n v="97206"/>
    <x v="1"/>
    <s v="OFF-BI-10004738"/>
    <x v="1"/>
    <x v="8"/>
    <x v="92"/>
    <x v="94"/>
    <n v="1"/>
    <n v="0.7"/>
    <x v="94"/>
    <x v="1"/>
    <x v="0"/>
    <n v="1"/>
    <n v="0.14285714285714285"/>
  </r>
  <r>
    <x v="96"/>
    <s v="CA-2019-161018"/>
    <x v="45"/>
    <d v="2019-11-11T00:00:00"/>
    <s v="Second Class"/>
    <s v="PN-18775"/>
    <x v="43"/>
    <x v="2"/>
    <x v="0"/>
    <s v="New York City"/>
    <x v="15"/>
    <n v="10009"/>
    <x v="3"/>
    <s v="FUR-FU-10000629"/>
    <x v="0"/>
    <x v="5"/>
    <x v="93"/>
    <x v="95"/>
    <n v="7"/>
    <n v="0"/>
    <x v="95"/>
    <x v="3"/>
    <x v="0"/>
    <n v="1"/>
    <n v="7.6923076923076927E-2"/>
  </r>
  <r>
    <x v="97"/>
    <s v="CA-2019-157833"/>
    <x v="46"/>
    <d v="2019-06-20T00:00:00"/>
    <s v="First Class"/>
    <s v="KD-16345"/>
    <x v="44"/>
    <x v="0"/>
    <x v="0"/>
    <s v="San Francisco"/>
    <x v="1"/>
    <n v="94122"/>
    <x v="1"/>
    <s v="OFF-BI-10001721"/>
    <x v="1"/>
    <x v="8"/>
    <x v="94"/>
    <x v="96"/>
    <n v="3"/>
    <n v="0.2"/>
    <x v="96"/>
    <x v="1"/>
    <x v="0"/>
    <n v="1"/>
    <n v="0.1"/>
  </r>
  <r>
    <x v="98"/>
    <s v="CA-2018-149223"/>
    <x v="47"/>
    <d v="2018-09-11T00:00:00"/>
    <s v="Standard Class"/>
    <s v="ER-13855"/>
    <x v="45"/>
    <x v="1"/>
    <x v="0"/>
    <s v="Saint Paul"/>
    <x v="11"/>
    <n v="55106"/>
    <x v="2"/>
    <s v="OFF-AP-10000358"/>
    <x v="1"/>
    <x v="9"/>
    <x v="95"/>
    <x v="42"/>
    <n v="6"/>
    <n v="0"/>
    <x v="97"/>
    <x v="2"/>
    <x v="0"/>
    <n v="1"/>
    <n v="0.2"/>
  </r>
  <r>
    <x v="99"/>
    <s v="CA-2018-158568"/>
    <x v="48"/>
    <d v="2018-09-02T00:00:00"/>
    <s v="Standard Class"/>
    <s v="RB-19465"/>
    <x v="46"/>
    <x v="2"/>
    <x v="0"/>
    <s v="Chicago"/>
    <x v="10"/>
    <n v="60610"/>
    <x v="2"/>
    <s v="OFF-PA-10003256"/>
    <x v="1"/>
    <x v="10"/>
    <x v="96"/>
    <x v="97"/>
    <n v="7"/>
    <n v="0.2"/>
    <x v="98"/>
    <x v="2"/>
    <x v="0"/>
    <n v="0.33333333333333331"/>
    <n v="4.3478260869565216E-2"/>
  </r>
  <r>
    <x v="100"/>
    <s v="CA-2018-158568"/>
    <x v="48"/>
    <d v="2018-09-02T00:00:00"/>
    <s v="Standard Class"/>
    <s v="RB-19465"/>
    <x v="46"/>
    <x v="2"/>
    <x v="0"/>
    <s v="Chicago"/>
    <x v="10"/>
    <n v="60610"/>
    <x v="2"/>
    <s v="TEC-AC-10001767"/>
    <x v="2"/>
    <x v="11"/>
    <x v="97"/>
    <x v="98"/>
    <n v="3"/>
    <n v="0.2"/>
    <x v="99"/>
    <x v="2"/>
    <x v="0"/>
    <n v="0.33333333333333331"/>
    <n v="4.3478260869565216E-2"/>
  </r>
  <r>
    <x v="101"/>
    <s v="CA-2018-158568"/>
    <x v="48"/>
    <d v="2018-09-02T00:00:00"/>
    <s v="Standard Class"/>
    <s v="RB-19465"/>
    <x v="46"/>
    <x v="2"/>
    <x v="0"/>
    <s v="Chicago"/>
    <x v="10"/>
    <n v="60610"/>
    <x v="2"/>
    <s v="OFF-BI-10002609"/>
    <x v="1"/>
    <x v="8"/>
    <x v="98"/>
    <x v="99"/>
    <n v="3"/>
    <n v="0.8"/>
    <x v="100"/>
    <x v="2"/>
    <x v="0"/>
    <n v="0.33333333333333331"/>
    <n v="4.3478260869565216E-2"/>
  </r>
  <r>
    <x v="102"/>
    <s v="CA-2018-129903"/>
    <x v="49"/>
    <d v="2018-12-04T00:00:00"/>
    <s v="Second Class"/>
    <s v="GZ-14470"/>
    <x v="47"/>
    <x v="0"/>
    <x v="0"/>
    <s v="Rochester"/>
    <x v="11"/>
    <n v="55901"/>
    <x v="2"/>
    <s v="OFF-PA-10004040"/>
    <x v="1"/>
    <x v="10"/>
    <x v="99"/>
    <x v="100"/>
    <n v="4"/>
    <n v="0"/>
    <x v="101"/>
    <x v="2"/>
    <x v="0"/>
    <n v="1"/>
    <n v="7.1428571428571425E-2"/>
  </r>
  <r>
    <x v="103"/>
    <s v="US-2017-156867"/>
    <x v="50"/>
    <d v="2017-11-17T00:00:00"/>
    <s v="Standard Class"/>
    <s v="LC-16870"/>
    <x v="48"/>
    <x v="0"/>
    <x v="0"/>
    <s v="Aurora"/>
    <x v="22"/>
    <n v="80013"/>
    <x v="1"/>
    <s v="TEC-AC-10001552"/>
    <x v="2"/>
    <x v="11"/>
    <x v="100"/>
    <x v="101"/>
    <n v="6"/>
    <n v="0.2"/>
    <x v="102"/>
    <x v="1"/>
    <x v="0"/>
    <n v="0.33333333333333331"/>
    <n v="3.3333333333333333E-2"/>
  </r>
  <r>
    <x v="104"/>
    <s v="US-2017-156867"/>
    <x v="50"/>
    <d v="2017-11-17T00:00:00"/>
    <s v="Standard Class"/>
    <s v="LC-16870"/>
    <x v="48"/>
    <x v="0"/>
    <x v="0"/>
    <s v="Aurora"/>
    <x v="22"/>
    <n v="80013"/>
    <x v="1"/>
    <s v="FUR-FU-10004006"/>
    <x v="0"/>
    <x v="5"/>
    <x v="101"/>
    <x v="102"/>
    <n v="3"/>
    <n v="0.2"/>
    <x v="103"/>
    <x v="1"/>
    <x v="0"/>
    <n v="0.33333333333333331"/>
    <n v="3.3333333333333333E-2"/>
  </r>
  <r>
    <x v="105"/>
    <s v="US-2017-156867"/>
    <x v="50"/>
    <d v="2017-11-17T00:00:00"/>
    <s v="Standard Class"/>
    <s v="LC-16870"/>
    <x v="48"/>
    <x v="0"/>
    <x v="0"/>
    <s v="Aurora"/>
    <x v="22"/>
    <n v="80013"/>
    <x v="1"/>
    <s v="OFF-BI-10002794"/>
    <x v="1"/>
    <x v="8"/>
    <x v="102"/>
    <x v="103"/>
    <n v="3"/>
    <n v="0.7"/>
    <x v="104"/>
    <x v="1"/>
    <x v="0"/>
    <n v="0.33333333333333331"/>
    <n v="3.3333333333333333E-2"/>
  </r>
  <r>
    <x v="106"/>
    <s v="CA-2019-119004"/>
    <x v="51"/>
    <d v="2019-11-28T00:00:00"/>
    <s v="Standard Class"/>
    <s v="JM-15250"/>
    <x v="49"/>
    <x v="0"/>
    <x v="0"/>
    <s v="Charlotte"/>
    <x v="3"/>
    <n v="28205"/>
    <x v="0"/>
    <s v="TEC-AC-10003499"/>
    <x v="2"/>
    <x v="11"/>
    <x v="103"/>
    <x v="104"/>
    <n v="8"/>
    <n v="0.2"/>
    <x v="105"/>
    <x v="0"/>
    <x v="0"/>
    <n v="0.33333333333333331"/>
    <n v="5.2631578947368418E-2"/>
  </r>
  <r>
    <x v="107"/>
    <s v="CA-2019-119004"/>
    <x v="51"/>
    <d v="2019-11-28T00:00:00"/>
    <s v="Standard Class"/>
    <s v="JM-15250"/>
    <x v="49"/>
    <x v="0"/>
    <x v="0"/>
    <s v="Charlotte"/>
    <x v="3"/>
    <n v="28205"/>
    <x v="0"/>
    <s v="TEC-PH-10002844"/>
    <x v="2"/>
    <x v="7"/>
    <x v="104"/>
    <x v="105"/>
    <n v="1"/>
    <n v="0.2"/>
    <x v="106"/>
    <x v="0"/>
    <x v="0"/>
    <n v="0.33333333333333331"/>
    <n v="5.2631578947368418E-2"/>
  </r>
  <r>
    <x v="108"/>
    <s v="CA-2019-119004"/>
    <x v="51"/>
    <d v="2019-11-28T00:00:00"/>
    <s v="Standard Class"/>
    <s v="JM-15250"/>
    <x v="49"/>
    <x v="0"/>
    <x v="0"/>
    <s v="Charlotte"/>
    <x v="3"/>
    <n v="28205"/>
    <x v="0"/>
    <s v="OFF-AR-10000390"/>
    <x v="1"/>
    <x v="6"/>
    <x v="105"/>
    <x v="106"/>
    <n v="1"/>
    <n v="0.2"/>
    <x v="107"/>
    <x v="0"/>
    <x v="0"/>
    <n v="0.33333333333333331"/>
    <n v="5.2631578947368418E-2"/>
  </r>
  <r>
    <x v="109"/>
    <s v="CA-2017-129476"/>
    <x v="52"/>
    <d v="2017-10-20T00:00:00"/>
    <s v="Standard Class"/>
    <s v="PA-19060"/>
    <x v="50"/>
    <x v="2"/>
    <x v="0"/>
    <s v="Orland Park"/>
    <x v="10"/>
    <n v="60462"/>
    <x v="2"/>
    <s v="TEC-AC-10000844"/>
    <x v="2"/>
    <x v="11"/>
    <x v="106"/>
    <x v="107"/>
    <n v="5"/>
    <n v="0.2"/>
    <x v="108"/>
    <x v="2"/>
    <x v="0"/>
    <n v="1"/>
    <n v="0.14285714285714285"/>
  </r>
  <r>
    <x v="110"/>
    <s v="CA-2019-146780"/>
    <x v="53"/>
    <d v="2019-12-30T00:00:00"/>
    <s v="Standard Class"/>
    <s v="CV-12805"/>
    <x v="51"/>
    <x v="1"/>
    <x v="0"/>
    <s v="New York City"/>
    <x v="15"/>
    <n v="10035"/>
    <x v="3"/>
    <s v="FUR-FU-10001934"/>
    <x v="0"/>
    <x v="5"/>
    <x v="107"/>
    <x v="108"/>
    <n v="2"/>
    <n v="0"/>
    <x v="109"/>
    <x v="3"/>
    <x v="0"/>
    <n v="1"/>
    <n v="5.2631578947368418E-2"/>
  </r>
  <r>
    <x v="111"/>
    <s v="CA-2018-128867"/>
    <x v="54"/>
    <d v="2018-11-10T00:00:00"/>
    <s v="Standard Class"/>
    <s v="CL-12565"/>
    <x v="52"/>
    <x v="0"/>
    <x v="0"/>
    <s v="Urbandale"/>
    <x v="23"/>
    <n v="50322"/>
    <x v="2"/>
    <s v="OFF-AR-10000380"/>
    <x v="1"/>
    <x v="6"/>
    <x v="108"/>
    <x v="109"/>
    <n v="2"/>
    <n v="0"/>
    <x v="110"/>
    <x v="2"/>
    <x v="0"/>
    <n v="0.5"/>
    <n v="3.5714285714285712E-2"/>
  </r>
  <r>
    <x v="112"/>
    <s v="CA-2018-128867"/>
    <x v="54"/>
    <d v="2018-11-10T00:00:00"/>
    <s v="Standard Class"/>
    <s v="CL-12565"/>
    <x v="52"/>
    <x v="0"/>
    <x v="0"/>
    <s v="Urbandale"/>
    <x v="23"/>
    <n v="50322"/>
    <x v="2"/>
    <s v="OFF-BI-10003981"/>
    <x v="1"/>
    <x v="8"/>
    <x v="109"/>
    <x v="77"/>
    <n v="6"/>
    <n v="0"/>
    <x v="111"/>
    <x v="2"/>
    <x v="0"/>
    <n v="0.5"/>
    <n v="3.5714285714285712E-2"/>
  </r>
  <r>
    <x v="113"/>
    <s v="CA-2016-115259"/>
    <x v="55"/>
    <d v="2016-08-27T00:00:00"/>
    <s v="Second Class"/>
    <s v="RC-19960"/>
    <x v="53"/>
    <x v="0"/>
    <x v="0"/>
    <s v="Columbus"/>
    <x v="24"/>
    <n v="43229"/>
    <x v="3"/>
    <s v="OFF-FA-10000621"/>
    <x v="1"/>
    <x v="13"/>
    <x v="110"/>
    <x v="110"/>
    <n v="14"/>
    <n v="0.2"/>
    <x v="112"/>
    <x v="3"/>
    <x v="0"/>
    <n v="0.25"/>
    <n v="9.0909090909090912E-2"/>
  </r>
  <r>
    <x v="114"/>
    <s v="CA-2016-115259"/>
    <x v="55"/>
    <d v="2016-08-27T00:00:00"/>
    <s v="Second Class"/>
    <s v="RC-19960"/>
    <x v="53"/>
    <x v="0"/>
    <x v="0"/>
    <s v="Columbus"/>
    <x v="24"/>
    <n v="43229"/>
    <x v="3"/>
    <s v="OFF-EN-10002600"/>
    <x v="1"/>
    <x v="12"/>
    <x v="111"/>
    <x v="111"/>
    <n v="2"/>
    <n v="0.2"/>
    <x v="113"/>
    <x v="3"/>
    <x v="0"/>
    <n v="0.25"/>
    <n v="9.0909090909090912E-2"/>
  </r>
  <r>
    <x v="115"/>
    <s v="CA-2016-115259"/>
    <x v="55"/>
    <d v="2016-08-27T00:00:00"/>
    <s v="Second Class"/>
    <s v="RC-19960"/>
    <x v="53"/>
    <x v="0"/>
    <x v="0"/>
    <s v="Columbus"/>
    <x v="24"/>
    <n v="43229"/>
    <x v="3"/>
    <s v="OFF-PA-10004965"/>
    <x v="1"/>
    <x v="10"/>
    <x v="112"/>
    <x v="112"/>
    <n v="3"/>
    <n v="0.2"/>
    <x v="114"/>
    <x v="3"/>
    <x v="0"/>
    <n v="0.25"/>
    <n v="9.0909090909090912E-2"/>
  </r>
  <r>
    <x v="116"/>
    <s v="CA-2016-115259"/>
    <x v="55"/>
    <d v="2016-08-27T00:00:00"/>
    <s v="Second Class"/>
    <s v="RC-19960"/>
    <x v="53"/>
    <x v="0"/>
    <x v="0"/>
    <s v="Columbus"/>
    <x v="24"/>
    <n v="43229"/>
    <x v="3"/>
    <s v="OFF-EN-10002504"/>
    <x v="1"/>
    <x v="12"/>
    <x v="113"/>
    <x v="113"/>
    <n v="6"/>
    <n v="0.2"/>
    <x v="115"/>
    <x v="3"/>
    <x v="0"/>
    <n v="0.25"/>
    <n v="9.0909090909090912E-2"/>
  </r>
  <r>
    <x v="117"/>
    <s v="CA-2017-110457"/>
    <x v="56"/>
    <d v="2017-03-06T00:00:00"/>
    <s v="Standard Class"/>
    <s v="DK-13090"/>
    <x v="54"/>
    <x v="0"/>
    <x v="0"/>
    <s v="Seattle"/>
    <x v="4"/>
    <n v="98103"/>
    <x v="1"/>
    <s v="FUR-TA-10001768"/>
    <x v="0"/>
    <x v="3"/>
    <x v="114"/>
    <x v="114"/>
    <n v="3"/>
    <n v="0"/>
    <x v="116"/>
    <x v="1"/>
    <x v="0"/>
    <n v="1"/>
    <n v="7.6923076923076927E-2"/>
  </r>
  <r>
    <x v="118"/>
    <s v="US-2017-136476"/>
    <x v="57"/>
    <d v="2017-04-10T00:00:00"/>
    <s v="Standard Class"/>
    <s v="GG-14650"/>
    <x v="55"/>
    <x v="1"/>
    <x v="0"/>
    <s v="Bristol"/>
    <x v="18"/>
    <n v="37620"/>
    <x v="0"/>
    <s v="OFF-BI-10003650"/>
    <x v="1"/>
    <x v="8"/>
    <x v="115"/>
    <x v="115"/>
    <n v="1"/>
    <n v="0.7"/>
    <x v="117"/>
    <x v="0"/>
    <x v="0"/>
    <n v="1"/>
    <n v="4.1666666666666664E-2"/>
  </r>
  <r>
    <x v="119"/>
    <s v="CA-2018-103730"/>
    <x v="1"/>
    <d v="2018-06-15T00:00:00"/>
    <s v="First Class"/>
    <s v="SC-20725"/>
    <x v="56"/>
    <x v="0"/>
    <x v="0"/>
    <s v="Wilmington"/>
    <x v="13"/>
    <n v="19805"/>
    <x v="3"/>
    <s v="FUR-FU-10002157"/>
    <x v="0"/>
    <x v="5"/>
    <x v="116"/>
    <x v="116"/>
    <n v="3"/>
    <n v="0"/>
    <x v="118"/>
    <x v="3"/>
    <x v="0"/>
    <n v="0.2"/>
    <n v="3.8461538461538464E-2"/>
  </r>
  <r>
    <x v="120"/>
    <s v="CA-2018-103730"/>
    <x v="1"/>
    <d v="2018-06-15T00:00:00"/>
    <s v="First Class"/>
    <s v="SC-20725"/>
    <x v="56"/>
    <x v="0"/>
    <x v="0"/>
    <s v="Wilmington"/>
    <x v="13"/>
    <n v="19805"/>
    <x v="3"/>
    <s v="OFF-BI-10003910"/>
    <x v="1"/>
    <x v="8"/>
    <x v="8"/>
    <x v="117"/>
    <n v="4"/>
    <n v="0"/>
    <x v="119"/>
    <x v="3"/>
    <x v="0"/>
    <n v="0.2"/>
    <n v="3.8461538461538464E-2"/>
  </r>
  <r>
    <x v="121"/>
    <s v="CA-2018-103730"/>
    <x v="1"/>
    <d v="2018-06-15T00:00:00"/>
    <s v="First Class"/>
    <s v="SC-20725"/>
    <x v="56"/>
    <x v="0"/>
    <x v="0"/>
    <s v="Wilmington"/>
    <x v="13"/>
    <n v="19805"/>
    <x v="3"/>
    <s v="OFF-ST-10000777"/>
    <x v="1"/>
    <x v="4"/>
    <x v="117"/>
    <x v="118"/>
    <n v="6"/>
    <n v="0"/>
    <x v="120"/>
    <x v="3"/>
    <x v="0"/>
    <n v="0.2"/>
    <n v="3.8461538461538464E-2"/>
  </r>
  <r>
    <x v="122"/>
    <s v="CA-2018-103730"/>
    <x v="1"/>
    <d v="2018-06-15T00:00:00"/>
    <s v="First Class"/>
    <s v="SC-20725"/>
    <x v="56"/>
    <x v="0"/>
    <x v="0"/>
    <s v="Wilmington"/>
    <x v="13"/>
    <n v="19805"/>
    <x v="3"/>
    <s v="OFF-EN-10002500"/>
    <x v="1"/>
    <x v="12"/>
    <x v="118"/>
    <x v="119"/>
    <n v="9"/>
    <n v="0"/>
    <x v="121"/>
    <x v="3"/>
    <x v="0"/>
    <n v="0.2"/>
    <n v="3.8461538461538464E-2"/>
  </r>
  <r>
    <x v="123"/>
    <s v="CA-2018-103730"/>
    <x v="1"/>
    <d v="2018-06-15T00:00:00"/>
    <s v="First Class"/>
    <s v="SC-20725"/>
    <x v="56"/>
    <x v="0"/>
    <x v="0"/>
    <s v="Wilmington"/>
    <x v="13"/>
    <n v="19805"/>
    <x v="3"/>
    <s v="TEC-PH-10003875"/>
    <x v="2"/>
    <x v="7"/>
    <x v="119"/>
    <x v="120"/>
    <n v="7"/>
    <n v="0"/>
    <x v="122"/>
    <x v="3"/>
    <x v="0"/>
    <n v="0.2"/>
    <n v="3.8461538461538464E-2"/>
  </r>
  <r>
    <x v="124"/>
    <s v="US-2016-152030"/>
    <x v="58"/>
    <d v="2016-12-28T00:00:00"/>
    <s v="Second Class"/>
    <s v="AD-10180"/>
    <x v="57"/>
    <x v="2"/>
    <x v="0"/>
    <s v="Houston"/>
    <x v="5"/>
    <n v="77041"/>
    <x v="2"/>
    <s v="FUR-CH-10004063"/>
    <x v="0"/>
    <x v="1"/>
    <x v="120"/>
    <x v="121"/>
    <n v="3"/>
    <n v="0.3"/>
    <x v="123"/>
    <x v="2"/>
    <x v="0"/>
    <n v="1"/>
    <n v="8.3333333333333329E-2"/>
  </r>
  <r>
    <x v="125"/>
    <s v="US-2016-134614"/>
    <x v="59"/>
    <d v="2016-09-25T00:00:00"/>
    <s v="Standard Class"/>
    <s v="PF-19165"/>
    <x v="58"/>
    <x v="0"/>
    <x v="0"/>
    <s v="Bloomington"/>
    <x v="10"/>
    <n v="61701"/>
    <x v="2"/>
    <s v="FUR-TA-10004534"/>
    <x v="0"/>
    <x v="3"/>
    <x v="121"/>
    <x v="122"/>
    <n v="6"/>
    <n v="0.5"/>
    <x v="124"/>
    <x v="2"/>
    <x v="0"/>
    <n v="1"/>
    <n v="0.1"/>
  </r>
  <r>
    <x v="126"/>
    <s v="US-2019-107272"/>
    <x v="60"/>
    <d v="2019-11-12T00:00:00"/>
    <s v="Standard Class"/>
    <s v="TS-21610"/>
    <x v="59"/>
    <x v="0"/>
    <x v="0"/>
    <s v="Phoenix"/>
    <x v="16"/>
    <n v="85023"/>
    <x v="1"/>
    <s v="OFF-BI-10003274"/>
    <x v="1"/>
    <x v="8"/>
    <x v="122"/>
    <x v="123"/>
    <n v="2"/>
    <n v="0.7"/>
    <x v="125"/>
    <x v="1"/>
    <x v="0"/>
    <n v="0.5"/>
    <n v="9.0909090909090912E-2"/>
  </r>
  <r>
    <x v="127"/>
    <s v="US-2019-107272"/>
    <x v="60"/>
    <d v="2019-11-12T00:00:00"/>
    <s v="Standard Class"/>
    <s v="TS-21610"/>
    <x v="59"/>
    <x v="0"/>
    <x v="0"/>
    <s v="Phoenix"/>
    <x v="16"/>
    <n v="85023"/>
    <x v="1"/>
    <s v="OFF-ST-10002974"/>
    <x v="1"/>
    <x v="4"/>
    <x v="123"/>
    <x v="124"/>
    <n v="7"/>
    <n v="0.2"/>
    <x v="126"/>
    <x v="1"/>
    <x v="0"/>
    <n v="0.5"/>
    <n v="9.0909090909090912E-2"/>
  </r>
  <r>
    <x v="128"/>
    <s v="US-2018-125969"/>
    <x v="61"/>
    <d v="2018-11-10T00:00:00"/>
    <s v="Second Class"/>
    <s v="LS-16975"/>
    <x v="60"/>
    <x v="2"/>
    <x v="0"/>
    <s v="Los Angeles"/>
    <x v="1"/>
    <n v="90004"/>
    <x v="1"/>
    <s v="FUR-CH-10001146"/>
    <x v="0"/>
    <x v="1"/>
    <x v="124"/>
    <x v="125"/>
    <n v="2"/>
    <n v="0.2"/>
    <x v="127"/>
    <x v="1"/>
    <x v="0"/>
    <n v="0.5"/>
    <n v="4.5454545454545456E-2"/>
  </r>
  <r>
    <x v="129"/>
    <s v="US-2018-125969"/>
    <x v="61"/>
    <d v="2018-11-10T00:00:00"/>
    <s v="Second Class"/>
    <s v="LS-16975"/>
    <x v="60"/>
    <x v="2"/>
    <x v="0"/>
    <s v="Los Angeles"/>
    <x v="1"/>
    <n v="90004"/>
    <x v="1"/>
    <s v="FUR-FU-10003773"/>
    <x v="0"/>
    <x v="5"/>
    <x v="125"/>
    <x v="126"/>
    <n v="3"/>
    <n v="0"/>
    <x v="128"/>
    <x v="1"/>
    <x v="0"/>
    <n v="0.5"/>
    <n v="4.5454545454545456E-2"/>
  </r>
  <r>
    <x v="130"/>
    <s v="US-2019-164147"/>
    <x v="62"/>
    <d v="2019-02-05T00:00:00"/>
    <s v="First Class"/>
    <s v="DW-13585"/>
    <x v="61"/>
    <x v="1"/>
    <x v="0"/>
    <s v="Columbus"/>
    <x v="24"/>
    <n v="43229"/>
    <x v="3"/>
    <s v="TEC-PH-10002293"/>
    <x v="2"/>
    <x v="7"/>
    <x v="126"/>
    <x v="127"/>
    <n v="5"/>
    <n v="0.4"/>
    <x v="129"/>
    <x v="3"/>
    <x v="0"/>
    <n v="0.33333333333333331"/>
    <n v="0.1"/>
  </r>
  <r>
    <x v="131"/>
    <s v="US-2019-164147"/>
    <x v="62"/>
    <d v="2019-02-05T00:00:00"/>
    <s v="First Class"/>
    <s v="DW-13585"/>
    <x v="61"/>
    <x v="1"/>
    <x v="0"/>
    <s v="Columbus"/>
    <x v="24"/>
    <n v="43229"/>
    <x v="3"/>
    <s v="OFF-PA-10002377"/>
    <x v="1"/>
    <x v="10"/>
    <x v="127"/>
    <x v="128"/>
    <n v="2"/>
    <n v="0.2"/>
    <x v="130"/>
    <x v="3"/>
    <x v="0"/>
    <n v="0.33333333333333331"/>
    <n v="0.1"/>
  </r>
  <r>
    <x v="132"/>
    <s v="US-2019-164147"/>
    <x v="62"/>
    <d v="2019-02-05T00:00:00"/>
    <s v="First Class"/>
    <s v="DW-13585"/>
    <x v="61"/>
    <x v="1"/>
    <x v="0"/>
    <s v="Columbus"/>
    <x v="24"/>
    <n v="43229"/>
    <x v="3"/>
    <s v="OFF-FA-10002780"/>
    <x v="1"/>
    <x v="13"/>
    <x v="128"/>
    <x v="129"/>
    <n v="9"/>
    <n v="0.2"/>
    <x v="131"/>
    <x v="3"/>
    <x v="0"/>
    <n v="0.33333333333333331"/>
    <n v="0.1"/>
  </r>
  <r>
    <x v="133"/>
    <s v="CA-2018-145583"/>
    <x v="63"/>
    <d v="2018-10-19T00:00:00"/>
    <s v="Standard Class"/>
    <s v="LC-16885"/>
    <x v="62"/>
    <x v="0"/>
    <x v="0"/>
    <s v="Roseville"/>
    <x v="1"/>
    <n v="95661"/>
    <x v="1"/>
    <s v="OFF-PA-10001804"/>
    <x v="1"/>
    <x v="10"/>
    <x v="129"/>
    <x v="130"/>
    <n v="3"/>
    <n v="0"/>
    <x v="132"/>
    <x v="1"/>
    <x v="1"/>
    <n v="0.14285714285714285"/>
    <n v="4.3478260869565216E-2"/>
  </r>
  <r>
    <x v="134"/>
    <s v="CA-2018-145583"/>
    <x v="63"/>
    <d v="2018-10-19T00:00:00"/>
    <s v="Standard Class"/>
    <s v="LC-16885"/>
    <x v="62"/>
    <x v="0"/>
    <x v="0"/>
    <s v="Roseville"/>
    <x v="1"/>
    <n v="95661"/>
    <x v="1"/>
    <s v="OFF-PA-10001736"/>
    <x v="1"/>
    <x v="10"/>
    <x v="130"/>
    <x v="131"/>
    <n v="1"/>
    <n v="0"/>
    <x v="133"/>
    <x v="1"/>
    <x v="1"/>
    <n v="0.14285714285714285"/>
    <n v="4.3478260869565216E-2"/>
  </r>
  <r>
    <x v="135"/>
    <s v="CA-2018-145583"/>
    <x v="63"/>
    <d v="2018-10-19T00:00:00"/>
    <s v="Standard Class"/>
    <s v="LC-16885"/>
    <x v="62"/>
    <x v="0"/>
    <x v="0"/>
    <s v="Roseville"/>
    <x v="1"/>
    <n v="95661"/>
    <x v="1"/>
    <s v="OFF-AR-10001149"/>
    <x v="1"/>
    <x v="6"/>
    <x v="131"/>
    <x v="132"/>
    <n v="4"/>
    <n v="0"/>
    <x v="134"/>
    <x v="1"/>
    <x v="1"/>
    <n v="0.14285714285714285"/>
    <n v="4.3478260869565216E-2"/>
  </r>
  <r>
    <x v="136"/>
    <s v="CA-2018-145583"/>
    <x v="63"/>
    <d v="2018-10-19T00:00:00"/>
    <s v="Standard Class"/>
    <s v="LC-16885"/>
    <x v="62"/>
    <x v="0"/>
    <x v="0"/>
    <s v="Roseville"/>
    <x v="1"/>
    <n v="95661"/>
    <x v="1"/>
    <s v="OFF-FA-10002988"/>
    <x v="1"/>
    <x v="13"/>
    <x v="132"/>
    <x v="133"/>
    <n v="2"/>
    <n v="0"/>
    <x v="135"/>
    <x v="1"/>
    <x v="1"/>
    <n v="0.14285714285714285"/>
    <n v="4.3478260869565216E-2"/>
  </r>
  <r>
    <x v="137"/>
    <s v="CA-2018-145583"/>
    <x v="63"/>
    <d v="2018-10-19T00:00:00"/>
    <s v="Standard Class"/>
    <s v="LC-16885"/>
    <x v="62"/>
    <x v="0"/>
    <x v="0"/>
    <s v="Roseville"/>
    <x v="1"/>
    <n v="95661"/>
    <x v="1"/>
    <s v="OFF-BI-10004781"/>
    <x v="1"/>
    <x v="8"/>
    <x v="133"/>
    <x v="134"/>
    <n v="3"/>
    <n v="0.2"/>
    <x v="136"/>
    <x v="1"/>
    <x v="1"/>
    <n v="0.14285714285714285"/>
    <n v="4.3478260869565216E-2"/>
  </r>
  <r>
    <x v="138"/>
    <s v="CA-2018-145583"/>
    <x v="63"/>
    <d v="2018-10-19T00:00:00"/>
    <s v="Standard Class"/>
    <s v="LC-16885"/>
    <x v="62"/>
    <x v="0"/>
    <x v="0"/>
    <s v="Roseville"/>
    <x v="1"/>
    <n v="95661"/>
    <x v="1"/>
    <s v="OFF-SU-10001218"/>
    <x v="1"/>
    <x v="14"/>
    <x v="134"/>
    <x v="135"/>
    <n v="6"/>
    <n v="0"/>
    <x v="137"/>
    <x v="1"/>
    <x v="1"/>
    <n v="0.14285714285714285"/>
    <n v="4.3478260869565216E-2"/>
  </r>
  <r>
    <x v="139"/>
    <s v="CA-2018-145583"/>
    <x v="63"/>
    <d v="2018-10-19T00:00:00"/>
    <s v="Standard Class"/>
    <s v="LC-16885"/>
    <x v="62"/>
    <x v="0"/>
    <x v="0"/>
    <s v="Roseville"/>
    <x v="1"/>
    <n v="95661"/>
    <x v="1"/>
    <s v="FUR-FU-10001706"/>
    <x v="0"/>
    <x v="5"/>
    <x v="50"/>
    <x v="136"/>
    <n v="14"/>
    <n v="0"/>
    <x v="138"/>
    <x v="1"/>
    <x v="1"/>
    <n v="0.14285714285714285"/>
    <n v="4.3478260869565216E-2"/>
  </r>
  <r>
    <x v="140"/>
    <s v="CA-2018-110366"/>
    <x v="64"/>
    <d v="2018-09-07T00:00:00"/>
    <s v="Second Class"/>
    <s v="JD-15895"/>
    <x v="63"/>
    <x v="1"/>
    <x v="0"/>
    <s v="Philadelphia"/>
    <x v="9"/>
    <n v="19140"/>
    <x v="3"/>
    <s v="FUR-FU-10004848"/>
    <x v="0"/>
    <x v="5"/>
    <x v="28"/>
    <x v="137"/>
    <n v="2"/>
    <n v="0.2"/>
    <x v="139"/>
    <x v="3"/>
    <x v="0"/>
    <n v="1"/>
    <n v="3.125E-2"/>
  </r>
  <r>
    <x v="141"/>
    <s v="CA-2019-106180"/>
    <x v="65"/>
    <d v="2019-09-23T00:00:00"/>
    <s v="Standard Class"/>
    <s v="SH-19975"/>
    <x v="64"/>
    <x v="1"/>
    <x v="0"/>
    <s v="San Francisco"/>
    <x v="1"/>
    <n v="94122"/>
    <x v="1"/>
    <s v="OFF-AR-10000940"/>
    <x v="1"/>
    <x v="6"/>
    <x v="135"/>
    <x v="138"/>
    <n v="3"/>
    <n v="0"/>
    <x v="140"/>
    <x v="1"/>
    <x v="0"/>
    <n v="0.33333333333333331"/>
    <n v="3.4482758620689655E-2"/>
  </r>
  <r>
    <x v="142"/>
    <s v="CA-2019-106180"/>
    <x v="65"/>
    <d v="2019-09-23T00:00:00"/>
    <s v="Standard Class"/>
    <s v="SH-19975"/>
    <x v="64"/>
    <x v="1"/>
    <x v="0"/>
    <s v="San Francisco"/>
    <x v="1"/>
    <n v="94122"/>
    <x v="1"/>
    <s v="OFF-EN-10004030"/>
    <x v="1"/>
    <x v="12"/>
    <x v="136"/>
    <x v="139"/>
    <n v="3"/>
    <n v="0"/>
    <x v="141"/>
    <x v="1"/>
    <x v="0"/>
    <n v="0.33333333333333331"/>
    <n v="3.4482758620689655E-2"/>
  </r>
  <r>
    <x v="143"/>
    <s v="CA-2019-106180"/>
    <x v="65"/>
    <d v="2019-09-23T00:00:00"/>
    <s v="Standard Class"/>
    <s v="SH-19975"/>
    <x v="64"/>
    <x v="1"/>
    <x v="0"/>
    <s v="San Francisco"/>
    <x v="1"/>
    <n v="94122"/>
    <x v="1"/>
    <s v="OFF-PA-10004327"/>
    <x v="1"/>
    <x v="10"/>
    <x v="137"/>
    <x v="140"/>
    <n v="3"/>
    <n v="0"/>
    <x v="142"/>
    <x v="1"/>
    <x v="0"/>
    <n v="0.33333333333333331"/>
    <n v="3.4482758620689655E-2"/>
  </r>
  <r>
    <x v="144"/>
    <s v="CA-2019-155376"/>
    <x v="66"/>
    <d v="2019-12-27T00:00:00"/>
    <s v="Standard Class"/>
    <s v="SG-20080"/>
    <x v="65"/>
    <x v="0"/>
    <x v="0"/>
    <s v="Independence"/>
    <x v="25"/>
    <n v="64055"/>
    <x v="2"/>
    <s v="OFF-AP-10001058"/>
    <x v="1"/>
    <x v="9"/>
    <x v="138"/>
    <x v="141"/>
    <n v="3"/>
    <n v="0"/>
    <x v="143"/>
    <x v="2"/>
    <x v="0"/>
    <n v="1"/>
    <n v="9.0909090909090912E-2"/>
  </r>
  <r>
    <x v="145"/>
    <s v="CA-2017-110744"/>
    <x v="67"/>
    <d v="2017-09-12T00:00:00"/>
    <s v="Standard Class"/>
    <s v="HA-14920"/>
    <x v="66"/>
    <x v="0"/>
    <x v="0"/>
    <s v="Pasadena"/>
    <x v="1"/>
    <n v="91104"/>
    <x v="1"/>
    <s v="OFF-ST-10003656"/>
    <x v="1"/>
    <x v="4"/>
    <x v="82"/>
    <x v="142"/>
    <n v="7"/>
    <n v="0"/>
    <x v="144"/>
    <x v="1"/>
    <x v="0"/>
    <n v="1"/>
    <n v="5.5555555555555552E-2"/>
  </r>
  <r>
    <x v="146"/>
    <s v="CA-2016-110072"/>
    <x v="68"/>
    <d v="2016-10-28T00:00:00"/>
    <s v="Standard Class"/>
    <s v="MG-17680"/>
    <x v="67"/>
    <x v="2"/>
    <x v="0"/>
    <s v="Newark"/>
    <x v="24"/>
    <n v="43055"/>
    <x v="3"/>
    <s v="FUR-FU-10000521"/>
    <x v="0"/>
    <x v="5"/>
    <x v="139"/>
    <x v="143"/>
    <n v="4"/>
    <n v="0.2"/>
    <x v="145"/>
    <x v="3"/>
    <x v="0"/>
    <n v="1"/>
    <n v="0.1"/>
  </r>
  <r>
    <x v="147"/>
    <s v="CA-2018-114489"/>
    <x v="5"/>
    <d v="2018-12-09T00:00:00"/>
    <s v="Standard Class"/>
    <s v="JE-16165"/>
    <x v="68"/>
    <x v="1"/>
    <x v="0"/>
    <s v="Franklin"/>
    <x v="6"/>
    <n v="53132"/>
    <x v="2"/>
    <s v="TEC-PH-10000215"/>
    <x v="2"/>
    <x v="7"/>
    <x v="140"/>
    <x v="144"/>
    <n v="11"/>
    <n v="0"/>
    <x v="146"/>
    <x v="2"/>
    <x v="0"/>
    <n v="0.25"/>
    <n v="0.14285714285714285"/>
  </r>
  <r>
    <x v="148"/>
    <s v="CA-2018-114489"/>
    <x v="5"/>
    <d v="2018-12-09T00:00:00"/>
    <s v="Standard Class"/>
    <s v="JE-16165"/>
    <x v="68"/>
    <x v="1"/>
    <x v="0"/>
    <s v="Franklin"/>
    <x v="6"/>
    <n v="53132"/>
    <x v="2"/>
    <s v="TEC-PH-10001448"/>
    <x v="2"/>
    <x v="7"/>
    <x v="141"/>
    <x v="145"/>
    <n v="3"/>
    <n v="0"/>
    <x v="147"/>
    <x v="2"/>
    <x v="0"/>
    <n v="0.25"/>
    <n v="0.14285714285714285"/>
  </r>
  <r>
    <x v="149"/>
    <s v="CA-2018-114489"/>
    <x v="5"/>
    <d v="2018-12-09T00:00:00"/>
    <s v="Standard Class"/>
    <s v="JE-16165"/>
    <x v="68"/>
    <x v="1"/>
    <x v="0"/>
    <s v="Franklin"/>
    <x v="6"/>
    <n v="53132"/>
    <x v="2"/>
    <s v="FUR-CH-10000454"/>
    <x v="0"/>
    <x v="1"/>
    <x v="1"/>
    <x v="146"/>
    <n v="8"/>
    <n v="0"/>
    <x v="148"/>
    <x v="2"/>
    <x v="0"/>
    <n v="0.25"/>
    <n v="0.14285714285714285"/>
  </r>
  <r>
    <x v="150"/>
    <s v="CA-2018-114489"/>
    <x v="5"/>
    <d v="2018-12-09T00:00:00"/>
    <s v="Standard Class"/>
    <s v="JE-16165"/>
    <x v="68"/>
    <x v="1"/>
    <x v="0"/>
    <s v="Franklin"/>
    <x v="6"/>
    <n v="53132"/>
    <x v="2"/>
    <s v="OFF-BI-10002735"/>
    <x v="1"/>
    <x v="8"/>
    <x v="142"/>
    <x v="147"/>
    <n v="5"/>
    <n v="0"/>
    <x v="149"/>
    <x v="2"/>
    <x v="0"/>
    <n v="0.25"/>
    <n v="0.14285714285714285"/>
  </r>
  <r>
    <x v="151"/>
    <s v="CA-2018-158834"/>
    <x v="69"/>
    <d v="2018-03-16T00:00:00"/>
    <s v="First Class"/>
    <s v="TW-21025"/>
    <x v="69"/>
    <x v="2"/>
    <x v="0"/>
    <s v="Scottsdale"/>
    <x v="16"/>
    <n v="85254"/>
    <x v="1"/>
    <s v="OFF-AP-10000326"/>
    <x v="1"/>
    <x v="9"/>
    <x v="143"/>
    <x v="148"/>
    <n v="5"/>
    <n v="0.2"/>
    <x v="150"/>
    <x v="1"/>
    <x v="0"/>
    <n v="0.5"/>
    <n v="8.3333333333333329E-2"/>
  </r>
  <r>
    <x v="152"/>
    <s v="CA-2018-158834"/>
    <x v="69"/>
    <d v="2018-03-16T00:00:00"/>
    <s v="First Class"/>
    <s v="TW-21025"/>
    <x v="69"/>
    <x v="2"/>
    <x v="0"/>
    <s v="Scottsdale"/>
    <x v="16"/>
    <n v="85254"/>
    <x v="1"/>
    <s v="TEC-PH-10001254"/>
    <x v="2"/>
    <x v="7"/>
    <x v="144"/>
    <x v="149"/>
    <n v="2"/>
    <n v="0.2"/>
    <x v="151"/>
    <x v="1"/>
    <x v="0"/>
    <n v="0.5"/>
    <n v="8.3333333333333329E-2"/>
  </r>
  <r>
    <x v="153"/>
    <s v="CA-2017-124919"/>
    <x v="70"/>
    <d v="2017-06-02T00:00:00"/>
    <s v="First Class"/>
    <s v="SP-20650"/>
    <x v="70"/>
    <x v="1"/>
    <x v="0"/>
    <s v="San Jose"/>
    <x v="1"/>
    <n v="95123"/>
    <x v="1"/>
    <s v="OFF-PA-10001950"/>
    <x v="1"/>
    <x v="10"/>
    <x v="145"/>
    <x v="150"/>
    <n v="7"/>
    <n v="0"/>
    <x v="152"/>
    <x v="1"/>
    <x v="0"/>
    <n v="0.33333333333333331"/>
    <n v="6.6666666666666666E-2"/>
  </r>
  <r>
    <x v="154"/>
    <s v="CA-2017-124919"/>
    <x v="70"/>
    <d v="2017-06-02T00:00:00"/>
    <s v="First Class"/>
    <s v="SP-20650"/>
    <x v="70"/>
    <x v="1"/>
    <x v="0"/>
    <s v="San Jose"/>
    <x v="1"/>
    <n v="95123"/>
    <x v="1"/>
    <s v="OFF-PA-10002254"/>
    <x v="1"/>
    <x v="10"/>
    <x v="146"/>
    <x v="151"/>
    <n v="4"/>
    <n v="0"/>
    <x v="153"/>
    <x v="1"/>
    <x v="0"/>
    <n v="0.33333333333333331"/>
    <n v="6.6666666666666666E-2"/>
  </r>
  <r>
    <x v="155"/>
    <s v="CA-2017-124919"/>
    <x v="70"/>
    <d v="2017-06-02T00:00:00"/>
    <s v="First Class"/>
    <s v="SP-20650"/>
    <x v="70"/>
    <x v="1"/>
    <x v="0"/>
    <s v="San Jose"/>
    <x v="1"/>
    <n v="95123"/>
    <x v="1"/>
    <s v="OFF-ST-10001590"/>
    <x v="1"/>
    <x v="4"/>
    <x v="147"/>
    <x v="152"/>
    <n v="6"/>
    <n v="0"/>
    <x v="154"/>
    <x v="1"/>
    <x v="0"/>
    <n v="0.33333333333333331"/>
    <n v="6.6666666666666666E-2"/>
  </r>
  <r>
    <x v="156"/>
    <s v="CA-2017-118948"/>
    <x v="71"/>
    <d v="2017-06-03T00:00:00"/>
    <s v="Standard Class"/>
    <s v="NK-18490"/>
    <x v="71"/>
    <x v="2"/>
    <x v="0"/>
    <s v="Seattle"/>
    <x v="4"/>
    <n v="98105"/>
    <x v="1"/>
    <s v="OFF-AR-10001547"/>
    <x v="1"/>
    <x v="6"/>
    <x v="148"/>
    <x v="153"/>
    <n v="3"/>
    <n v="0"/>
    <x v="155"/>
    <x v="1"/>
    <x v="0"/>
    <n v="1"/>
    <n v="9.0909090909090912E-2"/>
  </r>
  <r>
    <x v="157"/>
    <s v="CA-2016-104269"/>
    <x v="72"/>
    <d v="2016-03-06T00:00:00"/>
    <s v="Second Class"/>
    <s v="DB-13060"/>
    <x v="72"/>
    <x v="0"/>
    <x v="0"/>
    <s v="Seattle"/>
    <x v="4"/>
    <n v="98115"/>
    <x v="1"/>
    <s v="FUR-CH-10004063"/>
    <x v="0"/>
    <x v="1"/>
    <x v="120"/>
    <x v="154"/>
    <n v="2"/>
    <n v="0.2"/>
    <x v="156"/>
    <x v="1"/>
    <x v="0"/>
    <n v="1"/>
    <n v="7.6923076923076927E-2"/>
  </r>
  <r>
    <x v="158"/>
    <s v="CA-2018-114104"/>
    <x v="73"/>
    <d v="2018-11-24T00:00:00"/>
    <s v="Standard Class"/>
    <s v="NP-18670"/>
    <x v="73"/>
    <x v="0"/>
    <x v="0"/>
    <s v="Edmond"/>
    <x v="26"/>
    <n v="73034"/>
    <x v="2"/>
    <s v="OFF-LA-10002475"/>
    <x v="1"/>
    <x v="2"/>
    <x v="149"/>
    <x v="2"/>
    <n v="2"/>
    <n v="0"/>
    <x v="2"/>
    <x v="2"/>
    <x v="0"/>
    <n v="0.5"/>
    <n v="0.1"/>
  </r>
  <r>
    <x v="159"/>
    <s v="CA-2018-114104"/>
    <x v="73"/>
    <d v="2018-11-24T00:00:00"/>
    <s v="Standard Class"/>
    <s v="NP-18670"/>
    <x v="73"/>
    <x v="0"/>
    <x v="0"/>
    <s v="Edmond"/>
    <x v="26"/>
    <n v="73034"/>
    <x v="2"/>
    <s v="TEC-PH-10004536"/>
    <x v="2"/>
    <x v="7"/>
    <x v="150"/>
    <x v="155"/>
    <n v="7"/>
    <n v="0"/>
    <x v="157"/>
    <x v="2"/>
    <x v="0"/>
    <n v="0.5"/>
    <n v="0.1"/>
  </r>
  <r>
    <x v="160"/>
    <s v="CA-2018-162733"/>
    <x v="74"/>
    <d v="2018-05-12T00:00:00"/>
    <s v="First Class"/>
    <s v="TT-21070"/>
    <x v="74"/>
    <x v="0"/>
    <x v="0"/>
    <s v="Los Angeles"/>
    <x v="1"/>
    <n v="90045"/>
    <x v="1"/>
    <s v="OFF-PA-10002751"/>
    <x v="1"/>
    <x v="10"/>
    <x v="151"/>
    <x v="156"/>
    <n v="1"/>
    <n v="0"/>
    <x v="158"/>
    <x v="1"/>
    <x v="0"/>
    <n v="1"/>
    <n v="7.1428571428571425E-2"/>
  </r>
  <r>
    <x v="161"/>
    <s v="CA-2017-119697"/>
    <x v="75"/>
    <d v="2017-12-31T00:00:00"/>
    <s v="Second Class"/>
    <s v="EM-13960"/>
    <x v="75"/>
    <x v="0"/>
    <x v="0"/>
    <s v="Philadelphia"/>
    <x v="9"/>
    <n v="19134"/>
    <x v="3"/>
    <s v="TEC-AC-10003657"/>
    <x v="2"/>
    <x v="11"/>
    <x v="152"/>
    <x v="157"/>
    <n v="2"/>
    <n v="0.2"/>
    <x v="159"/>
    <x v="3"/>
    <x v="0"/>
    <n v="1"/>
    <n v="0.16666666666666666"/>
  </r>
  <r>
    <x v="162"/>
    <s v="CA-2018-154508"/>
    <x v="76"/>
    <d v="2018-11-20T00:00:00"/>
    <s v="Standard Class"/>
    <s v="RD-19900"/>
    <x v="76"/>
    <x v="0"/>
    <x v="0"/>
    <s v="Carlsbad"/>
    <x v="27"/>
    <n v="88220"/>
    <x v="1"/>
    <s v="OFF-EN-10001990"/>
    <x v="1"/>
    <x v="12"/>
    <x v="153"/>
    <x v="158"/>
    <n v="5"/>
    <n v="0"/>
    <x v="160"/>
    <x v="1"/>
    <x v="0"/>
    <n v="1"/>
    <n v="4.7619047619047616E-2"/>
  </r>
  <r>
    <x v="163"/>
    <s v="CA-2018-113817"/>
    <x v="77"/>
    <d v="2018-11-11T00:00:00"/>
    <s v="Standard Class"/>
    <s v="MJ-17740"/>
    <x v="77"/>
    <x v="0"/>
    <x v="0"/>
    <s v="Seattle"/>
    <x v="4"/>
    <n v="98115"/>
    <x v="1"/>
    <s v="OFF-BI-10004002"/>
    <x v="1"/>
    <x v="8"/>
    <x v="154"/>
    <x v="159"/>
    <n v="2"/>
    <n v="0.2"/>
    <x v="161"/>
    <x v="1"/>
    <x v="0"/>
    <n v="1"/>
    <n v="6.6666666666666666E-2"/>
  </r>
  <r>
    <x v="164"/>
    <s v="CA-2016-139892"/>
    <x v="78"/>
    <d v="2016-09-12T00:00:00"/>
    <s v="Standard Class"/>
    <s v="BM-11140"/>
    <x v="78"/>
    <x v="0"/>
    <x v="0"/>
    <s v="San Antonio"/>
    <x v="5"/>
    <n v="78207"/>
    <x v="2"/>
    <s v="OFF-AR-10004441"/>
    <x v="1"/>
    <x v="6"/>
    <x v="155"/>
    <x v="160"/>
    <n v="3"/>
    <n v="0.2"/>
    <x v="162"/>
    <x v="2"/>
    <x v="0"/>
    <n v="0.14285714285714285"/>
    <n v="6.25E-2"/>
  </r>
  <r>
    <x v="165"/>
    <s v="CA-2016-139892"/>
    <x v="78"/>
    <d v="2016-09-12T00:00:00"/>
    <s v="Standard Class"/>
    <s v="BM-11140"/>
    <x v="78"/>
    <x v="0"/>
    <x v="0"/>
    <s v="San Antonio"/>
    <x v="5"/>
    <n v="78207"/>
    <x v="2"/>
    <s v="TEC-MA-10000822"/>
    <x v="2"/>
    <x v="15"/>
    <x v="156"/>
    <x v="161"/>
    <n v="8"/>
    <n v="0.4"/>
    <x v="163"/>
    <x v="2"/>
    <x v="0"/>
    <n v="0.14285714285714285"/>
    <n v="6.25E-2"/>
  </r>
  <r>
    <x v="166"/>
    <s v="CA-2016-139892"/>
    <x v="78"/>
    <d v="2016-09-12T00:00:00"/>
    <s v="Standard Class"/>
    <s v="BM-11140"/>
    <x v="78"/>
    <x v="0"/>
    <x v="0"/>
    <s v="San Antonio"/>
    <x v="5"/>
    <n v="78207"/>
    <x v="2"/>
    <s v="OFF-ST-10000991"/>
    <x v="1"/>
    <x v="4"/>
    <x v="157"/>
    <x v="162"/>
    <n v="3"/>
    <n v="0.2"/>
    <x v="164"/>
    <x v="2"/>
    <x v="0"/>
    <n v="0.14285714285714285"/>
    <n v="6.25E-2"/>
  </r>
  <r>
    <x v="167"/>
    <s v="CA-2016-139892"/>
    <x v="78"/>
    <d v="2016-09-12T00:00:00"/>
    <s v="Standard Class"/>
    <s v="BM-11140"/>
    <x v="78"/>
    <x v="0"/>
    <x v="0"/>
    <s v="San Antonio"/>
    <x v="5"/>
    <n v="78207"/>
    <x v="2"/>
    <s v="FUR-CH-10004287"/>
    <x v="0"/>
    <x v="1"/>
    <x v="158"/>
    <x v="163"/>
    <n v="9"/>
    <n v="0.3"/>
    <x v="165"/>
    <x v="2"/>
    <x v="0"/>
    <n v="0.14285714285714285"/>
    <n v="6.25E-2"/>
  </r>
  <r>
    <x v="168"/>
    <s v="CA-2016-139892"/>
    <x v="78"/>
    <d v="2016-09-12T00:00:00"/>
    <s v="Standard Class"/>
    <s v="BM-11140"/>
    <x v="78"/>
    <x v="0"/>
    <x v="0"/>
    <s v="San Antonio"/>
    <x v="5"/>
    <n v="78207"/>
    <x v="2"/>
    <s v="OFF-AR-10002656"/>
    <x v="1"/>
    <x v="6"/>
    <x v="159"/>
    <x v="164"/>
    <n v="6"/>
    <n v="0.2"/>
    <x v="166"/>
    <x v="2"/>
    <x v="0"/>
    <n v="0.14285714285714285"/>
    <n v="6.25E-2"/>
  </r>
  <r>
    <x v="169"/>
    <s v="CA-2016-139892"/>
    <x v="78"/>
    <d v="2016-09-12T00:00:00"/>
    <s v="Standard Class"/>
    <s v="BM-11140"/>
    <x v="78"/>
    <x v="0"/>
    <x v="0"/>
    <s v="San Antonio"/>
    <x v="5"/>
    <n v="78207"/>
    <x v="2"/>
    <s v="OFF-AP-10002518"/>
    <x v="1"/>
    <x v="9"/>
    <x v="160"/>
    <x v="165"/>
    <n v="5"/>
    <n v="0.8"/>
    <x v="167"/>
    <x v="2"/>
    <x v="0"/>
    <n v="0.14285714285714285"/>
    <n v="6.25E-2"/>
  </r>
  <r>
    <x v="170"/>
    <s v="CA-2016-139892"/>
    <x v="78"/>
    <d v="2016-09-12T00:00:00"/>
    <s v="Standard Class"/>
    <s v="BM-11140"/>
    <x v="78"/>
    <x v="0"/>
    <x v="0"/>
    <s v="San Antonio"/>
    <x v="5"/>
    <n v="78207"/>
    <x v="2"/>
    <s v="TEC-PH-10003931"/>
    <x v="2"/>
    <x v="7"/>
    <x v="161"/>
    <x v="166"/>
    <n v="3"/>
    <n v="0.2"/>
    <x v="168"/>
    <x v="2"/>
    <x v="0"/>
    <n v="0.14285714285714285"/>
    <n v="6.25E-2"/>
  </r>
  <r>
    <x v="171"/>
    <s v="CA-2016-118962"/>
    <x v="79"/>
    <d v="2016-08-09T00:00:00"/>
    <s v="Standard Class"/>
    <s v="CS-12130"/>
    <x v="79"/>
    <x v="0"/>
    <x v="0"/>
    <s v="Los Angeles"/>
    <x v="1"/>
    <n v="90004"/>
    <x v="1"/>
    <s v="OFF-PA-10000659"/>
    <x v="1"/>
    <x v="10"/>
    <x v="162"/>
    <x v="167"/>
    <n v="3"/>
    <n v="0"/>
    <x v="169"/>
    <x v="1"/>
    <x v="0"/>
    <n v="0.33333333333333331"/>
    <n v="0.14285714285714285"/>
  </r>
  <r>
    <x v="172"/>
    <s v="CA-2016-118962"/>
    <x v="79"/>
    <d v="2016-08-09T00:00:00"/>
    <s v="Standard Class"/>
    <s v="CS-12130"/>
    <x v="79"/>
    <x v="0"/>
    <x v="0"/>
    <s v="Los Angeles"/>
    <x v="1"/>
    <n v="90004"/>
    <x v="1"/>
    <s v="OFF-PA-10001144"/>
    <x v="1"/>
    <x v="10"/>
    <x v="163"/>
    <x v="168"/>
    <n v="2"/>
    <n v="0"/>
    <x v="170"/>
    <x v="1"/>
    <x v="0"/>
    <n v="0.33333333333333331"/>
    <n v="0.14285714285714285"/>
  </r>
  <r>
    <x v="173"/>
    <s v="CA-2016-118962"/>
    <x v="79"/>
    <d v="2016-08-09T00:00:00"/>
    <s v="Standard Class"/>
    <s v="CS-12130"/>
    <x v="79"/>
    <x v="0"/>
    <x v="0"/>
    <s v="Los Angeles"/>
    <x v="1"/>
    <n v="90004"/>
    <x v="1"/>
    <s v="FUR-CH-10003817"/>
    <x v="0"/>
    <x v="1"/>
    <x v="164"/>
    <x v="169"/>
    <n v="7"/>
    <n v="0.2"/>
    <x v="171"/>
    <x v="1"/>
    <x v="0"/>
    <n v="0.33333333333333331"/>
    <n v="0.14285714285714285"/>
  </r>
  <r>
    <x v="174"/>
    <s v="US-2016-100853"/>
    <x v="80"/>
    <d v="2016-09-19T00:00:00"/>
    <s v="Standard Class"/>
    <s v="JB-15400"/>
    <x v="80"/>
    <x v="1"/>
    <x v="0"/>
    <s v="Chicago"/>
    <x v="10"/>
    <n v="60623"/>
    <x v="2"/>
    <s v="OFF-AP-10000891"/>
    <x v="1"/>
    <x v="9"/>
    <x v="165"/>
    <x v="170"/>
    <n v="2"/>
    <n v="0.8"/>
    <x v="172"/>
    <x v="2"/>
    <x v="0"/>
    <n v="0.5"/>
    <n v="6.25E-2"/>
  </r>
  <r>
    <x v="175"/>
    <s v="US-2016-100853"/>
    <x v="80"/>
    <d v="2016-09-19T00:00:00"/>
    <s v="Standard Class"/>
    <s v="JB-15400"/>
    <x v="80"/>
    <x v="1"/>
    <x v="0"/>
    <s v="Chicago"/>
    <x v="10"/>
    <n v="60623"/>
    <x v="2"/>
    <s v="OFF-LA-10003148"/>
    <x v="1"/>
    <x v="2"/>
    <x v="166"/>
    <x v="171"/>
    <n v="4"/>
    <n v="0.2"/>
    <x v="173"/>
    <x v="2"/>
    <x v="0"/>
    <n v="0.5"/>
    <n v="6.25E-2"/>
  </r>
  <r>
    <x v="176"/>
    <s v="US-2019-152366"/>
    <x v="81"/>
    <d v="2019-04-25T00:00:00"/>
    <s v="Second Class"/>
    <s v="SJ-20500"/>
    <x v="81"/>
    <x v="0"/>
    <x v="0"/>
    <s v="Houston"/>
    <x v="5"/>
    <n v="77036"/>
    <x v="2"/>
    <s v="OFF-AP-10002684"/>
    <x v="1"/>
    <x v="9"/>
    <x v="167"/>
    <x v="172"/>
    <n v="4"/>
    <n v="0.8"/>
    <x v="174"/>
    <x v="2"/>
    <x v="0"/>
    <n v="1"/>
    <n v="0.14285714285714285"/>
  </r>
  <r>
    <x v="177"/>
    <s v="US-2017-101511"/>
    <x v="82"/>
    <d v="2017-11-23T00:00:00"/>
    <s v="Second Class"/>
    <s v="JE-15745"/>
    <x v="32"/>
    <x v="0"/>
    <x v="0"/>
    <s v="Newark"/>
    <x v="24"/>
    <n v="43055"/>
    <x v="3"/>
    <s v="FUR-CH-10004698"/>
    <x v="0"/>
    <x v="1"/>
    <x v="168"/>
    <x v="173"/>
    <n v="7"/>
    <n v="0.3"/>
    <x v="175"/>
    <x v="3"/>
    <x v="0"/>
    <n v="0.5"/>
    <n v="4.3478260869565216E-2"/>
  </r>
  <r>
    <x v="178"/>
    <s v="US-2017-101511"/>
    <x v="82"/>
    <d v="2017-11-23T00:00:00"/>
    <s v="Second Class"/>
    <s v="JE-15745"/>
    <x v="32"/>
    <x v="0"/>
    <x v="0"/>
    <s v="Newark"/>
    <x v="24"/>
    <n v="43055"/>
    <x v="3"/>
    <s v="OFF-SU-10002189"/>
    <x v="1"/>
    <x v="14"/>
    <x v="169"/>
    <x v="174"/>
    <n v="5"/>
    <n v="0.2"/>
    <x v="176"/>
    <x v="3"/>
    <x v="0"/>
    <n v="0.5"/>
    <n v="4.3478260869565216E-2"/>
  </r>
  <r>
    <x v="179"/>
    <s v="CA-2017-137225"/>
    <x v="83"/>
    <d v="2017-12-19T00:00:00"/>
    <s v="Standard Class"/>
    <s v="JK-15640"/>
    <x v="82"/>
    <x v="2"/>
    <x v="0"/>
    <s v="New York City"/>
    <x v="15"/>
    <n v="10009"/>
    <x v="3"/>
    <s v="OFF-AR-10001940"/>
    <x v="1"/>
    <x v="6"/>
    <x v="170"/>
    <x v="175"/>
    <n v="1"/>
    <n v="0"/>
    <x v="177"/>
    <x v="3"/>
    <x v="0"/>
    <n v="1"/>
    <n v="8.3333333333333329E-2"/>
  </r>
  <r>
    <x v="180"/>
    <s v="CA-2016-166191"/>
    <x v="29"/>
    <d v="2016-12-09T00:00:00"/>
    <s v="Second Class"/>
    <s v="DK-13150"/>
    <x v="83"/>
    <x v="1"/>
    <x v="0"/>
    <s v="Decatur"/>
    <x v="10"/>
    <n v="62521"/>
    <x v="2"/>
    <s v="OFF-ST-10003455"/>
    <x v="1"/>
    <x v="4"/>
    <x v="171"/>
    <x v="176"/>
    <n v="2"/>
    <n v="0.2"/>
    <x v="178"/>
    <x v="2"/>
    <x v="0"/>
    <n v="0.5"/>
    <n v="0.2"/>
  </r>
  <r>
    <x v="181"/>
    <s v="CA-2016-166191"/>
    <x v="29"/>
    <d v="2016-12-09T00:00:00"/>
    <s v="Second Class"/>
    <s v="DK-13150"/>
    <x v="83"/>
    <x v="1"/>
    <x v="0"/>
    <s v="Decatur"/>
    <x v="10"/>
    <n v="62521"/>
    <x v="2"/>
    <s v="TEC-AC-10004659"/>
    <x v="2"/>
    <x v="11"/>
    <x v="172"/>
    <x v="177"/>
    <n v="7"/>
    <n v="0.2"/>
    <x v="179"/>
    <x v="2"/>
    <x v="0"/>
    <n v="0.5"/>
    <n v="0.2"/>
  </r>
  <r>
    <x v="182"/>
    <s v="CA-2016-158274"/>
    <x v="84"/>
    <d v="2016-11-24T00:00:00"/>
    <s v="Second Class"/>
    <s v="RM-19675"/>
    <x v="84"/>
    <x v="2"/>
    <x v="0"/>
    <s v="Monroe"/>
    <x v="28"/>
    <n v="71203"/>
    <x v="0"/>
    <s v="TEC-PH-10003273"/>
    <x v="2"/>
    <x v="7"/>
    <x v="173"/>
    <x v="178"/>
    <n v="4"/>
    <n v="0"/>
    <x v="180"/>
    <x v="0"/>
    <x v="0"/>
    <n v="0.33333333333333331"/>
    <n v="9.0909090909090912E-2"/>
  </r>
  <r>
    <x v="183"/>
    <s v="CA-2016-158274"/>
    <x v="84"/>
    <d v="2016-11-24T00:00:00"/>
    <s v="Second Class"/>
    <s v="RM-19675"/>
    <x v="84"/>
    <x v="2"/>
    <x v="0"/>
    <s v="Monroe"/>
    <x v="28"/>
    <n v="71203"/>
    <x v="0"/>
    <s v="TEC-PH-10004896"/>
    <x v="2"/>
    <x v="7"/>
    <x v="174"/>
    <x v="179"/>
    <n v="5"/>
    <n v="0"/>
    <x v="181"/>
    <x v="0"/>
    <x v="0"/>
    <n v="0.33333333333333331"/>
    <n v="9.0909090909090912E-2"/>
  </r>
  <r>
    <x v="184"/>
    <s v="CA-2016-158274"/>
    <x v="84"/>
    <d v="2016-11-24T00:00:00"/>
    <s v="Second Class"/>
    <s v="RM-19675"/>
    <x v="84"/>
    <x v="2"/>
    <x v="0"/>
    <s v="Monroe"/>
    <x v="28"/>
    <n v="71203"/>
    <x v="0"/>
    <s v="TEC-AC-10002345"/>
    <x v="2"/>
    <x v="11"/>
    <x v="175"/>
    <x v="180"/>
    <n v="2"/>
    <n v="0"/>
    <x v="182"/>
    <x v="0"/>
    <x v="0"/>
    <n v="0.33333333333333331"/>
    <n v="9.0909090909090912E-2"/>
  </r>
  <r>
    <x v="185"/>
    <s v="CA-2018-105018"/>
    <x v="85"/>
    <d v="2018-12-02T00:00:00"/>
    <s v="Standard Class"/>
    <s v="SK-19990"/>
    <x v="85"/>
    <x v="0"/>
    <x v="0"/>
    <s v="Fairfield"/>
    <x v="29"/>
    <n v="6824"/>
    <x v="3"/>
    <s v="OFF-BI-10001890"/>
    <x v="1"/>
    <x v="8"/>
    <x v="176"/>
    <x v="181"/>
    <n v="2"/>
    <n v="0"/>
    <x v="183"/>
    <x v="3"/>
    <x v="0"/>
    <n v="1"/>
    <n v="0.2"/>
  </r>
  <r>
    <x v="186"/>
    <s v="CA-2016-123260"/>
    <x v="86"/>
    <d v="2016-08-30T00:00:00"/>
    <s v="Standard Class"/>
    <s v="FM-14290"/>
    <x v="86"/>
    <x v="2"/>
    <x v="0"/>
    <s v="Los Angeles"/>
    <x v="1"/>
    <n v="90032"/>
    <x v="1"/>
    <s v="TEC-AC-10002323"/>
    <x v="2"/>
    <x v="11"/>
    <x v="177"/>
    <x v="182"/>
    <n v="8"/>
    <n v="0"/>
    <x v="184"/>
    <x v="1"/>
    <x v="0"/>
    <n v="1"/>
    <n v="0.05"/>
  </r>
  <r>
    <x v="187"/>
    <s v="CA-2018-157000"/>
    <x v="87"/>
    <d v="2018-07-22T00:00:00"/>
    <s v="Standard Class"/>
    <s v="AM-10360"/>
    <x v="87"/>
    <x v="1"/>
    <x v="0"/>
    <s v="Grand Prairie"/>
    <x v="5"/>
    <n v="75051"/>
    <x v="2"/>
    <s v="OFF-ST-10001328"/>
    <x v="1"/>
    <x v="4"/>
    <x v="178"/>
    <x v="183"/>
    <n v="3"/>
    <n v="0.2"/>
    <x v="185"/>
    <x v="2"/>
    <x v="0"/>
    <n v="0.5"/>
    <n v="8.3333333333333329E-2"/>
  </r>
  <r>
    <x v="188"/>
    <s v="CA-2018-157000"/>
    <x v="87"/>
    <d v="2018-07-22T00:00:00"/>
    <s v="Standard Class"/>
    <s v="AM-10360"/>
    <x v="87"/>
    <x v="1"/>
    <x v="0"/>
    <s v="Grand Prairie"/>
    <x v="5"/>
    <n v="75051"/>
    <x v="2"/>
    <s v="OFF-PA-10001950"/>
    <x v="1"/>
    <x v="10"/>
    <x v="145"/>
    <x v="184"/>
    <n v="3"/>
    <n v="0.2"/>
    <x v="186"/>
    <x v="2"/>
    <x v="0"/>
    <n v="0.5"/>
    <n v="8.3333333333333329E-2"/>
  </r>
  <r>
    <x v="189"/>
    <s v="CA-2017-102281"/>
    <x v="88"/>
    <d v="2017-10-14T00:00:00"/>
    <s v="First Class"/>
    <s v="MP-17470"/>
    <x v="88"/>
    <x v="2"/>
    <x v="0"/>
    <s v="New York City"/>
    <x v="15"/>
    <n v="10035"/>
    <x v="3"/>
    <s v="FUR-BO-10002613"/>
    <x v="0"/>
    <x v="0"/>
    <x v="179"/>
    <x v="185"/>
    <n v="4"/>
    <n v="0.2"/>
    <x v="187"/>
    <x v="3"/>
    <x v="0"/>
    <n v="0.2"/>
    <n v="7.1428571428571425E-2"/>
  </r>
  <r>
    <x v="190"/>
    <s v="CA-2017-102281"/>
    <x v="88"/>
    <d v="2017-10-14T00:00:00"/>
    <s v="First Class"/>
    <s v="MP-17470"/>
    <x v="88"/>
    <x v="2"/>
    <x v="0"/>
    <s v="New York City"/>
    <x v="15"/>
    <n v="10035"/>
    <x v="3"/>
    <s v="TEC-PH-10001552"/>
    <x v="2"/>
    <x v="7"/>
    <x v="180"/>
    <x v="186"/>
    <n v="6"/>
    <n v="0"/>
    <x v="188"/>
    <x v="3"/>
    <x v="0"/>
    <n v="0.2"/>
    <n v="7.1428571428571425E-2"/>
  </r>
  <r>
    <x v="191"/>
    <s v="CA-2017-102281"/>
    <x v="88"/>
    <d v="2017-10-14T00:00:00"/>
    <s v="First Class"/>
    <s v="MP-17470"/>
    <x v="88"/>
    <x v="2"/>
    <x v="0"/>
    <s v="New York City"/>
    <x v="15"/>
    <n v="10035"/>
    <x v="3"/>
    <s v="OFF-PA-10000061"/>
    <x v="1"/>
    <x v="10"/>
    <x v="181"/>
    <x v="187"/>
    <n v="8"/>
    <n v="0"/>
    <x v="189"/>
    <x v="3"/>
    <x v="0"/>
    <n v="0.2"/>
    <n v="7.1428571428571425E-2"/>
  </r>
  <r>
    <x v="192"/>
    <s v="CA-2017-102281"/>
    <x v="88"/>
    <d v="2017-10-14T00:00:00"/>
    <s v="First Class"/>
    <s v="MP-17470"/>
    <x v="88"/>
    <x v="2"/>
    <x v="0"/>
    <s v="New York City"/>
    <x v="15"/>
    <n v="10035"/>
    <x v="3"/>
    <s v="FUR-BO-10002545"/>
    <x v="0"/>
    <x v="0"/>
    <x v="37"/>
    <x v="188"/>
    <n v="3"/>
    <n v="0.2"/>
    <x v="190"/>
    <x v="3"/>
    <x v="0"/>
    <n v="0.2"/>
    <n v="7.1428571428571425E-2"/>
  </r>
  <r>
    <x v="193"/>
    <s v="CA-2017-102281"/>
    <x v="88"/>
    <d v="2017-10-14T00:00:00"/>
    <s v="First Class"/>
    <s v="MP-17470"/>
    <x v="88"/>
    <x v="2"/>
    <x v="0"/>
    <s v="New York City"/>
    <x v="15"/>
    <n v="10035"/>
    <x v="3"/>
    <s v="OFF-AR-10003514"/>
    <x v="1"/>
    <x v="6"/>
    <x v="182"/>
    <x v="189"/>
    <n v="5"/>
    <n v="0"/>
    <x v="191"/>
    <x v="3"/>
    <x v="0"/>
    <n v="0.2"/>
    <n v="7.1428571428571425E-2"/>
  </r>
  <r>
    <x v="194"/>
    <s v="CA-2017-131457"/>
    <x v="89"/>
    <d v="2017-11-06T00:00:00"/>
    <s v="Standard Class"/>
    <s v="MZ-17515"/>
    <x v="89"/>
    <x v="1"/>
    <x v="0"/>
    <s v="Redlands"/>
    <x v="1"/>
    <n v="92374"/>
    <x v="1"/>
    <s v="OFF-EN-10001509"/>
    <x v="1"/>
    <x v="12"/>
    <x v="29"/>
    <x v="190"/>
    <n v="7"/>
    <n v="0"/>
    <x v="192"/>
    <x v="1"/>
    <x v="0"/>
    <n v="1"/>
    <n v="0.1"/>
  </r>
  <r>
    <x v="195"/>
    <s v="CA-2016-140004"/>
    <x v="90"/>
    <d v="2016-03-25T00:00:00"/>
    <s v="Standard Class"/>
    <s v="CB-12025"/>
    <x v="90"/>
    <x v="0"/>
    <x v="0"/>
    <s v="Hamilton"/>
    <x v="24"/>
    <n v="45011"/>
    <x v="3"/>
    <s v="OFF-AR-10004685"/>
    <x v="1"/>
    <x v="6"/>
    <x v="183"/>
    <x v="191"/>
    <n v="2"/>
    <n v="0.2"/>
    <x v="193"/>
    <x v="3"/>
    <x v="0"/>
    <n v="0.5"/>
    <n v="3.8461538461538464E-2"/>
  </r>
  <r>
    <x v="196"/>
    <s v="CA-2016-140004"/>
    <x v="90"/>
    <d v="2016-03-25T00:00:00"/>
    <s v="Standard Class"/>
    <s v="CB-12025"/>
    <x v="90"/>
    <x v="0"/>
    <x v="0"/>
    <s v="Hamilton"/>
    <x v="24"/>
    <n v="45011"/>
    <x v="3"/>
    <s v="OFF-AR-10004027"/>
    <x v="1"/>
    <x v="6"/>
    <x v="184"/>
    <x v="192"/>
    <n v="3"/>
    <n v="0.2"/>
    <x v="194"/>
    <x v="3"/>
    <x v="0"/>
    <n v="0.5"/>
    <n v="3.8461538461538464E-2"/>
  </r>
  <r>
    <x v="197"/>
    <s v="CA-2019-107720"/>
    <x v="44"/>
    <d v="2019-11-13T00:00:00"/>
    <s v="Standard Class"/>
    <s v="VM-21685"/>
    <x v="91"/>
    <x v="2"/>
    <x v="0"/>
    <s v="Westfield"/>
    <x v="30"/>
    <n v="7090"/>
    <x v="3"/>
    <s v="OFF-ST-10001414"/>
    <x v="1"/>
    <x v="4"/>
    <x v="185"/>
    <x v="193"/>
    <n v="3"/>
    <n v="0"/>
    <x v="195"/>
    <x v="3"/>
    <x v="0"/>
    <n v="1"/>
    <n v="8.3333333333333329E-2"/>
  </r>
  <r>
    <x v="198"/>
    <s v="US-2019-124303"/>
    <x v="91"/>
    <d v="2019-07-13T00:00:00"/>
    <s v="Standard Class"/>
    <s v="FH-14365"/>
    <x v="92"/>
    <x v="1"/>
    <x v="0"/>
    <s v="Philadelphia"/>
    <x v="9"/>
    <n v="19120"/>
    <x v="3"/>
    <s v="OFF-BI-10000343"/>
    <x v="1"/>
    <x v="8"/>
    <x v="186"/>
    <x v="194"/>
    <n v="2"/>
    <n v="0.7"/>
    <x v="196"/>
    <x v="3"/>
    <x v="0"/>
    <n v="0.5"/>
    <n v="7.6923076923076927E-2"/>
  </r>
  <r>
    <x v="199"/>
    <s v="US-2019-124303"/>
    <x v="91"/>
    <d v="2019-07-13T00:00:00"/>
    <s v="Standard Class"/>
    <s v="FH-14365"/>
    <x v="92"/>
    <x v="1"/>
    <x v="0"/>
    <s v="Philadelphia"/>
    <x v="9"/>
    <n v="19120"/>
    <x v="3"/>
    <s v="OFF-PA-10002749"/>
    <x v="1"/>
    <x v="10"/>
    <x v="187"/>
    <x v="195"/>
    <n v="3"/>
    <n v="0.2"/>
    <x v="197"/>
    <x v="3"/>
    <x v="0"/>
    <n v="0.5"/>
    <n v="7.6923076923076927E-2"/>
  </r>
  <r>
    <x v="200"/>
    <s v="CA-2019-105074"/>
    <x v="92"/>
    <d v="2019-06-29T00:00:00"/>
    <s v="Standard Class"/>
    <s v="MB-17305"/>
    <x v="93"/>
    <x v="0"/>
    <x v="0"/>
    <s v="Akron"/>
    <x v="24"/>
    <n v="44312"/>
    <x v="3"/>
    <s v="OFF-PA-10002666"/>
    <x v="1"/>
    <x v="10"/>
    <x v="188"/>
    <x v="196"/>
    <n v="3"/>
    <n v="0.2"/>
    <x v="198"/>
    <x v="3"/>
    <x v="0"/>
    <n v="1"/>
    <n v="5.2631578947368418E-2"/>
  </r>
  <r>
    <x v="201"/>
    <s v="CA-2016-133690"/>
    <x v="93"/>
    <d v="2016-08-05T00:00:00"/>
    <s v="First Class"/>
    <s v="BS-11755"/>
    <x v="94"/>
    <x v="0"/>
    <x v="0"/>
    <s v="Denver"/>
    <x v="22"/>
    <n v="80219"/>
    <x v="1"/>
    <s v="FUR-TA-10004289"/>
    <x v="0"/>
    <x v="3"/>
    <x v="189"/>
    <x v="197"/>
    <n v="2"/>
    <n v="0.5"/>
    <x v="199"/>
    <x v="1"/>
    <x v="1"/>
    <n v="0.5"/>
    <n v="7.1428571428571425E-2"/>
  </r>
  <r>
    <x v="202"/>
    <s v="CA-2016-133690"/>
    <x v="93"/>
    <d v="2016-08-05T00:00:00"/>
    <s v="First Class"/>
    <s v="BS-11755"/>
    <x v="94"/>
    <x v="0"/>
    <x v="0"/>
    <s v="Denver"/>
    <x v="22"/>
    <n v="80219"/>
    <x v="1"/>
    <s v="OFF-AP-10003622"/>
    <x v="1"/>
    <x v="9"/>
    <x v="190"/>
    <x v="198"/>
    <n v="1"/>
    <n v="0.2"/>
    <x v="200"/>
    <x v="1"/>
    <x v="1"/>
    <n v="0.5"/>
    <n v="7.1428571428571425E-2"/>
  </r>
  <r>
    <x v="203"/>
    <s v="US-2019-116701"/>
    <x v="94"/>
    <d v="2019-12-21T00:00:00"/>
    <s v="Second Class"/>
    <s v="LC-17140"/>
    <x v="95"/>
    <x v="0"/>
    <x v="0"/>
    <s v="Dallas"/>
    <x v="5"/>
    <n v="75220"/>
    <x v="2"/>
    <s v="OFF-AP-10003217"/>
    <x v="1"/>
    <x v="9"/>
    <x v="191"/>
    <x v="199"/>
    <n v="2"/>
    <n v="0.8"/>
    <x v="201"/>
    <x v="2"/>
    <x v="0"/>
    <n v="1"/>
    <n v="5.2631578947368418E-2"/>
  </r>
  <r>
    <x v="204"/>
    <s v="CA-2019-126382"/>
    <x v="95"/>
    <d v="2019-06-07T00:00:00"/>
    <s v="Standard Class"/>
    <s v="HK-14890"/>
    <x v="96"/>
    <x v="1"/>
    <x v="0"/>
    <s v="Franklin"/>
    <x v="18"/>
    <n v="37064"/>
    <x v="0"/>
    <s v="FUR-FU-10002960"/>
    <x v="0"/>
    <x v="5"/>
    <x v="192"/>
    <x v="200"/>
    <n v="7"/>
    <n v="0.2"/>
    <x v="202"/>
    <x v="0"/>
    <x v="0"/>
    <n v="1"/>
    <n v="6.6666666666666666E-2"/>
  </r>
  <r>
    <x v="205"/>
    <s v="CA-2019-108329"/>
    <x v="34"/>
    <d v="2019-12-14T00:00:00"/>
    <s v="Standard Class"/>
    <s v="LE-16810"/>
    <x v="97"/>
    <x v="0"/>
    <x v="0"/>
    <s v="Whittier"/>
    <x v="1"/>
    <n v="90604"/>
    <x v="1"/>
    <s v="TEC-PH-10001918"/>
    <x v="2"/>
    <x v="7"/>
    <x v="193"/>
    <x v="201"/>
    <n v="4"/>
    <n v="0.2"/>
    <x v="203"/>
    <x v="1"/>
    <x v="0"/>
    <n v="1"/>
    <n v="0.1111111111111111"/>
  </r>
  <r>
    <x v="206"/>
    <s v="CA-2019-135860"/>
    <x v="96"/>
    <d v="2019-12-07T00:00:00"/>
    <s v="Standard Class"/>
    <s v="JH-15985"/>
    <x v="98"/>
    <x v="0"/>
    <x v="0"/>
    <s v="Saginaw"/>
    <x v="12"/>
    <n v="48601"/>
    <x v="2"/>
    <s v="OFF-ST-10000642"/>
    <x v="1"/>
    <x v="4"/>
    <x v="194"/>
    <x v="202"/>
    <n v="4"/>
    <n v="0"/>
    <x v="204"/>
    <x v="2"/>
    <x v="0"/>
    <n v="0.2"/>
    <n v="7.1428571428571425E-2"/>
  </r>
  <r>
    <x v="207"/>
    <s v="CA-2019-135860"/>
    <x v="96"/>
    <d v="2019-12-07T00:00:00"/>
    <s v="Standard Class"/>
    <s v="JH-15985"/>
    <x v="98"/>
    <x v="0"/>
    <x v="0"/>
    <s v="Saginaw"/>
    <x v="12"/>
    <n v="48601"/>
    <x v="2"/>
    <s v="TEC-PH-10001700"/>
    <x v="2"/>
    <x v="7"/>
    <x v="195"/>
    <x v="203"/>
    <n v="2"/>
    <n v="0"/>
    <x v="205"/>
    <x v="2"/>
    <x v="0"/>
    <n v="0.2"/>
    <n v="7.1428571428571425E-2"/>
  </r>
  <r>
    <x v="208"/>
    <s v="CA-2019-135860"/>
    <x v="96"/>
    <d v="2019-12-07T00:00:00"/>
    <s v="Standard Class"/>
    <s v="JH-15985"/>
    <x v="98"/>
    <x v="0"/>
    <x v="0"/>
    <s v="Saginaw"/>
    <x v="12"/>
    <n v="48601"/>
    <x v="2"/>
    <s v="OFF-BI-10003274"/>
    <x v="1"/>
    <x v="8"/>
    <x v="122"/>
    <x v="204"/>
    <n v="4"/>
    <n v="0"/>
    <x v="206"/>
    <x v="2"/>
    <x v="0"/>
    <n v="0.2"/>
    <n v="7.1428571428571425E-2"/>
  </r>
  <r>
    <x v="209"/>
    <s v="CA-2019-135860"/>
    <x v="96"/>
    <d v="2019-12-07T00:00:00"/>
    <s v="Standard Class"/>
    <s v="JH-15985"/>
    <x v="98"/>
    <x v="0"/>
    <x v="0"/>
    <s v="Saginaw"/>
    <x v="12"/>
    <n v="48601"/>
    <x v="2"/>
    <s v="OFF-FA-10000134"/>
    <x v="1"/>
    <x v="13"/>
    <x v="196"/>
    <x v="205"/>
    <n v="9"/>
    <n v="0"/>
    <x v="207"/>
    <x v="2"/>
    <x v="0"/>
    <n v="0.2"/>
    <n v="7.1428571428571425E-2"/>
  </r>
  <r>
    <x v="210"/>
    <s v="CA-2019-135860"/>
    <x v="96"/>
    <d v="2019-12-07T00:00:00"/>
    <s v="Standard Class"/>
    <s v="JH-15985"/>
    <x v="98"/>
    <x v="0"/>
    <x v="0"/>
    <s v="Saginaw"/>
    <x v="12"/>
    <n v="48601"/>
    <x v="2"/>
    <s v="OFF-ST-10001522"/>
    <x v="1"/>
    <x v="4"/>
    <x v="197"/>
    <x v="206"/>
    <n v="1"/>
    <n v="0"/>
    <x v="208"/>
    <x v="2"/>
    <x v="0"/>
    <n v="0.2"/>
    <n v="7.1428571428571425E-2"/>
  </r>
  <r>
    <x v="211"/>
    <s v="CA-2017-101007"/>
    <x v="97"/>
    <d v="2017-02-13T00:00:00"/>
    <s v="Second Class"/>
    <s v="MS-17980"/>
    <x v="99"/>
    <x v="1"/>
    <x v="0"/>
    <s v="Dallas"/>
    <x v="5"/>
    <n v="75220"/>
    <x v="2"/>
    <s v="TEC-AC-10001266"/>
    <x v="2"/>
    <x v="11"/>
    <x v="198"/>
    <x v="207"/>
    <n v="2"/>
    <n v="0.2"/>
    <x v="209"/>
    <x v="2"/>
    <x v="0"/>
    <n v="1"/>
    <n v="9.0909090909090912E-2"/>
  </r>
  <r>
    <x v="212"/>
    <s v="CA-2017-146262"/>
    <x v="98"/>
    <d v="2017-01-09T00:00:00"/>
    <s v="Standard Class"/>
    <s v="VW-21775"/>
    <x v="100"/>
    <x v="1"/>
    <x v="0"/>
    <s v="Medina"/>
    <x v="24"/>
    <n v="44256"/>
    <x v="3"/>
    <s v="OFF-LA-10004544"/>
    <x v="1"/>
    <x v="2"/>
    <x v="199"/>
    <x v="208"/>
    <n v="2"/>
    <n v="0.2"/>
    <x v="210"/>
    <x v="3"/>
    <x v="1"/>
    <n v="0.2"/>
    <n v="5.5555555555555552E-2"/>
  </r>
  <r>
    <x v="213"/>
    <s v="CA-2017-146262"/>
    <x v="98"/>
    <d v="2017-01-09T00:00:00"/>
    <s v="Standard Class"/>
    <s v="VW-21775"/>
    <x v="100"/>
    <x v="1"/>
    <x v="0"/>
    <s v="Medina"/>
    <x v="24"/>
    <n v="44256"/>
    <x v="3"/>
    <s v="FUR-BO-10004695"/>
    <x v="0"/>
    <x v="0"/>
    <x v="200"/>
    <x v="209"/>
    <n v="5"/>
    <n v="0.5"/>
    <x v="211"/>
    <x v="3"/>
    <x v="1"/>
    <n v="0.2"/>
    <n v="5.5555555555555552E-2"/>
  </r>
  <r>
    <x v="214"/>
    <s v="CA-2017-146262"/>
    <x v="98"/>
    <d v="2017-01-09T00:00:00"/>
    <s v="Standard Class"/>
    <s v="VW-21775"/>
    <x v="100"/>
    <x v="1"/>
    <x v="0"/>
    <s v="Medina"/>
    <x v="24"/>
    <n v="44256"/>
    <x v="3"/>
    <s v="TEC-PH-10002844"/>
    <x v="2"/>
    <x v="7"/>
    <x v="104"/>
    <x v="210"/>
    <n v="3"/>
    <n v="0.4"/>
    <x v="212"/>
    <x v="3"/>
    <x v="1"/>
    <n v="0.2"/>
    <n v="5.5555555555555552E-2"/>
  </r>
  <r>
    <x v="215"/>
    <s v="CA-2017-146262"/>
    <x v="98"/>
    <d v="2017-01-09T00:00:00"/>
    <s v="Standard Class"/>
    <s v="VW-21775"/>
    <x v="100"/>
    <x v="1"/>
    <x v="0"/>
    <s v="Medina"/>
    <x v="24"/>
    <n v="44256"/>
    <x v="3"/>
    <s v="TEC-MA-10000864"/>
    <x v="2"/>
    <x v="15"/>
    <x v="201"/>
    <x v="211"/>
    <n v="9"/>
    <n v="0.7"/>
    <x v="213"/>
    <x v="3"/>
    <x v="1"/>
    <n v="0.2"/>
    <n v="5.5555555555555552E-2"/>
  </r>
  <r>
    <x v="216"/>
    <s v="CA-2017-146262"/>
    <x v="98"/>
    <d v="2017-01-09T00:00:00"/>
    <s v="Standard Class"/>
    <s v="VW-21775"/>
    <x v="100"/>
    <x v="1"/>
    <x v="0"/>
    <s v="Medina"/>
    <x v="24"/>
    <n v="44256"/>
    <x v="3"/>
    <s v="TEC-AC-10000109"/>
    <x v="2"/>
    <x v="11"/>
    <x v="202"/>
    <x v="212"/>
    <n v="2"/>
    <n v="0.2"/>
    <x v="214"/>
    <x v="3"/>
    <x v="1"/>
    <n v="0.2"/>
    <n v="5.5555555555555552E-2"/>
  </r>
  <r>
    <x v="217"/>
    <s v="CA-2018-130162"/>
    <x v="99"/>
    <d v="2018-11-01T00:00:00"/>
    <s v="Standard Class"/>
    <s v="JH-15910"/>
    <x v="101"/>
    <x v="0"/>
    <x v="0"/>
    <s v="Los Angeles"/>
    <x v="1"/>
    <n v="90032"/>
    <x v="1"/>
    <s v="OFF-ST-10001328"/>
    <x v="1"/>
    <x v="4"/>
    <x v="178"/>
    <x v="213"/>
    <n v="6"/>
    <n v="0"/>
    <x v="215"/>
    <x v="1"/>
    <x v="0"/>
    <n v="0.5"/>
    <n v="0.1111111111111111"/>
  </r>
  <r>
    <x v="218"/>
    <s v="CA-2018-130162"/>
    <x v="99"/>
    <d v="2018-11-01T00:00:00"/>
    <s v="Standard Class"/>
    <s v="JH-15910"/>
    <x v="101"/>
    <x v="0"/>
    <x v="0"/>
    <s v="Los Angeles"/>
    <x v="1"/>
    <n v="90032"/>
    <x v="1"/>
    <s v="TEC-PH-10002563"/>
    <x v="2"/>
    <x v="7"/>
    <x v="203"/>
    <x v="214"/>
    <n v="3"/>
    <n v="0.2"/>
    <x v="216"/>
    <x v="1"/>
    <x v="0"/>
    <n v="0.5"/>
    <n v="0.1111111111111111"/>
  </r>
  <r>
    <x v="219"/>
    <s v="CA-2017-169397"/>
    <x v="100"/>
    <d v="2017-12-27T00:00:00"/>
    <s v="First Class"/>
    <s v="JB-15925"/>
    <x v="102"/>
    <x v="0"/>
    <x v="0"/>
    <s v="Dublin"/>
    <x v="24"/>
    <n v="43017"/>
    <x v="3"/>
    <s v="OFF-FA-10000585"/>
    <x v="1"/>
    <x v="13"/>
    <x v="204"/>
    <x v="215"/>
    <n v="2"/>
    <n v="0.2"/>
    <x v="217"/>
    <x v="3"/>
    <x v="1"/>
    <n v="0.16666666666666666"/>
    <n v="0.125"/>
  </r>
  <r>
    <x v="220"/>
    <s v="CA-2017-169397"/>
    <x v="100"/>
    <d v="2017-12-27T00:00:00"/>
    <s v="First Class"/>
    <s v="JB-15925"/>
    <x v="102"/>
    <x v="0"/>
    <x v="0"/>
    <s v="Dublin"/>
    <x v="24"/>
    <n v="43017"/>
    <x v="3"/>
    <s v="OFF-PA-10004000"/>
    <x v="1"/>
    <x v="10"/>
    <x v="205"/>
    <x v="216"/>
    <n v="6"/>
    <n v="0.2"/>
    <x v="218"/>
    <x v="3"/>
    <x v="1"/>
    <n v="0.16666666666666666"/>
    <n v="0.125"/>
  </r>
  <r>
    <x v="221"/>
    <s v="CA-2017-169397"/>
    <x v="100"/>
    <d v="2017-12-27T00:00:00"/>
    <s v="First Class"/>
    <s v="JB-15925"/>
    <x v="102"/>
    <x v="0"/>
    <x v="0"/>
    <s v="Dublin"/>
    <x v="24"/>
    <n v="43017"/>
    <x v="3"/>
    <s v="OFF-BI-10002852"/>
    <x v="1"/>
    <x v="8"/>
    <x v="91"/>
    <x v="217"/>
    <n v="4"/>
    <n v="0.7"/>
    <x v="219"/>
    <x v="3"/>
    <x v="1"/>
    <n v="0.16666666666666666"/>
    <n v="0.125"/>
  </r>
  <r>
    <x v="222"/>
    <s v="CA-2017-169397"/>
    <x v="100"/>
    <d v="2017-12-27T00:00:00"/>
    <s v="First Class"/>
    <s v="JB-15925"/>
    <x v="102"/>
    <x v="0"/>
    <x v="0"/>
    <s v="Dublin"/>
    <x v="24"/>
    <n v="43017"/>
    <x v="3"/>
    <s v="FUR-FU-10000087"/>
    <x v="0"/>
    <x v="5"/>
    <x v="206"/>
    <x v="218"/>
    <n v="4"/>
    <n v="0.2"/>
    <x v="220"/>
    <x v="3"/>
    <x v="1"/>
    <n v="0.16666666666666666"/>
    <n v="0.125"/>
  </r>
  <r>
    <x v="223"/>
    <s v="CA-2017-169397"/>
    <x v="100"/>
    <d v="2017-12-27T00:00:00"/>
    <s v="First Class"/>
    <s v="JB-15925"/>
    <x v="102"/>
    <x v="0"/>
    <x v="0"/>
    <s v="Dublin"/>
    <x v="24"/>
    <n v="43017"/>
    <x v="3"/>
    <s v="TEC-MA-10001148"/>
    <x v="2"/>
    <x v="15"/>
    <x v="207"/>
    <x v="219"/>
    <n v="4"/>
    <n v="0.7"/>
    <x v="221"/>
    <x v="3"/>
    <x v="1"/>
    <n v="0.16666666666666666"/>
    <n v="0.125"/>
  </r>
  <r>
    <x v="224"/>
    <s v="CA-2017-169397"/>
    <x v="100"/>
    <d v="2017-12-27T00:00:00"/>
    <s v="First Class"/>
    <s v="JB-15925"/>
    <x v="102"/>
    <x v="0"/>
    <x v="0"/>
    <s v="Dublin"/>
    <x v="24"/>
    <n v="43017"/>
    <x v="3"/>
    <s v="OFF-AR-10001958"/>
    <x v="1"/>
    <x v="6"/>
    <x v="208"/>
    <x v="220"/>
    <n v="2"/>
    <n v="0.2"/>
    <x v="222"/>
    <x v="3"/>
    <x v="1"/>
    <n v="0.16666666666666666"/>
    <n v="0.125"/>
  </r>
  <r>
    <x v="225"/>
    <s v="CA-2017-163055"/>
    <x v="101"/>
    <d v="2017-08-16T00:00:00"/>
    <s v="Standard Class"/>
    <s v="DS-13180"/>
    <x v="103"/>
    <x v="1"/>
    <x v="0"/>
    <s v="Detroit"/>
    <x v="12"/>
    <n v="48227"/>
    <x v="2"/>
    <s v="OFF-AR-10001026"/>
    <x v="1"/>
    <x v="6"/>
    <x v="209"/>
    <x v="221"/>
    <n v="1"/>
    <n v="0"/>
    <x v="223"/>
    <x v="2"/>
    <x v="0"/>
    <n v="0.33333333333333331"/>
    <n v="0.05"/>
  </r>
  <r>
    <x v="226"/>
    <s v="CA-2017-163055"/>
    <x v="101"/>
    <d v="2017-08-16T00:00:00"/>
    <s v="Standard Class"/>
    <s v="DS-13180"/>
    <x v="103"/>
    <x v="1"/>
    <x v="0"/>
    <s v="Detroit"/>
    <x v="12"/>
    <n v="48227"/>
    <x v="2"/>
    <s v="FUR-TA-10003748"/>
    <x v="0"/>
    <x v="3"/>
    <x v="210"/>
    <x v="222"/>
    <n v="5"/>
    <n v="0"/>
    <x v="224"/>
    <x v="2"/>
    <x v="0"/>
    <n v="0.33333333333333331"/>
    <n v="0.05"/>
  </r>
  <r>
    <x v="227"/>
    <s v="CA-2017-163055"/>
    <x v="101"/>
    <d v="2017-08-16T00:00:00"/>
    <s v="Standard Class"/>
    <s v="DS-13180"/>
    <x v="103"/>
    <x v="1"/>
    <x v="0"/>
    <s v="Detroit"/>
    <x v="12"/>
    <n v="48227"/>
    <x v="2"/>
    <s v="OFF-ST-10002485"/>
    <x v="1"/>
    <x v="4"/>
    <x v="211"/>
    <x v="223"/>
    <n v="1"/>
    <n v="0"/>
    <x v="225"/>
    <x v="2"/>
    <x v="0"/>
    <n v="0.33333333333333331"/>
    <n v="0.05"/>
  </r>
  <r>
    <x v="228"/>
    <s v="US-2017-145436"/>
    <x v="102"/>
    <d v="2017-03-04T00:00:00"/>
    <s v="Standard Class"/>
    <s v="VD-21670"/>
    <x v="104"/>
    <x v="0"/>
    <x v="0"/>
    <s v="Columbia"/>
    <x v="18"/>
    <n v="38401"/>
    <x v="0"/>
    <s v="FUR-CH-10004860"/>
    <x v="0"/>
    <x v="1"/>
    <x v="212"/>
    <x v="224"/>
    <n v="2"/>
    <n v="0.2"/>
    <x v="226"/>
    <x v="0"/>
    <x v="0"/>
    <n v="0.5"/>
    <n v="6.25E-2"/>
  </r>
  <r>
    <x v="229"/>
    <s v="US-2017-145436"/>
    <x v="102"/>
    <d v="2017-03-04T00:00:00"/>
    <s v="Standard Class"/>
    <s v="VD-21670"/>
    <x v="104"/>
    <x v="0"/>
    <x v="0"/>
    <s v="Columbia"/>
    <x v="18"/>
    <n v="38401"/>
    <x v="0"/>
    <s v="FUR-CH-10004477"/>
    <x v="0"/>
    <x v="1"/>
    <x v="213"/>
    <x v="225"/>
    <n v="8"/>
    <n v="0.2"/>
    <x v="227"/>
    <x v="0"/>
    <x v="0"/>
    <n v="0.5"/>
    <n v="6.25E-2"/>
  </r>
  <r>
    <x v="230"/>
    <s v="US-2016-156216"/>
    <x v="103"/>
    <d v="2016-09-17T00:00:00"/>
    <s v="Standard Class"/>
    <s v="EA-14035"/>
    <x v="105"/>
    <x v="1"/>
    <x v="0"/>
    <s v="Charlotte"/>
    <x v="3"/>
    <n v="28205"/>
    <x v="0"/>
    <s v="OFF-BI-10001679"/>
    <x v="1"/>
    <x v="8"/>
    <x v="214"/>
    <x v="226"/>
    <n v="7"/>
    <n v="0.7"/>
    <x v="228"/>
    <x v="0"/>
    <x v="0"/>
    <n v="1"/>
    <n v="0.04"/>
  </r>
  <r>
    <x v="231"/>
    <s v="US-2019-100930"/>
    <x v="104"/>
    <d v="2019-04-12T00:00:00"/>
    <s v="Standard Class"/>
    <s v="CS-12400"/>
    <x v="37"/>
    <x v="2"/>
    <x v="0"/>
    <s v="Tampa"/>
    <x v="2"/>
    <n v="33614"/>
    <x v="0"/>
    <s v="FUR-TA-10001705"/>
    <x v="0"/>
    <x v="3"/>
    <x v="215"/>
    <x v="227"/>
    <n v="2"/>
    <n v="0.45"/>
    <x v="229"/>
    <x v="0"/>
    <x v="0"/>
    <n v="0.2"/>
    <n v="7.1428571428571425E-2"/>
  </r>
  <r>
    <x v="232"/>
    <s v="US-2019-100930"/>
    <x v="104"/>
    <d v="2019-04-12T00:00:00"/>
    <s v="Standard Class"/>
    <s v="CS-12400"/>
    <x v="37"/>
    <x v="2"/>
    <x v="0"/>
    <s v="Tampa"/>
    <x v="2"/>
    <n v="33614"/>
    <x v="0"/>
    <s v="FUR-TA-10003473"/>
    <x v="0"/>
    <x v="3"/>
    <x v="216"/>
    <x v="228"/>
    <n v="3"/>
    <n v="0.45"/>
    <x v="230"/>
    <x v="0"/>
    <x v="0"/>
    <n v="0.2"/>
    <n v="7.1428571428571425E-2"/>
  </r>
  <r>
    <x v="233"/>
    <s v="US-2019-100930"/>
    <x v="104"/>
    <d v="2019-04-12T00:00:00"/>
    <s v="Standard Class"/>
    <s v="CS-12400"/>
    <x v="37"/>
    <x v="2"/>
    <x v="0"/>
    <s v="Tampa"/>
    <x v="2"/>
    <n v="33614"/>
    <x v="0"/>
    <s v="OFF-BI-10001679"/>
    <x v="1"/>
    <x v="8"/>
    <x v="214"/>
    <x v="229"/>
    <n v="2"/>
    <n v="0.7"/>
    <x v="231"/>
    <x v="0"/>
    <x v="0"/>
    <n v="0.2"/>
    <n v="7.1428571428571425E-2"/>
  </r>
  <r>
    <x v="234"/>
    <s v="US-2019-100930"/>
    <x v="104"/>
    <d v="2019-04-12T00:00:00"/>
    <s v="Standard Class"/>
    <s v="CS-12400"/>
    <x v="37"/>
    <x v="2"/>
    <x v="0"/>
    <s v="Tampa"/>
    <x v="2"/>
    <n v="33614"/>
    <x v="0"/>
    <s v="FUR-FU-10004017"/>
    <x v="0"/>
    <x v="5"/>
    <x v="217"/>
    <x v="230"/>
    <n v="3"/>
    <n v="0.2"/>
    <x v="232"/>
    <x v="0"/>
    <x v="0"/>
    <n v="0.2"/>
    <n v="7.1428571428571425E-2"/>
  </r>
  <r>
    <x v="235"/>
    <s v="US-2019-100930"/>
    <x v="104"/>
    <d v="2019-04-12T00:00:00"/>
    <s v="Standard Class"/>
    <s v="CS-12400"/>
    <x v="37"/>
    <x v="2"/>
    <x v="0"/>
    <s v="Tampa"/>
    <x v="2"/>
    <n v="33614"/>
    <x v="0"/>
    <s v="TEC-AC-10003832"/>
    <x v="2"/>
    <x v="11"/>
    <x v="218"/>
    <x v="231"/>
    <n v="3"/>
    <n v="0.2"/>
    <x v="233"/>
    <x v="0"/>
    <x v="0"/>
    <n v="0.2"/>
    <n v="7.1428571428571425E-2"/>
  </r>
  <r>
    <x v="236"/>
    <s v="CA-2019-160514"/>
    <x v="105"/>
    <d v="2019-11-16T00:00:00"/>
    <s v="Standard Class"/>
    <s v="DB-13120"/>
    <x v="106"/>
    <x v="1"/>
    <x v="0"/>
    <s v="Santa Clara"/>
    <x v="1"/>
    <n v="95051"/>
    <x v="1"/>
    <s v="OFF-PA-10002479"/>
    <x v="1"/>
    <x v="10"/>
    <x v="219"/>
    <x v="232"/>
    <n v="2"/>
    <n v="0"/>
    <x v="234"/>
    <x v="1"/>
    <x v="0"/>
    <n v="1"/>
    <n v="7.1428571428571425E-2"/>
  </r>
  <r>
    <x v="237"/>
    <s v="CA-2018-157749"/>
    <x v="30"/>
    <d v="2018-06-09T00:00:00"/>
    <s v="Second Class"/>
    <s v="KL-16645"/>
    <x v="107"/>
    <x v="0"/>
    <x v="0"/>
    <s v="Chicago"/>
    <x v="10"/>
    <n v="60610"/>
    <x v="2"/>
    <s v="OFF-PA-10003349"/>
    <x v="1"/>
    <x v="10"/>
    <x v="220"/>
    <x v="233"/>
    <n v="5"/>
    <n v="0.2"/>
    <x v="235"/>
    <x v="2"/>
    <x v="0"/>
    <n v="0.14285714285714285"/>
    <n v="3.4482758620689655E-2"/>
  </r>
  <r>
    <x v="238"/>
    <s v="CA-2018-157749"/>
    <x v="30"/>
    <d v="2018-06-09T00:00:00"/>
    <s v="Second Class"/>
    <s v="KL-16645"/>
    <x v="107"/>
    <x v="0"/>
    <x v="0"/>
    <s v="Chicago"/>
    <x v="10"/>
    <n v="60610"/>
    <x v="2"/>
    <s v="FUR-FU-10000576"/>
    <x v="0"/>
    <x v="5"/>
    <x v="221"/>
    <x v="234"/>
    <n v="5"/>
    <n v="0.6"/>
    <x v="236"/>
    <x v="2"/>
    <x v="0"/>
    <n v="0.14285714285714285"/>
    <n v="3.4482758620689655E-2"/>
  </r>
  <r>
    <x v="239"/>
    <s v="CA-2018-157749"/>
    <x v="30"/>
    <d v="2018-06-09T00:00:00"/>
    <s v="Second Class"/>
    <s v="KL-16645"/>
    <x v="107"/>
    <x v="0"/>
    <x v="0"/>
    <s v="Chicago"/>
    <x v="10"/>
    <n v="60610"/>
    <x v="2"/>
    <s v="FUR-FU-10004351"/>
    <x v="0"/>
    <x v="5"/>
    <x v="222"/>
    <x v="235"/>
    <n v="3"/>
    <n v="0.6"/>
    <x v="237"/>
    <x v="2"/>
    <x v="0"/>
    <n v="0.14285714285714285"/>
    <n v="3.4482758620689655E-2"/>
  </r>
  <r>
    <x v="240"/>
    <s v="CA-2018-157749"/>
    <x v="30"/>
    <d v="2018-06-09T00:00:00"/>
    <s v="Second Class"/>
    <s v="KL-16645"/>
    <x v="107"/>
    <x v="0"/>
    <x v="0"/>
    <s v="Chicago"/>
    <x v="10"/>
    <n v="60610"/>
    <x v="2"/>
    <s v="TEC-PH-10000011"/>
    <x v="2"/>
    <x v="7"/>
    <x v="223"/>
    <x v="236"/>
    <n v="2"/>
    <n v="0.2"/>
    <x v="238"/>
    <x v="2"/>
    <x v="0"/>
    <n v="0.14285714285714285"/>
    <n v="3.4482758620689655E-2"/>
  </r>
  <r>
    <x v="241"/>
    <s v="CA-2018-157749"/>
    <x v="30"/>
    <d v="2018-06-09T00:00:00"/>
    <s v="Second Class"/>
    <s v="KL-16645"/>
    <x v="107"/>
    <x v="0"/>
    <x v="0"/>
    <s v="Chicago"/>
    <x v="10"/>
    <n v="60610"/>
    <x v="2"/>
    <s v="FUR-TA-10002607"/>
    <x v="0"/>
    <x v="3"/>
    <x v="224"/>
    <x v="237"/>
    <n v="5"/>
    <n v="0.5"/>
    <x v="239"/>
    <x v="2"/>
    <x v="0"/>
    <n v="0.14285714285714285"/>
    <n v="3.4482758620689655E-2"/>
  </r>
  <r>
    <x v="242"/>
    <s v="CA-2018-157749"/>
    <x v="30"/>
    <d v="2018-06-09T00:00:00"/>
    <s v="Second Class"/>
    <s v="KL-16645"/>
    <x v="107"/>
    <x v="0"/>
    <x v="0"/>
    <s v="Chicago"/>
    <x v="10"/>
    <n v="60610"/>
    <x v="2"/>
    <s v="FUR-FU-10002505"/>
    <x v="0"/>
    <x v="5"/>
    <x v="225"/>
    <x v="238"/>
    <n v="3"/>
    <n v="0.6"/>
    <x v="240"/>
    <x v="2"/>
    <x v="0"/>
    <n v="0.14285714285714285"/>
    <n v="3.4482758620689655E-2"/>
  </r>
  <r>
    <x v="243"/>
    <s v="CA-2018-157749"/>
    <x v="30"/>
    <d v="2018-06-09T00:00:00"/>
    <s v="Second Class"/>
    <s v="KL-16645"/>
    <x v="107"/>
    <x v="0"/>
    <x v="0"/>
    <s v="Chicago"/>
    <x v="10"/>
    <n v="60610"/>
    <x v="2"/>
    <s v="OFF-AR-10004685"/>
    <x v="1"/>
    <x v="6"/>
    <x v="183"/>
    <x v="191"/>
    <n v="2"/>
    <n v="0.2"/>
    <x v="193"/>
    <x v="2"/>
    <x v="0"/>
    <n v="0.14285714285714285"/>
    <n v="3.4482758620689655E-2"/>
  </r>
  <r>
    <x v="244"/>
    <s v="CA-2016-131926"/>
    <x v="106"/>
    <d v="2016-06-06T00:00:00"/>
    <s v="Second Class"/>
    <s v="DW-13480"/>
    <x v="108"/>
    <x v="2"/>
    <x v="0"/>
    <s v="Lakeville"/>
    <x v="11"/>
    <n v="55044"/>
    <x v="2"/>
    <s v="FUR-CH-10004063"/>
    <x v="0"/>
    <x v="1"/>
    <x v="120"/>
    <x v="239"/>
    <n v="7"/>
    <n v="0"/>
    <x v="241"/>
    <x v="2"/>
    <x v="0"/>
    <n v="0.2"/>
    <n v="9.0909090909090912E-2"/>
  </r>
  <r>
    <x v="245"/>
    <s v="CA-2016-131926"/>
    <x v="106"/>
    <d v="2016-06-06T00:00:00"/>
    <s v="Second Class"/>
    <s v="DW-13480"/>
    <x v="108"/>
    <x v="2"/>
    <x v="0"/>
    <s v="Lakeville"/>
    <x v="11"/>
    <n v="55044"/>
    <x v="2"/>
    <s v="OFF-ST-10002276"/>
    <x v="1"/>
    <x v="4"/>
    <x v="226"/>
    <x v="240"/>
    <n v="2"/>
    <n v="0"/>
    <x v="242"/>
    <x v="2"/>
    <x v="0"/>
    <n v="0.2"/>
    <n v="9.0909090909090912E-2"/>
  </r>
  <r>
    <x v="246"/>
    <s v="CA-2016-131926"/>
    <x v="106"/>
    <d v="2016-06-06T00:00:00"/>
    <s v="Second Class"/>
    <s v="DW-13480"/>
    <x v="108"/>
    <x v="2"/>
    <x v="0"/>
    <s v="Lakeville"/>
    <x v="11"/>
    <n v="55044"/>
    <x v="2"/>
    <s v="OFF-PA-10004082"/>
    <x v="1"/>
    <x v="10"/>
    <x v="227"/>
    <x v="241"/>
    <n v="6"/>
    <n v="0"/>
    <x v="243"/>
    <x v="2"/>
    <x v="0"/>
    <n v="0.2"/>
    <n v="9.0909090909090912E-2"/>
  </r>
  <r>
    <x v="247"/>
    <s v="CA-2016-131926"/>
    <x v="106"/>
    <d v="2016-06-06T00:00:00"/>
    <s v="Second Class"/>
    <s v="DW-13480"/>
    <x v="108"/>
    <x v="2"/>
    <x v="0"/>
    <s v="Lakeville"/>
    <x v="11"/>
    <n v="55044"/>
    <x v="2"/>
    <s v="OFF-AP-10002945"/>
    <x v="1"/>
    <x v="9"/>
    <x v="228"/>
    <x v="242"/>
    <n v="5"/>
    <n v="0"/>
    <x v="244"/>
    <x v="2"/>
    <x v="0"/>
    <n v="0.2"/>
    <n v="9.0909090909090912E-2"/>
  </r>
  <r>
    <x v="248"/>
    <s v="CA-2016-131926"/>
    <x v="106"/>
    <d v="2016-06-06T00:00:00"/>
    <s v="Second Class"/>
    <s v="DW-13480"/>
    <x v="108"/>
    <x v="2"/>
    <x v="0"/>
    <s v="Lakeville"/>
    <x v="11"/>
    <n v="55044"/>
    <x v="2"/>
    <s v="OFF-PA-10000061"/>
    <x v="1"/>
    <x v="10"/>
    <x v="181"/>
    <x v="243"/>
    <n v="4"/>
    <n v="0"/>
    <x v="245"/>
    <x v="2"/>
    <x v="0"/>
    <n v="0.2"/>
    <n v="9.0909090909090912E-2"/>
  </r>
  <r>
    <x v="249"/>
    <s v="CA-2018-154739"/>
    <x v="107"/>
    <d v="2018-12-15T00:00:00"/>
    <s v="Second Class"/>
    <s v="LH-17155"/>
    <x v="109"/>
    <x v="0"/>
    <x v="0"/>
    <s v="San Francisco"/>
    <x v="1"/>
    <n v="94109"/>
    <x v="1"/>
    <s v="FUR-CH-10002965"/>
    <x v="0"/>
    <x v="1"/>
    <x v="229"/>
    <x v="244"/>
    <n v="2"/>
    <n v="0.2"/>
    <x v="246"/>
    <x v="1"/>
    <x v="0"/>
    <n v="1"/>
    <n v="5.2631578947368418E-2"/>
  </r>
  <r>
    <x v="250"/>
    <s v="CA-2018-145625"/>
    <x v="108"/>
    <d v="2018-09-17T00:00:00"/>
    <s v="Standard Class"/>
    <s v="KC-16540"/>
    <x v="110"/>
    <x v="0"/>
    <x v="0"/>
    <s v="San Diego"/>
    <x v="1"/>
    <n v="92037"/>
    <x v="1"/>
    <s v="OFF-PA-10004569"/>
    <x v="1"/>
    <x v="10"/>
    <x v="230"/>
    <x v="245"/>
    <n v="1"/>
    <n v="0"/>
    <x v="247"/>
    <x v="1"/>
    <x v="0"/>
    <n v="0.5"/>
    <n v="0.2"/>
  </r>
  <r>
    <x v="251"/>
    <s v="CA-2018-145625"/>
    <x v="108"/>
    <d v="2018-09-17T00:00:00"/>
    <s v="Standard Class"/>
    <s v="KC-16540"/>
    <x v="110"/>
    <x v="0"/>
    <x v="0"/>
    <s v="San Diego"/>
    <x v="1"/>
    <n v="92037"/>
    <x v="1"/>
    <s v="TEC-AC-10003832"/>
    <x v="2"/>
    <x v="11"/>
    <x v="218"/>
    <x v="246"/>
    <n v="13"/>
    <n v="0"/>
    <x v="248"/>
    <x v="1"/>
    <x v="0"/>
    <n v="0.5"/>
    <n v="0.2"/>
  </r>
  <r>
    <x v="252"/>
    <s v="CA-2018-146941"/>
    <x v="107"/>
    <d v="2018-12-13T00:00:00"/>
    <s v="First Class"/>
    <s v="DL-13315"/>
    <x v="111"/>
    <x v="0"/>
    <x v="0"/>
    <s v="New York City"/>
    <x v="15"/>
    <n v="10024"/>
    <x v="3"/>
    <s v="OFF-ST-10001228"/>
    <x v="1"/>
    <x v="4"/>
    <x v="231"/>
    <x v="247"/>
    <n v="6"/>
    <n v="0"/>
    <x v="249"/>
    <x v="3"/>
    <x v="0"/>
    <n v="0.5"/>
    <n v="5.8823529411764705E-2"/>
  </r>
  <r>
    <x v="253"/>
    <s v="CA-2018-146941"/>
    <x v="107"/>
    <d v="2018-12-13T00:00:00"/>
    <s v="First Class"/>
    <s v="DL-13315"/>
    <x v="111"/>
    <x v="0"/>
    <x v="0"/>
    <s v="New York City"/>
    <x v="15"/>
    <n v="10024"/>
    <x v="3"/>
    <s v="OFF-EN-10003296"/>
    <x v="1"/>
    <x v="12"/>
    <x v="232"/>
    <x v="248"/>
    <n v="4"/>
    <n v="0"/>
    <x v="250"/>
    <x v="3"/>
    <x v="0"/>
    <n v="0.5"/>
    <n v="5.8823529411764705E-2"/>
  </r>
  <r>
    <x v="254"/>
    <s v="US-2017-159982"/>
    <x v="109"/>
    <d v="2017-12-04T00:00:00"/>
    <s v="Standard Class"/>
    <s v="DR-12880"/>
    <x v="112"/>
    <x v="1"/>
    <x v="0"/>
    <s v="Chicago"/>
    <x v="10"/>
    <n v="60623"/>
    <x v="2"/>
    <s v="FUR-FU-10002505"/>
    <x v="0"/>
    <x v="5"/>
    <x v="225"/>
    <x v="249"/>
    <n v="9"/>
    <n v="0.6"/>
    <x v="251"/>
    <x v="2"/>
    <x v="0"/>
    <n v="0.25"/>
    <n v="4.1666666666666664E-2"/>
  </r>
  <r>
    <x v="255"/>
    <s v="US-2017-159982"/>
    <x v="109"/>
    <d v="2017-12-04T00:00:00"/>
    <s v="Standard Class"/>
    <s v="DR-12880"/>
    <x v="112"/>
    <x v="1"/>
    <x v="0"/>
    <s v="Chicago"/>
    <x v="10"/>
    <n v="60623"/>
    <x v="2"/>
    <s v="OFF-ST-10004804"/>
    <x v="1"/>
    <x v="4"/>
    <x v="233"/>
    <x v="250"/>
    <n v="2"/>
    <n v="0.2"/>
    <x v="252"/>
    <x v="2"/>
    <x v="0"/>
    <n v="0.25"/>
    <n v="4.1666666666666664E-2"/>
  </r>
  <r>
    <x v="256"/>
    <s v="US-2017-159982"/>
    <x v="109"/>
    <d v="2017-12-04T00:00:00"/>
    <s v="Standard Class"/>
    <s v="DR-12880"/>
    <x v="112"/>
    <x v="1"/>
    <x v="0"/>
    <s v="Chicago"/>
    <x v="10"/>
    <n v="60623"/>
    <x v="2"/>
    <s v="OFF-ST-10001590"/>
    <x v="1"/>
    <x v="4"/>
    <x v="147"/>
    <x v="251"/>
    <n v="5"/>
    <n v="0.2"/>
    <x v="253"/>
    <x v="2"/>
    <x v="0"/>
    <n v="0.25"/>
    <n v="4.1666666666666664E-2"/>
  </r>
  <r>
    <x v="257"/>
    <s v="US-2017-159982"/>
    <x v="109"/>
    <d v="2017-12-04T00:00:00"/>
    <s v="Standard Class"/>
    <s v="DR-12880"/>
    <x v="112"/>
    <x v="1"/>
    <x v="0"/>
    <s v="Chicago"/>
    <x v="10"/>
    <n v="60623"/>
    <x v="2"/>
    <s v="TEC-PH-10001580"/>
    <x v="2"/>
    <x v="7"/>
    <x v="234"/>
    <x v="252"/>
    <n v="6"/>
    <n v="0.2"/>
    <x v="254"/>
    <x v="2"/>
    <x v="0"/>
    <n v="0.25"/>
    <n v="4.1666666666666664E-2"/>
  </r>
  <r>
    <x v="258"/>
    <s v="CA-2019-163139"/>
    <x v="96"/>
    <d v="2019-12-03T00:00:00"/>
    <s v="Second Class"/>
    <s v="CC-12670"/>
    <x v="113"/>
    <x v="0"/>
    <x v="0"/>
    <s v="New York City"/>
    <x v="15"/>
    <n v="10009"/>
    <x v="3"/>
    <s v="TEC-AC-10000290"/>
    <x v="2"/>
    <x v="11"/>
    <x v="235"/>
    <x v="253"/>
    <n v="3"/>
    <n v="0"/>
    <x v="255"/>
    <x v="3"/>
    <x v="0"/>
    <n v="0.33333333333333331"/>
    <n v="7.1428571428571425E-2"/>
  </r>
  <r>
    <x v="259"/>
    <s v="CA-2019-163139"/>
    <x v="96"/>
    <d v="2019-12-03T00:00:00"/>
    <s v="Second Class"/>
    <s v="CC-12670"/>
    <x v="113"/>
    <x v="0"/>
    <x v="0"/>
    <s v="New York City"/>
    <x v="15"/>
    <n v="10009"/>
    <x v="3"/>
    <s v="OFF-ST-10002790"/>
    <x v="1"/>
    <x v="4"/>
    <x v="236"/>
    <x v="254"/>
    <n v="3"/>
    <n v="0"/>
    <x v="256"/>
    <x v="3"/>
    <x v="0"/>
    <n v="0.33333333333333331"/>
    <n v="7.1428571428571425E-2"/>
  </r>
  <r>
    <x v="260"/>
    <s v="CA-2019-163139"/>
    <x v="96"/>
    <d v="2019-12-03T00:00:00"/>
    <s v="Second Class"/>
    <s v="CC-12670"/>
    <x v="113"/>
    <x v="0"/>
    <x v="0"/>
    <s v="New York City"/>
    <x v="15"/>
    <n v="10009"/>
    <x v="3"/>
    <s v="OFF-BI-10003460"/>
    <x v="1"/>
    <x v="8"/>
    <x v="237"/>
    <x v="255"/>
    <n v="5"/>
    <n v="0.2"/>
    <x v="257"/>
    <x v="3"/>
    <x v="0"/>
    <n v="0.33333333333333331"/>
    <n v="7.1428571428571425E-2"/>
  </r>
  <r>
    <x v="261"/>
    <s v="US-2019-155299"/>
    <x v="110"/>
    <d v="2019-06-12T00:00:00"/>
    <s v="Standard Class"/>
    <s v="Dl-13600"/>
    <x v="114"/>
    <x v="1"/>
    <x v="0"/>
    <s v="Pasadena"/>
    <x v="5"/>
    <n v="77506"/>
    <x v="2"/>
    <s v="OFF-AP-10002203"/>
    <x v="1"/>
    <x v="9"/>
    <x v="238"/>
    <x v="256"/>
    <n v="2"/>
    <n v="0.8"/>
    <x v="258"/>
    <x v="2"/>
    <x v="0"/>
    <n v="1"/>
    <n v="0.16666666666666666"/>
  </r>
  <r>
    <x v="262"/>
    <s v="US-2016-106992"/>
    <x v="111"/>
    <d v="2016-09-21T00:00:00"/>
    <s v="Second Class"/>
    <s v="SB-20290"/>
    <x v="115"/>
    <x v="1"/>
    <x v="0"/>
    <s v="Houston"/>
    <x v="5"/>
    <n v="77036"/>
    <x v="2"/>
    <s v="TEC-MA-10000822"/>
    <x v="2"/>
    <x v="15"/>
    <x v="156"/>
    <x v="257"/>
    <n v="3"/>
    <n v="0.4"/>
    <x v="259"/>
    <x v="2"/>
    <x v="0"/>
    <n v="0.5"/>
    <n v="5.8823529411764705E-2"/>
  </r>
  <r>
    <x v="263"/>
    <s v="US-2016-106992"/>
    <x v="111"/>
    <d v="2016-09-21T00:00:00"/>
    <s v="Second Class"/>
    <s v="SB-20290"/>
    <x v="115"/>
    <x v="1"/>
    <x v="0"/>
    <s v="Houston"/>
    <x v="5"/>
    <n v="77036"/>
    <x v="2"/>
    <s v="TEC-MA-10003353"/>
    <x v="2"/>
    <x v="15"/>
    <x v="239"/>
    <x v="258"/>
    <n v="7"/>
    <n v="0.4"/>
    <x v="260"/>
    <x v="2"/>
    <x v="0"/>
    <n v="0.5"/>
    <n v="5.8823529411764705E-2"/>
  </r>
  <r>
    <x v="264"/>
    <s v="CA-2018-125318"/>
    <x v="112"/>
    <d v="2018-06-13T00:00:00"/>
    <s v="Standard Class"/>
    <s v="RC-19825"/>
    <x v="116"/>
    <x v="0"/>
    <x v="0"/>
    <s v="Chicago"/>
    <x v="10"/>
    <n v="60610"/>
    <x v="2"/>
    <s v="TEC-PH-10001433"/>
    <x v="2"/>
    <x v="7"/>
    <x v="240"/>
    <x v="259"/>
    <n v="4"/>
    <n v="0.2"/>
    <x v="261"/>
    <x v="2"/>
    <x v="0"/>
    <n v="1"/>
    <n v="0.1"/>
  </r>
  <r>
    <x v="265"/>
    <s v="CA-2017-155040"/>
    <x v="113"/>
    <d v="2017-11-15T00:00:00"/>
    <s v="Standard Class"/>
    <s v="AH-10210"/>
    <x v="117"/>
    <x v="0"/>
    <x v="0"/>
    <s v="Brentwood"/>
    <x v="1"/>
    <n v="94513"/>
    <x v="1"/>
    <s v="TEC-AC-10004469"/>
    <x v="2"/>
    <x v="11"/>
    <x v="241"/>
    <x v="260"/>
    <n v="2"/>
    <n v="0"/>
    <x v="262"/>
    <x v="1"/>
    <x v="0"/>
    <n v="1"/>
    <n v="7.6923076923076927E-2"/>
  </r>
  <r>
    <x v="266"/>
    <s v="CA-2019-136826"/>
    <x v="114"/>
    <d v="2019-06-20T00:00:00"/>
    <s v="Standard Class"/>
    <s v="CB-12535"/>
    <x v="118"/>
    <x v="1"/>
    <x v="0"/>
    <s v="Chapel Hill"/>
    <x v="3"/>
    <n v="27514"/>
    <x v="0"/>
    <s v="OFF-AR-10003602"/>
    <x v="1"/>
    <x v="6"/>
    <x v="242"/>
    <x v="261"/>
    <n v="3"/>
    <n v="0.2"/>
    <x v="263"/>
    <x v="0"/>
    <x v="0"/>
    <n v="1"/>
    <n v="5.2631578947368418E-2"/>
  </r>
  <r>
    <x v="267"/>
    <s v="CA-2018-111010"/>
    <x v="115"/>
    <d v="2018-01-28T00:00:00"/>
    <s v="Standard Class"/>
    <s v="PG-18895"/>
    <x v="38"/>
    <x v="0"/>
    <x v="0"/>
    <s v="Morristown"/>
    <x v="30"/>
    <n v="7960"/>
    <x v="3"/>
    <s v="OFF-FA-10003472"/>
    <x v="1"/>
    <x v="13"/>
    <x v="243"/>
    <x v="262"/>
    <n v="6"/>
    <n v="0"/>
    <x v="264"/>
    <x v="3"/>
    <x v="0"/>
    <n v="1"/>
    <n v="5.8823529411764705E-2"/>
  </r>
  <r>
    <x v="268"/>
    <s v="US-2019-145366"/>
    <x v="34"/>
    <d v="2019-12-13T00:00:00"/>
    <s v="Standard Class"/>
    <s v="CA-12310"/>
    <x v="119"/>
    <x v="1"/>
    <x v="0"/>
    <s v="Cincinnati"/>
    <x v="24"/>
    <n v="45231"/>
    <x v="3"/>
    <s v="OFF-ST-10004180"/>
    <x v="1"/>
    <x v="4"/>
    <x v="244"/>
    <x v="263"/>
    <n v="1"/>
    <n v="0.2"/>
    <x v="265"/>
    <x v="3"/>
    <x v="0"/>
    <n v="0.5"/>
    <n v="9.0909090909090912E-2"/>
  </r>
  <r>
    <x v="269"/>
    <s v="US-2019-145366"/>
    <x v="34"/>
    <d v="2019-12-13T00:00:00"/>
    <s v="Standard Class"/>
    <s v="CA-12310"/>
    <x v="119"/>
    <x v="1"/>
    <x v="0"/>
    <s v="Cincinnati"/>
    <x v="24"/>
    <n v="45231"/>
    <x v="3"/>
    <s v="OFF-EN-10004386"/>
    <x v="1"/>
    <x v="12"/>
    <x v="245"/>
    <x v="264"/>
    <n v="3"/>
    <n v="0.2"/>
    <x v="266"/>
    <x v="3"/>
    <x v="0"/>
    <n v="0.5"/>
    <n v="9.0909090909090912E-2"/>
  </r>
  <r>
    <x v="270"/>
    <s v="CA-2019-163979"/>
    <x v="116"/>
    <d v="2020-01-02T00:00:00"/>
    <s v="Second Class"/>
    <s v="KH-16690"/>
    <x v="120"/>
    <x v="1"/>
    <x v="0"/>
    <s v="San Francisco"/>
    <x v="1"/>
    <n v="94110"/>
    <x v="1"/>
    <s v="OFF-ST-10003208"/>
    <x v="1"/>
    <x v="4"/>
    <x v="246"/>
    <x v="265"/>
    <n v="4"/>
    <n v="0"/>
    <x v="267"/>
    <x v="1"/>
    <x v="0"/>
    <n v="1"/>
    <n v="6.6666666666666666E-2"/>
  </r>
  <r>
    <x v="271"/>
    <s v="CA-2017-155334"/>
    <x v="117"/>
    <d v="2017-07-31T00:00:00"/>
    <s v="First Class"/>
    <s v="HA-14920"/>
    <x v="66"/>
    <x v="0"/>
    <x v="0"/>
    <s v="San Francisco"/>
    <x v="1"/>
    <n v="94109"/>
    <x v="1"/>
    <s v="TEC-AC-10003628"/>
    <x v="2"/>
    <x v="11"/>
    <x v="247"/>
    <x v="266"/>
    <n v="7"/>
    <n v="0"/>
    <x v="268"/>
    <x v="1"/>
    <x v="0"/>
    <n v="0.33333333333333331"/>
    <n v="5.5555555555555552E-2"/>
  </r>
  <r>
    <x v="272"/>
    <s v="CA-2017-155334"/>
    <x v="117"/>
    <d v="2017-07-31T00:00:00"/>
    <s v="First Class"/>
    <s v="HA-14920"/>
    <x v="66"/>
    <x v="0"/>
    <x v="0"/>
    <s v="San Francisco"/>
    <x v="1"/>
    <n v="94109"/>
    <x v="1"/>
    <s v="FUR-FU-10003274"/>
    <x v="0"/>
    <x v="5"/>
    <x v="248"/>
    <x v="267"/>
    <n v="3"/>
    <n v="0"/>
    <x v="269"/>
    <x v="1"/>
    <x v="0"/>
    <n v="0.33333333333333331"/>
    <n v="5.5555555555555552E-2"/>
  </r>
  <r>
    <x v="273"/>
    <s v="CA-2017-155334"/>
    <x v="117"/>
    <d v="2017-07-31T00:00:00"/>
    <s v="First Class"/>
    <s v="HA-14920"/>
    <x v="66"/>
    <x v="0"/>
    <x v="0"/>
    <s v="San Francisco"/>
    <x v="1"/>
    <n v="94109"/>
    <x v="1"/>
    <s v="OFF-BI-10002557"/>
    <x v="1"/>
    <x v="8"/>
    <x v="249"/>
    <x v="268"/>
    <n v="3"/>
    <n v="0.2"/>
    <x v="270"/>
    <x v="1"/>
    <x v="0"/>
    <n v="0.33333333333333331"/>
    <n v="5.5555555555555552E-2"/>
  </r>
  <r>
    <x v="274"/>
    <s v="CA-2019-118136"/>
    <x v="118"/>
    <d v="2019-09-17T00:00:00"/>
    <s v="First Class"/>
    <s v="BB-10990"/>
    <x v="121"/>
    <x v="1"/>
    <x v="0"/>
    <s v="Inglewood"/>
    <x v="1"/>
    <n v="90301"/>
    <x v="1"/>
    <s v="OFF-PA-10002615"/>
    <x v="1"/>
    <x v="10"/>
    <x v="250"/>
    <x v="138"/>
    <n v="2"/>
    <n v="0"/>
    <x v="271"/>
    <x v="1"/>
    <x v="0"/>
    <n v="0.5"/>
    <n v="0.125"/>
  </r>
  <r>
    <x v="275"/>
    <s v="CA-2019-118136"/>
    <x v="118"/>
    <d v="2019-09-17T00:00:00"/>
    <s v="First Class"/>
    <s v="BB-10990"/>
    <x v="121"/>
    <x v="1"/>
    <x v="0"/>
    <s v="Inglewood"/>
    <x v="1"/>
    <n v="90301"/>
    <x v="1"/>
    <s v="OFF-AR-10001427"/>
    <x v="1"/>
    <x v="6"/>
    <x v="251"/>
    <x v="156"/>
    <n v="1"/>
    <n v="0"/>
    <x v="272"/>
    <x v="1"/>
    <x v="0"/>
    <n v="0.5"/>
    <n v="0.125"/>
  </r>
  <r>
    <x v="276"/>
    <s v="CA-2019-132976"/>
    <x v="119"/>
    <d v="2019-10-17T00:00:00"/>
    <s v="Standard Class"/>
    <s v="AG-10495"/>
    <x v="122"/>
    <x v="1"/>
    <x v="0"/>
    <s v="Philadelphia"/>
    <x v="9"/>
    <n v="19140"/>
    <x v="3"/>
    <s v="OFF-PA-10000673"/>
    <x v="1"/>
    <x v="10"/>
    <x v="252"/>
    <x v="25"/>
    <n v="2"/>
    <n v="0.2"/>
    <x v="273"/>
    <x v="3"/>
    <x v="0"/>
    <n v="0.25"/>
    <n v="4.7619047619047616E-2"/>
  </r>
  <r>
    <x v="277"/>
    <s v="CA-2019-132976"/>
    <x v="119"/>
    <d v="2019-10-17T00:00:00"/>
    <s v="Standard Class"/>
    <s v="AG-10495"/>
    <x v="122"/>
    <x v="1"/>
    <x v="0"/>
    <s v="Philadelphia"/>
    <x v="9"/>
    <n v="19140"/>
    <x v="3"/>
    <s v="OFF-PA-10004470"/>
    <x v="1"/>
    <x v="10"/>
    <x v="253"/>
    <x v="269"/>
    <n v="4"/>
    <n v="0.2"/>
    <x v="274"/>
    <x v="3"/>
    <x v="0"/>
    <n v="0.25"/>
    <n v="4.7619047619047616E-2"/>
  </r>
  <r>
    <x v="278"/>
    <s v="CA-2019-132976"/>
    <x v="119"/>
    <d v="2019-10-17T00:00:00"/>
    <s v="Standard Class"/>
    <s v="AG-10495"/>
    <x v="122"/>
    <x v="1"/>
    <x v="0"/>
    <s v="Philadelphia"/>
    <x v="9"/>
    <n v="19140"/>
    <x v="3"/>
    <s v="OFF-ST-10000876"/>
    <x v="1"/>
    <x v="4"/>
    <x v="254"/>
    <x v="270"/>
    <n v="6"/>
    <n v="0.2"/>
    <x v="275"/>
    <x v="3"/>
    <x v="0"/>
    <n v="0.25"/>
    <n v="4.7619047619047616E-2"/>
  </r>
  <r>
    <x v="279"/>
    <s v="CA-2019-132976"/>
    <x v="119"/>
    <d v="2019-10-17T00:00:00"/>
    <s v="Standard Class"/>
    <s v="AG-10495"/>
    <x v="122"/>
    <x v="1"/>
    <x v="0"/>
    <s v="Philadelphia"/>
    <x v="9"/>
    <n v="19140"/>
    <x v="3"/>
    <s v="OFF-LA-10002043"/>
    <x v="1"/>
    <x v="2"/>
    <x v="255"/>
    <x v="271"/>
    <n v="3"/>
    <n v="0.2"/>
    <x v="276"/>
    <x v="3"/>
    <x v="0"/>
    <n v="0.25"/>
    <n v="4.7619047619047616E-2"/>
  </r>
  <r>
    <x v="280"/>
    <s v="US-2017-161991"/>
    <x v="120"/>
    <d v="2017-09-28T00:00:00"/>
    <s v="Second Class"/>
    <s v="SC-20725"/>
    <x v="56"/>
    <x v="0"/>
    <x v="0"/>
    <s v="Houston"/>
    <x v="5"/>
    <n v="77070"/>
    <x v="2"/>
    <s v="OFF-BI-10004967"/>
    <x v="1"/>
    <x v="8"/>
    <x v="256"/>
    <x v="272"/>
    <n v="5"/>
    <n v="0.8"/>
    <x v="277"/>
    <x v="2"/>
    <x v="0"/>
    <n v="0.5"/>
    <n v="3.8461538461538464E-2"/>
  </r>
  <r>
    <x v="281"/>
    <s v="US-2017-161991"/>
    <x v="120"/>
    <d v="2017-09-28T00:00:00"/>
    <s v="Second Class"/>
    <s v="SC-20725"/>
    <x v="56"/>
    <x v="0"/>
    <x v="0"/>
    <s v="Houston"/>
    <x v="5"/>
    <n v="77070"/>
    <x v="2"/>
    <s v="TEC-PH-10001760"/>
    <x v="2"/>
    <x v="7"/>
    <x v="257"/>
    <x v="273"/>
    <n v="7"/>
    <n v="0.2"/>
    <x v="278"/>
    <x v="2"/>
    <x v="0"/>
    <n v="0.5"/>
    <n v="3.8461538461538464E-2"/>
  </r>
  <r>
    <x v="282"/>
    <s v="CA-2017-130890"/>
    <x v="121"/>
    <d v="2017-11-06T00:00:00"/>
    <s v="Standard Class"/>
    <s v="JO-15280"/>
    <x v="123"/>
    <x v="0"/>
    <x v="0"/>
    <s v="Los Angeles"/>
    <x v="1"/>
    <n v="90004"/>
    <x v="1"/>
    <s v="FUR-TA-10002903"/>
    <x v="0"/>
    <x v="3"/>
    <x v="258"/>
    <x v="274"/>
    <n v="5"/>
    <n v="0.2"/>
    <x v="279"/>
    <x v="1"/>
    <x v="0"/>
    <n v="1"/>
    <n v="9.0909090909090912E-2"/>
  </r>
  <r>
    <x v="283"/>
    <s v="CA-2017-130883"/>
    <x v="120"/>
    <d v="2017-10-02T00:00:00"/>
    <s v="Standard Class"/>
    <s v="TB-21520"/>
    <x v="14"/>
    <x v="0"/>
    <x v="0"/>
    <s v="Portland"/>
    <x v="21"/>
    <n v="97206"/>
    <x v="1"/>
    <s v="OFF-PA-10000474"/>
    <x v="1"/>
    <x v="10"/>
    <x v="33"/>
    <x v="275"/>
    <n v="5"/>
    <n v="0.2"/>
    <x v="280"/>
    <x v="1"/>
    <x v="0"/>
    <n v="0.33333333333333331"/>
    <n v="0.05"/>
  </r>
  <r>
    <x v="284"/>
    <s v="CA-2017-130883"/>
    <x v="120"/>
    <d v="2017-10-02T00:00:00"/>
    <s v="Standard Class"/>
    <s v="TB-21520"/>
    <x v="14"/>
    <x v="0"/>
    <x v="0"/>
    <s v="Portland"/>
    <x v="21"/>
    <n v="97206"/>
    <x v="1"/>
    <s v="TEC-AC-10001956"/>
    <x v="2"/>
    <x v="11"/>
    <x v="259"/>
    <x v="276"/>
    <n v="5"/>
    <n v="0.2"/>
    <x v="281"/>
    <x v="1"/>
    <x v="0"/>
    <n v="0.33333333333333331"/>
    <n v="0.05"/>
  </r>
  <r>
    <x v="285"/>
    <s v="CA-2017-130883"/>
    <x v="120"/>
    <d v="2017-10-02T00:00:00"/>
    <s v="Standard Class"/>
    <s v="TB-21520"/>
    <x v="14"/>
    <x v="0"/>
    <x v="0"/>
    <s v="Portland"/>
    <x v="21"/>
    <n v="97206"/>
    <x v="1"/>
    <s v="OFF-PA-10004100"/>
    <x v="1"/>
    <x v="10"/>
    <x v="260"/>
    <x v="277"/>
    <n v="6"/>
    <n v="0.2"/>
    <x v="282"/>
    <x v="1"/>
    <x v="0"/>
    <n v="0.33333333333333331"/>
    <n v="0.05"/>
  </r>
  <r>
    <x v="286"/>
    <s v="CA-2018-112697"/>
    <x v="122"/>
    <d v="2018-12-20T00:00:00"/>
    <s v="Second Class"/>
    <s v="AH-10195"/>
    <x v="124"/>
    <x v="1"/>
    <x v="0"/>
    <s v="Tamarac"/>
    <x v="2"/>
    <n v="33319"/>
    <x v="0"/>
    <s v="OFF-BI-10000778"/>
    <x v="1"/>
    <x v="8"/>
    <x v="261"/>
    <x v="278"/>
    <n v="7"/>
    <n v="0.7"/>
    <x v="283"/>
    <x v="0"/>
    <x v="0"/>
    <n v="0.33333333333333331"/>
    <n v="0.125"/>
  </r>
  <r>
    <x v="287"/>
    <s v="CA-2018-112697"/>
    <x v="122"/>
    <d v="2018-12-20T00:00:00"/>
    <s v="Second Class"/>
    <s v="AH-10195"/>
    <x v="124"/>
    <x v="1"/>
    <x v="0"/>
    <s v="Tamarac"/>
    <x v="2"/>
    <n v="33319"/>
    <x v="0"/>
    <s v="OFF-AP-10002684"/>
    <x v="1"/>
    <x v="9"/>
    <x v="167"/>
    <x v="279"/>
    <n v="2"/>
    <n v="0.2"/>
    <x v="284"/>
    <x v="0"/>
    <x v="0"/>
    <n v="0.33333333333333331"/>
    <n v="0.125"/>
  </r>
  <r>
    <x v="288"/>
    <s v="CA-2018-112697"/>
    <x v="122"/>
    <d v="2018-12-20T00:00:00"/>
    <s v="Second Class"/>
    <s v="AH-10195"/>
    <x v="124"/>
    <x v="1"/>
    <x v="0"/>
    <s v="Tamarac"/>
    <x v="2"/>
    <n v="33319"/>
    <x v="0"/>
    <s v="OFF-SU-10000646"/>
    <x v="1"/>
    <x v="14"/>
    <x v="262"/>
    <x v="280"/>
    <n v="5"/>
    <n v="0.2"/>
    <x v="285"/>
    <x v="0"/>
    <x v="0"/>
    <n v="0.33333333333333331"/>
    <n v="0.125"/>
  </r>
  <r>
    <x v="289"/>
    <s v="CA-2018-110772"/>
    <x v="73"/>
    <d v="2018-11-24T00:00:00"/>
    <s v="Second Class"/>
    <s v="NZ-18565"/>
    <x v="125"/>
    <x v="2"/>
    <x v="0"/>
    <s v="Columbus"/>
    <x v="24"/>
    <n v="43229"/>
    <x v="3"/>
    <s v="OFF-FA-10002983"/>
    <x v="1"/>
    <x v="13"/>
    <x v="263"/>
    <x v="281"/>
    <n v="7"/>
    <n v="0.2"/>
    <x v="286"/>
    <x v="3"/>
    <x v="0"/>
    <n v="0.25"/>
    <n v="0.05"/>
  </r>
  <r>
    <x v="290"/>
    <s v="CA-2018-110772"/>
    <x v="73"/>
    <d v="2018-11-24T00:00:00"/>
    <s v="Second Class"/>
    <s v="NZ-18565"/>
    <x v="125"/>
    <x v="2"/>
    <x v="0"/>
    <s v="Columbus"/>
    <x v="24"/>
    <n v="43229"/>
    <x v="3"/>
    <s v="OFF-LA-10004689"/>
    <x v="1"/>
    <x v="2"/>
    <x v="264"/>
    <x v="282"/>
    <n v="8"/>
    <n v="0.2"/>
    <x v="287"/>
    <x v="3"/>
    <x v="0"/>
    <n v="0.25"/>
    <n v="0.05"/>
  </r>
  <r>
    <x v="291"/>
    <s v="CA-2018-110772"/>
    <x v="73"/>
    <d v="2018-11-24T00:00:00"/>
    <s v="Second Class"/>
    <s v="NZ-18565"/>
    <x v="125"/>
    <x v="2"/>
    <x v="0"/>
    <s v="Columbus"/>
    <x v="24"/>
    <n v="43229"/>
    <x v="3"/>
    <s v="TEC-AC-10002001"/>
    <x v="2"/>
    <x v="11"/>
    <x v="265"/>
    <x v="283"/>
    <n v="2"/>
    <n v="0.2"/>
    <x v="288"/>
    <x v="3"/>
    <x v="0"/>
    <n v="0.25"/>
    <n v="0.05"/>
  </r>
  <r>
    <x v="292"/>
    <s v="CA-2018-110772"/>
    <x v="73"/>
    <d v="2018-11-24T00:00:00"/>
    <s v="Second Class"/>
    <s v="NZ-18565"/>
    <x v="125"/>
    <x v="2"/>
    <x v="0"/>
    <s v="Columbus"/>
    <x v="24"/>
    <n v="43229"/>
    <x v="3"/>
    <s v="FUR-BO-10004709"/>
    <x v="0"/>
    <x v="0"/>
    <x v="266"/>
    <x v="284"/>
    <n v="3"/>
    <n v="0.5"/>
    <x v="289"/>
    <x v="3"/>
    <x v="0"/>
    <n v="0.25"/>
    <n v="0.05"/>
  </r>
  <r>
    <x v="293"/>
    <s v="CA-2016-111451"/>
    <x v="58"/>
    <d v="2016-12-28T00:00:00"/>
    <s v="First Class"/>
    <s v="KL-16555"/>
    <x v="126"/>
    <x v="1"/>
    <x v="0"/>
    <s v="Colorado Springs"/>
    <x v="22"/>
    <n v="80906"/>
    <x v="1"/>
    <s v="FUR-FU-10004091"/>
    <x v="0"/>
    <x v="5"/>
    <x v="267"/>
    <x v="285"/>
    <n v="8"/>
    <n v="0.2"/>
    <x v="290"/>
    <x v="1"/>
    <x v="0"/>
    <n v="0.2"/>
    <n v="4.5454545454545456E-2"/>
  </r>
  <r>
    <x v="294"/>
    <s v="CA-2016-111451"/>
    <x v="58"/>
    <d v="2016-12-28T00:00:00"/>
    <s v="First Class"/>
    <s v="KL-16555"/>
    <x v="126"/>
    <x v="1"/>
    <x v="0"/>
    <s v="Colorado Springs"/>
    <x v="22"/>
    <n v="80906"/>
    <x v="1"/>
    <s v="FUR-CH-10001891"/>
    <x v="0"/>
    <x v="1"/>
    <x v="268"/>
    <x v="286"/>
    <n v="3"/>
    <n v="0.2"/>
    <x v="291"/>
    <x v="1"/>
    <x v="0"/>
    <n v="0.2"/>
    <n v="4.5454545454545456E-2"/>
  </r>
  <r>
    <x v="295"/>
    <s v="CA-2016-111451"/>
    <x v="58"/>
    <d v="2016-12-28T00:00:00"/>
    <s v="First Class"/>
    <s v="KL-16555"/>
    <x v="126"/>
    <x v="1"/>
    <x v="0"/>
    <s v="Colorado Springs"/>
    <x v="22"/>
    <n v="80906"/>
    <x v="1"/>
    <s v="FUR-FU-10002918"/>
    <x v="0"/>
    <x v="5"/>
    <x v="269"/>
    <x v="287"/>
    <n v="3"/>
    <n v="0.2"/>
    <x v="292"/>
    <x v="1"/>
    <x v="0"/>
    <n v="0.2"/>
    <n v="4.5454545454545456E-2"/>
  </r>
  <r>
    <x v="296"/>
    <s v="CA-2016-111451"/>
    <x v="58"/>
    <d v="2016-12-28T00:00:00"/>
    <s v="First Class"/>
    <s v="KL-16555"/>
    <x v="126"/>
    <x v="1"/>
    <x v="0"/>
    <s v="Colorado Springs"/>
    <x v="22"/>
    <n v="80906"/>
    <x v="1"/>
    <s v="OFF-BI-10004593"/>
    <x v="1"/>
    <x v="8"/>
    <x v="270"/>
    <x v="288"/>
    <n v="5"/>
    <n v="0.7"/>
    <x v="293"/>
    <x v="1"/>
    <x v="0"/>
    <n v="0.2"/>
    <n v="4.5454545454545456E-2"/>
  </r>
  <r>
    <x v="297"/>
    <s v="CA-2016-111451"/>
    <x v="58"/>
    <d v="2016-12-28T00:00:00"/>
    <s v="First Class"/>
    <s v="KL-16555"/>
    <x v="126"/>
    <x v="1"/>
    <x v="0"/>
    <s v="Colorado Springs"/>
    <x v="22"/>
    <n v="80906"/>
    <x v="1"/>
    <s v="OFF-FA-10004854"/>
    <x v="1"/>
    <x v="13"/>
    <x v="271"/>
    <x v="289"/>
    <n v="3"/>
    <n v="0.2"/>
    <x v="294"/>
    <x v="1"/>
    <x v="0"/>
    <n v="0.2"/>
    <n v="4.5454545454545456E-2"/>
  </r>
  <r>
    <x v="298"/>
    <s v="CA-2018-142545"/>
    <x v="99"/>
    <d v="2018-11-03T00:00:00"/>
    <s v="Standard Class"/>
    <s v="JD-15895"/>
    <x v="63"/>
    <x v="1"/>
    <x v="0"/>
    <s v="Belleville"/>
    <x v="30"/>
    <n v="7109"/>
    <x v="3"/>
    <s v="OFF-PA-10002105"/>
    <x v="1"/>
    <x v="10"/>
    <x v="272"/>
    <x v="56"/>
    <n v="5"/>
    <n v="0"/>
    <x v="56"/>
    <x v="3"/>
    <x v="0"/>
    <n v="0.2"/>
    <n v="3.125E-2"/>
  </r>
  <r>
    <x v="299"/>
    <s v="CA-2018-142545"/>
    <x v="99"/>
    <d v="2018-11-03T00:00:00"/>
    <s v="Standard Class"/>
    <s v="JD-15895"/>
    <x v="63"/>
    <x v="1"/>
    <x v="0"/>
    <s v="Belleville"/>
    <x v="30"/>
    <n v="7109"/>
    <x v="3"/>
    <s v="OFF-ST-10002756"/>
    <x v="1"/>
    <x v="4"/>
    <x v="273"/>
    <x v="290"/>
    <n v="8"/>
    <n v="0"/>
    <x v="295"/>
    <x v="3"/>
    <x v="0"/>
    <n v="0.2"/>
    <n v="3.125E-2"/>
  </r>
  <r>
    <x v="300"/>
    <s v="CA-2018-142545"/>
    <x v="99"/>
    <d v="2018-11-03T00:00:00"/>
    <s v="Standard Class"/>
    <s v="JD-15895"/>
    <x v="63"/>
    <x v="1"/>
    <x v="0"/>
    <s v="Belleville"/>
    <x v="30"/>
    <n v="7109"/>
    <x v="3"/>
    <s v="OFF-PA-10004243"/>
    <x v="1"/>
    <x v="10"/>
    <x v="274"/>
    <x v="291"/>
    <n v="3"/>
    <n v="0"/>
    <x v="296"/>
    <x v="3"/>
    <x v="0"/>
    <n v="0.2"/>
    <n v="3.125E-2"/>
  </r>
  <r>
    <x v="301"/>
    <s v="CA-2018-142545"/>
    <x v="99"/>
    <d v="2018-11-03T00:00:00"/>
    <s v="Standard Class"/>
    <s v="JD-15895"/>
    <x v="63"/>
    <x v="1"/>
    <x v="0"/>
    <s v="Belleville"/>
    <x v="30"/>
    <n v="7109"/>
    <x v="3"/>
    <s v="FUR-FU-10001861"/>
    <x v="0"/>
    <x v="5"/>
    <x v="275"/>
    <x v="292"/>
    <n v="4"/>
    <n v="0"/>
    <x v="297"/>
    <x v="3"/>
    <x v="0"/>
    <n v="0.2"/>
    <n v="3.125E-2"/>
  </r>
  <r>
    <x v="302"/>
    <s v="CA-2018-142545"/>
    <x v="99"/>
    <d v="2018-11-03T00:00:00"/>
    <s v="Standard Class"/>
    <s v="JD-15895"/>
    <x v="63"/>
    <x v="1"/>
    <x v="0"/>
    <s v="Belleville"/>
    <x v="30"/>
    <n v="7109"/>
    <x v="3"/>
    <s v="OFF-BI-10002706"/>
    <x v="1"/>
    <x v="8"/>
    <x v="276"/>
    <x v="293"/>
    <n v="1"/>
    <n v="0"/>
    <x v="298"/>
    <x v="3"/>
    <x v="0"/>
    <n v="0.2"/>
    <n v="3.125E-2"/>
  </r>
  <r>
    <x v="303"/>
    <s v="US-2019-152380"/>
    <x v="123"/>
    <d v="2019-11-23T00:00:00"/>
    <s v="Standard Class"/>
    <s v="JH-15910"/>
    <x v="101"/>
    <x v="0"/>
    <x v="0"/>
    <s v="Chicago"/>
    <x v="10"/>
    <n v="60623"/>
    <x v="2"/>
    <s v="FUR-TA-10002533"/>
    <x v="0"/>
    <x v="3"/>
    <x v="277"/>
    <x v="294"/>
    <n v="3"/>
    <n v="0.5"/>
    <x v="299"/>
    <x v="2"/>
    <x v="0"/>
    <n v="1"/>
    <n v="0.1111111111111111"/>
  </r>
  <r>
    <x v="304"/>
    <s v="CA-2017-144253"/>
    <x v="124"/>
    <d v="2017-05-09T00:00:00"/>
    <s v="Second Class"/>
    <s v="AS-10225"/>
    <x v="127"/>
    <x v="1"/>
    <x v="0"/>
    <s v="New York City"/>
    <x v="15"/>
    <n v="10024"/>
    <x v="3"/>
    <s v="FUR-FU-10002671"/>
    <x v="0"/>
    <x v="5"/>
    <x v="278"/>
    <x v="295"/>
    <n v="2"/>
    <n v="0"/>
    <x v="300"/>
    <x v="3"/>
    <x v="0"/>
    <n v="1"/>
    <n v="7.6923076923076927E-2"/>
  </r>
  <r>
    <x v="305"/>
    <s v="CA-2016-130960"/>
    <x v="125"/>
    <d v="2017-01-04T00:00:00"/>
    <s v="Standard Class"/>
    <s v="KB-16600"/>
    <x v="33"/>
    <x v="1"/>
    <x v="0"/>
    <s v="Taylor"/>
    <x v="12"/>
    <n v="48180"/>
    <x v="2"/>
    <s v="OFF-AR-10003651"/>
    <x v="1"/>
    <x v="6"/>
    <x v="279"/>
    <x v="296"/>
    <n v="3"/>
    <n v="0"/>
    <x v="301"/>
    <x v="2"/>
    <x v="0"/>
    <n v="1"/>
    <n v="0.1111111111111111"/>
  </r>
  <r>
    <x v="306"/>
    <s v="CA-2016-111003"/>
    <x v="106"/>
    <d v="2016-06-06T00:00:00"/>
    <s v="Standard Class"/>
    <s v="CR-12625"/>
    <x v="128"/>
    <x v="2"/>
    <x v="0"/>
    <s v="Lakewood"/>
    <x v="30"/>
    <n v="8701"/>
    <x v="3"/>
    <s v="OFF-BI-10001072"/>
    <x v="1"/>
    <x v="8"/>
    <x v="280"/>
    <x v="297"/>
    <n v="3"/>
    <n v="0"/>
    <x v="302"/>
    <x v="3"/>
    <x v="0"/>
    <n v="0.5"/>
    <n v="0.25"/>
  </r>
  <r>
    <x v="307"/>
    <s v="CA-2016-111003"/>
    <x v="106"/>
    <d v="2016-06-06T00:00:00"/>
    <s v="Standard Class"/>
    <s v="CR-12625"/>
    <x v="128"/>
    <x v="2"/>
    <x v="0"/>
    <s v="Lakewood"/>
    <x v="30"/>
    <n v="8701"/>
    <x v="3"/>
    <s v="OFF-AR-10002135"/>
    <x v="1"/>
    <x v="6"/>
    <x v="281"/>
    <x v="298"/>
    <n v="6"/>
    <n v="0"/>
    <x v="303"/>
    <x v="3"/>
    <x v="0"/>
    <n v="0.5"/>
    <n v="0.25"/>
  </r>
  <r>
    <x v="308"/>
    <s v="CA-2019-126774"/>
    <x v="4"/>
    <d v="2019-04-17T00:00:00"/>
    <s v="First Class"/>
    <s v="SH-20395"/>
    <x v="129"/>
    <x v="0"/>
    <x v="0"/>
    <s v="Arlington"/>
    <x v="17"/>
    <n v="22204"/>
    <x v="0"/>
    <s v="OFF-AR-10002804"/>
    <x v="1"/>
    <x v="6"/>
    <x v="282"/>
    <x v="299"/>
    <n v="1"/>
    <n v="0"/>
    <x v="304"/>
    <x v="0"/>
    <x v="0"/>
    <n v="1"/>
    <n v="6.6666666666666666E-2"/>
  </r>
  <r>
    <x v="309"/>
    <s v="CA-2018-142902"/>
    <x v="126"/>
    <d v="2018-09-14T00:00:00"/>
    <s v="Second Class"/>
    <s v="BP-11185"/>
    <x v="130"/>
    <x v="1"/>
    <x v="0"/>
    <s v="Arvada"/>
    <x v="22"/>
    <n v="80004"/>
    <x v="1"/>
    <s v="FUR-FU-10001918"/>
    <x v="0"/>
    <x v="5"/>
    <x v="283"/>
    <x v="300"/>
    <n v="4"/>
    <n v="0.2"/>
    <x v="305"/>
    <x v="1"/>
    <x v="0"/>
    <n v="0.25"/>
    <n v="5.5555555555555552E-2"/>
  </r>
  <r>
    <x v="310"/>
    <s v="CA-2018-142902"/>
    <x v="126"/>
    <d v="2018-09-14T00:00:00"/>
    <s v="Second Class"/>
    <s v="BP-11185"/>
    <x v="130"/>
    <x v="1"/>
    <x v="0"/>
    <s v="Arvada"/>
    <x v="22"/>
    <n v="80004"/>
    <x v="1"/>
    <s v="FUR-CH-10004086"/>
    <x v="0"/>
    <x v="1"/>
    <x v="284"/>
    <x v="301"/>
    <n v="2"/>
    <n v="0.2"/>
    <x v="306"/>
    <x v="1"/>
    <x v="0"/>
    <n v="0.25"/>
    <n v="5.5555555555555552E-2"/>
  </r>
  <r>
    <x v="311"/>
    <s v="CA-2018-142902"/>
    <x v="126"/>
    <d v="2018-09-14T00:00:00"/>
    <s v="Second Class"/>
    <s v="BP-11185"/>
    <x v="130"/>
    <x v="1"/>
    <x v="0"/>
    <s v="Arvada"/>
    <x v="22"/>
    <n v="80004"/>
    <x v="1"/>
    <s v="FUR-FU-10001756"/>
    <x v="0"/>
    <x v="5"/>
    <x v="285"/>
    <x v="302"/>
    <n v="1"/>
    <n v="0.2"/>
    <x v="307"/>
    <x v="1"/>
    <x v="0"/>
    <n v="0.25"/>
    <n v="5.5555555555555552E-2"/>
  </r>
  <r>
    <x v="312"/>
    <s v="CA-2018-142902"/>
    <x v="126"/>
    <d v="2018-09-14T00:00:00"/>
    <s v="Second Class"/>
    <s v="BP-11185"/>
    <x v="130"/>
    <x v="1"/>
    <x v="0"/>
    <s v="Arvada"/>
    <x v="22"/>
    <n v="80004"/>
    <x v="1"/>
    <s v="OFF-LA-10000634"/>
    <x v="1"/>
    <x v="2"/>
    <x v="286"/>
    <x v="303"/>
    <n v="3"/>
    <n v="0.2"/>
    <x v="308"/>
    <x v="1"/>
    <x v="0"/>
    <n v="0.25"/>
    <n v="5.5555555555555552E-2"/>
  </r>
  <r>
    <x v="313"/>
    <s v="CA-2016-120887"/>
    <x v="127"/>
    <d v="2016-10-03T00:00:00"/>
    <s v="Standard Class"/>
    <s v="TS-21205"/>
    <x v="131"/>
    <x v="1"/>
    <x v="0"/>
    <s v="Hackensack"/>
    <x v="30"/>
    <n v="7601"/>
    <x v="3"/>
    <s v="FUR-FU-10001588"/>
    <x v="0"/>
    <x v="5"/>
    <x v="287"/>
    <x v="304"/>
    <n v="3"/>
    <n v="0"/>
    <x v="309"/>
    <x v="3"/>
    <x v="0"/>
    <n v="1"/>
    <n v="5.2631578947368418E-2"/>
  </r>
  <r>
    <x v="314"/>
    <s v="CA-2016-167850"/>
    <x v="128"/>
    <d v="2016-08-16T00:00:00"/>
    <s v="Standard Class"/>
    <s v="AG-10525"/>
    <x v="132"/>
    <x v="1"/>
    <x v="0"/>
    <s v="Saint Petersburg"/>
    <x v="2"/>
    <n v="33710"/>
    <x v="0"/>
    <s v="TEC-PH-10002398"/>
    <x v="2"/>
    <x v="7"/>
    <x v="288"/>
    <x v="305"/>
    <n v="2"/>
    <n v="0.2"/>
    <x v="310"/>
    <x v="0"/>
    <x v="0"/>
    <n v="0.5"/>
    <n v="0.1111111111111111"/>
  </r>
  <r>
    <x v="315"/>
    <s v="CA-2016-167850"/>
    <x v="128"/>
    <d v="2016-08-16T00:00:00"/>
    <s v="Standard Class"/>
    <s v="AG-10525"/>
    <x v="132"/>
    <x v="1"/>
    <x v="0"/>
    <s v="Saint Petersburg"/>
    <x v="2"/>
    <n v="33710"/>
    <x v="0"/>
    <s v="OFF-PA-10001937"/>
    <x v="1"/>
    <x v="10"/>
    <x v="289"/>
    <x v="12"/>
    <n v="3"/>
    <n v="0.2"/>
    <x v="12"/>
    <x v="0"/>
    <x v="0"/>
    <n v="0.5"/>
    <n v="0.1111111111111111"/>
  </r>
  <r>
    <x v="316"/>
    <s v="CA-2016-164259"/>
    <x v="129"/>
    <d v="2016-12-30T00:00:00"/>
    <s v="First Class"/>
    <s v="SP-20860"/>
    <x v="133"/>
    <x v="1"/>
    <x v="0"/>
    <s v="Philadelphia"/>
    <x v="9"/>
    <n v="19143"/>
    <x v="3"/>
    <s v="OFF-AR-10003373"/>
    <x v="1"/>
    <x v="6"/>
    <x v="290"/>
    <x v="306"/>
    <n v="4"/>
    <n v="0.2"/>
    <x v="311"/>
    <x v="3"/>
    <x v="0"/>
    <n v="1"/>
    <n v="4.1666666666666664E-2"/>
  </r>
  <r>
    <x v="317"/>
    <s v="CA-2016-164973"/>
    <x v="130"/>
    <d v="2016-11-09T00:00:00"/>
    <s v="Standard Class"/>
    <s v="NM-18445"/>
    <x v="134"/>
    <x v="2"/>
    <x v="0"/>
    <s v="New York City"/>
    <x v="15"/>
    <n v="10024"/>
    <x v="3"/>
    <s v="FUR-CH-10002602"/>
    <x v="0"/>
    <x v="1"/>
    <x v="291"/>
    <x v="307"/>
    <n v="1"/>
    <n v="0.1"/>
    <x v="312"/>
    <x v="3"/>
    <x v="0"/>
    <n v="0.2"/>
    <n v="7.1428571428571425E-2"/>
  </r>
  <r>
    <x v="318"/>
    <s v="CA-2016-164973"/>
    <x v="130"/>
    <d v="2016-11-09T00:00:00"/>
    <s v="Standard Class"/>
    <s v="NM-18445"/>
    <x v="134"/>
    <x v="2"/>
    <x v="0"/>
    <s v="New York City"/>
    <x v="15"/>
    <n v="10024"/>
    <x v="3"/>
    <s v="TEC-MA-10002927"/>
    <x v="2"/>
    <x v="15"/>
    <x v="292"/>
    <x v="308"/>
    <n v="2"/>
    <n v="0"/>
    <x v="313"/>
    <x v="3"/>
    <x v="0"/>
    <n v="0.2"/>
    <n v="7.1428571428571425E-2"/>
  </r>
  <r>
    <x v="319"/>
    <s v="CA-2016-164973"/>
    <x v="130"/>
    <d v="2016-11-09T00:00:00"/>
    <s v="Standard Class"/>
    <s v="NM-18445"/>
    <x v="134"/>
    <x v="2"/>
    <x v="0"/>
    <s v="New York City"/>
    <x v="15"/>
    <n v="10024"/>
    <x v="3"/>
    <s v="TEC-PH-10004093"/>
    <x v="2"/>
    <x v="7"/>
    <x v="40"/>
    <x v="309"/>
    <n v="6"/>
    <n v="0"/>
    <x v="314"/>
    <x v="3"/>
    <x v="0"/>
    <n v="0.2"/>
    <n v="7.1428571428571425E-2"/>
  </r>
  <r>
    <x v="320"/>
    <s v="CA-2016-164973"/>
    <x v="130"/>
    <d v="2016-11-09T00:00:00"/>
    <s v="Standard Class"/>
    <s v="NM-18445"/>
    <x v="134"/>
    <x v="2"/>
    <x v="0"/>
    <s v="New York City"/>
    <x v="15"/>
    <n v="10024"/>
    <x v="3"/>
    <s v="TEC-AC-10000892"/>
    <x v="2"/>
    <x v="11"/>
    <x v="293"/>
    <x v="310"/>
    <n v="4"/>
    <n v="0"/>
    <x v="315"/>
    <x v="3"/>
    <x v="0"/>
    <n v="0.2"/>
    <n v="7.1428571428571425E-2"/>
  </r>
  <r>
    <x v="321"/>
    <s v="CA-2016-164973"/>
    <x v="130"/>
    <d v="2016-11-09T00:00:00"/>
    <s v="Standard Class"/>
    <s v="NM-18445"/>
    <x v="134"/>
    <x v="2"/>
    <x v="0"/>
    <s v="New York City"/>
    <x v="15"/>
    <n v="10024"/>
    <x v="3"/>
    <s v="OFF-ST-10002974"/>
    <x v="1"/>
    <x v="4"/>
    <x v="123"/>
    <x v="311"/>
    <n v="1"/>
    <n v="0"/>
    <x v="316"/>
    <x v="3"/>
    <x v="0"/>
    <n v="0.2"/>
    <n v="7.1428571428571425E-2"/>
  </r>
  <r>
    <x v="322"/>
    <s v="CA-2016-156601"/>
    <x v="111"/>
    <d v="2016-09-24T00:00:00"/>
    <s v="Standard Class"/>
    <s v="FA-14230"/>
    <x v="135"/>
    <x v="1"/>
    <x v="0"/>
    <s v="Long Beach"/>
    <x v="1"/>
    <n v="90805"/>
    <x v="1"/>
    <s v="OFF-FA-10000624"/>
    <x v="1"/>
    <x v="13"/>
    <x v="294"/>
    <x v="181"/>
    <n v="2"/>
    <n v="0"/>
    <x v="317"/>
    <x v="1"/>
    <x v="0"/>
    <n v="1"/>
    <n v="5.8823529411764705E-2"/>
  </r>
  <r>
    <x v="323"/>
    <s v="CA-2018-162138"/>
    <x v="131"/>
    <d v="2018-04-27T00:00:00"/>
    <s v="Standard Class"/>
    <s v="GK-14620"/>
    <x v="136"/>
    <x v="1"/>
    <x v="0"/>
    <s v="Hesperia"/>
    <x v="1"/>
    <n v="92345"/>
    <x v="1"/>
    <s v="OFF-BI-10004593"/>
    <x v="1"/>
    <x v="8"/>
    <x v="270"/>
    <x v="312"/>
    <n v="6"/>
    <n v="0.2"/>
    <x v="318"/>
    <x v="1"/>
    <x v="1"/>
    <n v="0.5"/>
    <n v="7.1428571428571425E-2"/>
  </r>
  <r>
    <x v="324"/>
    <s v="CA-2018-162138"/>
    <x v="131"/>
    <d v="2018-04-27T00:00:00"/>
    <s v="Standard Class"/>
    <s v="GK-14620"/>
    <x v="136"/>
    <x v="1"/>
    <x v="0"/>
    <s v="Hesperia"/>
    <x v="1"/>
    <n v="92345"/>
    <x v="1"/>
    <s v="TEC-AC-10001908"/>
    <x v="2"/>
    <x v="11"/>
    <x v="295"/>
    <x v="313"/>
    <n v="1"/>
    <n v="0"/>
    <x v="319"/>
    <x v="1"/>
    <x v="1"/>
    <n v="0.5"/>
    <n v="7.1428571428571425E-2"/>
  </r>
  <r>
    <x v="325"/>
    <s v="CA-2019-153339"/>
    <x v="132"/>
    <d v="2019-11-05T00:00:00"/>
    <s v="Second Class"/>
    <s v="DJ-13510"/>
    <x v="137"/>
    <x v="1"/>
    <x v="0"/>
    <s v="Murfreesboro"/>
    <x v="18"/>
    <n v="37130"/>
    <x v="0"/>
    <s v="FUR-FU-10001967"/>
    <x v="0"/>
    <x v="5"/>
    <x v="296"/>
    <x v="314"/>
    <n v="1"/>
    <n v="0.2"/>
    <x v="320"/>
    <x v="0"/>
    <x v="0"/>
    <n v="1"/>
    <n v="7.6923076923076927E-2"/>
  </r>
  <r>
    <x v="326"/>
    <s v="US-2018-141544"/>
    <x v="133"/>
    <d v="2018-09-01T00:00:00"/>
    <s v="First Class"/>
    <s v="PO-18850"/>
    <x v="138"/>
    <x v="0"/>
    <x v="0"/>
    <s v="Philadelphia"/>
    <x v="9"/>
    <n v="19143"/>
    <x v="3"/>
    <s v="TEC-PH-10003645"/>
    <x v="2"/>
    <x v="7"/>
    <x v="297"/>
    <x v="315"/>
    <n v="3"/>
    <n v="0.4"/>
    <x v="321"/>
    <x v="3"/>
    <x v="0"/>
    <n v="0.2"/>
    <n v="4.5454545454545456E-2"/>
  </r>
  <r>
    <x v="327"/>
    <s v="US-2018-141544"/>
    <x v="133"/>
    <d v="2018-09-01T00:00:00"/>
    <s v="First Class"/>
    <s v="PO-18850"/>
    <x v="138"/>
    <x v="0"/>
    <x v="0"/>
    <s v="Philadelphia"/>
    <x v="9"/>
    <n v="19143"/>
    <x v="3"/>
    <s v="OFF-ST-10000675"/>
    <x v="1"/>
    <x v="4"/>
    <x v="298"/>
    <x v="316"/>
    <n v="2"/>
    <n v="0.2"/>
    <x v="322"/>
    <x v="3"/>
    <x v="0"/>
    <n v="0.2"/>
    <n v="4.5454545454545456E-2"/>
  </r>
  <r>
    <x v="328"/>
    <s v="US-2018-141544"/>
    <x v="133"/>
    <d v="2018-09-01T00:00:00"/>
    <s v="First Class"/>
    <s v="PO-18850"/>
    <x v="138"/>
    <x v="0"/>
    <x v="0"/>
    <s v="Philadelphia"/>
    <x v="9"/>
    <n v="19143"/>
    <x v="3"/>
    <s v="FUR-CH-10003312"/>
    <x v="0"/>
    <x v="1"/>
    <x v="299"/>
    <x v="317"/>
    <n v="4"/>
    <n v="0.3"/>
    <x v="323"/>
    <x v="3"/>
    <x v="0"/>
    <n v="0.2"/>
    <n v="4.5454545454545456E-2"/>
  </r>
  <r>
    <x v="329"/>
    <s v="US-2018-141544"/>
    <x v="133"/>
    <d v="2018-09-01T00:00:00"/>
    <s v="First Class"/>
    <s v="PO-18850"/>
    <x v="138"/>
    <x v="0"/>
    <x v="0"/>
    <s v="Philadelphia"/>
    <x v="9"/>
    <n v="19143"/>
    <x v="3"/>
    <s v="OFF-LA-10001074"/>
    <x v="1"/>
    <x v="2"/>
    <x v="300"/>
    <x v="318"/>
    <n v="10"/>
    <n v="0.2"/>
    <x v="324"/>
    <x v="3"/>
    <x v="0"/>
    <n v="0.2"/>
    <n v="4.5454545454545456E-2"/>
  </r>
  <r>
    <x v="330"/>
    <s v="US-2018-141544"/>
    <x v="133"/>
    <d v="2018-09-01T00:00:00"/>
    <s v="First Class"/>
    <s v="PO-18850"/>
    <x v="138"/>
    <x v="0"/>
    <x v="0"/>
    <s v="Philadelphia"/>
    <x v="9"/>
    <n v="19143"/>
    <x v="3"/>
    <s v="OFF-BI-10001524"/>
    <x v="1"/>
    <x v="8"/>
    <x v="301"/>
    <x v="319"/>
    <n v="6"/>
    <n v="0.7"/>
    <x v="325"/>
    <x v="3"/>
    <x v="0"/>
    <n v="0.2"/>
    <n v="4.5454545454545456E-2"/>
  </r>
  <r>
    <x v="331"/>
    <s v="US-2018-150147"/>
    <x v="134"/>
    <d v="2018-04-29T00:00:00"/>
    <s v="Second Class"/>
    <s v="JL-15850"/>
    <x v="139"/>
    <x v="0"/>
    <x v="0"/>
    <s v="Philadelphia"/>
    <x v="9"/>
    <n v="19134"/>
    <x v="3"/>
    <s v="TEC-PH-10004614"/>
    <x v="2"/>
    <x v="7"/>
    <x v="302"/>
    <x v="320"/>
    <n v="2"/>
    <n v="0.4"/>
    <x v="326"/>
    <x v="3"/>
    <x v="0"/>
    <n v="0.33333333333333331"/>
    <n v="9.0909090909090912E-2"/>
  </r>
  <r>
    <x v="332"/>
    <s v="US-2018-150147"/>
    <x v="134"/>
    <d v="2018-04-29T00:00:00"/>
    <s v="Second Class"/>
    <s v="JL-15850"/>
    <x v="139"/>
    <x v="0"/>
    <x v="0"/>
    <s v="Philadelphia"/>
    <x v="9"/>
    <n v="19134"/>
    <x v="3"/>
    <s v="OFF-BI-10001153"/>
    <x v="1"/>
    <x v="8"/>
    <x v="303"/>
    <x v="321"/>
    <n v="2"/>
    <n v="0.7"/>
    <x v="327"/>
    <x v="3"/>
    <x v="0"/>
    <n v="0.33333333333333331"/>
    <n v="9.0909090909090912E-2"/>
  </r>
  <r>
    <x v="333"/>
    <s v="US-2018-150147"/>
    <x v="134"/>
    <d v="2018-04-29T00:00:00"/>
    <s v="Second Class"/>
    <s v="JL-15850"/>
    <x v="139"/>
    <x v="0"/>
    <x v="0"/>
    <s v="Philadelphia"/>
    <x v="9"/>
    <n v="19134"/>
    <x v="3"/>
    <s v="OFF-BI-10001982"/>
    <x v="1"/>
    <x v="8"/>
    <x v="304"/>
    <x v="322"/>
    <n v="3"/>
    <n v="0.7"/>
    <x v="328"/>
    <x v="3"/>
    <x v="0"/>
    <n v="0.33333333333333331"/>
    <n v="9.0909090909090912E-2"/>
  </r>
  <r>
    <x v="334"/>
    <s v="CA-2017-137946"/>
    <x v="135"/>
    <d v="2017-09-04T00:00:00"/>
    <s v="Second Class"/>
    <s v="DB-13615"/>
    <x v="140"/>
    <x v="0"/>
    <x v="0"/>
    <s v="Los Angeles"/>
    <x v="1"/>
    <n v="90045"/>
    <x v="1"/>
    <s v="OFF-BI-10001922"/>
    <x v="1"/>
    <x v="8"/>
    <x v="305"/>
    <x v="323"/>
    <n v="1"/>
    <n v="0.2"/>
    <x v="329"/>
    <x v="1"/>
    <x v="0"/>
    <n v="0.33333333333333331"/>
    <n v="9.0909090909090912E-2"/>
  </r>
  <r>
    <x v="335"/>
    <s v="CA-2017-137946"/>
    <x v="135"/>
    <d v="2017-09-04T00:00:00"/>
    <s v="Second Class"/>
    <s v="DB-13615"/>
    <x v="140"/>
    <x v="0"/>
    <x v="0"/>
    <s v="Los Angeles"/>
    <x v="1"/>
    <n v="90045"/>
    <x v="1"/>
    <s v="TEC-CO-10001449"/>
    <x v="2"/>
    <x v="16"/>
    <x v="306"/>
    <x v="324"/>
    <n v="2"/>
    <n v="0.2"/>
    <x v="330"/>
    <x v="1"/>
    <x v="0"/>
    <n v="0.33333333333333331"/>
    <n v="9.0909090909090912E-2"/>
  </r>
  <r>
    <x v="336"/>
    <s v="CA-2017-137946"/>
    <x v="135"/>
    <d v="2017-09-04T00:00:00"/>
    <s v="Second Class"/>
    <s v="DB-13615"/>
    <x v="140"/>
    <x v="0"/>
    <x v="0"/>
    <s v="Los Angeles"/>
    <x v="1"/>
    <n v="90045"/>
    <x v="1"/>
    <s v="OFF-BI-10004140"/>
    <x v="1"/>
    <x v="8"/>
    <x v="307"/>
    <x v="325"/>
    <n v="4"/>
    <n v="0.2"/>
    <x v="331"/>
    <x v="1"/>
    <x v="0"/>
    <n v="0.33333333333333331"/>
    <n v="9.0909090909090912E-2"/>
  </r>
  <r>
    <x v="337"/>
    <s v="CA-2016-129924"/>
    <x v="136"/>
    <d v="2016-07-17T00:00:00"/>
    <s v="Standard Class"/>
    <s v="AC-10420"/>
    <x v="141"/>
    <x v="1"/>
    <x v="0"/>
    <s v="San Francisco"/>
    <x v="1"/>
    <n v="94122"/>
    <x v="1"/>
    <s v="OFF-BI-10003314"/>
    <x v="1"/>
    <x v="8"/>
    <x v="308"/>
    <x v="326"/>
    <n v="2"/>
    <n v="0.2"/>
    <x v="332"/>
    <x v="1"/>
    <x v="0"/>
    <n v="0.5"/>
    <n v="0.2"/>
  </r>
  <r>
    <x v="338"/>
    <s v="CA-2016-129924"/>
    <x v="136"/>
    <d v="2016-07-17T00:00:00"/>
    <s v="Standard Class"/>
    <s v="AC-10420"/>
    <x v="141"/>
    <x v="1"/>
    <x v="0"/>
    <s v="San Francisco"/>
    <x v="1"/>
    <n v="94122"/>
    <x v="1"/>
    <s v="FUR-TA-10004575"/>
    <x v="0"/>
    <x v="3"/>
    <x v="309"/>
    <x v="327"/>
    <n v="3"/>
    <n v="0.2"/>
    <x v="333"/>
    <x v="1"/>
    <x v="0"/>
    <n v="0.5"/>
    <n v="0.2"/>
  </r>
  <r>
    <x v="339"/>
    <s v="CA-2017-128167"/>
    <x v="137"/>
    <d v="2017-06-26T00:00:00"/>
    <s v="Second Class"/>
    <s v="KL-16645"/>
    <x v="107"/>
    <x v="0"/>
    <x v="0"/>
    <s v="Layton"/>
    <x v="7"/>
    <n v="84041"/>
    <x v="1"/>
    <s v="OFF-FA-10000490"/>
    <x v="1"/>
    <x v="13"/>
    <x v="310"/>
    <x v="328"/>
    <n v="4"/>
    <n v="0"/>
    <x v="334"/>
    <x v="1"/>
    <x v="0"/>
    <n v="1"/>
    <n v="3.4482758620689655E-2"/>
  </r>
  <r>
    <x v="340"/>
    <s v="CA-2016-122336"/>
    <x v="138"/>
    <d v="2016-04-17T00:00:00"/>
    <s v="Second Class"/>
    <s v="JD-15895"/>
    <x v="63"/>
    <x v="1"/>
    <x v="0"/>
    <s v="Philadelphia"/>
    <x v="9"/>
    <n v="19140"/>
    <x v="3"/>
    <s v="OFF-AR-10000122"/>
    <x v="1"/>
    <x v="6"/>
    <x v="311"/>
    <x v="329"/>
    <n v="4"/>
    <n v="0.2"/>
    <x v="335"/>
    <x v="3"/>
    <x v="0"/>
    <n v="0.25"/>
    <n v="3.125E-2"/>
  </r>
  <r>
    <x v="341"/>
    <s v="CA-2016-122336"/>
    <x v="138"/>
    <d v="2016-04-17T00:00:00"/>
    <s v="Second Class"/>
    <s v="JD-15895"/>
    <x v="63"/>
    <x v="1"/>
    <x v="0"/>
    <s v="Philadelphia"/>
    <x v="9"/>
    <n v="19140"/>
    <x v="3"/>
    <s v="OFF-BI-10003656"/>
    <x v="1"/>
    <x v="8"/>
    <x v="13"/>
    <x v="330"/>
    <n v="10"/>
    <n v="0.7"/>
    <x v="336"/>
    <x v="3"/>
    <x v="0"/>
    <n v="0.25"/>
    <n v="3.125E-2"/>
  </r>
  <r>
    <x v="342"/>
    <s v="CA-2016-122336"/>
    <x v="138"/>
    <d v="2016-04-17T00:00:00"/>
    <s v="Second Class"/>
    <s v="JD-15895"/>
    <x v="63"/>
    <x v="1"/>
    <x v="0"/>
    <s v="Philadelphia"/>
    <x v="9"/>
    <n v="19140"/>
    <x v="3"/>
    <s v="OFF-FA-10002780"/>
    <x v="1"/>
    <x v="13"/>
    <x v="128"/>
    <x v="331"/>
    <n v="13"/>
    <n v="0.2"/>
    <x v="337"/>
    <x v="3"/>
    <x v="0"/>
    <n v="0.25"/>
    <n v="3.125E-2"/>
  </r>
  <r>
    <x v="343"/>
    <s v="CA-2016-122336"/>
    <x v="138"/>
    <d v="2016-04-17T00:00:00"/>
    <s v="Second Class"/>
    <s v="JD-15895"/>
    <x v="63"/>
    <x v="1"/>
    <x v="0"/>
    <s v="Philadelphia"/>
    <x v="9"/>
    <n v="19140"/>
    <x v="3"/>
    <s v="TEC-PH-10000702"/>
    <x v="2"/>
    <x v="7"/>
    <x v="312"/>
    <x v="332"/>
    <n v="12"/>
    <n v="0.4"/>
    <x v="338"/>
    <x v="3"/>
    <x v="0"/>
    <n v="0.25"/>
    <n v="3.125E-2"/>
  </r>
  <r>
    <x v="344"/>
    <s v="US-2017-120712"/>
    <x v="139"/>
    <d v="2017-12-24T00:00:00"/>
    <s v="Standard Class"/>
    <s v="CS-12130"/>
    <x v="79"/>
    <x v="0"/>
    <x v="0"/>
    <s v="Austin"/>
    <x v="5"/>
    <n v="78745"/>
    <x v="2"/>
    <s v="OFF-ST-10000107"/>
    <x v="1"/>
    <x v="4"/>
    <x v="17"/>
    <x v="333"/>
    <n v="4"/>
    <n v="0.2"/>
    <x v="339"/>
    <x v="2"/>
    <x v="0"/>
    <n v="1"/>
    <n v="0.14285714285714285"/>
  </r>
  <r>
    <x v="345"/>
    <s v="CA-2019-169901"/>
    <x v="140"/>
    <d v="2019-06-19T00:00:00"/>
    <s v="Standard Class"/>
    <s v="CC-12550"/>
    <x v="142"/>
    <x v="0"/>
    <x v="0"/>
    <s v="San Francisco"/>
    <x v="1"/>
    <n v="94122"/>
    <x v="1"/>
    <s v="TEC-PH-10002293"/>
    <x v="2"/>
    <x v="7"/>
    <x v="126"/>
    <x v="334"/>
    <n v="3"/>
    <n v="0.2"/>
    <x v="340"/>
    <x v="1"/>
    <x v="0"/>
    <n v="1"/>
    <n v="0.25"/>
  </r>
  <r>
    <x v="346"/>
    <s v="CA-2019-134306"/>
    <x v="141"/>
    <d v="2019-07-12T00:00:00"/>
    <s v="Standard Class"/>
    <s v="TD-20995"/>
    <x v="143"/>
    <x v="0"/>
    <x v="0"/>
    <s v="Lowell"/>
    <x v="31"/>
    <n v="1852"/>
    <x v="3"/>
    <s v="OFF-AR-10004027"/>
    <x v="1"/>
    <x v="6"/>
    <x v="184"/>
    <x v="262"/>
    <n v="3"/>
    <n v="0"/>
    <x v="341"/>
    <x v="3"/>
    <x v="0"/>
    <n v="0.33333333333333331"/>
    <n v="6.25E-2"/>
  </r>
  <r>
    <x v="347"/>
    <s v="CA-2019-134306"/>
    <x v="141"/>
    <d v="2019-07-12T00:00:00"/>
    <s v="Standard Class"/>
    <s v="TD-20995"/>
    <x v="143"/>
    <x v="0"/>
    <x v="0"/>
    <s v="Lowell"/>
    <x v="31"/>
    <n v="1852"/>
    <x v="3"/>
    <s v="OFF-PA-10000249"/>
    <x v="1"/>
    <x v="10"/>
    <x v="33"/>
    <x v="335"/>
    <n v="2"/>
    <n v="0"/>
    <x v="342"/>
    <x v="3"/>
    <x v="0"/>
    <n v="0.33333333333333331"/>
    <n v="6.25E-2"/>
  </r>
  <r>
    <x v="348"/>
    <s v="CA-2019-134306"/>
    <x v="141"/>
    <d v="2019-07-12T00:00:00"/>
    <s v="Standard Class"/>
    <s v="TD-20995"/>
    <x v="143"/>
    <x v="0"/>
    <x v="0"/>
    <s v="Lowell"/>
    <x v="31"/>
    <n v="1852"/>
    <x v="3"/>
    <s v="OFF-AR-10001374"/>
    <x v="1"/>
    <x v="6"/>
    <x v="313"/>
    <x v="91"/>
    <n v="2"/>
    <n v="0"/>
    <x v="343"/>
    <x v="3"/>
    <x v="0"/>
    <n v="0.33333333333333331"/>
    <n v="6.25E-2"/>
  </r>
  <r>
    <x v="349"/>
    <s v="CA-2018-129714"/>
    <x v="142"/>
    <d v="2018-09-03T00:00:00"/>
    <s v="First Class"/>
    <s v="AB-10060"/>
    <x v="144"/>
    <x v="2"/>
    <x v="0"/>
    <s v="New York City"/>
    <x v="15"/>
    <n v="10009"/>
    <x v="3"/>
    <s v="TEC-AC-10000290"/>
    <x v="2"/>
    <x v="11"/>
    <x v="235"/>
    <x v="336"/>
    <n v="1"/>
    <n v="0"/>
    <x v="344"/>
    <x v="3"/>
    <x v="0"/>
    <n v="0.2"/>
    <n v="5.5555555555555552E-2"/>
  </r>
  <r>
    <x v="350"/>
    <s v="CA-2018-129714"/>
    <x v="142"/>
    <d v="2018-09-03T00:00:00"/>
    <s v="First Class"/>
    <s v="AB-10060"/>
    <x v="144"/>
    <x v="2"/>
    <x v="0"/>
    <s v="New York City"/>
    <x v="15"/>
    <n v="10009"/>
    <x v="3"/>
    <s v="OFF-PA-10001970"/>
    <x v="1"/>
    <x v="10"/>
    <x v="314"/>
    <x v="335"/>
    <n v="2"/>
    <n v="0"/>
    <x v="342"/>
    <x v="3"/>
    <x v="0"/>
    <n v="0.2"/>
    <n v="5.5555555555555552E-2"/>
  </r>
  <r>
    <x v="351"/>
    <s v="CA-2018-129714"/>
    <x v="142"/>
    <d v="2018-09-03T00:00:00"/>
    <s v="First Class"/>
    <s v="AB-10060"/>
    <x v="144"/>
    <x v="2"/>
    <x v="0"/>
    <s v="New York City"/>
    <x v="15"/>
    <n v="10009"/>
    <x v="3"/>
    <s v="OFF-BI-10002160"/>
    <x v="1"/>
    <x v="8"/>
    <x v="315"/>
    <x v="337"/>
    <n v="1"/>
    <n v="0.2"/>
    <x v="345"/>
    <x v="3"/>
    <x v="0"/>
    <n v="0.2"/>
    <n v="5.5555555555555552E-2"/>
  </r>
  <r>
    <x v="352"/>
    <s v="CA-2018-129714"/>
    <x v="142"/>
    <d v="2018-09-03T00:00:00"/>
    <s v="First Class"/>
    <s v="AB-10060"/>
    <x v="144"/>
    <x v="2"/>
    <x v="0"/>
    <s v="New York City"/>
    <x v="15"/>
    <n v="10009"/>
    <x v="3"/>
    <s v="OFF-PA-10001970"/>
    <x v="1"/>
    <x v="10"/>
    <x v="314"/>
    <x v="338"/>
    <n v="4"/>
    <n v="0"/>
    <x v="346"/>
    <x v="3"/>
    <x v="0"/>
    <n v="0.2"/>
    <n v="5.5555555555555552E-2"/>
  </r>
  <r>
    <x v="353"/>
    <s v="CA-2018-129714"/>
    <x v="142"/>
    <d v="2018-09-03T00:00:00"/>
    <s v="First Class"/>
    <s v="AB-10060"/>
    <x v="144"/>
    <x v="2"/>
    <x v="0"/>
    <s v="New York City"/>
    <x v="15"/>
    <n v="10009"/>
    <x v="3"/>
    <s v="OFF-BI-10004995"/>
    <x v="1"/>
    <x v="8"/>
    <x v="316"/>
    <x v="339"/>
    <n v="4"/>
    <n v="0.2"/>
    <x v="347"/>
    <x v="3"/>
    <x v="0"/>
    <n v="0.2"/>
    <n v="5.5555555555555552E-2"/>
  </r>
  <r>
    <x v="354"/>
    <s v="CA-2018-138520"/>
    <x v="143"/>
    <d v="2018-04-13T00:00:00"/>
    <s v="Standard Class"/>
    <s v="JL-15505"/>
    <x v="145"/>
    <x v="0"/>
    <x v="0"/>
    <s v="New York City"/>
    <x v="15"/>
    <n v="10035"/>
    <x v="3"/>
    <s v="FUR-BO-10002268"/>
    <x v="0"/>
    <x v="0"/>
    <x v="317"/>
    <x v="340"/>
    <n v="6"/>
    <n v="0.2"/>
    <x v="348"/>
    <x v="3"/>
    <x v="0"/>
    <n v="0.25"/>
    <n v="5.8823529411764705E-2"/>
  </r>
  <r>
    <x v="355"/>
    <s v="CA-2018-138520"/>
    <x v="143"/>
    <d v="2018-04-13T00:00:00"/>
    <s v="Standard Class"/>
    <s v="JL-15505"/>
    <x v="145"/>
    <x v="0"/>
    <x v="0"/>
    <s v="New York City"/>
    <x v="15"/>
    <n v="10035"/>
    <x v="3"/>
    <s v="OFF-EN-10001137"/>
    <x v="1"/>
    <x v="12"/>
    <x v="318"/>
    <x v="341"/>
    <n v="2"/>
    <n v="0"/>
    <x v="349"/>
    <x v="3"/>
    <x v="0"/>
    <n v="0.25"/>
    <n v="5.8823529411764705E-2"/>
  </r>
  <r>
    <x v="356"/>
    <s v="CA-2018-138520"/>
    <x v="143"/>
    <d v="2018-04-13T00:00:00"/>
    <s v="Standard Class"/>
    <s v="JL-15505"/>
    <x v="145"/>
    <x v="0"/>
    <x v="0"/>
    <s v="New York City"/>
    <x v="15"/>
    <n v="10035"/>
    <x v="3"/>
    <s v="OFF-AR-10002399"/>
    <x v="1"/>
    <x v="6"/>
    <x v="319"/>
    <x v="342"/>
    <n v="4"/>
    <n v="0"/>
    <x v="350"/>
    <x v="3"/>
    <x v="0"/>
    <n v="0.25"/>
    <n v="5.8823529411764705E-2"/>
  </r>
  <r>
    <x v="357"/>
    <s v="CA-2018-138520"/>
    <x v="143"/>
    <d v="2018-04-13T00:00:00"/>
    <s v="Standard Class"/>
    <s v="JL-15505"/>
    <x v="145"/>
    <x v="0"/>
    <x v="0"/>
    <s v="New York City"/>
    <x v="15"/>
    <n v="10035"/>
    <x v="3"/>
    <s v="OFF-PA-10002713"/>
    <x v="1"/>
    <x v="10"/>
    <x v="320"/>
    <x v="343"/>
    <n v="5"/>
    <n v="0"/>
    <x v="351"/>
    <x v="3"/>
    <x v="0"/>
    <n v="0.25"/>
    <n v="5.8823529411764705E-2"/>
  </r>
  <r>
    <x v="358"/>
    <s v="CA-2018-130001"/>
    <x v="131"/>
    <d v="2018-04-28T00:00:00"/>
    <s v="Standard Class"/>
    <s v="HK-14890"/>
    <x v="96"/>
    <x v="1"/>
    <x v="0"/>
    <s v="Charlotte"/>
    <x v="3"/>
    <n v="28205"/>
    <x v="0"/>
    <s v="OFF-PA-10002666"/>
    <x v="1"/>
    <x v="10"/>
    <x v="188"/>
    <x v="344"/>
    <n v="5"/>
    <n v="0.2"/>
    <x v="352"/>
    <x v="0"/>
    <x v="0"/>
    <n v="1"/>
    <n v="6.6666666666666666E-2"/>
  </r>
  <r>
    <x v="359"/>
    <s v="CA-2019-155698"/>
    <x v="144"/>
    <d v="2019-03-11T00:00:00"/>
    <s v="First Class"/>
    <s v="VB-21745"/>
    <x v="146"/>
    <x v="1"/>
    <x v="0"/>
    <s v="Columbus"/>
    <x v="32"/>
    <n v="31907"/>
    <x v="0"/>
    <s v="OFF-AP-10001124"/>
    <x v="1"/>
    <x v="9"/>
    <x v="321"/>
    <x v="345"/>
    <n v="8"/>
    <n v="0"/>
    <x v="353"/>
    <x v="0"/>
    <x v="0"/>
    <n v="0.5"/>
    <n v="0.1"/>
  </r>
  <r>
    <x v="360"/>
    <s v="CA-2019-155698"/>
    <x v="144"/>
    <d v="2019-03-11T00:00:00"/>
    <s v="First Class"/>
    <s v="VB-21745"/>
    <x v="146"/>
    <x v="1"/>
    <x v="0"/>
    <s v="Columbus"/>
    <x v="32"/>
    <n v="31907"/>
    <x v="0"/>
    <s v="OFF-LA-10001158"/>
    <x v="1"/>
    <x v="2"/>
    <x v="322"/>
    <x v="346"/>
    <n v="2"/>
    <n v="0"/>
    <x v="354"/>
    <x v="0"/>
    <x v="0"/>
    <n v="0.5"/>
    <n v="0.1"/>
  </r>
  <r>
    <x v="361"/>
    <s v="CA-2019-144904"/>
    <x v="145"/>
    <d v="2019-10-01T00:00:00"/>
    <s v="Standard Class"/>
    <s v="KW-16435"/>
    <x v="147"/>
    <x v="0"/>
    <x v="0"/>
    <s v="New York City"/>
    <x v="15"/>
    <n v="10009"/>
    <x v="3"/>
    <s v="OFF-LA-10001158"/>
    <x v="1"/>
    <x v="2"/>
    <x v="322"/>
    <x v="346"/>
    <n v="2"/>
    <n v="0"/>
    <x v="354"/>
    <x v="3"/>
    <x v="0"/>
    <n v="0.25"/>
    <n v="0.1"/>
  </r>
  <r>
    <x v="362"/>
    <s v="CA-2019-144904"/>
    <x v="145"/>
    <d v="2019-10-01T00:00:00"/>
    <s v="Standard Class"/>
    <s v="KW-16435"/>
    <x v="147"/>
    <x v="0"/>
    <x v="0"/>
    <s v="New York City"/>
    <x v="15"/>
    <n v="10009"/>
    <x v="3"/>
    <s v="FUR-CH-10000785"/>
    <x v="0"/>
    <x v="1"/>
    <x v="323"/>
    <x v="347"/>
    <n v="3"/>
    <n v="0.1"/>
    <x v="355"/>
    <x v="3"/>
    <x v="0"/>
    <n v="0.25"/>
    <n v="0.1"/>
  </r>
  <r>
    <x v="363"/>
    <s v="CA-2019-144904"/>
    <x v="145"/>
    <d v="2019-10-01T00:00:00"/>
    <s v="Standard Class"/>
    <s v="KW-16435"/>
    <x v="147"/>
    <x v="0"/>
    <x v="0"/>
    <s v="New York City"/>
    <x v="15"/>
    <n v="10009"/>
    <x v="3"/>
    <s v="OFF-AR-10003732"/>
    <x v="1"/>
    <x v="6"/>
    <x v="324"/>
    <x v="348"/>
    <n v="2"/>
    <n v="0"/>
    <x v="356"/>
    <x v="3"/>
    <x v="0"/>
    <n v="0.25"/>
    <n v="0.1"/>
  </r>
  <r>
    <x v="364"/>
    <s v="CA-2019-144904"/>
    <x v="145"/>
    <d v="2019-10-01T00:00:00"/>
    <s v="Standard Class"/>
    <s v="KW-16435"/>
    <x v="147"/>
    <x v="0"/>
    <x v="0"/>
    <s v="New York City"/>
    <x v="15"/>
    <n v="10009"/>
    <x v="3"/>
    <s v="FUR-FU-10000023"/>
    <x v="0"/>
    <x v="5"/>
    <x v="325"/>
    <x v="349"/>
    <n v="8"/>
    <n v="0"/>
    <x v="357"/>
    <x v="3"/>
    <x v="0"/>
    <n v="0.25"/>
    <n v="0.1"/>
  </r>
  <r>
    <x v="365"/>
    <s v="CA-2016-123344"/>
    <x v="146"/>
    <d v="2016-09-29T00:00:00"/>
    <s v="Standard Class"/>
    <s v="JD-16060"/>
    <x v="148"/>
    <x v="0"/>
    <x v="0"/>
    <s v="San Francisco"/>
    <x v="1"/>
    <n v="94109"/>
    <x v="1"/>
    <s v="OFF-ST-10001713"/>
    <x v="1"/>
    <x v="4"/>
    <x v="45"/>
    <x v="46"/>
    <n v="4"/>
    <n v="0"/>
    <x v="46"/>
    <x v="1"/>
    <x v="0"/>
    <n v="1"/>
    <n v="0.16666666666666666"/>
  </r>
  <r>
    <x v="366"/>
    <s v="CA-2018-155516"/>
    <x v="147"/>
    <d v="2018-10-21T00:00:00"/>
    <s v="Same Day"/>
    <s v="MK-17905"/>
    <x v="149"/>
    <x v="1"/>
    <x v="0"/>
    <s v="Manchester"/>
    <x v="29"/>
    <n v="6040"/>
    <x v="3"/>
    <s v="OFF-BI-10002412"/>
    <x v="1"/>
    <x v="8"/>
    <x v="326"/>
    <x v="350"/>
    <n v="4"/>
    <n v="0"/>
    <x v="358"/>
    <x v="3"/>
    <x v="0"/>
    <n v="0.25"/>
    <n v="5.8823529411764705E-2"/>
  </r>
  <r>
    <x v="367"/>
    <s v="CA-2018-155516"/>
    <x v="147"/>
    <d v="2018-10-21T00:00:00"/>
    <s v="Same Day"/>
    <s v="MK-17905"/>
    <x v="149"/>
    <x v="1"/>
    <x v="0"/>
    <s v="Manchester"/>
    <x v="29"/>
    <n v="6040"/>
    <x v="3"/>
    <s v="OFF-SU-10001225"/>
    <x v="1"/>
    <x v="14"/>
    <x v="327"/>
    <x v="351"/>
    <n v="2"/>
    <n v="0"/>
    <x v="359"/>
    <x v="3"/>
    <x v="0"/>
    <n v="0.25"/>
    <n v="5.8823529411764705E-2"/>
  </r>
  <r>
    <x v="368"/>
    <s v="CA-2018-155516"/>
    <x v="147"/>
    <d v="2018-10-21T00:00:00"/>
    <s v="Same Day"/>
    <s v="MK-17905"/>
    <x v="149"/>
    <x v="1"/>
    <x v="0"/>
    <s v="Manchester"/>
    <x v="29"/>
    <n v="6040"/>
    <x v="3"/>
    <s v="OFF-ST-10002406"/>
    <x v="1"/>
    <x v="4"/>
    <x v="328"/>
    <x v="352"/>
    <n v="7"/>
    <n v="0"/>
    <x v="360"/>
    <x v="3"/>
    <x v="0"/>
    <n v="0.25"/>
    <n v="5.8823529411764705E-2"/>
  </r>
  <r>
    <x v="369"/>
    <s v="CA-2018-155516"/>
    <x v="147"/>
    <d v="2018-10-21T00:00:00"/>
    <s v="Same Day"/>
    <s v="MK-17905"/>
    <x v="149"/>
    <x v="1"/>
    <x v="0"/>
    <s v="Manchester"/>
    <x v="29"/>
    <n v="6040"/>
    <x v="3"/>
    <s v="FUR-BO-10002545"/>
    <x v="0"/>
    <x v="0"/>
    <x v="37"/>
    <x v="353"/>
    <n v="4"/>
    <n v="0"/>
    <x v="361"/>
    <x v="3"/>
    <x v="0"/>
    <n v="0.25"/>
    <n v="5.8823529411764705E-2"/>
  </r>
  <r>
    <x v="370"/>
    <s v="CA-2019-104745"/>
    <x v="148"/>
    <d v="2019-06-04T00:00:00"/>
    <s v="Standard Class"/>
    <s v="GT-14755"/>
    <x v="150"/>
    <x v="0"/>
    <x v="0"/>
    <s v="Harlingen"/>
    <x v="5"/>
    <n v="78550"/>
    <x v="2"/>
    <s v="OFF-PA-10002036"/>
    <x v="1"/>
    <x v="10"/>
    <x v="329"/>
    <x v="233"/>
    <n v="5"/>
    <n v="0.2"/>
    <x v="235"/>
    <x v="2"/>
    <x v="0"/>
    <n v="0.5"/>
    <n v="0.14285714285714285"/>
  </r>
  <r>
    <x v="371"/>
    <s v="CA-2019-104745"/>
    <x v="148"/>
    <d v="2019-06-04T00:00:00"/>
    <s v="Standard Class"/>
    <s v="GT-14755"/>
    <x v="150"/>
    <x v="0"/>
    <x v="0"/>
    <s v="Harlingen"/>
    <x v="5"/>
    <n v="78550"/>
    <x v="2"/>
    <s v="OFF-ST-10002205"/>
    <x v="1"/>
    <x v="4"/>
    <x v="330"/>
    <x v="354"/>
    <n v="3"/>
    <n v="0.2"/>
    <x v="362"/>
    <x v="2"/>
    <x v="0"/>
    <n v="0.5"/>
    <n v="0.14285714285714285"/>
  </r>
  <r>
    <x v="372"/>
    <s v="US-2016-119137"/>
    <x v="149"/>
    <d v="2016-07-27T00:00:00"/>
    <s v="Standard Class"/>
    <s v="AG-10900"/>
    <x v="151"/>
    <x v="0"/>
    <x v="0"/>
    <s v="Tucson"/>
    <x v="16"/>
    <n v="85705"/>
    <x v="1"/>
    <s v="OFF-BI-10001982"/>
    <x v="1"/>
    <x v="8"/>
    <x v="304"/>
    <x v="355"/>
    <n v="5"/>
    <n v="0.7"/>
    <x v="363"/>
    <x v="1"/>
    <x v="0"/>
    <n v="0.25"/>
    <n v="4.7619047619047616E-2"/>
  </r>
  <r>
    <x v="373"/>
    <s v="US-2016-119137"/>
    <x v="149"/>
    <d v="2016-07-27T00:00:00"/>
    <s v="Standard Class"/>
    <s v="AG-10900"/>
    <x v="151"/>
    <x v="0"/>
    <x v="0"/>
    <s v="Tucson"/>
    <x v="16"/>
    <n v="85705"/>
    <x v="1"/>
    <s v="TEC-AC-10003911"/>
    <x v="2"/>
    <x v="11"/>
    <x v="331"/>
    <x v="356"/>
    <n v="8"/>
    <n v="0.2"/>
    <x v="364"/>
    <x v="1"/>
    <x v="0"/>
    <n v="0.25"/>
    <n v="4.7619047619047616E-2"/>
  </r>
  <r>
    <x v="374"/>
    <s v="US-2016-119137"/>
    <x v="149"/>
    <d v="2016-07-27T00:00:00"/>
    <s v="Standard Class"/>
    <s v="AG-10900"/>
    <x v="151"/>
    <x v="0"/>
    <x v="0"/>
    <s v="Tucson"/>
    <x v="16"/>
    <n v="85705"/>
    <x v="1"/>
    <s v="OFF-AR-10000658"/>
    <x v="1"/>
    <x v="6"/>
    <x v="332"/>
    <x v="357"/>
    <n v="1"/>
    <n v="0.2"/>
    <x v="365"/>
    <x v="1"/>
    <x v="0"/>
    <n v="0.25"/>
    <n v="4.7619047619047616E-2"/>
  </r>
  <r>
    <x v="375"/>
    <s v="US-2016-119137"/>
    <x v="149"/>
    <d v="2016-07-27T00:00:00"/>
    <s v="Standard Class"/>
    <s v="AG-10900"/>
    <x v="151"/>
    <x v="0"/>
    <x v="0"/>
    <s v="Tucson"/>
    <x v="16"/>
    <n v="85705"/>
    <x v="1"/>
    <s v="TEC-AC-10002076"/>
    <x v="2"/>
    <x v="11"/>
    <x v="333"/>
    <x v="358"/>
    <n v="10"/>
    <n v="0.2"/>
    <x v="366"/>
    <x v="1"/>
    <x v="0"/>
    <n v="0.25"/>
    <n v="4.7619047619047616E-2"/>
  </r>
  <r>
    <x v="376"/>
    <s v="US-2018-134656"/>
    <x v="150"/>
    <d v="2018-10-01T00:00:00"/>
    <s v="First Class"/>
    <s v="MM-18280"/>
    <x v="152"/>
    <x v="1"/>
    <x v="0"/>
    <s v="Quincy"/>
    <x v="10"/>
    <n v="62301"/>
    <x v="2"/>
    <s v="OFF-PA-10003039"/>
    <x v="1"/>
    <x v="10"/>
    <x v="334"/>
    <x v="306"/>
    <n v="4"/>
    <n v="0.2"/>
    <x v="367"/>
    <x v="2"/>
    <x v="0"/>
    <n v="1"/>
    <n v="8.3333333333333329E-2"/>
  </r>
  <r>
    <x v="377"/>
    <s v="US-2019-134481"/>
    <x v="151"/>
    <d v="2019-09-01T00:00:00"/>
    <s v="Standard Class"/>
    <s v="AR-10405"/>
    <x v="153"/>
    <x v="1"/>
    <x v="0"/>
    <s v="Franklin"/>
    <x v="31"/>
    <n v="2038"/>
    <x v="3"/>
    <s v="FUR-TA-10004915"/>
    <x v="0"/>
    <x v="3"/>
    <x v="335"/>
    <x v="359"/>
    <n v="7"/>
    <n v="0.3"/>
    <x v="368"/>
    <x v="3"/>
    <x v="0"/>
    <n v="1"/>
    <n v="0.14285714285714285"/>
  </r>
  <r>
    <x v="378"/>
    <s v="CA-2017-130792"/>
    <x v="152"/>
    <d v="2017-05-05T00:00:00"/>
    <s v="Standard Class"/>
    <s v="RA-19915"/>
    <x v="154"/>
    <x v="0"/>
    <x v="0"/>
    <s v="Houston"/>
    <x v="5"/>
    <n v="77095"/>
    <x v="2"/>
    <s v="OFF-AP-10000696"/>
    <x v="1"/>
    <x v="9"/>
    <x v="336"/>
    <x v="360"/>
    <n v="3"/>
    <n v="0.8"/>
    <x v="369"/>
    <x v="2"/>
    <x v="0"/>
    <n v="0.33333333333333331"/>
    <n v="4.5454545454545456E-2"/>
  </r>
  <r>
    <x v="379"/>
    <s v="CA-2017-130792"/>
    <x v="152"/>
    <d v="2017-05-05T00:00:00"/>
    <s v="Standard Class"/>
    <s v="RA-19915"/>
    <x v="154"/>
    <x v="0"/>
    <x v="0"/>
    <s v="Houston"/>
    <x v="5"/>
    <n v="77095"/>
    <x v="2"/>
    <s v="OFF-ST-10003327"/>
    <x v="1"/>
    <x v="4"/>
    <x v="337"/>
    <x v="361"/>
    <n v="3"/>
    <n v="0.2"/>
    <x v="370"/>
    <x v="2"/>
    <x v="0"/>
    <n v="0.33333333333333331"/>
    <n v="4.5454545454545456E-2"/>
  </r>
  <r>
    <x v="380"/>
    <s v="CA-2017-130792"/>
    <x v="152"/>
    <d v="2017-05-05T00:00:00"/>
    <s v="Standard Class"/>
    <s v="RA-19915"/>
    <x v="154"/>
    <x v="0"/>
    <x v="0"/>
    <s v="Houston"/>
    <x v="5"/>
    <n v="77095"/>
    <x v="2"/>
    <s v="OFF-BI-10000309"/>
    <x v="1"/>
    <x v="8"/>
    <x v="338"/>
    <x v="362"/>
    <n v="4"/>
    <n v="0.8"/>
    <x v="371"/>
    <x v="2"/>
    <x v="0"/>
    <n v="0.33333333333333331"/>
    <n v="4.5454545454545456E-2"/>
  </r>
  <r>
    <x v="381"/>
    <s v="CA-2018-134775"/>
    <x v="99"/>
    <d v="2018-10-29T00:00:00"/>
    <s v="First Class"/>
    <s v="AS-10285"/>
    <x v="155"/>
    <x v="1"/>
    <x v="0"/>
    <s v="San Francisco"/>
    <x v="1"/>
    <n v="94109"/>
    <x v="1"/>
    <s v="OFF-PA-10004734"/>
    <x v="1"/>
    <x v="10"/>
    <x v="339"/>
    <x v="363"/>
    <n v="7"/>
    <n v="0"/>
    <x v="372"/>
    <x v="1"/>
    <x v="1"/>
    <n v="0.5"/>
    <n v="0.125"/>
  </r>
  <r>
    <x v="382"/>
    <s v="CA-2018-134775"/>
    <x v="99"/>
    <d v="2018-10-29T00:00:00"/>
    <s v="First Class"/>
    <s v="AS-10285"/>
    <x v="155"/>
    <x v="1"/>
    <x v="0"/>
    <s v="San Francisco"/>
    <x v="1"/>
    <n v="94109"/>
    <x v="1"/>
    <s v="OFF-BI-10002225"/>
    <x v="1"/>
    <x v="8"/>
    <x v="340"/>
    <x v="364"/>
    <n v="3"/>
    <n v="0.2"/>
    <x v="373"/>
    <x v="1"/>
    <x v="1"/>
    <n v="0.5"/>
    <n v="0.125"/>
  </r>
  <r>
    <x v="383"/>
    <s v="CA-2017-125395"/>
    <x v="153"/>
    <d v="2017-06-29T00:00:00"/>
    <s v="Second Class"/>
    <s v="LA-16780"/>
    <x v="156"/>
    <x v="1"/>
    <x v="0"/>
    <s v="Taylor"/>
    <x v="12"/>
    <n v="48180"/>
    <x v="2"/>
    <s v="TEC-AC-10004708"/>
    <x v="2"/>
    <x v="11"/>
    <x v="341"/>
    <x v="365"/>
    <n v="2"/>
    <n v="0"/>
    <x v="374"/>
    <x v="2"/>
    <x v="0"/>
    <n v="1"/>
    <n v="3.8461538461538464E-2"/>
  </r>
  <r>
    <x v="384"/>
    <s v="US-2017-168935"/>
    <x v="154"/>
    <d v="2017-12-02T00:00:00"/>
    <s v="Standard Class"/>
    <s v="DO-13435"/>
    <x v="157"/>
    <x v="0"/>
    <x v="0"/>
    <s v="Pembroke Pines"/>
    <x v="2"/>
    <n v="33024"/>
    <x v="0"/>
    <s v="FUR-TA-10000617"/>
    <x v="0"/>
    <x v="3"/>
    <x v="342"/>
    <x v="366"/>
    <n v="3"/>
    <n v="0.45"/>
    <x v="375"/>
    <x v="0"/>
    <x v="0"/>
    <n v="0.5"/>
    <n v="7.6923076923076927E-2"/>
  </r>
  <r>
    <x v="385"/>
    <s v="US-2017-168935"/>
    <x v="154"/>
    <d v="2017-12-02T00:00:00"/>
    <s v="Standard Class"/>
    <s v="DO-13435"/>
    <x v="157"/>
    <x v="0"/>
    <x v="0"/>
    <s v="Pembroke Pines"/>
    <x v="2"/>
    <n v="33024"/>
    <x v="0"/>
    <s v="TEC-AC-10002335"/>
    <x v="2"/>
    <x v="11"/>
    <x v="343"/>
    <x v="367"/>
    <n v="3"/>
    <n v="0.2"/>
    <x v="376"/>
    <x v="0"/>
    <x v="0"/>
    <n v="0.5"/>
    <n v="7.6923076923076927E-2"/>
  </r>
  <r>
    <x v="386"/>
    <s v="CA-2017-122756"/>
    <x v="155"/>
    <d v="2017-12-07T00:00:00"/>
    <s v="Standard Class"/>
    <s v="DK-13225"/>
    <x v="158"/>
    <x v="1"/>
    <x v="0"/>
    <s v="Philadelphia"/>
    <x v="9"/>
    <n v="19140"/>
    <x v="3"/>
    <s v="TEC-MA-10001681"/>
    <x v="2"/>
    <x v="15"/>
    <x v="344"/>
    <x v="368"/>
    <n v="4"/>
    <n v="0.7"/>
    <x v="377"/>
    <x v="3"/>
    <x v="0"/>
    <n v="0.5"/>
    <n v="5.2631578947368418E-2"/>
  </r>
  <r>
    <x v="387"/>
    <s v="CA-2017-122756"/>
    <x v="155"/>
    <d v="2017-12-07T00:00:00"/>
    <s v="Standard Class"/>
    <s v="DK-13225"/>
    <x v="158"/>
    <x v="1"/>
    <x v="0"/>
    <s v="Philadelphia"/>
    <x v="9"/>
    <n v="19140"/>
    <x v="3"/>
    <s v="FUR-FU-10001935"/>
    <x v="0"/>
    <x v="5"/>
    <x v="345"/>
    <x v="369"/>
    <n v="1"/>
    <n v="0.2"/>
    <x v="378"/>
    <x v="3"/>
    <x v="0"/>
    <n v="0.5"/>
    <n v="5.2631578947368418E-2"/>
  </r>
  <r>
    <x v="388"/>
    <s v="CA-2016-115973"/>
    <x v="156"/>
    <d v="2016-11-26T00:00:00"/>
    <s v="First Class"/>
    <s v="NG-18430"/>
    <x v="159"/>
    <x v="0"/>
    <x v="0"/>
    <s v="Cincinnati"/>
    <x v="24"/>
    <n v="45231"/>
    <x v="3"/>
    <s v="OFF-AR-10004757"/>
    <x v="1"/>
    <x v="6"/>
    <x v="346"/>
    <x v="370"/>
    <n v="1"/>
    <n v="0.2"/>
    <x v="379"/>
    <x v="3"/>
    <x v="0"/>
    <n v="1"/>
    <n v="0.1111111111111111"/>
  </r>
  <r>
    <x v="389"/>
    <s v="CA-2019-101798"/>
    <x v="157"/>
    <d v="2019-12-15T00:00:00"/>
    <s v="Standard Class"/>
    <s v="MV-18190"/>
    <x v="160"/>
    <x v="0"/>
    <x v="0"/>
    <s v="New York City"/>
    <x v="15"/>
    <n v="10009"/>
    <x v="3"/>
    <s v="OFF-BI-10000050"/>
    <x v="1"/>
    <x v="8"/>
    <x v="347"/>
    <x v="371"/>
    <n v="4"/>
    <n v="0.2"/>
    <x v="380"/>
    <x v="3"/>
    <x v="0"/>
    <n v="0.5"/>
    <n v="9.0909090909090912E-2"/>
  </r>
  <r>
    <x v="390"/>
    <s v="CA-2019-101798"/>
    <x v="157"/>
    <d v="2019-12-15T00:00:00"/>
    <s v="Standard Class"/>
    <s v="MV-18190"/>
    <x v="160"/>
    <x v="0"/>
    <x v="0"/>
    <s v="New York City"/>
    <x v="15"/>
    <n v="10009"/>
    <x v="3"/>
    <s v="TEC-AC-10001998"/>
    <x v="2"/>
    <x v="11"/>
    <x v="84"/>
    <x v="372"/>
    <n v="2"/>
    <n v="0"/>
    <x v="381"/>
    <x v="3"/>
    <x v="0"/>
    <n v="0.5"/>
    <n v="9.0909090909090912E-2"/>
  </r>
  <r>
    <x v="391"/>
    <s v="US-2016-135972"/>
    <x v="158"/>
    <d v="2016-09-23T00:00:00"/>
    <s v="Second Class"/>
    <s v="JG-15115"/>
    <x v="161"/>
    <x v="0"/>
    <x v="0"/>
    <s v="Des Moines"/>
    <x v="4"/>
    <n v="98198"/>
    <x v="1"/>
    <s v="TEC-PH-10003012"/>
    <x v="2"/>
    <x v="7"/>
    <x v="348"/>
    <x v="373"/>
    <n v="2"/>
    <n v="0.2"/>
    <x v="382"/>
    <x v="1"/>
    <x v="0"/>
    <n v="0.5"/>
    <n v="0.14285714285714285"/>
  </r>
  <r>
    <x v="392"/>
    <s v="US-2016-135972"/>
    <x v="158"/>
    <d v="2016-09-23T00:00:00"/>
    <s v="Second Class"/>
    <s v="JG-15115"/>
    <x v="161"/>
    <x v="0"/>
    <x v="0"/>
    <s v="Des Moines"/>
    <x v="4"/>
    <n v="98198"/>
    <x v="1"/>
    <s v="TEC-CO-10002313"/>
    <x v="2"/>
    <x v="16"/>
    <x v="349"/>
    <x v="374"/>
    <n v="3"/>
    <n v="0"/>
    <x v="383"/>
    <x v="1"/>
    <x v="0"/>
    <n v="0.5"/>
    <n v="0.14285714285714285"/>
  </r>
  <r>
    <x v="393"/>
    <s v="US-2016-134971"/>
    <x v="159"/>
    <d v="2016-06-10T00:00:00"/>
    <s v="Second Class"/>
    <s v="BP-11095"/>
    <x v="162"/>
    <x v="1"/>
    <x v="0"/>
    <s v="Peoria"/>
    <x v="10"/>
    <n v="61604"/>
    <x v="2"/>
    <s v="OFF-BI-10003982"/>
    <x v="1"/>
    <x v="8"/>
    <x v="350"/>
    <x v="375"/>
    <n v="3"/>
    <n v="0.8"/>
    <x v="384"/>
    <x v="2"/>
    <x v="0"/>
    <n v="1"/>
    <n v="0.05"/>
  </r>
  <r>
    <x v="394"/>
    <s v="CA-2019-102946"/>
    <x v="160"/>
    <d v="2019-07-05T00:00:00"/>
    <s v="Standard Class"/>
    <s v="VP-21730"/>
    <x v="163"/>
    <x v="2"/>
    <x v="0"/>
    <s v="Las Vegas"/>
    <x v="33"/>
    <n v="89115"/>
    <x v="1"/>
    <s v="OFF-BI-10004492"/>
    <x v="1"/>
    <x v="8"/>
    <x v="351"/>
    <x v="376"/>
    <n v="3"/>
    <n v="0.2"/>
    <x v="385"/>
    <x v="1"/>
    <x v="0"/>
    <n v="1"/>
    <n v="0.2"/>
  </r>
  <r>
    <x v="395"/>
    <s v="CA-2019-165603"/>
    <x v="161"/>
    <d v="2019-10-19T00:00:00"/>
    <s v="Second Class"/>
    <s v="SS-20140"/>
    <x v="164"/>
    <x v="1"/>
    <x v="0"/>
    <s v="Warwick"/>
    <x v="34"/>
    <n v="2886"/>
    <x v="3"/>
    <s v="OFF-ST-10000798"/>
    <x v="1"/>
    <x v="4"/>
    <x v="352"/>
    <x v="377"/>
    <n v="2"/>
    <n v="0"/>
    <x v="386"/>
    <x v="3"/>
    <x v="0"/>
    <n v="0.5"/>
    <n v="4.7619047619047616E-2"/>
  </r>
  <r>
    <x v="396"/>
    <s v="CA-2019-165603"/>
    <x v="161"/>
    <d v="2019-10-19T00:00:00"/>
    <s v="Second Class"/>
    <s v="SS-20140"/>
    <x v="164"/>
    <x v="1"/>
    <x v="0"/>
    <s v="Warwick"/>
    <x v="34"/>
    <n v="2886"/>
    <x v="3"/>
    <s v="OFF-PA-10002552"/>
    <x v="1"/>
    <x v="10"/>
    <x v="353"/>
    <x v="91"/>
    <n v="2"/>
    <n v="0"/>
    <x v="91"/>
    <x v="3"/>
    <x v="0"/>
    <n v="0.5"/>
    <n v="4.7619047619047616E-2"/>
  </r>
  <r>
    <x v="397"/>
    <s v="CA-2017-122259"/>
    <x v="89"/>
    <d v="2017-11-04T00:00:00"/>
    <s v="Standard Class"/>
    <s v="HP-14815"/>
    <x v="6"/>
    <x v="2"/>
    <x v="0"/>
    <s v="Jackson"/>
    <x v="12"/>
    <n v="49201"/>
    <x v="2"/>
    <s v="OFF-SU-10002573"/>
    <x v="1"/>
    <x v="14"/>
    <x v="354"/>
    <x v="378"/>
    <n v="4"/>
    <n v="0"/>
    <x v="387"/>
    <x v="2"/>
    <x v="0"/>
    <n v="1"/>
    <n v="0.1"/>
  </r>
  <r>
    <x v="398"/>
    <s v="CA-2018-108987"/>
    <x v="162"/>
    <d v="2018-09-10T00:00:00"/>
    <s v="Second Class"/>
    <s v="AG-10675"/>
    <x v="165"/>
    <x v="0"/>
    <x v="0"/>
    <s v="Houston"/>
    <x v="5"/>
    <n v="77036"/>
    <x v="2"/>
    <s v="OFF-ST-10001580"/>
    <x v="1"/>
    <x v="4"/>
    <x v="355"/>
    <x v="379"/>
    <n v="3"/>
    <n v="0.2"/>
    <x v="388"/>
    <x v="2"/>
    <x v="0"/>
    <n v="0.25"/>
    <n v="6.6666666666666666E-2"/>
  </r>
  <r>
    <x v="399"/>
    <s v="CA-2018-108987"/>
    <x v="162"/>
    <d v="2018-09-10T00:00:00"/>
    <s v="Second Class"/>
    <s v="AG-10675"/>
    <x v="165"/>
    <x v="0"/>
    <x v="0"/>
    <s v="Houston"/>
    <x v="5"/>
    <n v="77036"/>
    <x v="2"/>
    <s v="FUR-BO-10004834"/>
    <x v="0"/>
    <x v="0"/>
    <x v="26"/>
    <x v="380"/>
    <n v="4"/>
    <n v="0.32"/>
    <x v="389"/>
    <x v="2"/>
    <x v="0"/>
    <n v="0.25"/>
    <n v="6.6666666666666666E-2"/>
  </r>
  <r>
    <x v="400"/>
    <s v="CA-2018-108987"/>
    <x v="162"/>
    <d v="2018-09-10T00:00:00"/>
    <s v="Second Class"/>
    <s v="AG-10675"/>
    <x v="165"/>
    <x v="0"/>
    <x v="0"/>
    <s v="Houston"/>
    <x v="5"/>
    <n v="77036"/>
    <x v="2"/>
    <s v="OFF-ST-10000934"/>
    <x v="1"/>
    <x v="4"/>
    <x v="356"/>
    <x v="381"/>
    <n v="4"/>
    <n v="0.2"/>
    <x v="390"/>
    <x v="2"/>
    <x v="0"/>
    <n v="0.25"/>
    <n v="6.6666666666666666E-2"/>
  </r>
  <r>
    <x v="401"/>
    <s v="CA-2018-108987"/>
    <x v="162"/>
    <d v="2018-09-10T00:00:00"/>
    <s v="Second Class"/>
    <s v="AG-10675"/>
    <x v="165"/>
    <x v="0"/>
    <x v="0"/>
    <s v="Houston"/>
    <x v="5"/>
    <n v="77036"/>
    <x v="2"/>
    <s v="TEC-AC-10000158"/>
    <x v="2"/>
    <x v="11"/>
    <x v="357"/>
    <x v="382"/>
    <n v="2"/>
    <n v="0.2"/>
    <x v="391"/>
    <x v="2"/>
    <x v="0"/>
    <n v="0.25"/>
    <n v="6.6666666666666666E-2"/>
  </r>
  <r>
    <x v="402"/>
    <s v="CA-2016-113166"/>
    <x v="163"/>
    <d v="2016-12-26T00:00:00"/>
    <s v="First Class"/>
    <s v="LF-17185"/>
    <x v="166"/>
    <x v="0"/>
    <x v="0"/>
    <s v="Miami"/>
    <x v="2"/>
    <n v="33180"/>
    <x v="0"/>
    <s v="OFF-PA-10001947"/>
    <x v="1"/>
    <x v="10"/>
    <x v="358"/>
    <x v="383"/>
    <n v="2"/>
    <n v="0.2"/>
    <x v="392"/>
    <x v="0"/>
    <x v="0"/>
    <n v="1"/>
    <n v="6.25E-2"/>
  </r>
  <r>
    <x v="403"/>
    <s v="CA-2016-155208"/>
    <x v="164"/>
    <d v="2016-04-20T00:00:00"/>
    <s v="Standard Class"/>
    <s v="SP-20650"/>
    <x v="70"/>
    <x v="1"/>
    <x v="0"/>
    <s v="Wilmington"/>
    <x v="3"/>
    <n v="28403"/>
    <x v="0"/>
    <s v="OFF-AR-10003478"/>
    <x v="1"/>
    <x v="6"/>
    <x v="359"/>
    <x v="384"/>
    <n v="6"/>
    <n v="0.2"/>
    <x v="393"/>
    <x v="0"/>
    <x v="0"/>
    <n v="1"/>
    <n v="6.6666666666666666E-2"/>
  </r>
  <r>
    <x v="404"/>
    <s v="CA-2019-117933"/>
    <x v="165"/>
    <d v="2019-12-29T00:00:00"/>
    <s v="Standard Class"/>
    <s v="RF-19840"/>
    <x v="167"/>
    <x v="0"/>
    <x v="0"/>
    <s v="New York City"/>
    <x v="15"/>
    <n v="10024"/>
    <x v="3"/>
    <s v="OFF-AP-10004249"/>
    <x v="1"/>
    <x v="9"/>
    <x v="360"/>
    <x v="385"/>
    <n v="3"/>
    <n v="0"/>
    <x v="394"/>
    <x v="3"/>
    <x v="0"/>
    <n v="1"/>
    <n v="9.0909090909090912E-2"/>
  </r>
  <r>
    <x v="405"/>
    <s v="CA-2019-117457"/>
    <x v="166"/>
    <d v="2019-12-12T00:00:00"/>
    <s v="Standard Class"/>
    <s v="KH-16510"/>
    <x v="168"/>
    <x v="0"/>
    <x v="0"/>
    <s v="San Francisco"/>
    <x v="1"/>
    <n v="94110"/>
    <x v="1"/>
    <s v="TEC-AC-10000158"/>
    <x v="2"/>
    <x v="11"/>
    <x v="357"/>
    <x v="386"/>
    <n v="5"/>
    <n v="0"/>
    <x v="395"/>
    <x v="1"/>
    <x v="0"/>
    <n v="0.1111111111111111"/>
    <n v="4.3478260869565216E-2"/>
  </r>
  <r>
    <x v="406"/>
    <s v="CA-2019-117457"/>
    <x v="166"/>
    <d v="2019-12-12T00:00:00"/>
    <s v="Standard Class"/>
    <s v="KH-16510"/>
    <x v="168"/>
    <x v="0"/>
    <x v="0"/>
    <s v="San Francisco"/>
    <x v="1"/>
    <n v="94110"/>
    <x v="1"/>
    <s v="TEC-CO-10004115"/>
    <x v="2"/>
    <x v="16"/>
    <x v="361"/>
    <x v="387"/>
    <n v="3"/>
    <n v="0.2"/>
    <x v="396"/>
    <x v="1"/>
    <x v="0"/>
    <n v="0.1111111111111111"/>
    <n v="4.3478260869565216E-2"/>
  </r>
  <r>
    <x v="407"/>
    <s v="CA-2019-117457"/>
    <x v="166"/>
    <d v="2019-12-12T00:00:00"/>
    <s v="Standard Class"/>
    <s v="KH-16510"/>
    <x v="168"/>
    <x v="0"/>
    <x v="0"/>
    <s v="San Francisco"/>
    <x v="1"/>
    <n v="94110"/>
    <x v="1"/>
    <s v="OFF-PA-10003724"/>
    <x v="1"/>
    <x v="10"/>
    <x v="362"/>
    <x v="388"/>
    <n v="5"/>
    <n v="0"/>
    <x v="397"/>
    <x v="1"/>
    <x v="0"/>
    <n v="0.1111111111111111"/>
    <n v="4.3478260869565216E-2"/>
  </r>
  <r>
    <x v="408"/>
    <s v="CA-2019-117457"/>
    <x v="166"/>
    <d v="2019-12-12T00:00:00"/>
    <s v="Standard Class"/>
    <s v="KH-16510"/>
    <x v="168"/>
    <x v="0"/>
    <x v="0"/>
    <s v="San Francisco"/>
    <x v="1"/>
    <n v="94110"/>
    <x v="1"/>
    <s v="FUR-TA-10002041"/>
    <x v="0"/>
    <x v="3"/>
    <x v="363"/>
    <x v="389"/>
    <n v="7"/>
    <n v="0.2"/>
    <x v="398"/>
    <x v="1"/>
    <x v="0"/>
    <n v="0.1111111111111111"/>
    <n v="4.3478260869565216E-2"/>
  </r>
  <r>
    <x v="409"/>
    <s v="CA-2019-117457"/>
    <x v="166"/>
    <d v="2019-12-12T00:00:00"/>
    <s v="Standard Class"/>
    <s v="KH-16510"/>
    <x v="168"/>
    <x v="0"/>
    <x v="0"/>
    <s v="San Francisco"/>
    <x v="1"/>
    <n v="94110"/>
    <x v="1"/>
    <s v="OFF-PA-10002893"/>
    <x v="1"/>
    <x v="10"/>
    <x v="364"/>
    <x v="390"/>
    <n v="1"/>
    <n v="0"/>
    <x v="399"/>
    <x v="1"/>
    <x v="0"/>
    <n v="0.1111111111111111"/>
    <n v="4.3478260869565216E-2"/>
  </r>
  <r>
    <x v="410"/>
    <s v="CA-2019-117457"/>
    <x v="166"/>
    <d v="2019-12-12T00:00:00"/>
    <s v="Standard Class"/>
    <s v="KH-16510"/>
    <x v="168"/>
    <x v="0"/>
    <x v="0"/>
    <s v="San Francisco"/>
    <x v="1"/>
    <n v="94110"/>
    <x v="1"/>
    <s v="OFF-LA-10003766"/>
    <x v="1"/>
    <x v="2"/>
    <x v="365"/>
    <x v="391"/>
    <n v="9"/>
    <n v="0"/>
    <x v="400"/>
    <x v="1"/>
    <x v="0"/>
    <n v="0.1111111111111111"/>
    <n v="4.3478260869565216E-2"/>
  </r>
  <r>
    <x v="411"/>
    <s v="CA-2019-117457"/>
    <x v="166"/>
    <d v="2019-12-12T00:00:00"/>
    <s v="Standard Class"/>
    <s v="KH-16510"/>
    <x v="168"/>
    <x v="0"/>
    <x v="0"/>
    <s v="San Francisco"/>
    <x v="1"/>
    <n v="94110"/>
    <x v="1"/>
    <s v="OFF-PA-10001970"/>
    <x v="1"/>
    <x v="10"/>
    <x v="366"/>
    <x v="392"/>
    <n v="1"/>
    <n v="0"/>
    <x v="401"/>
    <x v="1"/>
    <x v="0"/>
    <n v="0.1111111111111111"/>
    <n v="4.3478260869565216E-2"/>
  </r>
  <r>
    <x v="412"/>
    <s v="CA-2019-117457"/>
    <x v="166"/>
    <d v="2019-12-12T00:00:00"/>
    <s v="Standard Class"/>
    <s v="KH-16510"/>
    <x v="168"/>
    <x v="0"/>
    <x v="0"/>
    <s v="San Francisco"/>
    <x v="1"/>
    <n v="94110"/>
    <x v="1"/>
    <s v="FUR-BO-10001972"/>
    <x v="0"/>
    <x v="0"/>
    <x v="367"/>
    <x v="393"/>
    <n v="13"/>
    <n v="0.15"/>
    <x v="402"/>
    <x v="1"/>
    <x v="0"/>
    <n v="0.1111111111111111"/>
    <n v="4.3478260869565216E-2"/>
  </r>
  <r>
    <x v="413"/>
    <s v="CA-2019-117457"/>
    <x v="166"/>
    <d v="2019-12-12T00:00:00"/>
    <s v="Standard Class"/>
    <s v="KH-16510"/>
    <x v="168"/>
    <x v="0"/>
    <x v="0"/>
    <s v="San Francisco"/>
    <x v="1"/>
    <n v="94110"/>
    <x v="1"/>
    <s v="FUR-CH-10003956"/>
    <x v="0"/>
    <x v="1"/>
    <x v="368"/>
    <x v="394"/>
    <n v="2"/>
    <n v="0.2"/>
    <x v="403"/>
    <x v="1"/>
    <x v="0"/>
    <n v="0.1111111111111111"/>
    <n v="4.3478260869565216E-2"/>
  </r>
  <r>
    <x v="414"/>
    <s v="CA-2019-142636"/>
    <x v="132"/>
    <d v="2019-11-07T00:00:00"/>
    <s v="Standard Class"/>
    <s v="KC-16675"/>
    <x v="169"/>
    <x v="1"/>
    <x v="0"/>
    <s v="Seattle"/>
    <x v="4"/>
    <n v="98105"/>
    <x v="1"/>
    <s v="OFF-PA-10000157"/>
    <x v="1"/>
    <x v="10"/>
    <x v="369"/>
    <x v="395"/>
    <n v="7"/>
    <n v="0"/>
    <x v="404"/>
    <x v="1"/>
    <x v="0"/>
    <n v="0.5"/>
    <n v="0.14285714285714285"/>
  </r>
  <r>
    <x v="415"/>
    <s v="CA-2019-142636"/>
    <x v="132"/>
    <d v="2019-11-07T00:00:00"/>
    <s v="Standard Class"/>
    <s v="KC-16675"/>
    <x v="169"/>
    <x v="1"/>
    <x v="0"/>
    <s v="Seattle"/>
    <x v="4"/>
    <n v="98105"/>
    <x v="1"/>
    <s v="FUR-CH-10001891"/>
    <x v="0"/>
    <x v="1"/>
    <x v="268"/>
    <x v="396"/>
    <n v="4"/>
    <n v="0.2"/>
    <x v="405"/>
    <x v="1"/>
    <x v="0"/>
    <n v="0.5"/>
    <n v="0.14285714285714285"/>
  </r>
  <r>
    <x v="416"/>
    <s v="CA-2019-122105"/>
    <x v="92"/>
    <d v="2019-06-28T00:00:00"/>
    <s v="Standard Class"/>
    <s v="CJ-12010"/>
    <x v="170"/>
    <x v="0"/>
    <x v="0"/>
    <s v="Huntington Beach"/>
    <x v="1"/>
    <n v="92646"/>
    <x v="1"/>
    <s v="OFF-AR-10004344"/>
    <x v="1"/>
    <x v="6"/>
    <x v="370"/>
    <x v="397"/>
    <n v="8"/>
    <n v="0"/>
    <x v="406"/>
    <x v="1"/>
    <x v="0"/>
    <n v="1"/>
    <n v="0.05"/>
  </r>
  <r>
    <x v="417"/>
    <s v="CA-2018-148796"/>
    <x v="167"/>
    <d v="2018-04-18T00:00:00"/>
    <s v="Standard Class"/>
    <s v="PB-19150"/>
    <x v="171"/>
    <x v="0"/>
    <x v="0"/>
    <s v="Los Angeles"/>
    <x v="1"/>
    <n v="90004"/>
    <x v="1"/>
    <s v="FUR-CH-10004886"/>
    <x v="0"/>
    <x v="1"/>
    <x v="371"/>
    <x v="398"/>
    <n v="5"/>
    <n v="0.2"/>
    <x v="407"/>
    <x v="1"/>
    <x v="1"/>
    <n v="1"/>
    <n v="9.0909090909090912E-2"/>
  </r>
  <r>
    <x v="418"/>
    <s v="CA-2019-154816"/>
    <x v="44"/>
    <d v="2019-11-10T00:00:00"/>
    <s v="Standard Class"/>
    <s v="VB-21745"/>
    <x v="146"/>
    <x v="1"/>
    <x v="0"/>
    <s v="Richmond"/>
    <x v="0"/>
    <n v="40475"/>
    <x v="0"/>
    <s v="OFF-PA-10003845"/>
    <x v="1"/>
    <x v="10"/>
    <x v="372"/>
    <x v="399"/>
    <n v="1"/>
    <n v="0"/>
    <x v="408"/>
    <x v="0"/>
    <x v="0"/>
    <n v="1"/>
    <n v="0.1"/>
  </r>
  <r>
    <x v="419"/>
    <s v="CA-2019-110478"/>
    <x v="168"/>
    <d v="2019-03-09T00:00:00"/>
    <s v="Standard Class"/>
    <s v="SP-20860"/>
    <x v="133"/>
    <x v="1"/>
    <x v="0"/>
    <s v="Los Angeles"/>
    <x v="1"/>
    <n v="90045"/>
    <x v="1"/>
    <s v="OFF-AR-10001573"/>
    <x v="1"/>
    <x v="6"/>
    <x v="373"/>
    <x v="400"/>
    <n v="4"/>
    <n v="0"/>
    <x v="409"/>
    <x v="1"/>
    <x v="0"/>
    <n v="0.5"/>
    <n v="4.1666666666666664E-2"/>
  </r>
  <r>
    <x v="420"/>
    <s v="CA-2019-110478"/>
    <x v="168"/>
    <d v="2019-03-09T00:00:00"/>
    <s v="Standard Class"/>
    <s v="SP-20860"/>
    <x v="133"/>
    <x v="1"/>
    <x v="0"/>
    <s v="Los Angeles"/>
    <x v="1"/>
    <n v="90045"/>
    <x v="1"/>
    <s v="OFF-EN-10000483"/>
    <x v="1"/>
    <x v="12"/>
    <x v="374"/>
    <x v="401"/>
    <n v="1"/>
    <n v="0"/>
    <x v="410"/>
    <x v="1"/>
    <x v="0"/>
    <n v="0.5"/>
    <n v="4.1666666666666664E-2"/>
  </r>
  <r>
    <x v="421"/>
    <s v="CA-2016-142048"/>
    <x v="169"/>
    <d v="2016-06-25T00:00:00"/>
    <s v="First Class"/>
    <s v="JE-15745"/>
    <x v="32"/>
    <x v="0"/>
    <x v="0"/>
    <s v="Louisville"/>
    <x v="22"/>
    <n v="80027"/>
    <x v="1"/>
    <s v="TEC-AC-10004114"/>
    <x v="2"/>
    <x v="11"/>
    <x v="375"/>
    <x v="402"/>
    <n v="6"/>
    <n v="0.2"/>
    <x v="411"/>
    <x v="1"/>
    <x v="0"/>
    <n v="1"/>
    <n v="4.3478260869565216E-2"/>
  </r>
  <r>
    <x v="422"/>
    <s v="CA-2019-125388"/>
    <x v="15"/>
    <d v="2019-10-23T00:00:00"/>
    <s v="Standard Class"/>
    <s v="MP-17965"/>
    <x v="172"/>
    <x v="1"/>
    <x v="0"/>
    <s v="Lawrence"/>
    <x v="31"/>
    <n v="1841"/>
    <x v="3"/>
    <s v="FUR-FU-10004712"/>
    <x v="0"/>
    <x v="5"/>
    <x v="376"/>
    <x v="403"/>
    <n v="4"/>
    <n v="0"/>
    <x v="412"/>
    <x v="3"/>
    <x v="0"/>
    <n v="0.5"/>
    <n v="0.05"/>
  </r>
  <r>
    <x v="423"/>
    <s v="CA-2019-125388"/>
    <x v="15"/>
    <d v="2019-10-23T00:00:00"/>
    <s v="Standard Class"/>
    <s v="MP-17965"/>
    <x v="172"/>
    <x v="1"/>
    <x v="0"/>
    <s v="Lawrence"/>
    <x v="31"/>
    <n v="1841"/>
    <x v="3"/>
    <s v="OFF-ST-10000918"/>
    <x v="1"/>
    <x v="4"/>
    <x v="377"/>
    <x v="404"/>
    <n v="3"/>
    <n v="0"/>
    <x v="413"/>
    <x v="3"/>
    <x v="0"/>
    <n v="0.5"/>
    <n v="0.05"/>
  </r>
  <r>
    <x v="424"/>
    <s v="CA-2019-155705"/>
    <x v="170"/>
    <d v="2019-08-23T00:00:00"/>
    <s v="Second Class"/>
    <s v="NF-18385"/>
    <x v="173"/>
    <x v="0"/>
    <x v="0"/>
    <s v="Jackson"/>
    <x v="35"/>
    <n v="39212"/>
    <x v="0"/>
    <s v="FUR-CH-10000015"/>
    <x v="0"/>
    <x v="1"/>
    <x v="378"/>
    <x v="405"/>
    <n v="4"/>
    <n v="0"/>
    <x v="414"/>
    <x v="0"/>
    <x v="0"/>
    <n v="1"/>
    <n v="7.1428571428571425E-2"/>
  </r>
  <r>
    <x v="425"/>
    <s v="CA-2019-149160"/>
    <x v="51"/>
    <d v="2019-11-26T00:00:00"/>
    <s v="Second Class"/>
    <s v="JM-15265"/>
    <x v="25"/>
    <x v="1"/>
    <x v="0"/>
    <s v="Canton"/>
    <x v="12"/>
    <n v="48187"/>
    <x v="2"/>
    <s v="FUR-FU-10003347"/>
    <x v="0"/>
    <x v="5"/>
    <x v="379"/>
    <x v="158"/>
    <n v="2"/>
    <n v="0"/>
    <x v="415"/>
    <x v="2"/>
    <x v="0"/>
    <n v="0.5"/>
    <n v="7.6923076923076927E-2"/>
  </r>
  <r>
    <x v="426"/>
    <s v="CA-2019-149160"/>
    <x v="51"/>
    <d v="2019-11-26T00:00:00"/>
    <s v="Second Class"/>
    <s v="JM-15265"/>
    <x v="25"/>
    <x v="1"/>
    <x v="0"/>
    <s v="Canton"/>
    <x v="12"/>
    <n v="48187"/>
    <x v="2"/>
    <s v="OFF-BI-10001543"/>
    <x v="1"/>
    <x v="8"/>
    <x v="380"/>
    <x v="406"/>
    <n v="8"/>
    <n v="0"/>
    <x v="416"/>
    <x v="2"/>
    <x v="0"/>
    <n v="0.5"/>
    <n v="7.6923076923076927E-2"/>
  </r>
  <r>
    <x v="427"/>
    <s v="CA-2016-101476"/>
    <x v="171"/>
    <d v="2016-09-13T00:00:00"/>
    <s v="First Class"/>
    <s v="SD-20485"/>
    <x v="174"/>
    <x v="2"/>
    <x v="0"/>
    <s v="New Rochelle"/>
    <x v="15"/>
    <n v="10801"/>
    <x v="3"/>
    <s v="TEC-MA-10000029"/>
    <x v="2"/>
    <x v="15"/>
    <x v="381"/>
    <x v="407"/>
    <n v="1"/>
    <n v="0"/>
    <x v="417"/>
    <x v="3"/>
    <x v="0"/>
    <n v="1"/>
    <n v="4.7619047619047616E-2"/>
  </r>
  <r>
    <x v="428"/>
    <s v="CA-2019-152275"/>
    <x v="172"/>
    <d v="2019-10-08T00:00:00"/>
    <s v="Standard Class"/>
    <s v="KH-16630"/>
    <x v="175"/>
    <x v="1"/>
    <x v="0"/>
    <s v="San Antonio"/>
    <x v="5"/>
    <n v="78207"/>
    <x v="2"/>
    <s v="OFF-AR-10000369"/>
    <x v="1"/>
    <x v="6"/>
    <x v="382"/>
    <x v="408"/>
    <n v="6"/>
    <n v="0.2"/>
    <x v="418"/>
    <x v="2"/>
    <x v="0"/>
    <n v="1"/>
    <n v="5.8823529411764705E-2"/>
  </r>
  <r>
    <x v="429"/>
    <s v="US-2018-123750"/>
    <x v="173"/>
    <d v="2018-04-21T00:00:00"/>
    <s v="Standard Class"/>
    <s v="RB-19795"/>
    <x v="176"/>
    <x v="2"/>
    <x v="0"/>
    <s v="Gastonia"/>
    <x v="3"/>
    <n v="28052"/>
    <x v="0"/>
    <s v="OFF-BI-10004584"/>
    <x v="1"/>
    <x v="8"/>
    <x v="383"/>
    <x v="409"/>
    <n v="2"/>
    <n v="0.7"/>
    <x v="419"/>
    <x v="0"/>
    <x v="0"/>
    <n v="0.25"/>
    <n v="5.5555555555555552E-2"/>
  </r>
  <r>
    <x v="430"/>
    <s v="US-2018-123750"/>
    <x v="173"/>
    <d v="2018-04-21T00:00:00"/>
    <s v="Standard Class"/>
    <s v="RB-19795"/>
    <x v="176"/>
    <x v="2"/>
    <x v="0"/>
    <s v="Gastonia"/>
    <x v="3"/>
    <n v="28052"/>
    <x v="0"/>
    <s v="TEC-AC-10004659"/>
    <x v="2"/>
    <x v="11"/>
    <x v="172"/>
    <x v="177"/>
    <n v="7"/>
    <n v="0.2"/>
    <x v="179"/>
    <x v="0"/>
    <x v="0"/>
    <n v="0.25"/>
    <n v="5.5555555555555552E-2"/>
  </r>
  <r>
    <x v="431"/>
    <s v="US-2018-123750"/>
    <x v="173"/>
    <d v="2018-04-21T00:00:00"/>
    <s v="Standard Class"/>
    <s v="RB-19795"/>
    <x v="176"/>
    <x v="2"/>
    <x v="0"/>
    <s v="Gastonia"/>
    <x v="3"/>
    <n v="28052"/>
    <x v="0"/>
    <s v="TEC-AC-10004659"/>
    <x v="2"/>
    <x v="11"/>
    <x v="172"/>
    <x v="410"/>
    <n v="5"/>
    <n v="0.2"/>
    <x v="420"/>
    <x v="0"/>
    <x v="0"/>
    <n v="0.25"/>
    <n v="5.5555555555555552E-2"/>
  </r>
  <r>
    <x v="432"/>
    <s v="US-2018-123750"/>
    <x v="173"/>
    <d v="2018-04-21T00:00:00"/>
    <s v="Standard Class"/>
    <s v="RB-19795"/>
    <x v="176"/>
    <x v="2"/>
    <x v="0"/>
    <s v="Gastonia"/>
    <x v="3"/>
    <n v="28052"/>
    <x v="0"/>
    <s v="OFF-ST-10000617"/>
    <x v="1"/>
    <x v="4"/>
    <x v="384"/>
    <x v="411"/>
    <n v="2"/>
    <n v="0.2"/>
    <x v="421"/>
    <x v="0"/>
    <x v="0"/>
    <n v="0.25"/>
    <n v="5.5555555555555552E-2"/>
  </r>
  <r>
    <x v="433"/>
    <s v="CA-2018-127369"/>
    <x v="112"/>
    <d v="2018-06-07T00:00:00"/>
    <s v="First Class"/>
    <s v="DB-13060"/>
    <x v="72"/>
    <x v="0"/>
    <x v="0"/>
    <s v="Lowell"/>
    <x v="31"/>
    <n v="1852"/>
    <x v="3"/>
    <s v="OFF-ST-10003306"/>
    <x v="1"/>
    <x v="4"/>
    <x v="385"/>
    <x v="412"/>
    <n v="5"/>
    <n v="0"/>
    <x v="422"/>
    <x v="3"/>
    <x v="0"/>
    <n v="1"/>
    <n v="7.6923076923076927E-2"/>
  </r>
  <r>
    <x v="434"/>
    <s v="US-2016-150574"/>
    <x v="174"/>
    <d v="2016-12-25T00:00:00"/>
    <s v="Standard Class"/>
    <s v="MK-18160"/>
    <x v="177"/>
    <x v="0"/>
    <x v="0"/>
    <s v="Jacksonville"/>
    <x v="2"/>
    <n v="32216"/>
    <x v="0"/>
    <s v="OFF-BI-10000773"/>
    <x v="1"/>
    <x v="8"/>
    <x v="386"/>
    <x v="413"/>
    <n v="2"/>
    <n v="0.7"/>
    <x v="423"/>
    <x v="0"/>
    <x v="1"/>
    <n v="0.5"/>
    <n v="9.0909090909090912E-2"/>
  </r>
  <r>
    <x v="435"/>
    <s v="US-2016-150574"/>
    <x v="174"/>
    <d v="2016-12-25T00:00:00"/>
    <s v="Standard Class"/>
    <s v="MK-18160"/>
    <x v="177"/>
    <x v="0"/>
    <x v="0"/>
    <s v="Jacksonville"/>
    <x v="2"/>
    <n v="32216"/>
    <x v="0"/>
    <s v="TEC-AC-10002600"/>
    <x v="2"/>
    <x v="11"/>
    <x v="387"/>
    <x v="414"/>
    <n v="5"/>
    <n v="0.2"/>
    <x v="424"/>
    <x v="0"/>
    <x v="1"/>
    <n v="0.5"/>
    <n v="9.0909090909090912E-2"/>
  </r>
  <r>
    <x v="436"/>
    <s v="CA-2018-147375"/>
    <x v="1"/>
    <d v="2018-06-14T00:00:00"/>
    <s v="Second Class"/>
    <s v="PO-19180"/>
    <x v="178"/>
    <x v="2"/>
    <x v="0"/>
    <s v="Chicago"/>
    <x v="10"/>
    <n v="60623"/>
    <x v="2"/>
    <s v="TEC-MA-10002937"/>
    <x v="2"/>
    <x v="15"/>
    <x v="388"/>
    <x v="415"/>
    <n v="3"/>
    <n v="0.3"/>
    <x v="425"/>
    <x v="2"/>
    <x v="1"/>
    <n v="0.5"/>
    <n v="5.5555555555555552E-2"/>
  </r>
  <r>
    <x v="437"/>
    <s v="CA-2018-147375"/>
    <x v="1"/>
    <d v="2018-06-14T00:00:00"/>
    <s v="Second Class"/>
    <s v="PO-19180"/>
    <x v="178"/>
    <x v="2"/>
    <x v="0"/>
    <s v="Chicago"/>
    <x v="10"/>
    <n v="60623"/>
    <x v="2"/>
    <s v="OFF-PA-10001970"/>
    <x v="1"/>
    <x v="10"/>
    <x v="366"/>
    <x v="416"/>
    <n v="7"/>
    <n v="0.2"/>
    <x v="426"/>
    <x v="2"/>
    <x v="1"/>
    <n v="0.5"/>
    <n v="5.5555555555555552E-2"/>
  </r>
  <r>
    <x v="438"/>
    <s v="CA-2019-130043"/>
    <x v="175"/>
    <d v="2019-09-19T00:00:00"/>
    <s v="Standard Class"/>
    <s v="BB-11545"/>
    <x v="179"/>
    <x v="1"/>
    <x v="0"/>
    <s v="Houston"/>
    <x v="5"/>
    <n v="77070"/>
    <x v="2"/>
    <s v="OFF-PA-10002230"/>
    <x v="1"/>
    <x v="10"/>
    <x v="389"/>
    <x v="417"/>
    <n v="8"/>
    <n v="0.2"/>
    <x v="427"/>
    <x v="2"/>
    <x v="0"/>
    <n v="1"/>
    <n v="0.05"/>
  </r>
  <r>
    <x v="439"/>
    <s v="CA-2019-157252"/>
    <x v="176"/>
    <d v="2019-01-23T00:00:00"/>
    <s v="Second Class"/>
    <s v="CV-12805"/>
    <x v="51"/>
    <x v="1"/>
    <x v="0"/>
    <s v="New York City"/>
    <x v="15"/>
    <n v="10024"/>
    <x v="3"/>
    <s v="FUR-CH-10003396"/>
    <x v="0"/>
    <x v="1"/>
    <x v="390"/>
    <x v="418"/>
    <n v="3"/>
    <n v="0.1"/>
    <x v="428"/>
    <x v="3"/>
    <x v="0"/>
    <n v="1"/>
    <n v="5.2631578947368418E-2"/>
  </r>
  <r>
    <x v="440"/>
    <s v="CA-2018-115756"/>
    <x v="64"/>
    <d v="2018-09-07T00:00:00"/>
    <s v="Second Class"/>
    <s v="PK-19075"/>
    <x v="7"/>
    <x v="0"/>
    <x v="0"/>
    <s v="Detroit"/>
    <x v="12"/>
    <n v="48227"/>
    <x v="2"/>
    <s v="FUR-FU-10000246"/>
    <x v="0"/>
    <x v="5"/>
    <x v="391"/>
    <x v="419"/>
    <n v="1"/>
    <n v="0"/>
    <x v="429"/>
    <x v="2"/>
    <x v="0"/>
    <n v="0.16666666666666666"/>
    <n v="0.04"/>
  </r>
  <r>
    <x v="441"/>
    <s v="CA-2018-115756"/>
    <x v="64"/>
    <d v="2018-09-07T00:00:00"/>
    <s v="Second Class"/>
    <s v="PK-19075"/>
    <x v="7"/>
    <x v="0"/>
    <x v="0"/>
    <s v="Detroit"/>
    <x v="12"/>
    <n v="48227"/>
    <x v="2"/>
    <s v="OFF-ST-10000060"/>
    <x v="1"/>
    <x v="4"/>
    <x v="392"/>
    <x v="420"/>
    <n v="3"/>
    <n v="0"/>
    <x v="430"/>
    <x v="2"/>
    <x v="0"/>
    <n v="0.16666666666666666"/>
    <n v="0.04"/>
  </r>
  <r>
    <x v="442"/>
    <s v="CA-2018-115756"/>
    <x v="64"/>
    <d v="2018-09-07T00:00:00"/>
    <s v="Second Class"/>
    <s v="PK-19075"/>
    <x v="7"/>
    <x v="0"/>
    <x v="0"/>
    <s v="Detroit"/>
    <x v="12"/>
    <n v="48227"/>
    <x v="2"/>
    <s v="OFF-ST-10003058"/>
    <x v="1"/>
    <x v="4"/>
    <x v="393"/>
    <x v="421"/>
    <n v="3"/>
    <n v="0"/>
    <x v="431"/>
    <x v="2"/>
    <x v="0"/>
    <n v="0.16666666666666666"/>
    <n v="0.04"/>
  </r>
  <r>
    <x v="443"/>
    <s v="CA-2018-115756"/>
    <x v="64"/>
    <d v="2018-09-07T00:00:00"/>
    <s v="Second Class"/>
    <s v="PK-19075"/>
    <x v="7"/>
    <x v="0"/>
    <x v="0"/>
    <s v="Detroit"/>
    <x v="12"/>
    <n v="48227"/>
    <x v="2"/>
    <s v="OFF-PA-10002222"/>
    <x v="1"/>
    <x v="10"/>
    <x v="394"/>
    <x v="422"/>
    <n v="4"/>
    <n v="0"/>
    <x v="432"/>
    <x v="2"/>
    <x v="0"/>
    <n v="0.16666666666666666"/>
    <n v="0.04"/>
  </r>
  <r>
    <x v="444"/>
    <s v="CA-2018-115756"/>
    <x v="64"/>
    <d v="2018-09-07T00:00:00"/>
    <s v="Second Class"/>
    <s v="PK-19075"/>
    <x v="7"/>
    <x v="0"/>
    <x v="0"/>
    <s v="Detroit"/>
    <x v="12"/>
    <n v="48227"/>
    <x v="2"/>
    <s v="FUR-CH-10002372"/>
    <x v="0"/>
    <x v="1"/>
    <x v="395"/>
    <x v="423"/>
    <n v="3"/>
    <n v="0"/>
    <x v="433"/>
    <x v="2"/>
    <x v="0"/>
    <n v="0.16666666666666666"/>
    <n v="0.04"/>
  </r>
  <r>
    <x v="445"/>
    <s v="CA-2018-115756"/>
    <x v="64"/>
    <d v="2018-09-07T00:00:00"/>
    <s v="Second Class"/>
    <s v="PK-19075"/>
    <x v="7"/>
    <x v="0"/>
    <x v="0"/>
    <s v="Detroit"/>
    <x v="12"/>
    <n v="48227"/>
    <x v="2"/>
    <s v="OFF-LA-10001317"/>
    <x v="1"/>
    <x v="2"/>
    <x v="396"/>
    <x v="424"/>
    <n v="7"/>
    <n v="0"/>
    <x v="434"/>
    <x v="2"/>
    <x v="0"/>
    <n v="0.16666666666666666"/>
    <n v="0.04"/>
  </r>
  <r>
    <x v="446"/>
    <s v="CA-2019-154214"/>
    <x v="177"/>
    <d v="2019-03-25T00:00:00"/>
    <s v="Second Class"/>
    <s v="TB-21595"/>
    <x v="180"/>
    <x v="0"/>
    <x v="0"/>
    <s v="Columbus"/>
    <x v="14"/>
    <n v="47201"/>
    <x v="2"/>
    <s v="FUR-FU-10000206"/>
    <x v="0"/>
    <x v="5"/>
    <x v="397"/>
    <x v="425"/>
    <n v="1"/>
    <n v="0"/>
    <x v="435"/>
    <x v="2"/>
    <x v="1"/>
    <n v="1"/>
    <n v="0.14285714285714285"/>
  </r>
  <r>
    <x v="447"/>
    <s v="CA-2018-166674"/>
    <x v="178"/>
    <d v="2018-04-03T00:00:00"/>
    <s v="Second Class"/>
    <s v="RB-19360"/>
    <x v="181"/>
    <x v="0"/>
    <x v="0"/>
    <s v="Auburn"/>
    <x v="15"/>
    <n v="13021"/>
    <x v="3"/>
    <s v="OFF-AR-10000588"/>
    <x v="1"/>
    <x v="6"/>
    <x v="398"/>
    <x v="426"/>
    <n v="3"/>
    <n v="0"/>
    <x v="436"/>
    <x v="3"/>
    <x v="0"/>
    <n v="0.16666666666666666"/>
    <n v="5.5555555555555552E-2"/>
  </r>
  <r>
    <x v="448"/>
    <s v="CA-2018-166674"/>
    <x v="178"/>
    <d v="2018-04-03T00:00:00"/>
    <s v="Second Class"/>
    <s v="RB-19360"/>
    <x v="181"/>
    <x v="0"/>
    <x v="0"/>
    <s v="Auburn"/>
    <x v="15"/>
    <n v="13021"/>
    <x v="3"/>
    <s v="OFF-ST-10001469"/>
    <x v="1"/>
    <x v="4"/>
    <x v="399"/>
    <x v="427"/>
    <n v="3"/>
    <n v="0"/>
    <x v="437"/>
    <x v="3"/>
    <x v="0"/>
    <n v="0.16666666666666666"/>
    <n v="5.5555555555555552E-2"/>
  </r>
  <r>
    <x v="449"/>
    <s v="CA-2018-166674"/>
    <x v="178"/>
    <d v="2018-04-03T00:00:00"/>
    <s v="Second Class"/>
    <s v="RB-19360"/>
    <x v="181"/>
    <x v="0"/>
    <x v="0"/>
    <s v="Auburn"/>
    <x v="15"/>
    <n v="13021"/>
    <x v="3"/>
    <s v="OFF-AR-10001953"/>
    <x v="1"/>
    <x v="6"/>
    <x v="400"/>
    <x v="428"/>
    <n v="6"/>
    <n v="0"/>
    <x v="438"/>
    <x v="3"/>
    <x v="0"/>
    <n v="0.16666666666666666"/>
    <n v="5.5555555555555552E-2"/>
  </r>
  <r>
    <x v="450"/>
    <s v="CA-2018-166674"/>
    <x v="178"/>
    <d v="2018-04-03T00:00:00"/>
    <s v="Second Class"/>
    <s v="RB-19360"/>
    <x v="181"/>
    <x v="0"/>
    <x v="0"/>
    <s v="Auburn"/>
    <x v="15"/>
    <n v="13021"/>
    <x v="3"/>
    <s v="OFF-AR-10003156"/>
    <x v="1"/>
    <x v="6"/>
    <x v="401"/>
    <x v="429"/>
    <n v="3"/>
    <n v="0"/>
    <x v="439"/>
    <x v="3"/>
    <x v="0"/>
    <n v="0.16666666666666666"/>
    <n v="5.5555555555555552E-2"/>
  </r>
  <r>
    <x v="451"/>
    <s v="CA-2018-166674"/>
    <x v="178"/>
    <d v="2018-04-03T00:00:00"/>
    <s v="Second Class"/>
    <s v="RB-19360"/>
    <x v="181"/>
    <x v="0"/>
    <x v="0"/>
    <s v="Auburn"/>
    <x v="15"/>
    <n v="13021"/>
    <x v="3"/>
    <s v="OFF-AR-10004974"/>
    <x v="1"/>
    <x v="6"/>
    <x v="402"/>
    <x v="296"/>
    <n v="3"/>
    <n v="0"/>
    <x v="301"/>
    <x v="3"/>
    <x v="0"/>
    <n v="0.16666666666666666"/>
    <n v="5.5555555555555552E-2"/>
  </r>
  <r>
    <x v="452"/>
    <s v="CA-2018-166674"/>
    <x v="178"/>
    <d v="2018-04-03T00:00:00"/>
    <s v="Second Class"/>
    <s v="RB-19360"/>
    <x v="181"/>
    <x v="0"/>
    <x v="0"/>
    <s v="Auburn"/>
    <x v="15"/>
    <n v="13021"/>
    <x v="3"/>
    <s v="TEC-PH-10002365"/>
    <x v="2"/>
    <x v="7"/>
    <x v="403"/>
    <x v="430"/>
    <n v="4"/>
    <n v="0"/>
    <x v="440"/>
    <x v="3"/>
    <x v="0"/>
    <n v="0.16666666666666666"/>
    <n v="5.5555555555555552E-2"/>
  </r>
  <r>
    <x v="453"/>
    <s v="CA-2019-147277"/>
    <x v="179"/>
    <d v="2019-10-24T00:00:00"/>
    <s v="Standard Class"/>
    <s v="EB-13705"/>
    <x v="182"/>
    <x v="1"/>
    <x v="0"/>
    <s v="Akron"/>
    <x v="24"/>
    <n v="44312"/>
    <x v="3"/>
    <s v="FUR-TA-10001539"/>
    <x v="0"/>
    <x v="3"/>
    <x v="10"/>
    <x v="431"/>
    <n v="2"/>
    <n v="0.4"/>
    <x v="441"/>
    <x v="3"/>
    <x v="0"/>
    <n v="0.5"/>
    <n v="8.3333333333333329E-2"/>
  </r>
  <r>
    <x v="454"/>
    <s v="CA-2019-147277"/>
    <x v="179"/>
    <d v="2019-10-24T00:00:00"/>
    <s v="Standard Class"/>
    <s v="EB-13705"/>
    <x v="182"/>
    <x v="1"/>
    <x v="0"/>
    <s v="Akron"/>
    <x v="24"/>
    <n v="44312"/>
    <x v="3"/>
    <s v="OFF-ST-10000142"/>
    <x v="1"/>
    <x v="4"/>
    <x v="404"/>
    <x v="432"/>
    <n v="2"/>
    <n v="0.2"/>
    <x v="442"/>
    <x v="3"/>
    <x v="0"/>
    <n v="0.5"/>
    <n v="8.3333333333333329E-2"/>
  </r>
  <r>
    <x v="455"/>
    <s v="CA-2018-100153"/>
    <x v="180"/>
    <d v="2018-12-17T00:00:00"/>
    <s v="Standard Class"/>
    <s v="KH-16630"/>
    <x v="175"/>
    <x v="1"/>
    <x v="0"/>
    <s v="Norman"/>
    <x v="26"/>
    <n v="73071"/>
    <x v="2"/>
    <s v="TEC-AC-10001772"/>
    <x v="2"/>
    <x v="11"/>
    <x v="405"/>
    <x v="433"/>
    <n v="4"/>
    <n v="0"/>
    <x v="443"/>
    <x v="2"/>
    <x v="0"/>
    <n v="1"/>
    <n v="5.8823529411764705E-2"/>
  </r>
  <r>
    <x v="456"/>
    <s v="US-2016-110674"/>
    <x v="181"/>
    <d v="2016-02-18T00:00:00"/>
    <s v="Standard Class"/>
    <s v="SC-20095"/>
    <x v="183"/>
    <x v="0"/>
    <x v="0"/>
    <s v="Concord"/>
    <x v="1"/>
    <n v="94521"/>
    <x v="1"/>
    <s v="FUR-CH-10000225"/>
    <x v="0"/>
    <x v="1"/>
    <x v="406"/>
    <x v="434"/>
    <n v="2"/>
    <n v="0.2"/>
    <x v="444"/>
    <x v="1"/>
    <x v="0"/>
    <n v="1"/>
    <n v="4.5454545454545456E-2"/>
  </r>
  <r>
    <x v="457"/>
    <s v="US-2018-157945"/>
    <x v="182"/>
    <d v="2018-10-01T00:00:00"/>
    <s v="Standard Class"/>
    <s v="NF-18385"/>
    <x v="173"/>
    <x v="0"/>
    <x v="0"/>
    <s v="Decatur"/>
    <x v="10"/>
    <n v="62521"/>
    <x v="2"/>
    <s v="FUR-CH-10002331"/>
    <x v="0"/>
    <x v="1"/>
    <x v="407"/>
    <x v="435"/>
    <n v="3"/>
    <n v="0.3"/>
    <x v="445"/>
    <x v="2"/>
    <x v="0"/>
    <n v="0.5"/>
    <n v="7.1428571428571425E-2"/>
  </r>
  <r>
    <x v="458"/>
    <s v="US-2018-157945"/>
    <x v="182"/>
    <d v="2018-10-01T00:00:00"/>
    <s v="Standard Class"/>
    <s v="NF-18385"/>
    <x v="173"/>
    <x v="0"/>
    <x v="0"/>
    <s v="Decatur"/>
    <x v="10"/>
    <n v="62521"/>
    <x v="2"/>
    <s v="OFF-EN-10001415"/>
    <x v="1"/>
    <x v="12"/>
    <x v="153"/>
    <x v="436"/>
    <n v="2"/>
    <n v="0.2"/>
    <x v="446"/>
    <x v="2"/>
    <x v="0"/>
    <n v="0.5"/>
    <n v="7.1428571428571425E-2"/>
  </r>
  <r>
    <x v="459"/>
    <s v="CA-2017-109638"/>
    <x v="83"/>
    <d v="2017-12-22T00:00:00"/>
    <s v="Standard Class"/>
    <s v="JH-15985"/>
    <x v="98"/>
    <x v="0"/>
    <x v="0"/>
    <s v="Seattle"/>
    <x v="4"/>
    <n v="98115"/>
    <x v="1"/>
    <s v="OFF-AP-10002472"/>
    <x v="1"/>
    <x v="9"/>
    <x v="408"/>
    <x v="437"/>
    <n v="4"/>
    <n v="0"/>
    <x v="447"/>
    <x v="1"/>
    <x v="0"/>
    <n v="0.33333333333333331"/>
    <n v="7.1428571428571425E-2"/>
  </r>
  <r>
    <x v="460"/>
    <s v="CA-2017-109638"/>
    <x v="83"/>
    <d v="2017-12-22T00:00:00"/>
    <s v="Standard Class"/>
    <s v="JH-15985"/>
    <x v="98"/>
    <x v="0"/>
    <x v="0"/>
    <s v="Seattle"/>
    <x v="4"/>
    <n v="98115"/>
    <x v="1"/>
    <s v="TEC-AC-10004571"/>
    <x v="2"/>
    <x v="11"/>
    <x v="409"/>
    <x v="438"/>
    <n v="9"/>
    <n v="0"/>
    <x v="448"/>
    <x v="1"/>
    <x v="0"/>
    <n v="0.33333333333333331"/>
    <n v="7.1428571428571425E-2"/>
  </r>
  <r>
    <x v="461"/>
    <s v="CA-2017-109638"/>
    <x v="83"/>
    <d v="2017-12-22T00:00:00"/>
    <s v="Standard Class"/>
    <s v="JH-15985"/>
    <x v="98"/>
    <x v="0"/>
    <x v="0"/>
    <s v="Seattle"/>
    <x v="4"/>
    <n v="98115"/>
    <x v="1"/>
    <s v="OFF-BI-10001098"/>
    <x v="1"/>
    <x v="8"/>
    <x v="410"/>
    <x v="96"/>
    <n v="3"/>
    <n v="0.2"/>
    <x v="449"/>
    <x v="1"/>
    <x v="0"/>
    <n v="0.33333333333333331"/>
    <n v="7.1428571428571425E-2"/>
  </r>
  <r>
    <x v="462"/>
    <s v="CA-2018-109869"/>
    <x v="183"/>
    <d v="2018-04-29T00:00:00"/>
    <s v="Standard Class"/>
    <s v="TN-21040"/>
    <x v="184"/>
    <x v="2"/>
    <x v="0"/>
    <s v="Phoenix"/>
    <x v="16"/>
    <n v="85023"/>
    <x v="1"/>
    <s v="FUR-FU-10000023"/>
    <x v="0"/>
    <x v="5"/>
    <x v="325"/>
    <x v="439"/>
    <n v="5"/>
    <n v="0.2"/>
    <x v="450"/>
    <x v="1"/>
    <x v="1"/>
    <n v="0.2"/>
    <n v="8.3333333333333329E-2"/>
  </r>
  <r>
    <x v="463"/>
    <s v="CA-2018-109869"/>
    <x v="183"/>
    <d v="2018-04-29T00:00:00"/>
    <s v="Standard Class"/>
    <s v="TN-21040"/>
    <x v="184"/>
    <x v="2"/>
    <x v="0"/>
    <s v="Phoenix"/>
    <x v="16"/>
    <n v="85023"/>
    <x v="1"/>
    <s v="FUR-TA-10001889"/>
    <x v="0"/>
    <x v="3"/>
    <x v="411"/>
    <x v="440"/>
    <n v="6"/>
    <n v="0.5"/>
    <x v="451"/>
    <x v="1"/>
    <x v="1"/>
    <n v="0.2"/>
    <n v="8.3333333333333329E-2"/>
  </r>
  <r>
    <x v="464"/>
    <s v="CA-2018-109869"/>
    <x v="183"/>
    <d v="2018-04-29T00:00:00"/>
    <s v="Standard Class"/>
    <s v="TN-21040"/>
    <x v="184"/>
    <x v="2"/>
    <x v="0"/>
    <s v="Phoenix"/>
    <x v="16"/>
    <n v="85023"/>
    <x v="1"/>
    <s v="OFF-BI-10000315"/>
    <x v="1"/>
    <x v="8"/>
    <x v="412"/>
    <x v="441"/>
    <n v="5"/>
    <n v="0.7"/>
    <x v="452"/>
    <x v="1"/>
    <x v="1"/>
    <n v="0.2"/>
    <n v="8.3333333333333329E-2"/>
  </r>
  <r>
    <x v="465"/>
    <s v="CA-2018-109869"/>
    <x v="183"/>
    <d v="2018-04-29T00:00:00"/>
    <s v="Standard Class"/>
    <s v="TN-21040"/>
    <x v="184"/>
    <x v="2"/>
    <x v="0"/>
    <s v="Phoenix"/>
    <x v="16"/>
    <n v="85023"/>
    <x v="1"/>
    <s v="OFF-SU-10003505"/>
    <x v="1"/>
    <x v="14"/>
    <x v="413"/>
    <x v="442"/>
    <n v="2"/>
    <n v="0.2"/>
    <x v="453"/>
    <x v="1"/>
    <x v="1"/>
    <n v="0.2"/>
    <n v="8.3333333333333329E-2"/>
  </r>
  <r>
    <x v="466"/>
    <s v="CA-2018-109869"/>
    <x v="183"/>
    <d v="2018-04-29T00:00:00"/>
    <s v="Standard Class"/>
    <s v="TN-21040"/>
    <x v="184"/>
    <x v="2"/>
    <x v="0"/>
    <s v="Phoenix"/>
    <x v="16"/>
    <n v="85023"/>
    <x v="1"/>
    <s v="OFF-AP-10002578"/>
    <x v="1"/>
    <x v="9"/>
    <x v="414"/>
    <x v="443"/>
    <n v="2"/>
    <n v="0.2"/>
    <x v="454"/>
    <x v="1"/>
    <x v="1"/>
    <n v="0.2"/>
    <n v="8.3333333333333329E-2"/>
  </r>
  <r>
    <x v="467"/>
    <s v="US-2017-101399"/>
    <x v="184"/>
    <d v="2017-01-24T00:00:00"/>
    <s v="Standard Class"/>
    <s v="JS-15940"/>
    <x v="185"/>
    <x v="2"/>
    <x v="0"/>
    <s v="Park Ridge"/>
    <x v="10"/>
    <n v="60068"/>
    <x v="2"/>
    <s v="FUR-FU-10002918"/>
    <x v="0"/>
    <x v="5"/>
    <x v="269"/>
    <x v="444"/>
    <n v="7"/>
    <n v="0.6"/>
    <x v="455"/>
    <x v="2"/>
    <x v="0"/>
    <n v="1"/>
    <n v="0.125"/>
  </r>
  <r>
    <x v="468"/>
    <s v="CA-2019-154907"/>
    <x v="185"/>
    <d v="2019-04-04T00:00:00"/>
    <s v="Standard Class"/>
    <s v="DS-13180"/>
    <x v="103"/>
    <x v="1"/>
    <x v="0"/>
    <s v="Amarillo"/>
    <x v="5"/>
    <n v="79109"/>
    <x v="2"/>
    <s v="FUR-BO-10002824"/>
    <x v="0"/>
    <x v="0"/>
    <x v="415"/>
    <x v="445"/>
    <n v="2"/>
    <n v="0.32"/>
    <x v="456"/>
    <x v="2"/>
    <x v="0"/>
    <n v="1"/>
    <n v="0.05"/>
  </r>
  <r>
    <x v="469"/>
    <s v="US-2018-100419"/>
    <x v="186"/>
    <d v="2018-12-20T00:00:00"/>
    <s v="Second Class"/>
    <s v="CC-12670"/>
    <x v="113"/>
    <x v="0"/>
    <x v="0"/>
    <s v="Chicago"/>
    <x v="10"/>
    <n v="60610"/>
    <x v="2"/>
    <s v="OFF-BI-10002194"/>
    <x v="1"/>
    <x v="8"/>
    <x v="416"/>
    <x v="446"/>
    <n v="3"/>
    <n v="0.8"/>
    <x v="457"/>
    <x v="2"/>
    <x v="0"/>
    <n v="1"/>
    <n v="7.1428571428571425E-2"/>
  </r>
  <r>
    <x v="470"/>
    <s v="CA-2017-154144"/>
    <x v="139"/>
    <d v="2017-12-24T00:00:00"/>
    <s v="Standard Class"/>
    <s v="MH-17785"/>
    <x v="186"/>
    <x v="1"/>
    <x v="0"/>
    <s v="Lindenhurst"/>
    <x v="15"/>
    <n v="11757"/>
    <x v="3"/>
    <s v="OFF-PA-10004071"/>
    <x v="1"/>
    <x v="10"/>
    <x v="417"/>
    <x v="447"/>
    <n v="1"/>
    <n v="0"/>
    <x v="458"/>
    <x v="3"/>
    <x v="0"/>
    <n v="1"/>
    <n v="9.0909090909090912E-2"/>
  </r>
  <r>
    <x v="471"/>
    <s v="CA-2016-144666"/>
    <x v="187"/>
    <d v="2016-11-11T00:00:00"/>
    <s v="Second Class"/>
    <s v="JP-15520"/>
    <x v="187"/>
    <x v="0"/>
    <x v="0"/>
    <s v="San Francisco"/>
    <x v="1"/>
    <n v="94110"/>
    <x v="1"/>
    <s v="OFF-ST-10002743"/>
    <x v="1"/>
    <x v="4"/>
    <x v="418"/>
    <x v="448"/>
    <n v="3"/>
    <n v="0"/>
    <x v="459"/>
    <x v="1"/>
    <x v="0"/>
    <n v="0.16666666666666666"/>
    <n v="6.25E-2"/>
  </r>
  <r>
    <x v="472"/>
    <s v="CA-2016-144666"/>
    <x v="187"/>
    <d v="2016-11-11T00:00:00"/>
    <s v="Second Class"/>
    <s v="JP-15520"/>
    <x v="187"/>
    <x v="0"/>
    <x v="0"/>
    <s v="San Francisco"/>
    <x v="1"/>
    <n v="94110"/>
    <x v="1"/>
    <s v="FUR-BO-10001601"/>
    <x v="0"/>
    <x v="0"/>
    <x v="419"/>
    <x v="449"/>
    <n v="2"/>
    <n v="0.15"/>
    <x v="460"/>
    <x v="1"/>
    <x v="0"/>
    <n v="0.16666666666666666"/>
    <n v="6.25E-2"/>
  </r>
  <r>
    <x v="473"/>
    <s v="CA-2016-144666"/>
    <x v="187"/>
    <d v="2016-11-11T00:00:00"/>
    <s v="Second Class"/>
    <s v="JP-15520"/>
    <x v="187"/>
    <x v="0"/>
    <x v="0"/>
    <s v="San Francisco"/>
    <x v="1"/>
    <n v="94110"/>
    <x v="1"/>
    <s v="TEC-PH-10002680"/>
    <x v="2"/>
    <x v="7"/>
    <x v="420"/>
    <x v="450"/>
    <n v="4"/>
    <n v="0.2"/>
    <x v="461"/>
    <x v="1"/>
    <x v="0"/>
    <n v="0.16666666666666666"/>
    <n v="6.25E-2"/>
  </r>
  <r>
    <x v="474"/>
    <s v="CA-2016-144666"/>
    <x v="187"/>
    <d v="2016-11-11T00:00:00"/>
    <s v="Second Class"/>
    <s v="JP-15520"/>
    <x v="187"/>
    <x v="0"/>
    <x v="0"/>
    <s v="San Francisco"/>
    <x v="1"/>
    <n v="94110"/>
    <x v="1"/>
    <s v="OFF-ST-10001321"/>
    <x v="1"/>
    <x v="4"/>
    <x v="421"/>
    <x v="451"/>
    <n v="6"/>
    <n v="0"/>
    <x v="462"/>
    <x v="1"/>
    <x v="0"/>
    <n v="0.16666666666666666"/>
    <n v="6.25E-2"/>
  </r>
  <r>
    <x v="475"/>
    <s v="CA-2016-144666"/>
    <x v="187"/>
    <d v="2016-11-11T00:00:00"/>
    <s v="Second Class"/>
    <s v="JP-15520"/>
    <x v="187"/>
    <x v="0"/>
    <x v="0"/>
    <s v="San Francisco"/>
    <x v="1"/>
    <n v="94110"/>
    <x v="1"/>
    <s v="OFF-PA-10001509"/>
    <x v="1"/>
    <x v="10"/>
    <x v="422"/>
    <x v="452"/>
    <n v="7"/>
    <n v="0"/>
    <x v="463"/>
    <x v="1"/>
    <x v="0"/>
    <n v="0.16666666666666666"/>
    <n v="6.25E-2"/>
  </r>
  <r>
    <x v="476"/>
    <s v="CA-2016-144666"/>
    <x v="187"/>
    <d v="2016-11-11T00:00:00"/>
    <s v="Second Class"/>
    <s v="JP-15520"/>
    <x v="187"/>
    <x v="0"/>
    <x v="0"/>
    <s v="San Francisco"/>
    <x v="1"/>
    <n v="94110"/>
    <x v="1"/>
    <s v="OFF-PA-10003465"/>
    <x v="1"/>
    <x v="10"/>
    <x v="423"/>
    <x v="453"/>
    <n v="5"/>
    <n v="0"/>
    <x v="464"/>
    <x v="1"/>
    <x v="0"/>
    <n v="0.16666666666666666"/>
    <n v="6.25E-2"/>
  </r>
  <r>
    <x v="477"/>
    <s v="CA-2018-103891"/>
    <x v="188"/>
    <d v="2018-07-19T00:00:00"/>
    <s v="Standard Class"/>
    <s v="KH-16690"/>
    <x v="120"/>
    <x v="1"/>
    <x v="0"/>
    <s v="Los Angeles"/>
    <x v="1"/>
    <n v="90008"/>
    <x v="1"/>
    <s v="TEC-PH-10000149"/>
    <x v="2"/>
    <x v="7"/>
    <x v="424"/>
    <x v="454"/>
    <n v="6"/>
    <n v="0.2"/>
    <x v="465"/>
    <x v="1"/>
    <x v="0"/>
    <n v="1"/>
    <n v="6.6666666666666666E-2"/>
  </r>
  <r>
    <x v="478"/>
    <s v="CA-2018-152632"/>
    <x v="189"/>
    <d v="2018-11-02T00:00:00"/>
    <s v="Standard Class"/>
    <s v="JE-15475"/>
    <x v="188"/>
    <x v="0"/>
    <x v="0"/>
    <s v="Troy"/>
    <x v="15"/>
    <n v="12180"/>
    <x v="3"/>
    <s v="FUR-FU-10002671"/>
    <x v="0"/>
    <x v="5"/>
    <x v="278"/>
    <x v="455"/>
    <n v="3"/>
    <n v="0"/>
    <x v="466"/>
    <x v="3"/>
    <x v="0"/>
    <n v="1"/>
    <n v="7.6923076923076927E-2"/>
  </r>
  <r>
    <x v="479"/>
    <s v="CA-2018-100790"/>
    <x v="190"/>
    <d v="2018-07-02T00:00:00"/>
    <s v="Standard Class"/>
    <s v="JG-15805"/>
    <x v="189"/>
    <x v="1"/>
    <x v="0"/>
    <s v="New York City"/>
    <x v="15"/>
    <n v="10024"/>
    <x v="3"/>
    <s v="OFF-AR-10003045"/>
    <x v="1"/>
    <x v="6"/>
    <x v="425"/>
    <x v="456"/>
    <n v="5"/>
    <n v="0"/>
    <x v="467"/>
    <x v="3"/>
    <x v="0"/>
    <n v="0.5"/>
    <n v="0.1111111111111111"/>
  </r>
  <r>
    <x v="480"/>
    <s v="CA-2018-100790"/>
    <x v="190"/>
    <d v="2018-07-02T00:00:00"/>
    <s v="Standard Class"/>
    <s v="JG-15805"/>
    <x v="189"/>
    <x v="1"/>
    <x v="0"/>
    <s v="New York City"/>
    <x v="15"/>
    <n v="10024"/>
    <x v="3"/>
    <s v="OFF-ST-10000689"/>
    <x v="1"/>
    <x v="4"/>
    <x v="426"/>
    <x v="457"/>
    <n v="5"/>
    <n v="0"/>
    <x v="468"/>
    <x v="3"/>
    <x v="0"/>
    <n v="0.5"/>
    <n v="0.1111111111111111"/>
  </r>
  <r>
    <x v="481"/>
    <s v="CA-2016-134677"/>
    <x v="191"/>
    <d v="2016-10-10T00:00:00"/>
    <s v="Standard Class"/>
    <s v="XP-21865"/>
    <x v="190"/>
    <x v="0"/>
    <x v="0"/>
    <s v="San Diego"/>
    <x v="1"/>
    <n v="92024"/>
    <x v="1"/>
    <s v="TEC-AC-10001445"/>
    <x v="2"/>
    <x v="11"/>
    <x v="427"/>
    <x v="458"/>
    <n v="3"/>
    <n v="0"/>
    <x v="469"/>
    <x v="1"/>
    <x v="0"/>
    <n v="1"/>
    <n v="3.5714285714285712E-2"/>
  </r>
  <r>
    <x v="482"/>
    <s v="CA-2016-127691"/>
    <x v="192"/>
    <d v="2016-07-27T00:00:00"/>
    <s v="Standard Class"/>
    <s v="EM-14065"/>
    <x v="191"/>
    <x v="0"/>
    <x v="0"/>
    <s v="New York City"/>
    <x v="15"/>
    <n v="10024"/>
    <x v="3"/>
    <s v="OFF-AR-10002053"/>
    <x v="1"/>
    <x v="6"/>
    <x v="79"/>
    <x v="459"/>
    <n v="2"/>
    <n v="0"/>
    <x v="470"/>
    <x v="3"/>
    <x v="0"/>
    <n v="0.5"/>
    <n v="0.16666666666666666"/>
  </r>
  <r>
    <x v="483"/>
    <s v="CA-2016-127691"/>
    <x v="192"/>
    <d v="2016-07-27T00:00:00"/>
    <s v="Standard Class"/>
    <s v="EM-14065"/>
    <x v="191"/>
    <x v="0"/>
    <x v="0"/>
    <s v="New York City"/>
    <x v="15"/>
    <n v="10024"/>
    <x v="3"/>
    <s v="TEC-AC-10002567"/>
    <x v="2"/>
    <x v="11"/>
    <x v="428"/>
    <x v="460"/>
    <n v="2"/>
    <n v="0"/>
    <x v="471"/>
    <x v="3"/>
    <x v="0"/>
    <n v="0.5"/>
    <n v="0.16666666666666666"/>
  </r>
  <r>
    <x v="484"/>
    <s v="CA-2019-140963"/>
    <x v="193"/>
    <d v="2019-06-13T00:00:00"/>
    <s v="First Class"/>
    <s v="MT-18070"/>
    <x v="192"/>
    <x v="2"/>
    <x v="0"/>
    <s v="Los Angeles"/>
    <x v="1"/>
    <n v="90045"/>
    <x v="1"/>
    <s v="OFF-LA-10003923"/>
    <x v="1"/>
    <x v="2"/>
    <x v="429"/>
    <x v="461"/>
    <n v="2"/>
    <n v="0"/>
    <x v="472"/>
    <x v="1"/>
    <x v="1"/>
    <n v="0.33333333333333331"/>
    <n v="9.0909090909090912E-2"/>
  </r>
  <r>
    <x v="485"/>
    <s v="CA-2019-140963"/>
    <x v="193"/>
    <d v="2019-06-13T00:00:00"/>
    <s v="First Class"/>
    <s v="MT-18070"/>
    <x v="192"/>
    <x v="2"/>
    <x v="0"/>
    <s v="Los Angeles"/>
    <x v="1"/>
    <n v="90045"/>
    <x v="1"/>
    <s v="FUR-BO-10001337"/>
    <x v="0"/>
    <x v="0"/>
    <x v="430"/>
    <x v="462"/>
    <n v="5"/>
    <n v="0.15"/>
    <x v="473"/>
    <x v="1"/>
    <x v="1"/>
    <n v="0.33333333333333331"/>
    <n v="9.0909090909090912E-2"/>
  </r>
  <r>
    <x v="486"/>
    <s v="CA-2019-140963"/>
    <x v="193"/>
    <d v="2019-06-13T00:00:00"/>
    <s v="First Class"/>
    <s v="MT-18070"/>
    <x v="192"/>
    <x v="2"/>
    <x v="0"/>
    <s v="Los Angeles"/>
    <x v="1"/>
    <n v="90045"/>
    <x v="1"/>
    <s v="TEC-PH-10001924"/>
    <x v="2"/>
    <x v="7"/>
    <x v="431"/>
    <x v="463"/>
    <n v="5"/>
    <n v="0.2"/>
    <x v="474"/>
    <x v="1"/>
    <x v="1"/>
    <n v="0.33333333333333331"/>
    <n v="9.0909090909090912E-2"/>
  </r>
  <r>
    <x v="487"/>
    <s v="CA-2016-154627"/>
    <x v="194"/>
    <d v="2016-10-31T00:00:00"/>
    <s v="First Class"/>
    <s v="SA-20830"/>
    <x v="193"/>
    <x v="0"/>
    <x v="0"/>
    <s v="Chicago"/>
    <x v="10"/>
    <n v="60610"/>
    <x v="2"/>
    <s v="TEC-PH-10001363"/>
    <x v="2"/>
    <x v="7"/>
    <x v="432"/>
    <x v="464"/>
    <n v="6"/>
    <n v="0.2"/>
    <x v="475"/>
    <x v="2"/>
    <x v="0"/>
    <n v="1"/>
    <n v="4.7619047619047616E-2"/>
  </r>
  <r>
    <x v="488"/>
    <s v="CA-2016-133753"/>
    <x v="3"/>
    <d v="2016-06-13T00:00:00"/>
    <s v="Second Class"/>
    <s v="CW-11905"/>
    <x v="194"/>
    <x v="2"/>
    <x v="0"/>
    <s v="Huntsville"/>
    <x v="5"/>
    <n v="77340"/>
    <x v="2"/>
    <s v="TEC-PH-10000376"/>
    <x v="2"/>
    <x v="7"/>
    <x v="433"/>
    <x v="465"/>
    <n v="1"/>
    <n v="0.2"/>
    <x v="476"/>
    <x v="2"/>
    <x v="0"/>
    <n v="0.33333333333333331"/>
    <n v="9.0909090909090912E-2"/>
  </r>
  <r>
    <x v="489"/>
    <s v="CA-2016-133753"/>
    <x v="3"/>
    <d v="2016-06-13T00:00:00"/>
    <s v="Second Class"/>
    <s v="CW-11905"/>
    <x v="194"/>
    <x v="2"/>
    <x v="0"/>
    <s v="Huntsville"/>
    <x v="5"/>
    <n v="77340"/>
    <x v="2"/>
    <s v="TEC-AC-10000303"/>
    <x v="2"/>
    <x v="11"/>
    <x v="434"/>
    <x v="466"/>
    <n v="2"/>
    <n v="0.2"/>
    <x v="477"/>
    <x v="2"/>
    <x v="0"/>
    <n v="0.33333333333333331"/>
    <n v="9.0909090909090912E-2"/>
  </r>
  <r>
    <x v="490"/>
    <s v="CA-2016-133753"/>
    <x v="3"/>
    <d v="2016-06-13T00:00:00"/>
    <s v="Second Class"/>
    <s v="CW-11905"/>
    <x v="194"/>
    <x v="2"/>
    <x v="0"/>
    <s v="Huntsville"/>
    <x v="5"/>
    <n v="77340"/>
    <x v="2"/>
    <s v="OFF-AR-10001953"/>
    <x v="1"/>
    <x v="6"/>
    <x v="400"/>
    <x v="467"/>
    <n v="2"/>
    <n v="0.2"/>
    <x v="478"/>
    <x v="2"/>
    <x v="0"/>
    <n v="0.33333333333333331"/>
    <n v="9.0909090909090912E-2"/>
  </r>
  <r>
    <x v="491"/>
    <s v="CA-2016-113362"/>
    <x v="80"/>
    <d v="2016-09-19T00:00:00"/>
    <s v="Standard Class"/>
    <s v="AJ-10960"/>
    <x v="195"/>
    <x v="0"/>
    <x v="0"/>
    <s v="Rochester"/>
    <x v="15"/>
    <n v="14609"/>
    <x v="3"/>
    <s v="OFF-ST-10001809"/>
    <x v="1"/>
    <x v="4"/>
    <x v="435"/>
    <x v="468"/>
    <n v="5"/>
    <n v="0"/>
    <x v="479"/>
    <x v="3"/>
    <x v="0"/>
    <n v="0.5"/>
    <n v="0.2"/>
  </r>
  <r>
    <x v="492"/>
    <s v="CA-2016-113362"/>
    <x v="80"/>
    <d v="2016-09-19T00:00:00"/>
    <s v="Standard Class"/>
    <s v="AJ-10960"/>
    <x v="195"/>
    <x v="0"/>
    <x v="0"/>
    <s v="Rochester"/>
    <x v="15"/>
    <n v="14609"/>
    <x v="3"/>
    <s v="OFF-EN-10003845"/>
    <x v="1"/>
    <x v="12"/>
    <x v="436"/>
    <x v="469"/>
    <n v="3"/>
    <n v="0"/>
    <x v="480"/>
    <x v="3"/>
    <x v="0"/>
    <n v="0.5"/>
    <n v="0.2"/>
  </r>
  <r>
    <x v="493"/>
    <s v="CA-2018-169166"/>
    <x v="195"/>
    <d v="2018-05-14T00:00:00"/>
    <s v="Standard Class"/>
    <s v="SS-20590"/>
    <x v="196"/>
    <x v="0"/>
    <x v="0"/>
    <s v="Seattle"/>
    <x v="4"/>
    <n v="98115"/>
    <x v="1"/>
    <s v="TEC-AC-10000991"/>
    <x v="2"/>
    <x v="11"/>
    <x v="437"/>
    <x v="470"/>
    <n v="2"/>
    <n v="0"/>
    <x v="481"/>
    <x v="1"/>
    <x v="0"/>
    <n v="1"/>
    <n v="0.1111111111111111"/>
  </r>
  <r>
    <x v="494"/>
    <s v="US-2018-120929"/>
    <x v="196"/>
    <d v="2018-03-21T00:00:00"/>
    <s v="Second Class"/>
    <s v="RO-19780"/>
    <x v="197"/>
    <x v="0"/>
    <x v="0"/>
    <s v="Memphis"/>
    <x v="18"/>
    <n v="38109"/>
    <x v="0"/>
    <s v="FUR-TA-10001857"/>
    <x v="0"/>
    <x v="3"/>
    <x v="438"/>
    <x v="471"/>
    <n v="3"/>
    <n v="0.4"/>
    <x v="482"/>
    <x v="0"/>
    <x v="0"/>
    <n v="1"/>
    <n v="8.3333333333333329E-2"/>
  </r>
  <r>
    <x v="495"/>
    <s v="CA-2017-134782"/>
    <x v="17"/>
    <d v="2017-12-31T00:00:00"/>
    <s v="Standard Class"/>
    <s v="MD-17350"/>
    <x v="198"/>
    <x v="0"/>
    <x v="0"/>
    <s v="Fayetteville"/>
    <x v="36"/>
    <n v="72701"/>
    <x v="0"/>
    <s v="OFF-EN-10001434"/>
    <x v="1"/>
    <x v="12"/>
    <x v="439"/>
    <x v="472"/>
    <n v="2"/>
    <n v="0"/>
    <x v="483"/>
    <x v="0"/>
    <x v="0"/>
    <n v="1"/>
    <n v="5.8823529411764705E-2"/>
  </r>
  <r>
    <x v="496"/>
    <s v="CA-2018-126158"/>
    <x v="197"/>
    <d v="2018-07-31T00:00:00"/>
    <s v="Standard Class"/>
    <s v="SC-20095"/>
    <x v="183"/>
    <x v="0"/>
    <x v="0"/>
    <s v="Costa Mesa"/>
    <x v="1"/>
    <n v="92627"/>
    <x v="1"/>
    <s v="OFF-BI-10002498"/>
    <x v="1"/>
    <x v="8"/>
    <x v="440"/>
    <x v="473"/>
    <n v="8"/>
    <n v="0.2"/>
    <x v="484"/>
    <x v="1"/>
    <x v="0"/>
    <n v="0.25"/>
    <n v="4.5454545454545456E-2"/>
  </r>
  <r>
    <x v="497"/>
    <s v="CA-2018-126158"/>
    <x v="197"/>
    <d v="2018-07-31T00:00:00"/>
    <s v="Standard Class"/>
    <s v="SC-20095"/>
    <x v="183"/>
    <x v="0"/>
    <x v="0"/>
    <s v="Costa Mesa"/>
    <x v="1"/>
    <n v="92627"/>
    <x v="1"/>
    <s v="FUR-FU-10004864"/>
    <x v="0"/>
    <x v="5"/>
    <x v="441"/>
    <x v="474"/>
    <n v="4"/>
    <n v="0"/>
    <x v="485"/>
    <x v="1"/>
    <x v="0"/>
    <n v="0.25"/>
    <n v="4.5454545454545456E-2"/>
  </r>
  <r>
    <x v="498"/>
    <s v="CA-2018-126158"/>
    <x v="197"/>
    <d v="2018-07-31T00:00:00"/>
    <s v="Standard Class"/>
    <s v="SC-20095"/>
    <x v="183"/>
    <x v="0"/>
    <x v="0"/>
    <s v="Costa Mesa"/>
    <x v="1"/>
    <n v="92627"/>
    <x v="1"/>
    <s v="FUR-CH-10002602"/>
    <x v="0"/>
    <x v="1"/>
    <x v="291"/>
    <x v="475"/>
    <n v="2"/>
    <n v="0.2"/>
    <x v="486"/>
    <x v="1"/>
    <x v="0"/>
    <n v="0.25"/>
    <n v="4.5454545454545456E-2"/>
  </r>
  <r>
    <x v="499"/>
    <s v="CA-2018-126158"/>
    <x v="197"/>
    <d v="2018-07-31T00:00:00"/>
    <s v="Standard Class"/>
    <s v="SC-20095"/>
    <x v="183"/>
    <x v="0"/>
    <x v="0"/>
    <s v="Costa Mesa"/>
    <x v="1"/>
    <n v="92627"/>
    <x v="1"/>
    <s v="FUR-FU-10000073"/>
    <x v="0"/>
    <x v="5"/>
    <x v="442"/>
    <x v="476"/>
    <n v="9"/>
    <n v="0"/>
    <x v="487"/>
    <x v="1"/>
    <x v="0"/>
    <n v="0.25"/>
    <n v="4.5454545454545456E-2"/>
  </r>
  <r>
    <x v="500"/>
    <s v="US-2018-105578"/>
    <x v="198"/>
    <d v="2018-06-04T00:00:00"/>
    <s v="Standard Class"/>
    <s v="MY-17380"/>
    <x v="199"/>
    <x v="1"/>
    <x v="0"/>
    <s v="Parker"/>
    <x v="22"/>
    <n v="80134"/>
    <x v="1"/>
    <s v="OFF-BI-10001670"/>
    <x v="1"/>
    <x v="8"/>
    <x v="443"/>
    <x v="477"/>
    <n v="2"/>
    <n v="0.7"/>
    <x v="488"/>
    <x v="1"/>
    <x v="1"/>
    <n v="0.2"/>
    <n v="7.6923076923076927E-2"/>
  </r>
  <r>
    <x v="501"/>
    <s v="US-2018-105578"/>
    <x v="198"/>
    <d v="2018-06-04T00:00:00"/>
    <s v="Standard Class"/>
    <s v="MY-17380"/>
    <x v="199"/>
    <x v="1"/>
    <x v="0"/>
    <s v="Parker"/>
    <x v="22"/>
    <n v="80134"/>
    <x v="1"/>
    <s v="OFF-BI-10001658"/>
    <x v="1"/>
    <x v="8"/>
    <x v="444"/>
    <x v="478"/>
    <n v="2"/>
    <n v="0.7"/>
    <x v="489"/>
    <x v="1"/>
    <x v="1"/>
    <n v="0.2"/>
    <n v="7.6923076923076927E-2"/>
  </r>
  <r>
    <x v="502"/>
    <s v="US-2018-105578"/>
    <x v="198"/>
    <d v="2018-06-04T00:00:00"/>
    <s v="Standard Class"/>
    <s v="MY-17380"/>
    <x v="199"/>
    <x v="1"/>
    <x v="0"/>
    <s v="Parker"/>
    <x v="22"/>
    <n v="80134"/>
    <x v="1"/>
    <s v="FUR-CH-10001215"/>
    <x v="0"/>
    <x v="1"/>
    <x v="445"/>
    <x v="479"/>
    <n v="2"/>
    <n v="0.2"/>
    <x v="490"/>
    <x v="1"/>
    <x v="1"/>
    <n v="0.2"/>
    <n v="7.6923076923076927E-2"/>
  </r>
  <r>
    <x v="503"/>
    <s v="US-2018-105578"/>
    <x v="198"/>
    <d v="2018-06-04T00:00:00"/>
    <s v="Standard Class"/>
    <s v="MY-17380"/>
    <x v="199"/>
    <x v="1"/>
    <x v="0"/>
    <s v="Parker"/>
    <x v="22"/>
    <n v="80134"/>
    <x v="1"/>
    <s v="OFF-BI-10000831"/>
    <x v="1"/>
    <x v="8"/>
    <x v="446"/>
    <x v="480"/>
    <n v="3"/>
    <n v="0.7"/>
    <x v="491"/>
    <x v="1"/>
    <x v="1"/>
    <n v="0.2"/>
    <n v="7.6923076923076927E-2"/>
  </r>
  <r>
    <x v="504"/>
    <s v="US-2018-105578"/>
    <x v="198"/>
    <d v="2018-06-04T00:00:00"/>
    <s v="Standard Class"/>
    <s v="MY-17380"/>
    <x v="199"/>
    <x v="1"/>
    <x v="0"/>
    <s v="Parker"/>
    <x v="22"/>
    <n v="80134"/>
    <x v="1"/>
    <s v="OFF-PA-10000357"/>
    <x v="1"/>
    <x v="10"/>
    <x v="447"/>
    <x v="481"/>
    <n v="1"/>
    <n v="0.2"/>
    <x v="492"/>
    <x v="1"/>
    <x v="1"/>
    <n v="0.2"/>
    <n v="7.6923076923076927E-2"/>
  </r>
  <r>
    <x v="505"/>
    <s v="CA-2019-134978"/>
    <x v="105"/>
    <d v="2019-11-15T00:00:00"/>
    <s v="Second Class"/>
    <s v="EB-13705"/>
    <x v="182"/>
    <x v="1"/>
    <x v="0"/>
    <s v="New York City"/>
    <x v="15"/>
    <n v="10024"/>
    <x v="3"/>
    <s v="OFF-BI-10003274"/>
    <x v="1"/>
    <x v="8"/>
    <x v="122"/>
    <x v="482"/>
    <n v="5"/>
    <n v="0.2"/>
    <x v="493"/>
    <x v="3"/>
    <x v="0"/>
    <n v="1"/>
    <n v="8.3333333333333329E-2"/>
  </r>
  <r>
    <x v="506"/>
    <s v="CA-2017-145352"/>
    <x v="199"/>
    <d v="2017-03-22T00:00:00"/>
    <s v="Standard Class"/>
    <s v="CM-12385"/>
    <x v="200"/>
    <x v="0"/>
    <x v="0"/>
    <s v="Atlanta"/>
    <x v="32"/>
    <n v="30318"/>
    <x v="0"/>
    <s v="OFF-AR-10001662"/>
    <x v="1"/>
    <x v="6"/>
    <x v="448"/>
    <x v="483"/>
    <n v="1"/>
    <n v="0"/>
    <x v="494"/>
    <x v="0"/>
    <x v="0"/>
    <n v="0.25"/>
    <n v="0.1"/>
  </r>
  <r>
    <x v="507"/>
    <s v="CA-2017-145352"/>
    <x v="199"/>
    <d v="2017-03-22T00:00:00"/>
    <s v="Standard Class"/>
    <s v="CM-12385"/>
    <x v="200"/>
    <x v="0"/>
    <x v="0"/>
    <s v="Atlanta"/>
    <x v="32"/>
    <n v="30318"/>
    <x v="0"/>
    <s v="OFF-AR-10003856"/>
    <x v="1"/>
    <x v="6"/>
    <x v="449"/>
    <x v="484"/>
    <n v="3"/>
    <n v="0"/>
    <x v="495"/>
    <x v="0"/>
    <x v="0"/>
    <n v="0.25"/>
    <n v="0.1"/>
  </r>
  <r>
    <x v="508"/>
    <s v="CA-2017-145352"/>
    <x v="199"/>
    <d v="2017-03-22T00:00:00"/>
    <s v="Standard Class"/>
    <s v="CM-12385"/>
    <x v="200"/>
    <x v="0"/>
    <x v="0"/>
    <s v="Atlanta"/>
    <x v="32"/>
    <n v="30318"/>
    <x v="0"/>
    <s v="OFF-ST-10001228"/>
    <x v="1"/>
    <x v="4"/>
    <x v="450"/>
    <x v="485"/>
    <n v="3"/>
    <n v="0"/>
    <x v="496"/>
    <x v="0"/>
    <x v="0"/>
    <n v="0.25"/>
    <n v="0.1"/>
  </r>
  <r>
    <x v="509"/>
    <s v="CA-2017-145352"/>
    <x v="199"/>
    <d v="2017-03-22T00:00:00"/>
    <s v="Standard Class"/>
    <s v="CM-12385"/>
    <x v="200"/>
    <x v="0"/>
    <x v="0"/>
    <s v="Atlanta"/>
    <x v="32"/>
    <n v="30318"/>
    <x v="0"/>
    <s v="OFF-BI-10003527"/>
    <x v="1"/>
    <x v="8"/>
    <x v="451"/>
    <x v="486"/>
    <n v="5"/>
    <n v="0"/>
    <x v="497"/>
    <x v="0"/>
    <x v="0"/>
    <n v="0.25"/>
    <n v="0.1"/>
  </r>
  <r>
    <x v="510"/>
    <s v="CA-2019-135307"/>
    <x v="200"/>
    <d v="2019-11-27T00:00:00"/>
    <s v="First Class"/>
    <s v="LS-17245"/>
    <x v="201"/>
    <x v="0"/>
    <x v="0"/>
    <s v="Gladstone"/>
    <x v="25"/>
    <n v="64118"/>
    <x v="2"/>
    <s v="FUR-FU-10001290"/>
    <x v="0"/>
    <x v="5"/>
    <x v="452"/>
    <x v="487"/>
    <n v="3"/>
    <n v="0"/>
    <x v="498"/>
    <x v="2"/>
    <x v="0"/>
    <n v="0.5"/>
    <n v="8.3333333333333329E-2"/>
  </r>
  <r>
    <x v="511"/>
    <s v="CA-2019-135307"/>
    <x v="200"/>
    <d v="2019-11-27T00:00:00"/>
    <s v="First Class"/>
    <s v="LS-17245"/>
    <x v="201"/>
    <x v="0"/>
    <x v="0"/>
    <s v="Gladstone"/>
    <x v="25"/>
    <n v="64118"/>
    <x v="2"/>
    <s v="TEC-AC-10002399"/>
    <x v="2"/>
    <x v="11"/>
    <x v="453"/>
    <x v="488"/>
    <n v="2"/>
    <n v="0"/>
    <x v="499"/>
    <x v="2"/>
    <x v="0"/>
    <n v="0.5"/>
    <n v="8.3333333333333329E-2"/>
  </r>
  <r>
    <x v="512"/>
    <s v="CA-2018-106341"/>
    <x v="201"/>
    <d v="2018-10-23T00:00:00"/>
    <s v="First Class"/>
    <s v="LF-17185"/>
    <x v="166"/>
    <x v="0"/>
    <x v="0"/>
    <s v="Newark"/>
    <x v="24"/>
    <n v="43055"/>
    <x v="3"/>
    <s v="OFF-AR-10002053"/>
    <x v="1"/>
    <x v="6"/>
    <x v="79"/>
    <x v="489"/>
    <n v="3"/>
    <n v="0.2"/>
    <x v="500"/>
    <x v="3"/>
    <x v="0"/>
    <n v="1"/>
    <n v="6.25E-2"/>
  </r>
  <r>
    <x v="513"/>
    <s v="CA-2019-163405"/>
    <x v="202"/>
    <d v="2019-12-25T00:00:00"/>
    <s v="Standard Class"/>
    <s v="BN-11515"/>
    <x v="202"/>
    <x v="0"/>
    <x v="0"/>
    <s v="Los Angeles"/>
    <x v="1"/>
    <n v="90049"/>
    <x v="1"/>
    <s v="OFF-AR-10003811"/>
    <x v="1"/>
    <x v="6"/>
    <x v="454"/>
    <x v="153"/>
    <n v="3"/>
    <n v="0"/>
    <x v="155"/>
    <x v="1"/>
    <x v="0"/>
    <n v="0.5"/>
    <n v="5.8823529411764705E-2"/>
  </r>
  <r>
    <x v="514"/>
    <s v="CA-2019-163405"/>
    <x v="202"/>
    <d v="2019-12-25T00:00:00"/>
    <s v="Standard Class"/>
    <s v="BN-11515"/>
    <x v="202"/>
    <x v="0"/>
    <x v="0"/>
    <s v="Los Angeles"/>
    <x v="1"/>
    <n v="90049"/>
    <x v="1"/>
    <s v="OFF-AR-10001246"/>
    <x v="1"/>
    <x v="6"/>
    <x v="455"/>
    <x v="490"/>
    <n v="2"/>
    <n v="0"/>
    <x v="501"/>
    <x v="1"/>
    <x v="0"/>
    <n v="0.5"/>
    <n v="5.8823529411764705E-2"/>
  </r>
  <r>
    <x v="515"/>
    <s v="CA-2019-127432"/>
    <x v="203"/>
    <d v="2019-01-27T00:00:00"/>
    <s v="Standard Class"/>
    <s v="AD-10180"/>
    <x v="57"/>
    <x v="2"/>
    <x v="0"/>
    <s v="Great Falls"/>
    <x v="37"/>
    <n v="59405"/>
    <x v="1"/>
    <s v="TEC-CO-10003236"/>
    <x v="2"/>
    <x v="16"/>
    <x v="456"/>
    <x v="491"/>
    <n v="5"/>
    <n v="0"/>
    <x v="502"/>
    <x v="1"/>
    <x v="0"/>
    <n v="0.25"/>
    <n v="8.3333333333333329E-2"/>
  </r>
  <r>
    <x v="516"/>
    <s v="CA-2019-127432"/>
    <x v="203"/>
    <d v="2019-01-27T00:00:00"/>
    <s v="Standard Class"/>
    <s v="AD-10180"/>
    <x v="57"/>
    <x v="2"/>
    <x v="0"/>
    <s v="Great Falls"/>
    <x v="37"/>
    <n v="59405"/>
    <x v="1"/>
    <s v="OFF-ST-10004507"/>
    <x v="1"/>
    <x v="4"/>
    <x v="457"/>
    <x v="492"/>
    <n v="3"/>
    <n v="0"/>
    <x v="503"/>
    <x v="1"/>
    <x v="0"/>
    <n v="0.25"/>
    <n v="8.3333333333333329E-2"/>
  </r>
  <r>
    <x v="517"/>
    <s v="CA-2019-127432"/>
    <x v="203"/>
    <d v="2019-01-27T00:00:00"/>
    <s v="Standard Class"/>
    <s v="AD-10180"/>
    <x v="57"/>
    <x v="2"/>
    <x v="0"/>
    <s v="Great Falls"/>
    <x v="37"/>
    <n v="59405"/>
    <x v="1"/>
    <s v="OFF-PA-10001667"/>
    <x v="1"/>
    <x v="10"/>
    <x v="458"/>
    <x v="493"/>
    <n v="2"/>
    <n v="0"/>
    <x v="504"/>
    <x v="1"/>
    <x v="0"/>
    <n v="0.25"/>
    <n v="8.3333333333333329E-2"/>
  </r>
  <r>
    <x v="518"/>
    <s v="CA-2019-127432"/>
    <x v="203"/>
    <d v="2019-01-27T00:00:00"/>
    <s v="Standard Class"/>
    <s v="AD-10180"/>
    <x v="57"/>
    <x v="2"/>
    <x v="0"/>
    <s v="Great Falls"/>
    <x v="37"/>
    <n v="59405"/>
    <x v="1"/>
    <s v="OFF-ST-10004459"/>
    <x v="1"/>
    <x v="4"/>
    <x v="459"/>
    <x v="494"/>
    <n v="3"/>
    <n v="0"/>
    <x v="505"/>
    <x v="1"/>
    <x v="0"/>
    <n v="0.25"/>
    <n v="8.3333333333333329E-2"/>
  </r>
  <r>
    <x v="519"/>
    <s v="CA-2017-157812"/>
    <x v="204"/>
    <d v="2017-03-26T00:00:00"/>
    <s v="Standard Class"/>
    <s v="DB-13210"/>
    <x v="203"/>
    <x v="0"/>
    <x v="0"/>
    <s v="Houston"/>
    <x v="5"/>
    <n v="77041"/>
    <x v="2"/>
    <s v="TEC-AC-10000171"/>
    <x v="2"/>
    <x v="11"/>
    <x v="43"/>
    <x v="495"/>
    <n v="1"/>
    <n v="0.2"/>
    <x v="506"/>
    <x v="2"/>
    <x v="1"/>
    <n v="0.33333333333333331"/>
    <n v="4.7619047619047616E-2"/>
  </r>
  <r>
    <x v="520"/>
    <s v="CA-2017-157812"/>
    <x v="204"/>
    <d v="2017-03-26T00:00:00"/>
    <s v="Standard Class"/>
    <s v="DB-13210"/>
    <x v="203"/>
    <x v="0"/>
    <x v="0"/>
    <s v="Houston"/>
    <x v="5"/>
    <n v="77041"/>
    <x v="2"/>
    <s v="OFF-ST-10000736"/>
    <x v="1"/>
    <x v="4"/>
    <x v="460"/>
    <x v="434"/>
    <n v="2"/>
    <n v="0.2"/>
    <x v="507"/>
    <x v="2"/>
    <x v="1"/>
    <n v="0.33333333333333331"/>
    <n v="4.7619047619047616E-2"/>
  </r>
  <r>
    <x v="521"/>
    <s v="CA-2017-157812"/>
    <x v="204"/>
    <d v="2017-03-26T00:00:00"/>
    <s v="Standard Class"/>
    <s v="DB-13210"/>
    <x v="203"/>
    <x v="0"/>
    <x v="0"/>
    <s v="Houston"/>
    <x v="5"/>
    <n v="77041"/>
    <x v="2"/>
    <s v="OFF-BI-10000285"/>
    <x v="1"/>
    <x v="8"/>
    <x v="461"/>
    <x v="496"/>
    <n v="9"/>
    <n v="0.8"/>
    <x v="508"/>
    <x v="2"/>
    <x v="1"/>
    <n v="0.33333333333333331"/>
    <n v="4.7619047619047616E-2"/>
  </r>
  <r>
    <x v="522"/>
    <s v="CA-2019-145142"/>
    <x v="205"/>
    <d v="2019-01-25T00:00:00"/>
    <s v="First Class"/>
    <s v="MC-17605"/>
    <x v="204"/>
    <x v="1"/>
    <x v="0"/>
    <s v="Detroit"/>
    <x v="12"/>
    <n v="48234"/>
    <x v="2"/>
    <s v="FUR-TA-10001857"/>
    <x v="0"/>
    <x v="3"/>
    <x v="438"/>
    <x v="497"/>
    <n v="2"/>
    <n v="0"/>
    <x v="509"/>
    <x v="2"/>
    <x v="0"/>
    <n v="1"/>
    <n v="5.5555555555555552E-2"/>
  </r>
  <r>
    <x v="523"/>
    <s v="US-2018-139486"/>
    <x v="206"/>
    <d v="2018-05-23T00:00:00"/>
    <s v="First Class"/>
    <s v="LH-17155"/>
    <x v="109"/>
    <x v="0"/>
    <x v="0"/>
    <s v="Los Angeles"/>
    <x v="1"/>
    <n v="90032"/>
    <x v="1"/>
    <s v="TEC-PH-10003555"/>
    <x v="2"/>
    <x v="7"/>
    <x v="462"/>
    <x v="498"/>
    <n v="3"/>
    <n v="0.2"/>
    <x v="510"/>
    <x v="1"/>
    <x v="0"/>
    <n v="0.5"/>
    <n v="5.2631578947368418E-2"/>
  </r>
  <r>
    <x v="524"/>
    <s v="US-2018-139486"/>
    <x v="206"/>
    <d v="2018-05-23T00:00:00"/>
    <s v="First Class"/>
    <s v="LH-17155"/>
    <x v="109"/>
    <x v="0"/>
    <x v="0"/>
    <s v="Los Angeles"/>
    <x v="1"/>
    <n v="90032"/>
    <x v="1"/>
    <s v="TEC-AC-10003832"/>
    <x v="2"/>
    <x v="11"/>
    <x v="463"/>
    <x v="499"/>
    <n v="2"/>
    <n v="0"/>
    <x v="511"/>
    <x v="1"/>
    <x v="0"/>
    <n v="0.5"/>
    <n v="5.2631578947368418E-2"/>
  </r>
  <r>
    <x v="525"/>
    <s v="CA-2017-158792"/>
    <x v="207"/>
    <d v="2018-01-02T00:00:00"/>
    <s v="Standard Class"/>
    <s v="BD-11605"/>
    <x v="205"/>
    <x v="0"/>
    <x v="0"/>
    <s v="Lawrence"/>
    <x v="31"/>
    <n v="1841"/>
    <x v="3"/>
    <s v="OFF-FA-10002815"/>
    <x v="1"/>
    <x v="13"/>
    <x v="128"/>
    <x v="500"/>
    <n v="5"/>
    <n v="0"/>
    <x v="512"/>
    <x v="3"/>
    <x v="0"/>
    <n v="1"/>
    <n v="0.05"/>
  </r>
  <r>
    <x v="526"/>
    <s v="CA-2019-113558"/>
    <x v="208"/>
    <d v="2019-10-26T00:00:00"/>
    <s v="Standard Class"/>
    <s v="PH-18790"/>
    <x v="206"/>
    <x v="2"/>
    <x v="0"/>
    <s v="Lakeland"/>
    <x v="2"/>
    <n v="33801"/>
    <x v="0"/>
    <s v="FUR-CH-10003379"/>
    <x v="0"/>
    <x v="1"/>
    <x v="464"/>
    <x v="501"/>
    <n v="3"/>
    <n v="0.2"/>
    <x v="513"/>
    <x v="0"/>
    <x v="0"/>
    <n v="0.5"/>
    <n v="0.5"/>
  </r>
  <r>
    <x v="527"/>
    <s v="CA-2019-113558"/>
    <x v="208"/>
    <d v="2019-10-26T00:00:00"/>
    <s v="Standard Class"/>
    <s v="PH-18790"/>
    <x v="206"/>
    <x v="2"/>
    <x v="0"/>
    <s v="Lakeland"/>
    <x v="2"/>
    <n v="33801"/>
    <x v="0"/>
    <s v="FUR-FU-10001756"/>
    <x v="0"/>
    <x v="5"/>
    <x v="285"/>
    <x v="502"/>
    <n v="3"/>
    <n v="0.2"/>
    <x v="514"/>
    <x v="0"/>
    <x v="0"/>
    <n v="0.5"/>
    <n v="0.5"/>
  </r>
  <r>
    <x v="528"/>
    <s v="US-2017-138303"/>
    <x v="37"/>
    <d v="2017-09-07T00:00:00"/>
    <s v="Standard Class"/>
    <s v="MG-18145"/>
    <x v="207"/>
    <x v="0"/>
    <x v="0"/>
    <s v="Philadelphia"/>
    <x v="9"/>
    <n v="19134"/>
    <x v="3"/>
    <s v="OFF-ST-10004963"/>
    <x v="1"/>
    <x v="4"/>
    <x v="465"/>
    <x v="503"/>
    <n v="3"/>
    <n v="0.2"/>
    <x v="515"/>
    <x v="3"/>
    <x v="0"/>
    <n v="0.33333333333333331"/>
    <n v="0.125"/>
  </r>
  <r>
    <x v="529"/>
    <s v="US-2017-138303"/>
    <x v="37"/>
    <d v="2017-09-07T00:00:00"/>
    <s v="Standard Class"/>
    <s v="MG-18145"/>
    <x v="207"/>
    <x v="0"/>
    <x v="0"/>
    <s v="Philadelphia"/>
    <x v="9"/>
    <n v="19134"/>
    <x v="3"/>
    <s v="OFF-SU-10002881"/>
    <x v="1"/>
    <x v="14"/>
    <x v="466"/>
    <x v="504"/>
    <n v="1"/>
    <n v="0.2"/>
    <x v="516"/>
    <x v="3"/>
    <x v="0"/>
    <n v="0.33333333333333331"/>
    <n v="0.125"/>
  </r>
  <r>
    <x v="530"/>
    <s v="US-2017-138303"/>
    <x v="37"/>
    <d v="2017-09-07T00:00:00"/>
    <s v="Standard Class"/>
    <s v="MG-18145"/>
    <x v="207"/>
    <x v="0"/>
    <x v="0"/>
    <s v="Philadelphia"/>
    <x v="9"/>
    <n v="19134"/>
    <x v="3"/>
    <s v="OFF-EN-10001335"/>
    <x v="1"/>
    <x v="12"/>
    <x v="467"/>
    <x v="505"/>
    <n v="6"/>
    <n v="0.2"/>
    <x v="517"/>
    <x v="3"/>
    <x v="0"/>
    <n v="0.33333333333333331"/>
    <n v="0.125"/>
  </r>
  <r>
    <x v="531"/>
    <s v="CA-2017-102848"/>
    <x v="209"/>
    <d v="2017-11-09T00:00:00"/>
    <s v="Second Class"/>
    <s v="KB-16240"/>
    <x v="208"/>
    <x v="1"/>
    <x v="0"/>
    <s v="Los Angeles"/>
    <x v="1"/>
    <n v="90036"/>
    <x v="1"/>
    <s v="FUR-CH-10000595"/>
    <x v="0"/>
    <x v="1"/>
    <x v="468"/>
    <x v="506"/>
    <n v="1"/>
    <n v="0.2"/>
    <x v="518"/>
    <x v="1"/>
    <x v="0"/>
    <n v="1"/>
    <n v="0.1"/>
  </r>
  <r>
    <x v="532"/>
    <s v="US-2019-129441"/>
    <x v="210"/>
    <d v="2019-09-11T00:00:00"/>
    <s v="Standard Class"/>
    <s v="JC-15340"/>
    <x v="209"/>
    <x v="0"/>
    <x v="0"/>
    <s v="Los Angeles"/>
    <x v="1"/>
    <n v="90032"/>
    <x v="1"/>
    <s v="FUR-FU-10000448"/>
    <x v="0"/>
    <x v="5"/>
    <x v="469"/>
    <x v="507"/>
    <n v="3"/>
    <n v="0"/>
    <x v="519"/>
    <x v="1"/>
    <x v="0"/>
    <n v="1"/>
    <n v="0.25"/>
  </r>
  <r>
    <x v="533"/>
    <s v="CA-2018-168753"/>
    <x v="211"/>
    <d v="2018-06-01T00:00:00"/>
    <s v="Second Class"/>
    <s v="RL-19615"/>
    <x v="210"/>
    <x v="0"/>
    <x v="0"/>
    <s v="Montgomery"/>
    <x v="19"/>
    <n v="36116"/>
    <x v="0"/>
    <s v="TEC-PH-10000984"/>
    <x v="2"/>
    <x v="7"/>
    <x v="470"/>
    <x v="508"/>
    <n v="5"/>
    <n v="0"/>
    <x v="520"/>
    <x v="0"/>
    <x v="0"/>
    <n v="0.5"/>
    <n v="4.1666666666666664E-2"/>
  </r>
  <r>
    <x v="534"/>
    <s v="CA-2018-168753"/>
    <x v="211"/>
    <d v="2018-06-01T00:00:00"/>
    <s v="Second Class"/>
    <s v="RL-19615"/>
    <x v="210"/>
    <x v="0"/>
    <x v="0"/>
    <s v="Montgomery"/>
    <x v="19"/>
    <n v="36116"/>
    <x v="0"/>
    <s v="OFF-BI-10002557"/>
    <x v="1"/>
    <x v="8"/>
    <x v="249"/>
    <x v="509"/>
    <n v="5"/>
    <n v="0"/>
    <x v="521"/>
    <x v="0"/>
    <x v="0"/>
    <n v="0.5"/>
    <n v="4.1666666666666664E-2"/>
  </r>
  <r>
    <x v="535"/>
    <s v="CA-2018-126613"/>
    <x v="212"/>
    <d v="2018-07-16T00:00:00"/>
    <s v="Standard Class"/>
    <s v="AA-10375"/>
    <x v="211"/>
    <x v="0"/>
    <x v="0"/>
    <s v="Mesa"/>
    <x v="16"/>
    <n v="85204"/>
    <x v="1"/>
    <s v="OFF-ST-10001325"/>
    <x v="1"/>
    <x v="4"/>
    <x v="471"/>
    <x v="510"/>
    <n v="2"/>
    <n v="0.2"/>
    <x v="522"/>
    <x v="1"/>
    <x v="0"/>
    <n v="1"/>
    <n v="6.6666666666666666E-2"/>
  </r>
  <r>
    <x v="536"/>
    <s v="US-2019-122637"/>
    <x v="213"/>
    <d v="2019-09-08T00:00:00"/>
    <s v="Second Class"/>
    <s v="EP-13915"/>
    <x v="212"/>
    <x v="0"/>
    <x v="0"/>
    <s v="Chicago"/>
    <x v="10"/>
    <n v="60653"/>
    <x v="2"/>
    <s v="OFF-BI-10002429"/>
    <x v="1"/>
    <x v="8"/>
    <x v="472"/>
    <x v="511"/>
    <n v="7"/>
    <n v="0.8"/>
    <x v="523"/>
    <x v="2"/>
    <x v="0"/>
    <n v="1"/>
    <n v="3.2258064516129031E-2"/>
  </r>
  <r>
    <x v="537"/>
    <s v="CA-2017-147851"/>
    <x v="155"/>
    <d v="2017-12-08T00:00:00"/>
    <s v="Standard Class"/>
    <s v="MP-17470"/>
    <x v="88"/>
    <x v="2"/>
    <x v="0"/>
    <s v="New York City"/>
    <x v="15"/>
    <n v="10009"/>
    <x v="3"/>
    <s v="OFF-BI-10004528"/>
    <x v="1"/>
    <x v="8"/>
    <x v="473"/>
    <x v="512"/>
    <n v="4"/>
    <n v="0.2"/>
    <x v="524"/>
    <x v="3"/>
    <x v="0"/>
    <n v="1"/>
    <n v="7.1428571428571425E-2"/>
  </r>
  <r>
    <x v="538"/>
    <s v="CA-2017-134894"/>
    <x v="214"/>
    <d v="2017-12-11T00:00:00"/>
    <s v="Standard Class"/>
    <s v="DK-12985"/>
    <x v="213"/>
    <x v="0"/>
    <x v="0"/>
    <s v="Henderson"/>
    <x v="0"/>
    <n v="42420"/>
    <x v="0"/>
    <s v="OFF-AP-10001271"/>
    <x v="1"/>
    <x v="9"/>
    <x v="474"/>
    <x v="513"/>
    <n v="3"/>
    <n v="0"/>
    <x v="525"/>
    <x v="0"/>
    <x v="0"/>
    <n v="0.5"/>
    <n v="0.125"/>
  </r>
  <r>
    <x v="539"/>
    <s v="CA-2017-134894"/>
    <x v="214"/>
    <d v="2017-12-11T00:00:00"/>
    <s v="Standard Class"/>
    <s v="DK-12985"/>
    <x v="213"/>
    <x v="0"/>
    <x v="0"/>
    <s v="Henderson"/>
    <x v="0"/>
    <n v="42420"/>
    <x v="0"/>
    <s v="FUR-CH-10002647"/>
    <x v="0"/>
    <x v="1"/>
    <x v="475"/>
    <x v="514"/>
    <n v="4"/>
    <n v="0"/>
    <x v="526"/>
    <x v="0"/>
    <x v="0"/>
    <n v="0.5"/>
    <n v="0.125"/>
  </r>
  <r>
    <x v="540"/>
    <s v="CA-2016-140795"/>
    <x v="215"/>
    <d v="2016-02-03T00:00:00"/>
    <s v="First Class"/>
    <s v="BD-11500"/>
    <x v="214"/>
    <x v="0"/>
    <x v="0"/>
    <s v="Green Bay"/>
    <x v="6"/>
    <n v="54302"/>
    <x v="2"/>
    <s v="TEC-AC-10001432"/>
    <x v="2"/>
    <x v="11"/>
    <x v="476"/>
    <x v="515"/>
    <n v="6"/>
    <n v="0"/>
    <x v="527"/>
    <x v="2"/>
    <x v="0"/>
    <n v="1"/>
    <n v="0.1"/>
  </r>
  <r>
    <x v="541"/>
    <s v="CA-2018-136924"/>
    <x v="216"/>
    <d v="2018-07-17T00:00:00"/>
    <s v="First Class"/>
    <s v="ES-14080"/>
    <x v="20"/>
    <x v="1"/>
    <x v="0"/>
    <s v="Tucson"/>
    <x v="16"/>
    <n v="85705"/>
    <x v="1"/>
    <s v="TEC-PH-10002262"/>
    <x v="2"/>
    <x v="7"/>
    <x v="477"/>
    <x v="516"/>
    <n v="8"/>
    <n v="0.2"/>
    <x v="528"/>
    <x v="1"/>
    <x v="1"/>
    <n v="1"/>
    <n v="0.05"/>
  </r>
  <r>
    <x v="542"/>
    <s v="US-2017-120161"/>
    <x v="217"/>
    <d v="2017-12-23T00:00:00"/>
    <s v="Standard Class"/>
    <s v="LM-17065"/>
    <x v="215"/>
    <x v="0"/>
    <x v="0"/>
    <s v="Springfield"/>
    <x v="24"/>
    <n v="45503"/>
    <x v="3"/>
    <s v="OFF-ST-10001809"/>
    <x v="1"/>
    <x v="4"/>
    <x v="435"/>
    <x v="517"/>
    <n v="9"/>
    <n v="0.2"/>
    <x v="529"/>
    <x v="3"/>
    <x v="0"/>
    <n v="1"/>
    <n v="0.14285714285714285"/>
  </r>
  <r>
    <x v="543"/>
    <s v="CA-2016-103849"/>
    <x v="218"/>
    <d v="2016-05-16T00:00:00"/>
    <s v="Standard Class"/>
    <s v="PG-18895"/>
    <x v="38"/>
    <x v="0"/>
    <x v="0"/>
    <s v="Fort Worth"/>
    <x v="5"/>
    <n v="76106"/>
    <x v="2"/>
    <s v="TEC-AC-10001465"/>
    <x v="2"/>
    <x v="11"/>
    <x v="478"/>
    <x v="518"/>
    <n v="2"/>
    <n v="0.2"/>
    <x v="530"/>
    <x v="2"/>
    <x v="0"/>
    <n v="0.33333333333333331"/>
    <n v="5.8823529411764705E-2"/>
  </r>
  <r>
    <x v="544"/>
    <s v="CA-2016-103849"/>
    <x v="218"/>
    <d v="2016-05-16T00:00:00"/>
    <s v="Standard Class"/>
    <s v="PG-18895"/>
    <x v="38"/>
    <x v="0"/>
    <x v="0"/>
    <s v="Fort Worth"/>
    <x v="5"/>
    <n v="76106"/>
    <x v="2"/>
    <s v="TEC-PH-10002597"/>
    <x v="2"/>
    <x v="7"/>
    <x v="479"/>
    <x v="519"/>
    <n v="1"/>
    <n v="0.2"/>
    <x v="531"/>
    <x v="2"/>
    <x v="0"/>
    <n v="0.33333333333333331"/>
    <n v="5.8823529411764705E-2"/>
  </r>
  <r>
    <x v="545"/>
    <s v="CA-2016-103849"/>
    <x v="218"/>
    <d v="2016-05-16T00:00:00"/>
    <s v="Standard Class"/>
    <s v="PG-18895"/>
    <x v="38"/>
    <x v="0"/>
    <x v="0"/>
    <s v="Fort Worth"/>
    <x v="5"/>
    <n v="76106"/>
    <x v="2"/>
    <s v="FUR-FU-10000723"/>
    <x v="0"/>
    <x v="5"/>
    <x v="480"/>
    <x v="520"/>
    <n v="4"/>
    <n v="0.6"/>
    <x v="532"/>
    <x v="2"/>
    <x v="0"/>
    <n v="0.33333333333333331"/>
    <n v="5.8823529411764705E-2"/>
  </r>
  <r>
    <x v="546"/>
    <s v="CA-2019-162929"/>
    <x v="123"/>
    <d v="2019-11-22T00:00:00"/>
    <s v="First Class"/>
    <s v="AS-10135"/>
    <x v="216"/>
    <x v="2"/>
    <x v="0"/>
    <s v="New York City"/>
    <x v="15"/>
    <n v="10035"/>
    <x v="3"/>
    <s v="OFF-BI-10000404"/>
    <x v="1"/>
    <x v="8"/>
    <x v="481"/>
    <x v="521"/>
    <n v="6"/>
    <n v="0.2"/>
    <x v="533"/>
    <x v="3"/>
    <x v="0"/>
    <n v="0.5"/>
    <n v="0.33333333333333331"/>
  </r>
  <r>
    <x v="547"/>
    <s v="CA-2019-162929"/>
    <x v="123"/>
    <d v="2019-11-22T00:00:00"/>
    <s v="First Class"/>
    <s v="AS-10135"/>
    <x v="216"/>
    <x v="2"/>
    <x v="0"/>
    <s v="New York City"/>
    <x v="15"/>
    <n v="10035"/>
    <x v="3"/>
    <s v="OFF-PA-10002986"/>
    <x v="1"/>
    <x v="10"/>
    <x v="482"/>
    <x v="522"/>
    <n v="2"/>
    <n v="0"/>
    <x v="534"/>
    <x v="3"/>
    <x v="0"/>
    <n v="0.5"/>
    <n v="0.33333333333333331"/>
  </r>
  <r>
    <x v="548"/>
    <s v="CA-2017-113173"/>
    <x v="219"/>
    <d v="2017-11-17T00:00:00"/>
    <s v="Second Class"/>
    <s v="DK-13225"/>
    <x v="158"/>
    <x v="1"/>
    <x v="0"/>
    <s v="Chicago"/>
    <x v="10"/>
    <n v="60653"/>
    <x v="2"/>
    <s v="OFF-ST-10000604"/>
    <x v="1"/>
    <x v="4"/>
    <x v="54"/>
    <x v="523"/>
    <n v="9"/>
    <n v="0.2"/>
    <x v="535"/>
    <x v="2"/>
    <x v="0"/>
    <n v="0.33333333333333331"/>
    <n v="5.2631578947368418E-2"/>
  </r>
  <r>
    <x v="549"/>
    <s v="CA-2017-113173"/>
    <x v="219"/>
    <d v="2017-11-17T00:00:00"/>
    <s v="Second Class"/>
    <s v="DK-13225"/>
    <x v="158"/>
    <x v="1"/>
    <x v="0"/>
    <s v="Chicago"/>
    <x v="10"/>
    <n v="60653"/>
    <x v="2"/>
    <s v="OFF-BI-10004738"/>
    <x v="1"/>
    <x v="8"/>
    <x v="92"/>
    <x v="524"/>
    <n v="3"/>
    <n v="0.8"/>
    <x v="536"/>
    <x v="2"/>
    <x v="0"/>
    <n v="0.33333333333333331"/>
    <n v="5.2631578947368418E-2"/>
  </r>
  <r>
    <x v="550"/>
    <s v="CA-2017-113173"/>
    <x v="219"/>
    <d v="2017-11-17T00:00:00"/>
    <s v="Second Class"/>
    <s v="DK-13225"/>
    <x v="158"/>
    <x v="1"/>
    <x v="0"/>
    <s v="Chicago"/>
    <x v="10"/>
    <n v="60653"/>
    <x v="2"/>
    <s v="OFF-SU-10001935"/>
    <x v="1"/>
    <x v="14"/>
    <x v="327"/>
    <x v="525"/>
    <n v="5"/>
    <n v="0.2"/>
    <x v="537"/>
    <x v="2"/>
    <x v="0"/>
    <n v="0.33333333333333331"/>
    <n v="5.2631578947368418E-2"/>
  </r>
  <r>
    <x v="551"/>
    <s v="CA-2018-136406"/>
    <x v="173"/>
    <d v="2018-04-17T00:00:00"/>
    <s v="Second Class"/>
    <s v="BD-11320"/>
    <x v="217"/>
    <x v="0"/>
    <x v="0"/>
    <s v="San Francisco"/>
    <x v="1"/>
    <n v="94110"/>
    <x v="1"/>
    <s v="FUR-CH-10002024"/>
    <x v="0"/>
    <x v="1"/>
    <x v="483"/>
    <x v="526"/>
    <n v="2"/>
    <n v="0.2"/>
    <x v="232"/>
    <x v="1"/>
    <x v="0"/>
    <n v="1"/>
    <n v="5.2631578947368418E-2"/>
  </r>
  <r>
    <x v="552"/>
    <s v="CA-2019-112774"/>
    <x v="220"/>
    <d v="2019-09-12T00:00:00"/>
    <s v="First Class"/>
    <s v="RC-19960"/>
    <x v="53"/>
    <x v="0"/>
    <x v="0"/>
    <s v="Jacksonville"/>
    <x v="2"/>
    <n v="32216"/>
    <x v="0"/>
    <s v="FUR-FU-10003039"/>
    <x v="0"/>
    <x v="5"/>
    <x v="484"/>
    <x v="527"/>
    <n v="1"/>
    <n v="0.2"/>
    <x v="538"/>
    <x v="0"/>
    <x v="0"/>
    <n v="1"/>
    <n v="9.0909090909090912E-2"/>
  </r>
  <r>
    <x v="553"/>
    <s v="CA-2019-101945"/>
    <x v="221"/>
    <d v="2019-11-28T00:00:00"/>
    <s v="Standard Class"/>
    <s v="GT-14710"/>
    <x v="218"/>
    <x v="0"/>
    <x v="0"/>
    <s v="Houston"/>
    <x v="5"/>
    <n v="77070"/>
    <x v="2"/>
    <s v="OFF-FA-10004248"/>
    <x v="1"/>
    <x v="13"/>
    <x v="485"/>
    <x v="528"/>
    <n v="3"/>
    <n v="0.2"/>
    <x v="539"/>
    <x v="2"/>
    <x v="0"/>
    <n v="1"/>
    <n v="3.4482758620689655E-2"/>
  </r>
  <r>
    <x v="554"/>
    <s v="CA-2019-100650"/>
    <x v="222"/>
    <d v="2019-07-03T00:00:00"/>
    <s v="Second Class"/>
    <s v="DK-13225"/>
    <x v="158"/>
    <x v="1"/>
    <x v="0"/>
    <s v="Anaheim"/>
    <x v="1"/>
    <n v="92804"/>
    <x v="1"/>
    <s v="OFF-ST-10001780"/>
    <x v="1"/>
    <x v="4"/>
    <x v="486"/>
    <x v="529"/>
    <n v="2"/>
    <n v="0"/>
    <x v="540"/>
    <x v="1"/>
    <x v="0"/>
    <n v="1"/>
    <n v="5.2631578947368418E-2"/>
  </r>
  <r>
    <x v="555"/>
    <s v="CA-2016-155852"/>
    <x v="223"/>
    <d v="2016-03-07T00:00:00"/>
    <s v="Second Class"/>
    <s v="AJ-10945"/>
    <x v="219"/>
    <x v="0"/>
    <x v="0"/>
    <s v="Wilmington"/>
    <x v="3"/>
    <n v="28403"/>
    <x v="0"/>
    <s v="OFF-AR-10003560"/>
    <x v="1"/>
    <x v="6"/>
    <x v="487"/>
    <x v="530"/>
    <n v="4"/>
    <n v="0.2"/>
    <x v="541"/>
    <x v="0"/>
    <x v="0"/>
    <n v="1"/>
    <n v="0.1"/>
  </r>
  <r>
    <x v="556"/>
    <s v="CA-2018-113243"/>
    <x v="224"/>
    <d v="2018-06-15T00:00:00"/>
    <s v="Standard Class"/>
    <s v="OT-18730"/>
    <x v="220"/>
    <x v="0"/>
    <x v="0"/>
    <s v="Los Angeles"/>
    <x v="1"/>
    <n v="90045"/>
    <x v="1"/>
    <s v="OFF-LA-10001297"/>
    <x v="1"/>
    <x v="2"/>
    <x v="488"/>
    <x v="346"/>
    <n v="2"/>
    <n v="0"/>
    <x v="354"/>
    <x v="1"/>
    <x v="0"/>
    <n v="0.33333333333333331"/>
    <n v="0.1"/>
  </r>
  <r>
    <x v="557"/>
    <s v="CA-2018-113243"/>
    <x v="224"/>
    <d v="2018-06-15T00:00:00"/>
    <s v="Standard Class"/>
    <s v="OT-18730"/>
    <x v="220"/>
    <x v="0"/>
    <x v="0"/>
    <s v="Los Angeles"/>
    <x v="1"/>
    <n v="90045"/>
    <x v="1"/>
    <s v="FUR-TA-10004256"/>
    <x v="0"/>
    <x v="3"/>
    <x v="489"/>
    <x v="531"/>
    <n v="4"/>
    <n v="0.2"/>
    <x v="542"/>
    <x v="1"/>
    <x v="0"/>
    <n v="0.33333333333333331"/>
    <n v="0.1"/>
  </r>
  <r>
    <x v="558"/>
    <s v="CA-2018-113243"/>
    <x v="224"/>
    <d v="2018-06-15T00:00:00"/>
    <s v="Standard Class"/>
    <s v="OT-18730"/>
    <x v="220"/>
    <x v="0"/>
    <x v="0"/>
    <s v="Los Angeles"/>
    <x v="1"/>
    <n v="90045"/>
    <x v="1"/>
    <s v="OFF-PA-10003441"/>
    <x v="1"/>
    <x v="10"/>
    <x v="490"/>
    <x v="56"/>
    <n v="5"/>
    <n v="0"/>
    <x v="56"/>
    <x v="1"/>
    <x v="0"/>
    <n v="0.33333333333333331"/>
    <n v="0.1"/>
  </r>
  <r>
    <x v="559"/>
    <s v="CA-2019-118731"/>
    <x v="225"/>
    <d v="2019-11-22T00:00:00"/>
    <s v="Second Class"/>
    <s v="LP-17080"/>
    <x v="221"/>
    <x v="0"/>
    <x v="0"/>
    <s v="San Francisco"/>
    <x v="1"/>
    <n v="94110"/>
    <x v="1"/>
    <s v="FUR-FU-10003347"/>
    <x v="0"/>
    <x v="5"/>
    <x v="379"/>
    <x v="532"/>
    <n v="3"/>
    <n v="0"/>
    <x v="543"/>
    <x v="1"/>
    <x v="0"/>
    <n v="0.5"/>
    <n v="0.1111111111111111"/>
  </r>
  <r>
    <x v="560"/>
    <s v="CA-2019-118731"/>
    <x v="225"/>
    <d v="2019-11-22T00:00:00"/>
    <s v="Second Class"/>
    <s v="LP-17080"/>
    <x v="221"/>
    <x v="0"/>
    <x v="0"/>
    <s v="San Francisco"/>
    <x v="1"/>
    <n v="94110"/>
    <x v="1"/>
    <s v="OFF-BI-10000069"/>
    <x v="1"/>
    <x v="8"/>
    <x v="491"/>
    <x v="533"/>
    <n v="7"/>
    <n v="0.2"/>
    <x v="544"/>
    <x v="1"/>
    <x v="0"/>
    <n v="0.5"/>
    <n v="0.1111111111111111"/>
  </r>
  <r>
    <x v="561"/>
    <s v="CA-2016-145576"/>
    <x v="80"/>
    <d v="2016-09-18T00:00:00"/>
    <s v="Second Class"/>
    <s v="CA-12775"/>
    <x v="222"/>
    <x v="0"/>
    <x v="0"/>
    <s v="Tampa"/>
    <x v="2"/>
    <n v="33614"/>
    <x v="0"/>
    <s v="OFF-AP-10003914"/>
    <x v="1"/>
    <x v="9"/>
    <x v="492"/>
    <x v="534"/>
    <n v="5"/>
    <n v="0.2"/>
    <x v="545"/>
    <x v="0"/>
    <x v="0"/>
    <n v="0.5"/>
    <n v="5.8823529411764705E-2"/>
  </r>
  <r>
    <x v="562"/>
    <s v="CA-2016-145576"/>
    <x v="80"/>
    <d v="2016-09-18T00:00:00"/>
    <s v="Second Class"/>
    <s v="CA-12775"/>
    <x v="222"/>
    <x v="0"/>
    <x v="0"/>
    <s v="Tampa"/>
    <x v="2"/>
    <n v="33614"/>
    <x v="0"/>
    <s v="FUR-FU-10004020"/>
    <x v="0"/>
    <x v="5"/>
    <x v="493"/>
    <x v="535"/>
    <n v="3"/>
    <n v="0.2"/>
    <x v="546"/>
    <x v="0"/>
    <x v="0"/>
    <n v="0.5"/>
    <n v="5.8823529411764705E-2"/>
  </r>
  <r>
    <x v="563"/>
    <s v="CA-2017-130736"/>
    <x v="214"/>
    <d v="2017-12-09T00:00:00"/>
    <s v="First Class"/>
    <s v="JF-15490"/>
    <x v="223"/>
    <x v="0"/>
    <x v="0"/>
    <s v="Seattle"/>
    <x v="4"/>
    <n v="98105"/>
    <x v="1"/>
    <s v="OFF-FA-10003467"/>
    <x v="1"/>
    <x v="13"/>
    <x v="494"/>
    <x v="536"/>
    <n v="2"/>
    <n v="0"/>
    <x v="232"/>
    <x v="1"/>
    <x v="0"/>
    <n v="0.5"/>
    <n v="6.6666666666666666E-2"/>
  </r>
  <r>
    <x v="564"/>
    <s v="CA-2017-130736"/>
    <x v="214"/>
    <d v="2017-12-09T00:00:00"/>
    <s v="First Class"/>
    <s v="JF-15490"/>
    <x v="223"/>
    <x v="0"/>
    <x v="0"/>
    <s v="Seattle"/>
    <x v="4"/>
    <n v="98105"/>
    <x v="1"/>
    <s v="OFF-LA-10000634"/>
    <x v="1"/>
    <x v="2"/>
    <x v="286"/>
    <x v="537"/>
    <n v="1"/>
    <n v="0"/>
    <x v="547"/>
    <x v="1"/>
    <x v="0"/>
    <n v="0.5"/>
    <n v="6.6666666666666666E-2"/>
  </r>
  <r>
    <x v="565"/>
    <s v="CA-2019-137099"/>
    <x v="226"/>
    <d v="2019-12-10T00:00:00"/>
    <s v="First Class"/>
    <s v="FP-14320"/>
    <x v="224"/>
    <x v="0"/>
    <x v="0"/>
    <s v="Los Angeles"/>
    <x v="1"/>
    <n v="90008"/>
    <x v="1"/>
    <s v="TEC-PH-10002496"/>
    <x v="2"/>
    <x v="7"/>
    <x v="495"/>
    <x v="538"/>
    <n v="3"/>
    <n v="0.2"/>
    <x v="548"/>
    <x v="1"/>
    <x v="1"/>
    <n v="1"/>
    <n v="7.1428571428571425E-2"/>
  </r>
  <r>
    <x v="566"/>
    <s v="CA-2019-156951"/>
    <x v="172"/>
    <d v="2019-10-08T00:00:00"/>
    <s v="Standard Class"/>
    <s v="EB-13840"/>
    <x v="225"/>
    <x v="1"/>
    <x v="0"/>
    <s v="Seattle"/>
    <x v="4"/>
    <n v="98105"/>
    <x v="1"/>
    <s v="OFF-PA-10004530"/>
    <x v="1"/>
    <x v="10"/>
    <x v="496"/>
    <x v="539"/>
    <n v="8"/>
    <n v="0"/>
    <x v="549"/>
    <x v="1"/>
    <x v="0"/>
    <n v="0.25"/>
    <n v="0.125"/>
  </r>
  <r>
    <x v="567"/>
    <s v="CA-2019-156951"/>
    <x v="172"/>
    <d v="2019-10-08T00:00:00"/>
    <s v="Standard Class"/>
    <s v="EB-13840"/>
    <x v="225"/>
    <x v="1"/>
    <x v="0"/>
    <s v="Seattle"/>
    <x v="4"/>
    <n v="98105"/>
    <x v="1"/>
    <s v="OFF-BI-10001107"/>
    <x v="1"/>
    <x v="8"/>
    <x v="497"/>
    <x v="540"/>
    <n v="7"/>
    <n v="0.2"/>
    <x v="550"/>
    <x v="1"/>
    <x v="0"/>
    <n v="0.25"/>
    <n v="0.125"/>
  </r>
  <r>
    <x v="568"/>
    <s v="CA-2019-156951"/>
    <x v="172"/>
    <d v="2019-10-08T00:00:00"/>
    <s v="Standard Class"/>
    <s v="EB-13840"/>
    <x v="225"/>
    <x v="1"/>
    <x v="0"/>
    <s v="Seattle"/>
    <x v="4"/>
    <n v="98105"/>
    <x v="1"/>
    <s v="OFF-PA-10004451"/>
    <x v="1"/>
    <x v="10"/>
    <x v="498"/>
    <x v="541"/>
    <n v="3"/>
    <n v="0"/>
    <x v="551"/>
    <x v="1"/>
    <x v="0"/>
    <n v="0.25"/>
    <n v="0.125"/>
  </r>
  <r>
    <x v="569"/>
    <s v="CA-2019-156951"/>
    <x v="172"/>
    <d v="2019-10-08T00:00:00"/>
    <s v="Standard Class"/>
    <s v="EB-13840"/>
    <x v="225"/>
    <x v="1"/>
    <x v="0"/>
    <s v="Seattle"/>
    <x v="4"/>
    <n v="98105"/>
    <x v="1"/>
    <s v="FUR-CH-10004997"/>
    <x v="0"/>
    <x v="1"/>
    <x v="499"/>
    <x v="542"/>
    <n v="3"/>
    <n v="0.2"/>
    <x v="232"/>
    <x v="1"/>
    <x v="0"/>
    <n v="0.25"/>
    <n v="0.125"/>
  </r>
  <r>
    <x v="570"/>
    <s v="CA-2019-164826"/>
    <x v="116"/>
    <d v="2020-01-04T00:00:00"/>
    <s v="Standard Class"/>
    <s v="JF-15415"/>
    <x v="226"/>
    <x v="0"/>
    <x v="0"/>
    <s v="New York City"/>
    <x v="15"/>
    <n v="10024"/>
    <x v="3"/>
    <s v="OFF-LA-10001297"/>
    <x v="1"/>
    <x v="2"/>
    <x v="488"/>
    <x v="543"/>
    <n v="7"/>
    <n v="0"/>
    <x v="552"/>
    <x v="3"/>
    <x v="0"/>
    <n v="0.25"/>
    <n v="7.1428571428571425E-2"/>
  </r>
  <r>
    <x v="571"/>
    <s v="CA-2019-164826"/>
    <x v="116"/>
    <d v="2020-01-04T00:00:00"/>
    <s v="Standard Class"/>
    <s v="JF-15415"/>
    <x v="226"/>
    <x v="0"/>
    <x v="0"/>
    <s v="New York City"/>
    <x v="15"/>
    <n v="10024"/>
    <x v="3"/>
    <s v="OFF-FA-10000585"/>
    <x v="1"/>
    <x v="13"/>
    <x v="204"/>
    <x v="544"/>
    <n v="4"/>
    <n v="0"/>
    <x v="553"/>
    <x v="3"/>
    <x v="0"/>
    <n v="0.25"/>
    <n v="7.1428571428571425E-2"/>
  </r>
  <r>
    <x v="572"/>
    <s v="CA-2019-164826"/>
    <x v="116"/>
    <d v="2020-01-04T00:00:00"/>
    <s v="Standard Class"/>
    <s v="JF-15415"/>
    <x v="226"/>
    <x v="0"/>
    <x v="0"/>
    <s v="New York City"/>
    <x v="15"/>
    <n v="10024"/>
    <x v="3"/>
    <s v="OFF-BI-10001922"/>
    <x v="1"/>
    <x v="8"/>
    <x v="305"/>
    <x v="545"/>
    <n v="7"/>
    <n v="0.2"/>
    <x v="554"/>
    <x v="3"/>
    <x v="0"/>
    <n v="0.25"/>
    <n v="7.1428571428571425E-2"/>
  </r>
  <r>
    <x v="573"/>
    <s v="CA-2019-164826"/>
    <x v="116"/>
    <d v="2020-01-04T00:00:00"/>
    <s v="Standard Class"/>
    <s v="JF-15415"/>
    <x v="226"/>
    <x v="0"/>
    <x v="0"/>
    <s v="New York City"/>
    <x v="15"/>
    <n v="10024"/>
    <x v="3"/>
    <s v="TEC-PH-10000347"/>
    <x v="2"/>
    <x v="7"/>
    <x v="500"/>
    <x v="546"/>
    <n v="3"/>
    <n v="0"/>
    <x v="555"/>
    <x v="3"/>
    <x v="0"/>
    <n v="0.25"/>
    <n v="7.1428571428571425E-2"/>
  </r>
  <r>
    <x v="574"/>
    <s v="CA-2018-127250"/>
    <x v="54"/>
    <d v="2018-11-07T00:00:00"/>
    <s v="Standard Class"/>
    <s v="SF-20200"/>
    <x v="227"/>
    <x v="0"/>
    <x v="0"/>
    <s v="Marysville"/>
    <x v="4"/>
    <n v="98270"/>
    <x v="1"/>
    <s v="OFF-AR-10003394"/>
    <x v="1"/>
    <x v="6"/>
    <x v="501"/>
    <x v="138"/>
    <n v="3"/>
    <n v="0"/>
    <x v="140"/>
    <x v="1"/>
    <x v="0"/>
    <n v="1"/>
    <n v="6.6666666666666666E-2"/>
  </r>
  <r>
    <x v="575"/>
    <s v="CA-2017-149713"/>
    <x v="227"/>
    <d v="2017-09-22T00:00:00"/>
    <s v="Second Class"/>
    <s v="TG-21640"/>
    <x v="228"/>
    <x v="0"/>
    <x v="0"/>
    <s v="Long Beach"/>
    <x v="1"/>
    <n v="90805"/>
    <x v="1"/>
    <s v="OFF-PA-10004530"/>
    <x v="1"/>
    <x v="10"/>
    <x v="496"/>
    <x v="547"/>
    <n v="14"/>
    <n v="0"/>
    <x v="556"/>
    <x v="1"/>
    <x v="0"/>
    <n v="0.33333333333333331"/>
    <n v="0.1"/>
  </r>
  <r>
    <x v="576"/>
    <s v="CA-2017-149713"/>
    <x v="227"/>
    <d v="2017-09-22T00:00:00"/>
    <s v="Second Class"/>
    <s v="TG-21640"/>
    <x v="228"/>
    <x v="0"/>
    <x v="0"/>
    <s v="Long Beach"/>
    <x v="1"/>
    <n v="90805"/>
    <x v="1"/>
    <s v="OFF-PA-10001450"/>
    <x v="1"/>
    <x v="10"/>
    <x v="502"/>
    <x v="548"/>
    <n v="4"/>
    <n v="0"/>
    <x v="557"/>
    <x v="1"/>
    <x v="0"/>
    <n v="0.33333333333333331"/>
    <n v="0.1"/>
  </r>
  <r>
    <x v="577"/>
    <s v="CA-2017-149713"/>
    <x v="227"/>
    <d v="2017-09-22T00:00:00"/>
    <s v="Second Class"/>
    <s v="TG-21640"/>
    <x v="228"/>
    <x v="0"/>
    <x v="0"/>
    <s v="Long Beach"/>
    <x v="1"/>
    <n v="90805"/>
    <x v="1"/>
    <s v="OFF-SU-10001574"/>
    <x v="1"/>
    <x v="14"/>
    <x v="503"/>
    <x v="549"/>
    <n v="2"/>
    <n v="0"/>
    <x v="558"/>
    <x v="1"/>
    <x v="0"/>
    <n v="0.33333333333333331"/>
    <n v="0.1"/>
  </r>
  <r>
    <x v="578"/>
    <s v="CA-2019-118640"/>
    <x v="228"/>
    <d v="2019-07-26T00:00:00"/>
    <s v="Standard Class"/>
    <s v="CS-11950"/>
    <x v="229"/>
    <x v="0"/>
    <x v="0"/>
    <s v="Chicago"/>
    <x v="10"/>
    <n v="60610"/>
    <x v="2"/>
    <s v="OFF-ST-10002974"/>
    <x v="1"/>
    <x v="4"/>
    <x v="123"/>
    <x v="550"/>
    <n v="2"/>
    <n v="0.2"/>
    <x v="559"/>
    <x v="2"/>
    <x v="0"/>
    <n v="0.5"/>
    <n v="4.5454545454545456E-2"/>
  </r>
  <r>
    <x v="579"/>
    <s v="CA-2019-118640"/>
    <x v="228"/>
    <d v="2019-07-26T00:00:00"/>
    <s v="Standard Class"/>
    <s v="CS-11950"/>
    <x v="229"/>
    <x v="0"/>
    <x v="0"/>
    <s v="Chicago"/>
    <x v="10"/>
    <n v="60610"/>
    <x v="2"/>
    <s v="FUR-FU-10001475"/>
    <x v="0"/>
    <x v="5"/>
    <x v="504"/>
    <x v="551"/>
    <n v="1"/>
    <n v="0.6"/>
    <x v="560"/>
    <x v="2"/>
    <x v="0"/>
    <n v="0.5"/>
    <n v="4.5454545454545456E-2"/>
  </r>
  <r>
    <x v="580"/>
    <s v="CA-2017-132906"/>
    <x v="229"/>
    <d v="2017-09-14T00:00:00"/>
    <s v="Standard Class"/>
    <s v="CC-12145"/>
    <x v="230"/>
    <x v="0"/>
    <x v="0"/>
    <s v="Los Angeles"/>
    <x v="1"/>
    <n v="90004"/>
    <x v="1"/>
    <s v="OFF-SU-10004498"/>
    <x v="1"/>
    <x v="14"/>
    <x v="505"/>
    <x v="552"/>
    <n v="4"/>
    <n v="0"/>
    <x v="561"/>
    <x v="1"/>
    <x v="0"/>
    <n v="1"/>
    <n v="9.0909090909090912E-2"/>
  </r>
  <r>
    <x v="581"/>
    <s v="CA-2019-145233"/>
    <x v="96"/>
    <d v="2019-12-05T00:00:00"/>
    <s v="Standard Class"/>
    <s v="DV-13465"/>
    <x v="231"/>
    <x v="0"/>
    <x v="0"/>
    <s v="Denver"/>
    <x v="22"/>
    <n v="80219"/>
    <x v="1"/>
    <s v="TEC-PH-10004977"/>
    <x v="2"/>
    <x v="7"/>
    <x v="34"/>
    <x v="553"/>
    <n v="3"/>
    <n v="0.2"/>
    <x v="562"/>
    <x v="1"/>
    <x v="0"/>
    <n v="0.2"/>
    <n v="6.6666666666666666E-2"/>
  </r>
  <r>
    <x v="582"/>
    <s v="CA-2019-145233"/>
    <x v="96"/>
    <d v="2019-12-05T00:00:00"/>
    <s v="Standard Class"/>
    <s v="DV-13465"/>
    <x v="231"/>
    <x v="0"/>
    <x v="0"/>
    <s v="Denver"/>
    <x v="22"/>
    <n v="80219"/>
    <x v="1"/>
    <s v="TEC-PH-10000586"/>
    <x v="2"/>
    <x v="7"/>
    <x v="506"/>
    <x v="554"/>
    <n v="2"/>
    <n v="0.2"/>
    <x v="563"/>
    <x v="1"/>
    <x v="0"/>
    <n v="0.2"/>
    <n v="6.6666666666666666E-2"/>
  </r>
  <r>
    <x v="583"/>
    <s v="CA-2019-145233"/>
    <x v="96"/>
    <d v="2019-12-05T00:00:00"/>
    <s v="Standard Class"/>
    <s v="DV-13465"/>
    <x v="231"/>
    <x v="0"/>
    <x v="0"/>
    <s v="Denver"/>
    <x v="22"/>
    <n v="80219"/>
    <x v="1"/>
    <s v="OFF-AP-10000358"/>
    <x v="1"/>
    <x v="9"/>
    <x v="95"/>
    <x v="555"/>
    <n v="3"/>
    <n v="0.2"/>
    <x v="564"/>
    <x v="1"/>
    <x v="0"/>
    <n v="0.2"/>
    <n v="6.6666666666666666E-2"/>
  </r>
  <r>
    <x v="584"/>
    <s v="CA-2019-145233"/>
    <x v="96"/>
    <d v="2019-12-05T00:00:00"/>
    <s v="Standard Class"/>
    <s v="DV-13465"/>
    <x v="231"/>
    <x v="0"/>
    <x v="0"/>
    <s v="Denver"/>
    <x v="22"/>
    <n v="80219"/>
    <x v="1"/>
    <s v="OFF-BI-10002764"/>
    <x v="1"/>
    <x v="8"/>
    <x v="507"/>
    <x v="556"/>
    <n v="7"/>
    <n v="0.7"/>
    <x v="565"/>
    <x v="1"/>
    <x v="0"/>
    <n v="0.2"/>
    <n v="6.6666666666666666E-2"/>
  </r>
  <r>
    <x v="585"/>
    <s v="CA-2019-145233"/>
    <x v="96"/>
    <d v="2019-12-05T00:00:00"/>
    <s v="Standard Class"/>
    <s v="DV-13465"/>
    <x v="231"/>
    <x v="0"/>
    <x v="0"/>
    <s v="Denver"/>
    <x v="22"/>
    <n v="80219"/>
    <x v="1"/>
    <s v="TEC-PH-10001254"/>
    <x v="2"/>
    <x v="7"/>
    <x v="144"/>
    <x v="557"/>
    <n v="4"/>
    <n v="0.2"/>
    <x v="566"/>
    <x v="1"/>
    <x v="0"/>
    <n v="0.2"/>
    <n v="6.6666666666666666E-2"/>
  </r>
  <r>
    <x v="586"/>
    <s v="CA-2017-128139"/>
    <x v="230"/>
    <d v="2017-07-09T00:00:00"/>
    <s v="Standard Class"/>
    <s v="BD-11725"/>
    <x v="232"/>
    <x v="0"/>
    <x v="0"/>
    <s v="Richmond"/>
    <x v="0"/>
    <n v="40475"/>
    <x v="0"/>
    <s v="FUR-CH-10003956"/>
    <x v="0"/>
    <x v="1"/>
    <x v="368"/>
    <x v="558"/>
    <n v="1"/>
    <n v="0"/>
    <x v="567"/>
    <x v="0"/>
    <x v="0"/>
    <n v="0.5"/>
    <n v="0.1"/>
  </r>
  <r>
    <x v="587"/>
    <s v="CA-2017-128139"/>
    <x v="230"/>
    <d v="2017-07-09T00:00:00"/>
    <s v="Standard Class"/>
    <s v="BD-11725"/>
    <x v="232"/>
    <x v="0"/>
    <x v="0"/>
    <s v="Richmond"/>
    <x v="0"/>
    <n v="40475"/>
    <x v="0"/>
    <s v="OFF-LA-10003930"/>
    <x v="1"/>
    <x v="2"/>
    <x v="508"/>
    <x v="559"/>
    <n v="3"/>
    <n v="0"/>
    <x v="568"/>
    <x v="0"/>
    <x v="0"/>
    <n v="0.5"/>
    <n v="0.1"/>
  </r>
  <r>
    <x v="588"/>
    <s v="US-2018-156986"/>
    <x v="231"/>
    <d v="2018-03-24T00:00:00"/>
    <s v="Standard Class"/>
    <s v="ZC-21910"/>
    <x v="233"/>
    <x v="0"/>
    <x v="0"/>
    <s v="Salem"/>
    <x v="21"/>
    <n v="97301"/>
    <x v="1"/>
    <s v="TEC-PH-10003800"/>
    <x v="2"/>
    <x v="7"/>
    <x v="509"/>
    <x v="560"/>
    <n v="2"/>
    <n v="0.2"/>
    <x v="569"/>
    <x v="1"/>
    <x v="1"/>
    <n v="0.25"/>
    <n v="3.2258064516129031E-2"/>
  </r>
  <r>
    <x v="589"/>
    <s v="US-2018-156986"/>
    <x v="231"/>
    <d v="2018-03-24T00:00:00"/>
    <s v="Standard Class"/>
    <s v="ZC-21910"/>
    <x v="233"/>
    <x v="0"/>
    <x v="0"/>
    <s v="Salem"/>
    <x v="21"/>
    <n v="97301"/>
    <x v="1"/>
    <s v="OFF-PA-10002005"/>
    <x v="1"/>
    <x v="10"/>
    <x v="510"/>
    <x v="561"/>
    <n v="4"/>
    <n v="0.2"/>
    <x v="570"/>
    <x v="1"/>
    <x v="1"/>
    <n v="0.25"/>
    <n v="3.2258064516129031E-2"/>
  </r>
  <r>
    <x v="590"/>
    <s v="US-2018-156986"/>
    <x v="231"/>
    <d v="2018-03-24T00:00:00"/>
    <s v="Standard Class"/>
    <s v="ZC-21910"/>
    <x v="233"/>
    <x v="0"/>
    <x v="0"/>
    <s v="Salem"/>
    <x v="21"/>
    <n v="97301"/>
    <x v="1"/>
    <s v="OFF-BI-10002498"/>
    <x v="1"/>
    <x v="8"/>
    <x v="440"/>
    <x v="562"/>
    <n v="3"/>
    <n v="0.7"/>
    <x v="571"/>
    <x v="1"/>
    <x v="1"/>
    <n v="0.25"/>
    <n v="3.2258064516129031E-2"/>
  </r>
  <r>
    <x v="591"/>
    <s v="US-2018-156986"/>
    <x v="231"/>
    <d v="2018-03-24T00:00:00"/>
    <s v="Standard Class"/>
    <s v="ZC-21910"/>
    <x v="233"/>
    <x v="0"/>
    <x v="0"/>
    <s v="Salem"/>
    <x v="21"/>
    <n v="97301"/>
    <x v="1"/>
    <s v="OFF-PA-10004101"/>
    <x v="1"/>
    <x v="10"/>
    <x v="511"/>
    <x v="563"/>
    <n v="2"/>
    <n v="0.2"/>
    <x v="572"/>
    <x v="1"/>
    <x v="1"/>
    <n v="0.25"/>
    <n v="3.2258064516129031E-2"/>
  </r>
  <r>
    <x v="592"/>
    <s v="CA-2016-135405"/>
    <x v="232"/>
    <d v="2016-01-13T00:00:00"/>
    <s v="Standard Class"/>
    <s v="MS-17830"/>
    <x v="234"/>
    <x v="0"/>
    <x v="0"/>
    <s v="Laredo"/>
    <x v="5"/>
    <n v="78041"/>
    <x v="2"/>
    <s v="OFF-AR-10004078"/>
    <x v="1"/>
    <x v="6"/>
    <x v="512"/>
    <x v="564"/>
    <n v="2"/>
    <n v="0.2"/>
    <x v="573"/>
    <x v="2"/>
    <x v="0"/>
    <n v="0.5"/>
    <n v="0.2"/>
  </r>
  <r>
    <x v="593"/>
    <s v="CA-2016-135405"/>
    <x v="232"/>
    <d v="2016-01-13T00:00:00"/>
    <s v="Standard Class"/>
    <s v="MS-17830"/>
    <x v="234"/>
    <x v="0"/>
    <x v="0"/>
    <s v="Laredo"/>
    <x v="5"/>
    <n v="78041"/>
    <x v="2"/>
    <s v="TEC-AC-10001266"/>
    <x v="2"/>
    <x v="11"/>
    <x v="198"/>
    <x v="565"/>
    <n v="3"/>
    <n v="0.2"/>
    <x v="574"/>
    <x v="2"/>
    <x v="0"/>
    <n v="0.5"/>
    <n v="0.2"/>
  </r>
  <r>
    <x v="594"/>
    <s v="CA-2016-131450"/>
    <x v="233"/>
    <d v="2016-08-15T00:00:00"/>
    <s v="Standard Class"/>
    <s v="LR-16915"/>
    <x v="235"/>
    <x v="0"/>
    <x v="0"/>
    <s v="San Diego"/>
    <x v="1"/>
    <n v="92024"/>
    <x v="1"/>
    <s v="OFF-AP-10004708"/>
    <x v="1"/>
    <x v="9"/>
    <x v="513"/>
    <x v="566"/>
    <n v="2"/>
    <n v="0"/>
    <x v="575"/>
    <x v="1"/>
    <x v="0"/>
    <n v="0.25"/>
    <n v="6.25E-2"/>
  </r>
  <r>
    <x v="595"/>
    <s v="CA-2016-131450"/>
    <x v="233"/>
    <d v="2016-08-15T00:00:00"/>
    <s v="Standard Class"/>
    <s v="LR-16915"/>
    <x v="235"/>
    <x v="0"/>
    <x v="0"/>
    <s v="San Diego"/>
    <x v="1"/>
    <n v="92024"/>
    <x v="1"/>
    <s v="TEC-CO-10004115"/>
    <x v="2"/>
    <x v="16"/>
    <x v="361"/>
    <x v="387"/>
    <n v="3"/>
    <n v="0.2"/>
    <x v="396"/>
    <x v="1"/>
    <x v="0"/>
    <n v="0.25"/>
    <n v="6.25E-2"/>
  </r>
  <r>
    <x v="596"/>
    <s v="CA-2016-131450"/>
    <x v="233"/>
    <d v="2016-08-15T00:00:00"/>
    <s v="Standard Class"/>
    <s v="LR-16915"/>
    <x v="235"/>
    <x v="0"/>
    <x v="0"/>
    <s v="San Diego"/>
    <x v="1"/>
    <n v="92024"/>
    <x v="1"/>
    <s v="TEC-PH-10002398"/>
    <x v="2"/>
    <x v="7"/>
    <x v="288"/>
    <x v="567"/>
    <n v="5"/>
    <n v="0.2"/>
    <x v="576"/>
    <x v="1"/>
    <x v="0"/>
    <n v="0.25"/>
    <n v="6.25E-2"/>
  </r>
  <r>
    <x v="597"/>
    <s v="CA-2016-131450"/>
    <x v="233"/>
    <d v="2016-08-15T00:00:00"/>
    <s v="Standard Class"/>
    <s v="LR-16915"/>
    <x v="235"/>
    <x v="0"/>
    <x v="0"/>
    <s v="San Diego"/>
    <x v="1"/>
    <n v="92024"/>
    <x v="1"/>
    <s v="FUR-FU-10001979"/>
    <x v="0"/>
    <x v="5"/>
    <x v="514"/>
    <x v="568"/>
    <n v="8"/>
    <n v="0"/>
    <x v="577"/>
    <x v="1"/>
    <x v="0"/>
    <n v="0.25"/>
    <n v="6.25E-2"/>
  </r>
  <r>
    <x v="598"/>
    <s v="CA-2018-120180"/>
    <x v="216"/>
    <d v="2018-07-16T00:00:00"/>
    <s v="First Class"/>
    <s v="TP-21130"/>
    <x v="236"/>
    <x v="0"/>
    <x v="0"/>
    <s v="Philadelphia"/>
    <x v="9"/>
    <n v="19134"/>
    <x v="3"/>
    <s v="OFF-SU-10004115"/>
    <x v="1"/>
    <x v="14"/>
    <x v="515"/>
    <x v="569"/>
    <n v="2"/>
    <n v="0.2"/>
    <x v="578"/>
    <x v="3"/>
    <x v="0"/>
    <n v="1"/>
    <n v="6.25E-2"/>
  </r>
  <r>
    <x v="599"/>
    <s v="US-2018-100720"/>
    <x v="87"/>
    <d v="2018-07-21T00:00:00"/>
    <s v="Standard Class"/>
    <s v="CK-12205"/>
    <x v="237"/>
    <x v="0"/>
    <x v="0"/>
    <s v="Philadelphia"/>
    <x v="9"/>
    <n v="19120"/>
    <x v="3"/>
    <s v="TEC-PH-10001425"/>
    <x v="2"/>
    <x v="7"/>
    <x v="516"/>
    <x v="570"/>
    <n v="3"/>
    <n v="0.4"/>
    <x v="579"/>
    <x v="3"/>
    <x v="0"/>
    <n v="0.33333333333333331"/>
    <n v="3.125E-2"/>
  </r>
  <r>
    <x v="600"/>
    <s v="US-2018-100720"/>
    <x v="87"/>
    <d v="2018-07-21T00:00:00"/>
    <s v="Standard Class"/>
    <s v="CK-12205"/>
    <x v="237"/>
    <x v="0"/>
    <x v="0"/>
    <s v="Philadelphia"/>
    <x v="9"/>
    <n v="19120"/>
    <x v="3"/>
    <s v="TEC-PH-10003963"/>
    <x v="2"/>
    <x v="7"/>
    <x v="517"/>
    <x v="571"/>
    <n v="4"/>
    <n v="0.4"/>
    <x v="580"/>
    <x v="3"/>
    <x v="0"/>
    <n v="0.33333333333333331"/>
    <n v="3.125E-2"/>
  </r>
  <r>
    <x v="601"/>
    <s v="US-2018-100720"/>
    <x v="87"/>
    <d v="2018-07-21T00:00:00"/>
    <s v="Standard Class"/>
    <s v="CK-12205"/>
    <x v="237"/>
    <x v="0"/>
    <x v="0"/>
    <s v="Philadelphia"/>
    <x v="9"/>
    <n v="19120"/>
    <x v="3"/>
    <s v="OFF-SU-10001574"/>
    <x v="1"/>
    <x v="14"/>
    <x v="503"/>
    <x v="572"/>
    <n v="2"/>
    <n v="0.2"/>
    <x v="581"/>
    <x v="3"/>
    <x v="0"/>
    <n v="0.33333333333333331"/>
    <n v="3.125E-2"/>
  </r>
  <r>
    <x v="602"/>
    <s v="CA-2016-149958"/>
    <x v="234"/>
    <d v="2016-03-19T00:00:00"/>
    <s v="Standard Class"/>
    <s v="AS-10240"/>
    <x v="238"/>
    <x v="0"/>
    <x v="0"/>
    <s v="Tampa"/>
    <x v="2"/>
    <n v="33614"/>
    <x v="0"/>
    <s v="OFF-ST-10001490"/>
    <x v="1"/>
    <x v="4"/>
    <x v="518"/>
    <x v="573"/>
    <n v="1"/>
    <n v="0.2"/>
    <x v="582"/>
    <x v="0"/>
    <x v="0"/>
    <n v="0.2"/>
    <n v="7.6923076923076927E-2"/>
  </r>
  <r>
    <x v="603"/>
    <s v="CA-2016-149958"/>
    <x v="234"/>
    <d v="2016-03-19T00:00:00"/>
    <s v="Standard Class"/>
    <s v="AS-10240"/>
    <x v="238"/>
    <x v="0"/>
    <x v="0"/>
    <s v="Tampa"/>
    <x v="2"/>
    <n v="33614"/>
    <x v="0"/>
    <s v="FUR-FU-10001756"/>
    <x v="0"/>
    <x v="5"/>
    <x v="285"/>
    <x v="502"/>
    <n v="3"/>
    <n v="0.2"/>
    <x v="514"/>
    <x v="0"/>
    <x v="0"/>
    <n v="0.2"/>
    <n v="7.6923076923076927E-2"/>
  </r>
  <r>
    <x v="604"/>
    <s v="CA-2016-149958"/>
    <x v="234"/>
    <d v="2016-03-19T00:00:00"/>
    <s v="Standard Class"/>
    <s v="AS-10240"/>
    <x v="238"/>
    <x v="0"/>
    <x v="0"/>
    <s v="Tampa"/>
    <x v="2"/>
    <n v="33614"/>
    <x v="0"/>
    <s v="OFF-BI-10000773"/>
    <x v="1"/>
    <x v="8"/>
    <x v="386"/>
    <x v="574"/>
    <n v="3"/>
    <n v="0.7"/>
    <x v="583"/>
    <x v="0"/>
    <x v="0"/>
    <n v="0.2"/>
    <n v="7.6923076923076927E-2"/>
  </r>
  <r>
    <x v="605"/>
    <s v="CA-2016-149958"/>
    <x v="234"/>
    <d v="2016-03-19T00:00:00"/>
    <s v="Standard Class"/>
    <s v="AS-10240"/>
    <x v="238"/>
    <x v="0"/>
    <x v="0"/>
    <s v="Tampa"/>
    <x v="2"/>
    <n v="33614"/>
    <x v="0"/>
    <s v="OFF-BI-10001543"/>
    <x v="1"/>
    <x v="8"/>
    <x v="380"/>
    <x v="575"/>
    <n v="4"/>
    <n v="0.7"/>
    <x v="584"/>
    <x v="0"/>
    <x v="0"/>
    <n v="0.2"/>
    <n v="7.6923076923076927E-2"/>
  </r>
  <r>
    <x v="606"/>
    <s v="CA-2016-149958"/>
    <x v="234"/>
    <d v="2016-03-19T00:00:00"/>
    <s v="Standard Class"/>
    <s v="AS-10240"/>
    <x v="238"/>
    <x v="0"/>
    <x v="0"/>
    <s v="Tampa"/>
    <x v="2"/>
    <n v="33614"/>
    <x v="0"/>
    <s v="OFF-PA-10002120"/>
    <x v="1"/>
    <x v="10"/>
    <x v="519"/>
    <x v="576"/>
    <n v="3"/>
    <n v="0.2"/>
    <x v="585"/>
    <x v="0"/>
    <x v="0"/>
    <n v="0.2"/>
    <n v="7.6923076923076927E-2"/>
  </r>
  <r>
    <x v="607"/>
    <s v="US-2016-105767"/>
    <x v="235"/>
    <d v="2016-05-27T00:00:00"/>
    <s v="Standard Class"/>
    <s v="AR-10510"/>
    <x v="239"/>
    <x v="0"/>
    <x v="0"/>
    <s v="Philadelphia"/>
    <x v="9"/>
    <n v="19134"/>
    <x v="3"/>
    <s v="OFF-BI-10000848"/>
    <x v="1"/>
    <x v="8"/>
    <x v="520"/>
    <x v="577"/>
    <n v="2"/>
    <n v="0.7"/>
    <x v="586"/>
    <x v="3"/>
    <x v="0"/>
    <n v="0.33333333333333331"/>
    <n v="0.14285714285714285"/>
  </r>
  <r>
    <x v="608"/>
    <s v="US-2016-105767"/>
    <x v="235"/>
    <d v="2016-05-27T00:00:00"/>
    <s v="Standard Class"/>
    <s v="AR-10510"/>
    <x v="239"/>
    <x v="0"/>
    <x v="0"/>
    <s v="Philadelphia"/>
    <x v="9"/>
    <n v="19134"/>
    <x v="3"/>
    <s v="OFF-AR-10001246"/>
    <x v="1"/>
    <x v="6"/>
    <x v="455"/>
    <x v="578"/>
    <n v="9"/>
    <n v="0.2"/>
    <x v="587"/>
    <x v="3"/>
    <x v="0"/>
    <n v="0.33333333333333331"/>
    <n v="0.14285714285714285"/>
  </r>
  <r>
    <x v="609"/>
    <s v="US-2016-105767"/>
    <x v="235"/>
    <d v="2016-05-27T00:00:00"/>
    <s v="Standard Class"/>
    <s v="AR-10510"/>
    <x v="239"/>
    <x v="0"/>
    <x v="0"/>
    <s v="Philadelphia"/>
    <x v="9"/>
    <n v="19134"/>
    <x v="3"/>
    <s v="TEC-PH-10003092"/>
    <x v="2"/>
    <x v="7"/>
    <x v="521"/>
    <x v="579"/>
    <n v="2"/>
    <n v="0.4"/>
    <x v="588"/>
    <x v="3"/>
    <x v="0"/>
    <n v="0.33333333333333331"/>
    <n v="0.14285714285714285"/>
  </r>
  <r>
    <x v="610"/>
    <s v="CA-2018-161816"/>
    <x v="236"/>
    <d v="2018-05-01T00:00:00"/>
    <s v="First Class"/>
    <s v="NB-18655"/>
    <x v="240"/>
    <x v="1"/>
    <x v="0"/>
    <s v="Dallas"/>
    <x v="5"/>
    <n v="75217"/>
    <x v="2"/>
    <s v="TEC-PH-10003012"/>
    <x v="2"/>
    <x v="7"/>
    <x v="348"/>
    <x v="580"/>
    <n v="3"/>
    <n v="0.2"/>
    <x v="589"/>
    <x v="2"/>
    <x v="0"/>
    <n v="0.5"/>
    <n v="5.8823529411764705E-2"/>
  </r>
  <r>
    <x v="611"/>
    <s v="CA-2018-161816"/>
    <x v="236"/>
    <d v="2018-05-01T00:00:00"/>
    <s v="First Class"/>
    <s v="NB-18655"/>
    <x v="240"/>
    <x v="1"/>
    <x v="0"/>
    <s v="Dallas"/>
    <x v="5"/>
    <n v="75217"/>
    <x v="2"/>
    <s v="OFF-LA-10004345"/>
    <x v="1"/>
    <x v="2"/>
    <x v="522"/>
    <x v="581"/>
    <n v="4"/>
    <n v="0.2"/>
    <x v="590"/>
    <x v="2"/>
    <x v="0"/>
    <n v="0.5"/>
    <n v="5.8823529411764705E-2"/>
  </r>
  <r>
    <x v="612"/>
    <s v="CA-2018-121223"/>
    <x v="108"/>
    <d v="2018-09-13T00:00:00"/>
    <s v="Second Class"/>
    <s v="GD-14590"/>
    <x v="241"/>
    <x v="1"/>
    <x v="0"/>
    <s v="Philadelphia"/>
    <x v="9"/>
    <n v="19143"/>
    <x v="3"/>
    <s v="OFF-PA-10001204"/>
    <x v="1"/>
    <x v="10"/>
    <x v="523"/>
    <x v="582"/>
    <n v="2"/>
    <n v="0.2"/>
    <x v="591"/>
    <x v="3"/>
    <x v="0"/>
    <n v="0.5"/>
    <n v="0.16666666666666666"/>
  </r>
  <r>
    <x v="613"/>
    <s v="CA-2018-121223"/>
    <x v="108"/>
    <d v="2018-09-13T00:00:00"/>
    <s v="Second Class"/>
    <s v="GD-14590"/>
    <x v="241"/>
    <x v="1"/>
    <x v="0"/>
    <s v="Philadelphia"/>
    <x v="9"/>
    <n v="19143"/>
    <x v="3"/>
    <s v="TEC-PH-10004667"/>
    <x v="2"/>
    <x v="7"/>
    <x v="524"/>
    <x v="583"/>
    <n v="9"/>
    <n v="0.4"/>
    <x v="592"/>
    <x v="3"/>
    <x v="0"/>
    <n v="0.5"/>
    <n v="0.16666666666666666"/>
  </r>
  <r>
    <x v="614"/>
    <s v="CA-2019-138611"/>
    <x v="237"/>
    <d v="2019-11-17T00:00:00"/>
    <s v="Second Class"/>
    <s v="CK-12595"/>
    <x v="242"/>
    <x v="0"/>
    <x v="0"/>
    <s v="Grove City"/>
    <x v="24"/>
    <n v="43123"/>
    <x v="3"/>
    <s v="TEC-PH-10000011"/>
    <x v="2"/>
    <x v="7"/>
    <x v="223"/>
    <x v="584"/>
    <n v="10"/>
    <n v="0.4"/>
    <x v="593"/>
    <x v="3"/>
    <x v="0"/>
    <n v="0.5"/>
    <n v="0.04"/>
  </r>
  <r>
    <x v="615"/>
    <s v="CA-2019-138611"/>
    <x v="237"/>
    <d v="2019-11-17T00:00:00"/>
    <s v="Second Class"/>
    <s v="CK-12595"/>
    <x v="242"/>
    <x v="0"/>
    <x v="0"/>
    <s v="Grove City"/>
    <x v="24"/>
    <n v="43123"/>
    <x v="3"/>
    <s v="OFF-BI-10002949"/>
    <x v="1"/>
    <x v="8"/>
    <x v="525"/>
    <x v="585"/>
    <n v="2"/>
    <n v="0.7"/>
    <x v="594"/>
    <x v="3"/>
    <x v="0"/>
    <n v="0.5"/>
    <n v="0.04"/>
  </r>
  <r>
    <x v="616"/>
    <s v="CA-2019-117947"/>
    <x v="238"/>
    <d v="2019-08-23T00:00:00"/>
    <s v="Second Class"/>
    <s v="NG-18355"/>
    <x v="243"/>
    <x v="1"/>
    <x v="0"/>
    <s v="New York City"/>
    <x v="15"/>
    <n v="10011"/>
    <x v="3"/>
    <s v="FUR-FU-10003849"/>
    <x v="0"/>
    <x v="5"/>
    <x v="526"/>
    <x v="586"/>
    <n v="2"/>
    <n v="0"/>
    <x v="595"/>
    <x v="3"/>
    <x v="0"/>
    <n v="0.2"/>
    <n v="6.25E-2"/>
  </r>
  <r>
    <x v="617"/>
    <s v="CA-2019-117947"/>
    <x v="238"/>
    <d v="2019-08-23T00:00:00"/>
    <s v="Second Class"/>
    <s v="NG-18355"/>
    <x v="243"/>
    <x v="1"/>
    <x v="0"/>
    <s v="New York City"/>
    <x v="15"/>
    <n v="10011"/>
    <x v="3"/>
    <s v="FUR-FU-10000010"/>
    <x v="0"/>
    <x v="5"/>
    <x v="527"/>
    <x v="587"/>
    <n v="2"/>
    <n v="0"/>
    <x v="596"/>
    <x v="3"/>
    <x v="0"/>
    <n v="0.2"/>
    <n v="6.25E-2"/>
  </r>
  <r>
    <x v="618"/>
    <s v="CA-2019-117947"/>
    <x v="238"/>
    <d v="2019-08-23T00:00:00"/>
    <s v="Second Class"/>
    <s v="NG-18355"/>
    <x v="243"/>
    <x v="1"/>
    <x v="0"/>
    <s v="New York City"/>
    <x v="15"/>
    <n v="10011"/>
    <x v="3"/>
    <s v="OFF-BI-10002824"/>
    <x v="1"/>
    <x v="8"/>
    <x v="528"/>
    <x v="588"/>
    <n v="9"/>
    <n v="0.2"/>
    <x v="597"/>
    <x v="3"/>
    <x v="0"/>
    <n v="0.2"/>
    <n v="6.25E-2"/>
  </r>
  <r>
    <x v="619"/>
    <s v="CA-2019-117947"/>
    <x v="238"/>
    <d v="2019-08-23T00:00:00"/>
    <s v="Second Class"/>
    <s v="NG-18355"/>
    <x v="243"/>
    <x v="1"/>
    <x v="0"/>
    <s v="New York City"/>
    <x v="15"/>
    <n v="10011"/>
    <x v="3"/>
    <s v="TEC-PH-10002538"/>
    <x v="2"/>
    <x v="7"/>
    <x v="529"/>
    <x v="589"/>
    <n v="1"/>
    <n v="0"/>
    <x v="598"/>
    <x v="3"/>
    <x v="0"/>
    <n v="0.2"/>
    <n v="6.25E-2"/>
  </r>
  <r>
    <x v="620"/>
    <s v="CA-2019-117947"/>
    <x v="238"/>
    <d v="2019-08-23T00:00:00"/>
    <s v="Second Class"/>
    <s v="NG-18355"/>
    <x v="243"/>
    <x v="1"/>
    <x v="0"/>
    <s v="New York City"/>
    <x v="15"/>
    <n v="10011"/>
    <x v="3"/>
    <s v="FUR-FU-10000521"/>
    <x v="0"/>
    <x v="5"/>
    <x v="139"/>
    <x v="590"/>
    <n v="3"/>
    <n v="0"/>
    <x v="599"/>
    <x v="3"/>
    <x v="0"/>
    <n v="0.2"/>
    <n v="6.25E-2"/>
  </r>
  <r>
    <x v="621"/>
    <s v="US-2016-111171"/>
    <x v="58"/>
    <d v="2016-12-31T00:00:00"/>
    <s v="Standard Class"/>
    <s v="CA-12265"/>
    <x v="244"/>
    <x v="0"/>
    <x v="0"/>
    <s v="Chicago"/>
    <x v="10"/>
    <n v="60610"/>
    <x v="2"/>
    <s v="OFF-BI-10002103"/>
    <x v="1"/>
    <x v="8"/>
    <x v="530"/>
    <x v="591"/>
    <n v="5"/>
    <n v="0.8"/>
    <x v="600"/>
    <x v="2"/>
    <x v="0"/>
    <n v="1"/>
    <n v="5.8823529411764705E-2"/>
  </r>
  <r>
    <x v="622"/>
    <s v="CA-2017-138009"/>
    <x v="239"/>
    <d v="2017-12-03T00:00:00"/>
    <s v="Standard Class"/>
    <s v="SF-20965"/>
    <x v="245"/>
    <x v="1"/>
    <x v="0"/>
    <s v="Dearborn"/>
    <x v="12"/>
    <n v="48126"/>
    <x v="2"/>
    <s v="FUR-CH-10004853"/>
    <x v="0"/>
    <x v="1"/>
    <x v="531"/>
    <x v="85"/>
    <n v="2"/>
    <n v="0"/>
    <x v="601"/>
    <x v="2"/>
    <x v="0"/>
    <n v="0.25"/>
    <n v="5.8823529411764705E-2"/>
  </r>
  <r>
    <x v="623"/>
    <s v="CA-2017-138009"/>
    <x v="239"/>
    <d v="2017-12-03T00:00:00"/>
    <s v="Standard Class"/>
    <s v="SF-20965"/>
    <x v="245"/>
    <x v="1"/>
    <x v="0"/>
    <s v="Dearborn"/>
    <x v="12"/>
    <n v="48126"/>
    <x v="2"/>
    <s v="OFF-AP-10000179"/>
    <x v="1"/>
    <x v="9"/>
    <x v="532"/>
    <x v="592"/>
    <n v="5"/>
    <n v="0.1"/>
    <x v="602"/>
    <x v="2"/>
    <x v="0"/>
    <n v="0.25"/>
    <n v="5.8823529411764705E-2"/>
  </r>
  <r>
    <x v="624"/>
    <s v="CA-2017-138009"/>
    <x v="239"/>
    <d v="2017-12-03T00:00:00"/>
    <s v="Standard Class"/>
    <s v="SF-20965"/>
    <x v="245"/>
    <x v="1"/>
    <x v="0"/>
    <s v="Dearborn"/>
    <x v="12"/>
    <n v="48126"/>
    <x v="2"/>
    <s v="OFF-ST-10001272"/>
    <x v="1"/>
    <x v="4"/>
    <x v="533"/>
    <x v="593"/>
    <n v="4"/>
    <n v="0"/>
    <x v="603"/>
    <x v="2"/>
    <x v="0"/>
    <n v="0.25"/>
    <n v="5.8823529411764705E-2"/>
  </r>
  <r>
    <x v="625"/>
    <s v="CA-2017-138009"/>
    <x v="239"/>
    <d v="2017-12-03T00:00:00"/>
    <s v="Standard Class"/>
    <s v="SF-20965"/>
    <x v="245"/>
    <x v="1"/>
    <x v="0"/>
    <s v="Dearborn"/>
    <x v="12"/>
    <n v="48126"/>
    <x v="2"/>
    <s v="OFF-AR-10004042"/>
    <x v="1"/>
    <x v="6"/>
    <x v="30"/>
    <x v="594"/>
    <n v="9"/>
    <n v="0"/>
    <x v="604"/>
    <x v="2"/>
    <x v="0"/>
    <n v="0.25"/>
    <n v="5.8823529411764705E-2"/>
  </r>
  <r>
    <x v="626"/>
    <s v="CA-2019-163020"/>
    <x v="175"/>
    <d v="2019-09-19T00:00:00"/>
    <s v="Standard Class"/>
    <s v="MO-17800"/>
    <x v="246"/>
    <x v="2"/>
    <x v="0"/>
    <s v="New York City"/>
    <x v="15"/>
    <n v="10009"/>
    <x v="3"/>
    <s v="FUR-FU-10000221"/>
    <x v="0"/>
    <x v="5"/>
    <x v="534"/>
    <x v="595"/>
    <n v="7"/>
    <n v="0"/>
    <x v="605"/>
    <x v="3"/>
    <x v="0"/>
    <n v="1"/>
    <n v="9.0909090909090912E-2"/>
  </r>
  <r>
    <x v="627"/>
    <s v="CA-2019-153787"/>
    <x v="240"/>
    <d v="2019-05-23T00:00:00"/>
    <s v="Standard Class"/>
    <s v="AT-10735"/>
    <x v="247"/>
    <x v="0"/>
    <x v="0"/>
    <s v="Seattle"/>
    <x v="4"/>
    <n v="98115"/>
    <x v="1"/>
    <s v="OFF-AP-10001563"/>
    <x v="1"/>
    <x v="9"/>
    <x v="535"/>
    <x v="596"/>
    <n v="2"/>
    <n v="0"/>
    <x v="606"/>
    <x v="1"/>
    <x v="0"/>
    <n v="1"/>
    <n v="6.25E-2"/>
  </r>
  <r>
    <x v="628"/>
    <s v="CA-2019-133431"/>
    <x v="94"/>
    <d v="2019-12-21T00:00:00"/>
    <s v="Standard Class"/>
    <s v="LC-17140"/>
    <x v="95"/>
    <x v="0"/>
    <x v="0"/>
    <s v="San Francisco"/>
    <x v="1"/>
    <n v="94122"/>
    <x v="1"/>
    <s v="OFF-BI-10000605"/>
    <x v="1"/>
    <x v="8"/>
    <x v="536"/>
    <x v="597"/>
    <n v="5"/>
    <n v="0.2"/>
    <x v="607"/>
    <x v="1"/>
    <x v="0"/>
    <n v="0.5"/>
    <n v="5.2631578947368418E-2"/>
  </r>
  <r>
    <x v="629"/>
    <s v="CA-2019-133431"/>
    <x v="94"/>
    <d v="2019-12-21T00:00:00"/>
    <s v="Standard Class"/>
    <s v="LC-17140"/>
    <x v="95"/>
    <x v="0"/>
    <x v="0"/>
    <s v="San Francisco"/>
    <x v="1"/>
    <n v="94122"/>
    <x v="1"/>
    <s v="OFF-PA-10002615"/>
    <x v="1"/>
    <x v="10"/>
    <x v="250"/>
    <x v="598"/>
    <n v="3"/>
    <n v="0"/>
    <x v="608"/>
    <x v="1"/>
    <x v="0"/>
    <n v="0.5"/>
    <n v="5.2631578947368418E-2"/>
  </r>
  <r>
    <x v="630"/>
    <s v="US-2018-135720"/>
    <x v="25"/>
    <d v="2018-12-13T00:00:00"/>
    <s v="Second Class"/>
    <s v="FM-14380"/>
    <x v="248"/>
    <x v="0"/>
    <x v="0"/>
    <s v="Aurora"/>
    <x v="22"/>
    <n v="80013"/>
    <x v="1"/>
    <s v="OFF-ST-10001963"/>
    <x v="1"/>
    <x v="4"/>
    <x v="537"/>
    <x v="599"/>
    <n v="3"/>
    <n v="0.2"/>
    <x v="609"/>
    <x v="1"/>
    <x v="1"/>
    <n v="0.33333333333333331"/>
    <n v="7.1428571428571425E-2"/>
  </r>
  <r>
    <x v="631"/>
    <s v="US-2018-135720"/>
    <x v="25"/>
    <d v="2018-12-13T00:00:00"/>
    <s v="Second Class"/>
    <s v="FM-14380"/>
    <x v="248"/>
    <x v="0"/>
    <x v="0"/>
    <s v="Aurora"/>
    <x v="22"/>
    <n v="80013"/>
    <x v="1"/>
    <s v="TEC-AC-10001267"/>
    <x v="2"/>
    <x v="11"/>
    <x v="538"/>
    <x v="600"/>
    <n v="5"/>
    <n v="0.2"/>
    <x v="610"/>
    <x v="1"/>
    <x v="1"/>
    <n v="0.33333333333333331"/>
    <n v="7.1428571428571425E-2"/>
  </r>
  <r>
    <x v="632"/>
    <s v="US-2018-135720"/>
    <x v="25"/>
    <d v="2018-12-13T00:00:00"/>
    <s v="Second Class"/>
    <s v="FM-14380"/>
    <x v="248"/>
    <x v="0"/>
    <x v="0"/>
    <s v="Aurora"/>
    <x v="22"/>
    <n v="80013"/>
    <x v="1"/>
    <s v="TEC-PH-10002103"/>
    <x v="2"/>
    <x v="7"/>
    <x v="539"/>
    <x v="601"/>
    <n v="4"/>
    <n v="0.2"/>
    <x v="611"/>
    <x v="1"/>
    <x v="1"/>
    <n v="0.33333333333333331"/>
    <n v="7.1428571428571425E-2"/>
  </r>
  <r>
    <x v="633"/>
    <s v="CA-2019-144694"/>
    <x v="241"/>
    <d v="2019-09-26T00:00:00"/>
    <s v="Second Class"/>
    <s v="BD-11605"/>
    <x v="205"/>
    <x v="0"/>
    <x v="0"/>
    <s v="Miami"/>
    <x v="2"/>
    <n v="33180"/>
    <x v="0"/>
    <s v="TEC-AC-10002857"/>
    <x v="2"/>
    <x v="11"/>
    <x v="540"/>
    <x v="602"/>
    <n v="3"/>
    <n v="0.2"/>
    <x v="612"/>
    <x v="0"/>
    <x v="0"/>
    <n v="0.5"/>
    <n v="0.05"/>
  </r>
  <r>
    <x v="634"/>
    <s v="CA-2019-144694"/>
    <x v="241"/>
    <d v="2019-09-26T00:00:00"/>
    <s v="Second Class"/>
    <s v="BD-11605"/>
    <x v="205"/>
    <x v="0"/>
    <x v="0"/>
    <s v="Miami"/>
    <x v="2"/>
    <n v="33180"/>
    <x v="0"/>
    <s v="OFF-LA-10003930"/>
    <x v="1"/>
    <x v="2"/>
    <x v="508"/>
    <x v="603"/>
    <n v="3"/>
    <n v="0.2"/>
    <x v="613"/>
    <x v="0"/>
    <x v="0"/>
    <n v="0.5"/>
    <n v="0.05"/>
  </r>
  <r>
    <x v="635"/>
    <s v="CA-2017-168004"/>
    <x v="242"/>
    <d v="2017-10-09T00:00:00"/>
    <s v="Second Class"/>
    <s v="DJ-13420"/>
    <x v="249"/>
    <x v="1"/>
    <x v="0"/>
    <s v="Warner Robins"/>
    <x v="32"/>
    <n v="31088"/>
    <x v="0"/>
    <s v="FUR-CH-10001482"/>
    <x v="0"/>
    <x v="1"/>
    <x v="541"/>
    <x v="604"/>
    <n v="3"/>
    <n v="0"/>
    <x v="614"/>
    <x v="0"/>
    <x v="0"/>
    <n v="1"/>
    <n v="0.2"/>
  </r>
  <r>
    <x v="636"/>
    <s v="US-2018-123470"/>
    <x v="243"/>
    <d v="2018-08-21T00:00:00"/>
    <s v="Standard Class"/>
    <s v="ME-17725"/>
    <x v="250"/>
    <x v="0"/>
    <x v="0"/>
    <s v="Aurora"/>
    <x v="22"/>
    <n v="80013"/>
    <x v="1"/>
    <s v="OFF-BI-10001989"/>
    <x v="1"/>
    <x v="8"/>
    <x v="542"/>
    <x v="605"/>
    <n v="3"/>
    <n v="0.7"/>
    <x v="615"/>
    <x v="1"/>
    <x v="0"/>
    <n v="0.5"/>
    <n v="7.6923076923076927E-2"/>
  </r>
  <r>
    <x v="637"/>
    <s v="US-2018-123470"/>
    <x v="243"/>
    <d v="2018-08-21T00:00:00"/>
    <s v="Standard Class"/>
    <s v="ME-17725"/>
    <x v="250"/>
    <x v="0"/>
    <x v="0"/>
    <s v="Aurora"/>
    <x v="22"/>
    <n v="80013"/>
    <x v="1"/>
    <s v="OFF-AP-10003287"/>
    <x v="1"/>
    <x v="9"/>
    <x v="543"/>
    <x v="606"/>
    <n v="3"/>
    <n v="0.2"/>
    <x v="616"/>
    <x v="1"/>
    <x v="0"/>
    <n v="0.5"/>
    <n v="7.6923076923076927E-2"/>
  </r>
  <r>
    <x v="638"/>
    <s v="CA-2018-115917"/>
    <x v="244"/>
    <d v="2018-05-25T00:00:00"/>
    <s v="Standard Class"/>
    <s v="RB-19465"/>
    <x v="46"/>
    <x v="2"/>
    <x v="0"/>
    <s v="Vallejo"/>
    <x v="1"/>
    <n v="94591"/>
    <x v="1"/>
    <s v="FUR-FU-10000576"/>
    <x v="0"/>
    <x v="5"/>
    <x v="221"/>
    <x v="607"/>
    <n v="5"/>
    <n v="0"/>
    <x v="617"/>
    <x v="1"/>
    <x v="1"/>
    <n v="0.5"/>
    <n v="4.3478260869565216E-2"/>
  </r>
  <r>
    <x v="639"/>
    <s v="CA-2018-115917"/>
    <x v="244"/>
    <d v="2018-05-25T00:00:00"/>
    <s v="Standard Class"/>
    <s v="RB-19465"/>
    <x v="46"/>
    <x v="2"/>
    <x v="0"/>
    <s v="Vallejo"/>
    <x v="1"/>
    <n v="94591"/>
    <x v="1"/>
    <s v="OFF-BI-10004728"/>
    <x v="1"/>
    <x v="8"/>
    <x v="544"/>
    <x v="608"/>
    <n v="4"/>
    <n v="0.2"/>
    <x v="618"/>
    <x v="1"/>
    <x v="1"/>
    <n v="0.5"/>
    <n v="4.3478260869565216E-2"/>
  </r>
  <r>
    <x v="640"/>
    <s v="CA-2018-147067"/>
    <x v="122"/>
    <d v="2018-12-22T00:00:00"/>
    <s v="Standard Class"/>
    <s v="JD-16150"/>
    <x v="251"/>
    <x v="1"/>
    <x v="0"/>
    <s v="Minneapolis"/>
    <x v="11"/>
    <n v="55407"/>
    <x v="2"/>
    <s v="FUR-FU-10000732"/>
    <x v="0"/>
    <x v="5"/>
    <x v="545"/>
    <x v="609"/>
    <n v="3"/>
    <n v="0"/>
    <x v="619"/>
    <x v="2"/>
    <x v="0"/>
    <n v="1"/>
    <n v="5.8823529411764705E-2"/>
  </r>
  <r>
    <x v="641"/>
    <s v="CA-2019-167913"/>
    <x v="245"/>
    <d v="2019-08-03T00:00:00"/>
    <s v="Second Class"/>
    <s v="JL-15835"/>
    <x v="252"/>
    <x v="0"/>
    <x v="0"/>
    <s v="Mission Viejo"/>
    <x v="1"/>
    <n v="92691"/>
    <x v="1"/>
    <s v="OFF-ST-10000585"/>
    <x v="1"/>
    <x v="4"/>
    <x v="546"/>
    <x v="610"/>
    <n v="2"/>
    <n v="0"/>
    <x v="620"/>
    <x v="1"/>
    <x v="0"/>
    <n v="0.5"/>
    <n v="2.9411764705882353E-2"/>
  </r>
  <r>
    <x v="642"/>
    <s v="CA-2019-167913"/>
    <x v="245"/>
    <d v="2019-08-03T00:00:00"/>
    <s v="Second Class"/>
    <s v="JL-15835"/>
    <x v="252"/>
    <x v="0"/>
    <x v="0"/>
    <s v="Mission Viejo"/>
    <x v="1"/>
    <n v="92691"/>
    <x v="1"/>
    <s v="OFF-LA-10002787"/>
    <x v="1"/>
    <x v="2"/>
    <x v="547"/>
    <x v="611"/>
    <n v="7"/>
    <n v="0"/>
    <x v="621"/>
    <x v="1"/>
    <x v="0"/>
    <n v="0.5"/>
    <n v="2.9411764705882353E-2"/>
  </r>
  <r>
    <x v="643"/>
    <s v="CA-2019-106103"/>
    <x v="193"/>
    <d v="2019-06-15T00:00:00"/>
    <s v="Standard Class"/>
    <s v="SC-20305"/>
    <x v="253"/>
    <x v="0"/>
    <x v="0"/>
    <s v="Rochester Hills"/>
    <x v="12"/>
    <n v="48307"/>
    <x v="2"/>
    <s v="TEC-AC-10003832"/>
    <x v="2"/>
    <x v="11"/>
    <x v="463"/>
    <x v="612"/>
    <n v="4"/>
    <n v="0"/>
    <x v="622"/>
    <x v="2"/>
    <x v="0"/>
    <n v="1"/>
    <n v="8.3333333333333329E-2"/>
  </r>
  <r>
    <x v="644"/>
    <s v="US-2019-127719"/>
    <x v="246"/>
    <d v="2019-07-25T00:00:00"/>
    <s v="Standard Class"/>
    <s v="TW-21025"/>
    <x v="69"/>
    <x v="2"/>
    <x v="0"/>
    <s v="Plainfield"/>
    <x v="30"/>
    <n v="7060"/>
    <x v="3"/>
    <s v="OFF-PA-10001934"/>
    <x v="1"/>
    <x v="10"/>
    <x v="548"/>
    <x v="90"/>
    <n v="1"/>
    <n v="0"/>
    <x v="623"/>
    <x v="3"/>
    <x v="0"/>
    <n v="1"/>
    <n v="8.3333333333333329E-2"/>
  </r>
  <r>
    <x v="645"/>
    <s v="CA-2019-126221"/>
    <x v="247"/>
    <d v="2020-01-05T00:00:00"/>
    <s v="Standard Class"/>
    <s v="CC-12430"/>
    <x v="254"/>
    <x v="2"/>
    <x v="0"/>
    <s v="Columbus"/>
    <x v="14"/>
    <n v="47201"/>
    <x v="2"/>
    <s v="OFF-AP-10002457"/>
    <x v="1"/>
    <x v="9"/>
    <x v="549"/>
    <x v="613"/>
    <n v="2"/>
    <n v="0"/>
    <x v="624"/>
    <x v="2"/>
    <x v="0"/>
    <n v="1"/>
    <n v="5.2631578947368418E-2"/>
  </r>
  <r>
    <x v="646"/>
    <s v="CA-2018-103947"/>
    <x v="178"/>
    <d v="2018-04-08T00:00:00"/>
    <s v="Standard Class"/>
    <s v="BB-10990"/>
    <x v="121"/>
    <x v="1"/>
    <x v="0"/>
    <s v="Sierra Vista"/>
    <x v="16"/>
    <n v="85635"/>
    <x v="1"/>
    <s v="OFF-FA-10003112"/>
    <x v="1"/>
    <x v="13"/>
    <x v="128"/>
    <x v="614"/>
    <n v="5"/>
    <n v="0.2"/>
    <x v="625"/>
    <x v="1"/>
    <x v="0"/>
    <n v="0.5"/>
    <n v="0.125"/>
  </r>
  <r>
    <x v="647"/>
    <s v="CA-2018-103947"/>
    <x v="178"/>
    <d v="2018-04-08T00:00:00"/>
    <s v="Standard Class"/>
    <s v="BB-10990"/>
    <x v="121"/>
    <x v="1"/>
    <x v="0"/>
    <s v="Sierra Vista"/>
    <x v="16"/>
    <n v="85635"/>
    <x v="1"/>
    <s v="OFF-AP-10002350"/>
    <x v="1"/>
    <x v="9"/>
    <x v="550"/>
    <x v="615"/>
    <n v="2"/>
    <n v="0.2"/>
    <x v="626"/>
    <x v="1"/>
    <x v="0"/>
    <n v="0.5"/>
    <n v="0.125"/>
  </r>
  <r>
    <x v="648"/>
    <s v="CA-2018-160745"/>
    <x v="25"/>
    <d v="2018-12-16T00:00:00"/>
    <s v="Second Class"/>
    <s v="AR-10825"/>
    <x v="255"/>
    <x v="1"/>
    <x v="0"/>
    <s v="Vancouver"/>
    <x v="4"/>
    <n v="98661"/>
    <x v="1"/>
    <s v="FUR-FU-10001935"/>
    <x v="0"/>
    <x v="5"/>
    <x v="345"/>
    <x v="616"/>
    <n v="4"/>
    <n v="0"/>
    <x v="627"/>
    <x v="1"/>
    <x v="0"/>
    <n v="0.33333333333333331"/>
    <n v="7.6923076923076927E-2"/>
  </r>
  <r>
    <x v="649"/>
    <s v="CA-2018-160745"/>
    <x v="25"/>
    <d v="2018-12-16T00:00:00"/>
    <s v="Second Class"/>
    <s v="AR-10825"/>
    <x v="255"/>
    <x v="1"/>
    <x v="0"/>
    <s v="Vancouver"/>
    <x v="4"/>
    <n v="98661"/>
    <x v="1"/>
    <s v="TEC-PH-10003273"/>
    <x v="2"/>
    <x v="7"/>
    <x v="173"/>
    <x v="214"/>
    <n v="3"/>
    <n v="0.2"/>
    <x v="216"/>
    <x v="1"/>
    <x v="0"/>
    <n v="0.33333333333333331"/>
    <n v="7.6923076923076927E-2"/>
  </r>
  <r>
    <x v="650"/>
    <s v="CA-2018-160745"/>
    <x v="25"/>
    <d v="2018-12-16T00:00:00"/>
    <s v="Second Class"/>
    <s v="AR-10825"/>
    <x v="255"/>
    <x v="1"/>
    <x v="0"/>
    <s v="Vancouver"/>
    <x v="4"/>
    <n v="98661"/>
    <x v="1"/>
    <s v="TEC-AC-10001142"/>
    <x v="2"/>
    <x v="11"/>
    <x v="551"/>
    <x v="617"/>
    <n v="4"/>
    <n v="0"/>
    <x v="628"/>
    <x v="1"/>
    <x v="0"/>
    <n v="0.33333333333333331"/>
    <n v="7.6923076923076927E-2"/>
  </r>
  <r>
    <x v="651"/>
    <s v="CA-2018-132661"/>
    <x v="248"/>
    <d v="2018-10-29T00:00:00"/>
    <s v="Standard Class"/>
    <s v="SR-20740"/>
    <x v="256"/>
    <x v="2"/>
    <x v="0"/>
    <s v="New York City"/>
    <x v="15"/>
    <n v="10024"/>
    <x v="3"/>
    <s v="OFF-PA-10000482"/>
    <x v="1"/>
    <x v="10"/>
    <x v="67"/>
    <x v="618"/>
    <n v="10"/>
    <n v="0"/>
    <x v="629"/>
    <x v="3"/>
    <x v="0"/>
    <n v="1"/>
    <n v="8.3333333333333329E-2"/>
  </r>
  <r>
    <x v="652"/>
    <s v="CA-2019-140844"/>
    <x v="249"/>
    <d v="2019-06-23T00:00:00"/>
    <s v="Standard Class"/>
    <s v="AR-10405"/>
    <x v="153"/>
    <x v="1"/>
    <x v="0"/>
    <s v="New York City"/>
    <x v="15"/>
    <n v="10035"/>
    <x v="3"/>
    <s v="OFF-PA-10003892"/>
    <x v="1"/>
    <x v="10"/>
    <x v="62"/>
    <x v="619"/>
    <n v="2"/>
    <n v="0"/>
    <x v="630"/>
    <x v="3"/>
    <x v="0"/>
    <n v="0.5"/>
    <n v="0.14285714285714285"/>
  </r>
  <r>
    <x v="653"/>
    <s v="CA-2019-140844"/>
    <x v="249"/>
    <d v="2019-06-23T00:00:00"/>
    <s v="Standard Class"/>
    <s v="AR-10405"/>
    <x v="153"/>
    <x v="1"/>
    <x v="0"/>
    <s v="New York City"/>
    <x v="15"/>
    <n v="10035"/>
    <x v="3"/>
    <s v="TEC-AC-10001101"/>
    <x v="2"/>
    <x v="11"/>
    <x v="552"/>
    <x v="620"/>
    <n v="8"/>
    <n v="0"/>
    <x v="631"/>
    <x v="3"/>
    <x v="0"/>
    <n v="0.5"/>
    <n v="0.14285714285714285"/>
  </r>
  <r>
    <x v="654"/>
    <s v="CA-2018-137239"/>
    <x v="250"/>
    <d v="2018-08-28T00:00:00"/>
    <s v="Standard Class"/>
    <s v="CR-12730"/>
    <x v="257"/>
    <x v="0"/>
    <x v="0"/>
    <s v="Columbus"/>
    <x v="24"/>
    <n v="43229"/>
    <x v="3"/>
    <s v="OFF-AP-10002439"/>
    <x v="1"/>
    <x v="9"/>
    <x v="553"/>
    <x v="621"/>
    <n v="2"/>
    <n v="0.2"/>
    <x v="632"/>
    <x v="3"/>
    <x v="0"/>
    <n v="0.33333333333333331"/>
    <n v="0.16666666666666666"/>
  </r>
  <r>
    <x v="655"/>
    <s v="CA-2018-137239"/>
    <x v="250"/>
    <d v="2018-08-28T00:00:00"/>
    <s v="Standard Class"/>
    <s v="CR-12730"/>
    <x v="257"/>
    <x v="0"/>
    <x v="0"/>
    <s v="Columbus"/>
    <x v="24"/>
    <n v="43229"/>
    <x v="3"/>
    <s v="OFF-BI-10002827"/>
    <x v="1"/>
    <x v="8"/>
    <x v="554"/>
    <x v="622"/>
    <n v="2"/>
    <n v="0.7"/>
    <x v="633"/>
    <x v="3"/>
    <x v="0"/>
    <n v="0.33333333333333331"/>
    <n v="0.16666666666666666"/>
  </r>
  <r>
    <x v="656"/>
    <s v="CA-2018-137239"/>
    <x v="250"/>
    <d v="2018-08-28T00:00:00"/>
    <s v="Standard Class"/>
    <s v="CR-12730"/>
    <x v="257"/>
    <x v="0"/>
    <x v="0"/>
    <s v="Columbus"/>
    <x v="24"/>
    <n v="43229"/>
    <x v="3"/>
    <s v="OFF-EN-10002230"/>
    <x v="1"/>
    <x v="12"/>
    <x v="555"/>
    <x v="623"/>
    <n v="2"/>
    <n v="0.2"/>
    <x v="634"/>
    <x v="3"/>
    <x v="0"/>
    <n v="0.33333333333333331"/>
    <n v="0.16666666666666666"/>
  </r>
  <r>
    <x v="657"/>
    <s v="US-2018-156097"/>
    <x v="251"/>
    <d v="2018-09-19T00:00:00"/>
    <s v="Same Day"/>
    <s v="EH-14125"/>
    <x v="258"/>
    <x v="2"/>
    <x v="0"/>
    <s v="Aurora"/>
    <x v="10"/>
    <n v="60505"/>
    <x v="2"/>
    <s v="FUR-CH-10001215"/>
    <x v="0"/>
    <x v="1"/>
    <x v="445"/>
    <x v="624"/>
    <n v="2"/>
    <n v="0.3"/>
    <x v="635"/>
    <x v="2"/>
    <x v="0"/>
    <n v="0.5"/>
    <n v="5.5555555555555552E-2"/>
  </r>
  <r>
    <x v="658"/>
    <s v="US-2018-156097"/>
    <x v="251"/>
    <d v="2018-09-19T00:00:00"/>
    <s v="Same Day"/>
    <s v="EH-14125"/>
    <x v="258"/>
    <x v="2"/>
    <x v="0"/>
    <s v="Aurora"/>
    <x v="10"/>
    <n v="60505"/>
    <x v="2"/>
    <s v="OFF-BI-10004654"/>
    <x v="1"/>
    <x v="8"/>
    <x v="68"/>
    <x v="625"/>
    <n v="2"/>
    <n v="0.8"/>
    <x v="636"/>
    <x v="2"/>
    <x v="0"/>
    <n v="0.5"/>
    <n v="5.5555555555555552E-2"/>
  </r>
  <r>
    <x v="659"/>
    <s v="CA-2017-146563"/>
    <x v="252"/>
    <d v="2017-08-28T00:00:00"/>
    <s v="Standard Class"/>
    <s v="CB-12025"/>
    <x v="90"/>
    <x v="0"/>
    <x v="0"/>
    <s v="Arlington"/>
    <x v="5"/>
    <n v="76017"/>
    <x v="2"/>
    <s v="OFF-ST-10001490"/>
    <x v="1"/>
    <x v="4"/>
    <x v="518"/>
    <x v="626"/>
    <n v="7"/>
    <n v="0.2"/>
    <x v="637"/>
    <x v="2"/>
    <x v="0"/>
    <n v="0.25"/>
    <n v="3.8461538461538464E-2"/>
  </r>
  <r>
    <x v="660"/>
    <s v="CA-2017-146563"/>
    <x v="252"/>
    <d v="2017-08-28T00:00:00"/>
    <s v="Standard Class"/>
    <s v="CB-12025"/>
    <x v="90"/>
    <x v="0"/>
    <x v="0"/>
    <s v="Arlington"/>
    <x v="5"/>
    <n v="76017"/>
    <x v="2"/>
    <s v="OFF-ST-10001511"/>
    <x v="1"/>
    <x v="4"/>
    <x v="556"/>
    <x v="627"/>
    <n v="14"/>
    <n v="0.2"/>
    <x v="638"/>
    <x v="2"/>
    <x v="0"/>
    <n v="0.25"/>
    <n v="3.8461538461538464E-2"/>
  </r>
  <r>
    <x v="661"/>
    <s v="CA-2017-146563"/>
    <x v="252"/>
    <d v="2017-08-28T00:00:00"/>
    <s v="Standard Class"/>
    <s v="CB-12025"/>
    <x v="90"/>
    <x v="0"/>
    <x v="0"/>
    <s v="Arlington"/>
    <x v="5"/>
    <n v="76017"/>
    <x v="2"/>
    <s v="FUR-TA-10001768"/>
    <x v="0"/>
    <x v="3"/>
    <x v="114"/>
    <x v="628"/>
    <n v="5"/>
    <n v="0.3"/>
    <x v="639"/>
    <x v="2"/>
    <x v="0"/>
    <n v="0.25"/>
    <n v="3.8461538461538464E-2"/>
  </r>
  <r>
    <x v="662"/>
    <s v="CA-2017-146563"/>
    <x v="252"/>
    <d v="2017-08-28T00:00:00"/>
    <s v="Standard Class"/>
    <s v="CB-12025"/>
    <x v="90"/>
    <x v="0"/>
    <x v="0"/>
    <s v="Arlington"/>
    <x v="5"/>
    <n v="76017"/>
    <x v="2"/>
    <s v="OFF-BI-10003981"/>
    <x v="1"/>
    <x v="8"/>
    <x v="109"/>
    <x v="629"/>
    <n v="3"/>
    <n v="0.8"/>
    <x v="640"/>
    <x v="2"/>
    <x v="0"/>
    <n v="0.25"/>
    <n v="3.8461538461538464E-2"/>
  </r>
  <r>
    <x v="663"/>
    <s v="CA-2018-123666"/>
    <x v="253"/>
    <d v="2018-03-30T00:00:00"/>
    <s v="Standard Class"/>
    <s v="SP-20545"/>
    <x v="259"/>
    <x v="1"/>
    <x v="0"/>
    <s v="New York City"/>
    <x v="15"/>
    <n v="10011"/>
    <x v="3"/>
    <s v="OFF-ST-10001522"/>
    <x v="1"/>
    <x v="4"/>
    <x v="197"/>
    <x v="630"/>
    <n v="5"/>
    <n v="0"/>
    <x v="641"/>
    <x v="3"/>
    <x v="0"/>
    <n v="1"/>
    <n v="0.1"/>
  </r>
  <r>
    <x v="664"/>
    <s v="CA-2018-143308"/>
    <x v="254"/>
    <d v="2018-11-04T00:00:00"/>
    <s v="Same Day"/>
    <s v="RC-19825"/>
    <x v="116"/>
    <x v="0"/>
    <x v="0"/>
    <s v="Louisville"/>
    <x v="0"/>
    <n v="40214"/>
    <x v="0"/>
    <s v="OFF-FA-10000621"/>
    <x v="1"/>
    <x v="13"/>
    <x v="110"/>
    <x v="631"/>
    <n v="3"/>
    <n v="0"/>
    <x v="642"/>
    <x v="0"/>
    <x v="0"/>
    <n v="1"/>
    <n v="0.1"/>
  </r>
  <r>
    <x v="665"/>
    <s v="CA-2019-132682"/>
    <x v="110"/>
    <d v="2019-06-10T00:00:00"/>
    <s v="Second Class"/>
    <s v="TH-21235"/>
    <x v="260"/>
    <x v="1"/>
    <x v="0"/>
    <s v="Dallas"/>
    <x v="5"/>
    <n v="75081"/>
    <x v="2"/>
    <s v="OFF-SU-10004231"/>
    <x v="1"/>
    <x v="14"/>
    <x v="557"/>
    <x v="632"/>
    <n v="3"/>
    <n v="0.2"/>
    <x v="643"/>
    <x v="2"/>
    <x v="0"/>
    <n v="0.33333333333333331"/>
    <n v="7.6923076923076927E-2"/>
  </r>
  <r>
    <x v="666"/>
    <s v="CA-2019-132682"/>
    <x v="110"/>
    <d v="2019-06-10T00:00:00"/>
    <s v="Second Class"/>
    <s v="TH-21235"/>
    <x v="260"/>
    <x v="1"/>
    <x v="0"/>
    <s v="Dallas"/>
    <x v="5"/>
    <n v="75081"/>
    <x v="2"/>
    <s v="OFF-PA-10000474"/>
    <x v="1"/>
    <x v="10"/>
    <x v="33"/>
    <x v="633"/>
    <n v="3"/>
    <n v="0.2"/>
    <x v="644"/>
    <x v="2"/>
    <x v="0"/>
    <n v="0.33333333333333331"/>
    <n v="7.6923076923076927E-2"/>
  </r>
  <r>
    <x v="667"/>
    <s v="CA-2019-132682"/>
    <x v="110"/>
    <d v="2019-06-10T00:00:00"/>
    <s v="Second Class"/>
    <s v="TH-21235"/>
    <x v="260"/>
    <x v="1"/>
    <x v="0"/>
    <s v="Dallas"/>
    <x v="5"/>
    <n v="75081"/>
    <x v="2"/>
    <s v="TEC-PH-10004042"/>
    <x v="2"/>
    <x v="7"/>
    <x v="558"/>
    <x v="634"/>
    <n v="3"/>
    <n v="0.2"/>
    <x v="645"/>
    <x v="2"/>
    <x v="0"/>
    <n v="0.33333333333333331"/>
    <n v="7.6923076923076927E-2"/>
  </r>
  <r>
    <x v="668"/>
    <s v="CA-2016-156314"/>
    <x v="163"/>
    <d v="2016-12-26T00:00:00"/>
    <s v="First Class"/>
    <s v="RP-19390"/>
    <x v="261"/>
    <x v="0"/>
    <x v="0"/>
    <s v="Cleveland"/>
    <x v="24"/>
    <n v="44105"/>
    <x v="3"/>
    <s v="FUR-FU-10003096"/>
    <x v="0"/>
    <x v="5"/>
    <x v="559"/>
    <x v="635"/>
    <n v="5"/>
    <n v="0.2"/>
    <x v="646"/>
    <x v="3"/>
    <x v="0"/>
    <n v="1"/>
    <n v="0.04"/>
  </r>
  <r>
    <x v="669"/>
    <s v="US-2019-106663"/>
    <x v="255"/>
    <d v="2019-06-13T00:00:00"/>
    <s v="Standard Class"/>
    <s v="MO-17800"/>
    <x v="246"/>
    <x v="2"/>
    <x v="0"/>
    <s v="Chicago"/>
    <x v="10"/>
    <n v="60653"/>
    <x v="2"/>
    <s v="FUR-FU-10002759"/>
    <x v="0"/>
    <x v="5"/>
    <x v="560"/>
    <x v="112"/>
    <n v="3"/>
    <n v="0.6"/>
    <x v="647"/>
    <x v="2"/>
    <x v="0"/>
    <n v="0.33333333333333331"/>
    <n v="9.0909090909090912E-2"/>
  </r>
  <r>
    <x v="670"/>
    <s v="US-2019-106663"/>
    <x v="255"/>
    <d v="2019-06-13T00:00:00"/>
    <s v="Standard Class"/>
    <s v="MO-17800"/>
    <x v="246"/>
    <x v="2"/>
    <x v="0"/>
    <s v="Chicago"/>
    <x v="10"/>
    <n v="60653"/>
    <x v="2"/>
    <s v="FUR-TA-10000688"/>
    <x v="0"/>
    <x v="3"/>
    <x v="561"/>
    <x v="636"/>
    <n v="1"/>
    <n v="0.5"/>
    <x v="648"/>
    <x v="2"/>
    <x v="0"/>
    <n v="0.33333333333333331"/>
    <n v="9.0909090909090912E-2"/>
  </r>
  <r>
    <x v="671"/>
    <s v="US-2019-106663"/>
    <x v="255"/>
    <d v="2019-06-13T00:00:00"/>
    <s v="Standard Class"/>
    <s v="MO-17800"/>
    <x v="246"/>
    <x v="2"/>
    <x v="0"/>
    <s v="Chicago"/>
    <x v="10"/>
    <n v="60653"/>
    <x v="2"/>
    <s v="OFF-PA-10002377"/>
    <x v="1"/>
    <x v="10"/>
    <x v="562"/>
    <x v="637"/>
    <n v="8"/>
    <n v="0.2"/>
    <x v="649"/>
    <x v="2"/>
    <x v="0"/>
    <n v="0.33333333333333331"/>
    <n v="9.0909090909090912E-2"/>
  </r>
  <r>
    <x v="672"/>
    <s v="CA-2019-111178"/>
    <x v="140"/>
    <d v="2019-06-22T00:00:00"/>
    <s v="Standard Class"/>
    <s v="TD-20995"/>
    <x v="143"/>
    <x v="0"/>
    <x v="0"/>
    <s v="Quincy"/>
    <x v="10"/>
    <n v="62301"/>
    <x v="2"/>
    <s v="OFF-AR-10001954"/>
    <x v="1"/>
    <x v="6"/>
    <x v="563"/>
    <x v="638"/>
    <n v="5"/>
    <n v="0.2"/>
    <x v="650"/>
    <x v="2"/>
    <x v="0"/>
    <n v="1"/>
    <n v="6.25E-2"/>
  </r>
  <r>
    <x v="673"/>
    <s v="CA-2019-130351"/>
    <x v="256"/>
    <d v="2019-12-08T00:00:00"/>
    <s v="First Class"/>
    <s v="RB-19570"/>
    <x v="262"/>
    <x v="0"/>
    <x v="0"/>
    <s v="Columbus"/>
    <x v="14"/>
    <n v="47201"/>
    <x v="2"/>
    <s v="OFF-AP-10004532"/>
    <x v="1"/>
    <x v="9"/>
    <x v="564"/>
    <x v="639"/>
    <n v="3"/>
    <n v="0"/>
    <x v="651"/>
    <x v="2"/>
    <x v="0"/>
    <n v="0.33333333333333331"/>
    <n v="0.1111111111111111"/>
  </r>
  <r>
    <x v="674"/>
    <s v="CA-2019-130351"/>
    <x v="256"/>
    <d v="2019-12-08T00:00:00"/>
    <s v="First Class"/>
    <s v="RB-19570"/>
    <x v="262"/>
    <x v="0"/>
    <x v="0"/>
    <s v="Columbus"/>
    <x v="14"/>
    <n v="47201"/>
    <x v="2"/>
    <s v="OFF-PA-10002137"/>
    <x v="1"/>
    <x v="10"/>
    <x v="565"/>
    <x v="640"/>
    <n v="5"/>
    <n v="0"/>
    <x v="652"/>
    <x v="2"/>
    <x v="0"/>
    <n v="0.33333333333333331"/>
    <n v="0.1111111111111111"/>
  </r>
  <r>
    <x v="675"/>
    <s v="CA-2019-130351"/>
    <x v="256"/>
    <d v="2019-12-08T00:00:00"/>
    <s v="First Class"/>
    <s v="RB-19570"/>
    <x v="262"/>
    <x v="0"/>
    <x v="0"/>
    <s v="Columbus"/>
    <x v="14"/>
    <n v="47201"/>
    <x v="2"/>
    <s v="TEC-AC-10003832"/>
    <x v="2"/>
    <x v="11"/>
    <x v="463"/>
    <x v="641"/>
    <n v="3"/>
    <n v="0"/>
    <x v="653"/>
    <x v="2"/>
    <x v="0"/>
    <n v="0.33333333333333331"/>
    <n v="0.1111111111111111"/>
  </r>
  <r>
    <x v="676"/>
    <s v="US-2019-119438"/>
    <x v="257"/>
    <d v="2019-03-23T00:00:00"/>
    <s v="Standard Class"/>
    <s v="CD-11980"/>
    <x v="263"/>
    <x v="0"/>
    <x v="0"/>
    <s v="Tyler"/>
    <x v="5"/>
    <n v="75701"/>
    <x v="2"/>
    <s v="OFF-AP-10000804"/>
    <x v="1"/>
    <x v="9"/>
    <x v="566"/>
    <x v="642"/>
    <n v="3"/>
    <n v="0.8"/>
    <x v="654"/>
    <x v="2"/>
    <x v="0"/>
    <n v="0.25"/>
    <n v="0.16666666666666666"/>
  </r>
  <r>
    <x v="677"/>
    <s v="US-2019-119438"/>
    <x v="257"/>
    <d v="2019-03-23T00:00:00"/>
    <s v="Standard Class"/>
    <s v="CD-11980"/>
    <x v="263"/>
    <x v="0"/>
    <x v="0"/>
    <s v="Tyler"/>
    <x v="5"/>
    <n v="75701"/>
    <x v="2"/>
    <s v="TEC-AC-10003614"/>
    <x v="2"/>
    <x v="11"/>
    <x v="567"/>
    <x v="643"/>
    <n v="3"/>
    <n v="0.2"/>
    <x v="655"/>
    <x v="2"/>
    <x v="0"/>
    <n v="0.25"/>
    <n v="0.16666666666666666"/>
  </r>
  <r>
    <x v="678"/>
    <s v="US-2019-119438"/>
    <x v="257"/>
    <d v="2019-03-23T00:00:00"/>
    <s v="Standard Class"/>
    <s v="CD-11980"/>
    <x v="263"/>
    <x v="0"/>
    <x v="0"/>
    <s v="Tyler"/>
    <x v="5"/>
    <n v="75701"/>
    <x v="2"/>
    <s v="FUR-FU-10003553"/>
    <x v="0"/>
    <x v="5"/>
    <x v="568"/>
    <x v="644"/>
    <n v="3"/>
    <n v="0.6"/>
    <x v="656"/>
    <x v="2"/>
    <x v="0"/>
    <n v="0.25"/>
    <n v="0.16666666666666666"/>
  </r>
  <r>
    <x v="679"/>
    <s v="US-2019-119438"/>
    <x v="257"/>
    <d v="2019-03-23T00:00:00"/>
    <s v="Standard Class"/>
    <s v="CD-11980"/>
    <x v="263"/>
    <x v="0"/>
    <x v="0"/>
    <s v="Tyler"/>
    <x v="5"/>
    <n v="75701"/>
    <x v="2"/>
    <s v="OFF-BI-10004632"/>
    <x v="1"/>
    <x v="8"/>
    <x v="569"/>
    <x v="645"/>
    <n v="3"/>
    <n v="0.8"/>
    <x v="657"/>
    <x v="2"/>
    <x v="0"/>
    <n v="0.25"/>
    <n v="0.16666666666666666"/>
  </r>
  <r>
    <x v="680"/>
    <s v="CA-2018-164511"/>
    <x v="258"/>
    <d v="2018-11-24T00:00:00"/>
    <s v="Standard Class"/>
    <s v="DJ-13630"/>
    <x v="264"/>
    <x v="0"/>
    <x v="0"/>
    <s v="New York City"/>
    <x v="15"/>
    <n v="10024"/>
    <x v="3"/>
    <s v="OFF-BI-10003305"/>
    <x v="1"/>
    <x v="8"/>
    <x v="570"/>
    <x v="646"/>
    <n v="3"/>
    <n v="0.2"/>
    <x v="658"/>
    <x v="3"/>
    <x v="0"/>
    <n v="0.33333333333333331"/>
    <n v="0.125"/>
  </r>
  <r>
    <x v="681"/>
    <s v="CA-2018-164511"/>
    <x v="258"/>
    <d v="2018-11-24T00:00:00"/>
    <s v="Standard Class"/>
    <s v="DJ-13630"/>
    <x v="264"/>
    <x v="0"/>
    <x v="0"/>
    <s v="New York City"/>
    <x v="15"/>
    <n v="10024"/>
    <x v="3"/>
    <s v="OFF-ST-10002583"/>
    <x v="1"/>
    <x v="4"/>
    <x v="571"/>
    <x v="647"/>
    <n v="2"/>
    <n v="0"/>
    <x v="659"/>
    <x v="3"/>
    <x v="0"/>
    <n v="0.33333333333333331"/>
    <n v="0.125"/>
  </r>
  <r>
    <x v="682"/>
    <s v="CA-2018-164511"/>
    <x v="258"/>
    <d v="2018-11-24T00:00:00"/>
    <s v="Standard Class"/>
    <s v="DJ-13630"/>
    <x v="264"/>
    <x v="0"/>
    <x v="0"/>
    <s v="New York City"/>
    <x v="15"/>
    <n v="10024"/>
    <x v="3"/>
    <s v="OFF-ST-10004507"/>
    <x v="1"/>
    <x v="4"/>
    <x v="457"/>
    <x v="648"/>
    <n v="4"/>
    <n v="0"/>
    <x v="660"/>
    <x v="3"/>
    <x v="0"/>
    <n v="0.33333333333333331"/>
    <n v="0.125"/>
  </r>
  <r>
    <x v="683"/>
    <s v="US-2019-168116"/>
    <x v="259"/>
    <d v="2019-11-04T00:00:00"/>
    <s v="Same Day"/>
    <s v="GT-14635"/>
    <x v="265"/>
    <x v="1"/>
    <x v="0"/>
    <s v="Burlington"/>
    <x v="3"/>
    <n v="27217"/>
    <x v="0"/>
    <s v="TEC-MA-10004125"/>
    <x v="2"/>
    <x v="15"/>
    <x v="572"/>
    <x v="649"/>
    <n v="4"/>
    <n v="0.5"/>
    <x v="661"/>
    <x v="0"/>
    <x v="0"/>
    <n v="0.5"/>
    <n v="0.16666666666666666"/>
  </r>
  <r>
    <x v="684"/>
    <s v="US-2019-168116"/>
    <x v="259"/>
    <d v="2019-11-04T00:00:00"/>
    <s v="Same Day"/>
    <s v="GT-14635"/>
    <x v="265"/>
    <x v="1"/>
    <x v="0"/>
    <s v="Burlington"/>
    <x v="3"/>
    <n v="27217"/>
    <x v="0"/>
    <s v="OFF-AP-10002457"/>
    <x v="1"/>
    <x v="9"/>
    <x v="549"/>
    <x v="650"/>
    <n v="2"/>
    <n v="0.2"/>
    <x v="662"/>
    <x v="0"/>
    <x v="0"/>
    <n v="0.5"/>
    <n v="0.16666666666666666"/>
  </r>
  <r>
    <x v="685"/>
    <s v="CA-2016-157784"/>
    <x v="260"/>
    <d v="2016-07-08T00:00:00"/>
    <s v="First Class"/>
    <s v="MC-17845"/>
    <x v="266"/>
    <x v="0"/>
    <x v="0"/>
    <s v="Jackson"/>
    <x v="35"/>
    <n v="39212"/>
    <x v="0"/>
    <s v="TEC-AC-10003911"/>
    <x v="2"/>
    <x v="11"/>
    <x v="331"/>
    <x v="651"/>
    <n v="3"/>
    <n v="0"/>
    <x v="663"/>
    <x v="0"/>
    <x v="0"/>
    <n v="0.33333333333333331"/>
    <n v="7.1428571428571425E-2"/>
  </r>
  <r>
    <x v="686"/>
    <s v="CA-2016-157784"/>
    <x v="260"/>
    <d v="2016-07-08T00:00:00"/>
    <s v="First Class"/>
    <s v="MC-17845"/>
    <x v="266"/>
    <x v="0"/>
    <x v="0"/>
    <s v="Jackson"/>
    <x v="35"/>
    <n v="39212"/>
    <x v="0"/>
    <s v="OFF-LA-10001934"/>
    <x v="1"/>
    <x v="2"/>
    <x v="573"/>
    <x v="2"/>
    <n v="2"/>
    <n v="0"/>
    <x v="2"/>
    <x v="0"/>
    <x v="0"/>
    <n v="0.33333333333333331"/>
    <n v="7.1428571428571425E-2"/>
  </r>
  <r>
    <x v="687"/>
    <s v="CA-2016-157784"/>
    <x v="260"/>
    <d v="2016-07-08T00:00:00"/>
    <s v="First Class"/>
    <s v="MC-17845"/>
    <x v="266"/>
    <x v="0"/>
    <x v="0"/>
    <s v="Jackson"/>
    <x v="35"/>
    <n v="39212"/>
    <x v="0"/>
    <s v="OFF-PA-10000304"/>
    <x v="1"/>
    <x v="10"/>
    <x v="88"/>
    <x v="541"/>
    <n v="3"/>
    <n v="0"/>
    <x v="551"/>
    <x v="0"/>
    <x v="0"/>
    <n v="0.33333333333333331"/>
    <n v="7.1428571428571425E-2"/>
  </r>
  <r>
    <x v="688"/>
    <s v="CA-2019-161480"/>
    <x v="53"/>
    <d v="2019-12-29T00:00:00"/>
    <s v="Standard Class"/>
    <s v="RA-19285"/>
    <x v="267"/>
    <x v="0"/>
    <x v="0"/>
    <s v="New York City"/>
    <x v="15"/>
    <n v="10035"/>
    <x v="3"/>
    <s v="FUR-BO-10004015"/>
    <x v="0"/>
    <x v="0"/>
    <x v="574"/>
    <x v="652"/>
    <n v="2"/>
    <n v="0.2"/>
    <x v="664"/>
    <x v="3"/>
    <x v="0"/>
    <n v="1"/>
    <n v="5.8823529411764705E-2"/>
  </r>
  <r>
    <x v="689"/>
    <s v="US-2016-117135"/>
    <x v="261"/>
    <d v="2016-06-23T00:00:00"/>
    <s v="Second Class"/>
    <s v="NP-18325"/>
    <x v="268"/>
    <x v="0"/>
    <x v="0"/>
    <s v="Waynesboro"/>
    <x v="17"/>
    <n v="22980"/>
    <x v="0"/>
    <s v="FUR-FU-10004071"/>
    <x v="0"/>
    <x v="5"/>
    <x v="575"/>
    <x v="653"/>
    <n v="1"/>
    <n v="0"/>
    <x v="665"/>
    <x v="0"/>
    <x v="0"/>
    <n v="0.33333333333333331"/>
    <n v="4.7619047619047616E-2"/>
  </r>
  <r>
    <x v="690"/>
    <s v="US-2016-117135"/>
    <x v="261"/>
    <d v="2016-06-23T00:00:00"/>
    <s v="Second Class"/>
    <s v="NP-18325"/>
    <x v="268"/>
    <x v="0"/>
    <x v="0"/>
    <s v="Waynesboro"/>
    <x v="17"/>
    <n v="22980"/>
    <x v="0"/>
    <s v="TEC-PH-10002033"/>
    <x v="2"/>
    <x v="7"/>
    <x v="11"/>
    <x v="654"/>
    <n v="1"/>
    <n v="0"/>
    <x v="666"/>
    <x v="0"/>
    <x v="0"/>
    <n v="0.33333333333333331"/>
    <n v="4.7619047619047616E-2"/>
  </r>
  <r>
    <x v="691"/>
    <s v="US-2016-117135"/>
    <x v="261"/>
    <d v="2016-06-23T00:00:00"/>
    <s v="Second Class"/>
    <s v="NP-18325"/>
    <x v="268"/>
    <x v="0"/>
    <x v="0"/>
    <s v="Waynesboro"/>
    <x v="17"/>
    <n v="22980"/>
    <x v="0"/>
    <s v="OFF-ST-10002444"/>
    <x v="1"/>
    <x v="4"/>
    <x v="576"/>
    <x v="655"/>
    <n v="3"/>
    <n v="0"/>
    <x v="667"/>
    <x v="0"/>
    <x v="0"/>
    <n v="0.33333333333333331"/>
    <n v="4.7619047619047616E-2"/>
  </r>
  <r>
    <x v="692"/>
    <s v="CA-2017-131534"/>
    <x v="262"/>
    <d v="2017-04-02T00:00:00"/>
    <s v="Standard Class"/>
    <s v="AB-10165"/>
    <x v="269"/>
    <x v="0"/>
    <x v="0"/>
    <s v="Los Angeles"/>
    <x v="1"/>
    <n v="90036"/>
    <x v="1"/>
    <s v="TEC-AC-10002253"/>
    <x v="2"/>
    <x v="11"/>
    <x v="577"/>
    <x v="656"/>
    <n v="1"/>
    <n v="0"/>
    <x v="668"/>
    <x v="1"/>
    <x v="0"/>
    <n v="0.5"/>
    <n v="7.1428571428571425E-2"/>
  </r>
  <r>
    <x v="693"/>
    <s v="CA-2017-131534"/>
    <x v="262"/>
    <d v="2017-04-02T00:00:00"/>
    <s v="Standard Class"/>
    <s v="AB-10165"/>
    <x v="269"/>
    <x v="0"/>
    <x v="0"/>
    <s v="Los Angeles"/>
    <x v="1"/>
    <n v="90036"/>
    <x v="1"/>
    <s v="OFF-PA-10000743"/>
    <x v="1"/>
    <x v="10"/>
    <x v="578"/>
    <x v="657"/>
    <n v="5"/>
    <n v="0"/>
    <x v="669"/>
    <x v="1"/>
    <x v="0"/>
    <n v="0.5"/>
    <n v="7.1428571428571425E-2"/>
  </r>
  <r>
    <x v="694"/>
    <s v="CA-2017-119291"/>
    <x v="263"/>
    <d v="2017-05-17T00:00:00"/>
    <s v="First Class"/>
    <s v="JO-15550"/>
    <x v="270"/>
    <x v="2"/>
    <x v="0"/>
    <s v="Chester"/>
    <x v="9"/>
    <n v="19013"/>
    <x v="3"/>
    <s v="OFF-AR-10003373"/>
    <x v="1"/>
    <x v="6"/>
    <x v="290"/>
    <x v="658"/>
    <n v="8"/>
    <n v="0.2"/>
    <x v="670"/>
    <x v="3"/>
    <x v="0"/>
    <n v="0.14285714285714285"/>
    <n v="9.0909090909090912E-2"/>
  </r>
  <r>
    <x v="695"/>
    <s v="CA-2017-119291"/>
    <x v="263"/>
    <d v="2017-05-17T00:00:00"/>
    <s v="First Class"/>
    <s v="JO-15550"/>
    <x v="270"/>
    <x v="2"/>
    <x v="0"/>
    <s v="Chester"/>
    <x v="9"/>
    <n v="19013"/>
    <x v="3"/>
    <s v="OFF-LA-10002312"/>
    <x v="1"/>
    <x v="2"/>
    <x v="579"/>
    <x v="659"/>
    <n v="4"/>
    <n v="0.2"/>
    <x v="671"/>
    <x v="3"/>
    <x v="0"/>
    <n v="0.14285714285714285"/>
    <n v="9.0909090909090912E-2"/>
  </r>
  <r>
    <x v="696"/>
    <s v="CA-2017-119291"/>
    <x v="263"/>
    <d v="2017-05-17T00:00:00"/>
    <s v="First Class"/>
    <s v="JO-15550"/>
    <x v="270"/>
    <x v="2"/>
    <x v="0"/>
    <s v="Chester"/>
    <x v="9"/>
    <n v="19013"/>
    <x v="3"/>
    <s v="OFF-EN-10000927"/>
    <x v="1"/>
    <x v="12"/>
    <x v="81"/>
    <x v="83"/>
    <n v="7"/>
    <n v="0.2"/>
    <x v="83"/>
    <x v="3"/>
    <x v="0"/>
    <n v="0.14285714285714285"/>
    <n v="9.0909090909090912E-2"/>
  </r>
  <r>
    <x v="697"/>
    <s v="CA-2017-119291"/>
    <x v="263"/>
    <d v="2017-05-17T00:00:00"/>
    <s v="First Class"/>
    <s v="JO-15550"/>
    <x v="270"/>
    <x v="2"/>
    <x v="0"/>
    <s v="Chester"/>
    <x v="9"/>
    <n v="19013"/>
    <x v="3"/>
    <s v="OFF-LA-10003510"/>
    <x v="1"/>
    <x v="2"/>
    <x v="580"/>
    <x v="660"/>
    <n v="4"/>
    <n v="0.2"/>
    <x v="672"/>
    <x v="3"/>
    <x v="0"/>
    <n v="0.14285714285714285"/>
    <n v="9.0909090909090912E-2"/>
  </r>
  <r>
    <x v="698"/>
    <s v="CA-2017-119291"/>
    <x v="263"/>
    <d v="2017-05-17T00:00:00"/>
    <s v="First Class"/>
    <s v="JO-15550"/>
    <x v="270"/>
    <x v="2"/>
    <x v="0"/>
    <s v="Chester"/>
    <x v="9"/>
    <n v="19013"/>
    <x v="3"/>
    <s v="OFF-AR-10001118"/>
    <x v="1"/>
    <x v="6"/>
    <x v="581"/>
    <x v="661"/>
    <n v="1"/>
    <n v="0.2"/>
    <x v="673"/>
    <x v="3"/>
    <x v="0"/>
    <n v="0.14285714285714285"/>
    <n v="9.0909090909090912E-2"/>
  </r>
  <r>
    <x v="699"/>
    <s v="CA-2017-119291"/>
    <x v="263"/>
    <d v="2017-05-17T00:00:00"/>
    <s v="First Class"/>
    <s v="JO-15550"/>
    <x v="270"/>
    <x v="2"/>
    <x v="0"/>
    <s v="Chester"/>
    <x v="9"/>
    <n v="19013"/>
    <x v="3"/>
    <s v="OFF-BI-10001575"/>
    <x v="1"/>
    <x v="8"/>
    <x v="582"/>
    <x v="662"/>
    <n v="2"/>
    <n v="0.7"/>
    <x v="674"/>
    <x v="3"/>
    <x v="0"/>
    <n v="0.14285714285714285"/>
    <n v="9.0909090909090912E-2"/>
  </r>
  <r>
    <x v="700"/>
    <s v="CA-2017-119291"/>
    <x v="263"/>
    <d v="2017-05-17T00:00:00"/>
    <s v="First Class"/>
    <s v="JO-15550"/>
    <x v="270"/>
    <x v="2"/>
    <x v="0"/>
    <s v="Chester"/>
    <x v="9"/>
    <n v="19013"/>
    <x v="3"/>
    <s v="OFF-BI-10001982"/>
    <x v="1"/>
    <x v="8"/>
    <x v="304"/>
    <x v="322"/>
    <n v="3"/>
    <n v="0.7"/>
    <x v="328"/>
    <x v="3"/>
    <x v="0"/>
    <n v="0.14285714285714285"/>
    <n v="9.0909090909090912E-2"/>
  </r>
  <r>
    <x v="701"/>
    <s v="CA-2019-114552"/>
    <x v="264"/>
    <d v="2019-09-08T00:00:00"/>
    <s v="Standard Class"/>
    <s v="Dl-13600"/>
    <x v="114"/>
    <x v="1"/>
    <x v="0"/>
    <s v="Cleveland"/>
    <x v="24"/>
    <n v="44105"/>
    <x v="3"/>
    <s v="FUR-FU-10002960"/>
    <x v="0"/>
    <x v="5"/>
    <x v="192"/>
    <x v="663"/>
    <n v="3"/>
    <n v="0.2"/>
    <x v="675"/>
    <x v="3"/>
    <x v="0"/>
    <n v="1"/>
    <n v="0.16666666666666666"/>
  </r>
  <r>
    <x v="702"/>
    <s v="CA-2018-163755"/>
    <x v="254"/>
    <d v="2018-11-08T00:00:00"/>
    <s v="Second Class"/>
    <s v="AS-10285"/>
    <x v="155"/>
    <x v="1"/>
    <x v="0"/>
    <s v="Seattle"/>
    <x v="4"/>
    <n v="98103"/>
    <x v="1"/>
    <s v="FUR-FU-10003394"/>
    <x v="0"/>
    <x v="5"/>
    <x v="583"/>
    <x v="664"/>
    <n v="3"/>
    <n v="0"/>
    <x v="676"/>
    <x v="1"/>
    <x v="0"/>
    <n v="1"/>
    <n v="0.125"/>
  </r>
  <r>
    <x v="703"/>
    <s v="CA-2017-142027"/>
    <x v="265"/>
    <d v="2017-04-14T00:00:00"/>
    <s v="Standard Class"/>
    <s v="JK-15370"/>
    <x v="271"/>
    <x v="0"/>
    <x v="0"/>
    <s v="Long Beach"/>
    <x v="1"/>
    <n v="90805"/>
    <x v="1"/>
    <s v="FUR-TA-10002774"/>
    <x v="0"/>
    <x v="3"/>
    <x v="584"/>
    <x v="665"/>
    <n v="3"/>
    <n v="0.2"/>
    <x v="677"/>
    <x v="1"/>
    <x v="0"/>
    <n v="1"/>
    <n v="5.8823529411764705E-2"/>
  </r>
  <r>
    <x v="704"/>
    <s v="CA-2016-138527"/>
    <x v="171"/>
    <d v="2016-09-17T00:00:00"/>
    <s v="Standard Class"/>
    <s v="BN-11470"/>
    <x v="272"/>
    <x v="1"/>
    <x v="0"/>
    <s v="Cary"/>
    <x v="3"/>
    <n v="27511"/>
    <x v="0"/>
    <s v="OFF-PA-10001800"/>
    <x v="1"/>
    <x v="10"/>
    <x v="585"/>
    <x v="563"/>
    <n v="2"/>
    <n v="0.2"/>
    <x v="572"/>
    <x v="0"/>
    <x v="0"/>
    <n v="0.33333333333333331"/>
    <n v="0.16666666666666666"/>
  </r>
  <r>
    <x v="705"/>
    <s v="CA-2016-138527"/>
    <x v="171"/>
    <d v="2016-09-17T00:00:00"/>
    <s v="Standard Class"/>
    <s v="BN-11470"/>
    <x v="272"/>
    <x v="1"/>
    <x v="0"/>
    <s v="Cary"/>
    <x v="3"/>
    <n v="27511"/>
    <x v="0"/>
    <s v="OFF-AP-10001469"/>
    <x v="1"/>
    <x v="9"/>
    <x v="586"/>
    <x v="666"/>
    <n v="5"/>
    <n v="0.2"/>
    <x v="678"/>
    <x v="0"/>
    <x v="0"/>
    <n v="0.33333333333333331"/>
    <n v="0.16666666666666666"/>
  </r>
  <r>
    <x v="706"/>
    <s v="CA-2016-138527"/>
    <x v="171"/>
    <d v="2016-09-17T00:00:00"/>
    <s v="Standard Class"/>
    <s v="BN-11470"/>
    <x v="272"/>
    <x v="1"/>
    <x v="0"/>
    <s v="Cary"/>
    <x v="3"/>
    <n v="27511"/>
    <x v="0"/>
    <s v="TEC-AC-10002399"/>
    <x v="2"/>
    <x v="11"/>
    <x v="453"/>
    <x v="667"/>
    <n v="1"/>
    <n v="0.2"/>
    <x v="679"/>
    <x v="0"/>
    <x v="0"/>
    <n v="0.33333333333333331"/>
    <n v="0.16666666666666666"/>
  </r>
  <r>
    <x v="707"/>
    <s v="CA-2016-112158"/>
    <x v="266"/>
    <d v="2016-12-04T00:00:00"/>
    <s v="First Class"/>
    <s v="DP-13165"/>
    <x v="273"/>
    <x v="0"/>
    <x v="0"/>
    <s v="New York City"/>
    <x v="15"/>
    <n v="10035"/>
    <x v="3"/>
    <s v="TEC-AC-10003628"/>
    <x v="2"/>
    <x v="11"/>
    <x v="247"/>
    <x v="668"/>
    <n v="4"/>
    <n v="0"/>
    <x v="680"/>
    <x v="3"/>
    <x v="0"/>
    <n v="0.33333333333333331"/>
    <n v="0.25"/>
  </r>
  <r>
    <x v="708"/>
    <s v="CA-2016-112158"/>
    <x v="266"/>
    <d v="2016-12-04T00:00:00"/>
    <s v="First Class"/>
    <s v="DP-13165"/>
    <x v="273"/>
    <x v="0"/>
    <x v="0"/>
    <s v="New York City"/>
    <x v="15"/>
    <n v="10035"/>
    <x v="3"/>
    <s v="FUR-BO-10003272"/>
    <x v="0"/>
    <x v="0"/>
    <x v="587"/>
    <x v="669"/>
    <n v="5"/>
    <n v="0.2"/>
    <x v="681"/>
    <x v="3"/>
    <x v="0"/>
    <n v="0.33333333333333331"/>
    <n v="0.25"/>
  </r>
  <r>
    <x v="709"/>
    <s v="CA-2016-112158"/>
    <x v="266"/>
    <d v="2016-12-04T00:00:00"/>
    <s v="First Class"/>
    <s v="DP-13165"/>
    <x v="273"/>
    <x v="0"/>
    <x v="0"/>
    <s v="New York City"/>
    <x v="15"/>
    <n v="10035"/>
    <x v="3"/>
    <s v="OFF-BI-10000050"/>
    <x v="1"/>
    <x v="8"/>
    <x v="347"/>
    <x v="670"/>
    <n v="8"/>
    <n v="0.2"/>
    <x v="682"/>
    <x v="3"/>
    <x v="0"/>
    <n v="0.33333333333333331"/>
    <n v="0.25"/>
  </r>
  <r>
    <x v="710"/>
    <s v="CA-2016-113887"/>
    <x v="267"/>
    <d v="2016-04-07T00:00:00"/>
    <s v="First Class"/>
    <s v="TH-21550"/>
    <x v="274"/>
    <x v="2"/>
    <x v="0"/>
    <s v="New York City"/>
    <x v="15"/>
    <n v="10035"/>
    <x v="3"/>
    <s v="OFF-PA-10004071"/>
    <x v="1"/>
    <x v="10"/>
    <x v="417"/>
    <x v="447"/>
    <n v="1"/>
    <n v="0"/>
    <x v="458"/>
    <x v="3"/>
    <x v="0"/>
    <n v="1"/>
    <n v="7.6923076923076927E-2"/>
  </r>
  <r>
    <x v="711"/>
    <s v="CA-2019-146136"/>
    <x v="213"/>
    <d v="2019-09-07T00:00:00"/>
    <s v="Standard Class"/>
    <s v="AP-10915"/>
    <x v="275"/>
    <x v="0"/>
    <x v="0"/>
    <s v="Palm Coast"/>
    <x v="2"/>
    <n v="32137"/>
    <x v="0"/>
    <s v="OFF-EN-10001219"/>
    <x v="1"/>
    <x v="12"/>
    <x v="588"/>
    <x v="671"/>
    <n v="4"/>
    <n v="0.2"/>
    <x v="683"/>
    <x v="0"/>
    <x v="0"/>
    <n v="1"/>
    <n v="3.2258064516129031E-2"/>
  </r>
  <r>
    <x v="712"/>
    <s v="US-2019-100048"/>
    <x v="240"/>
    <d v="2019-05-24T00:00:00"/>
    <s v="Standard Class"/>
    <s v="RS-19765"/>
    <x v="276"/>
    <x v="1"/>
    <x v="0"/>
    <s v="Mount Vernon"/>
    <x v="15"/>
    <n v="10550"/>
    <x v="3"/>
    <s v="OFF-AP-10001154"/>
    <x v="1"/>
    <x v="9"/>
    <x v="589"/>
    <x v="672"/>
    <n v="6"/>
    <n v="0"/>
    <x v="684"/>
    <x v="3"/>
    <x v="0"/>
    <n v="0.33333333333333331"/>
    <n v="7.1428571428571425E-2"/>
  </r>
  <r>
    <x v="713"/>
    <s v="US-2019-100048"/>
    <x v="240"/>
    <d v="2019-05-24T00:00:00"/>
    <s v="Standard Class"/>
    <s v="RS-19765"/>
    <x v="276"/>
    <x v="1"/>
    <x v="0"/>
    <s v="Mount Vernon"/>
    <x v="15"/>
    <n v="10550"/>
    <x v="3"/>
    <s v="TEC-PH-10003012"/>
    <x v="2"/>
    <x v="7"/>
    <x v="348"/>
    <x v="673"/>
    <n v="2"/>
    <n v="0"/>
    <x v="685"/>
    <x v="3"/>
    <x v="0"/>
    <n v="0.33333333333333331"/>
    <n v="7.1428571428571425E-2"/>
  </r>
  <r>
    <x v="714"/>
    <s v="US-2019-100048"/>
    <x v="240"/>
    <d v="2019-05-24T00:00:00"/>
    <s v="Standard Class"/>
    <s v="RS-19765"/>
    <x v="276"/>
    <x v="1"/>
    <x v="0"/>
    <s v="Mount Vernon"/>
    <x v="15"/>
    <n v="10550"/>
    <x v="3"/>
    <s v="TEC-AC-10001606"/>
    <x v="2"/>
    <x v="11"/>
    <x v="590"/>
    <x v="674"/>
    <n v="3"/>
    <n v="0"/>
    <x v="686"/>
    <x v="3"/>
    <x v="0"/>
    <n v="0.33333333333333331"/>
    <n v="7.1428571428571425E-2"/>
  </r>
  <r>
    <x v="715"/>
    <s v="CA-2016-153150"/>
    <x v="268"/>
    <d v="2016-07-06T00:00:00"/>
    <s v="Second Class"/>
    <s v="Dl-13600"/>
    <x v="114"/>
    <x v="1"/>
    <x v="0"/>
    <s v="Seattle"/>
    <x v="4"/>
    <n v="98105"/>
    <x v="1"/>
    <s v="OFF-BI-10003355"/>
    <x v="1"/>
    <x v="8"/>
    <x v="591"/>
    <x v="548"/>
    <n v="5"/>
    <n v="0.2"/>
    <x v="687"/>
    <x v="1"/>
    <x v="1"/>
    <n v="1"/>
    <n v="0.16666666666666666"/>
  </r>
  <r>
    <x v="716"/>
    <s v="CA-2016-130092"/>
    <x v="269"/>
    <d v="2016-01-14T00:00:00"/>
    <s v="First Class"/>
    <s v="SV-20365"/>
    <x v="277"/>
    <x v="0"/>
    <x v="0"/>
    <s v="Dover"/>
    <x v="13"/>
    <n v="19901"/>
    <x v="3"/>
    <s v="FUR-FU-10000010"/>
    <x v="0"/>
    <x v="5"/>
    <x v="527"/>
    <x v="587"/>
    <n v="2"/>
    <n v="0"/>
    <x v="596"/>
    <x v="3"/>
    <x v="0"/>
    <n v="1"/>
    <n v="3.125E-2"/>
  </r>
  <r>
    <x v="717"/>
    <s v="CA-2019-108910"/>
    <x v="241"/>
    <d v="2019-09-29T00:00:00"/>
    <s v="Standard Class"/>
    <s v="KC-16540"/>
    <x v="110"/>
    <x v="0"/>
    <x v="0"/>
    <s v="Newark"/>
    <x v="24"/>
    <n v="43055"/>
    <x v="3"/>
    <s v="FUR-FU-10002253"/>
    <x v="0"/>
    <x v="5"/>
    <x v="592"/>
    <x v="675"/>
    <n v="3"/>
    <n v="0.2"/>
    <x v="688"/>
    <x v="3"/>
    <x v="0"/>
    <n v="1"/>
    <n v="0.2"/>
  </r>
  <r>
    <x v="718"/>
    <s v="CA-2016-104472"/>
    <x v="270"/>
    <d v="2016-06-07T00:00:00"/>
    <s v="Standard Class"/>
    <s v="CK-12325"/>
    <x v="278"/>
    <x v="2"/>
    <x v="0"/>
    <s v="Orem"/>
    <x v="7"/>
    <n v="84057"/>
    <x v="1"/>
    <s v="OFF-BI-10001658"/>
    <x v="1"/>
    <x v="8"/>
    <x v="444"/>
    <x v="676"/>
    <n v="3"/>
    <n v="0.2"/>
    <x v="689"/>
    <x v="1"/>
    <x v="0"/>
    <n v="0.5"/>
    <n v="8.3333333333333329E-2"/>
  </r>
  <r>
    <x v="719"/>
    <s v="CA-2016-104472"/>
    <x v="270"/>
    <d v="2016-06-07T00:00:00"/>
    <s v="Standard Class"/>
    <s v="CK-12325"/>
    <x v="278"/>
    <x v="2"/>
    <x v="0"/>
    <s v="Orem"/>
    <x v="7"/>
    <n v="84057"/>
    <x v="1"/>
    <s v="FUR-FU-10000246"/>
    <x v="0"/>
    <x v="5"/>
    <x v="391"/>
    <x v="677"/>
    <n v="6"/>
    <n v="0"/>
    <x v="690"/>
    <x v="1"/>
    <x v="0"/>
    <n v="0.5"/>
    <n v="8.3333333333333329E-2"/>
  </r>
  <r>
    <x v="720"/>
    <s v="CA-2018-112942"/>
    <x v="271"/>
    <d v="2018-02-18T00:00:00"/>
    <s v="Standard Class"/>
    <s v="RD-19810"/>
    <x v="279"/>
    <x v="2"/>
    <x v="0"/>
    <s v="Los Angeles"/>
    <x v="1"/>
    <n v="90045"/>
    <x v="1"/>
    <s v="OFF-PA-10004092"/>
    <x v="1"/>
    <x v="10"/>
    <x v="593"/>
    <x v="678"/>
    <n v="3"/>
    <n v="0"/>
    <x v="691"/>
    <x v="1"/>
    <x v="0"/>
    <n v="1"/>
    <n v="6.25E-2"/>
  </r>
  <r>
    <x v="721"/>
    <s v="CA-2018-142335"/>
    <x v="272"/>
    <d v="2018-12-19T00:00:00"/>
    <s v="Standard Class"/>
    <s v="MP-17965"/>
    <x v="172"/>
    <x v="1"/>
    <x v="0"/>
    <s v="Detroit"/>
    <x v="12"/>
    <n v="48205"/>
    <x v="2"/>
    <s v="FUR-TA-10000198"/>
    <x v="0"/>
    <x v="3"/>
    <x v="594"/>
    <x v="679"/>
    <n v="3"/>
    <n v="0"/>
    <x v="692"/>
    <x v="2"/>
    <x v="0"/>
    <n v="0.5"/>
    <n v="0.05"/>
  </r>
  <r>
    <x v="722"/>
    <s v="CA-2018-142335"/>
    <x v="272"/>
    <d v="2018-12-19T00:00:00"/>
    <s v="Standard Class"/>
    <s v="MP-17965"/>
    <x v="172"/>
    <x v="1"/>
    <x v="0"/>
    <s v="Detroit"/>
    <x v="12"/>
    <n v="48205"/>
    <x v="2"/>
    <s v="OFF-ST-10000036"/>
    <x v="1"/>
    <x v="4"/>
    <x v="595"/>
    <x v="680"/>
    <n v="3"/>
    <n v="0"/>
    <x v="693"/>
    <x v="2"/>
    <x v="0"/>
    <n v="0.5"/>
    <n v="0.05"/>
  </r>
  <r>
    <x v="723"/>
    <s v="CA-2016-117429"/>
    <x v="273"/>
    <d v="2016-10-13T00:00:00"/>
    <s v="Standard Class"/>
    <s v="MR-17545"/>
    <x v="280"/>
    <x v="2"/>
    <x v="0"/>
    <s v="Philadelphia"/>
    <x v="9"/>
    <n v="19140"/>
    <x v="3"/>
    <s v="FUR-FU-10000222"/>
    <x v="0"/>
    <x v="5"/>
    <x v="596"/>
    <x v="681"/>
    <n v="5"/>
    <n v="0.2"/>
    <x v="694"/>
    <x v="3"/>
    <x v="0"/>
    <n v="1"/>
    <n v="0.16666666666666666"/>
  </r>
  <r>
    <x v="724"/>
    <s v="CA-2018-114713"/>
    <x v="274"/>
    <d v="2018-07-12T00:00:00"/>
    <s v="Standard Class"/>
    <s v="SC-20695"/>
    <x v="281"/>
    <x v="1"/>
    <x v="0"/>
    <s v="Hialeah"/>
    <x v="2"/>
    <n v="33012"/>
    <x v="0"/>
    <s v="OFF-SU-10004664"/>
    <x v="1"/>
    <x v="14"/>
    <x v="597"/>
    <x v="682"/>
    <n v="7"/>
    <n v="0.2"/>
    <x v="695"/>
    <x v="0"/>
    <x v="0"/>
    <n v="1"/>
    <n v="7.1428571428571425E-2"/>
  </r>
  <r>
    <x v="725"/>
    <s v="CA-2019-144113"/>
    <x v="118"/>
    <d v="2019-09-20T00:00:00"/>
    <s v="Standard Class"/>
    <s v="JF-15355"/>
    <x v="282"/>
    <x v="0"/>
    <x v="0"/>
    <s v="Austin"/>
    <x v="5"/>
    <n v="78745"/>
    <x v="2"/>
    <s v="OFF-EN-10001141"/>
    <x v="1"/>
    <x v="12"/>
    <x v="598"/>
    <x v="683"/>
    <n v="2"/>
    <n v="0.2"/>
    <x v="696"/>
    <x v="2"/>
    <x v="0"/>
    <n v="0.5"/>
    <n v="6.25E-2"/>
  </r>
  <r>
    <x v="726"/>
    <s v="CA-2019-144113"/>
    <x v="118"/>
    <d v="2019-09-20T00:00:00"/>
    <s v="Standard Class"/>
    <s v="JF-15355"/>
    <x v="282"/>
    <x v="0"/>
    <x v="0"/>
    <s v="Austin"/>
    <x v="5"/>
    <n v="78745"/>
    <x v="2"/>
    <s v="TEC-PH-10002170"/>
    <x v="2"/>
    <x v="7"/>
    <x v="599"/>
    <x v="684"/>
    <n v="1"/>
    <n v="0.2"/>
    <x v="697"/>
    <x v="2"/>
    <x v="0"/>
    <n v="0.5"/>
    <n v="6.25E-2"/>
  </r>
  <r>
    <x v="727"/>
    <s v="US-2018-150861"/>
    <x v="275"/>
    <d v="2018-12-06T00:00:00"/>
    <s v="First Class"/>
    <s v="EG-13900"/>
    <x v="283"/>
    <x v="0"/>
    <x v="0"/>
    <s v="Oceanside"/>
    <x v="15"/>
    <n v="11572"/>
    <x v="3"/>
    <s v="OFF-PA-10001954"/>
    <x v="1"/>
    <x v="10"/>
    <x v="600"/>
    <x v="685"/>
    <n v="8"/>
    <n v="0"/>
    <x v="698"/>
    <x v="3"/>
    <x v="0"/>
    <n v="0.2"/>
    <n v="0.1111111111111111"/>
  </r>
  <r>
    <x v="728"/>
    <s v="US-2018-150861"/>
    <x v="275"/>
    <d v="2018-12-06T00:00:00"/>
    <s v="First Class"/>
    <s v="EG-13900"/>
    <x v="283"/>
    <x v="0"/>
    <x v="0"/>
    <s v="Oceanside"/>
    <x v="15"/>
    <n v="11572"/>
    <x v="3"/>
    <s v="FUR-TA-10002228"/>
    <x v="0"/>
    <x v="3"/>
    <x v="601"/>
    <x v="686"/>
    <n v="2"/>
    <n v="0.4"/>
    <x v="699"/>
    <x v="3"/>
    <x v="0"/>
    <n v="0.2"/>
    <n v="0.1111111111111111"/>
  </r>
  <r>
    <x v="729"/>
    <s v="US-2018-150861"/>
    <x v="275"/>
    <d v="2018-12-06T00:00:00"/>
    <s v="First Class"/>
    <s v="EG-13900"/>
    <x v="283"/>
    <x v="0"/>
    <x v="0"/>
    <s v="Oceanside"/>
    <x v="15"/>
    <n v="11572"/>
    <x v="3"/>
    <s v="OFF-ST-10004634"/>
    <x v="1"/>
    <x v="4"/>
    <x v="602"/>
    <x v="687"/>
    <n v="3"/>
    <n v="0"/>
    <x v="700"/>
    <x v="3"/>
    <x v="0"/>
    <n v="0.2"/>
    <n v="0.1111111111111111"/>
  </r>
  <r>
    <x v="730"/>
    <s v="US-2018-150861"/>
    <x v="275"/>
    <d v="2018-12-06T00:00:00"/>
    <s v="First Class"/>
    <s v="EG-13900"/>
    <x v="283"/>
    <x v="0"/>
    <x v="0"/>
    <s v="Oceanside"/>
    <x v="15"/>
    <n v="11572"/>
    <x v="3"/>
    <s v="FUR-CH-10002965"/>
    <x v="0"/>
    <x v="1"/>
    <x v="229"/>
    <x v="688"/>
    <n v="3"/>
    <n v="0.1"/>
    <x v="701"/>
    <x v="3"/>
    <x v="0"/>
    <n v="0.2"/>
    <n v="0.1111111111111111"/>
  </r>
  <r>
    <x v="731"/>
    <s v="US-2018-150861"/>
    <x v="275"/>
    <d v="2018-12-06T00:00:00"/>
    <s v="First Class"/>
    <s v="EG-13900"/>
    <x v="283"/>
    <x v="0"/>
    <x v="0"/>
    <s v="Oceanside"/>
    <x v="15"/>
    <n v="11572"/>
    <x v="3"/>
    <s v="OFF-LA-10001317"/>
    <x v="1"/>
    <x v="2"/>
    <x v="396"/>
    <x v="689"/>
    <n v="2"/>
    <n v="0"/>
    <x v="702"/>
    <x v="3"/>
    <x v="0"/>
    <n v="0.2"/>
    <n v="0.1111111111111111"/>
  </r>
  <r>
    <x v="732"/>
    <s v="CA-2019-131954"/>
    <x v="276"/>
    <d v="2019-01-25T00:00:00"/>
    <s v="Standard Class"/>
    <s v="DS-13030"/>
    <x v="284"/>
    <x v="2"/>
    <x v="0"/>
    <s v="Seattle"/>
    <x v="4"/>
    <n v="98115"/>
    <x v="1"/>
    <s v="OFF-ST-10000736"/>
    <x v="1"/>
    <x v="4"/>
    <x v="460"/>
    <x v="423"/>
    <n v="3"/>
    <n v="0"/>
    <x v="703"/>
    <x v="1"/>
    <x v="0"/>
    <n v="0.16666666666666666"/>
    <n v="5.2631578947368418E-2"/>
  </r>
  <r>
    <x v="733"/>
    <s v="CA-2019-131954"/>
    <x v="276"/>
    <d v="2019-01-25T00:00:00"/>
    <s v="Standard Class"/>
    <s v="DS-13030"/>
    <x v="284"/>
    <x v="2"/>
    <x v="0"/>
    <s v="Seattle"/>
    <x v="4"/>
    <n v="98115"/>
    <x v="1"/>
    <s v="TEC-AC-10003610"/>
    <x v="2"/>
    <x v="11"/>
    <x v="603"/>
    <x v="690"/>
    <n v="3"/>
    <n v="0"/>
    <x v="704"/>
    <x v="1"/>
    <x v="0"/>
    <n v="0.16666666666666666"/>
    <n v="5.2631578947368418E-2"/>
  </r>
  <r>
    <x v="734"/>
    <s v="CA-2019-131954"/>
    <x v="276"/>
    <d v="2019-01-25T00:00:00"/>
    <s v="Standard Class"/>
    <s v="DS-13030"/>
    <x v="284"/>
    <x v="2"/>
    <x v="0"/>
    <s v="Seattle"/>
    <x v="4"/>
    <n v="98115"/>
    <x v="1"/>
    <s v="OFF-BI-10003982"/>
    <x v="1"/>
    <x v="8"/>
    <x v="350"/>
    <x v="691"/>
    <n v="6"/>
    <n v="0.2"/>
    <x v="705"/>
    <x v="1"/>
    <x v="0"/>
    <n v="0.16666666666666666"/>
    <n v="5.2631578947368418E-2"/>
  </r>
  <r>
    <x v="735"/>
    <s v="CA-2019-131954"/>
    <x v="276"/>
    <d v="2019-01-25T00:00:00"/>
    <s v="Standard Class"/>
    <s v="DS-13030"/>
    <x v="284"/>
    <x v="2"/>
    <x v="0"/>
    <s v="Seattle"/>
    <x v="4"/>
    <n v="98115"/>
    <x v="1"/>
    <s v="OFF-BI-10003291"/>
    <x v="1"/>
    <x v="8"/>
    <x v="44"/>
    <x v="692"/>
    <n v="4"/>
    <n v="0.2"/>
    <x v="706"/>
    <x v="1"/>
    <x v="0"/>
    <n v="0.16666666666666666"/>
    <n v="5.2631578947368418E-2"/>
  </r>
  <r>
    <x v="736"/>
    <s v="CA-2019-131954"/>
    <x v="276"/>
    <d v="2019-01-25T00:00:00"/>
    <s v="Standard Class"/>
    <s v="DS-13030"/>
    <x v="284"/>
    <x v="2"/>
    <x v="0"/>
    <s v="Seattle"/>
    <x v="4"/>
    <n v="98115"/>
    <x v="1"/>
    <s v="FUR-BO-10001619"/>
    <x v="0"/>
    <x v="0"/>
    <x v="604"/>
    <x v="693"/>
    <n v="1"/>
    <n v="0"/>
    <x v="707"/>
    <x v="1"/>
    <x v="0"/>
    <n v="0.16666666666666666"/>
    <n v="5.2631578947368418E-2"/>
  </r>
  <r>
    <x v="737"/>
    <s v="CA-2019-131954"/>
    <x v="276"/>
    <d v="2019-01-25T00:00:00"/>
    <s v="Standard Class"/>
    <s v="DS-13030"/>
    <x v="284"/>
    <x v="2"/>
    <x v="0"/>
    <s v="Seattle"/>
    <x v="4"/>
    <n v="98115"/>
    <x v="1"/>
    <s v="OFF-BI-10000138"/>
    <x v="1"/>
    <x v="8"/>
    <x v="605"/>
    <x v="694"/>
    <n v="5"/>
    <n v="0.2"/>
    <x v="708"/>
    <x v="1"/>
    <x v="0"/>
    <n v="0.16666666666666666"/>
    <n v="5.2631578947368418E-2"/>
  </r>
  <r>
    <x v="738"/>
    <s v="CA-2016-132500"/>
    <x v="78"/>
    <d v="2016-09-12T00:00:00"/>
    <s v="Standard Class"/>
    <s v="GZ-14470"/>
    <x v="47"/>
    <x v="0"/>
    <x v="0"/>
    <s v="San Francisco"/>
    <x v="1"/>
    <n v="94110"/>
    <x v="1"/>
    <s v="TEC-AC-10001383"/>
    <x v="2"/>
    <x v="11"/>
    <x v="606"/>
    <x v="695"/>
    <n v="2"/>
    <n v="0"/>
    <x v="709"/>
    <x v="1"/>
    <x v="0"/>
    <n v="1"/>
    <n v="7.1428571428571425E-2"/>
  </r>
  <r>
    <x v="739"/>
    <s v="CA-2016-112326"/>
    <x v="277"/>
    <d v="2016-01-08T00:00:00"/>
    <s v="Standard Class"/>
    <s v="PO-19195"/>
    <x v="285"/>
    <x v="2"/>
    <x v="0"/>
    <s v="Naperville"/>
    <x v="10"/>
    <n v="60540"/>
    <x v="2"/>
    <s v="OFF-LA-10003223"/>
    <x v="1"/>
    <x v="2"/>
    <x v="607"/>
    <x v="696"/>
    <n v="3"/>
    <n v="0.2"/>
    <x v="710"/>
    <x v="2"/>
    <x v="0"/>
    <n v="0.33333333333333331"/>
    <n v="0.1"/>
  </r>
  <r>
    <x v="740"/>
    <s v="CA-2016-112326"/>
    <x v="277"/>
    <d v="2016-01-08T00:00:00"/>
    <s v="Standard Class"/>
    <s v="PO-19195"/>
    <x v="285"/>
    <x v="2"/>
    <x v="0"/>
    <s v="Naperville"/>
    <x v="10"/>
    <n v="60540"/>
    <x v="2"/>
    <s v="OFF-ST-10002743"/>
    <x v="1"/>
    <x v="4"/>
    <x v="418"/>
    <x v="697"/>
    <n v="3"/>
    <n v="0.2"/>
    <x v="711"/>
    <x v="2"/>
    <x v="0"/>
    <n v="0.33333333333333331"/>
    <n v="0.1"/>
  </r>
  <r>
    <x v="741"/>
    <s v="CA-2016-112326"/>
    <x v="277"/>
    <d v="2016-01-08T00:00:00"/>
    <s v="Standard Class"/>
    <s v="PO-19195"/>
    <x v="285"/>
    <x v="2"/>
    <x v="0"/>
    <s v="Naperville"/>
    <x v="10"/>
    <n v="60540"/>
    <x v="2"/>
    <s v="OFF-BI-10004094"/>
    <x v="1"/>
    <x v="8"/>
    <x v="608"/>
    <x v="698"/>
    <n v="2"/>
    <n v="0.8"/>
    <x v="712"/>
    <x v="2"/>
    <x v="0"/>
    <n v="0.33333333333333331"/>
    <n v="0.1"/>
  </r>
  <r>
    <x v="742"/>
    <s v="US-2018-146710"/>
    <x v="278"/>
    <d v="2018-09-01T00:00:00"/>
    <s v="Standard Class"/>
    <s v="SS-20875"/>
    <x v="286"/>
    <x v="0"/>
    <x v="0"/>
    <s v="Dallas"/>
    <x v="5"/>
    <n v="75220"/>
    <x v="2"/>
    <s v="OFF-SU-10004498"/>
    <x v="1"/>
    <x v="14"/>
    <x v="505"/>
    <x v="699"/>
    <n v="5"/>
    <n v="0.2"/>
    <x v="713"/>
    <x v="2"/>
    <x v="0"/>
    <n v="0.25"/>
    <n v="6.6666666666666666E-2"/>
  </r>
  <r>
    <x v="743"/>
    <s v="US-2018-146710"/>
    <x v="278"/>
    <d v="2018-09-01T00:00:00"/>
    <s v="Standard Class"/>
    <s v="SS-20875"/>
    <x v="286"/>
    <x v="0"/>
    <x v="0"/>
    <s v="Dallas"/>
    <x v="5"/>
    <n v="75220"/>
    <x v="2"/>
    <s v="OFF-PA-10002615"/>
    <x v="1"/>
    <x v="10"/>
    <x v="250"/>
    <x v="700"/>
    <n v="1"/>
    <n v="0.2"/>
    <x v="714"/>
    <x v="2"/>
    <x v="0"/>
    <n v="0.25"/>
    <n v="6.6666666666666666E-2"/>
  </r>
  <r>
    <x v="744"/>
    <s v="US-2018-146710"/>
    <x v="278"/>
    <d v="2018-09-01T00:00:00"/>
    <s v="Standard Class"/>
    <s v="SS-20875"/>
    <x v="286"/>
    <x v="0"/>
    <x v="0"/>
    <s v="Dallas"/>
    <x v="5"/>
    <n v="75220"/>
    <x v="2"/>
    <s v="OFF-PA-10004971"/>
    <x v="1"/>
    <x v="10"/>
    <x v="609"/>
    <x v="701"/>
    <n v="1"/>
    <n v="0.2"/>
    <x v="715"/>
    <x v="2"/>
    <x v="0"/>
    <n v="0.25"/>
    <n v="6.6666666666666666E-2"/>
  </r>
  <r>
    <x v="745"/>
    <s v="US-2018-146710"/>
    <x v="278"/>
    <d v="2018-09-01T00:00:00"/>
    <s v="Standard Class"/>
    <s v="SS-20875"/>
    <x v="286"/>
    <x v="0"/>
    <x v="0"/>
    <s v="Dallas"/>
    <x v="5"/>
    <n v="75220"/>
    <x v="2"/>
    <s v="OFF-SU-10004261"/>
    <x v="1"/>
    <x v="14"/>
    <x v="610"/>
    <x v="702"/>
    <n v="4"/>
    <n v="0.2"/>
    <x v="716"/>
    <x v="2"/>
    <x v="0"/>
    <n v="0.25"/>
    <n v="6.6666666666666666E-2"/>
  </r>
  <r>
    <x v="746"/>
    <s v="CA-2016-124429"/>
    <x v="279"/>
    <d v="2016-05-27T00:00:00"/>
    <s v="Same Day"/>
    <s v="MH-17785"/>
    <x v="186"/>
    <x v="1"/>
    <x v="0"/>
    <s v="San Diego"/>
    <x v="1"/>
    <n v="92105"/>
    <x v="1"/>
    <s v="FUR-TA-10002607"/>
    <x v="0"/>
    <x v="3"/>
    <x v="224"/>
    <x v="703"/>
    <n v="10"/>
    <n v="0.2"/>
    <x v="717"/>
    <x v="1"/>
    <x v="0"/>
    <n v="0.5"/>
    <n v="9.0909090909090912E-2"/>
  </r>
  <r>
    <x v="747"/>
    <s v="CA-2016-124429"/>
    <x v="279"/>
    <d v="2016-05-27T00:00:00"/>
    <s v="Same Day"/>
    <s v="MH-17785"/>
    <x v="186"/>
    <x v="1"/>
    <x v="0"/>
    <s v="San Diego"/>
    <x v="1"/>
    <n v="92105"/>
    <x v="1"/>
    <s v="OFF-ST-10001809"/>
    <x v="1"/>
    <x v="4"/>
    <x v="435"/>
    <x v="704"/>
    <n v="4"/>
    <n v="0"/>
    <x v="718"/>
    <x v="1"/>
    <x v="0"/>
    <n v="0.5"/>
    <n v="9.0909090909090912E-2"/>
  </r>
  <r>
    <x v="748"/>
    <s v="CA-2018-150889"/>
    <x v="231"/>
    <d v="2018-03-22T00:00:00"/>
    <s v="Second Class"/>
    <s v="PB-19105"/>
    <x v="287"/>
    <x v="0"/>
    <x v="0"/>
    <s v="Evanston"/>
    <x v="10"/>
    <n v="60201"/>
    <x v="2"/>
    <s v="TEC-PH-10000004"/>
    <x v="2"/>
    <x v="7"/>
    <x v="611"/>
    <x v="705"/>
    <n v="1"/>
    <n v="0.2"/>
    <x v="719"/>
    <x v="2"/>
    <x v="0"/>
    <n v="1"/>
    <n v="0.2"/>
  </r>
  <r>
    <x v="749"/>
    <s v="CA-2019-126074"/>
    <x v="280"/>
    <d v="2019-10-06T00:00:00"/>
    <s v="Standard Class"/>
    <s v="RF-19735"/>
    <x v="288"/>
    <x v="0"/>
    <x v="0"/>
    <s v="Trenton"/>
    <x v="12"/>
    <n v="48183"/>
    <x v="2"/>
    <s v="OFF-BI-10003638"/>
    <x v="1"/>
    <x v="8"/>
    <x v="612"/>
    <x v="706"/>
    <n v="3"/>
    <n v="0"/>
    <x v="720"/>
    <x v="2"/>
    <x v="0"/>
    <n v="0.25"/>
    <n v="7.1428571428571425E-2"/>
  </r>
  <r>
    <x v="750"/>
    <s v="CA-2019-126074"/>
    <x v="280"/>
    <d v="2019-10-06T00:00:00"/>
    <s v="Standard Class"/>
    <s v="RF-19735"/>
    <x v="288"/>
    <x v="0"/>
    <x v="0"/>
    <s v="Trenton"/>
    <x v="12"/>
    <n v="48183"/>
    <x v="2"/>
    <s v="FUR-FU-10003577"/>
    <x v="0"/>
    <x v="5"/>
    <x v="613"/>
    <x v="707"/>
    <n v="11"/>
    <n v="0"/>
    <x v="721"/>
    <x v="2"/>
    <x v="0"/>
    <n v="0.25"/>
    <n v="7.1428571428571425E-2"/>
  </r>
  <r>
    <x v="751"/>
    <s v="CA-2019-126074"/>
    <x v="280"/>
    <d v="2019-10-06T00:00:00"/>
    <s v="Standard Class"/>
    <s v="RF-19735"/>
    <x v="288"/>
    <x v="0"/>
    <x v="0"/>
    <s v="Trenton"/>
    <x v="12"/>
    <n v="48183"/>
    <x v="2"/>
    <s v="OFF-AR-10003478"/>
    <x v="1"/>
    <x v="6"/>
    <x v="359"/>
    <x v="708"/>
    <n v="7"/>
    <n v="0"/>
    <x v="722"/>
    <x v="2"/>
    <x v="0"/>
    <n v="0.25"/>
    <n v="7.1428571428571425E-2"/>
  </r>
  <r>
    <x v="752"/>
    <s v="CA-2019-126074"/>
    <x v="280"/>
    <d v="2019-10-06T00:00:00"/>
    <s v="Standard Class"/>
    <s v="RF-19735"/>
    <x v="288"/>
    <x v="0"/>
    <x v="0"/>
    <s v="Trenton"/>
    <x v="12"/>
    <n v="48183"/>
    <x v="2"/>
    <s v="OFF-BI-10000546"/>
    <x v="1"/>
    <x v="8"/>
    <x v="614"/>
    <x v="709"/>
    <n v="1"/>
    <n v="0"/>
    <x v="723"/>
    <x v="2"/>
    <x v="0"/>
    <n v="0.25"/>
    <n v="7.1428571428571425E-2"/>
  </r>
  <r>
    <x v="753"/>
    <s v="CA-2018-110499"/>
    <x v="281"/>
    <d v="2018-04-09T00:00:00"/>
    <s v="First Class"/>
    <s v="YC-21895"/>
    <x v="289"/>
    <x v="1"/>
    <x v="0"/>
    <s v="San Francisco"/>
    <x v="1"/>
    <n v="94110"/>
    <x v="1"/>
    <s v="TEC-CO-10002095"/>
    <x v="2"/>
    <x v="16"/>
    <x v="615"/>
    <x v="387"/>
    <n v="3"/>
    <n v="0.2"/>
    <x v="724"/>
    <x v="1"/>
    <x v="0"/>
    <n v="1"/>
    <n v="0.125"/>
  </r>
  <r>
    <x v="754"/>
    <s v="CA-2017-135272"/>
    <x v="214"/>
    <d v="2017-12-12T00:00:00"/>
    <s v="Standard Class"/>
    <s v="MS-17830"/>
    <x v="234"/>
    <x v="0"/>
    <x v="0"/>
    <s v="Los Angeles"/>
    <x v="1"/>
    <n v="90036"/>
    <x v="1"/>
    <s v="FUR-FU-10002759"/>
    <x v="0"/>
    <x v="5"/>
    <x v="560"/>
    <x v="710"/>
    <n v="4"/>
    <n v="0"/>
    <x v="725"/>
    <x v="1"/>
    <x v="0"/>
    <n v="1"/>
    <n v="0.2"/>
  </r>
  <r>
    <x v="755"/>
    <s v="CA-2018-140928"/>
    <x v="31"/>
    <d v="2018-09-22T00:00:00"/>
    <s v="Standard Class"/>
    <s v="NB-18655"/>
    <x v="240"/>
    <x v="1"/>
    <x v="0"/>
    <s v="Jacksonville"/>
    <x v="2"/>
    <n v="32216"/>
    <x v="0"/>
    <s v="FUR-TA-10001095"/>
    <x v="0"/>
    <x v="3"/>
    <x v="616"/>
    <x v="711"/>
    <n v="4"/>
    <n v="0.45"/>
    <x v="726"/>
    <x v="0"/>
    <x v="0"/>
    <n v="1"/>
    <n v="5.8823529411764705E-2"/>
  </r>
  <r>
    <x v="756"/>
    <s v="CA-2016-106803"/>
    <x v="282"/>
    <d v="2017-01-02T00:00:00"/>
    <s v="Standard Class"/>
    <s v="DC-13285"/>
    <x v="290"/>
    <x v="0"/>
    <x v="0"/>
    <s v="Cottage Grove"/>
    <x v="11"/>
    <n v="55016"/>
    <x v="2"/>
    <s v="OFF-ST-10002444"/>
    <x v="1"/>
    <x v="4"/>
    <x v="576"/>
    <x v="335"/>
    <n v="2"/>
    <n v="0"/>
    <x v="727"/>
    <x v="2"/>
    <x v="0"/>
    <n v="0.5"/>
    <n v="0.14285714285714285"/>
  </r>
  <r>
    <x v="757"/>
    <s v="CA-2016-106803"/>
    <x v="282"/>
    <d v="2017-01-02T00:00:00"/>
    <s v="Standard Class"/>
    <s v="DC-13285"/>
    <x v="290"/>
    <x v="0"/>
    <x v="0"/>
    <s v="Cottage Grove"/>
    <x v="11"/>
    <n v="55016"/>
    <x v="2"/>
    <s v="TEC-AC-10001267"/>
    <x v="2"/>
    <x v="11"/>
    <x v="538"/>
    <x v="712"/>
    <n v="4"/>
    <n v="0"/>
    <x v="728"/>
    <x v="2"/>
    <x v="0"/>
    <n v="0.5"/>
    <n v="0.14285714285714285"/>
  </r>
  <r>
    <x v="758"/>
    <s v="CA-2019-117240"/>
    <x v="283"/>
    <d v="2019-07-28T00:00:00"/>
    <s v="Standard Class"/>
    <s v="CP-12340"/>
    <x v="291"/>
    <x v="1"/>
    <x v="0"/>
    <s v="New York City"/>
    <x v="15"/>
    <n v="10009"/>
    <x v="3"/>
    <s v="OFF-BI-10000848"/>
    <x v="1"/>
    <x v="8"/>
    <x v="520"/>
    <x v="535"/>
    <n v="3"/>
    <n v="0.2"/>
    <x v="729"/>
    <x v="3"/>
    <x v="0"/>
    <n v="1"/>
    <n v="6.6666666666666666E-2"/>
  </r>
  <r>
    <x v="759"/>
    <s v="CA-2019-133333"/>
    <x v="65"/>
    <d v="2019-09-22T00:00:00"/>
    <s v="Standard Class"/>
    <s v="BF-11020"/>
    <x v="292"/>
    <x v="1"/>
    <x v="0"/>
    <s v="Green Bay"/>
    <x v="6"/>
    <n v="54302"/>
    <x v="2"/>
    <s v="OFF-PA-10002377"/>
    <x v="1"/>
    <x v="10"/>
    <x v="562"/>
    <x v="20"/>
    <n v="4"/>
    <n v="0"/>
    <x v="730"/>
    <x v="2"/>
    <x v="0"/>
    <n v="1"/>
    <n v="4.7619047619047616E-2"/>
  </r>
  <r>
    <x v="760"/>
    <s v="CA-2017-112319"/>
    <x v="284"/>
    <d v="2017-09-05T00:00:00"/>
    <s v="Standard Class"/>
    <s v="AR-10510"/>
    <x v="239"/>
    <x v="0"/>
    <x v="0"/>
    <s v="Los Angeles"/>
    <x v="1"/>
    <n v="90004"/>
    <x v="1"/>
    <s v="OFF-PA-10003441"/>
    <x v="1"/>
    <x v="10"/>
    <x v="490"/>
    <x v="713"/>
    <n v="9"/>
    <n v="0"/>
    <x v="731"/>
    <x v="1"/>
    <x v="0"/>
    <n v="1"/>
    <n v="0.14285714285714285"/>
  </r>
  <r>
    <x v="761"/>
    <s v="CA-2019-126046"/>
    <x v="132"/>
    <d v="2019-11-07T00:00:00"/>
    <s v="Standard Class"/>
    <s v="JC-16105"/>
    <x v="36"/>
    <x v="1"/>
    <x v="0"/>
    <s v="Atlanta"/>
    <x v="32"/>
    <n v="30318"/>
    <x v="0"/>
    <s v="OFF-LA-10004484"/>
    <x v="1"/>
    <x v="2"/>
    <x v="617"/>
    <x v="714"/>
    <n v="3"/>
    <n v="0"/>
    <x v="732"/>
    <x v="0"/>
    <x v="0"/>
    <n v="1"/>
    <n v="0.1111111111111111"/>
  </r>
  <r>
    <x v="762"/>
    <s v="CA-2017-114923"/>
    <x v="285"/>
    <d v="2017-02-13T00:00:00"/>
    <s v="Standard Class"/>
    <s v="LH-17020"/>
    <x v="293"/>
    <x v="0"/>
    <x v="0"/>
    <s v="Columbus"/>
    <x v="24"/>
    <n v="43229"/>
    <x v="3"/>
    <s v="TEC-PH-10003931"/>
    <x v="2"/>
    <x v="7"/>
    <x v="161"/>
    <x v="715"/>
    <n v="3"/>
    <n v="0.4"/>
    <x v="733"/>
    <x v="3"/>
    <x v="0"/>
    <n v="1"/>
    <n v="0.16666666666666666"/>
  </r>
  <r>
    <x v="763"/>
    <s v="CA-2016-162775"/>
    <x v="286"/>
    <d v="2016-01-15T00:00:00"/>
    <s v="Second Class"/>
    <s v="CS-12250"/>
    <x v="294"/>
    <x v="1"/>
    <x v="0"/>
    <s v="Bossier City"/>
    <x v="28"/>
    <n v="71111"/>
    <x v="0"/>
    <s v="OFF-EN-10001990"/>
    <x v="1"/>
    <x v="12"/>
    <x v="153"/>
    <x v="716"/>
    <n v="2"/>
    <n v="0"/>
    <x v="734"/>
    <x v="0"/>
    <x v="0"/>
    <n v="0.2"/>
    <n v="3.5714285714285712E-2"/>
  </r>
  <r>
    <x v="764"/>
    <s v="CA-2016-162775"/>
    <x v="286"/>
    <d v="2016-01-15T00:00:00"/>
    <s v="Second Class"/>
    <s v="CS-12250"/>
    <x v="294"/>
    <x v="1"/>
    <x v="0"/>
    <s v="Bossier City"/>
    <x v="28"/>
    <n v="71111"/>
    <x v="0"/>
    <s v="OFF-EN-10001532"/>
    <x v="1"/>
    <x v="12"/>
    <x v="618"/>
    <x v="717"/>
    <n v="3"/>
    <n v="0"/>
    <x v="735"/>
    <x v="0"/>
    <x v="0"/>
    <n v="0.2"/>
    <n v="3.5714285714285712E-2"/>
  </r>
  <r>
    <x v="765"/>
    <s v="CA-2016-162775"/>
    <x v="286"/>
    <d v="2016-01-15T00:00:00"/>
    <s v="Second Class"/>
    <s v="CS-12250"/>
    <x v="294"/>
    <x v="1"/>
    <x v="0"/>
    <s v="Bossier City"/>
    <x v="28"/>
    <n v="71111"/>
    <x v="0"/>
    <s v="TEC-AC-10003174"/>
    <x v="2"/>
    <x v="11"/>
    <x v="619"/>
    <x v="718"/>
    <n v="6"/>
    <n v="0"/>
    <x v="736"/>
    <x v="0"/>
    <x v="0"/>
    <n v="0.2"/>
    <n v="3.5714285714285712E-2"/>
  </r>
  <r>
    <x v="766"/>
    <s v="CA-2016-162775"/>
    <x v="286"/>
    <d v="2016-01-15T00:00:00"/>
    <s v="Second Class"/>
    <s v="CS-12250"/>
    <x v="294"/>
    <x v="1"/>
    <x v="0"/>
    <s v="Bossier City"/>
    <x v="28"/>
    <n v="71111"/>
    <x v="0"/>
    <s v="OFF-BI-10004187"/>
    <x v="1"/>
    <x v="8"/>
    <x v="620"/>
    <x v="719"/>
    <n v="3"/>
    <n v="0"/>
    <x v="737"/>
    <x v="0"/>
    <x v="0"/>
    <n v="0.2"/>
    <n v="3.5714285714285712E-2"/>
  </r>
  <r>
    <x v="767"/>
    <s v="CA-2016-162775"/>
    <x v="286"/>
    <d v="2016-01-15T00:00:00"/>
    <s v="Second Class"/>
    <s v="CS-12250"/>
    <x v="294"/>
    <x v="1"/>
    <x v="0"/>
    <s v="Bossier City"/>
    <x v="28"/>
    <n v="71111"/>
    <x v="0"/>
    <s v="OFF-ST-10000025"/>
    <x v="1"/>
    <x v="4"/>
    <x v="621"/>
    <x v="720"/>
    <n v="6"/>
    <n v="0"/>
    <x v="738"/>
    <x v="0"/>
    <x v="0"/>
    <n v="0.2"/>
    <n v="3.5714285714285712E-2"/>
  </r>
  <r>
    <x v="768"/>
    <s v="CA-2016-106810"/>
    <x v="287"/>
    <d v="2016-05-20T00:00:00"/>
    <s v="Standard Class"/>
    <s v="AJ-10795"/>
    <x v="295"/>
    <x v="1"/>
    <x v="0"/>
    <s v="Saint Petersburg"/>
    <x v="2"/>
    <n v="33710"/>
    <x v="0"/>
    <s v="FUR-FU-10004306"/>
    <x v="0"/>
    <x v="5"/>
    <x v="622"/>
    <x v="721"/>
    <n v="2"/>
    <n v="0.2"/>
    <x v="739"/>
    <x v="0"/>
    <x v="0"/>
    <n v="1"/>
    <n v="4.7619047619047616E-2"/>
  </r>
  <r>
    <x v="769"/>
    <s v="CA-2018-157245"/>
    <x v="288"/>
    <d v="2018-05-24T00:00:00"/>
    <s v="Standard Class"/>
    <s v="LE-16810"/>
    <x v="97"/>
    <x v="0"/>
    <x v="0"/>
    <s v="Arlington"/>
    <x v="17"/>
    <n v="22204"/>
    <x v="0"/>
    <s v="FUR-CH-10003746"/>
    <x v="0"/>
    <x v="1"/>
    <x v="623"/>
    <x v="722"/>
    <n v="2"/>
    <n v="0"/>
    <x v="740"/>
    <x v="0"/>
    <x v="0"/>
    <n v="1"/>
    <n v="0.1111111111111111"/>
  </r>
  <r>
    <x v="770"/>
    <s v="CA-2019-104220"/>
    <x v="289"/>
    <d v="2019-02-05T00:00:00"/>
    <s v="Standard Class"/>
    <s v="BV-11245"/>
    <x v="296"/>
    <x v="1"/>
    <x v="0"/>
    <s v="Des Moines"/>
    <x v="23"/>
    <n v="50315"/>
    <x v="2"/>
    <s v="OFF-BI-10001036"/>
    <x v="1"/>
    <x v="8"/>
    <x v="624"/>
    <x v="723"/>
    <n v="2"/>
    <n v="0"/>
    <x v="741"/>
    <x v="2"/>
    <x v="0"/>
    <n v="0.16666666666666666"/>
    <n v="7.1428571428571425E-2"/>
  </r>
  <r>
    <x v="771"/>
    <s v="CA-2019-104220"/>
    <x v="289"/>
    <d v="2019-02-05T00:00:00"/>
    <s v="Standard Class"/>
    <s v="BV-11245"/>
    <x v="296"/>
    <x v="1"/>
    <x v="0"/>
    <s v="Des Moines"/>
    <x v="23"/>
    <n v="50315"/>
    <x v="2"/>
    <s v="TEC-PH-10004614"/>
    <x v="2"/>
    <x v="7"/>
    <x v="302"/>
    <x v="724"/>
    <n v="3"/>
    <n v="0"/>
    <x v="742"/>
    <x v="2"/>
    <x v="0"/>
    <n v="0.16666666666666666"/>
    <n v="7.1428571428571425E-2"/>
  </r>
  <r>
    <x v="772"/>
    <s v="CA-2019-104220"/>
    <x v="289"/>
    <d v="2019-02-05T00:00:00"/>
    <s v="Standard Class"/>
    <s v="BV-11245"/>
    <x v="296"/>
    <x v="1"/>
    <x v="0"/>
    <s v="Des Moines"/>
    <x v="23"/>
    <n v="50315"/>
    <x v="2"/>
    <s v="OFF-BI-10000301"/>
    <x v="1"/>
    <x v="8"/>
    <x v="625"/>
    <x v="725"/>
    <n v="5"/>
    <n v="0"/>
    <x v="743"/>
    <x v="2"/>
    <x v="0"/>
    <n v="0.16666666666666666"/>
    <n v="7.1428571428571425E-2"/>
  </r>
  <r>
    <x v="773"/>
    <s v="CA-2019-104220"/>
    <x v="289"/>
    <d v="2019-02-05T00:00:00"/>
    <s v="Standard Class"/>
    <s v="BV-11245"/>
    <x v="296"/>
    <x v="1"/>
    <x v="0"/>
    <s v="Des Moines"/>
    <x v="23"/>
    <n v="50315"/>
    <x v="2"/>
    <s v="OFF-BI-10003910"/>
    <x v="1"/>
    <x v="8"/>
    <x v="8"/>
    <x v="726"/>
    <n v="1"/>
    <n v="0"/>
    <x v="744"/>
    <x v="2"/>
    <x v="0"/>
    <n v="0.16666666666666666"/>
    <n v="7.1428571428571425E-2"/>
  </r>
  <r>
    <x v="774"/>
    <s v="CA-2019-104220"/>
    <x v="289"/>
    <d v="2019-02-05T00:00:00"/>
    <s v="Standard Class"/>
    <s v="BV-11245"/>
    <x v="296"/>
    <x v="1"/>
    <x v="0"/>
    <s v="Des Moines"/>
    <x v="23"/>
    <n v="50315"/>
    <x v="2"/>
    <s v="OFF-AR-10004648"/>
    <x v="1"/>
    <x v="6"/>
    <x v="626"/>
    <x v="727"/>
    <n v="2"/>
    <n v="0"/>
    <x v="745"/>
    <x v="2"/>
    <x v="0"/>
    <n v="0.16666666666666666"/>
    <n v="7.1428571428571425E-2"/>
  </r>
  <r>
    <x v="775"/>
    <s v="CA-2019-104220"/>
    <x v="289"/>
    <d v="2019-02-05T00:00:00"/>
    <s v="Standard Class"/>
    <s v="BV-11245"/>
    <x v="296"/>
    <x v="1"/>
    <x v="0"/>
    <s v="Des Moines"/>
    <x v="23"/>
    <n v="50315"/>
    <x v="2"/>
    <s v="FUR-FU-10002597"/>
    <x v="0"/>
    <x v="5"/>
    <x v="627"/>
    <x v="728"/>
    <n v="7"/>
    <n v="0"/>
    <x v="746"/>
    <x v="2"/>
    <x v="0"/>
    <n v="0.16666666666666666"/>
    <n v="7.1428571428571425E-2"/>
  </r>
  <r>
    <x v="776"/>
    <s v="CA-2016-165974"/>
    <x v="290"/>
    <d v="2016-07-06T00:00:00"/>
    <s v="Standard Class"/>
    <s v="DL-12865"/>
    <x v="297"/>
    <x v="0"/>
    <x v="0"/>
    <s v="Cincinnati"/>
    <x v="24"/>
    <n v="45231"/>
    <x v="3"/>
    <s v="OFF-AR-10003405"/>
    <x v="1"/>
    <x v="6"/>
    <x v="628"/>
    <x v="729"/>
    <n v="7"/>
    <n v="0.2"/>
    <x v="747"/>
    <x v="3"/>
    <x v="0"/>
    <n v="1"/>
    <n v="7.1428571428571425E-2"/>
  </r>
  <r>
    <x v="777"/>
    <s v="CA-2017-144267"/>
    <x v="291"/>
    <d v="2017-08-23T00:00:00"/>
    <s v="First Class"/>
    <s v="NZ-18565"/>
    <x v="125"/>
    <x v="2"/>
    <x v="0"/>
    <s v="San Francisco"/>
    <x v="1"/>
    <n v="94110"/>
    <x v="1"/>
    <s v="FUR-CH-10002335"/>
    <x v="0"/>
    <x v="1"/>
    <x v="629"/>
    <x v="730"/>
    <n v="3"/>
    <n v="0.2"/>
    <x v="748"/>
    <x v="1"/>
    <x v="1"/>
    <n v="0.25"/>
    <n v="0.05"/>
  </r>
  <r>
    <x v="778"/>
    <s v="CA-2017-144267"/>
    <x v="291"/>
    <d v="2017-08-23T00:00:00"/>
    <s v="First Class"/>
    <s v="NZ-18565"/>
    <x v="125"/>
    <x v="2"/>
    <x v="0"/>
    <s v="San Francisco"/>
    <x v="1"/>
    <n v="94110"/>
    <x v="1"/>
    <s v="OFF-PA-10000157"/>
    <x v="1"/>
    <x v="10"/>
    <x v="369"/>
    <x v="731"/>
    <n v="3"/>
    <n v="0"/>
    <x v="749"/>
    <x v="1"/>
    <x v="1"/>
    <n v="0.25"/>
    <n v="0.05"/>
  </r>
  <r>
    <x v="779"/>
    <s v="CA-2017-144267"/>
    <x v="291"/>
    <d v="2017-08-23T00:00:00"/>
    <s v="First Class"/>
    <s v="NZ-18565"/>
    <x v="125"/>
    <x v="2"/>
    <x v="0"/>
    <s v="San Francisco"/>
    <x v="1"/>
    <n v="94110"/>
    <x v="1"/>
    <s v="OFF-PA-10001947"/>
    <x v="1"/>
    <x v="10"/>
    <x v="358"/>
    <x v="100"/>
    <n v="4"/>
    <n v="0"/>
    <x v="101"/>
    <x v="1"/>
    <x v="1"/>
    <n v="0.25"/>
    <n v="0.05"/>
  </r>
  <r>
    <x v="780"/>
    <s v="CA-2017-144267"/>
    <x v="291"/>
    <d v="2017-08-23T00:00:00"/>
    <s v="First Class"/>
    <s v="NZ-18565"/>
    <x v="125"/>
    <x v="2"/>
    <x v="0"/>
    <s v="San Francisco"/>
    <x v="1"/>
    <n v="94110"/>
    <x v="1"/>
    <s v="OFF-PA-10003657"/>
    <x v="1"/>
    <x v="10"/>
    <x v="630"/>
    <x v="732"/>
    <n v="1"/>
    <n v="0"/>
    <x v="750"/>
    <x v="1"/>
    <x v="1"/>
    <n v="0.25"/>
    <n v="0.05"/>
  </r>
  <r>
    <x v="781"/>
    <s v="US-2017-157014"/>
    <x v="292"/>
    <d v="2017-10-06T00:00:00"/>
    <s v="Second Class"/>
    <s v="BM-11785"/>
    <x v="298"/>
    <x v="0"/>
    <x v="0"/>
    <s v="Columbus"/>
    <x v="24"/>
    <n v="43229"/>
    <x v="3"/>
    <s v="OFF-BI-10001098"/>
    <x v="1"/>
    <x v="8"/>
    <x v="410"/>
    <x v="733"/>
    <n v="5"/>
    <n v="0.7"/>
    <x v="751"/>
    <x v="3"/>
    <x v="0"/>
    <n v="0.25"/>
    <n v="7.1428571428571425E-2"/>
  </r>
  <r>
    <x v="782"/>
    <s v="US-2017-157014"/>
    <x v="292"/>
    <d v="2017-10-06T00:00:00"/>
    <s v="Second Class"/>
    <s v="BM-11785"/>
    <x v="298"/>
    <x v="0"/>
    <x v="0"/>
    <s v="Columbus"/>
    <x v="24"/>
    <n v="43229"/>
    <x v="3"/>
    <s v="TEC-AC-10002167"/>
    <x v="2"/>
    <x v="11"/>
    <x v="46"/>
    <x v="734"/>
    <n v="2"/>
    <n v="0.2"/>
    <x v="752"/>
    <x v="3"/>
    <x v="0"/>
    <n v="0.25"/>
    <n v="7.1428571428571425E-2"/>
  </r>
  <r>
    <x v="783"/>
    <s v="US-2017-157014"/>
    <x v="292"/>
    <d v="2017-10-06T00:00:00"/>
    <s v="Second Class"/>
    <s v="BM-11785"/>
    <x v="298"/>
    <x v="0"/>
    <x v="0"/>
    <s v="Columbus"/>
    <x v="24"/>
    <n v="43229"/>
    <x v="3"/>
    <s v="FUR-BO-10004409"/>
    <x v="0"/>
    <x v="0"/>
    <x v="631"/>
    <x v="735"/>
    <n v="1"/>
    <n v="0.5"/>
    <x v="753"/>
    <x v="3"/>
    <x v="0"/>
    <n v="0.25"/>
    <n v="7.1428571428571425E-2"/>
  </r>
  <r>
    <x v="784"/>
    <s v="US-2017-157014"/>
    <x v="292"/>
    <d v="2017-10-06T00:00:00"/>
    <s v="Second Class"/>
    <s v="BM-11785"/>
    <x v="298"/>
    <x v="0"/>
    <x v="0"/>
    <s v="Columbus"/>
    <x v="24"/>
    <n v="43229"/>
    <x v="3"/>
    <s v="TEC-AC-10000057"/>
    <x v="2"/>
    <x v="11"/>
    <x v="632"/>
    <x v="736"/>
    <n v="2"/>
    <n v="0.2"/>
    <x v="754"/>
    <x v="3"/>
    <x v="0"/>
    <n v="0.25"/>
    <n v="7.1428571428571425E-2"/>
  </r>
  <r>
    <x v="785"/>
    <s v="CA-2017-154921"/>
    <x v="293"/>
    <d v="2017-05-28T00:00:00"/>
    <s v="Standard Class"/>
    <s v="EA-14035"/>
    <x v="105"/>
    <x v="1"/>
    <x v="0"/>
    <s v="Columbia"/>
    <x v="20"/>
    <n v="29203"/>
    <x v="0"/>
    <s v="OFF-EN-10000056"/>
    <x v="1"/>
    <x v="12"/>
    <x v="633"/>
    <x v="737"/>
    <n v="3"/>
    <n v="0"/>
    <x v="755"/>
    <x v="0"/>
    <x v="0"/>
    <n v="1"/>
    <n v="0.04"/>
  </r>
  <r>
    <x v="786"/>
    <s v="CA-2019-129567"/>
    <x v="294"/>
    <d v="2019-03-21T00:00:00"/>
    <s v="Second Class"/>
    <s v="CL-12565"/>
    <x v="52"/>
    <x v="0"/>
    <x v="0"/>
    <s v="Lancaster"/>
    <x v="1"/>
    <n v="93534"/>
    <x v="1"/>
    <s v="OFF-BI-10000014"/>
    <x v="1"/>
    <x v="8"/>
    <x v="634"/>
    <x v="738"/>
    <n v="2"/>
    <n v="0.2"/>
    <x v="756"/>
    <x v="1"/>
    <x v="0"/>
    <n v="1"/>
    <n v="3.5714285714285712E-2"/>
  </r>
  <r>
    <x v="787"/>
    <s v="CA-2017-154620"/>
    <x v="295"/>
    <d v="2017-12-16T00:00:00"/>
    <s v="Standard Class"/>
    <s v="LT-17110"/>
    <x v="299"/>
    <x v="0"/>
    <x v="0"/>
    <s v="Lancaster"/>
    <x v="1"/>
    <n v="93534"/>
    <x v="1"/>
    <s v="FUR-CH-10004675"/>
    <x v="0"/>
    <x v="1"/>
    <x v="635"/>
    <x v="739"/>
    <n v="2"/>
    <n v="0.2"/>
    <x v="757"/>
    <x v="1"/>
    <x v="0"/>
    <n v="1"/>
    <n v="7.1428571428571425E-2"/>
  </r>
  <r>
    <x v="788"/>
    <s v="CA-2017-115938"/>
    <x v="153"/>
    <d v="2017-06-30T00:00:00"/>
    <s v="Standard Class"/>
    <s v="SA-20830"/>
    <x v="193"/>
    <x v="0"/>
    <x v="0"/>
    <s v="Richmond"/>
    <x v="17"/>
    <n v="23223"/>
    <x v="0"/>
    <s v="OFF-BI-10001543"/>
    <x v="1"/>
    <x v="8"/>
    <x v="380"/>
    <x v="740"/>
    <n v="4"/>
    <n v="0"/>
    <x v="758"/>
    <x v="0"/>
    <x v="0"/>
    <n v="0.25"/>
    <n v="4.7619047619047616E-2"/>
  </r>
  <r>
    <x v="789"/>
    <s v="CA-2017-115938"/>
    <x v="153"/>
    <d v="2017-06-30T00:00:00"/>
    <s v="Standard Class"/>
    <s v="SA-20830"/>
    <x v="193"/>
    <x v="0"/>
    <x v="0"/>
    <s v="Richmond"/>
    <x v="17"/>
    <n v="23223"/>
    <x v="0"/>
    <s v="OFF-ST-10001321"/>
    <x v="1"/>
    <x v="4"/>
    <x v="421"/>
    <x v="741"/>
    <n v="1"/>
    <n v="0"/>
    <x v="759"/>
    <x v="0"/>
    <x v="0"/>
    <n v="0.25"/>
    <n v="4.7619047619047616E-2"/>
  </r>
  <r>
    <x v="790"/>
    <s v="CA-2017-115938"/>
    <x v="153"/>
    <d v="2017-06-30T00:00:00"/>
    <s v="Standard Class"/>
    <s v="SA-20830"/>
    <x v="193"/>
    <x v="0"/>
    <x v="0"/>
    <s v="Richmond"/>
    <x v="17"/>
    <n v="23223"/>
    <x v="0"/>
    <s v="OFF-BI-10001132"/>
    <x v="1"/>
    <x v="8"/>
    <x v="636"/>
    <x v="742"/>
    <n v="8"/>
    <n v="0"/>
    <x v="760"/>
    <x v="0"/>
    <x v="0"/>
    <n v="0.25"/>
    <n v="4.7619047619047616E-2"/>
  </r>
  <r>
    <x v="791"/>
    <s v="CA-2017-115938"/>
    <x v="153"/>
    <d v="2017-06-30T00:00:00"/>
    <s v="Standard Class"/>
    <s v="SA-20830"/>
    <x v="193"/>
    <x v="0"/>
    <x v="0"/>
    <s v="Richmond"/>
    <x v="17"/>
    <n v="23223"/>
    <x v="0"/>
    <s v="FUR-CH-10003199"/>
    <x v="0"/>
    <x v="1"/>
    <x v="637"/>
    <x v="743"/>
    <n v="3"/>
    <n v="0"/>
    <x v="761"/>
    <x v="0"/>
    <x v="0"/>
    <n v="0.25"/>
    <n v="4.7619047619047616E-2"/>
  </r>
  <r>
    <x v="792"/>
    <s v="CA-2018-105256"/>
    <x v="244"/>
    <d v="2018-05-20T00:00:00"/>
    <s v="Same Day"/>
    <s v="JK-15730"/>
    <x v="300"/>
    <x v="0"/>
    <x v="0"/>
    <s v="Asheville"/>
    <x v="3"/>
    <n v="28806"/>
    <x v="0"/>
    <s v="TEC-PH-10001530"/>
    <x v="2"/>
    <x v="7"/>
    <x v="638"/>
    <x v="744"/>
    <n v="5"/>
    <n v="0.2"/>
    <x v="762"/>
    <x v="0"/>
    <x v="0"/>
    <n v="1"/>
    <n v="0.05"/>
  </r>
  <r>
    <x v="793"/>
    <s v="CA-2016-156433"/>
    <x v="59"/>
    <d v="2016-09-26T00:00:00"/>
    <s v="Standard Class"/>
    <s v="ES-14020"/>
    <x v="301"/>
    <x v="0"/>
    <x v="0"/>
    <s v="San Francisco"/>
    <x v="1"/>
    <n v="94110"/>
    <x v="1"/>
    <s v="OFF-LA-10001569"/>
    <x v="1"/>
    <x v="2"/>
    <x v="639"/>
    <x v="745"/>
    <n v="2"/>
    <n v="0"/>
    <x v="763"/>
    <x v="1"/>
    <x v="0"/>
    <n v="0.5"/>
    <n v="0.125"/>
  </r>
  <r>
    <x v="794"/>
    <s v="CA-2016-156433"/>
    <x v="59"/>
    <d v="2016-09-26T00:00:00"/>
    <s v="Standard Class"/>
    <s v="ES-14020"/>
    <x v="301"/>
    <x v="0"/>
    <x v="0"/>
    <s v="San Francisco"/>
    <x v="1"/>
    <n v="94110"/>
    <x v="1"/>
    <s v="OFF-PA-10003724"/>
    <x v="1"/>
    <x v="10"/>
    <x v="362"/>
    <x v="746"/>
    <n v="4"/>
    <n v="0"/>
    <x v="764"/>
    <x v="1"/>
    <x v="0"/>
    <n v="0.5"/>
    <n v="0.125"/>
  </r>
  <r>
    <x v="795"/>
    <s v="CA-2019-151428"/>
    <x v="296"/>
    <d v="2019-09-26T00:00:00"/>
    <s v="Standard Class"/>
    <s v="RH-19495"/>
    <x v="302"/>
    <x v="0"/>
    <x v="0"/>
    <s v="Rochester"/>
    <x v="11"/>
    <n v="55901"/>
    <x v="2"/>
    <s v="OFF-BI-10000546"/>
    <x v="1"/>
    <x v="8"/>
    <x v="614"/>
    <x v="171"/>
    <n v="7"/>
    <n v="0"/>
    <x v="765"/>
    <x v="2"/>
    <x v="0"/>
    <n v="1"/>
    <n v="0.125"/>
  </r>
  <r>
    <x v="796"/>
    <s v="CA-2017-124653"/>
    <x v="100"/>
    <d v="2017-12-26T00:00:00"/>
    <s v="First Class"/>
    <s v="DB-13120"/>
    <x v="106"/>
    <x v="1"/>
    <x v="0"/>
    <s v="Rochester"/>
    <x v="15"/>
    <n v="14609"/>
    <x v="3"/>
    <s v="OFF-PA-10000176"/>
    <x v="1"/>
    <x v="10"/>
    <x v="640"/>
    <x v="747"/>
    <n v="7"/>
    <n v="0"/>
    <x v="766"/>
    <x v="3"/>
    <x v="0"/>
    <n v="0.33333333333333331"/>
    <n v="7.1428571428571425E-2"/>
  </r>
  <r>
    <x v="797"/>
    <s v="CA-2017-124653"/>
    <x v="100"/>
    <d v="2017-12-26T00:00:00"/>
    <s v="First Class"/>
    <s v="DB-13120"/>
    <x v="106"/>
    <x v="1"/>
    <x v="0"/>
    <s v="Rochester"/>
    <x v="15"/>
    <n v="14609"/>
    <x v="3"/>
    <s v="OFF-PA-10002365"/>
    <x v="1"/>
    <x v="10"/>
    <x v="12"/>
    <x v="91"/>
    <n v="2"/>
    <n v="0"/>
    <x v="91"/>
    <x v="3"/>
    <x v="0"/>
    <n v="0.33333333333333331"/>
    <n v="7.1428571428571425E-2"/>
  </r>
  <r>
    <x v="798"/>
    <s v="CA-2017-124653"/>
    <x v="100"/>
    <d v="2017-12-26T00:00:00"/>
    <s v="First Class"/>
    <s v="DB-13120"/>
    <x v="106"/>
    <x v="1"/>
    <x v="0"/>
    <s v="Rochester"/>
    <x v="15"/>
    <n v="14609"/>
    <x v="3"/>
    <s v="OFF-LA-10002271"/>
    <x v="1"/>
    <x v="2"/>
    <x v="641"/>
    <x v="748"/>
    <n v="7"/>
    <n v="0"/>
    <x v="767"/>
    <x v="3"/>
    <x v="0"/>
    <n v="0.33333333333333331"/>
    <n v="7.1428571428571425E-2"/>
  </r>
  <r>
    <x v="799"/>
    <s v="CA-2017-101910"/>
    <x v="154"/>
    <d v="2017-12-03T00:00:00"/>
    <s v="Standard Class"/>
    <s v="CD-11920"/>
    <x v="303"/>
    <x v="0"/>
    <x v="0"/>
    <s v="Lake Elsinore"/>
    <x v="1"/>
    <n v="92530"/>
    <x v="1"/>
    <s v="FUR-CH-10002647"/>
    <x v="0"/>
    <x v="1"/>
    <x v="475"/>
    <x v="514"/>
    <n v="5"/>
    <n v="0.2"/>
    <x v="768"/>
    <x v="1"/>
    <x v="1"/>
    <n v="1"/>
    <n v="0.1111111111111111"/>
  </r>
  <r>
    <x v="800"/>
    <s v="CA-2019-105809"/>
    <x v="297"/>
    <d v="2019-02-23T00:00:00"/>
    <s v="First Class"/>
    <s v="HW-14935"/>
    <x v="304"/>
    <x v="1"/>
    <x v="0"/>
    <s v="San Diego"/>
    <x v="1"/>
    <n v="92105"/>
    <x v="1"/>
    <s v="FUR-FU-10004090"/>
    <x v="0"/>
    <x v="5"/>
    <x v="642"/>
    <x v="749"/>
    <n v="1"/>
    <n v="0"/>
    <x v="769"/>
    <x v="1"/>
    <x v="0"/>
    <n v="0.5"/>
    <n v="0.05"/>
  </r>
  <r>
    <x v="801"/>
    <s v="CA-2019-105809"/>
    <x v="297"/>
    <d v="2019-02-23T00:00:00"/>
    <s v="First Class"/>
    <s v="HW-14935"/>
    <x v="304"/>
    <x v="1"/>
    <x v="0"/>
    <s v="San Diego"/>
    <x v="1"/>
    <n v="92105"/>
    <x v="1"/>
    <s v="TEC-PH-10001580"/>
    <x v="2"/>
    <x v="7"/>
    <x v="234"/>
    <x v="750"/>
    <n v="2"/>
    <n v="0.2"/>
    <x v="770"/>
    <x v="1"/>
    <x v="0"/>
    <n v="0.5"/>
    <n v="0.05"/>
  </r>
  <r>
    <x v="802"/>
    <s v="CA-2018-136133"/>
    <x v="298"/>
    <d v="2018-08-23T00:00:00"/>
    <s v="Second Class"/>
    <s v="HW-14935"/>
    <x v="304"/>
    <x v="1"/>
    <x v="0"/>
    <s v="New York City"/>
    <x v="15"/>
    <n v="10024"/>
    <x v="3"/>
    <s v="OFF-AP-10000576"/>
    <x v="1"/>
    <x v="9"/>
    <x v="643"/>
    <x v="751"/>
    <n v="9"/>
    <n v="0"/>
    <x v="771"/>
    <x v="3"/>
    <x v="0"/>
    <n v="1"/>
    <n v="0.05"/>
  </r>
  <r>
    <x v="803"/>
    <s v="CA-2018-115504"/>
    <x v="299"/>
    <d v="2018-03-17T00:00:00"/>
    <s v="Standard Class"/>
    <s v="MC-18130"/>
    <x v="305"/>
    <x v="1"/>
    <x v="0"/>
    <s v="Monroe"/>
    <x v="28"/>
    <n v="71203"/>
    <x v="0"/>
    <s v="OFF-PA-10003953"/>
    <x v="1"/>
    <x v="10"/>
    <x v="644"/>
    <x v="91"/>
    <n v="2"/>
    <n v="0"/>
    <x v="91"/>
    <x v="0"/>
    <x v="0"/>
    <n v="1"/>
    <n v="9.0909090909090912E-2"/>
  </r>
  <r>
    <x v="804"/>
    <s v="CA-2019-135783"/>
    <x v="300"/>
    <d v="2019-04-24T00:00:00"/>
    <s v="First Class"/>
    <s v="GM-14440"/>
    <x v="306"/>
    <x v="0"/>
    <x v="0"/>
    <s v="San Francisco"/>
    <x v="1"/>
    <n v="94122"/>
    <x v="1"/>
    <s v="FUR-FU-10000794"/>
    <x v="0"/>
    <x v="5"/>
    <x v="645"/>
    <x v="723"/>
    <n v="2"/>
    <n v="0"/>
    <x v="772"/>
    <x v="1"/>
    <x v="0"/>
    <n v="1"/>
    <n v="9.0909090909090912E-2"/>
  </r>
  <r>
    <x v="805"/>
    <s v="CA-2016-134313"/>
    <x v="301"/>
    <d v="2016-11-07T00:00:00"/>
    <s v="Standard Class"/>
    <s v="RA-19915"/>
    <x v="154"/>
    <x v="0"/>
    <x v="0"/>
    <s v="Denver"/>
    <x v="22"/>
    <n v="80219"/>
    <x v="1"/>
    <s v="OFF-AR-10001897"/>
    <x v="1"/>
    <x v="6"/>
    <x v="646"/>
    <x v="752"/>
    <n v="3"/>
    <n v="0.2"/>
    <x v="773"/>
    <x v="1"/>
    <x v="0"/>
    <n v="0.5"/>
    <n v="4.5454545454545456E-2"/>
  </r>
  <r>
    <x v="806"/>
    <s v="CA-2016-134313"/>
    <x v="301"/>
    <d v="2016-11-07T00:00:00"/>
    <s v="Standard Class"/>
    <s v="RA-19915"/>
    <x v="154"/>
    <x v="0"/>
    <x v="0"/>
    <s v="Denver"/>
    <x v="22"/>
    <n v="80219"/>
    <x v="1"/>
    <s v="TEC-PH-10001795"/>
    <x v="2"/>
    <x v="7"/>
    <x v="647"/>
    <x v="753"/>
    <n v="4"/>
    <n v="0.2"/>
    <x v="774"/>
    <x v="1"/>
    <x v="0"/>
    <n v="0.5"/>
    <n v="4.5454545454545456E-2"/>
  </r>
  <r>
    <x v="807"/>
    <s v="CA-2017-140921"/>
    <x v="302"/>
    <d v="2017-02-05T00:00:00"/>
    <s v="First Class"/>
    <s v="AA-10375"/>
    <x v="211"/>
    <x v="0"/>
    <x v="0"/>
    <s v="Omaha"/>
    <x v="8"/>
    <n v="68104"/>
    <x v="2"/>
    <s v="FUR-FU-10003347"/>
    <x v="0"/>
    <x v="5"/>
    <x v="379"/>
    <x v="158"/>
    <n v="2"/>
    <n v="0"/>
    <x v="415"/>
    <x v="2"/>
    <x v="0"/>
    <n v="0.5"/>
    <n v="6.6666666666666666E-2"/>
  </r>
  <r>
    <x v="808"/>
    <s v="CA-2017-140921"/>
    <x v="302"/>
    <d v="2017-02-05T00:00:00"/>
    <s v="First Class"/>
    <s v="AA-10375"/>
    <x v="211"/>
    <x v="0"/>
    <x v="0"/>
    <s v="Omaha"/>
    <x v="8"/>
    <n v="68104"/>
    <x v="2"/>
    <s v="TEC-AC-10004901"/>
    <x v="2"/>
    <x v="11"/>
    <x v="648"/>
    <x v="145"/>
    <n v="3"/>
    <n v="0"/>
    <x v="775"/>
    <x v="2"/>
    <x v="0"/>
    <n v="0.5"/>
    <n v="6.6666666666666666E-2"/>
  </r>
  <r>
    <x v="809"/>
    <s v="CA-2016-151995"/>
    <x v="303"/>
    <d v="2016-10-15T00:00:00"/>
    <s v="First Class"/>
    <s v="ZC-21910"/>
    <x v="233"/>
    <x v="0"/>
    <x v="0"/>
    <s v="Edmonds"/>
    <x v="4"/>
    <n v="98026"/>
    <x v="1"/>
    <s v="OFF-AR-10003190"/>
    <x v="1"/>
    <x v="6"/>
    <x v="649"/>
    <x v="132"/>
    <n v="4"/>
    <n v="0"/>
    <x v="776"/>
    <x v="1"/>
    <x v="0"/>
    <n v="0.25"/>
    <n v="3.2258064516129031E-2"/>
  </r>
  <r>
    <x v="810"/>
    <s v="CA-2016-151995"/>
    <x v="303"/>
    <d v="2016-10-15T00:00:00"/>
    <s v="First Class"/>
    <s v="ZC-21910"/>
    <x v="233"/>
    <x v="0"/>
    <x v="0"/>
    <s v="Edmonds"/>
    <x v="4"/>
    <n v="98026"/>
    <x v="1"/>
    <s v="FUR-TA-10002903"/>
    <x v="0"/>
    <x v="3"/>
    <x v="258"/>
    <x v="754"/>
    <n v="5"/>
    <n v="0"/>
    <x v="777"/>
    <x v="1"/>
    <x v="0"/>
    <n v="0.25"/>
    <n v="3.2258064516129031E-2"/>
  </r>
  <r>
    <x v="811"/>
    <s v="CA-2016-151995"/>
    <x v="303"/>
    <d v="2016-10-15T00:00:00"/>
    <s v="First Class"/>
    <s v="ZC-21910"/>
    <x v="233"/>
    <x v="0"/>
    <x v="0"/>
    <s v="Edmonds"/>
    <x v="4"/>
    <n v="98026"/>
    <x v="1"/>
    <s v="OFF-AP-10000240"/>
    <x v="1"/>
    <x v="9"/>
    <x v="650"/>
    <x v="755"/>
    <n v="4"/>
    <n v="0"/>
    <x v="778"/>
    <x v="1"/>
    <x v="0"/>
    <n v="0.25"/>
    <n v="3.2258064516129031E-2"/>
  </r>
  <r>
    <x v="812"/>
    <s v="CA-2016-151995"/>
    <x v="303"/>
    <d v="2016-10-15T00:00:00"/>
    <s v="First Class"/>
    <s v="ZC-21910"/>
    <x v="233"/>
    <x v="0"/>
    <x v="0"/>
    <s v="Edmonds"/>
    <x v="4"/>
    <n v="98026"/>
    <x v="1"/>
    <s v="TEC-AC-10001101"/>
    <x v="2"/>
    <x v="11"/>
    <x v="552"/>
    <x v="756"/>
    <n v="2"/>
    <n v="0"/>
    <x v="779"/>
    <x v="1"/>
    <x v="0"/>
    <n v="0.25"/>
    <n v="3.2258064516129031E-2"/>
  </r>
  <r>
    <x v="813"/>
    <s v="CA-2019-143686"/>
    <x v="304"/>
    <d v="2019-05-14T00:00:00"/>
    <s v="Same Day"/>
    <s v="PJ-19015"/>
    <x v="307"/>
    <x v="0"/>
    <x v="0"/>
    <s v="Santa Ana"/>
    <x v="1"/>
    <n v="92704"/>
    <x v="1"/>
    <s v="FUR-FU-10000794"/>
    <x v="0"/>
    <x v="5"/>
    <x v="645"/>
    <x v="723"/>
    <n v="2"/>
    <n v="0"/>
    <x v="772"/>
    <x v="1"/>
    <x v="0"/>
    <n v="0.5"/>
    <n v="0.1"/>
  </r>
  <r>
    <x v="814"/>
    <s v="CA-2019-143686"/>
    <x v="304"/>
    <d v="2019-05-14T00:00:00"/>
    <s v="Same Day"/>
    <s v="PJ-19015"/>
    <x v="307"/>
    <x v="0"/>
    <x v="0"/>
    <s v="Santa Ana"/>
    <x v="1"/>
    <n v="92704"/>
    <x v="1"/>
    <s v="TEC-AC-10001838"/>
    <x v="2"/>
    <x v="11"/>
    <x v="651"/>
    <x v="757"/>
    <n v="7"/>
    <n v="0"/>
    <x v="780"/>
    <x v="1"/>
    <x v="0"/>
    <n v="0.5"/>
    <n v="0.1"/>
  </r>
  <r>
    <x v="815"/>
    <s v="CA-2017-106565"/>
    <x v="305"/>
    <d v="2017-03-23T00:00:00"/>
    <s v="First Class"/>
    <s v="BW-11110"/>
    <x v="308"/>
    <x v="1"/>
    <x v="0"/>
    <s v="Milwaukee"/>
    <x v="6"/>
    <n v="53209"/>
    <x v="2"/>
    <s v="OFF-PA-10000061"/>
    <x v="1"/>
    <x v="10"/>
    <x v="181"/>
    <x v="187"/>
    <n v="8"/>
    <n v="0"/>
    <x v="189"/>
    <x v="2"/>
    <x v="0"/>
    <n v="1"/>
    <n v="5.8823529411764705E-2"/>
  </r>
  <r>
    <x v="816"/>
    <s v="CA-2018-149370"/>
    <x v="306"/>
    <d v="2018-09-19T00:00:00"/>
    <s v="Standard Class"/>
    <s v="DB-13210"/>
    <x v="203"/>
    <x v="0"/>
    <x v="0"/>
    <s v="Philadelphia"/>
    <x v="9"/>
    <n v="19140"/>
    <x v="3"/>
    <s v="OFF-PA-10003651"/>
    <x v="1"/>
    <x v="10"/>
    <x v="652"/>
    <x v="758"/>
    <n v="1"/>
    <n v="0.2"/>
    <x v="781"/>
    <x v="3"/>
    <x v="0"/>
    <n v="1"/>
    <n v="4.7619047619047616E-2"/>
  </r>
  <r>
    <x v="817"/>
    <s v="CA-2016-140858"/>
    <x v="307"/>
    <d v="2016-07-02T00:00:00"/>
    <s v="Standard Class"/>
    <s v="CA-12775"/>
    <x v="222"/>
    <x v="0"/>
    <x v="0"/>
    <s v="Philadelphia"/>
    <x v="9"/>
    <n v="19140"/>
    <x v="3"/>
    <s v="OFF-PA-10000304"/>
    <x v="1"/>
    <x v="10"/>
    <x v="88"/>
    <x v="759"/>
    <n v="8"/>
    <n v="0.2"/>
    <x v="782"/>
    <x v="3"/>
    <x v="0"/>
    <n v="0.2"/>
    <n v="5.8823529411764705E-2"/>
  </r>
  <r>
    <x v="818"/>
    <s v="CA-2016-140858"/>
    <x v="307"/>
    <d v="2016-07-02T00:00:00"/>
    <s v="Standard Class"/>
    <s v="CA-12775"/>
    <x v="222"/>
    <x v="0"/>
    <x v="0"/>
    <s v="Philadelphia"/>
    <x v="9"/>
    <n v="19140"/>
    <x v="3"/>
    <s v="OFF-BI-10003094"/>
    <x v="1"/>
    <x v="8"/>
    <x v="653"/>
    <x v="760"/>
    <n v="3"/>
    <n v="0.7"/>
    <x v="783"/>
    <x v="3"/>
    <x v="0"/>
    <n v="0.2"/>
    <n v="5.8823529411764705E-2"/>
  </r>
  <r>
    <x v="819"/>
    <s v="CA-2016-140858"/>
    <x v="307"/>
    <d v="2016-07-02T00:00:00"/>
    <s v="Standard Class"/>
    <s v="CA-12775"/>
    <x v="222"/>
    <x v="0"/>
    <x v="0"/>
    <s v="Philadelphia"/>
    <x v="9"/>
    <n v="19140"/>
    <x v="3"/>
    <s v="FUR-CH-10001394"/>
    <x v="0"/>
    <x v="1"/>
    <x v="654"/>
    <x v="761"/>
    <n v="5"/>
    <n v="0.3"/>
    <x v="232"/>
    <x v="3"/>
    <x v="0"/>
    <n v="0.2"/>
    <n v="5.8823529411764705E-2"/>
  </r>
  <r>
    <x v="820"/>
    <s v="CA-2016-140858"/>
    <x v="307"/>
    <d v="2016-07-02T00:00:00"/>
    <s v="Standard Class"/>
    <s v="CA-12775"/>
    <x v="222"/>
    <x v="0"/>
    <x v="0"/>
    <s v="Philadelphia"/>
    <x v="9"/>
    <n v="19140"/>
    <x v="3"/>
    <s v="OFF-BI-10004230"/>
    <x v="1"/>
    <x v="8"/>
    <x v="655"/>
    <x v="762"/>
    <n v="3"/>
    <n v="0.7"/>
    <x v="784"/>
    <x v="3"/>
    <x v="0"/>
    <n v="0.2"/>
    <n v="5.8823529411764705E-2"/>
  </r>
  <r>
    <x v="821"/>
    <s v="CA-2016-140858"/>
    <x v="307"/>
    <d v="2016-07-02T00:00:00"/>
    <s v="Standard Class"/>
    <s v="CA-12775"/>
    <x v="222"/>
    <x v="0"/>
    <x v="0"/>
    <s v="Philadelphia"/>
    <x v="9"/>
    <n v="19140"/>
    <x v="3"/>
    <s v="OFF-PA-10003395"/>
    <x v="1"/>
    <x v="10"/>
    <x v="656"/>
    <x v="763"/>
    <n v="4"/>
    <n v="0.2"/>
    <x v="785"/>
    <x v="3"/>
    <x v="0"/>
    <n v="0.2"/>
    <n v="5.8823529411764705E-2"/>
  </r>
  <r>
    <x v="822"/>
    <s v="CA-2019-101434"/>
    <x v="308"/>
    <d v="2019-06-27T00:00:00"/>
    <s v="Standard Class"/>
    <s v="TR-21325"/>
    <x v="309"/>
    <x v="0"/>
    <x v="0"/>
    <s v="Belleville"/>
    <x v="30"/>
    <n v="7109"/>
    <x v="3"/>
    <s v="TEC-AC-10002402"/>
    <x v="2"/>
    <x v="11"/>
    <x v="657"/>
    <x v="764"/>
    <n v="3"/>
    <n v="0"/>
    <x v="786"/>
    <x v="3"/>
    <x v="0"/>
    <n v="0.5"/>
    <n v="0.14285714285714285"/>
  </r>
  <r>
    <x v="823"/>
    <s v="CA-2019-101434"/>
    <x v="308"/>
    <d v="2019-06-27T00:00:00"/>
    <s v="Standard Class"/>
    <s v="TR-21325"/>
    <x v="309"/>
    <x v="0"/>
    <x v="0"/>
    <s v="Belleville"/>
    <x v="30"/>
    <n v="7109"/>
    <x v="3"/>
    <s v="OFF-LA-10003223"/>
    <x v="1"/>
    <x v="2"/>
    <x v="607"/>
    <x v="765"/>
    <n v="2"/>
    <n v="0"/>
    <x v="787"/>
    <x v="3"/>
    <x v="0"/>
    <n v="0.5"/>
    <n v="0.14285714285714285"/>
  </r>
  <r>
    <x v="824"/>
    <s v="US-2016-102071"/>
    <x v="309"/>
    <d v="2016-05-15T00:00:00"/>
    <s v="Standard Class"/>
    <s v="PG-18820"/>
    <x v="310"/>
    <x v="0"/>
    <x v="0"/>
    <s v="San Francisco"/>
    <x v="1"/>
    <n v="94110"/>
    <x v="1"/>
    <s v="TEC-AC-10003441"/>
    <x v="2"/>
    <x v="11"/>
    <x v="658"/>
    <x v="766"/>
    <n v="4"/>
    <n v="0"/>
    <x v="788"/>
    <x v="1"/>
    <x v="0"/>
    <n v="0.5"/>
    <n v="3.8461538461538464E-2"/>
  </r>
  <r>
    <x v="825"/>
    <s v="US-2016-102071"/>
    <x v="309"/>
    <d v="2016-05-15T00:00:00"/>
    <s v="Standard Class"/>
    <s v="PG-18820"/>
    <x v="310"/>
    <x v="0"/>
    <x v="0"/>
    <s v="San Francisco"/>
    <x v="1"/>
    <n v="94110"/>
    <x v="1"/>
    <s v="TEC-AC-10000109"/>
    <x v="2"/>
    <x v="11"/>
    <x v="202"/>
    <x v="767"/>
    <n v="3"/>
    <n v="0"/>
    <x v="789"/>
    <x v="1"/>
    <x v="0"/>
    <n v="0.5"/>
    <n v="3.8461538461538464E-2"/>
  </r>
  <r>
    <x v="826"/>
    <s v="CA-2019-126956"/>
    <x v="170"/>
    <d v="2019-08-28T00:00:00"/>
    <s v="Standard Class"/>
    <s v="GT-14710"/>
    <x v="218"/>
    <x v="0"/>
    <x v="0"/>
    <s v="Lakeville"/>
    <x v="11"/>
    <n v="55044"/>
    <x v="2"/>
    <s v="OFF-FA-10002280"/>
    <x v="1"/>
    <x v="13"/>
    <x v="659"/>
    <x v="768"/>
    <n v="7"/>
    <n v="0"/>
    <x v="790"/>
    <x v="2"/>
    <x v="0"/>
    <n v="0.33333333333333331"/>
    <n v="3.4482758620689655E-2"/>
  </r>
  <r>
    <x v="827"/>
    <s v="CA-2019-126956"/>
    <x v="170"/>
    <d v="2019-08-28T00:00:00"/>
    <s v="Standard Class"/>
    <s v="GT-14710"/>
    <x v="218"/>
    <x v="0"/>
    <x v="0"/>
    <s v="Lakeville"/>
    <x v="11"/>
    <n v="55044"/>
    <x v="2"/>
    <s v="OFF-SU-10000381"/>
    <x v="1"/>
    <x v="14"/>
    <x v="660"/>
    <x v="769"/>
    <n v="4"/>
    <n v="0"/>
    <x v="791"/>
    <x v="2"/>
    <x v="0"/>
    <n v="0.33333333333333331"/>
    <n v="3.4482758620689655E-2"/>
  </r>
  <r>
    <x v="828"/>
    <s v="CA-2019-126956"/>
    <x v="170"/>
    <d v="2019-08-28T00:00:00"/>
    <s v="Standard Class"/>
    <s v="GT-14710"/>
    <x v="218"/>
    <x v="0"/>
    <x v="0"/>
    <s v="Lakeville"/>
    <x v="11"/>
    <n v="55044"/>
    <x v="2"/>
    <s v="OFF-EN-10004459"/>
    <x v="1"/>
    <x v="12"/>
    <x v="661"/>
    <x v="770"/>
    <n v="2"/>
    <n v="0"/>
    <x v="792"/>
    <x v="2"/>
    <x v="0"/>
    <n v="0.33333333333333331"/>
    <n v="3.4482758620689655E-2"/>
  </r>
  <r>
    <x v="829"/>
    <s v="CA-2019-129462"/>
    <x v="114"/>
    <d v="2019-06-21T00:00:00"/>
    <s v="Second Class"/>
    <s v="JE-15745"/>
    <x v="32"/>
    <x v="0"/>
    <x v="0"/>
    <s v="Florence"/>
    <x v="0"/>
    <n v="41042"/>
    <x v="0"/>
    <s v="FUR-CH-10000665"/>
    <x v="0"/>
    <x v="1"/>
    <x v="662"/>
    <x v="85"/>
    <n v="2"/>
    <n v="0"/>
    <x v="793"/>
    <x v="0"/>
    <x v="0"/>
    <n v="0.25"/>
    <n v="4.3478260869565216E-2"/>
  </r>
  <r>
    <x v="830"/>
    <s v="CA-2019-129462"/>
    <x v="114"/>
    <d v="2019-06-21T00:00:00"/>
    <s v="Second Class"/>
    <s v="JE-15745"/>
    <x v="32"/>
    <x v="0"/>
    <x v="0"/>
    <s v="Florence"/>
    <x v="0"/>
    <n v="41042"/>
    <x v="0"/>
    <s v="OFF-AP-10003884"/>
    <x v="1"/>
    <x v="9"/>
    <x v="663"/>
    <x v="771"/>
    <n v="3"/>
    <n v="0"/>
    <x v="794"/>
    <x v="0"/>
    <x v="0"/>
    <n v="0.25"/>
    <n v="4.3478260869565216E-2"/>
  </r>
  <r>
    <x v="831"/>
    <s v="CA-2019-129462"/>
    <x v="114"/>
    <d v="2019-06-21T00:00:00"/>
    <s v="Second Class"/>
    <s v="JE-15745"/>
    <x v="32"/>
    <x v="0"/>
    <x v="0"/>
    <s v="Florence"/>
    <x v="0"/>
    <n v="41042"/>
    <x v="0"/>
    <s v="TEC-PH-10001557"/>
    <x v="2"/>
    <x v="7"/>
    <x v="664"/>
    <x v="772"/>
    <n v="2"/>
    <n v="0"/>
    <x v="795"/>
    <x v="0"/>
    <x v="0"/>
    <n v="0.25"/>
    <n v="4.3478260869565216E-2"/>
  </r>
  <r>
    <x v="832"/>
    <s v="CA-2019-129462"/>
    <x v="114"/>
    <d v="2019-06-21T00:00:00"/>
    <s v="Second Class"/>
    <s v="JE-15745"/>
    <x v="32"/>
    <x v="0"/>
    <x v="0"/>
    <s v="Florence"/>
    <x v="0"/>
    <n v="41042"/>
    <x v="0"/>
    <s v="TEC-PH-10002085"/>
    <x v="2"/>
    <x v="7"/>
    <x v="665"/>
    <x v="773"/>
    <n v="1"/>
    <n v="0"/>
    <x v="796"/>
    <x v="0"/>
    <x v="0"/>
    <n v="0.25"/>
    <n v="4.3478260869565216E-2"/>
  </r>
  <r>
    <x v="833"/>
    <s v="CA-2018-165316"/>
    <x v="310"/>
    <d v="2018-07-27T00:00:00"/>
    <s v="Standard Class"/>
    <s v="JB-15400"/>
    <x v="80"/>
    <x v="1"/>
    <x v="0"/>
    <s v="Tampa"/>
    <x v="2"/>
    <n v="33614"/>
    <x v="0"/>
    <s v="OFF-AR-10002956"/>
    <x v="1"/>
    <x v="6"/>
    <x v="666"/>
    <x v="774"/>
    <n v="2"/>
    <n v="0.2"/>
    <x v="797"/>
    <x v="0"/>
    <x v="0"/>
    <n v="0.33333333333333331"/>
    <n v="6.25E-2"/>
  </r>
  <r>
    <x v="834"/>
    <s v="CA-2018-165316"/>
    <x v="310"/>
    <d v="2018-07-27T00:00:00"/>
    <s v="Standard Class"/>
    <s v="JB-15400"/>
    <x v="80"/>
    <x v="1"/>
    <x v="0"/>
    <s v="Tampa"/>
    <x v="2"/>
    <n v="33614"/>
    <x v="0"/>
    <s v="OFF-AP-10003266"/>
    <x v="1"/>
    <x v="9"/>
    <x v="667"/>
    <x v="775"/>
    <n v="2"/>
    <n v="0.2"/>
    <x v="798"/>
    <x v="0"/>
    <x v="0"/>
    <n v="0.33333333333333331"/>
    <n v="6.25E-2"/>
  </r>
  <r>
    <x v="835"/>
    <s v="CA-2018-165316"/>
    <x v="310"/>
    <d v="2018-07-27T00:00:00"/>
    <s v="Standard Class"/>
    <s v="JB-15400"/>
    <x v="80"/>
    <x v="1"/>
    <x v="0"/>
    <s v="Tampa"/>
    <x v="2"/>
    <n v="33614"/>
    <x v="0"/>
    <s v="TEC-MA-10004002"/>
    <x v="2"/>
    <x v="15"/>
    <x v="668"/>
    <x v="776"/>
    <n v="1"/>
    <n v="0.5"/>
    <x v="799"/>
    <x v="0"/>
    <x v="0"/>
    <n v="0.33333333333333331"/>
    <n v="6.25E-2"/>
  </r>
  <r>
    <x v="836"/>
    <s v="US-2016-115987"/>
    <x v="78"/>
    <d v="2016-09-13T00:00:00"/>
    <s v="Second Class"/>
    <s v="LH-17020"/>
    <x v="293"/>
    <x v="0"/>
    <x v="0"/>
    <s v="Tyler"/>
    <x v="5"/>
    <n v="75701"/>
    <x v="2"/>
    <s v="OFF-BI-10001071"/>
    <x v="1"/>
    <x v="8"/>
    <x v="669"/>
    <x v="777"/>
    <n v="4"/>
    <n v="0.8"/>
    <x v="800"/>
    <x v="2"/>
    <x v="0"/>
    <n v="1"/>
    <n v="0.16666666666666666"/>
  </r>
  <r>
    <x v="837"/>
    <s v="US-2019-156083"/>
    <x v="259"/>
    <d v="2019-11-11T00:00:00"/>
    <s v="Standard Class"/>
    <s v="JL-15175"/>
    <x v="311"/>
    <x v="2"/>
    <x v="0"/>
    <s v="Columbia"/>
    <x v="18"/>
    <n v="38401"/>
    <x v="0"/>
    <s v="OFF-PA-10001560"/>
    <x v="1"/>
    <x v="10"/>
    <x v="670"/>
    <x v="778"/>
    <n v="2"/>
    <n v="0.2"/>
    <x v="801"/>
    <x v="0"/>
    <x v="0"/>
    <n v="1"/>
    <n v="0.14285714285714285"/>
  </r>
  <r>
    <x v="838"/>
    <s v="US-2018-137547"/>
    <x v="311"/>
    <d v="2018-03-12T00:00:00"/>
    <s v="Standard Class"/>
    <s v="EB-13705"/>
    <x v="182"/>
    <x v="1"/>
    <x v="0"/>
    <s v="Fort Worth"/>
    <x v="5"/>
    <n v="76106"/>
    <x v="2"/>
    <s v="TEC-PH-10002365"/>
    <x v="2"/>
    <x v="7"/>
    <x v="403"/>
    <x v="779"/>
    <n v="3"/>
    <n v="0.2"/>
    <x v="802"/>
    <x v="2"/>
    <x v="0"/>
    <n v="1"/>
    <n v="8.3333333333333329E-2"/>
  </r>
  <r>
    <x v="839"/>
    <s v="CA-2017-100454"/>
    <x v="312"/>
    <d v="2017-11-25T00:00:00"/>
    <s v="Standard Class"/>
    <s v="BM-11650"/>
    <x v="312"/>
    <x v="1"/>
    <x v="0"/>
    <s v="New York City"/>
    <x v="15"/>
    <n v="10035"/>
    <x v="3"/>
    <s v="OFF-AR-10004648"/>
    <x v="1"/>
    <x v="6"/>
    <x v="626"/>
    <x v="780"/>
    <n v="3"/>
    <n v="0"/>
    <x v="803"/>
    <x v="3"/>
    <x v="0"/>
    <n v="0.33333333333333331"/>
    <n v="3.4482758620689655E-2"/>
  </r>
  <r>
    <x v="840"/>
    <s v="CA-2017-100454"/>
    <x v="312"/>
    <d v="2017-11-25T00:00:00"/>
    <s v="Standard Class"/>
    <s v="BM-11650"/>
    <x v="312"/>
    <x v="1"/>
    <x v="0"/>
    <s v="New York City"/>
    <x v="15"/>
    <n v="10035"/>
    <x v="3"/>
    <s v="OFF-AR-10002578"/>
    <x v="1"/>
    <x v="6"/>
    <x v="671"/>
    <x v="132"/>
    <n v="4"/>
    <n v="0"/>
    <x v="804"/>
    <x v="3"/>
    <x v="0"/>
    <n v="0.33333333333333331"/>
    <n v="3.4482758620689655E-2"/>
  </r>
  <r>
    <x v="841"/>
    <s v="CA-2017-100454"/>
    <x v="312"/>
    <d v="2017-11-25T00:00:00"/>
    <s v="Standard Class"/>
    <s v="BM-11650"/>
    <x v="312"/>
    <x v="1"/>
    <x v="0"/>
    <s v="New York City"/>
    <x v="15"/>
    <n v="10035"/>
    <x v="3"/>
    <s v="FUR-BO-10001519"/>
    <x v="0"/>
    <x v="0"/>
    <x v="672"/>
    <x v="781"/>
    <n v="4"/>
    <n v="0.2"/>
    <x v="805"/>
    <x v="3"/>
    <x v="0"/>
    <n v="0.33333333333333331"/>
    <n v="3.4482758620689655E-2"/>
  </r>
  <r>
    <x v="842"/>
    <s v="CA-2018-161669"/>
    <x v="77"/>
    <d v="2018-11-09T00:00:00"/>
    <s v="First Class"/>
    <s v="EM-14095"/>
    <x v="313"/>
    <x v="1"/>
    <x v="0"/>
    <s v="Los Angeles"/>
    <x v="1"/>
    <n v="90036"/>
    <x v="1"/>
    <s v="OFF-BI-10001294"/>
    <x v="1"/>
    <x v="8"/>
    <x v="673"/>
    <x v="782"/>
    <n v="4"/>
    <n v="0.2"/>
    <x v="806"/>
    <x v="1"/>
    <x v="0"/>
    <n v="0.25"/>
    <n v="0.1"/>
  </r>
  <r>
    <x v="843"/>
    <s v="CA-2018-161669"/>
    <x v="77"/>
    <d v="2018-11-09T00:00:00"/>
    <s v="First Class"/>
    <s v="EM-14095"/>
    <x v="313"/>
    <x v="1"/>
    <x v="0"/>
    <s v="Los Angeles"/>
    <x v="1"/>
    <n v="90036"/>
    <x v="1"/>
    <s v="OFF-BI-10001636"/>
    <x v="1"/>
    <x v="8"/>
    <x v="674"/>
    <x v="783"/>
    <n v="4"/>
    <n v="0.2"/>
    <x v="807"/>
    <x v="1"/>
    <x v="0"/>
    <n v="0.25"/>
    <n v="0.1"/>
  </r>
  <r>
    <x v="844"/>
    <s v="CA-2018-161669"/>
    <x v="77"/>
    <d v="2018-11-09T00:00:00"/>
    <s v="First Class"/>
    <s v="EM-14095"/>
    <x v="313"/>
    <x v="1"/>
    <x v="0"/>
    <s v="Los Angeles"/>
    <x v="1"/>
    <n v="90036"/>
    <x v="1"/>
    <s v="OFF-SU-10002503"/>
    <x v="1"/>
    <x v="14"/>
    <x v="675"/>
    <x v="716"/>
    <n v="2"/>
    <n v="0"/>
    <x v="808"/>
    <x v="1"/>
    <x v="0"/>
    <n v="0.25"/>
    <n v="0.1"/>
  </r>
  <r>
    <x v="845"/>
    <s v="CA-2018-161669"/>
    <x v="77"/>
    <d v="2018-11-09T00:00:00"/>
    <s v="First Class"/>
    <s v="EM-14095"/>
    <x v="313"/>
    <x v="1"/>
    <x v="0"/>
    <s v="Los Angeles"/>
    <x v="1"/>
    <n v="90036"/>
    <x v="1"/>
    <s v="OFF-LA-10004093"/>
    <x v="1"/>
    <x v="2"/>
    <x v="676"/>
    <x v="2"/>
    <n v="2"/>
    <n v="0"/>
    <x v="2"/>
    <x v="1"/>
    <x v="0"/>
    <n v="0.25"/>
    <n v="0.1"/>
  </r>
  <r>
    <x v="846"/>
    <s v="CA-2017-114300"/>
    <x v="313"/>
    <d v="2017-10-17T00:00:00"/>
    <s v="Standard Class"/>
    <s v="AF-10885"/>
    <x v="314"/>
    <x v="0"/>
    <x v="0"/>
    <s v="Louisville"/>
    <x v="0"/>
    <n v="40214"/>
    <x v="0"/>
    <s v="TEC-PH-10001552"/>
    <x v="2"/>
    <x v="7"/>
    <x v="180"/>
    <x v="784"/>
    <n v="7"/>
    <n v="0"/>
    <x v="809"/>
    <x v="0"/>
    <x v="0"/>
    <n v="0.5"/>
    <n v="0.14285714285714285"/>
  </r>
  <r>
    <x v="847"/>
    <s v="CA-2017-114300"/>
    <x v="313"/>
    <d v="2017-10-17T00:00:00"/>
    <s v="Standard Class"/>
    <s v="AF-10885"/>
    <x v="314"/>
    <x v="0"/>
    <x v="0"/>
    <s v="Louisville"/>
    <x v="0"/>
    <n v="40214"/>
    <x v="0"/>
    <s v="FUR-CH-10001891"/>
    <x v="0"/>
    <x v="1"/>
    <x v="268"/>
    <x v="785"/>
    <n v="3"/>
    <n v="0"/>
    <x v="810"/>
    <x v="0"/>
    <x v="0"/>
    <n v="0.5"/>
    <n v="0.14285714285714285"/>
  </r>
  <r>
    <x v="848"/>
    <s v="CA-2019-107503"/>
    <x v="314"/>
    <d v="2019-01-06T00:00:00"/>
    <s v="Standard Class"/>
    <s v="GA-14725"/>
    <x v="315"/>
    <x v="0"/>
    <x v="0"/>
    <s v="Lorain"/>
    <x v="24"/>
    <n v="44052"/>
    <x v="3"/>
    <s v="FUR-FU-10003878"/>
    <x v="0"/>
    <x v="5"/>
    <x v="677"/>
    <x v="786"/>
    <n v="4"/>
    <n v="0.2"/>
    <x v="811"/>
    <x v="3"/>
    <x v="0"/>
    <n v="1"/>
    <n v="4.5454545454545456E-2"/>
  </r>
  <r>
    <x v="849"/>
    <s v="CA-2016-107755"/>
    <x v="315"/>
    <d v="2016-02-12T00:00:00"/>
    <s v="Standard Class"/>
    <s v="CK-12760"/>
    <x v="316"/>
    <x v="1"/>
    <x v="0"/>
    <s v="Linden"/>
    <x v="30"/>
    <n v="7036"/>
    <x v="3"/>
    <s v="TEC-AC-10000710"/>
    <x v="2"/>
    <x v="11"/>
    <x v="678"/>
    <x v="787"/>
    <n v="7"/>
    <n v="0"/>
    <x v="812"/>
    <x v="3"/>
    <x v="0"/>
    <n v="1"/>
    <n v="7.1428571428571425E-2"/>
  </r>
  <r>
    <x v="850"/>
    <s v="CA-2018-152534"/>
    <x v="23"/>
    <d v="2018-06-25T00:00:00"/>
    <s v="Second Class"/>
    <s v="DP-13105"/>
    <x v="317"/>
    <x v="1"/>
    <x v="0"/>
    <s v="Salinas"/>
    <x v="1"/>
    <n v="93905"/>
    <x v="1"/>
    <s v="OFF-AR-10002335"/>
    <x v="1"/>
    <x v="6"/>
    <x v="679"/>
    <x v="788"/>
    <n v="2"/>
    <n v="0"/>
    <x v="813"/>
    <x v="1"/>
    <x v="0"/>
    <n v="0.5"/>
    <n v="7.1428571428571425E-2"/>
  </r>
  <r>
    <x v="851"/>
    <s v="CA-2018-152534"/>
    <x v="23"/>
    <d v="2018-06-25T00:00:00"/>
    <s v="Second Class"/>
    <s v="DP-13105"/>
    <x v="317"/>
    <x v="1"/>
    <x v="0"/>
    <s v="Salinas"/>
    <x v="1"/>
    <n v="93905"/>
    <x v="1"/>
    <s v="OFF-PA-10001870"/>
    <x v="1"/>
    <x v="10"/>
    <x v="680"/>
    <x v="789"/>
    <n v="6"/>
    <n v="0"/>
    <x v="814"/>
    <x v="1"/>
    <x v="0"/>
    <n v="0.5"/>
    <n v="7.1428571428571425E-2"/>
  </r>
  <r>
    <x v="852"/>
    <s v="CA-2018-113747"/>
    <x v="316"/>
    <d v="2018-06-04T00:00:00"/>
    <s v="Standard Class"/>
    <s v="VD-21670"/>
    <x v="104"/>
    <x v="0"/>
    <x v="0"/>
    <s v="Jackson"/>
    <x v="35"/>
    <n v="39212"/>
    <x v="0"/>
    <s v="OFF-AR-10003373"/>
    <x v="1"/>
    <x v="6"/>
    <x v="290"/>
    <x v="790"/>
    <n v="6"/>
    <n v="0"/>
    <x v="815"/>
    <x v="0"/>
    <x v="0"/>
    <n v="1"/>
    <n v="6.25E-2"/>
  </r>
  <r>
    <x v="853"/>
    <s v="CA-2018-123274"/>
    <x v="317"/>
    <d v="2018-02-24T00:00:00"/>
    <s v="Standard Class"/>
    <s v="GT-14710"/>
    <x v="218"/>
    <x v="0"/>
    <x v="0"/>
    <s v="New York City"/>
    <x v="15"/>
    <n v="10035"/>
    <x v="3"/>
    <s v="FUR-FU-10004090"/>
    <x v="0"/>
    <x v="5"/>
    <x v="642"/>
    <x v="791"/>
    <n v="2"/>
    <n v="0"/>
    <x v="816"/>
    <x v="3"/>
    <x v="0"/>
    <n v="0.5"/>
    <n v="3.4482758620689655E-2"/>
  </r>
  <r>
    <x v="854"/>
    <s v="CA-2018-123274"/>
    <x v="317"/>
    <d v="2018-02-24T00:00:00"/>
    <s v="Standard Class"/>
    <s v="GT-14710"/>
    <x v="218"/>
    <x v="0"/>
    <x v="0"/>
    <s v="New York City"/>
    <x v="15"/>
    <n v="10035"/>
    <x v="3"/>
    <s v="OFF-ST-10000736"/>
    <x v="1"/>
    <x v="4"/>
    <x v="460"/>
    <x v="423"/>
    <n v="3"/>
    <n v="0"/>
    <x v="703"/>
    <x v="3"/>
    <x v="0"/>
    <n v="0.5"/>
    <n v="3.4482758620689655E-2"/>
  </r>
  <r>
    <x v="855"/>
    <s v="CA-2016-125612"/>
    <x v="93"/>
    <d v="2016-08-08T00:00:00"/>
    <s v="Standard Class"/>
    <s v="BK-11260"/>
    <x v="318"/>
    <x v="0"/>
    <x v="0"/>
    <s v="New York City"/>
    <x v="15"/>
    <n v="10035"/>
    <x v="3"/>
    <s v="OFF-PA-10001019"/>
    <x v="1"/>
    <x v="10"/>
    <x v="681"/>
    <x v="792"/>
    <n v="2"/>
    <n v="0"/>
    <x v="817"/>
    <x v="3"/>
    <x v="0"/>
    <n v="0.33333333333333331"/>
    <n v="6.25E-2"/>
  </r>
  <r>
    <x v="856"/>
    <s v="CA-2016-125612"/>
    <x v="93"/>
    <d v="2016-08-08T00:00:00"/>
    <s v="Standard Class"/>
    <s v="BK-11260"/>
    <x v="318"/>
    <x v="0"/>
    <x v="0"/>
    <s v="New York City"/>
    <x v="15"/>
    <n v="10035"/>
    <x v="3"/>
    <s v="OFF-SU-10002537"/>
    <x v="1"/>
    <x v="14"/>
    <x v="682"/>
    <x v="793"/>
    <n v="10"/>
    <n v="0"/>
    <x v="818"/>
    <x v="3"/>
    <x v="0"/>
    <n v="0.33333333333333331"/>
    <n v="6.25E-2"/>
  </r>
  <r>
    <x v="857"/>
    <s v="CA-2016-125612"/>
    <x v="93"/>
    <d v="2016-08-08T00:00:00"/>
    <s v="Standard Class"/>
    <s v="BK-11260"/>
    <x v="318"/>
    <x v="0"/>
    <x v="0"/>
    <s v="New York City"/>
    <x v="15"/>
    <n v="10035"/>
    <x v="3"/>
    <s v="OFF-ST-10003221"/>
    <x v="1"/>
    <x v="4"/>
    <x v="683"/>
    <x v="794"/>
    <n v="2"/>
    <n v="0"/>
    <x v="819"/>
    <x v="3"/>
    <x v="0"/>
    <n v="0.33333333333333331"/>
    <n v="6.25E-2"/>
  </r>
  <r>
    <x v="858"/>
    <s v="CA-2019-161984"/>
    <x v="318"/>
    <d v="2019-04-15T00:00:00"/>
    <s v="Standard Class"/>
    <s v="SJ-20125"/>
    <x v="319"/>
    <x v="2"/>
    <x v="0"/>
    <s v="New Brunswick"/>
    <x v="30"/>
    <n v="8901"/>
    <x v="3"/>
    <s v="OFF-PA-10004569"/>
    <x v="1"/>
    <x v="10"/>
    <x v="230"/>
    <x v="245"/>
    <n v="1"/>
    <n v="0"/>
    <x v="247"/>
    <x v="3"/>
    <x v="0"/>
    <n v="0.5"/>
    <n v="4.1666666666666664E-2"/>
  </r>
  <r>
    <x v="859"/>
    <s v="CA-2019-161984"/>
    <x v="318"/>
    <d v="2019-04-15T00:00:00"/>
    <s v="Standard Class"/>
    <s v="SJ-20125"/>
    <x v="319"/>
    <x v="2"/>
    <x v="0"/>
    <s v="New Brunswick"/>
    <x v="30"/>
    <n v="8901"/>
    <x v="3"/>
    <s v="OFF-FA-10000624"/>
    <x v="1"/>
    <x v="13"/>
    <x v="294"/>
    <x v="181"/>
    <n v="2"/>
    <n v="0"/>
    <x v="317"/>
    <x v="3"/>
    <x v="0"/>
    <n v="0.5"/>
    <n v="4.1666666666666664E-2"/>
  </r>
  <r>
    <x v="860"/>
    <s v="CA-2016-133851"/>
    <x v="3"/>
    <d v="2016-06-16T00:00:00"/>
    <s v="Standard Class"/>
    <s v="CM-12445"/>
    <x v="320"/>
    <x v="0"/>
    <x v="0"/>
    <s v="San Francisco"/>
    <x v="1"/>
    <n v="94122"/>
    <x v="1"/>
    <s v="OFF-SU-10001225"/>
    <x v="1"/>
    <x v="14"/>
    <x v="327"/>
    <x v="351"/>
    <n v="2"/>
    <n v="0"/>
    <x v="359"/>
    <x v="1"/>
    <x v="0"/>
    <n v="0.5"/>
    <n v="0.1111111111111111"/>
  </r>
  <r>
    <x v="861"/>
    <s v="CA-2016-133851"/>
    <x v="3"/>
    <d v="2016-06-16T00:00:00"/>
    <s v="Standard Class"/>
    <s v="CM-12445"/>
    <x v="320"/>
    <x v="0"/>
    <x v="0"/>
    <s v="San Francisco"/>
    <x v="1"/>
    <n v="94122"/>
    <x v="1"/>
    <s v="OFF-AR-10003752"/>
    <x v="1"/>
    <x v="6"/>
    <x v="684"/>
    <x v="795"/>
    <n v="2"/>
    <n v="0"/>
    <x v="820"/>
    <x v="1"/>
    <x v="0"/>
    <n v="0.5"/>
    <n v="0.1111111111111111"/>
  </r>
  <r>
    <x v="862"/>
    <s v="CA-2018-134474"/>
    <x v="319"/>
    <d v="2018-01-07T00:00:00"/>
    <s v="Second Class"/>
    <s v="AJ-10795"/>
    <x v="295"/>
    <x v="1"/>
    <x v="0"/>
    <s v="Jacksonville"/>
    <x v="2"/>
    <n v="32216"/>
    <x v="0"/>
    <s v="TEC-AC-10001714"/>
    <x v="2"/>
    <x v="11"/>
    <x v="685"/>
    <x v="796"/>
    <n v="6"/>
    <n v="0.2"/>
    <x v="821"/>
    <x v="0"/>
    <x v="0"/>
    <n v="0.33333333333333331"/>
    <n v="4.7619047619047616E-2"/>
  </r>
  <r>
    <x v="863"/>
    <s v="CA-2018-134474"/>
    <x v="319"/>
    <d v="2018-01-07T00:00:00"/>
    <s v="Second Class"/>
    <s v="AJ-10795"/>
    <x v="295"/>
    <x v="1"/>
    <x v="0"/>
    <s v="Jacksonville"/>
    <x v="2"/>
    <n v="32216"/>
    <x v="0"/>
    <s v="OFF-AR-10003958"/>
    <x v="1"/>
    <x v="6"/>
    <x v="686"/>
    <x v="797"/>
    <n v="2"/>
    <n v="0.2"/>
    <x v="822"/>
    <x v="0"/>
    <x v="0"/>
    <n v="0.33333333333333331"/>
    <n v="4.7619047619047616E-2"/>
  </r>
  <r>
    <x v="864"/>
    <s v="CA-2018-134474"/>
    <x v="319"/>
    <d v="2018-01-07T00:00:00"/>
    <s v="Second Class"/>
    <s v="AJ-10795"/>
    <x v="295"/>
    <x v="1"/>
    <x v="0"/>
    <s v="Jacksonville"/>
    <x v="2"/>
    <n v="32216"/>
    <x v="0"/>
    <s v="TEC-PH-10002923"/>
    <x v="2"/>
    <x v="7"/>
    <x v="687"/>
    <x v="798"/>
    <n v="2"/>
    <n v="0.2"/>
    <x v="823"/>
    <x v="0"/>
    <x v="0"/>
    <n v="0.33333333333333331"/>
    <n v="4.7619047619047616E-2"/>
  </r>
  <r>
    <x v="865"/>
    <s v="CA-2016-149020"/>
    <x v="320"/>
    <d v="2016-01-15T00:00:00"/>
    <s v="Standard Class"/>
    <s v="AJ-10780"/>
    <x v="321"/>
    <x v="1"/>
    <x v="0"/>
    <s v="Springfield"/>
    <x v="17"/>
    <n v="22153"/>
    <x v="0"/>
    <s v="OFF-LA-10004272"/>
    <x v="1"/>
    <x v="2"/>
    <x v="688"/>
    <x v="799"/>
    <n v="1"/>
    <n v="0"/>
    <x v="824"/>
    <x v="0"/>
    <x v="0"/>
    <n v="0.5"/>
    <n v="6.6666666666666666E-2"/>
  </r>
  <r>
    <x v="866"/>
    <s v="CA-2016-149020"/>
    <x v="320"/>
    <d v="2016-01-15T00:00:00"/>
    <s v="Standard Class"/>
    <s v="AJ-10780"/>
    <x v="321"/>
    <x v="1"/>
    <x v="0"/>
    <s v="Springfield"/>
    <x v="17"/>
    <n v="22153"/>
    <x v="0"/>
    <s v="FUR-FU-10000965"/>
    <x v="0"/>
    <x v="5"/>
    <x v="689"/>
    <x v="800"/>
    <n v="1"/>
    <n v="0"/>
    <x v="825"/>
    <x v="0"/>
    <x v="0"/>
    <n v="0.5"/>
    <n v="6.6666666666666666E-2"/>
  </r>
  <r>
    <x v="867"/>
    <s v="CA-2018-134362"/>
    <x v="321"/>
    <d v="2018-10-02T00:00:00"/>
    <s v="First Class"/>
    <s v="LS-16945"/>
    <x v="322"/>
    <x v="1"/>
    <x v="0"/>
    <s v="Philadelphia"/>
    <x v="9"/>
    <n v="19140"/>
    <x v="3"/>
    <s v="OFF-LA-10004853"/>
    <x v="1"/>
    <x v="2"/>
    <x v="690"/>
    <x v="801"/>
    <n v="4"/>
    <n v="0.2"/>
    <x v="826"/>
    <x v="3"/>
    <x v="0"/>
    <n v="1"/>
    <n v="7.1428571428571425E-2"/>
  </r>
  <r>
    <x v="868"/>
    <s v="CA-2016-136742"/>
    <x v="322"/>
    <d v="2016-04-10T00:00:00"/>
    <s v="Standard Class"/>
    <s v="GP-14740"/>
    <x v="323"/>
    <x v="1"/>
    <x v="0"/>
    <s v="Lancaster"/>
    <x v="9"/>
    <n v="17602"/>
    <x v="3"/>
    <s v="OFF-BI-10003719"/>
    <x v="1"/>
    <x v="8"/>
    <x v="691"/>
    <x v="802"/>
    <n v="6"/>
    <n v="0.7"/>
    <x v="827"/>
    <x v="3"/>
    <x v="0"/>
    <n v="1"/>
    <n v="0.2"/>
  </r>
  <r>
    <x v="869"/>
    <s v="CA-2018-158099"/>
    <x v="323"/>
    <d v="2018-09-05T00:00:00"/>
    <s v="First Class"/>
    <s v="PK-18910"/>
    <x v="324"/>
    <x v="2"/>
    <x v="0"/>
    <s v="Philadelphia"/>
    <x v="9"/>
    <n v="19143"/>
    <x v="3"/>
    <s v="OFF-BI-10000545"/>
    <x v="1"/>
    <x v="8"/>
    <x v="692"/>
    <x v="803"/>
    <n v="5"/>
    <n v="0.7"/>
    <x v="828"/>
    <x v="3"/>
    <x v="0"/>
    <n v="0.5"/>
    <n v="0.33333333333333331"/>
  </r>
  <r>
    <x v="870"/>
    <s v="CA-2018-158099"/>
    <x v="323"/>
    <d v="2018-09-05T00:00:00"/>
    <s v="First Class"/>
    <s v="PK-18910"/>
    <x v="324"/>
    <x v="2"/>
    <x v="0"/>
    <s v="Philadelphia"/>
    <x v="9"/>
    <n v="19143"/>
    <x v="3"/>
    <s v="TEC-PH-10002496"/>
    <x v="2"/>
    <x v="7"/>
    <x v="495"/>
    <x v="804"/>
    <n v="3"/>
    <n v="0.4"/>
    <x v="829"/>
    <x v="3"/>
    <x v="0"/>
    <n v="0.5"/>
    <n v="0.33333333333333331"/>
  </r>
  <r>
    <x v="871"/>
    <s v="CA-2017-131128"/>
    <x v="324"/>
    <d v="2017-10-20T00:00:00"/>
    <s v="First Class"/>
    <s v="TB-21520"/>
    <x v="14"/>
    <x v="0"/>
    <x v="0"/>
    <s v="Concord"/>
    <x v="38"/>
    <n v="3301"/>
    <x v="3"/>
    <s v="OFF-PA-10003591"/>
    <x v="1"/>
    <x v="10"/>
    <x v="693"/>
    <x v="805"/>
    <n v="3"/>
    <n v="0"/>
    <x v="830"/>
    <x v="3"/>
    <x v="0"/>
    <n v="1"/>
    <n v="0.05"/>
  </r>
  <r>
    <x v="872"/>
    <s v="CA-2016-148488"/>
    <x v="325"/>
    <d v="2016-12-15T00:00:00"/>
    <s v="Standard Class"/>
    <s v="SM-20005"/>
    <x v="325"/>
    <x v="0"/>
    <x v="0"/>
    <s v="New York City"/>
    <x v="15"/>
    <n v="10009"/>
    <x v="3"/>
    <s v="OFF-PA-10004470"/>
    <x v="1"/>
    <x v="10"/>
    <x v="253"/>
    <x v="716"/>
    <n v="2"/>
    <n v="0"/>
    <x v="831"/>
    <x v="3"/>
    <x v="0"/>
    <n v="0.5"/>
    <n v="0.16666666666666666"/>
  </r>
  <r>
    <x v="873"/>
    <s v="CA-2016-148488"/>
    <x v="325"/>
    <d v="2016-12-15T00:00:00"/>
    <s v="Standard Class"/>
    <s v="SM-20005"/>
    <x v="325"/>
    <x v="0"/>
    <x v="0"/>
    <s v="New York City"/>
    <x v="15"/>
    <n v="10009"/>
    <x v="3"/>
    <s v="OFF-BI-10000315"/>
    <x v="1"/>
    <x v="8"/>
    <x v="412"/>
    <x v="806"/>
    <n v="7"/>
    <n v="0.2"/>
    <x v="832"/>
    <x v="3"/>
    <x v="0"/>
    <n v="0.5"/>
    <n v="0.16666666666666666"/>
  </r>
  <r>
    <x v="874"/>
    <s v="CA-2019-114636"/>
    <x v="326"/>
    <d v="2019-08-29T00:00:00"/>
    <s v="Standard Class"/>
    <s v="GA-14725"/>
    <x v="315"/>
    <x v="0"/>
    <x v="0"/>
    <s v="Charlotte"/>
    <x v="3"/>
    <n v="28205"/>
    <x v="0"/>
    <s v="OFF-PA-10001790"/>
    <x v="1"/>
    <x v="10"/>
    <x v="694"/>
    <x v="807"/>
    <n v="5"/>
    <n v="0.2"/>
    <x v="833"/>
    <x v="0"/>
    <x v="0"/>
    <n v="1"/>
    <n v="4.5454545454545456E-2"/>
  </r>
  <r>
    <x v="875"/>
    <s v="CA-2018-116736"/>
    <x v="327"/>
    <d v="2018-01-21T00:00:00"/>
    <s v="Standard Class"/>
    <s v="CC-12430"/>
    <x v="254"/>
    <x v="2"/>
    <x v="0"/>
    <s v="Concord"/>
    <x v="38"/>
    <n v="3301"/>
    <x v="3"/>
    <s v="FUR-FU-10004017"/>
    <x v="0"/>
    <x v="5"/>
    <x v="217"/>
    <x v="808"/>
    <n v="3"/>
    <n v="0"/>
    <x v="834"/>
    <x v="3"/>
    <x v="1"/>
    <n v="0.33333333333333331"/>
    <n v="5.2631578947368418E-2"/>
  </r>
  <r>
    <x v="876"/>
    <s v="CA-2018-116736"/>
    <x v="327"/>
    <d v="2018-01-21T00:00:00"/>
    <s v="Standard Class"/>
    <s v="CC-12430"/>
    <x v="254"/>
    <x v="2"/>
    <x v="0"/>
    <s v="Concord"/>
    <x v="38"/>
    <n v="3301"/>
    <x v="3"/>
    <s v="TEC-AC-10003628"/>
    <x v="2"/>
    <x v="11"/>
    <x v="247"/>
    <x v="809"/>
    <n v="1"/>
    <n v="0"/>
    <x v="835"/>
    <x v="3"/>
    <x v="1"/>
    <n v="0.33333333333333331"/>
    <n v="5.2631578947368418E-2"/>
  </r>
  <r>
    <x v="877"/>
    <s v="CA-2018-116736"/>
    <x v="327"/>
    <d v="2018-01-21T00:00:00"/>
    <s v="Standard Class"/>
    <s v="CC-12430"/>
    <x v="254"/>
    <x v="2"/>
    <x v="0"/>
    <s v="Concord"/>
    <x v="38"/>
    <n v="3301"/>
    <x v="3"/>
    <s v="TEC-AC-10002049"/>
    <x v="2"/>
    <x v="11"/>
    <x v="695"/>
    <x v="810"/>
    <n v="3"/>
    <n v="0"/>
    <x v="836"/>
    <x v="3"/>
    <x v="1"/>
    <n v="0.33333333333333331"/>
    <n v="5.2631578947368418E-2"/>
  </r>
  <r>
    <x v="878"/>
    <s v="US-2016-158638"/>
    <x v="328"/>
    <d v="2016-09-21T00:00:00"/>
    <s v="Standard Class"/>
    <s v="AG-10765"/>
    <x v="326"/>
    <x v="2"/>
    <x v="0"/>
    <s v="Philadelphia"/>
    <x v="9"/>
    <n v="19120"/>
    <x v="3"/>
    <s v="OFF-BI-10003712"/>
    <x v="1"/>
    <x v="8"/>
    <x v="696"/>
    <x v="811"/>
    <n v="4"/>
    <n v="0.7"/>
    <x v="837"/>
    <x v="3"/>
    <x v="0"/>
    <n v="1"/>
    <n v="0.2"/>
  </r>
  <r>
    <x v="879"/>
    <s v="CA-2019-111689"/>
    <x v="329"/>
    <d v="2019-12-02T00:00:00"/>
    <s v="Second Class"/>
    <s v="HP-14815"/>
    <x v="6"/>
    <x v="2"/>
    <x v="0"/>
    <s v="New York City"/>
    <x v="15"/>
    <n v="10024"/>
    <x v="3"/>
    <s v="OFF-BI-10003984"/>
    <x v="1"/>
    <x v="8"/>
    <x v="697"/>
    <x v="812"/>
    <n v="3"/>
    <n v="0.2"/>
    <x v="838"/>
    <x v="3"/>
    <x v="0"/>
    <n v="0.5"/>
    <n v="0.1"/>
  </r>
  <r>
    <x v="880"/>
    <s v="CA-2019-111689"/>
    <x v="329"/>
    <d v="2019-12-02T00:00:00"/>
    <s v="Second Class"/>
    <s v="HP-14815"/>
    <x v="6"/>
    <x v="2"/>
    <x v="0"/>
    <s v="New York City"/>
    <x v="15"/>
    <n v="10024"/>
    <x v="3"/>
    <s v="FUR-CH-10004287"/>
    <x v="0"/>
    <x v="1"/>
    <x v="158"/>
    <x v="813"/>
    <n v="5"/>
    <n v="0.1"/>
    <x v="839"/>
    <x v="3"/>
    <x v="0"/>
    <n v="0.5"/>
    <n v="0.1"/>
  </r>
  <r>
    <x v="881"/>
    <s v="CA-2017-129098"/>
    <x v="330"/>
    <d v="2017-10-13T00:00:00"/>
    <s v="Standard Class"/>
    <s v="DK-13090"/>
    <x v="54"/>
    <x v="0"/>
    <x v="0"/>
    <s v="Springfield"/>
    <x v="17"/>
    <n v="22153"/>
    <x v="0"/>
    <s v="OFF-ST-10001321"/>
    <x v="1"/>
    <x v="4"/>
    <x v="421"/>
    <x v="117"/>
    <n v="2"/>
    <n v="0"/>
    <x v="840"/>
    <x v="0"/>
    <x v="0"/>
    <n v="1"/>
    <n v="7.6923076923076927E-2"/>
  </r>
  <r>
    <x v="882"/>
    <s v="US-2019-123463"/>
    <x v="331"/>
    <d v="2019-12-23T00:00:00"/>
    <s v="Same Day"/>
    <s v="GZ-14470"/>
    <x v="47"/>
    <x v="0"/>
    <x v="0"/>
    <s v="San Francisco"/>
    <x v="1"/>
    <n v="94109"/>
    <x v="1"/>
    <s v="OFF-AR-10001118"/>
    <x v="1"/>
    <x v="6"/>
    <x v="581"/>
    <x v="814"/>
    <n v="4"/>
    <n v="0"/>
    <x v="841"/>
    <x v="1"/>
    <x v="0"/>
    <n v="1"/>
    <n v="7.1428571428571425E-2"/>
  </r>
  <r>
    <x v="883"/>
    <s v="CA-2018-165148"/>
    <x v="332"/>
    <d v="2018-10-24T00:00:00"/>
    <s v="First Class"/>
    <s v="PM-19135"/>
    <x v="327"/>
    <x v="2"/>
    <x v="0"/>
    <s v="Detroit"/>
    <x v="12"/>
    <n v="48227"/>
    <x v="2"/>
    <s v="FUR-FU-10000732"/>
    <x v="0"/>
    <x v="5"/>
    <x v="545"/>
    <x v="815"/>
    <n v="5"/>
    <n v="0"/>
    <x v="842"/>
    <x v="2"/>
    <x v="0"/>
    <n v="1"/>
    <n v="0.14285714285714285"/>
  </r>
  <r>
    <x v="884"/>
    <s v="CA-2016-134061"/>
    <x v="333"/>
    <d v="2016-05-04T00:00:00"/>
    <s v="Standard Class"/>
    <s v="LL-16840"/>
    <x v="328"/>
    <x v="0"/>
    <x v="0"/>
    <s v="Rochester"/>
    <x v="15"/>
    <n v="14609"/>
    <x v="3"/>
    <s v="FUR-FU-10001424"/>
    <x v="0"/>
    <x v="5"/>
    <x v="698"/>
    <x v="45"/>
    <n v="2"/>
    <n v="0"/>
    <x v="843"/>
    <x v="3"/>
    <x v="0"/>
    <n v="1"/>
    <n v="8.3333333333333329E-2"/>
  </r>
  <r>
    <x v="885"/>
    <s v="CA-2017-143602"/>
    <x v="334"/>
    <d v="2017-04-28T00:00:00"/>
    <s v="Second Class"/>
    <s v="JS-15595"/>
    <x v="329"/>
    <x v="1"/>
    <x v="0"/>
    <s v="Los Angeles"/>
    <x v="1"/>
    <n v="90045"/>
    <x v="1"/>
    <s v="OFF-BI-10002071"/>
    <x v="1"/>
    <x v="8"/>
    <x v="699"/>
    <x v="816"/>
    <n v="3"/>
    <n v="0.2"/>
    <x v="844"/>
    <x v="1"/>
    <x v="1"/>
    <n v="1"/>
    <n v="0.125"/>
  </r>
  <r>
    <x v="886"/>
    <s v="CA-2019-115364"/>
    <x v="335"/>
    <d v="2019-07-02T00:00:00"/>
    <s v="Standard Class"/>
    <s v="OT-18730"/>
    <x v="220"/>
    <x v="0"/>
    <x v="0"/>
    <s v="San Diego"/>
    <x v="1"/>
    <n v="92105"/>
    <x v="1"/>
    <s v="OFF-ST-10002486"/>
    <x v="1"/>
    <x v="4"/>
    <x v="700"/>
    <x v="817"/>
    <n v="12"/>
    <n v="0"/>
    <x v="845"/>
    <x v="1"/>
    <x v="0"/>
    <n v="1"/>
    <n v="0.1"/>
  </r>
  <r>
    <x v="887"/>
    <s v="CA-2019-150707"/>
    <x v="336"/>
    <d v="2019-10-19T00:00:00"/>
    <s v="Standard Class"/>
    <s v="EL-13735"/>
    <x v="330"/>
    <x v="2"/>
    <x v="0"/>
    <s v="Columbia"/>
    <x v="39"/>
    <n v="21044"/>
    <x v="3"/>
    <s v="OFF-BI-10001078"/>
    <x v="1"/>
    <x v="8"/>
    <x v="61"/>
    <x v="818"/>
    <n v="7"/>
    <n v="0"/>
    <x v="846"/>
    <x v="3"/>
    <x v="0"/>
    <n v="1"/>
    <n v="0.5"/>
  </r>
  <r>
    <x v="888"/>
    <s v="CA-2016-104976"/>
    <x v="337"/>
    <d v="2016-12-16T00:00:00"/>
    <s v="Standard Class"/>
    <s v="CK-12760"/>
    <x v="316"/>
    <x v="1"/>
    <x v="0"/>
    <s v="San Francisco"/>
    <x v="1"/>
    <n v="94122"/>
    <x v="1"/>
    <s v="OFF-PA-10003845"/>
    <x v="1"/>
    <x v="10"/>
    <x v="372"/>
    <x v="819"/>
    <n v="6"/>
    <n v="0"/>
    <x v="847"/>
    <x v="1"/>
    <x v="0"/>
    <n v="1"/>
    <n v="7.1428571428571425E-2"/>
  </r>
  <r>
    <x v="889"/>
    <s v="CA-2019-132934"/>
    <x v="308"/>
    <d v="2019-06-26T00:00:00"/>
    <s v="Standard Class"/>
    <s v="JE-15475"/>
    <x v="188"/>
    <x v="0"/>
    <x v="0"/>
    <s v="New Rochelle"/>
    <x v="15"/>
    <n v="10801"/>
    <x v="3"/>
    <s v="TEC-AC-10000927"/>
    <x v="2"/>
    <x v="11"/>
    <x v="701"/>
    <x v="179"/>
    <n v="5"/>
    <n v="0"/>
    <x v="848"/>
    <x v="3"/>
    <x v="0"/>
    <n v="0.5"/>
    <n v="7.6923076923076927E-2"/>
  </r>
  <r>
    <x v="890"/>
    <s v="CA-2019-132934"/>
    <x v="308"/>
    <d v="2019-06-26T00:00:00"/>
    <s v="Standard Class"/>
    <s v="JE-15475"/>
    <x v="188"/>
    <x v="0"/>
    <x v="0"/>
    <s v="New Rochelle"/>
    <x v="15"/>
    <n v="10801"/>
    <x v="3"/>
    <s v="OFF-BI-10001098"/>
    <x v="1"/>
    <x v="8"/>
    <x v="410"/>
    <x v="96"/>
    <n v="3"/>
    <n v="0.2"/>
    <x v="449"/>
    <x v="3"/>
    <x v="0"/>
    <n v="0.5"/>
    <n v="7.6923076923076927E-2"/>
  </r>
  <r>
    <x v="891"/>
    <s v="CA-2019-133256"/>
    <x v="335"/>
    <d v="2019-06-27T00:00:00"/>
    <s v="First Class"/>
    <s v="TH-21550"/>
    <x v="274"/>
    <x v="2"/>
    <x v="0"/>
    <s v="Detroit"/>
    <x v="12"/>
    <n v="48227"/>
    <x v="2"/>
    <s v="OFF-PA-10001622"/>
    <x v="1"/>
    <x v="10"/>
    <x v="702"/>
    <x v="820"/>
    <n v="1"/>
    <n v="0"/>
    <x v="849"/>
    <x v="2"/>
    <x v="0"/>
    <n v="0.33333333333333331"/>
    <n v="7.6923076923076927E-2"/>
  </r>
  <r>
    <x v="892"/>
    <s v="CA-2019-133256"/>
    <x v="335"/>
    <d v="2019-06-27T00:00:00"/>
    <s v="First Class"/>
    <s v="TH-21550"/>
    <x v="274"/>
    <x v="2"/>
    <x v="0"/>
    <s v="Detroit"/>
    <x v="12"/>
    <n v="48227"/>
    <x v="2"/>
    <s v="OFF-AR-10003158"/>
    <x v="1"/>
    <x v="6"/>
    <x v="703"/>
    <x v="204"/>
    <n v="4"/>
    <n v="0"/>
    <x v="850"/>
    <x v="2"/>
    <x v="0"/>
    <n v="0.33333333333333331"/>
    <n v="7.6923076923076927E-2"/>
  </r>
  <r>
    <x v="893"/>
    <s v="CA-2019-133256"/>
    <x v="335"/>
    <d v="2019-06-27T00:00:00"/>
    <s v="First Class"/>
    <s v="TH-21550"/>
    <x v="274"/>
    <x v="2"/>
    <x v="0"/>
    <s v="Detroit"/>
    <x v="12"/>
    <n v="48227"/>
    <x v="2"/>
    <s v="TEC-PH-10002660"/>
    <x v="2"/>
    <x v="7"/>
    <x v="704"/>
    <x v="821"/>
    <n v="8"/>
    <n v="0"/>
    <x v="851"/>
    <x v="2"/>
    <x v="0"/>
    <n v="0.33333333333333331"/>
    <n v="7.6923076923076927E-2"/>
  </r>
  <r>
    <x v="894"/>
    <s v="CA-2018-105494"/>
    <x v="338"/>
    <d v="2018-11-12T00:00:00"/>
    <s v="First Class"/>
    <s v="PC-18745"/>
    <x v="331"/>
    <x v="1"/>
    <x v="0"/>
    <s v="San Francisco"/>
    <x v="1"/>
    <n v="94122"/>
    <x v="1"/>
    <s v="OFF-ST-10002205"/>
    <x v="1"/>
    <x v="4"/>
    <x v="330"/>
    <x v="822"/>
    <n v="7"/>
    <n v="0"/>
    <x v="852"/>
    <x v="1"/>
    <x v="0"/>
    <n v="0.5"/>
    <n v="0.2"/>
  </r>
  <r>
    <x v="895"/>
    <s v="CA-2018-105494"/>
    <x v="338"/>
    <d v="2018-11-12T00:00:00"/>
    <s v="First Class"/>
    <s v="PC-18745"/>
    <x v="331"/>
    <x v="1"/>
    <x v="0"/>
    <s v="San Francisco"/>
    <x v="1"/>
    <n v="94122"/>
    <x v="1"/>
    <s v="OFF-BI-10003364"/>
    <x v="1"/>
    <x v="8"/>
    <x v="705"/>
    <x v="823"/>
    <n v="3"/>
    <n v="0.2"/>
    <x v="853"/>
    <x v="1"/>
    <x v="0"/>
    <n v="0.5"/>
    <n v="0.2"/>
  </r>
  <r>
    <x v="896"/>
    <s v="CA-2018-140634"/>
    <x v="339"/>
    <d v="2018-10-06T00:00:00"/>
    <s v="Second Class"/>
    <s v="HL-15040"/>
    <x v="332"/>
    <x v="0"/>
    <x v="0"/>
    <s v="Houston"/>
    <x v="5"/>
    <n v="77095"/>
    <x v="2"/>
    <s v="OFF-EN-10001099"/>
    <x v="1"/>
    <x v="12"/>
    <x v="153"/>
    <x v="824"/>
    <n v="2"/>
    <n v="0.2"/>
    <x v="854"/>
    <x v="2"/>
    <x v="0"/>
    <n v="1"/>
    <n v="9.0909090909090912E-2"/>
  </r>
  <r>
    <x v="897"/>
    <s v="CA-2016-144407"/>
    <x v="340"/>
    <d v="2016-09-15T00:00:00"/>
    <s v="Standard Class"/>
    <s v="MS-17365"/>
    <x v="333"/>
    <x v="0"/>
    <x v="0"/>
    <s v="Detroit"/>
    <x v="12"/>
    <n v="48227"/>
    <x v="2"/>
    <s v="OFF-LA-10003923"/>
    <x v="1"/>
    <x v="2"/>
    <x v="429"/>
    <x v="825"/>
    <n v="7"/>
    <n v="0"/>
    <x v="855"/>
    <x v="2"/>
    <x v="0"/>
    <n v="1"/>
    <n v="4.1666666666666664E-2"/>
  </r>
  <r>
    <x v="898"/>
    <s v="CA-2019-160983"/>
    <x v="341"/>
    <d v="2019-10-31T00:00:00"/>
    <s v="Second Class"/>
    <s v="GB-14530"/>
    <x v="334"/>
    <x v="1"/>
    <x v="0"/>
    <s v="Auburn"/>
    <x v="15"/>
    <n v="13021"/>
    <x v="3"/>
    <s v="OFF-PA-10002250"/>
    <x v="1"/>
    <x v="10"/>
    <x v="706"/>
    <x v="826"/>
    <n v="8"/>
    <n v="0"/>
    <x v="856"/>
    <x v="3"/>
    <x v="0"/>
    <n v="1"/>
    <n v="0.05"/>
  </r>
  <r>
    <x v="899"/>
    <s v="US-2018-114622"/>
    <x v="342"/>
    <d v="2018-04-12T00:00:00"/>
    <s v="First Class"/>
    <s v="JR-16210"/>
    <x v="335"/>
    <x v="1"/>
    <x v="0"/>
    <s v="Springfield"/>
    <x v="24"/>
    <n v="45503"/>
    <x v="3"/>
    <s v="OFF-BI-10004716"/>
    <x v="1"/>
    <x v="8"/>
    <x v="707"/>
    <x v="827"/>
    <n v="2"/>
    <n v="0.7"/>
    <x v="857"/>
    <x v="3"/>
    <x v="0"/>
    <n v="1"/>
    <n v="0.1"/>
  </r>
  <r>
    <x v="900"/>
    <s v="CA-2019-150959"/>
    <x v="343"/>
    <d v="2019-11-13T00:00:00"/>
    <s v="First Class"/>
    <s v="TD-20995"/>
    <x v="143"/>
    <x v="0"/>
    <x v="0"/>
    <s v="Garland"/>
    <x v="5"/>
    <n v="75043"/>
    <x v="2"/>
    <s v="OFF-LA-10001045"/>
    <x v="1"/>
    <x v="2"/>
    <x v="708"/>
    <x v="828"/>
    <n v="5"/>
    <n v="0.2"/>
    <x v="858"/>
    <x v="2"/>
    <x v="0"/>
    <n v="0.5"/>
    <n v="6.25E-2"/>
  </r>
  <r>
    <x v="901"/>
    <s v="CA-2019-150959"/>
    <x v="343"/>
    <d v="2019-11-13T00:00:00"/>
    <s v="First Class"/>
    <s v="TD-20995"/>
    <x v="143"/>
    <x v="0"/>
    <x v="0"/>
    <s v="Garland"/>
    <x v="5"/>
    <n v="75043"/>
    <x v="2"/>
    <s v="OFF-BI-10001510"/>
    <x v="1"/>
    <x v="8"/>
    <x v="709"/>
    <x v="829"/>
    <n v="4"/>
    <n v="0.8"/>
    <x v="859"/>
    <x v="2"/>
    <x v="0"/>
    <n v="0.5"/>
    <n v="6.25E-2"/>
  </r>
  <r>
    <x v="902"/>
    <s v="CA-2019-132353"/>
    <x v="175"/>
    <d v="2019-09-17T00:00:00"/>
    <s v="First Class"/>
    <s v="DB-13060"/>
    <x v="72"/>
    <x v="0"/>
    <x v="0"/>
    <s v="Chicago"/>
    <x v="10"/>
    <n v="60653"/>
    <x v="2"/>
    <s v="TEC-PH-10004536"/>
    <x v="2"/>
    <x v="7"/>
    <x v="150"/>
    <x v="830"/>
    <n v="3"/>
    <n v="0.2"/>
    <x v="860"/>
    <x v="2"/>
    <x v="0"/>
    <n v="1"/>
    <n v="7.6923076923076927E-2"/>
  </r>
  <r>
    <x v="903"/>
    <s v="CA-2018-130477"/>
    <x v="143"/>
    <d v="2018-04-12T00:00:00"/>
    <s v="Standard Class"/>
    <s v="LC-17140"/>
    <x v="95"/>
    <x v="0"/>
    <x v="0"/>
    <s v="Los Angeles"/>
    <x v="1"/>
    <n v="90032"/>
    <x v="1"/>
    <s v="OFF-PA-10002947"/>
    <x v="1"/>
    <x v="10"/>
    <x v="710"/>
    <x v="130"/>
    <n v="3"/>
    <n v="0"/>
    <x v="132"/>
    <x v="1"/>
    <x v="1"/>
    <n v="0.33333333333333331"/>
    <n v="5.2631578947368418E-2"/>
  </r>
  <r>
    <x v="904"/>
    <s v="CA-2018-130477"/>
    <x v="143"/>
    <d v="2018-04-12T00:00:00"/>
    <s v="Standard Class"/>
    <s v="LC-17140"/>
    <x v="95"/>
    <x v="0"/>
    <x v="0"/>
    <s v="Los Angeles"/>
    <x v="1"/>
    <n v="90032"/>
    <x v="1"/>
    <s v="OFF-ST-10002583"/>
    <x v="1"/>
    <x v="4"/>
    <x v="571"/>
    <x v="647"/>
    <n v="2"/>
    <n v="0"/>
    <x v="659"/>
    <x v="1"/>
    <x v="1"/>
    <n v="0.33333333333333331"/>
    <n v="5.2631578947368418E-2"/>
  </r>
  <r>
    <x v="905"/>
    <s v="CA-2018-130477"/>
    <x v="143"/>
    <d v="2018-04-12T00:00:00"/>
    <s v="Standard Class"/>
    <s v="LC-17140"/>
    <x v="95"/>
    <x v="0"/>
    <x v="0"/>
    <s v="Los Angeles"/>
    <x v="1"/>
    <n v="90032"/>
    <x v="1"/>
    <s v="OFF-PA-10000019"/>
    <x v="1"/>
    <x v="10"/>
    <x v="711"/>
    <x v="91"/>
    <n v="2"/>
    <n v="0"/>
    <x v="91"/>
    <x v="1"/>
    <x v="1"/>
    <n v="0.33333333333333331"/>
    <n v="5.2631578947368418E-2"/>
  </r>
  <r>
    <x v="906"/>
    <s v="CA-2019-143259"/>
    <x v="247"/>
    <d v="2020-01-03T00:00:00"/>
    <s v="Standard Class"/>
    <s v="PO-18865"/>
    <x v="22"/>
    <x v="0"/>
    <x v="0"/>
    <s v="New York City"/>
    <x v="15"/>
    <n v="10009"/>
    <x v="3"/>
    <s v="FUR-BO-10003441"/>
    <x v="0"/>
    <x v="0"/>
    <x v="712"/>
    <x v="831"/>
    <n v="4"/>
    <n v="0.2"/>
    <x v="861"/>
    <x v="3"/>
    <x v="0"/>
    <n v="0.33333333333333331"/>
    <n v="7.6923076923076927E-2"/>
  </r>
  <r>
    <x v="907"/>
    <s v="CA-2019-143259"/>
    <x v="247"/>
    <d v="2020-01-03T00:00:00"/>
    <s v="Standard Class"/>
    <s v="PO-18865"/>
    <x v="22"/>
    <x v="0"/>
    <x v="0"/>
    <s v="New York City"/>
    <x v="15"/>
    <n v="10009"/>
    <x v="3"/>
    <s v="TEC-PH-10004774"/>
    <x v="2"/>
    <x v="7"/>
    <x v="713"/>
    <x v="832"/>
    <n v="7"/>
    <n v="0"/>
    <x v="862"/>
    <x v="3"/>
    <x v="0"/>
    <n v="0.33333333333333331"/>
    <n v="7.6923076923076927E-2"/>
  </r>
  <r>
    <x v="908"/>
    <s v="CA-2019-143259"/>
    <x v="247"/>
    <d v="2020-01-03T00:00:00"/>
    <s v="Standard Class"/>
    <s v="PO-18865"/>
    <x v="22"/>
    <x v="0"/>
    <x v="0"/>
    <s v="New York City"/>
    <x v="15"/>
    <n v="10009"/>
    <x v="3"/>
    <s v="OFF-BI-10003684"/>
    <x v="1"/>
    <x v="8"/>
    <x v="714"/>
    <x v="833"/>
    <n v="3"/>
    <n v="0.2"/>
    <x v="863"/>
    <x v="3"/>
    <x v="0"/>
    <n v="0.33333333333333331"/>
    <n v="7.6923076923076927E-2"/>
  </r>
  <r>
    <x v="909"/>
    <s v="CA-2019-137596"/>
    <x v="264"/>
    <d v="2019-09-07T00:00:00"/>
    <s v="Standard Class"/>
    <s v="BE-11335"/>
    <x v="336"/>
    <x v="2"/>
    <x v="0"/>
    <s v="Jackson"/>
    <x v="12"/>
    <n v="49201"/>
    <x v="2"/>
    <s v="TEC-PH-10001494"/>
    <x v="2"/>
    <x v="7"/>
    <x v="715"/>
    <x v="834"/>
    <n v="4"/>
    <n v="0"/>
    <x v="864"/>
    <x v="2"/>
    <x v="0"/>
    <n v="0.33333333333333331"/>
    <n v="0.1111111111111111"/>
  </r>
  <r>
    <x v="910"/>
    <s v="CA-2019-137596"/>
    <x v="264"/>
    <d v="2019-09-07T00:00:00"/>
    <s v="Standard Class"/>
    <s v="BE-11335"/>
    <x v="336"/>
    <x v="2"/>
    <x v="0"/>
    <s v="Jackson"/>
    <x v="12"/>
    <n v="49201"/>
    <x v="2"/>
    <s v="TEC-AC-10004666"/>
    <x v="2"/>
    <x v="11"/>
    <x v="716"/>
    <x v="835"/>
    <n v="7"/>
    <n v="0"/>
    <x v="865"/>
    <x v="2"/>
    <x v="0"/>
    <n v="0.33333333333333331"/>
    <n v="0.1111111111111111"/>
  </r>
  <r>
    <x v="911"/>
    <s v="CA-2019-137596"/>
    <x v="264"/>
    <d v="2019-09-07T00:00:00"/>
    <s v="Standard Class"/>
    <s v="BE-11335"/>
    <x v="336"/>
    <x v="2"/>
    <x v="0"/>
    <s v="Jackson"/>
    <x v="12"/>
    <n v="49201"/>
    <x v="2"/>
    <s v="OFF-ST-10003816"/>
    <x v="1"/>
    <x v="4"/>
    <x v="717"/>
    <x v="836"/>
    <n v="2"/>
    <n v="0"/>
    <x v="866"/>
    <x v="2"/>
    <x v="0"/>
    <n v="0.33333333333333331"/>
    <n v="0.1111111111111111"/>
  </r>
  <r>
    <x v="912"/>
    <s v="CA-2017-133627"/>
    <x v="70"/>
    <d v="2017-06-07T00:00:00"/>
    <s v="Standard Class"/>
    <s v="SC-20050"/>
    <x v="337"/>
    <x v="2"/>
    <x v="0"/>
    <s v="Norwich"/>
    <x v="29"/>
    <n v="6360"/>
    <x v="3"/>
    <s v="FUR-FU-10001935"/>
    <x v="0"/>
    <x v="5"/>
    <x v="345"/>
    <x v="500"/>
    <n v="6"/>
    <n v="0"/>
    <x v="867"/>
    <x v="3"/>
    <x v="0"/>
    <n v="1"/>
    <n v="6.6666666666666666E-2"/>
  </r>
  <r>
    <x v="913"/>
    <s v="CA-2019-102519"/>
    <x v="344"/>
    <d v="2019-11-29T00:00:00"/>
    <s v="First Class"/>
    <s v="BM-11650"/>
    <x v="312"/>
    <x v="1"/>
    <x v="0"/>
    <s v="Milwaukee"/>
    <x v="6"/>
    <n v="53209"/>
    <x v="2"/>
    <s v="FUR-FU-10004091"/>
    <x v="0"/>
    <x v="5"/>
    <x v="267"/>
    <x v="837"/>
    <n v="1"/>
    <n v="0"/>
    <x v="868"/>
    <x v="2"/>
    <x v="1"/>
    <n v="0.5"/>
    <n v="3.4482758620689655E-2"/>
  </r>
  <r>
    <x v="914"/>
    <s v="CA-2019-102519"/>
    <x v="344"/>
    <d v="2019-11-29T00:00:00"/>
    <s v="First Class"/>
    <s v="BM-11650"/>
    <x v="312"/>
    <x v="1"/>
    <x v="0"/>
    <s v="Milwaukee"/>
    <x v="6"/>
    <n v="53209"/>
    <x v="2"/>
    <s v="TEC-AC-10001772"/>
    <x v="2"/>
    <x v="11"/>
    <x v="405"/>
    <x v="838"/>
    <n v="9"/>
    <n v="0"/>
    <x v="869"/>
    <x v="2"/>
    <x v="1"/>
    <n v="0.5"/>
    <n v="3.4482758620689655E-2"/>
  </r>
  <r>
    <x v="915"/>
    <s v="US-2016-141215"/>
    <x v="345"/>
    <d v="2016-06-21T00:00:00"/>
    <s v="Standard Class"/>
    <s v="KL-16555"/>
    <x v="126"/>
    <x v="1"/>
    <x v="0"/>
    <s v="San Antonio"/>
    <x v="5"/>
    <n v="78207"/>
    <x v="2"/>
    <s v="FUR-TA-10001520"/>
    <x v="0"/>
    <x v="3"/>
    <x v="718"/>
    <x v="839"/>
    <n v="2"/>
    <n v="0.3"/>
    <x v="870"/>
    <x v="2"/>
    <x v="0"/>
    <n v="0.33333333333333331"/>
    <n v="4.5454545454545456E-2"/>
  </r>
  <r>
    <x v="916"/>
    <s v="US-2016-141215"/>
    <x v="345"/>
    <d v="2016-06-21T00:00:00"/>
    <s v="Standard Class"/>
    <s v="KL-16555"/>
    <x v="126"/>
    <x v="1"/>
    <x v="0"/>
    <s v="San Antonio"/>
    <x v="5"/>
    <n v="78207"/>
    <x v="2"/>
    <s v="FUR-CH-10003379"/>
    <x v="0"/>
    <x v="1"/>
    <x v="464"/>
    <x v="840"/>
    <n v="4"/>
    <n v="0.3"/>
    <x v="871"/>
    <x v="2"/>
    <x v="0"/>
    <n v="0.33333333333333331"/>
    <n v="4.5454545454545456E-2"/>
  </r>
  <r>
    <x v="917"/>
    <s v="US-2016-141215"/>
    <x v="345"/>
    <d v="2016-06-21T00:00:00"/>
    <s v="Standard Class"/>
    <s v="KL-16555"/>
    <x v="126"/>
    <x v="1"/>
    <x v="0"/>
    <s v="San Antonio"/>
    <x v="5"/>
    <n v="78207"/>
    <x v="2"/>
    <s v="OFF-BI-10002706"/>
    <x v="1"/>
    <x v="8"/>
    <x v="276"/>
    <x v="841"/>
    <n v="3"/>
    <n v="0.8"/>
    <x v="872"/>
    <x v="2"/>
    <x v="0"/>
    <n v="0.33333333333333331"/>
    <n v="4.5454545454545456E-2"/>
  </r>
  <r>
    <x v="918"/>
    <s v="CA-2018-165218"/>
    <x v="346"/>
    <d v="2018-03-11T00:00:00"/>
    <s v="Standard Class"/>
    <s v="RW-19630"/>
    <x v="338"/>
    <x v="1"/>
    <x v="0"/>
    <s v="Dallas"/>
    <x v="5"/>
    <n v="75220"/>
    <x v="2"/>
    <s v="OFF-EN-10000056"/>
    <x v="1"/>
    <x v="12"/>
    <x v="633"/>
    <x v="842"/>
    <n v="3"/>
    <n v="0.2"/>
    <x v="873"/>
    <x v="2"/>
    <x v="0"/>
    <n v="0.5"/>
    <n v="6.25E-2"/>
  </r>
  <r>
    <x v="919"/>
    <s v="CA-2018-165218"/>
    <x v="346"/>
    <d v="2018-03-11T00:00:00"/>
    <s v="Standard Class"/>
    <s v="RW-19630"/>
    <x v="338"/>
    <x v="1"/>
    <x v="0"/>
    <s v="Dallas"/>
    <x v="5"/>
    <n v="75220"/>
    <x v="2"/>
    <s v="OFF-ST-10001558"/>
    <x v="1"/>
    <x v="4"/>
    <x v="719"/>
    <x v="843"/>
    <n v="1"/>
    <n v="0.2"/>
    <x v="874"/>
    <x v="2"/>
    <x v="0"/>
    <n v="0.5"/>
    <n v="6.25E-2"/>
  </r>
  <r>
    <x v="920"/>
    <s v="CA-2016-138296"/>
    <x v="29"/>
    <d v="2016-12-12T00:00:00"/>
    <s v="Standard Class"/>
    <s v="RC-19825"/>
    <x v="116"/>
    <x v="0"/>
    <x v="0"/>
    <s v="Alexandria"/>
    <x v="17"/>
    <n v="22304"/>
    <x v="0"/>
    <s v="OFF-ST-10002444"/>
    <x v="1"/>
    <x v="4"/>
    <x v="576"/>
    <x v="335"/>
    <n v="2"/>
    <n v="0"/>
    <x v="727"/>
    <x v="0"/>
    <x v="0"/>
    <n v="1"/>
    <n v="0.1"/>
  </r>
  <r>
    <x v="921"/>
    <s v="CA-2017-111164"/>
    <x v="347"/>
    <d v="2017-04-15T00:00:00"/>
    <s v="Standard Class"/>
    <s v="SE-20110"/>
    <x v="339"/>
    <x v="0"/>
    <x v="0"/>
    <s v="New York City"/>
    <x v="15"/>
    <n v="10009"/>
    <x v="3"/>
    <s v="TEC-AC-10002473"/>
    <x v="2"/>
    <x v="11"/>
    <x v="720"/>
    <x v="844"/>
    <n v="3"/>
    <n v="0"/>
    <x v="875"/>
    <x v="3"/>
    <x v="0"/>
    <n v="0.33333333333333331"/>
    <n v="5.2631578947368418E-2"/>
  </r>
  <r>
    <x v="922"/>
    <s v="CA-2017-111164"/>
    <x v="347"/>
    <d v="2017-04-15T00:00:00"/>
    <s v="Standard Class"/>
    <s v="SE-20110"/>
    <x v="339"/>
    <x v="0"/>
    <x v="0"/>
    <s v="New York City"/>
    <x v="15"/>
    <n v="10009"/>
    <x v="3"/>
    <s v="TEC-PH-10004531"/>
    <x v="2"/>
    <x v="7"/>
    <x v="721"/>
    <x v="845"/>
    <n v="1"/>
    <n v="0"/>
    <x v="876"/>
    <x v="3"/>
    <x v="0"/>
    <n v="0.33333333333333331"/>
    <n v="5.2631578947368418E-2"/>
  </r>
  <r>
    <x v="923"/>
    <s v="CA-2017-111164"/>
    <x v="347"/>
    <d v="2017-04-15T00:00:00"/>
    <s v="Standard Class"/>
    <s v="SE-20110"/>
    <x v="339"/>
    <x v="0"/>
    <x v="0"/>
    <s v="New York City"/>
    <x v="15"/>
    <n v="10009"/>
    <x v="3"/>
    <s v="OFF-AP-10004487"/>
    <x v="1"/>
    <x v="9"/>
    <x v="722"/>
    <x v="846"/>
    <n v="5"/>
    <n v="0"/>
    <x v="877"/>
    <x v="3"/>
    <x v="0"/>
    <n v="0.33333333333333331"/>
    <n v="5.2631578947368418E-2"/>
  </r>
  <r>
    <x v="924"/>
    <s v="CA-2018-149797"/>
    <x v="306"/>
    <d v="2018-09-20T00:00:00"/>
    <s v="Standard Class"/>
    <s v="AH-10075"/>
    <x v="340"/>
    <x v="1"/>
    <x v="0"/>
    <s v="New York City"/>
    <x v="15"/>
    <n v="10011"/>
    <x v="3"/>
    <s v="OFF-BI-10003650"/>
    <x v="1"/>
    <x v="8"/>
    <x v="115"/>
    <x v="847"/>
    <n v="2"/>
    <n v="0.2"/>
    <x v="878"/>
    <x v="3"/>
    <x v="0"/>
    <n v="1"/>
    <n v="0.05"/>
  </r>
  <r>
    <x v="925"/>
    <s v="CA-2016-132962"/>
    <x v="103"/>
    <d v="2016-09-16T00:00:00"/>
    <s v="First Class"/>
    <s v="JM-15535"/>
    <x v="341"/>
    <x v="0"/>
    <x v="0"/>
    <s v="Philadelphia"/>
    <x v="9"/>
    <n v="19143"/>
    <x v="3"/>
    <s v="OFF-PA-10003543"/>
    <x v="1"/>
    <x v="10"/>
    <x v="723"/>
    <x v="12"/>
    <n v="3"/>
    <n v="0.2"/>
    <x v="12"/>
    <x v="3"/>
    <x v="0"/>
    <n v="0.5"/>
    <n v="0.1"/>
  </r>
  <r>
    <x v="926"/>
    <s v="CA-2016-132962"/>
    <x v="103"/>
    <d v="2016-09-16T00:00:00"/>
    <s v="First Class"/>
    <s v="JM-15535"/>
    <x v="341"/>
    <x v="0"/>
    <x v="0"/>
    <s v="Philadelphia"/>
    <x v="9"/>
    <n v="19143"/>
    <x v="3"/>
    <s v="TEC-AC-10004353"/>
    <x v="2"/>
    <x v="11"/>
    <x v="724"/>
    <x v="848"/>
    <n v="5"/>
    <n v="0.2"/>
    <x v="879"/>
    <x v="3"/>
    <x v="0"/>
    <n v="0.5"/>
    <n v="0.1"/>
  </r>
  <r>
    <x v="927"/>
    <s v="CA-2017-115091"/>
    <x v="348"/>
    <d v="2017-10-09T00:00:00"/>
    <s v="Standard Class"/>
    <s v="JJ-15760"/>
    <x v="342"/>
    <x v="2"/>
    <x v="0"/>
    <s v="Springfield"/>
    <x v="17"/>
    <n v="22153"/>
    <x v="0"/>
    <s v="OFF-AR-10000658"/>
    <x v="1"/>
    <x v="6"/>
    <x v="332"/>
    <x v="849"/>
    <n v="4"/>
    <n v="0"/>
    <x v="880"/>
    <x v="0"/>
    <x v="0"/>
    <n v="0.5"/>
    <n v="0.33333333333333331"/>
  </r>
  <r>
    <x v="928"/>
    <s v="CA-2017-115091"/>
    <x v="348"/>
    <d v="2017-10-09T00:00:00"/>
    <s v="Standard Class"/>
    <s v="JJ-15760"/>
    <x v="342"/>
    <x v="2"/>
    <x v="0"/>
    <s v="Springfield"/>
    <x v="17"/>
    <n v="22153"/>
    <x v="0"/>
    <s v="OFF-AP-10000696"/>
    <x v="1"/>
    <x v="9"/>
    <x v="336"/>
    <x v="850"/>
    <n v="2"/>
    <n v="0"/>
    <x v="881"/>
    <x v="0"/>
    <x v="0"/>
    <n v="0.5"/>
    <n v="0.33333333333333331"/>
  </r>
  <r>
    <x v="929"/>
    <s v="CA-2019-144932"/>
    <x v="349"/>
    <d v="2019-04-17T00:00:00"/>
    <s v="First Class"/>
    <s v="AB-10165"/>
    <x v="269"/>
    <x v="0"/>
    <x v="0"/>
    <s v="Toledo"/>
    <x v="24"/>
    <n v="43615"/>
    <x v="3"/>
    <s v="OFF-AR-10003560"/>
    <x v="1"/>
    <x v="6"/>
    <x v="487"/>
    <x v="851"/>
    <n v="3"/>
    <n v="0.2"/>
    <x v="882"/>
    <x v="3"/>
    <x v="0"/>
    <n v="0.33333333333333331"/>
    <n v="7.1428571428571425E-2"/>
  </r>
  <r>
    <x v="930"/>
    <s v="CA-2019-144932"/>
    <x v="349"/>
    <d v="2019-04-17T00:00:00"/>
    <s v="First Class"/>
    <s v="AB-10165"/>
    <x v="269"/>
    <x v="0"/>
    <x v="0"/>
    <s v="Toledo"/>
    <x v="24"/>
    <n v="43615"/>
    <x v="3"/>
    <s v="OFF-AR-10001468"/>
    <x v="1"/>
    <x v="6"/>
    <x v="725"/>
    <x v="852"/>
    <n v="3"/>
    <n v="0.2"/>
    <x v="883"/>
    <x v="3"/>
    <x v="0"/>
    <n v="0.33333333333333331"/>
    <n v="7.1428571428571425E-2"/>
  </r>
  <r>
    <x v="931"/>
    <s v="CA-2019-144932"/>
    <x v="349"/>
    <d v="2019-04-17T00:00:00"/>
    <s v="First Class"/>
    <s v="AB-10165"/>
    <x v="269"/>
    <x v="0"/>
    <x v="0"/>
    <s v="Toledo"/>
    <x v="24"/>
    <n v="43615"/>
    <x v="3"/>
    <s v="OFF-PA-10004971"/>
    <x v="1"/>
    <x v="10"/>
    <x v="609"/>
    <x v="853"/>
    <n v="3"/>
    <n v="0.2"/>
    <x v="884"/>
    <x v="3"/>
    <x v="0"/>
    <n v="0.33333333333333331"/>
    <n v="7.1428571428571425E-2"/>
  </r>
  <r>
    <x v="932"/>
    <s v="CA-2019-114216"/>
    <x v="264"/>
    <d v="2019-09-06T00:00:00"/>
    <s v="Standard Class"/>
    <s v="RK-19300"/>
    <x v="343"/>
    <x v="0"/>
    <x v="0"/>
    <s v="Philadelphia"/>
    <x v="9"/>
    <n v="19140"/>
    <x v="3"/>
    <s v="OFF-PA-10002195"/>
    <x v="1"/>
    <x v="10"/>
    <x v="726"/>
    <x v="854"/>
    <n v="3"/>
    <n v="0.2"/>
    <x v="885"/>
    <x v="3"/>
    <x v="0"/>
    <n v="1"/>
    <n v="0.125"/>
  </r>
  <r>
    <x v="933"/>
    <s v="CA-2018-140081"/>
    <x v="23"/>
    <d v="2018-06-24T00:00:00"/>
    <s v="Standard Class"/>
    <s v="CG-12040"/>
    <x v="344"/>
    <x v="2"/>
    <x v="0"/>
    <s v="Philadelphia"/>
    <x v="9"/>
    <n v="19120"/>
    <x v="3"/>
    <s v="OFF-PA-10001745"/>
    <x v="1"/>
    <x v="10"/>
    <x v="727"/>
    <x v="855"/>
    <n v="8"/>
    <n v="0.2"/>
    <x v="886"/>
    <x v="3"/>
    <x v="0"/>
    <n v="0.25"/>
    <n v="0.1111111111111111"/>
  </r>
  <r>
    <x v="934"/>
    <s v="CA-2018-140081"/>
    <x v="23"/>
    <d v="2018-06-24T00:00:00"/>
    <s v="Standard Class"/>
    <s v="CG-12040"/>
    <x v="344"/>
    <x v="2"/>
    <x v="0"/>
    <s v="Philadelphia"/>
    <x v="9"/>
    <n v="19120"/>
    <x v="3"/>
    <s v="OFF-BI-10004826"/>
    <x v="1"/>
    <x v="8"/>
    <x v="728"/>
    <x v="856"/>
    <n v="6"/>
    <n v="0.7"/>
    <x v="887"/>
    <x v="3"/>
    <x v="0"/>
    <n v="0.25"/>
    <n v="0.1111111111111111"/>
  </r>
  <r>
    <x v="935"/>
    <s v="CA-2018-140081"/>
    <x v="23"/>
    <d v="2018-06-24T00:00:00"/>
    <s v="Standard Class"/>
    <s v="CG-12040"/>
    <x v="344"/>
    <x v="2"/>
    <x v="0"/>
    <s v="Philadelphia"/>
    <x v="9"/>
    <n v="19120"/>
    <x v="3"/>
    <s v="OFF-PA-10001870"/>
    <x v="1"/>
    <x v="10"/>
    <x v="680"/>
    <x v="12"/>
    <n v="3"/>
    <n v="0.2"/>
    <x v="12"/>
    <x v="3"/>
    <x v="0"/>
    <n v="0.25"/>
    <n v="0.1111111111111111"/>
  </r>
  <r>
    <x v="936"/>
    <s v="CA-2018-140081"/>
    <x v="23"/>
    <d v="2018-06-24T00:00:00"/>
    <s v="Standard Class"/>
    <s v="CG-12040"/>
    <x v="344"/>
    <x v="2"/>
    <x v="0"/>
    <s v="Philadelphia"/>
    <x v="9"/>
    <n v="19120"/>
    <x v="3"/>
    <s v="OFF-AP-10001058"/>
    <x v="1"/>
    <x v="9"/>
    <x v="138"/>
    <x v="857"/>
    <n v="2"/>
    <n v="0.2"/>
    <x v="888"/>
    <x v="3"/>
    <x v="0"/>
    <n v="0.25"/>
    <n v="0.1111111111111111"/>
  </r>
  <r>
    <x v="937"/>
    <s v="US-2019-111745"/>
    <x v="60"/>
    <d v="2019-11-06T00:00:00"/>
    <s v="First Class"/>
    <s v="RA-19885"/>
    <x v="19"/>
    <x v="1"/>
    <x v="0"/>
    <s v="Farmington"/>
    <x v="27"/>
    <n v="87401"/>
    <x v="1"/>
    <s v="TEC-AC-10003911"/>
    <x v="2"/>
    <x v="11"/>
    <x v="331"/>
    <x v="858"/>
    <n v="1"/>
    <n v="0"/>
    <x v="889"/>
    <x v="1"/>
    <x v="0"/>
    <n v="1"/>
    <n v="6.6666666666666666E-2"/>
  </r>
  <r>
    <x v="938"/>
    <s v="CA-2017-148250"/>
    <x v="350"/>
    <d v="2017-12-17T00:00:00"/>
    <s v="Standard Class"/>
    <s v="RP-19270"/>
    <x v="345"/>
    <x v="1"/>
    <x v="0"/>
    <s v="Riverside"/>
    <x v="1"/>
    <n v="92503"/>
    <x v="1"/>
    <s v="OFF-PA-10000289"/>
    <x v="1"/>
    <x v="10"/>
    <x v="729"/>
    <x v="91"/>
    <n v="2"/>
    <n v="0"/>
    <x v="91"/>
    <x v="1"/>
    <x v="0"/>
    <n v="0.5"/>
    <n v="8.3333333333333329E-2"/>
  </r>
  <r>
    <x v="939"/>
    <s v="CA-2017-148250"/>
    <x v="350"/>
    <d v="2017-12-17T00:00:00"/>
    <s v="Standard Class"/>
    <s v="RP-19270"/>
    <x v="345"/>
    <x v="1"/>
    <x v="0"/>
    <s v="Riverside"/>
    <x v="1"/>
    <n v="92503"/>
    <x v="1"/>
    <s v="OFF-AP-10003040"/>
    <x v="1"/>
    <x v="9"/>
    <x v="730"/>
    <x v="859"/>
    <n v="4"/>
    <n v="0"/>
    <x v="890"/>
    <x v="1"/>
    <x v="0"/>
    <n v="0.5"/>
    <n v="8.3333333333333329E-2"/>
  </r>
  <r>
    <x v="940"/>
    <s v="CA-2018-105760"/>
    <x v="351"/>
    <d v="2018-06-20T00:00:00"/>
    <s v="First Class"/>
    <s v="KC-16255"/>
    <x v="346"/>
    <x v="1"/>
    <x v="0"/>
    <s v="San Francisco"/>
    <x v="1"/>
    <n v="94110"/>
    <x v="1"/>
    <s v="OFF-PA-10000350"/>
    <x v="1"/>
    <x v="10"/>
    <x v="731"/>
    <x v="860"/>
    <n v="2"/>
    <n v="0"/>
    <x v="891"/>
    <x v="1"/>
    <x v="0"/>
    <n v="1"/>
    <n v="0.1"/>
  </r>
  <r>
    <x v="941"/>
    <s v="CA-2018-142958"/>
    <x v="180"/>
    <d v="2018-12-20T00:00:00"/>
    <s v="Standard Class"/>
    <s v="RW-19630"/>
    <x v="338"/>
    <x v="1"/>
    <x v="0"/>
    <s v="Torrance"/>
    <x v="1"/>
    <n v="90503"/>
    <x v="1"/>
    <s v="OFF-BI-10001759"/>
    <x v="1"/>
    <x v="8"/>
    <x v="732"/>
    <x v="861"/>
    <n v="2"/>
    <n v="0.2"/>
    <x v="892"/>
    <x v="1"/>
    <x v="0"/>
    <n v="0.5"/>
    <n v="6.25E-2"/>
  </r>
  <r>
    <x v="942"/>
    <s v="CA-2018-142958"/>
    <x v="180"/>
    <d v="2018-12-20T00:00:00"/>
    <s v="Standard Class"/>
    <s v="RW-19630"/>
    <x v="338"/>
    <x v="1"/>
    <x v="0"/>
    <s v="Torrance"/>
    <x v="1"/>
    <n v="90503"/>
    <x v="1"/>
    <s v="FUR-TA-10000577"/>
    <x v="0"/>
    <x v="3"/>
    <x v="3"/>
    <x v="862"/>
    <n v="4"/>
    <n v="0.2"/>
    <x v="893"/>
    <x v="1"/>
    <x v="0"/>
    <n v="0.5"/>
    <n v="6.25E-2"/>
  </r>
  <r>
    <x v="943"/>
    <s v="CA-2017-120880"/>
    <x v="352"/>
    <d v="2017-06-03T00:00:00"/>
    <s v="Standard Class"/>
    <s v="JL-15850"/>
    <x v="139"/>
    <x v="0"/>
    <x v="0"/>
    <s v="Seattle"/>
    <x v="4"/>
    <n v="98105"/>
    <x v="1"/>
    <s v="OFF-PA-10004101"/>
    <x v="1"/>
    <x v="10"/>
    <x v="511"/>
    <x v="56"/>
    <n v="5"/>
    <n v="0"/>
    <x v="56"/>
    <x v="1"/>
    <x v="0"/>
    <n v="0.33333333333333331"/>
    <n v="9.0909090909090912E-2"/>
  </r>
  <r>
    <x v="944"/>
    <s v="CA-2017-120880"/>
    <x v="352"/>
    <d v="2017-06-03T00:00:00"/>
    <s v="Standard Class"/>
    <s v="JL-15850"/>
    <x v="139"/>
    <x v="0"/>
    <x v="0"/>
    <s v="Seattle"/>
    <x v="4"/>
    <n v="98105"/>
    <x v="1"/>
    <s v="OFF-ST-10001496"/>
    <x v="1"/>
    <x v="4"/>
    <x v="733"/>
    <x v="863"/>
    <n v="3"/>
    <n v="0"/>
    <x v="894"/>
    <x v="1"/>
    <x v="0"/>
    <n v="0.33333333333333331"/>
    <n v="9.0909090909090912E-2"/>
  </r>
  <r>
    <x v="945"/>
    <s v="CA-2017-120880"/>
    <x v="352"/>
    <d v="2017-06-03T00:00:00"/>
    <s v="Standard Class"/>
    <s v="JL-15850"/>
    <x v="139"/>
    <x v="0"/>
    <x v="0"/>
    <s v="Seattle"/>
    <x v="4"/>
    <n v="98105"/>
    <x v="1"/>
    <s v="OFF-BI-10002931"/>
    <x v="1"/>
    <x v="8"/>
    <x v="734"/>
    <x v="864"/>
    <n v="5"/>
    <n v="0.2"/>
    <x v="895"/>
    <x v="1"/>
    <x v="0"/>
    <n v="0.33333333333333331"/>
    <n v="9.0909090909090912E-2"/>
  </r>
  <r>
    <x v="946"/>
    <s v="US-2017-140200"/>
    <x v="353"/>
    <d v="2017-07-28T00:00:00"/>
    <s v="First Class"/>
    <s v="CA-12775"/>
    <x v="222"/>
    <x v="0"/>
    <x v="0"/>
    <s v="Mesa"/>
    <x v="16"/>
    <n v="85204"/>
    <x v="1"/>
    <s v="FUR-TA-10002356"/>
    <x v="0"/>
    <x v="3"/>
    <x v="735"/>
    <x v="865"/>
    <n v="3"/>
    <n v="0.5"/>
    <x v="896"/>
    <x v="1"/>
    <x v="0"/>
    <n v="1"/>
    <n v="5.8823529411764705E-2"/>
  </r>
  <r>
    <x v="947"/>
    <s v="US-2019-110576"/>
    <x v="354"/>
    <d v="2019-12-02T00:00:00"/>
    <s v="Standard Class"/>
    <s v="RB-19795"/>
    <x v="176"/>
    <x v="2"/>
    <x v="0"/>
    <s v="Philadelphia"/>
    <x v="9"/>
    <n v="19120"/>
    <x v="3"/>
    <s v="FUR-FU-10003601"/>
    <x v="0"/>
    <x v="5"/>
    <x v="736"/>
    <x v="866"/>
    <n v="7"/>
    <n v="0.2"/>
    <x v="897"/>
    <x v="3"/>
    <x v="0"/>
    <n v="0.2"/>
    <n v="5.5555555555555552E-2"/>
  </r>
  <r>
    <x v="948"/>
    <s v="US-2019-110576"/>
    <x v="354"/>
    <d v="2019-12-02T00:00:00"/>
    <s v="Standard Class"/>
    <s v="RB-19795"/>
    <x v="176"/>
    <x v="2"/>
    <x v="0"/>
    <s v="Philadelphia"/>
    <x v="9"/>
    <n v="19120"/>
    <x v="3"/>
    <s v="FUR-FU-10000576"/>
    <x v="0"/>
    <x v="5"/>
    <x v="221"/>
    <x v="867"/>
    <n v="6"/>
    <n v="0.2"/>
    <x v="898"/>
    <x v="3"/>
    <x v="0"/>
    <n v="0.2"/>
    <n v="5.5555555555555552E-2"/>
  </r>
  <r>
    <x v="949"/>
    <s v="US-2019-110576"/>
    <x v="354"/>
    <d v="2019-12-02T00:00:00"/>
    <s v="Standard Class"/>
    <s v="RB-19795"/>
    <x v="176"/>
    <x v="2"/>
    <x v="0"/>
    <s v="Philadelphia"/>
    <x v="9"/>
    <n v="19120"/>
    <x v="3"/>
    <s v="FUR-TA-10004154"/>
    <x v="0"/>
    <x v="3"/>
    <x v="737"/>
    <x v="868"/>
    <n v="12"/>
    <n v="0.4"/>
    <x v="899"/>
    <x v="3"/>
    <x v="0"/>
    <n v="0.2"/>
    <n v="5.5555555555555552E-2"/>
  </r>
  <r>
    <x v="950"/>
    <s v="US-2019-110576"/>
    <x v="354"/>
    <d v="2019-12-02T00:00:00"/>
    <s v="Standard Class"/>
    <s v="RB-19795"/>
    <x v="176"/>
    <x v="2"/>
    <x v="0"/>
    <s v="Philadelphia"/>
    <x v="9"/>
    <n v="19120"/>
    <x v="3"/>
    <s v="OFF-PA-10000788"/>
    <x v="1"/>
    <x v="10"/>
    <x v="738"/>
    <x v="12"/>
    <n v="3"/>
    <n v="0.2"/>
    <x v="12"/>
    <x v="3"/>
    <x v="0"/>
    <n v="0.2"/>
    <n v="5.5555555555555552E-2"/>
  </r>
  <r>
    <x v="951"/>
    <s v="US-2019-110576"/>
    <x v="354"/>
    <d v="2019-12-02T00:00:00"/>
    <s v="Standard Class"/>
    <s v="RB-19795"/>
    <x v="176"/>
    <x v="2"/>
    <x v="0"/>
    <s v="Philadelphia"/>
    <x v="9"/>
    <n v="19120"/>
    <x v="3"/>
    <s v="OFF-PA-10002479"/>
    <x v="1"/>
    <x v="10"/>
    <x v="219"/>
    <x v="869"/>
    <n v="6"/>
    <n v="0.2"/>
    <x v="900"/>
    <x v="3"/>
    <x v="0"/>
    <n v="0.2"/>
    <n v="5.5555555555555552E-2"/>
  </r>
  <r>
    <x v="952"/>
    <s v="CA-2019-131156"/>
    <x v="355"/>
    <d v="2019-04-07T00:00:00"/>
    <s v="Standard Class"/>
    <s v="KH-16360"/>
    <x v="347"/>
    <x v="0"/>
    <x v="0"/>
    <s v="Philadelphia"/>
    <x v="9"/>
    <n v="19143"/>
    <x v="3"/>
    <s v="FUR-FU-10001940"/>
    <x v="0"/>
    <x v="5"/>
    <x v="222"/>
    <x v="870"/>
    <n v="4"/>
    <n v="0.2"/>
    <x v="901"/>
    <x v="3"/>
    <x v="0"/>
    <n v="1"/>
    <n v="7.1428571428571425E-2"/>
  </r>
  <r>
    <x v="953"/>
    <s v="CA-2019-136539"/>
    <x v="116"/>
    <d v="2020-01-01T00:00:00"/>
    <s v="Standard Class"/>
    <s v="GH-14665"/>
    <x v="348"/>
    <x v="0"/>
    <x v="0"/>
    <s v="Round Rock"/>
    <x v="5"/>
    <n v="78664"/>
    <x v="2"/>
    <s v="OFF-AR-10001958"/>
    <x v="1"/>
    <x v="6"/>
    <x v="208"/>
    <x v="220"/>
    <n v="2"/>
    <n v="0.2"/>
    <x v="222"/>
    <x v="2"/>
    <x v="1"/>
    <n v="0.5"/>
    <n v="0.33333333333333331"/>
  </r>
  <r>
    <x v="954"/>
    <s v="CA-2019-136539"/>
    <x v="116"/>
    <d v="2020-01-01T00:00:00"/>
    <s v="Standard Class"/>
    <s v="GH-14665"/>
    <x v="348"/>
    <x v="0"/>
    <x v="0"/>
    <s v="Round Rock"/>
    <x v="5"/>
    <n v="78664"/>
    <x v="2"/>
    <s v="FUR-BO-10004709"/>
    <x v="0"/>
    <x v="0"/>
    <x v="266"/>
    <x v="871"/>
    <n v="2"/>
    <n v="0.32"/>
    <x v="902"/>
    <x v="2"/>
    <x v="1"/>
    <n v="0.5"/>
    <n v="0.33333333333333331"/>
  </r>
  <r>
    <x v="955"/>
    <s v="CA-2019-119305"/>
    <x v="329"/>
    <d v="2019-12-04T00:00:00"/>
    <s v="Standard Class"/>
    <s v="SW-20275"/>
    <x v="349"/>
    <x v="0"/>
    <x v="0"/>
    <s v="Jackson"/>
    <x v="35"/>
    <n v="39212"/>
    <x v="0"/>
    <s v="OFF-ST-10000604"/>
    <x v="1"/>
    <x v="4"/>
    <x v="54"/>
    <x v="872"/>
    <n v="5"/>
    <n v="0"/>
    <x v="903"/>
    <x v="0"/>
    <x v="0"/>
    <n v="1"/>
    <n v="0.14285714285714285"/>
  </r>
  <r>
    <x v="956"/>
    <s v="CA-2019-102414"/>
    <x v="356"/>
    <d v="2019-05-18T00:00:00"/>
    <s v="Second Class"/>
    <s v="JA-15970"/>
    <x v="350"/>
    <x v="0"/>
    <x v="0"/>
    <s v="Phoenix"/>
    <x v="16"/>
    <n v="85023"/>
    <x v="1"/>
    <s v="TEC-PH-10002923"/>
    <x v="2"/>
    <x v="7"/>
    <x v="687"/>
    <x v="873"/>
    <n v="1"/>
    <n v="0.2"/>
    <x v="904"/>
    <x v="1"/>
    <x v="0"/>
    <n v="0.33333333333333331"/>
    <n v="4.1666666666666664E-2"/>
  </r>
  <r>
    <x v="957"/>
    <s v="CA-2019-102414"/>
    <x v="356"/>
    <d v="2019-05-18T00:00:00"/>
    <s v="Second Class"/>
    <s v="JA-15970"/>
    <x v="350"/>
    <x v="0"/>
    <x v="0"/>
    <s v="Phoenix"/>
    <x v="16"/>
    <n v="85023"/>
    <x v="1"/>
    <s v="OFF-BI-10004465"/>
    <x v="1"/>
    <x v="8"/>
    <x v="739"/>
    <x v="323"/>
    <n v="2"/>
    <n v="0.7"/>
    <x v="905"/>
    <x v="1"/>
    <x v="0"/>
    <n v="0.33333333333333331"/>
    <n v="4.1666666666666664E-2"/>
  </r>
  <r>
    <x v="958"/>
    <s v="CA-2019-102414"/>
    <x v="356"/>
    <d v="2019-05-18T00:00:00"/>
    <s v="Second Class"/>
    <s v="JA-15970"/>
    <x v="350"/>
    <x v="0"/>
    <x v="0"/>
    <s v="Phoenix"/>
    <x v="16"/>
    <n v="85023"/>
    <x v="1"/>
    <s v="OFF-PA-10002333"/>
    <x v="1"/>
    <x v="10"/>
    <x v="740"/>
    <x v="12"/>
    <n v="3"/>
    <n v="0.2"/>
    <x v="906"/>
    <x v="1"/>
    <x v="0"/>
    <n v="0.33333333333333331"/>
    <n v="4.1666666666666664E-2"/>
  </r>
  <r>
    <x v="959"/>
    <s v="CA-2017-112571"/>
    <x v="357"/>
    <d v="2017-09-22T00:00:00"/>
    <s v="Same Day"/>
    <s v="DL-12925"/>
    <x v="351"/>
    <x v="0"/>
    <x v="0"/>
    <s v="Oceanside"/>
    <x v="1"/>
    <n v="92054"/>
    <x v="1"/>
    <s v="FUR-FU-10004188"/>
    <x v="0"/>
    <x v="5"/>
    <x v="741"/>
    <x v="874"/>
    <n v="2"/>
    <n v="0"/>
    <x v="907"/>
    <x v="1"/>
    <x v="0"/>
    <n v="1"/>
    <n v="7.1428571428571425E-2"/>
  </r>
  <r>
    <x v="960"/>
    <s v="CA-2019-152142"/>
    <x v="237"/>
    <d v="2019-11-19T00:00:00"/>
    <s v="Standard Class"/>
    <s v="LW-16990"/>
    <x v="352"/>
    <x v="1"/>
    <x v="0"/>
    <s v="San Francisco"/>
    <x v="1"/>
    <n v="94110"/>
    <x v="1"/>
    <s v="FUR-CH-10002965"/>
    <x v="0"/>
    <x v="1"/>
    <x v="229"/>
    <x v="244"/>
    <n v="2"/>
    <n v="0.2"/>
    <x v="246"/>
    <x v="1"/>
    <x v="0"/>
    <n v="1"/>
    <n v="9.0909090909090912E-2"/>
  </r>
  <r>
    <x v="961"/>
    <s v="CA-2017-160059"/>
    <x v="154"/>
    <d v="2017-12-01T00:00:00"/>
    <s v="Standard Class"/>
    <s v="TB-21190"/>
    <x v="353"/>
    <x v="2"/>
    <x v="0"/>
    <s v="Fayetteville"/>
    <x v="36"/>
    <n v="72701"/>
    <x v="0"/>
    <s v="OFF-BI-10000145"/>
    <x v="1"/>
    <x v="8"/>
    <x v="742"/>
    <x v="875"/>
    <n v="2"/>
    <n v="0"/>
    <x v="908"/>
    <x v="0"/>
    <x v="0"/>
    <n v="1"/>
    <n v="0.25"/>
  </r>
  <r>
    <x v="962"/>
    <s v="CA-2018-120859"/>
    <x v="142"/>
    <d v="2018-09-04T00:00:00"/>
    <s v="First Class"/>
    <s v="CV-12805"/>
    <x v="51"/>
    <x v="1"/>
    <x v="0"/>
    <s v="San Francisco"/>
    <x v="1"/>
    <n v="94110"/>
    <x v="1"/>
    <s v="OFF-EN-10001335"/>
    <x v="1"/>
    <x v="12"/>
    <x v="467"/>
    <x v="876"/>
    <n v="2"/>
    <n v="0"/>
    <x v="909"/>
    <x v="1"/>
    <x v="0"/>
    <n v="1"/>
    <n v="5.2631578947368418E-2"/>
  </r>
  <r>
    <x v="963"/>
    <s v="CA-2016-127488"/>
    <x v="358"/>
    <d v="2016-09-24T00:00:00"/>
    <s v="Second Class"/>
    <s v="MS-17365"/>
    <x v="333"/>
    <x v="0"/>
    <x v="0"/>
    <s v="Boca Raton"/>
    <x v="2"/>
    <n v="33433"/>
    <x v="0"/>
    <s v="OFF-LA-10001613"/>
    <x v="1"/>
    <x v="2"/>
    <x v="743"/>
    <x v="877"/>
    <n v="2"/>
    <n v="0.2"/>
    <x v="910"/>
    <x v="0"/>
    <x v="0"/>
    <n v="1"/>
    <n v="4.1666666666666664E-2"/>
  </r>
  <r>
    <x v="964"/>
    <s v="CA-2019-135279"/>
    <x v="359"/>
    <d v="2019-04-11T00:00:00"/>
    <s v="First Class"/>
    <s v="BS-11800"/>
    <x v="354"/>
    <x v="2"/>
    <x v="0"/>
    <s v="New York City"/>
    <x v="15"/>
    <n v="10011"/>
    <x v="3"/>
    <s v="OFF-LA-10004055"/>
    <x v="1"/>
    <x v="2"/>
    <x v="744"/>
    <x v="765"/>
    <n v="2"/>
    <n v="0"/>
    <x v="787"/>
    <x v="3"/>
    <x v="0"/>
    <n v="0.16666666666666666"/>
    <n v="0.125"/>
  </r>
  <r>
    <x v="965"/>
    <s v="CA-2019-135279"/>
    <x v="359"/>
    <d v="2019-04-11T00:00:00"/>
    <s v="First Class"/>
    <s v="BS-11800"/>
    <x v="354"/>
    <x v="2"/>
    <x v="0"/>
    <s v="New York City"/>
    <x v="15"/>
    <n v="10011"/>
    <x v="3"/>
    <s v="OFF-AR-10004344"/>
    <x v="1"/>
    <x v="6"/>
    <x v="370"/>
    <x v="878"/>
    <n v="3"/>
    <n v="0"/>
    <x v="911"/>
    <x v="3"/>
    <x v="0"/>
    <n v="0.16666666666666666"/>
    <n v="0.125"/>
  </r>
  <r>
    <x v="966"/>
    <s v="CA-2019-135279"/>
    <x v="359"/>
    <d v="2019-04-11T00:00:00"/>
    <s v="First Class"/>
    <s v="BS-11800"/>
    <x v="354"/>
    <x v="2"/>
    <x v="0"/>
    <s v="New York City"/>
    <x v="15"/>
    <n v="10011"/>
    <x v="3"/>
    <s v="OFF-PA-10004621"/>
    <x v="1"/>
    <x v="10"/>
    <x v="745"/>
    <x v="91"/>
    <n v="2"/>
    <n v="0"/>
    <x v="91"/>
    <x v="3"/>
    <x v="0"/>
    <n v="0.16666666666666666"/>
    <n v="0.125"/>
  </r>
  <r>
    <x v="967"/>
    <s v="CA-2019-135279"/>
    <x v="359"/>
    <d v="2019-04-11T00:00:00"/>
    <s v="First Class"/>
    <s v="BS-11800"/>
    <x v="354"/>
    <x v="2"/>
    <x v="0"/>
    <s v="New York City"/>
    <x v="15"/>
    <n v="10011"/>
    <x v="3"/>
    <s v="OFF-PA-10001281"/>
    <x v="1"/>
    <x v="10"/>
    <x v="746"/>
    <x v="879"/>
    <n v="4"/>
    <n v="0"/>
    <x v="912"/>
    <x v="3"/>
    <x v="0"/>
    <n v="0.16666666666666666"/>
    <n v="0.125"/>
  </r>
  <r>
    <x v="968"/>
    <s v="CA-2019-135279"/>
    <x v="359"/>
    <d v="2019-04-11T00:00:00"/>
    <s v="First Class"/>
    <s v="BS-11800"/>
    <x v="354"/>
    <x v="2"/>
    <x v="0"/>
    <s v="New York City"/>
    <x v="15"/>
    <n v="10011"/>
    <x v="3"/>
    <s v="OFF-LA-10001613"/>
    <x v="1"/>
    <x v="2"/>
    <x v="743"/>
    <x v="880"/>
    <n v="3"/>
    <n v="0"/>
    <x v="913"/>
    <x v="3"/>
    <x v="0"/>
    <n v="0.16666666666666666"/>
    <n v="0.125"/>
  </r>
  <r>
    <x v="969"/>
    <s v="CA-2019-135279"/>
    <x v="359"/>
    <d v="2019-04-11T00:00:00"/>
    <s v="First Class"/>
    <s v="BS-11800"/>
    <x v="354"/>
    <x v="2"/>
    <x v="0"/>
    <s v="New York City"/>
    <x v="15"/>
    <n v="10011"/>
    <x v="3"/>
    <s v="OFF-ST-10001097"/>
    <x v="1"/>
    <x v="4"/>
    <x v="747"/>
    <x v="881"/>
    <n v="3"/>
    <n v="0"/>
    <x v="232"/>
    <x v="3"/>
    <x v="0"/>
    <n v="0.16666666666666666"/>
    <n v="0.125"/>
  </r>
  <r>
    <x v="970"/>
    <s v="CA-2016-115791"/>
    <x v="360"/>
    <d v="2016-01-18T00:00:00"/>
    <s v="Second Class"/>
    <s v="DL-13315"/>
    <x v="111"/>
    <x v="0"/>
    <x v="0"/>
    <s v="Philadelphia"/>
    <x v="9"/>
    <n v="19134"/>
    <x v="3"/>
    <s v="FUR-FU-10001095"/>
    <x v="0"/>
    <x v="5"/>
    <x v="748"/>
    <x v="882"/>
    <n v="6"/>
    <n v="0.2"/>
    <x v="914"/>
    <x v="3"/>
    <x v="0"/>
    <n v="0.25"/>
    <n v="5.8823529411764705E-2"/>
  </r>
  <r>
    <x v="971"/>
    <s v="CA-2016-115791"/>
    <x v="360"/>
    <d v="2016-01-18T00:00:00"/>
    <s v="Second Class"/>
    <s v="DL-13315"/>
    <x v="111"/>
    <x v="0"/>
    <x v="0"/>
    <s v="Philadelphia"/>
    <x v="9"/>
    <n v="19134"/>
    <x v="3"/>
    <s v="TEC-PH-10004614"/>
    <x v="2"/>
    <x v="7"/>
    <x v="302"/>
    <x v="883"/>
    <n v="3"/>
    <n v="0.4"/>
    <x v="915"/>
    <x v="3"/>
    <x v="0"/>
    <n v="0.25"/>
    <n v="5.8823529411764705E-2"/>
  </r>
  <r>
    <x v="972"/>
    <s v="CA-2016-115791"/>
    <x v="360"/>
    <d v="2016-01-18T00:00:00"/>
    <s v="Second Class"/>
    <s v="DL-13315"/>
    <x v="111"/>
    <x v="0"/>
    <x v="0"/>
    <s v="Philadelphia"/>
    <x v="9"/>
    <n v="19134"/>
    <x v="3"/>
    <s v="OFF-BI-10001575"/>
    <x v="1"/>
    <x v="8"/>
    <x v="582"/>
    <x v="662"/>
    <n v="2"/>
    <n v="0.7"/>
    <x v="674"/>
    <x v="3"/>
    <x v="0"/>
    <n v="0.25"/>
    <n v="5.8823529411764705E-2"/>
  </r>
  <r>
    <x v="973"/>
    <s v="CA-2016-115791"/>
    <x v="360"/>
    <d v="2016-01-18T00:00:00"/>
    <s v="Second Class"/>
    <s v="DL-13315"/>
    <x v="111"/>
    <x v="0"/>
    <x v="0"/>
    <s v="Philadelphia"/>
    <x v="9"/>
    <n v="19134"/>
    <x v="3"/>
    <s v="OFF-LA-10001074"/>
    <x v="1"/>
    <x v="2"/>
    <x v="300"/>
    <x v="884"/>
    <n v="3"/>
    <n v="0.2"/>
    <x v="916"/>
    <x v="3"/>
    <x v="0"/>
    <n v="0.25"/>
    <n v="5.8823529411764705E-2"/>
  </r>
  <r>
    <x v="974"/>
    <s v="US-2019-103247"/>
    <x v="361"/>
    <d v="2019-10-08T00:00:00"/>
    <s v="Second Class"/>
    <s v="PO-19195"/>
    <x v="285"/>
    <x v="2"/>
    <x v="0"/>
    <s v="New York City"/>
    <x v="15"/>
    <n v="10011"/>
    <x v="3"/>
    <s v="TEC-PH-10003555"/>
    <x v="2"/>
    <x v="7"/>
    <x v="462"/>
    <x v="885"/>
    <n v="7"/>
    <n v="0"/>
    <x v="917"/>
    <x v="3"/>
    <x v="1"/>
    <n v="0.5"/>
    <n v="0.1"/>
  </r>
  <r>
    <x v="975"/>
    <s v="US-2019-103247"/>
    <x v="361"/>
    <d v="2019-10-08T00:00:00"/>
    <s v="Second Class"/>
    <s v="PO-19195"/>
    <x v="285"/>
    <x v="2"/>
    <x v="0"/>
    <s v="New York City"/>
    <x v="15"/>
    <n v="10011"/>
    <x v="3"/>
    <s v="OFF-BI-10004492"/>
    <x v="1"/>
    <x v="8"/>
    <x v="351"/>
    <x v="376"/>
    <n v="3"/>
    <n v="0.2"/>
    <x v="385"/>
    <x v="3"/>
    <x v="1"/>
    <n v="0.5"/>
    <n v="0.1"/>
  </r>
  <r>
    <x v="976"/>
    <s v="US-2019-100209"/>
    <x v="362"/>
    <d v="2019-07-15T00:00:00"/>
    <s v="Standard Class"/>
    <s v="TD-20995"/>
    <x v="143"/>
    <x v="0"/>
    <x v="0"/>
    <s v="Portland"/>
    <x v="21"/>
    <n v="97206"/>
    <x v="1"/>
    <s v="OFF-BI-10002012"/>
    <x v="1"/>
    <x v="8"/>
    <x v="749"/>
    <x v="886"/>
    <n v="2"/>
    <n v="0.7"/>
    <x v="918"/>
    <x v="1"/>
    <x v="0"/>
    <n v="1"/>
    <n v="6.25E-2"/>
  </r>
  <r>
    <x v="977"/>
    <s v="CA-2019-159366"/>
    <x v="363"/>
    <d v="2019-01-10T00:00:00"/>
    <s v="First Class"/>
    <s v="BW-11110"/>
    <x v="308"/>
    <x v="1"/>
    <x v="0"/>
    <s v="Detroit"/>
    <x v="12"/>
    <n v="48205"/>
    <x v="2"/>
    <s v="TEC-MA-10000822"/>
    <x v="2"/>
    <x v="15"/>
    <x v="156"/>
    <x v="257"/>
    <n v="2"/>
    <n v="0.1"/>
    <x v="919"/>
    <x v="2"/>
    <x v="0"/>
    <n v="1"/>
    <n v="5.8823529411764705E-2"/>
  </r>
  <r>
    <x v="978"/>
    <s v="CA-2018-145499"/>
    <x v="198"/>
    <d v="2018-05-31T00:00:00"/>
    <s v="First Class"/>
    <s v="RW-19690"/>
    <x v="355"/>
    <x v="0"/>
    <x v="0"/>
    <s v="Wilmington"/>
    <x v="3"/>
    <n v="28403"/>
    <x v="0"/>
    <s v="OFF-BI-10000848"/>
    <x v="1"/>
    <x v="8"/>
    <x v="520"/>
    <x v="577"/>
    <n v="2"/>
    <n v="0.7"/>
    <x v="586"/>
    <x v="0"/>
    <x v="0"/>
    <n v="1"/>
    <n v="6.6666666666666666E-2"/>
  </r>
  <r>
    <x v="979"/>
    <s v="CA-2017-157035"/>
    <x v="364"/>
    <d v="2017-12-12T00:00:00"/>
    <s v="First Class"/>
    <s v="KB-16600"/>
    <x v="33"/>
    <x v="1"/>
    <x v="0"/>
    <s v="Columbus"/>
    <x v="14"/>
    <n v="47201"/>
    <x v="2"/>
    <s v="OFF-PA-10004156"/>
    <x v="1"/>
    <x v="10"/>
    <x v="750"/>
    <x v="887"/>
    <n v="3"/>
    <n v="0"/>
    <x v="920"/>
    <x v="2"/>
    <x v="0"/>
    <n v="1"/>
    <n v="0.1111111111111111"/>
  </r>
  <r>
    <x v="980"/>
    <s v="CA-2018-144939"/>
    <x v="339"/>
    <d v="2018-10-08T00:00:00"/>
    <s v="Standard Class"/>
    <s v="EB-13870"/>
    <x v="12"/>
    <x v="0"/>
    <x v="0"/>
    <s v="New York City"/>
    <x v="15"/>
    <n v="10035"/>
    <x v="3"/>
    <s v="FUR-CH-10003199"/>
    <x v="0"/>
    <x v="1"/>
    <x v="637"/>
    <x v="888"/>
    <n v="6"/>
    <n v="0.1"/>
    <x v="921"/>
    <x v="3"/>
    <x v="0"/>
    <n v="1"/>
    <n v="9.0909090909090912E-2"/>
  </r>
  <r>
    <x v="981"/>
    <s v="CA-2016-163419"/>
    <x v="7"/>
    <d v="2016-11-14T00:00:00"/>
    <s v="Second Class"/>
    <s v="TZ-21580"/>
    <x v="356"/>
    <x v="0"/>
    <x v="0"/>
    <s v="Louisville"/>
    <x v="22"/>
    <n v="80027"/>
    <x v="1"/>
    <s v="OFF-AR-10000034"/>
    <x v="1"/>
    <x v="6"/>
    <x v="751"/>
    <x v="889"/>
    <n v="1"/>
    <n v="0.2"/>
    <x v="922"/>
    <x v="1"/>
    <x v="0"/>
    <n v="0.33333333333333331"/>
    <n v="0.1111111111111111"/>
  </r>
  <r>
    <x v="982"/>
    <s v="CA-2016-163419"/>
    <x v="7"/>
    <d v="2016-11-14T00:00:00"/>
    <s v="Second Class"/>
    <s v="TZ-21580"/>
    <x v="356"/>
    <x v="0"/>
    <x v="0"/>
    <s v="Louisville"/>
    <x v="22"/>
    <n v="80027"/>
    <x v="1"/>
    <s v="TEC-PH-10000560"/>
    <x v="2"/>
    <x v="7"/>
    <x v="752"/>
    <x v="890"/>
    <n v="2"/>
    <n v="0.2"/>
    <x v="923"/>
    <x v="1"/>
    <x v="0"/>
    <n v="0.33333333333333331"/>
    <n v="0.1111111111111111"/>
  </r>
  <r>
    <x v="983"/>
    <s v="CA-2016-163419"/>
    <x v="7"/>
    <d v="2016-11-14T00:00:00"/>
    <s v="Second Class"/>
    <s v="TZ-21580"/>
    <x v="356"/>
    <x v="0"/>
    <x v="0"/>
    <s v="Louisville"/>
    <x v="22"/>
    <n v="80027"/>
    <x v="1"/>
    <s v="FUR-CH-10000665"/>
    <x v="0"/>
    <x v="1"/>
    <x v="662"/>
    <x v="891"/>
    <n v="5"/>
    <n v="0.2"/>
    <x v="924"/>
    <x v="1"/>
    <x v="0"/>
    <n v="0.33333333333333331"/>
    <n v="0.1111111111111111"/>
  </r>
  <r>
    <x v="984"/>
    <s v="CA-2019-100314"/>
    <x v="365"/>
    <d v="2019-10-05T00:00:00"/>
    <s v="Standard Class"/>
    <s v="AS-10630"/>
    <x v="357"/>
    <x v="2"/>
    <x v="0"/>
    <s v="Pasadena"/>
    <x v="5"/>
    <n v="77506"/>
    <x v="2"/>
    <s v="OFF-LA-10001569"/>
    <x v="1"/>
    <x v="2"/>
    <x v="639"/>
    <x v="892"/>
    <n v="2"/>
    <n v="0.2"/>
    <x v="925"/>
    <x v="2"/>
    <x v="0"/>
    <n v="0.33333333333333331"/>
    <n v="8.3333333333333329E-2"/>
  </r>
  <r>
    <x v="985"/>
    <s v="CA-2019-100314"/>
    <x v="365"/>
    <d v="2019-10-05T00:00:00"/>
    <s v="Standard Class"/>
    <s v="AS-10630"/>
    <x v="357"/>
    <x v="2"/>
    <x v="0"/>
    <s v="Pasadena"/>
    <x v="5"/>
    <n v="77506"/>
    <x v="2"/>
    <s v="OFF-EN-10000461"/>
    <x v="1"/>
    <x v="12"/>
    <x v="753"/>
    <x v="893"/>
    <n v="4"/>
    <n v="0.2"/>
    <x v="926"/>
    <x v="2"/>
    <x v="0"/>
    <n v="0.33333333333333331"/>
    <n v="8.3333333333333329E-2"/>
  </r>
  <r>
    <x v="986"/>
    <s v="CA-2019-100314"/>
    <x v="365"/>
    <d v="2019-10-05T00:00:00"/>
    <s v="Standard Class"/>
    <s v="AS-10630"/>
    <x v="357"/>
    <x v="2"/>
    <x v="0"/>
    <s v="Pasadena"/>
    <x v="5"/>
    <n v="77506"/>
    <x v="2"/>
    <s v="TEC-MA-10003066"/>
    <x v="2"/>
    <x v="15"/>
    <x v="754"/>
    <x v="894"/>
    <n v="3"/>
    <n v="0.4"/>
    <x v="927"/>
    <x v="2"/>
    <x v="0"/>
    <n v="0.33333333333333331"/>
    <n v="8.3333333333333329E-2"/>
  </r>
  <r>
    <x v="987"/>
    <s v="CA-2017-146829"/>
    <x v="366"/>
    <d v="2017-03-10T00:00:00"/>
    <s v="Same Day"/>
    <s v="TS-21340"/>
    <x v="358"/>
    <x v="0"/>
    <x v="0"/>
    <s v="Houston"/>
    <x v="5"/>
    <n v="77041"/>
    <x v="2"/>
    <s v="OFF-BI-10004022"/>
    <x v="1"/>
    <x v="8"/>
    <x v="755"/>
    <x v="895"/>
    <n v="2"/>
    <n v="0.8"/>
    <x v="928"/>
    <x v="2"/>
    <x v="0"/>
    <n v="1"/>
    <n v="8.3333333333333329E-2"/>
  </r>
  <r>
    <x v="988"/>
    <s v="CA-2019-167899"/>
    <x v="367"/>
    <d v="2019-05-26T00:00:00"/>
    <s v="Standard Class"/>
    <s v="JG-15805"/>
    <x v="189"/>
    <x v="1"/>
    <x v="0"/>
    <s v="Auburn"/>
    <x v="15"/>
    <n v="13021"/>
    <x v="3"/>
    <s v="FUR-FU-10004071"/>
    <x v="0"/>
    <x v="5"/>
    <x v="575"/>
    <x v="896"/>
    <n v="5"/>
    <n v="0"/>
    <x v="929"/>
    <x v="3"/>
    <x v="0"/>
    <n v="0.5"/>
    <n v="0.1111111111111111"/>
  </r>
  <r>
    <x v="989"/>
    <s v="CA-2019-167899"/>
    <x v="367"/>
    <d v="2019-05-26T00:00:00"/>
    <s v="Standard Class"/>
    <s v="JG-15805"/>
    <x v="189"/>
    <x v="1"/>
    <x v="0"/>
    <s v="Auburn"/>
    <x v="15"/>
    <n v="13021"/>
    <x v="3"/>
    <s v="OFF-AR-10001988"/>
    <x v="1"/>
    <x v="6"/>
    <x v="756"/>
    <x v="897"/>
    <n v="3"/>
    <n v="0"/>
    <x v="930"/>
    <x v="3"/>
    <x v="0"/>
    <n v="0.5"/>
    <n v="0.1111111111111111"/>
  </r>
  <r>
    <x v="990"/>
    <s v="CA-2017-153549"/>
    <x v="368"/>
    <d v="2017-03-31T00:00:00"/>
    <s v="Second Class"/>
    <s v="SL-20155"/>
    <x v="359"/>
    <x v="2"/>
    <x v="0"/>
    <s v="Jacksonville"/>
    <x v="2"/>
    <n v="32216"/>
    <x v="0"/>
    <s v="FUR-CH-10004086"/>
    <x v="0"/>
    <x v="1"/>
    <x v="284"/>
    <x v="898"/>
    <n v="5"/>
    <n v="0.2"/>
    <x v="931"/>
    <x v="0"/>
    <x v="0"/>
    <n v="1"/>
    <n v="0.1111111111111111"/>
  </r>
  <r>
    <x v="991"/>
    <s v="CA-2018-110023"/>
    <x v="369"/>
    <d v="2018-09-11T00:00:00"/>
    <s v="First Class"/>
    <s v="TS-21610"/>
    <x v="59"/>
    <x v="0"/>
    <x v="0"/>
    <s v="New York City"/>
    <x v="15"/>
    <n v="10024"/>
    <x v="3"/>
    <s v="OFF-BI-10001036"/>
    <x v="1"/>
    <x v="8"/>
    <x v="624"/>
    <x v="899"/>
    <n v="2"/>
    <n v="0.2"/>
    <x v="932"/>
    <x v="3"/>
    <x v="0"/>
    <n v="1"/>
    <n v="9.0909090909090912E-2"/>
  </r>
  <r>
    <x v="992"/>
    <s v="CA-2018-105585"/>
    <x v="370"/>
    <d v="2018-08-27T00:00:00"/>
    <s v="First Class"/>
    <s v="RF-19735"/>
    <x v="288"/>
    <x v="0"/>
    <x v="0"/>
    <s v="San Jose"/>
    <x v="1"/>
    <n v="95123"/>
    <x v="1"/>
    <s v="OFF-FA-10002983"/>
    <x v="1"/>
    <x v="13"/>
    <x v="263"/>
    <x v="900"/>
    <n v="3"/>
    <n v="0"/>
    <x v="933"/>
    <x v="1"/>
    <x v="1"/>
    <n v="0.5"/>
    <n v="7.1428571428571425E-2"/>
  </r>
  <r>
    <x v="993"/>
    <s v="CA-2018-105585"/>
    <x v="370"/>
    <d v="2018-08-27T00:00:00"/>
    <s v="First Class"/>
    <s v="RF-19735"/>
    <x v="288"/>
    <x v="0"/>
    <x v="0"/>
    <s v="San Jose"/>
    <x v="1"/>
    <n v="95123"/>
    <x v="1"/>
    <s v="OFF-PA-10003625"/>
    <x v="1"/>
    <x v="10"/>
    <x v="757"/>
    <x v="901"/>
    <n v="5"/>
    <n v="0"/>
    <x v="934"/>
    <x v="1"/>
    <x v="1"/>
    <n v="0.5"/>
    <n v="7.1428571428571425E-2"/>
  </r>
  <r>
    <x v="994"/>
    <s v="CA-2016-117639"/>
    <x v="371"/>
    <d v="2016-05-25T00:00:00"/>
    <s v="Standard Class"/>
    <s v="MW-18235"/>
    <x v="360"/>
    <x v="1"/>
    <x v="0"/>
    <s v="Virginia Beach"/>
    <x v="17"/>
    <n v="23464"/>
    <x v="0"/>
    <s v="OFF-BI-10003925"/>
    <x v="1"/>
    <x v="8"/>
    <x v="758"/>
    <x v="902"/>
    <n v="7"/>
    <n v="0"/>
    <x v="935"/>
    <x v="0"/>
    <x v="0"/>
    <n v="0.5"/>
    <n v="0.33333333333333331"/>
  </r>
  <r>
    <x v="995"/>
    <s v="CA-2016-117639"/>
    <x v="371"/>
    <d v="2016-05-25T00:00:00"/>
    <s v="Standard Class"/>
    <s v="MW-18235"/>
    <x v="360"/>
    <x v="1"/>
    <x v="0"/>
    <s v="Virginia Beach"/>
    <x v="17"/>
    <n v="23464"/>
    <x v="0"/>
    <s v="TEC-PH-10001530"/>
    <x v="2"/>
    <x v="7"/>
    <x v="759"/>
    <x v="903"/>
    <n v="3"/>
    <n v="0"/>
    <x v="936"/>
    <x v="0"/>
    <x v="0"/>
    <n v="0.5"/>
    <n v="0.33333333333333331"/>
  </r>
  <r>
    <x v="996"/>
    <s v="CA-2017-162537"/>
    <x v="372"/>
    <d v="2017-11-03T00:00:00"/>
    <s v="Standard Class"/>
    <s v="RD-19585"/>
    <x v="361"/>
    <x v="0"/>
    <x v="0"/>
    <s v="Henderson"/>
    <x v="0"/>
    <n v="42420"/>
    <x v="0"/>
    <s v="OFF-EN-10003862"/>
    <x v="1"/>
    <x v="12"/>
    <x v="760"/>
    <x v="904"/>
    <n v="1"/>
    <n v="0"/>
    <x v="937"/>
    <x v="0"/>
    <x v="0"/>
    <n v="0.25"/>
    <n v="5.2631578947368418E-2"/>
  </r>
  <r>
    <x v="997"/>
    <s v="CA-2017-162537"/>
    <x v="372"/>
    <d v="2017-11-03T00:00:00"/>
    <s v="Standard Class"/>
    <s v="RD-19585"/>
    <x v="361"/>
    <x v="0"/>
    <x v="0"/>
    <s v="Henderson"/>
    <x v="0"/>
    <n v="42420"/>
    <x v="0"/>
    <s v="OFF-ST-10004258"/>
    <x v="1"/>
    <x v="4"/>
    <x v="761"/>
    <x v="905"/>
    <n v="3"/>
    <n v="0"/>
    <x v="938"/>
    <x v="0"/>
    <x v="0"/>
    <n v="0.25"/>
    <n v="5.2631578947368418E-2"/>
  </r>
  <r>
    <x v="998"/>
    <s v="CA-2017-162537"/>
    <x v="372"/>
    <d v="2017-11-03T00:00:00"/>
    <s v="Standard Class"/>
    <s v="RD-19585"/>
    <x v="361"/>
    <x v="0"/>
    <x v="0"/>
    <s v="Henderson"/>
    <x v="0"/>
    <n v="42420"/>
    <x v="0"/>
    <s v="FUR-FU-10002885"/>
    <x v="0"/>
    <x v="5"/>
    <x v="762"/>
    <x v="906"/>
    <n v="5"/>
    <n v="0"/>
    <x v="939"/>
    <x v="0"/>
    <x v="0"/>
    <n v="0.25"/>
    <n v="5.2631578947368418E-2"/>
  </r>
  <r>
    <x v="999"/>
    <s v="CA-2017-162537"/>
    <x v="372"/>
    <d v="2017-11-03T00:00:00"/>
    <s v="Standard Class"/>
    <s v="RD-19585"/>
    <x v="361"/>
    <x v="0"/>
    <x v="0"/>
    <s v="Henderson"/>
    <x v="0"/>
    <n v="42420"/>
    <x v="0"/>
    <s v="FUR-FU-10001918"/>
    <x v="0"/>
    <x v="5"/>
    <x v="283"/>
    <x v="907"/>
    <n v="7"/>
    <n v="0"/>
    <x v="940"/>
    <x v="0"/>
    <x v="0"/>
    <n v="0.25"/>
    <n v="5.2631578947368418E-2"/>
  </r>
  <r>
    <x v="1000"/>
    <s v="CA-2018-155488"/>
    <x v="373"/>
    <d v="2018-11-17T00:00:00"/>
    <s v="Standard Class"/>
    <s v="FM-14290"/>
    <x v="86"/>
    <x v="2"/>
    <x v="0"/>
    <s v="Vancouver"/>
    <x v="4"/>
    <n v="98661"/>
    <x v="1"/>
    <s v="OFF-AR-10002956"/>
    <x v="1"/>
    <x v="6"/>
    <x v="666"/>
    <x v="908"/>
    <n v="2"/>
    <n v="0"/>
    <x v="941"/>
    <x v="1"/>
    <x v="0"/>
    <n v="1"/>
    <n v="0.05"/>
  </r>
  <r>
    <x v="1001"/>
    <s v="CA-2017-124891"/>
    <x v="374"/>
    <d v="2017-07-31T00:00:00"/>
    <s v="Same Day"/>
    <s v="RH-19495"/>
    <x v="302"/>
    <x v="0"/>
    <x v="0"/>
    <s v="New York City"/>
    <x v="15"/>
    <n v="10024"/>
    <x v="3"/>
    <s v="TEC-AC-10003033"/>
    <x v="2"/>
    <x v="11"/>
    <x v="763"/>
    <x v="909"/>
    <n v="7"/>
    <n v="0"/>
    <x v="942"/>
    <x v="3"/>
    <x v="0"/>
    <n v="0.33333333333333331"/>
    <n v="0.125"/>
  </r>
  <r>
    <x v="1002"/>
    <s v="CA-2017-124891"/>
    <x v="374"/>
    <d v="2017-07-31T00:00:00"/>
    <s v="Same Day"/>
    <s v="RH-19495"/>
    <x v="302"/>
    <x v="0"/>
    <x v="0"/>
    <s v="New York City"/>
    <x v="15"/>
    <n v="10024"/>
    <x v="3"/>
    <s v="FUR-TA-10002903"/>
    <x v="0"/>
    <x v="3"/>
    <x v="258"/>
    <x v="910"/>
    <n v="7"/>
    <n v="0.4"/>
    <x v="943"/>
    <x v="3"/>
    <x v="0"/>
    <n v="0.33333333333333331"/>
    <n v="0.125"/>
  </r>
  <r>
    <x v="1003"/>
    <s v="CA-2017-124891"/>
    <x v="374"/>
    <d v="2017-07-31T00:00:00"/>
    <s v="Same Day"/>
    <s v="RH-19495"/>
    <x v="302"/>
    <x v="0"/>
    <x v="0"/>
    <s v="New York City"/>
    <x v="15"/>
    <n v="10024"/>
    <x v="3"/>
    <s v="OFF-PA-10004621"/>
    <x v="1"/>
    <x v="10"/>
    <x v="745"/>
    <x v="541"/>
    <n v="3"/>
    <n v="0"/>
    <x v="551"/>
    <x v="3"/>
    <x v="0"/>
    <n v="0.33333333333333331"/>
    <n v="0.125"/>
  </r>
  <r>
    <x v="1004"/>
    <s v="CA-2017-126445"/>
    <x v="375"/>
    <d v="2017-08-31T00:00:00"/>
    <s v="Standard Class"/>
    <s v="RA-19945"/>
    <x v="362"/>
    <x v="0"/>
    <x v="0"/>
    <s v="Murrieta"/>
    <x v="1"/>
    <n v="92563"/>
    <x v="1"/>
    <s v="OFF-ST-10000046"/>
    <x v="1"/>
    <x v="4"/>
    <x v="764"/>
    <x v="911"/>
    <n v="3"/>
    <n v="0"/>
    <x v="944"/>
    <x v="1"/>
    <x v="0"/>
    <n v="1"/>
    <n v="0.1111111111111111"/>
  </r>
  <r>
    <x v="1005"/>
    <s v="CA-2017-111199"/>
    <x v="50"/>
    <d v="2017-11-17T00:00:00"/>
    <s v="Standard Class"/>
    <s v="JK-15730"/>
    <x v="300"/>
    <x v="0"/>
    <x v="0"/>
    <s v="Jacksonville"/>
    <x v="3"/>
    <n v="28540"/>
    <x v="0"/>
    <s v="OFF-PA-10001790"/>
    <x v="1"/>
    <x v="10"/>
    <x v="694"/>
    <x v="912"/>
    <n v="3"/>
    <n v="0.2"/>
    <x v="945"/>
    <x v="0"/>
    <x v="0"/>
    <n v="1"/>
    <n v="0.05"/>
  </r>
  <r>
    <x v="1006"/>
    <s v="CA-2017-105312"/>
    <x v="376"/>
    <d v="2017-11-09T00:00:00"/>
    <s v="First Class"/>
    <s v="MT-17815"/>
    <x v="363"/>
    <x v="0"/>
    <x v="0"/>
    <s v="Scottsdale"/>
    <x v="16"/>
    <n v="85254"/>
    <x v="1"/>
    <s v="OFF-EN-10002600"/>
    <x v="1"/>
    <x v="12"/>
    <x v="111"/>
    <x v="913"/>
    <n v="3"/>
    <n v="0.2"/>
    <x v="946"/>
    <x v="1"/>
    <x v="0"/>
    <n v="0.5"/>
    <n v="0.1"/>
  </r>
  <r>
    <x v="1007"/>
    <s v="CA-2017-105312"/>
    <x v="376"/>
    <d v="2017-11-09T00:00:00"/>
    <s v="First Class"/>
    <s v="MT-17815"/>
    <x v="363"/>
    <x v="0"/>
    <x v="0"/>
    <s v="Scottsdale"/>
    <x v="16"/>
    <n v="85254"/>
    <x v="1"/>
    <s v="OFF-BI-10002049"/>
    <x v="1"/>
    <x v="8"/>
    <x v="765"/>
    <x v="914"/>
    <n v="3"/>
    <n v="0.7"/>
    <x v="947"/>
    <x v="1"/>
    <x v="0"/>
    <n v="0.5"/>
    <n v="0.1"/>
  </r>
  <r>
    <x v="1008"/>
    <s v="US-2019-106705"/>
    <x v="377"/>
    <d v="2020-01-01T00:00:00"/>
    <s v="Standard Class"/>
    <s v="PO-18850"/>
    <x v="138"/>
    <x v="0"/>
    <x v="0"/>
    <s v="Burlington"/>
    <x v="23"/>
    <n v="52601"/>
    <x v="2"/>
    <s v="OFF-PA-10001509"/>
    <x v="1"/>
    <x v="10"/>
    <x v="422"/>
    <x v="915"/>
    <n v="5"/>
    <n v="0"/>
    <x v="948"/>
    <x v="2"/>
    <x v="0"/>
    <n v="1"/>
    <n v="4.5454545454545456E-2"/>
  </r>
  <r>
    <x v="1009"/>
    <s v="CA-2019-135034"/>
    <x v="378"/>
    <d v="2019-08-03T00:00:00"/>
    <s v="First Class"/>
    <s v="AT-10735"/>
    <x v="247"/>
    <x v="0"/>
    <x v="0"/>
    <s v="Chicago"/>
    <x v="10"/>
    <n v="60653"/>
    <x v="2"/>
    <s v="TEC-PH-10003931"/>
    <x v="2"/>
    <x v="7"/>
    <x v="161"/>
    <x v="916"/>
    <n v="2"/>
    <n v="0.2"/>
    <x v="949"/>
    <x v="2"/>
    <x v="0"/>
    <n v="1"/>
    <n v="6.25E-2"/>
  </r>
  <r>
    <x v="1010"/>
    <s v="CA-2016-158540"/>
    <x v="156"/>
    <d v="2016-11-26T00:00:00"/>
    <s v="First Class"/>
    <s v="VG-21790"/>
    <x v="364"/>
    <x v="0"/>
    <x v="0"/>
    <s v="San Diego"/>
    <x v="1"/>
    <n v="92037"/>
    <x v="1"/>
    <s v="FUR-FU-10001602"/>
    <x v="0"/>
    <x v="5"/>
    <x v="766"/>
    <x v="917"/>
    <n v="4"/>
    <n v="0"/>
    <x v="950"/>
    <x v="1"/>
    <x v="0"/>
    <n v="1"/>
    <n v="0.125"/>
  </r>
  <r>
    <x v="1011"/>
    <s v="CA-2019-118437"/>
    <x v="46"/>
    <d v="2019-06-21T00:00:00"/>
    <s v="Second Class"/>
    <s v="PF-19165"/>
    <x v="58"/>
    <x v="0"/>
    <x v="0"/>
    <s v="Olympia"/>
    <x v="4"/>
    <n v="98502"/>
    <x v="1"/>
    <s v="FUR-FU-10004848"/>
    <x v="0"/>
    <x v="5"/>
    <x v="28"/>
    <x v="918"/>
    <n v="3"/>
    <n v="0"/>
    <x v="951"/>
    <x v="1"/>
    <x v="0"/>
    <n v="0.5"/>
    <n v="0.1"/>
  </r>
  <r>
    <x v="1012"/>
    <s v="CA-2019-118437"/>
    <x v="46"/>
    <d v="2019-06-21T00:00:00"/>
    <s v="Second Class"/>
    <s v="PF-19165"/>
    <x v="58"/>
    <x v="0"/>
    <x v="0"/>
    <s v="Olympia"/>
    <x v="4"/>
    <n v="98502"/>
    <x v="1"/>
    <s v="OFF-ST-10003722"/>
    <x v="1"/>
    <x v="4"/>
    <x v="767"/>
    <x v="919"/>
    <n v="1"/>
    <n v="0"/>
    <x v="952"/>
    <x v="1"/>
    <x v="0"/>
    <n v="0.5"/>
    <n v="0.1"/>
  </r>
  <r>
    <x v="1013"/>
    <s v="US-2017-126214"/>
    <x v="379"/>
    <d v="2017-12-24T00:00:00"/>
    <s v="Second Class"/>
    <s v="JS-15880"/>
    <x v="365"/>
    <x v="0"/>
    <x v="0"/>
    <s v="Seattle"/>
    <x v="4"/>
    <n v="98103"/>
    <x v="1"/>
    <s v="FUR-TA-10003748"/>
    <x v="0"/>
    <x v="3"/>
    <x v="210"/>
    <x v="920"/>
    <n v="13"/>
    <n v="0"/>
    <x v="953"/>
    <x v="1"/>
    <x v="1"/>
    <n v="0.5"/>
    <n v="0.1111111111111111"/>
  </r>
  <r>
    <x v="1014"/>
    <s v="US-2017-126214"/>
    <x v="379"/>
    <d v="2017-12-24T00:00:00"/>
    <s v="Second Class"/>
    <s v="JS-15880"/>
    <x v="365"/>
    <x v="0"/>
    <x v="0"/>
    <s v="Seattle"/>
    <x v="4"/>
    <n v="98103"/>
    <x v="1"/>
    <s v="TEC-AC-10003198"/>
    <x v="2"/>
    <x v="11"/>
    <x v="768"/>
    <x v="921"/>
    <n v="1"/>
    <n v="0"/>
    <x v="954"/>
    <x v="1"/>
    <x v="1"/>
    <n v="0.5"/>
    <n v="0.1111111111111111"/>
  </r>
  <r>
    <x v="1015"/>
    <s v="CA-2017-133025"/>
    <x v="14"/>
    <d v="2017-09-19T00:00:00"/>
    <s v="Second Class"/>
    <s v="MO-17800"/>
    <x v="246"/>
    <x v="2"/>
    <x v="0"/>
    <s v="Los Angeles"/>
    <x v="1"/>
    <n v="90036"/>
    <x v="1"/>
    <s v="OFF-PA-10004100"/>
    <x v="1"/>
    <x v="10"/>
    <x v="260"/>
    <x v="56"/>
    <n v="5"/>
    <n v="0"/>
    <x v="56"/>
    <x v="1"/>
    <x v="0"/>
    <n v="1"/>
    <n v="9.0909090909090912E-2"/>
  </r>
  <r>
    <x v="1016"/>
    <s v="CA-2017-108665"/>
    <x v="380"/>
    <d v="2017-07-10T00:00:00"/>
    <s v="Standard Class"/>
    <s v="KM-16225"/>
    <x v="366"/>
    <x v="1"/>
    <x v="0"/>
    <s v="New York City"/>
    <x v="15"/>
    <n v="10011"/>
    <x v="3"/>
    <s v="FUR-FU-10002191"/>
    <x v="0"/>
    <x v="5"/>
    <x v="769"/>
    <x v="544"/>
    <n v="2"/>
    <n v="0"/>
    <x v="955"/>
    <x v="3"/>
    <x v="0"/>
    <n v="0.25"/>
    <n v="5.2631578947368418E-2"/>
  </r>
  <r>
    <x v="1017"/>
    <s v="CA-2017-108665"/>
    <x v="380"/>
    <d v="2017-07-10T00:00:00"/>
    <s v="Standard Class"/>
    <s v="KM-16225"/>
    <x v="366"/>
    <x v="1"/>
    <x v="0"/>
    <s v="New York City"/>
    <x v="15"/>
    <n v="10011"/>
    <x v="3"/>
    <s v="FUR-FU-10000965"/>
    <x v="0"/>
    <x v="5"/>
    <x v="689"/>
    <x v="922"/>
    <n v="3"/>
    <n v="0"/>
    <x v="956"/>
    <x v="3"/>
    <x v="0"/>
    <n v="0.25"/>
    <n v="5.2631578947368418E-2"/>
  </r>
  <r>
    <x v="1018"/>
    <s v="CA-2017-108665"/>
    <x v="380"/>
    <d v="2017-07-10T00:00:00"/>
    <s v="Standard Class"/>
    <s v="KM-16225"/>
    <x v="366"/>
    <x v="1"/>
    <x v="0"/>
    <s v="New York City"/>
    <x v="15"/>
    <n v="10011"/>
    <x v="3"/>
    <s v="TEC-PH-10004188"/>
    <x v="2"/>
    <x v="7"/>
    <x v="770"/>
    <x v="923"/>
    <n v="5"/>
    <n v="0"/>
    <x v="957"/>
    <x v="3"/>
    <x v="0"/>
    <n v="0.25"/>
    <n v="5.2631578947368418E-2"/>
  </r>
  <r>
    <x v="1019"/>
    <s v="CA-2017-108665"/>
    <x v="380"/>
    <d v="2017-07-10T00:00:00"/>
    <s v="Standard Class"/>
    <s v="KM-16225"/>
    <x v="366"/>
    <x v="1"/>
    <x v="0"/>
    <s v="New York City"/>
    <x v="15"/>
    <n v="10011"/>
    <x v="3"/>
    <s v="OFF-ST-10001526"/>
    <x v="1"/>
    <x v="4"/>
    <x v="771"/>
    <x v="924"/>
    <n v="5"/>
    <n v="0"/>
    <x v="958"/>
    <x v="3"/>
    <x v="0"/>
    <n v="0.25"/>
    <n v="5.2631578947368418E-2"/>
  </r>
  <r>
    <x v="1020"/>
    <s v="CA-2017-124450"/>
    <x v="381"/>
    <d v="2017-05-03T00:00:00"/>
    <s v="Standard Class"/>
    <s v="GT-14710"/>
    <x v="218"/>
    <x v="0"/>
    <x v="0"/>
    <s v="Washington"/>
    <x v="40"/>
    <n v="20016"/>
    <x v="3"/>
    <s v="OFF-AR-10001166"/>
    <x v="1"/>
    <x v="6"/>
    <x v="772"/>
    <x v="925"/>
    <n v="3"/>
    <n v="0"/>
    <x v="959"/>
    <x v="3"/>
    <x v="0"/>
    <n v="0.33333333333333331"/>
    <n v="3.4482758620689655E-2"/>
  </r>
  <r>
    <x v="1021"/>
    <s v="CA-2017-124450"/>
    <x v="381"/>
    <d v="2017-05-03T00:00:00"/>
    <s v="Standard Class"/>
    <s v="GT-14710"/>
    <x v="218"/>
    <x v="0"/>
    <x v="0"/>
    <s v="Washington"/>
    <x v="40"/>
    <n v="20016"/>
    <x v="3"/>
    <s v="FUR-CH-10000309"/>
    <x v="0"/>
    <x v="1"/>
    <x v="773"/>
    <x v="926"/>
    <n v="3"/>
    <n v="0"/>
    <x v="960"/>
    <x v="3"/>
    <x v="0"/>
    <n v="0.33333333333333331"/>
    <n v="3.4482758620689655E-2"/>
  </r>
  <r>
    <x v="1022"/>
    <s v="CA-2017-124450"/>
    <x v="381"/>
    <d v="2017-05-03T00:00:00"/>
    <s v="Standard Class"/>
    <s v="GT-14710"/>
    <x v="218"/>
    <x v="0"/>
    <x v="0"/>
    <s v="Washington"/>
    <x v="40"/>
    <n v="20016"/>
    <x v="3"/>
    <s v="TEC-MA-10004212"/>
    <x v="2"/>
    <x v="15"/>
    <x v="774"/>
    <x v="927"/>
    <n v="8"/>
    <n v="0"/>
    <x v="961"/>
    <x v="3"/>
    <x v="0"/>
    <n v="0.33333333333333331"/>
    <n v="3.4482758620689655E-2"/>
  </r>
  <r>
    <x v="1023"/>
    <s v="CA-2017-167269"/>
    <x v="382"/>
    <d v="2017-06-20T00:00:00"/>
    <s v="Standard Class"/>
    <s v="PB-19150"/>
    <x v="171"/>
    <x v="0"/>
    <x v="0"/>
    <s v="Philadelphia"/>
    <x v="9"/>
    <n v="19134"/>
    <x v="3"/>
    <s v="OFF-EN-10003072"/>
    <x v="1"/>
    <x v="12"/>
    <x v="775"/>
    <x v="928"/>
    <n v="2"/>
    <n v="0.2"/>
    <x v="962"/>
    <x v="3"/>
    <x v="0"/>
    <n v="1"/>
    <n v="9.0909090909090912E-2"/>
  </r>
  <r>
    <x v="1024"/>
    <s v="CA-2019-106964"/>
    <x v="94"/>
    <d v="2019-12-20T00:00:00"/>
    <s v="First Class"/>
    <s v="HR-14770"/>
    <x v="367"/>
    <x v="2"/>
    <x v="0"/>
    <s v="Los Angeles"/>
    <x v="1"/>
    <n v="90045"/>
    <x v="1"/>
    <s v="OFF-BI-10000320"/>
    <x v="1"/>
    <x v="8"/>
    <x v="776"/>
    <x v="929"/>
    <n v="2"/>
    <n v="0.2"/>
    <x v="963"/>
    <x v="1"/>
    <x v="0"/>
    <n v="1"/>
    <n v="7.6923076923076927E-2"/>
  </r>
  <r>
    <x v="1025"/>
    <s v="CA-2018-126529"/>
    <x v="383"/>
    <d v="2018-01-13T00:00:00"/>
    <s v="Second Class"/>
    <s v="DE-13255"/>
    <x v="368"/>
    <x v="2"/>
    <x v="0"/>
    <s v="Springfield"/>
    <x v="24"/>
    <n v="45503"/>
    <x v="3"/>
    <s v="OFF-PA-10001166"/>
    <x v="1"/>
    <x v="10"/>
    <x v="777"/>
    <x v="12"/>
    <n v="3"/>
    <n v="0.2"/>
    <x v="12"/>
    <x v="3"/>
    <x v="1"/>
    <n v="0.33333333333333331"/>
    <n v="0.1111111111111111"/>
  </r>
  <r>
    <x v="1026"/>
    <s v="CA-2018-126529"/>
    <x v="383"/>
    <d v="2018-01-13T00:00:00"/>
    <s v="Second Class"/>
    <s v="DE-13255"/>
    <x v="368"/>
    <x v="2"/>
    <x v="0"/>
    <s v="Springfield"/>
    <x v="24"/>
    <n v="45503"/>
    <x v="3"/>
    <s v="OFF-PA-10003656"/>
    <x v="1"/>
    <x v="10"/>
    <x v="778"/>
    <x v="930"/>
    <n v="3"/>
    <n v="0.2"/>
    <x v="964"/>
    <x v="3"/>
    <x v="1"/>
    <n v="0.33333333333333331"/>
    <n v="0.1111111111111111"/>
  </r>
  <r>
    <x v="1027"/>
    <s v="CA-2018-126529"/>
    <x v="383"/>
    <d v="2018-01-13T00:00:00"/>
    <s v="Second Class"/>
    <s v="DE-13255"/>
    <x v="368"/>
    <x v="2"/>
    <x v="0"/>
    <s v="Springfield"/>
    <x v="24"/>
    <n v="45503"/>
    <x v="3"/>
    <s v="TEC-PH-10000148"/>
    <x v="2"/>
    <x v="7"/>
    <x v="779"/>
    <x v="931"/>
    <n v="2"/>
    <n v="0.4"/>
    <x v="965"/>
    <x v="3"/>
    <x v="1"/>
    <n v="0.33333333333333331"/>
    <n v="0.1111111111111111"/>
  </r>
  <r>
    <x v="1028"/>
    <s v="CA-2016-163552"/>
    <x v="384"/>
    <d v="2016-07-15T00:00:00"/>
    <s v="Standard Class"/>
    <s v="LA-16780"/>
    <x v="156"/>
    <x v="1"/>
    <x v="0"/>
    <s v="Hackensack"/>
    <x v="30"/>
    <n v="7601"/>
    <x v="3"/>
    <s v="OFF-PA-10000474"/>
    <x v="1"/>
    <x v="10"/>
    <x v="33"/>
    <x v="932"/>
    <n v="5"/>
    <n v="0"/>
    <x v="966"/>
    <x v="3"/>
    <x v="0"/>
    <n v="0.2"/>
    <n v="3.8461538461538464E-2"/>
  </r>
  <r>
    <x v="1029"/>
    <s v="CA-2016-163552"/>
    <x v="384"/>
    <d v="2016-07-15T00:00:00"/>
    <s v="Standard Class"/>
    <s v="LA-16780"/>
    <x v="156"/>
    <x v="1"/>
    <x v="0"/>
    <s v="Hackensack"/>
    <x v="30"/>
    <n v="7601"/>
    <x v="3"/>
    <s v="TEC-PH-10003885"/>
    <x v="2"/>
    <x v="7"/>
    <x v="780"/>
    <x v="933"/>
    <n v="3"/>
    <n v="0"/>
    <x v="967"/>
    <x v="3"/>
    <x v="0"/>
    <n v="0.2"/>
    <n v="3.8461538461538464E-2"/>
  </r>
  <r>
    <x v="1030"/>
    <s v="CA-2016-163552"/>
    <x v="384"/>
    <d v="2016-07-15T00:00:00"/>
    <s v="Standard Class"/>
    <s v="LA-16780"/>
    <x v="156"/>
    <x v="1"/>
    <x v="0"/>
    <s v="Hackensack"/>
    <x v="30"/>
    <n v="7601"/>
    <x v="3"/>
    <s v="FUR-CH-10003379"/>
    <x v="0"/>
    <x v="1"/>
    <x v="464"/>
    <x v="934"/>
    <n v="3"/>
    <n v="0"/>
    <x v="968"/>
    <x v="3"/>
    <x v="0"/>
    <n v="0.2"/>
    <n v="3.8461538461538464E-2"/>
  </r>
  <r>
    <x v="1031"/>
    <s v="CA-2016-163552"/>
    <x v="384"/>
    <d v="2016-07-15T00:00:00"/>
    <s v="Standard Class"/>
    <s v="LA-16780"/>
    <x v="156"/>
    <x v="1"/>
    <x v="0"/>
    <s v="Hackensack"/>
    <x v="30"/>
    <n v="7601"/>
    <x v="3"/>
    <s v="FUR-FU-10000629"/>
    <x v="0"/>
    <x v="5"/>
    <x v="93"/>
    <x v="935"/>
    <n v="9"/>
    <n v="0"/>
    <x v="969"/>
    <x v="3"/>
    <x v="0"/>
    <n v="0.2"/>
    <n v="3.8461538461538464E-2"/>
  </r>
  <r>
    <x v="1032"/>
    <s v="CA-2016-163552"/>
    <x v="384"/>
    <d v="2016-07-15T00:00:00"/>
    <s v="Standard Class"/>
    <s v="LA-16780"/>
    <x v="156"/>
    <x v="1"/>
    <x v="0"/>
    <s v="Hackensack"/>
    <x v="30"/>
    <n v="7601"/>
    <x v="3"/>
    <s v="OFF-LA-10001175"/>
    <x v="1"/>
    <x v="2"/>
    <x v="781"/>
    <x v="936"/>
    <n v="5"/>
    <n v="0"/>
    <x v="970"/>
    <x v="3"/>
    <x v="0"/>
    <n v="0.2"/>
    <n v="3.8461538461538464E-2"/>
  </r>
  <r>
    <x v="1033"/>
    <s v="CA-2018-109820"/>
    <x v="73"/>
    <d v="2018-11-22T00:00:00"/>
    <s v="First Class"/>
    <s v="AG-10390"/>
    <x v="369"/>
    <x v="0"/>
    <x v="0"/>
    <s v="Cincinnati"/>
    <x v="24"/>
    <n v="45231"/>
    <x v="3"/>
    <s v="OFF-PA-10000955"/>
    <x v="1"/>
    <x v="10"/>
    <x v="782"/>
    <x v="937"/>
    <n v="3"/>
    <n v="0.2"/>
    <x v="971"/>
    <x v="3"/>
    <x v="0"/>
    <n v="0.33333333333333331"/>
    <n v="0.125"/>
  </r>
  <r>
    <x v="1034"/>
    <s v="CA-2018-109820"/>
    <x v="73"/>
    <d v="2018-11-22T00:00:00"/>
    <s v="First Class"/>
    <s v="AG-10390"/>
    <x v="369"/>
    <x v="0"/>
    <x v="0"/>
    <s v="Cincinnati"/>
    <x v="24"/>
    <n v="45231"/>
    <x v="3"/>
    <s v="OFF-BI-10003460"/>
    <x v="1"/>
    <x v="8"/>
    <x v="237"/>
    <x v="938"/>
    <n v="2"/>
    <n v="0.7"/>
    <x v="972"/>
    <x v="3"/>
    <x v="0"/>
    <n v="0.33333333333333331"/>
    <n v="0.125"/>
  </r>
  <r>
    <x v="1035"/>
    <s v="CA-2018-109820"/>
    <x v="73"/>
    <d v="2018-11-22T00:00:00"/>
    <s v="First Class"/>
    <s v="AG-10390"/>
    <x v="369"/>
    <x v="0"/>
    <x v="0"/>
    <s v="Cincinnati"/>
    <x v="24"/>
    <n v="45231"/>
    <x v="3"/>
    <s v="OFF-BI-10000474"/>
    <x v="1"/>
    <x v="8"/>
    <x v="27"/>
    <x v="939"/>
    <n v="3"/>
    <n v="0.7"/>
    <x v="973"/>
    <x v="3"/>
    <x v="0"/>
    <n v="0.33333333333333331"/>
    <n v="0.125"/>
  </r>
  <r>
    <x v="1036"/>
    <s v="CA-2018-113061"/>
    <x v="183"/>
    <d v="2018-04-26T00:00:00"/>
    <s v="Standard Class"/>
    <s v="EL-13735"/>
    <x v="330"/>
    <x v="2"/>
    <x v="0"/>
    <s v="Jefferson City"/>
    <x v="25"/>
    <n v="65109"/>
    <x v="2"/>
    <s v="FUR-FU-10003975"/>
    <x v="0"/>
    <x v="5"/>
    <x v="783"/>
    <x v="940"/>
    <n v="2"/>
    <n v="0"/>
    <x v="974"/>
    <x v="2"/>
    <x v="0"/>
    <n v="1"/>
    <n v="0.5"/>
  </r>
  <r>
    <x v="1037"/>
    <s v="CA-2017-127418"/>
    <x v="385"/>
    <d v="2017-06-14T00:00:00"/>
    <s v="First Class"/>
    <s v="JJ-15445"/>
    <x v="370"/>
    <x v="0"/>
    <x v="0"/>
    <s v="Los Angeles"/>
    <x v="1"/>
    <n v="90004"/>
    <x v="1"/>
    <s v="OFF-BI-10003707"/>
    <x v="1"/>
    <x v="8"/>
    <x v="784"/>
    <x v="941"/>
    <n v="3"/>
    <n v="0.2"/>
    <x v="975"/>
    <x v="1"/>
    <x v="0"/>
    <n v="1"/>
    <n v="0.16666666666666666"/>
  </r>
  <r>
    <x v="1038"/>
    <s v="CA-2019-121818"/>
    <x v="225"/>
    <d v="2019-11-21T00:00:00"/>
    <s v="First Class"/>
    <s v="JH-15430"/>
    <x v="371"/>
    <x v="0"/>
    <x v="0"/>
    <s v="Burlington"/>
    <x v="3"/>
    <n v="27217"/>
    <x v="0"/>
    <s v="OFF-AR-10000203"/>
    <x v="1"/>
    <x v="6"/>
    <x v="785"/>
    <x v="942"/>
    <n v="7"/>
    <n v="0.2"/>
    <x v="976"/>
    <x v="0"/>
    <x v="0"/>
    <n v="0.5"/>
    <n v="0.14285714285714285"/>
  </r>
  <r>
    <x v="1039"/>
    <s v="CA-2019-121818"/>
    <x v="225"/>
    <d v="2019-11-21T00:00:00"/>
    <s v="First Class"/>
    <s v="JH-15430"/>
    <x v="371"/>
    <x v="0"/>
    <x v="0"/>
    <s v="Burlington"/>
    <x v="3"/>
    <n v="27217"/>
    <x v="0"/>
    <s v="OFF-AR-10004790"/>
    <x v="1"/>
    <x v="6"/>
    <x v="772"/>
    <x v="943"/>
    <n v="3"/>
    <n v="0.2"/>
    <x v="977"/>
    <x v="0"/>
    <x v="0"/>
    <n v="0.5"/>
    <n v="0.14285714285714285"/>
  </r>
  <r>
    <x v="1040"/>
    <s v="CA-2018-127670"/>
    <x v="231"/>
    <d v="2018-03-24T00:00:00"/>
    <s v="Standard Class"/>
    <s v="RD-19660"/>
    <x v="372"/>
    <x v="2"/>
    <x v="0"/>
    <s v="Saint Peters"/>
    <x v="25"/>
    <n v="63376"/>
    <x v="2"/>
    <s v="FUR-TA-10001095"/>
    <x v="0"/>
    <x v="3"/>
    <x v="616"/>
    <x v="944"/>
    <n v="4"/>
    <n v="0"/>
    <x v="978"/>
    <x v="2"/>
    <x v="0"/>
    <n v="1"/>
    <n v="0.2"/>
  </r>
  <r>
    <x v="1041"/>
    <s v="CA-2018-102981"/>
    <x v="47"/>
    <d v="2018-09-09T00:00:00"/>
    <s v="Second Class"/>
    <s v="MO-17500"/>
    <x v="373"/>
    <x v="0"/>
    <x v="0"/>
    <s v="New York City"/>
    <x v="15"/>
    <n v="10035"/>
    <x v="3"/>
    <s v="TEC-AC-10004761"/>
    <x v="2"/>
    <x v="11"/>
    <x v="786"/>
    <x v="945"/>
    <n v="2"/>
    <n v="0"/>
    <x v="979"/>
    <x v="3"/>
    <x v="0"/>
    <n v="0.5"/>
    <n v="0.2"/>
  </r>
  <r>
    <x v="1042"/>
    <s v="CA-2018-102981"/>
    <x v="47"/>
    <d v="2018-09-09T00:00:00"/>
    <s v="Second Class"/>
    <s v="MO-17500"/>
    <x v="373"/>
    <x v="0"/>
    <x v="0"/>
    <s v="New York City"/>
    <x v="15"/>
    <n v="10035"/>
    <x v="3"/>
    <s v="FUR-BO-10001811"/>
    <x v="0"/>
    <x v="0"/>
    <x v="787"/>
    <x v="946"/>
    <n v="3"/>
    <n v="0.2"/>
    <x v="980"/>
    <x v="3"/>
    <x v="0"/>
    <n v="0.5"/>
    <n v="0.2"/>
  </r>
  <r>
    <x v="1043"/>
    <s v="CA-2019-115651"/>
    <x v="362"/>
    <d v="2019-07-12T00:00:00"/>
    <s v="First Class"/>
    <s v="NS-18640"/>
    <x v="374"/>
    <x v="1"/>
    <x v="0"/>
    <s v="Chicago"/>
    <x v="10"/>
    <n v="60610"/>
    <x v="2"/>
    <s v="OFF-AR-10001130"/>
    <x v="1"/>
    <x v="6"/>
    <x v="788"/>
    <x v="947"/>
    <n v="5"/>
    <n v="0.2"/>
    <x v="981"/>
    <x v="2"/>
    <x v="0"/>
    <n v="0.5"/>
    <n v="3.8461538461538464E-2"/>
  </r>
  <r>
    <x v="1044"/>
    <s v="CA-2019-115651"/>
    <x v="362"/>
    <d v="2019-07-12T00:00:00"/>
    <s v="First Class"/>
    <s v="NS-18640"/>
    <x v="374"/>
    <x v="1"/>
    <x v="0"/>
    <s v="Chicago"/>
    <x v="10"/>
    <n v="60610"/>
    <x v="2"/>
    <s v="OFF-AP-10000055"/>
    <x v="1"/>
    <x v="9"/>
    <x v="789"/>
    <x v="948"/>
    <n v="9"/>
    <n v="0.8"/>
    <x v="982"/>
    <x v="2"/>
    <x v="0"/>
    <n v="0.5"/>
    <n v="3.8461538461538464E-2"/>
  </r>
  <r>
    <x v="1045"/>
    <s v="CA-2019-152702"/>
    <x v="386"/>
    <d v="2019-10-16T00:00:00"/>
    <s v="Standard Class"/>
    <s v="SN-20710"/>
    <x v="17"/>
    <x v="2"/>
    <x v="0"/>
    <s v="Rockford"/>
    <x v="10"/>
    <n v="61107"/>
    <x v="2"/>
    <s v="FUR-CH-10002304"/>
    <x v="0"/>
    <x v="1"/>
    <x v="790"/>
    <x v="949"/>
    <n v="14"/>
    <n v="0.3"/>
    <x v="983"/>
    <x v="2"/>
    <x v="0"/>
    <n v="1"/>
    <n v="5.2631578947368418E-2"/>
  </r>
  <r>
    <x v="1046"/>
    <s v="CA-2018-169103"/>
    <x v="387"/>
    <d v="2018-03-13T00:00:00"/>
    <s v="Standard Class"/>
    <s v="ZC-21910"/>
    <x v="233"/>
    <x v="0"/>
    <x v="0"/>
    <s v="Miami"/>
    <x v="2"/>
    <n v="33142"/>
    <x v="0"/>
    <s v="TEC-PH-10001530"/>
    <x v="2"/>
    <x v="7"/>
    <x v="638"/>
    <x v="744"/>
    <n v="5"/>
    <n v="0.2"/>
    <x v="762"/>
    <x v="0"/>
    <x v="0"/>
    <n v="0.5"/>
    <n v="3.2258064516129031E-2"/>
  </r>
  <r>
    <x v="1047"/>
    <s v="CA-2018-169103"/>
    <x v="387"/>
    <d v="2018-03-13T00:00:00"/>
    <s v="Standard Class"/>
    <s v="ZC-21910"/>
    <x v="233"/>
    <x v="0"/>
    <x v="0"/>
    <s v="Miami"/>
    <x v="2"/>
    <n v="33142"/>
    <x v="0"/>
    <s v="FUR-FU-10004006"/>
    <x v="0"/>
    <x v="5"/>
    <x v="101"/>
    <x v="102"/>
    <n v="3"/>
    <n v="0.2"/>
    <x v="103"/>
    <x v="0"/>
    <x v="0"/>
    <n v="0.5"/>
    <n v="3.2258064516129031E-2"/>
  </r>
  <r>
    <x v="1048"/>
    <s v="CA-2016-139192"/>
    <x v="279"/>
    <d v="2016-06-01T00:00:00"/>
    <s v="Second Class"/>
    <s v="LC-16885"/>
    <x v="62"/>
    <x v="0"/>
    <x v="0"/>
    <s v="San Francisco"/>
    <x v="1"/>
    <n v="94109"/>
    <x v="1"/>
    <s v="TEC-PH-10000486"/>
    <x v="2"/>
    <x v="7"/>
    <x v="39"/>
    <x v="950"/>
    <n v="12"/>
    <n v="0.2"/>
    <x v="984"/>
    <x v="1"/>
    <x v="0"/>
    <n v="0.5"/>
    <n v="4.3478260869565216E-2"/>
  </r>
  <r>
    <x v="1049"/>
    <s v="CA-2016-139192"/>
    <x v="279"/>
    <d v="2016-06-01T00:00:00"/>
    <s v="Second Class"/>
    <s v="LC-16885"/>
    <x v="62"/>
    <x v="0"/>
    <x v="0"/>
    <s v="San Francisco"/>
    <x v="1"/>
    <n v="94109"/>
    <x v="1"/>
    <s v="TEC-AC-10001606"/>
    <x v="2"/>
    <x v="11"/>
    <x v="590"/>
    <x v="313"/>
    <n v="1"/>
    <n v="0"/>
    <x v="985"/>
    <x v="1"/>
    <x v="0"/>
    <n v="0.5"/>
    <n v="4.3478260869565216E-2"/>
  </r>
  <r>
    <x v="1050"/>
    <s v="US-2017-153500"/>
    <x v="230"/>
    <d v="2017-07-05T00:00:00"/>
    <s v="First Class"/>
    <s v="DG-13300"/>
    <x v="375"/>
    <x v="1"/>
    <x v="0"/>
    <s v="Philadelphia"/>
    <x v="9"/>
    <n v="19134"/>
    <x v="3"/>
    <s v="FUR-FU-10000293"/>
    <x v="0"/>
    <x v="5"/>
    <x v="791"/>
    <x v="951"/>
    <n v="2"/>
    <n v="0.2"/>
    <x v="986"/>
    <x v="3"/>
    <x v="0"/>
    <n v="0.33333333333333331"/>
    <n v="0.125"/>
  </r>
  <r>
    <x v="1051"/>
    <s v="US-2017-153500"/>
    <x v="230"/>
    <d v="2017-07-05T00:00:00"/>
    <s v="First Class"/>
    <s v="DG-13300"/>
    <x v="375"/>
    <x v="1"/>
    <x v="0"/>
    <s v="Philadelphia"/>
    <x v="9"/>
    <n v="19134"/>
    <x v="3"/>
    <s v="OFF-PA-10001307"/>
    <x v="1"/>
    <x v="10"/>
    <x v="792"/>
    <x v="952"/>
    <n v="2"/>
    <n v="0.2"/>
    <x v="987"/>
    <x v="3"/>
    <x v="0"/>
    <n v="0.33333333333333331"/>
    <n v="0.125"/>
  </r>
  <r>
    <x v="1052"/>
    <s v="US-2017-153500"/>
    <x v="230"/>
    <d v="2017-07-05T00:00:00"/>
    <s v="First Class"/>
    <s v="DG-13300"/>
    <x v="375"/>
    <x v="1"/>
    <x v="0"/>
    <s v="Philadelphia"/>
    <x v="9"/>
    <n v="19134"/>
    <x v="3"/>
    <s v="FUR-FU-10004460"/>
    <x v="0"/>
    <x v="5"/>
    <x v="793"/>
    <x v="953"/>
    <n v="9"/>
    <n v="0.2"/>
    <x v="988"/>
    <x v="3"/>
    <x v="0"/>
    <n v="0.33333333333333331"/>
    <n v="0.125"/>
  </r>
  <r>
    <x v="1053"/>
    <s v="CA-2017-110667"/>
    <x v="388"/>
    <d v="2017-04-08T00:00:00"/>
    <s v="Standard Class"/>
    <s v="NF-18595"/>
    <x v="376"/>
    <x v="2"/>
    <x v="0"/>
    <s v="New York City"/>
    <x v="15"/>
    <n v="10009"/>
    <x v="3"/>
    <s v="OFF-AR-10000716"/>
    <x v="1"/>
    <x v="6"/>
    <x v="794"/>
    <x v="954"/>
    <n v="2"/>
    <n v="0"/>
    <x v="989"/>
    <x v="3"/>
    <x v="0"/>
    <n v="0.25"/>
    <n v="8.3333333333333329E-2"/>
  </r>
  <r>
    <x v="1054"/>
    <s v="CA-2017-110667"/>
    <x v="388"/>
    <d v="2017-04-08T00:00:00"/>
    <s v="Standard Class"/>
    <s v="NF-18595"/>
    <x v="376"/>
    <x v="2"/>
    <x v="0"/>
    <s v="New York City"/>
    <x v="15"/>
    <n v="10009"/>
    <x v="3"/>
    <s v="FUR-FU-10004622"/>
    <x v="0"/>
    <x v="5"/>
    <x v="795"/>
    <x v="955"/>
    <n v="2"/>
    <n v="0"/>
    <x v="990"/>
    <x v="3"/>
    <x v="0"/>
    <n v="0.25"/>
    <n v="8.3333333333333329E-2"/>
  </r>
  <r>
    <x v="1055"/>
    <s v="CA-2017-110667"/>
    <x v="388"/>
    <d v="2017-04-08T00:00:00"/>
    <s v="Standard Class"/>
    <s v="NF-18595"/>
    <x v="376"/>
    <x v="2"/>
    <x v="0"/>
    <s v="New York City"/>
    <x v="15"/>
    <n v="10009"/>
    <x v="3"/>
    <s v="OFF-BI-10002735"/>
    <x v="1"/>
    <x v="8"/>
    <x v="142"/>
    <x v="956"/>
    <n v="3"/>
    <n v="0.2"/>
    <x v="991"/>
    <x v="3"/>
    <x v="0"/>
    <n v="0.25"/>
    <n v="8.3333333333333329E-2"/>
  </r>
  <r>
    <x v="1056"/>
    <s v="CA-2017-110667"/>
    <x v="388"/>
    <d v="2017-04-08T00:00:00"/>
    <s v="Standard Class"/>
    <s v="NF-18595"/>
    <x v="376"/>
    <x v="2"/>
    <x v="0"/>
    <s v="New York City"/>
    <x v="15"/>
    <n v="10009"/>
    <x v="3"/>
    <s v="OFF-BI-10003529"/>
    <x v="1"/>
    <x v="8"/>
    <x v="796"/>
    <x v="957"/>
    <n v="4"/>
    <n v="0.2"/>
    <x v="992"/>
    <x v="3"/>
    <x v="0"/>
    <n v="0.25"/>
    <n v="8.3333333333333329E-2"/>
  </r>
  <r>
    <x v="1057"/>
    <s v="CA-2019-167150"/>
    <x v="389"/>
    <d v="2019-12-17T00:00:00"/>
    <s v="Standard Class"/>
    <s v="BP-11185"/>
    <x v="130"/>
    <x v="1"/>
    <x v="0"/>
    <s v="San Diego"/>
    <x v="1"/>
    <n v="92037"/>
    <x v="1"/>
    <s v="OFF-BI-10001097"/>
    <x v="1"/>
    <x v="8"/>
    <x v="797"/>
    <x v="958"/>
    <n v="4"/>
    <n v="0.2"/>
    <x v="993"/>
    <x v="1"/>
    <x v="0"/>
    <n v="0.5"/>
    <n v="5.5555555555555552E-2"/>
  </r>
  <r>
    <x v="1058"/>
    <s v="CA-2019-167150"/>
    <x v="389"/>
    <d v="2019-12-17T00:00:00"/>
    <s v="Standard Class"/>
    <s v="BP-11185"/>
    <x v="130"/>
    <x v="1"/>
    <x v="0"/>
    <s v="San Diego"/>
    <x v="1"/>
    <n v="92037"/>
    <x v="1"/>
    <s v="OFF-BI-10001597"/>
    <x v="1"/>
    <x v="8"/>
    <x v="798"/>
    <x v="959"/>
    <n v="2"/>
    <n v="0.2"/>
    <x v="994"/>
    <x v="1"/>
    <x v="0"/>
    <n v="0.5"/>
    <n v="5.5555555555555552E-2"/>
  </r>
  <r>
    <x v="1059"/>
    <s v="CA-2018-105284"/>
    <x v="390"/>
    <d v="2018-12-01T00:00:00"/>
    <s v="Standard Class"/>
    <s v="MG-17650"/>
    <x v="377"/>
    <x v="2"/>
    <x v="0"/>
    <s v="Philadelphia"/>
    <x v="9"/>
    <n v="19143"/>
    <x v="3"/>
    <s v="OFF-FA-10001754"/>
    <x v="1"/>
    <x v="13"/>
    <x v="799"/>
    <x v="960"/>
    <n v="3"/>
    <n v="0.2"/>
    <x v="995"/>
    <x v="3"/>
    <x v="0"/>
    <n v="1"/>
    <n v="7.1428571428571425E-2"/>
  </r>
  <r>
    <x v="1060"/>
    <s v="US-2017-125374"/>
    <x v="391"/>
    <d v="2017-03-29T00:00:00"/>
    <s v="Standard Class"/>
    <s v="JD-16060"/>
    <x v="148"/>
    <x v="0"/>
    <x v="0"/>
    <s v="Houston"/>
    <x v="5"/>
    <n v="77095"/>
    <x v="2"/>
    <s v="FUR-CH-10003396"/>
    <x v="0"/>
    <x v="1"/>
    <x v="390"/>
    <x v="961"/>
    <n v="2"/>
    <n v="0.3"/>
    <x v="996"/>
    <x v="2"/>
    <x v="0"/>
    <n v="1"/>
    <n v="0.16666666666666666"/>
  </r>
  <r>
    <x v="1061"/>
    <s v="CA-2017-161263"/>
    <x v="392"/>
    <d v="2017-04-21T00:00:00"/>
    <s v="Standard Class"/>
    <s v="TS-21160"/>
    <x v="378"/>
    <x v="1"/>
    <x v="0"/>
    <s v="Toledo"/>
    <x v="24"/>
    <n v="43615"/>
    <x v="3"/>
    <s v="OFF-AP-10002350"/>
    <x v="1"/>
    <x v="9"/>
    <x v="550"/>
    <x v="962"/>
    <n v="3"/>
    <n v="0.2"/>
    <x v="997"/>
    <x v="3"/>
    <x v="0"/>
    <n v="0.16666666666666666"/>
    <n v="5.8823529411764705E-2"/>
  </r>
  <r>
    <x v="1062"/>
    <s v="CA-2017-161263"/>
    <x v="392"/>
    <d v="2017-04-21T00:00:00"/>
    <s v="Standard Class"/>
    <s v="TS-21160"/>
    <x v="378"/>
    <x v="1"/>
    <x v="0"/>
    <s v="Toledo"/>
    <x v="24"/>
    <n v="43615"/>
    <x v="3"/>
    <s v="OFF-FA-10004838"/>
    <x v="1"/>
    <x v="13"/>
    <x v="800"/>
    <x v="963"/>
    <n v="7"/>
    <n v="0.2"/>
    <x v="998"/>
    <x v="3"/>
    <x v="0"/>
    <n v="0.16666666666666666"/>
    <n v="5.8823529411764705E-2"/>
  </r>
  <r>
    <x v="1063"/>
    <s v="CA-2017-161263"/>
    <x v="392"/>
    <d v="2017-04-21T00:00:00"/>
    <s v="Standard Class"/>
    <s v="TS-21160"/>
    <x v="378"/>
    <x v="1"/>
    <x v="0"/>
    <s v="Toledo"/>
    <x v="24"/>
    <n v="43615"/>
    <x v="3"/>
    <s v="OFF-AR-10004757"/>
    <x v="1"/>
    <x v="6"/>
    <x v="346"/>
    <x v="964"/>
    <n v="3"/>
    <n v="0.2"/>
    <x v="999"/>
    <x v="3"/>
    <x v="0"/>
    <n v="0.16666666666666666"/>
    <n v="5.8823529411764705E-2"/>
  </r>
  <r>
    <x v="1064"/>
    <s v="CA-2017-161263"/>
    <x v="392"/>
    <d v="2017-04-21T00:00:00"/>
    <s v="Standard Class"/>
    <s v="TS-21160"/>
    <x v="378"/>
    <x v="1"/>
    <x v="0"/>
    <s v="Toledo"/>
    <x v="24"/>
    <n v="43615"/>
    <x v="3"/>
    <s v="TEC-PH-10002115"/>
    <x v="2"/>
    <x v="7"/>
    <x v="801"/>
    <x v="965"/>
    <n v="3"/>
    <n v="0.4"/>
    <x v="1000"/>
    <x v="3"/>
    <x v="0"/>
    <n v="0.16666666666666666"/>
    <n v="5.8823529411764705E-2"/>
  </r>
  <r>
    <x v="1065"/>
    <s v="CA-2017-161263"/>
    <x v="392"/>
    <d v="2017-04-21T00:00:00"/>
    <s v="Standard Class"/>
    <s v="TS-21160"/>
    <x v="378"/>
    <x v="1"/>
    <x v="0"/>
    <s v="Toledo"/>
    <x v="24"/>
    <n v="43615"/>
    <x v="3"/>
    <s v="OFF-FA-10003059"/>
    <x v="1"/>
    <x v="13"/>
    <x v="802"/>
    <x v="966"/>
    <n v="1"/>
    <n v="0.2"/>
    <x v="1001"/>
    <x v="3"/>
    <x v="0"/>
    <n v="0.16666666666666666"/>
    <n v="5.8823529411764705E-2"/>
  </r>
  <r>
    <x v="1066"/>
    <s v="CA-2017-161263"/>
    <x v="392"/>
    <d v="2017-04-21T00:00:00"/>
    <s v="Standard Class"/>
    <s v="TS-21160"/>
    <x v="378"/>
    <x v="1"/>
    <x v="0"/>
    <s v="Toledo"/>
    <x v="24"/>
    <n v="43615"/>
    <x v="3"/>
    <s v="OFF-BI-10004330"/>
    <x v="1"/>
    <x v="8"/>
    <x v="803"/>
    <x v="967"/>
    <n v="5"/>
    <n v="0.7"/>
    <x v="1002"/>
    <x v="3"/>
    <x v="0"/>
    <n v="0.16666666666666666"/>
    <n v="5.8823529411764705E-2"/>
  </r>
  <r>
    <x v="1067"/>
    <s v="CA-2018-157686"/>
    <x v="393"/>
    <d v="2018-10-02T00:00:00"/>
    <s v="First Class"/>
    <s v="BD-11620"/>
    <x v="379"/>
    <x v="0"/>
    <x v="0"/>
    <s v="San Francisco"/>
    <x v="1"/>
    <n v="94122"/>
    <x v="1"/>
    <s v="FUR-CH-10001146"/>
    <x v="0"/>
    <x v="1"/>
    <x v="64"/>
    <x v="968"/>
    <n v="4"/>
    <n v="0.2"/>
    <x v="1003"/>
    <x v="1"/>
    <x v="0"/>
    <n v="1"/>
    <n v="0.125"/>
  </r>
  <r>
    <x v="1068"/>
    <s v="US-2019-139955"/>
    <x v="394"/>
    <d v="2019-09-30T00:00:00"/>
    <s v="Second Class"/>
    <s v="CM-12160"/>
    <x v="380"/>
    <x v="0"/>
    <x v="0"/>
    <s v="Brownsville"/>
    <x v="5"/>
    <n v="78521"/>
    <x v="2"/>
    <s v="OFF-SU-10001935"/>
    <x v="1"/>
    <x v="14"/>
    <x v="327"/>
    <x v="969"/>
    <n v="1"/>
    <n v="0.2"/>
    <x v="1004"/>
    <x v="2"/>
    <x v="0"/>
    <n v="1"/>
    <n v="0.14285714285714285"/>
  </r>
  <r>
    <x v="1069"/>
    <s v="US-2017-150161"/>
    <x v="395"/>
    <d v="2017-07-29T00:00:00"/>
    <s v="Standard Class"/>
    <s v="RB-19795"/>
    <x v="176"/>
    <x v="2"/>
    <x v="0"/>
    <s v="Philadelphia"/>
    <x v="9"/>
    <n v="19143"/>
    <x v="3"/>
    <s v="OFF-BI-10001524"/>
    <x v="1"/>
    <x v="8"/>
    <x v="301"/>
    <x v="970"/>
    <n v="4"/>
    <n v="0.7"/>
    <x v="1005"/>
    <x v="3"/>
    <x v="0"/>
    <n v="1"/>
    <n v="5.5555555555555552E-2"/>
  </r>
  <r>
    <x v="1070"/>
    <s v="CA-2017-144652"/>
    <x v="312"/>
    <d v="2017-11-26T00:00:00"/>
    <s v="Standard Class"/>
    <s v="SN-20560"/>
    <x v="381"/>
    <x v="2"/>
    <x v="0"/>
    <s v="Los Angeles"/>
    <x v="1"/>
    <n v="90008"/>
    <x v="1"/>
    <s v="OFF-AR-10003732"/>
    <x v="1"/>
    <x v="6"/>
    <x v="324"/>
    <x v="21"/>
    <n v="7"/>
    <n v="0"/>
    <x v="21"/>
    <x v="1"/>
    <x v="0"/>
    <n v="1"/>
    <n v="6.6666666666666666E-2"/>
  </r>
  <r>
    <x v="1071"/>
    <s v="CA-2018-152814"/>
    <x v="236"/>
    <d v="2018-05-02T00:00:00"/>
    <s v="Standard Class"/>
    <s v="EH-14005"/>
    <x v="382"/>
    <x v="2"/>
    <x v="0"/>
    <s v="Denver"/>
    <x v="22"/>
    <n v="80219"/>
    <x v="1"/>
    <s v="OFF-PA-10001970"/>
    <x v="1"/>
    <x v="10"/>
    <x v="314"/>
    <x v="34"/>
    <n v="3"/>
    <n v="0.2"/>
    <x v="34"/>
    <x v="1"/>
    <x v="1"/>
    <n v="1"/>
    <n v="9.0909090909090912E-2"/>
  </r>
  <r>
    <x v="1072"/>
    <s v="CA-2019-106943"/>
    <x v="237"/>
    <d v="2019-11-19T00:00:00"/>
    <s v="Standard Class"/>
    <s v="FO-14305"/>
    <x v="383"/>
    <x v="0"/>
    <x v="0"/>
    <s v="New York City"/>
    <x v="15"/>
    <n v="10035"/>
    <x v="3"/>
    <s v="OFF-BI-10003669"/>
    <x v="1"/>
    <x v="8"/>
    <x v="804"/>
    <x v="880"/>
    <n v="2"/>
    <n v="0.2"/>
    <x v="702"/>
    <x v="3"/>
    <x v="0"/>
    <n v="1"/>
    <n v="6.6666666666666666E-2"/>
  </r>
  <r>
    <x v="1073"/>
    <s v="CA-2018-134348"/>
    <x v="396"/>
    <d v="2018-11-19T00:00:00"/>
    <s v="Standard Class"/>
    <s v="MS-17710"/>
    <x v="384"/>
    <x v="0"/>
    <x v="0"/>
    <s v="Mesa"/>
    <x v="16"/>
    <n v="85204"/>
    <x v="1"/>
    <s v="OFF-BI-10003727"/>
    <x v="1"/>
    <x v="8"/>
    <x v="805"/>
    <x v="971"/>
    <n v="5"/>
    <n v="0.7"/>
    <x v="1006"/>
    <x v="1"/>
    <x v="0"/>
    <n v="0.33333333333333331"/>
    <n v="6.6666666666666666E-2"/>
  </r>
  <r>
    <x v="1074"/>
    <s v="CA-2018-134348"/>
    <x v="396"/>
    <d v="2018-11-19T00:00:00"/>
    <s v="Standard Class"/>
    <s v="MS-17710"/>
    <x v="384"/>
    <x v="0"/>
    <x v="0"/>
    <s v="Mesa"/>
    <x v="16"/>
    <n v="85204"/>
    <x v="1"/>
    <s v="OFF-BI-10004967"/>
    <x v="1"/>
    <x v="8"/>
    <x v="256"/>
    <x v="972"/>
    <n v="7"/>
    <n v="0.7"/>
    <x v="1007"/>
    <x v="1"/>
    <x v="0"/>
    <n v="0.33333333333333331"/>
    <n v="6.6666666666666666E-2"/>
  </r>
  <r>
    <x v="1075"/>
    <s v="CA-2018-134348"/>
    <x v="396"/>
    <d v="2018-11-19T00:00:00"/>
    <s v="Standard Class"/>
    <s v="MS-17710"/>
    <x v="384"/>
    <x v="0"/>
    <x v="0"/>
    <s v="Mesa"/>
    <x v="16"/>
    <n v="85204"/>
    <x v="1"/>
    <s v="TEC-AC-10003447"/>
    <x v="2"/>
    <x v="11"/>
    <x v="806"/>
    <x v="236"/>
    <n v="2"/>
    <n v="0.2"/>
    <x v="1008"/>
    <x v="1"/>
    <x v="0"/>
    <n v="0.33333333333333331"/>
    <n v="6.6666666666666666E-2"/>
  </r>
  <r>
    <x v="1076"/>
    <s v="CA-2018-161781"/>
    <x v="321"/>
    <d v="2018-09-30T00:00:00"/>
    <s v="First Class"/>
    <s v="CC-12100"/>
    <x v="385"/>
    <x v="2"/>
    <x v="0"/>
    <s v="Columbus"/>
    <x v="14"/>
    <n v="47201"/>
    <x v="2"/>
    <s v="OFF-AR-10000255"/>
    <x v="1"/>
    <x v="6"/>
    <x v="807"/>
    <x v="973"/>
    <n v="7"/>
    <n v="0"/>
    <x v="1009"/>
    <x v="2"/>
    <x v="0"/>
    <n v="1"/>
    <n v="7.6923076923076927E-2"/>
  </r>
  <r>
    <x v="1077"/>
    <s v="CA-2019-132521"/>
    <x v="397"/>
    <d v="2019-09-25T00:00:00"/>
    <s v="Second Class"/>
    <s v="DW-13540"/>
    <x v="386"/>
    <x v="0"/>
    <x v="0"/>
    <s v="Seattle"/>
    <x v="4"/>
    <n v="98105"/>
    <x v="1"/>
    <s v="OFF-AP-10002191"/>
    <x v="1"/>
    <x v="9"/>
    <x v="808"/>
    <x v="668"/>
    <n v="2"/>
    <n v="0"/>
    <x v="1010"/>
    <x v="1"/>
    <x v="0"/>
    <n v="0.33333333333333331"/>
    <n v="0.1111111111111111"/>
  </r>
  <r>
    <x v="1078"/>
    <s v="CA-2019-132521"/>
    <x v="397"/>
    <d v="2019-09-25T00:00:00"/>
    <s v="Second Class"/>
    <s v="DW-13540"/>
    <x v="386"/>
    <x v="0"/>
    <x v="0"/>
    <s v="Seattle"/>
    <x v="4"/>
    <n v="98105"/>
    <x v="1"/>
    <s v="OFF-ST-10001325"/>
    <x v="1"/>
    <x v="4"/>
    <x v="471"/>
    <x v="974"/>
    <n v="3"/>
    <n v="0"/>
    <x v="1011"/>
    <x v="1"/>
    <x v="0"/>
    <n v="0.33333333333333331"/>
    <n v="0.1111111111111111"/>
  </r>
  <r>
    <x v="1079"/>
    <s v="CA-2019-132521"/>
    <x v="397"/>
    <d v="2019-09-25T00:00:00"/>
    <s v="Second Class"/>
    <s v="DW-13540"/>
    <x v="386"/>
    <x v="0"/>
    <x v="0"/>
    <s v="Seattle"/>
    <x v="4"/>
    <n v="98105"/>
    <x v="1"/>
    <s v="OFF-BI-10000404"/>
    <x v="1"/>
    <x v="8"/>
    <x v="481"/>
    <x v="975"/>
    <n v="1"/>
    <n v="0.2"/>
    <x v="1012"/>
    <x v="1"/>
    <x v="0"/>
    <n v="0.33333333333333331"/>
    <n v="0.1111111111111111"/>
  </r>
  <r>
    <x v="1080"/>
    <s v="CA-2017-110016"/>
    <x v="239"/>
    <d v="2017-12-04T00:00:00"/>
    <s v="Standard Class"/>
    <s v="BT-11395"/>
    <x v="387"/>
    <x v="1"/>
    <x v="0"/>
    <s v="Detroit"/>
    <x v="12"/>
    <n v="48227"/>
    <x v="2"/>
    <s v="OFF-PA-10000349"/>
    <x v="1"/>
    <x v="10"/>
    <x v="33"/>
    <x v="548"/>
    <n v="4"/>
    <n v="0"/>
    <x v="1013"/>
    <x v="2"/>
    <x v="0"/>
    <n v="0.5"/>
    <n v="0.1"/>
  </r>
  <r>
    <x v="1081"/>
    <s v="CA-2017-110016"/>
    <x v="239"/>
    <d v="2017-12-04T00:00:00"/>
    <s v="Standard Class"/>
    <s v="BT-11395"/>
    <x v="387"/>
    <x v="1"/>
    <x v="0"/>
    <s v="Detroit"/>
    <x v="12"/>
    <n v="48227"/>
    <x v="2"/>
    <s v="FUR-CH-10002880"/>
    <x v="0"/>
    <x v="1"/>
    <x v="809"/>
    <x v="976"/>
    <n v="9"/>
    <n v="0"/>
    <x v="1014"/>
    <x v="2"/>
    <x v="0"/>
    <n v="0.5"/>
    <n v="0.1"/>
  </r>
  <r>
    <x v="1082"/>
    <s v="US-2018-143819"/>
    <x v="398"/>
    <d v="2018-03-05T00:00:00"/>
    <s v="Standard Class"/>
    <s v="KD-16270"/>
    <x v="30"/>
    <x v="0"/>
    <x v="0"/>
    <s v="Yonkers"/>
    <x v="15"/>
    <n v="10701"/>
    <x v="3"/>
    <s v="FUR-TA-10001095"/>
    <x v="0"/>
    <x v="3"/>
    <x v="616"/>
    <x v="977"/>
    <n v="8"/>
    <n v="0.4"/>
    <x v="1015"/>
    <x v="3"/>
    <x v="0"/>
    <n v="0.25"/>
    <n v="6.25E-2"/>
  </r>
  <r>
    <x v="1083"/>
    <s v="US-2018-143819"/>
    <x v="398"/>
    <d v="2018-03-05T00:00:00"/>
    <s v="Standard Class"/>
    <s v="KD-16270"/>
    <x v="30"/>
    <x v="0"/>
    <x v="0"/>
    <s v="Yonkers"/>
    <x v="15"/>
    <n v="10701"/>
    <x v="3"/>
    <s v="OFF-PA-10003127"/>
    <x v="1"/>
    <x v="10"/>
    <x v="33"/>
    <x v="978"/>
    <n v="1"/>
    <n v="0"/>
    <x v="1016"/>
    <x v="3"/>
    <x v="0"/>
    <n v="0.25"/>
    <n v="6.25E-2"/>
  </r>
  <r>
    <x v="1084"/>
    <s v="US-2018-143819"/>
    <x v="398"/>
    <d v="2018-03-05T00:00:00"/>
    <s v="Standard Class"/>
    <s v="KD-16270"/>
    <x v="30"/>
    <x v="0"/>
    <x v="0"/>
    <s v="Yonkers"/>
    <x v="15"/>
    <n v="10701"/>
    <x v="3"/>
    <s v="OFF-ST-10003208"/>
    <x v="1"/>
    <x v="4"/>
    <x v="246"/>
    <x v="979"/>
    <n v="2"/>
    <n v="0"/>
    <x v="1017"/>
    <x v="3"/>
    <x v="0"/>
    <n v="0.25"/>
    <n v="6.25E-2"/>
  </r>
  <r>
    <x v="1085"/>
    <s v="US-2018-143819"/>
    <x v="398"/>
    <d v="2018-03-05T00:00:00"/>
    <s v="Standard Class"/>
    <s v="KD-16270"/>
    <x v="30"/>
    <x v="0"/>
    <x v="0"/>
    <s v="Yonkers"/>
    <x v="15"/>
    <n v="10701"/>
    <x v="3"/>
    <s v="TEC-MA-10003979"/>
    <x v="2"/>
    <x v="15"/>
    <x v="810"/>
    <x v="980"/>
    <n v="7"/>
    <n v="0"/>
    <x v="1018"/>
    <x v="3"/>
    <x v="0"/>
    <n v="0.25"/>
    <n v="6.25E-2"/>
  </r>
  <r>
    <x v="1086"/>
    <s v="CA-2018-167584"/>
    <x v="399"/>
    <d v="2018-08-12T00:00:00"/>
    <s v="Same Day"/>
    <s v="LC-16870"/>
    <x v="48"/>
    <x v="0"/>
    <x v="0"/>
    <s v="Des Moines"/>
    <x v="23"/>
    <n v="50315"/>
    <x v="2"/>
    <s v="OFF-PA-10000029"/>
    <x v="1"/>
    <x v="10"/>
    <x v="811"/>
    <x v="90"/>
    <n v="1"/>
    <n v="0"/>
    <x v="90"/>
    <x v="2"/>
    <x v="0"/>
    <n v="1"/>
    <n v="3.3333333333333333E-2"/>
  </r>
  <r>
    <x v="1087"/>
    <s v="CA-2018-166163"/>
    <x v="243"/>
    <d v="2018-08-20T00:00:00"/>
    <s v="Second Class"/>
    <s v="CY-12745"/>
    <x v="388"/>
    <x v="1"/>
    <x v="0"/>
    <s v="Oakland"/>
    <x v="1"/>
    <n v="94601"/>
    <x v="1"/>
    <s v="TEC-PH-10004896"/>
    <x v="2"/>
    <x v="7"/>
    <x v="174"/>
    <x v="981"/>
    <n v="3"/>
    <n v="0.2"/>
    <x v="1019"/>
    <x v="1"/>
    <x v="0"/>
    <n v="0.5"/>
    <n v="9.0909090909090912E-2"/>
  </r>
  <r>
    <x v="1088"/>
    <s v="CA-2018-166163"/>
    <x v="243"/>
    <d v="2018-08-20T00:00:00"/>
    <s v="Second Class"/>
    <s v="CY-12745"/>
    <x v="388"/>
    <x v="1"/>
    <x v="0"/>
    <s v="Oakland"/>
    <x v="1"/>
    <n v="94601"/>
    <x v="1"/>
    <s v="OFF-LA-10000452"/>
    <x v="1"/>
    <x v="2"/>
    <x v="812"/>
    <x v="982"/>
    <n v="1"/>
    <n v="0"/>
    <x v="1020"/>
    <x v="1"/>
    <x v="0"/>
    <n v="0.5"/>
    <n v="9.0909090909090912E-2"/>
  </r>
  <r>
    <x v="1089"/>
    <s v="CA-2019-158407"/>
    <x v="400"/>
    <d v="2019-06-10T00:00:00"/>
    <s v="Standard Class"/>
    <s v="LW-16990"/>
    <x v="352"/>
    <x v="1"/>
    <x v="0"/>
    <s v="Monroe"/>
    <x v="3"/>
    <n v="28110"/>
    <x v="0"/>
    <s v="FUR-FU-10001967"/>
    <x v="0"/>
    <x v="5"/>
    <x v="296"/>
    <x v="236"/>
    <n v="2"/>
    <n v="0.2"/>
    <x v="1008"/>
    <x v="0"/>
    <x v="0"/>
    <n v="0.5"/>
    <n v="9.0909090909090912E-2"/>
  </r>
  <r>
    <x v="1090"/>
    <s v="CA-2019-158407"/>
    <x v="400"/>
    <d v="2019-06-10T00:00:00"/>
    <s v="Standard Class"/>
    <s v="LW-16990"/>
    <x v="352"/>
    <x v="1"/>
    <x v="0"/>
    <s v="Monroe"/>
    <x v="3"/>
    <n v="28110"/>
    <x v="0"/>
    <s v="TEC-PH-10001819"/>
    <x v="2"/>
    <x v="7"/>
    <x v="813"/>
    <x v="983"/>
    <n v="2"/>
    <n v="0.2"/>
    <x v="1021"/>
    <x v="0"/>
    <x v="0"/>
    <n v="0.5"/>
    <n v="9.0909090909090912E-2"/>
  </r>
  <r>
    <x v="1091"/>
    <s v="CA-2017-143490"/>
    <x v="401"/>
    <d v="2017-12-13T00:00:00"/>
    <s v="Standard Class"/>
    <s v="NP-18325"/>
    <x v="268"/>
    <x v="0"/>
    <x v="0"/>
    <s v="San Diego"/>
    <x v="1"/>
    <n v="92105"/>
    <x v="1"/>
    <s v="OFF-AR-10002952"/>
    <x v="1"/>
    <x v="6"/>
    <x v="814"/>
    <x v="984"/>
    <n v="9"/>
    <n v="0"/>
    <x v="1022"/>
    <x v="1"/>
    <x v="1"/>
    <n v="0.5"/>
    <n v="4.7619047619047616E-2"/>
  </r>
  <r>
    <x v="1092"/>
    <s v="CA-2017-143490"/>
    <x v="401"/>
    <d v="2017-12-13T00:00:00"/>
    <s v="Standard Class"/>
    <s v="NP-18325"/>
    <x v="268"/>
    <x v="0"/>
    <x v="0"/>
    <s v="San Diego"/>
    <x v="1"/>
    <n v="92105"/>
    <x v="1"/>
    <s v="TEC-PH-10000576"/>
    <x v="2"/>
    <x v="7"/>
    <x v="815"/>
    <x v="985"/>
    <n v="2"/>
    <n v="0.2"/>
    <x v="1023"/>
    <x v="1"/>
    <x v="1"/>
    <n v="0.5"/>
    <n v="4.7619047619047616E-2"/>
  </r>
  <r>
    <x v="1093"/>
    <s v="CA-2017-165085"/>
    <x v="17"/>
    <d v="2017-12-31T00:00:00"/>
    <s v="Standard Class"/>
    <s v="BT-11485"/>
    <x v="389"/>
    <x v="2"/>
    <x v="0"/>
    <s v="Clinton"/>
    <x v="39"/>
    <n v="20735"/>
    <x v="3"/>
    <s v="OFF-PA-10000605"/>
    <x v="1"/>
    <x v="10"/>
    <x v="816"/>
    <x v="986"/>
    <n v="5"/>
    <n v="0"/>
    <x v="1024"/>
    <x v="3"/>
    <x v="0"/>
    <n v="0.5"/>
    <n v="0.33333333333333331"/>
  </r>
  <r>
    <x v="1094"/>
    <s v="CA-2017-165085"/>
    <x v="17"/>
    <d v="2017-12-31T00:00:00"/>
    <s v="Standard Class"/>
    <s v="BT-11485"/>
    <x v="389"/>
    <x v="2"/>
    <x v="0"/>
    <s v="Clinton"/>
    <x v="39"/>
    <n v="20735"/>
    <x v="3"/>
    <s v="OFF-AP-10002518"/>
    <x v="1"/>
    <x v="9"/>
    <x v="160"/>
    <x v="987"/>
    <n v="2"/>
    <n v="0"/>
    <x v="1025"/>
    <x v="3"/>
    <x v="0"/>
    <n v="0.5"/>
    <n v="0.33333333333333331"/>
  </r>
  <r>
    <x v="1095"/>
    <s v="CA-2019-160423"/>
    <x v="276"/>
    <d v="2019-01-26T00:00:00"/>
    <s v="Standard Class"/>
    <s v="PS-19045"/>
    <x v="390"/>
    <x v="2"/>
    <x v="0"/>
    <s v="Charlotte"/>
    <x v="3"/>
    <n v="28205"/>
    <x v="0"/>
    <s v="OFF-ST-10004340"/>
    <x v="1"/>
    <x v="4"/>
    <x v="817"/>
    <x v="988"/>
    <n v="7"/>
    <n v="0.2"/>
    <x v="1026"/>
    <x v="0"/>
    <x v="0"/>
    <n v="0.5"/>
    <n v="7.6923076923076927E-2"/>
  </r>
  <r>
    <x v="1096"/>
    <s v="CA-2019-160423"/>
    <x v="276"/>
    <d v="2019-01-26T00:00:00"/>
    <s v="Standard Class"/>
    <s v="PS-19045"/>
    <x v="390"/>
    <x v="2"/>
    <x v="0"/>
    <s v="Charlotte"/>
    <x v="3"/>
    <n v="28205"/>
    <x v="0"/>
    <s v="OFF-BI-10004001"/>
    <x v="1"/>
    <x v="8"/>
    <x v="818"/>
    <x v="989"/>
    <n v="7"/>
    <n v="0.7"/>
    <x v="1027"/>
    <x v="0"/>
    <x v="0"/>
    <n v="0.5"/>
    <n v="7.6923076923076927E-2"/>
  </r>
  <r>
    <x v="1097"/>
    <s v="CA-2016-159338"/>
    <x v="402"/>
    <d v="2016-06-28T00:00:00"/>
    <s v="First Class"/>
    <s v="NS-18640"/>
    <x v="374"/>
    <x v="1"/>
    <x v="0"/>
    <s v="Los Angeles"/>
    <x v="1"/>
    <n v="90049"/>
    <x v="1"/>
    <s v="FUR-TA-10004147"/>
    <x v="0"/>
    <x v="3"/>
    <x v="819"/>
    <x v="990"/>
    <n v="5"/>
    <n v="0.2"/>
    <x v="1028"/>
    <x v="1"/>
    <x v="1"/>
    <n v="1"/>
    <n v="3.8461538461538464E-2"/>
  </r>
  <r>
    <x v="1098"/>
    <s v="CA-2018-107216"/>
    <x v="403"/>
    <d v="2018-06-17T00:00:00"/>
    <s v="First Class"/>
    <s v="PV-18985"/>
    <x v="391"/>
    <x v="2"/>
    <x v="0"/>
    <s v="San Francisco"/>
    <x v="1"/>
    <n v="94122"/>
    <x v="1"/>
    <s v="OFF-AR-10001545"/>
    <x v="1"/>
    <x v="6"/>
    <x v="820"/>
    <x v="991"/>
    <n v="4"/>
    <n v="0"/>
    <x v="1029"/>
    <x v="1"/>
    <x v="0"/>
    <n v="0.25"/>
    <n v="7.6923076923076927E-2"/>
  </r>
  <r>
    <x v="1099"/>
    <s v="CA-2018-107216"/>
    <x v="403"/>
    <d v="2018-06-17T00:00:00"/>
    <s v="First Class"/>
    <s v="PV-18985"/>
    <x v="391"/>
    <x v="2"/>
    <x v="0"/>
    <s v="San Francisco"/>
    <x v="1"/>
    <n v="94122"/>
    <x v="1"/>
    <s v="FUR-FU-10000206"/>
    <x v="0"/>
    <x v="5"/>
    <x v="397"/>
    <x v="992"/>
    <n v="3"/>
    <n v="0"/>
    <x v="1030"/>
    <x v="1"/>
    <x v="0"/>
    <n v="0.25"/>
    <n v="7.6923076923076927E-2"/>
  </r>
  <r>
    <x v="1100"/>
    <s v="CA-2018-107216"/>
    <x v="403"/>
    <d v="2018-06-17T00:00:00"/>
    <s v="First Class"/>
    <s v="PV-18985"/>
    <x v="391"/>
    <x v="2"/>
    <x v="0"/>
    <s v="San Francisco"/>
    <x v="1"/>
    <n v="94122"/>
    <x v="1"/>
    <s v="TEC-AC-10001013"/>
    <x v="2"/>
    <x v="11"/>
    <x v="821"/>
    <x v="993"/>
    <n v="1"/>
    <n v="0"/>
    <x v="1031"/>
    <x v="1"/>
    <x v="0"/>
    <n v="0.25"/>
    <n v="7.6923076923076927E-2"/>
  </r>
  <r>
    <x v="1101"/>
    <s v="CA-2018-107216"/>
    <x v="403"/>
    <d v="2018-06-17T00:00:00"/>
    <s v="First Class"/>
    <s v="PV-18985"/>
    <x v="391"/>
    <x v="2"/>
    <x v="0"/>
    <s v="San Francisco"/>
    <x v="1"/>
    <n v="94122"/>
    <x v="1"/>
    <s v="OFF-AR-10002255"/>
    <x v="1"/>
    <x v="6"/>
    <x v="822"/>
    <x v="880"/>
    <n v="3"/>
    <n v="0"/>
    <x v="1032"/>
    <x v="1"/>
    <x v="0"/>
    <n v="0.25"/>
    <n v="7.6923076923076927E-2"/>
  </r>
  <r>
    <x v="1102"/>
    <s v="US-2019-145863"/>
    <x v="81"/>
    <d v="2019-04-27T00:00:00"/>
    <s v="Standard Class"/>
    <s v="RP-19390"/>
    <x v="261"/>
    <x v="0"/>
    <x v="0"/>
    <s v="Houston"/>
    <x v="5"/>
    <n v="77041"/>
    <x v="2"/>
    <s v="OFF-BI-10004140"/>
    <x v="1"/>
    <x v="8"/>
    <x v="307"/>
    <x v="994"/>
    <n v="3"/>
    <n v="0.8"/>
    <x v="1033"/>
    <x v="2"/>
    <x v="0"/>
    <n v="0.5"/>
    <n v="0.04"/>
  </r>
  <r>
    <x v="1103"/>
    <s v="US-2019-145863"/>
    <x v="81"/>
    <d v="2019-04-27T00:00:00"/>
    <s v="Standard Class"/>
    <s v="RP-19390"/>
    <x v="261"/>
    <x v="0"/>
    <x v="0"/>
    <s v="Houston"/>
    <x v="5"/>
    <n v="77041"/>
    <x v="2"/>
    <s v="OFF-BI-10002049"/>
    <x v="1"/>
    <x v="8"/>
    <x v="765"/>
    <x v="995"/>
    <n v="3"/>
    <n v="0.8"/>
    <x v="1034"/>
    <x v="2"/>
    <x v="0"/>
    <n v="0.5"/>
    <n v="0.04"/>
  </r>
  <r>
    <x v="1104"/>
    <s v="CA-2018-112340"/>
    <x v="147"/>
    <d v="2018-10-27T00:00:00"/>
    <s v="Standard Class"/>
    <s v="NM-18520"/>
    <x v="392"/>
    <x v="0"/>
    <x v="0"/>
    <s v="Riverside"/>
    <x v="1"/>
    <n v="92503"/>
    <x v="1"/>
    <s v="OFF-PA-10001892"/>
    <x v="1"/>
    <x v="10"/>
    <x v="823"/>
    <x v="996"/>
    <n v="3"/>
    <n v="0"/>
    <x v="1035"/>
    <x v="1"/>
    <x v="1"/>
    <n v="1"/>
    <n v="6.6666666666666666E-2"/>
  </r>
  <r>
    <x v="1105"/>
    <s v="US-2018-110156"/>
    <x v="258"/>
    <d v="2018-11-24T00:00:00"/>
    <s v="Standard Class"/>
    <s v="EH-13945"/>
    <x v="13"/>
    <x v="0"/>
    <x v="0"/>
    <s v="Houston"/>
    <x v="5"/>
    <n v="77041"/>
    <x v="2"/>
    <s v="OFF-ST-10000642"/>
    <x v="1"/>
    <x v="4"/>
    <x v="194"/>
    <x v="997"/>
    <n v="6"/>
    <n v="0.2"/>
    <x v="1036"/>
    <x v="2"/>
    <x v="0"/>
    <n v="0.125"/>
    <n v="5.8823529411764705E-2"/>
  </r>
  <r>
    <x v="1106"/>
    <s v="US-2018-110156"/>
    <x v="258"/>
    <d v="2018-11-24T00:00:00"/>
    <s v="Standard Class"/>
    <s v="EH-13945"/>
    <x v="13"/>
    <x v="0"/>
    <x v="0"/>
    <s v="Houston"/>
    <x v="5"/>
    <n v="77041"/>
    <x v="2"/>
    <s v="FUR-FU-10000206"/>
    <x v="0"/>
    <x v="5"/>
    <x v="397"/>
    <x v="998"/>
    <n v="2"/>
    <n v="0.6"/>
    <x v="1037"/>
    <x v="2"/>
    <x v="0"/>
    <n v="0.125"/>
    <n v="5.8823529411764705E-2"/>
  </r>
  <r>
    <x v="1107"/>
    <s v="US-2018-110156"/>
    <x v="258"/>
    <d v="2018-11-24T00:00:00"/>
    <s v="Standard Class"/>
    <s v="EH-13945"/>
    <x v="13"/>
    <x v="0"/>
    <x v="0"/>
    <s v="Houston"/>
    <x v="5"/>
    <n v="77041"/>
    <x v="2"/>
    <s v="OFF-BI-10003676"/>
    <x v="1"/>
    <x v="8"/>
    <x v="824"/>
    <x v="999"/>
    <n v="5"/>
    <n v="0.8"/>
    <x v="1038"/>
    <x v="2"/>
    <x v="0"/>
    <n v="0.125"/>
    <n v="5.8823529411764705E-2"/>
  </r>
  <r>
    <x v="1108"/>
    <s v="US-2018-110156"/>
    <x v="258"/>
    <d v="2018-11-24T00:00:00"/>
    <s v="Standard Class"/>
    <s v="EH-13945"/>
    <x v="13"/>
    <x v="0"/>
    <x v="0"/>
    <s v="Houston"/>
    <x v="5"/>
    <n v="77041"/>
    <x v="2"/>
    <s v="OFF-FA-10003495"/>
    <x v="1"/>
    <x v="13"/>
    <x v="128"/>
    <x v="1000"/>
    <n v="12"/>
    <n v="0.2"/>
    <x v="1039"/>
    <x v="2"/>
    <x v="0"/>
    <n v="0.125"/>
    <n v="5.8823529411764705E-2"/>
  </r>
  <r>
    <x v="1109"/>
    <s v="US-2018-110156"/>
    <x v="258"/>
    <d v="2018-11-24T00:00:00"/>
    <s v="Standard Class"/>
    <s v="EH-13945"/>
    <x v="13"/>
    <x v="0"/>
    <x v="0"/>
    <s v="Houston"/>
    <x v="5"/>
    <n v="77041"/>
    <x v="2"/>
    <s v="OFF-EN-10003798"/>
    <x v="1"/>
    <x v="12"/>
    <x v="825"/>
    <x v="1001"/>
    <n v="3"/>
    <n v="0.2"/>
    <x v="1040"/>
    <x v="2"/>
    <x v="0"/>
    <n v="0.125"/>
    <n v="5.8823529411764705E-2"/>
  </r>
  <r>
    <x v="1110"/>
    <s v="US-2018-110156"/>
    <x v="258"/>
    <d v="2018-11-24T00:00:00"/>
    <s v="Standard Class"/>
    <s v="EH-13945"/>
    <x v="13"/>
    <x v="0"/>
    <x v="0"/>
    <s v="Houston"/>
    <x v="5"/>
    <n v="77041"/>
    <x v="2"/>
    <s v="TEC-PH-10003589"/>
    <x v="2"/>
    <x v="7"/>
    <x v="826"/>
    <x v="1002"/>
    <n v="5"/>
    <n v="0.2"/>
    <x v="1041"/>
    <x v="2"/>
    <x v="0"/>
    <n v="0.125"/>
    <n v="5.8823529411764705E-2"/>
  </r>
  <r>
    <x v="1111"/>
    <s v="US-2018-110156"/>
    <x v="258"/>
    <d v="2018-11-24T00:00:00"/>
    <s v="Standard Class"/>
    <s v="EH-13945"/>
    <x v="13"/>
    <x v="0"/>
    <x v="0"/>
    <s v="Houston"/>
    <x v="5"/>
    <n v="77041"/>
    <x v="2"/>
    <s v="OFF-PA-10004735"/>
    <x v="1"/>
    <x v="10"/>
    <x v="827"/>
    <x v="563"/>
    <n v="2"/>
    <n v="0.2"/>
    <x v="572"/>
    <x v="2"/>
    <x v="0"/>
    <n v="0.125"/>
    <n v="5.8823529411764705E-2"/>
  </r>
  <r>
    <x v="1112"/>
    <s v="US-2018-110156"/>
    <x v="258"/>
    <d v="2018-11-24T00:00:00"/>
    <s v="Standard Class"/>
    <s v="EH-13945"/>
    <x v="13"/>
    <x v="0"/>
    <x v="0"/>
    <s v="Houston"/>
    <x v="5"/>
    <n v="77041"/>
    <x v="2"/>
    <s v="OFF-BI-10002609"/>
    <x v="1"/>
    <x v="8"/>
    <x v="98"/>
    <x v="1003"/>
    <n v="2"/>
    <n v="0.8"/>
    <x v="1042"/>
    <x v="2"/>
    <x v="0"/>
    <n v="0.125"/>
    <n v="5.8823529411764705E-2"/>
  </r>
  <r>
    <x v="1113"/>
    <s v="CA-2019-140585"/>
    <x v="404"/>
    <d v="2019-12-23T00:00:00"/>
    <s v="Second Class"/>
    <s v="RA-19915"/>
    <x v="154"/>
    <x v="0"/>
    <x v="0"/>
    <s v="Encinitas"/>
    <x v="1"/>
    <n v="92024"/>
    <x v="1"/>
    <s v="OFF-BI-10003364"/>
    <x v="1"/>
    <x v="8"/>
    <x v="705"/>
    <x v="1004"/>
    <n v="2"/>
    <n v="0.2"/>
    <x v="1043"/>
    <x v="1"/>
    <x v="1"/>
    <n v="0.33333333333333331"/>
    <n v="4.5454545454545456E-2"/>
  </r>
  <r>
    <x v="1114"/>
    <s v="CA-2019-140585"/>
    <x v="404"/>
    <d v="2019-12-23T00:00:00"/>
    <s v="Second Class"/>
    <s v="RA-19915"/>
    <x v="154"/>
    <x v="0"/>
    <x v="0"/>
    <s v="Encinitas"/>
    <x v="1"/>
    <n v="92024"/>
    <x v="1"/>
    <s v="FUR-BO-10002206"/>
    <x v="0"/>
    <x v="0"/>
    <x v="828"/>
    <x v="1005"/>
    <n v="1"/>
    <n v="0.15"/>
    <x v="1044"/>
    <x v="1"/>
    <x v="1"/>
    <n v="0.33333333333333331"/>
    <n v="4.5454545454545456E-2"/>
  </r>
  <r>
    <x v="1115"/>
    <s v="CA-2019-140585"/>
    <x v="404"/>
    <d v="2019-12-23T00:00:00"/>
    <s v="Second Class"/>
    <s v="RA-19915"/>
    <x v="154"/>
    <x v="0"/>
    <x v="0"/>
    <s v="Encinitas"/>
    <x v="1"/>
    <n v="92024"/>
    <x v="1"/>
    <s v="TEC-AC-10003610"/>
    <x v="2"/>
    <x v="11"/>
    <x v="603"/>
    <x v="1006"/>
    <n v="2"/>
    <n v="0"/>
    <x v="1045"/>
    <x v="1"/>
    <x v="1"/>
    <n v="0.33333333333333331"/>
    <n v="4.5454545454545456E-2"/>
  </r>
  <r>
    <x v="1116"/>
    <s v="CA-2018-144855"/>
    <x v="405"/>
    <d v="2018-07-24T00:00:00"/>
    <s v="Second Class"/>
    <s v="DL-13495"/>
    <x v="393"/>
    <x v="1"/>
    <x v="0"/>
    <s v="San Francisco"/>
    <x v="1"/>
    <n v="94110"/>
    <x v="1"/>
    <s v="OFF-LA-10003766"/>
    <x v="1"/>
    <x v="2"/>
    <x v="365"/>
    <x v="689"/>
    <n v="2"/>
    <n v="0"/>
    <x v="702"/>
    <x v="1"/>
    <x v="0"/>
    <n v="1"/>
    <n v="8.3333333333333329E-2"/>
  </r>
  <r>
    <x v="1117"/>
    <s v="CA-2017-142755"/>
    <x v="406"/>
    <d v="2017-09-08T00:00:00"/>
    <s v="Standard Class"/>
    <s v="CS-12355"/>
    <x v="394"/>
    <x v="0"/>
    <x v="0"/>
    <s v="Roswell"/>
    <x v="32"/>
    <n v="30076"/>
    <x v="0"/>
    <s v="OFF-PA-10001970"/>
    <x v="1"/>
    <x v="10"/>
    <x v="366"/>
    <x v="1007"/>
    <n v="5"/>
    <n v="0"/>
    <x v="1046"/>
    <x v="0"/>
    <x v="0"/>
    <n v="0.25"/>
    <n v="4.5454545454545456E-2"/>
  </r>
  <r>
    <x v="1118"/>
    <s v="CA-2017-142755"/>
    <x v="406"/>
    <d v="2017-09-08T00:00:00"/>
    <s v="Standard Class"/>
    <s v="CS-12355"/>
    <x v="394"/>
    <x v="0"/>
    <x v="0"/>
    <s v="Roswell"/>
    <x v="32"/>
    <n v="30076"/>
    <x v="0"/>
    <s v="TEC-AC-10002049"/>
    <x v="2"/>
    <x v="11"/>
    <x v="695"/>
    <x v="1008"/>
    <n v="5"/>
    <n v="0"/>
    <x v="1047"/>
    <x v="0"/>
    <x v="0"/>
    <n v="0.25"/>
    <n v="4.5454545454545456E-2"/>
  </r>
  <r>
    <x v="1119"/>
    <s v="CA-2017-142755"/>
    <x v="406"/>
    <d v="2017-09-08T00:00:00"/>
    <s v="Standard Class"/>
    <s v="CS-12355"/>
    <x v="394"/>
    <x v="0"/>
    <x v="0"/>
    <s v="Roswell"/>
    <x v="32"/>
    <n v="30076"/>
    <x v="0"/>
    <s v="OFF-PA-10000141"/>
    <x v="1"/>
    <x v="10"/>
    <x v="829"/>
    <x v="1009"/>
    <n v="2"/>
    <n v="0"/>
    <x v="1048"/>
    <x v="0"/>
    <x v="0"/>
    <n v="0.25"/>
    <n v="4.5454545454545456E-2"/>
  </r>
  <r>
    <x v="1120"/>
    <s v="CA-2017-142755"/>
    <x v="406"/>
    <d v="2017-09-08T00:00:00"/>
    <s v="Standard Class"/>
    <s v="CS-12355"/>
    <x v="394"/>
    <x v="0"/>
    <x v="0"/>
    <s v="Roswell"/>
    <x v="32"/>
    <n v="30076"/>
    <x v="0"/>
    <s v="OFF-EN-10004459"/>
    <x v="1"/>
    <x v="12"/>
    <x v="661"/>
    <x v="770"/>
    <n v="2"/>
    <n v="0"/>
    <x v="792"/>
    <x v="0"/>
    <x v="0"/>
    <n v="0.25"/>
    <n v="4.5454545454545456E-2"/>
  </r>
  <r>
    <x v="1121"/>
    <s v="US-2016-147627"/>
    <x v="407"/>
    <d v="2016-01-26T00:00:00"/>
    <s v="Standard Class"/>
    <s v="HL-15040"/>
    <x v="332"/>
    <x v="0"/>
    <x v="0"/>
    <s v="Jonesboro"/>
    <x v="36"/>
    <n v="72401"/>
    <x v="0"/>
    <s v="TEC-PH-10001061"/>
    <x v="2"/>
    <x v="7"/>
    <x v="830"/>
    <x v="1010"/>
    <n v="7"/>
    <n v="0"/>
    <x v="1049"/>
    <x v="0"/>
    <x v="0"/>
    <n v="0.16666666666666666"/>
    <n v="9.0909090909090912E-2"/>
  </r>
  <r>
    <x v="1122"/>
    <s v="US-2016-147627"/>
    <x v="407"/>
    <d v="2016-01-26T00:00:00"/>
    <s v="Standard Class"/>
    <s v="HL-15040"/>
    <x v="332"/>
    <x v="0"/>
    <x v="0"/>
    <s v="Jonesboro"/>
    <x v="36"/>
    <n v="72401"/>
    <x v="0"/>
    <s v="OFF-AR-10002375"/>
    <x v="1"/>
    <x v="6"/>
    <x v="831"/>
    <x v="1011"/>
    <n v="7"/>
    <n v="0"/>
    <x v="1050"/>
    <x v="0"/>
    <x v="0"/>
    <n v="0.16666666666666666"/>
    <n v="9.0909090909090912E-2"/>
  </r>
  <r>
    <x v="1123"/>
    <s v="US-2016-147627"/>
    <x v="407"/>
    <d v="2016-01-26T00:00:00"/>
    <s v="Standard Class"/>
    <s v="HL-15040"/>
    <x v="332"/>
    <x v="0"/>
    <x v="0"/>
    <s v="Jonesboro"/>
    <x v="36"/>
    <n v="72401"/>
    <x v="0"/>
    <s v="FUR-FU-10003194"/>
    <x v="0"/>
    <x v="5"/>
    <x v="76"/>
    <x v="1012"/>
    <n v="4"/>
    <n v="0"/>
    <x v="1051"/>
    <x v="0"/>
    <x v="0"/>
    <n v="0.16666666666666666"/>
    <n v="9.0909090909090912E-2"/>
  </r>
  <r>
    <x v="1124"/>
    <s v="US-2016-147627"/>
    <x v="407"/>
    <d v="2016-01-26T00:00:00"/>
    <s v="Standard Class"/>
    <s v="HL-15040"/>
    <x v="332"/>
    <x v="0"/>
    <x v="0"/>
    <s v="Jonesboro"/>
    <x v="36"/>
    <n v="72401"/>
    <x v="0"/>
    <s v="OFF-AR-10003811"/>
    <x v="1"/>
    <x v="6"/>
    <x v="454"/>
    <x v="153"/>
    <n v="3"/>
    <n v="0"/>
    <x v="155"/>
    <x v="0"/>
    <x v="0"/>
    <n v="0.16666666666666666"/>
    <n v="9.0909090909090912E-2"/>
  </r>
  <r>
    <x v="1125"/>
    <s v="US-2016-147627"/>
    <x v="407"/>
    <d v="2016-01-26T00:00:00"/>
    <s v="Standard Class"/>
    <s v="HL-15040"/>
    <x v="332"/>
    <x v="0"/>
    <x v="0"/>
    <s v="Jonesboro"/>
    <x v="36"/>
    <n v="72401"/>
    <x v="0"/>
    <s v="OFF-EN-10001539"/>
    <x v="1"/>
    <x v="12"/>
    <x v="153"/>
    <x v="1013"/>
    <n v="3"/>
    <n v="0"/>
    <x v="1052"/>
    <x v="0"/>
    <x v="0"/>
    <n v="0.16666666666666666"/>
    <n v="9.0909090909090912E-2"/>
  </r>
  <r>
    <x v="1126"/>
    <s v="US-2016-147627"/>
    <x v="407"/>
    <d v="2016-01-26T00:00:00"/>
    <s v="Standard Class"/>
    <s v="HL-15040"/>
    <x v="332"/>
    <x v="0"/>
    <x v="0"/>
    <s v="Jonesboro"/>
    <x v="36"/>
    <n v="72401"/>
    <x v="0"/>
    <s v="FUR-CH-10002331"/>
    <x v="0"/>
    <x v="1"/>
    <x v="407"/>
    <x v="1014"/>
    <n v="3"/>
    <n v="0"/>
    <x v="1053"/>
    <x v="0"/>
    <x v="0"/>
    <n v="0.16666666666666666"/>
    <n v="9.0909090909090912E-2"/>
  </r>
  <r>
    <x v="1127"/>
    <s v="CA-2017-105970"/>
    <x v="56"/>
    <d v="2017-03-07T00:00:00"/>
    <s v="Standard Class"/>
    <s v="PA-19060"/>
    <x v="50"/>
    <x v="2"/>
    <x v="0"/>
    <s v="Richmond"/>
    <x v="14"/>
    <n v="47374"/>
    <x v="2"/>
    <s v="OFF-AR-10003156"/>
    <x v="1"/>
    <x v="6"/>
    <x v="401"/>
    <x v="1015"/>
    <n v="1"/>
    <n v="0"/>
    <x v="1054"/>
    <x v="2"/>
    <x v="0"/>
    <n v="0.5"/>
    <n v="0.14285714285714285"/>
  </r>
  <r>
    <x v="1128"/>
    <s v="CA-2017-105970"/>
    <x v="56"/>
    <d v="2017-03-07T00:00:00"/>
    <s v="Standard Class"/>
    <s v="PA-19060"/>
    <x v="50"/>
    <x v="2"/>
    <x v="0"/>
    <s v="Richmond"/>
    <x v="14"/>
    <n v="47374"/>
    <x v="2"/>
    <s v="OFF-EN-10001532"/>
    <x v="1"/>
    <x v="12"/>
    <x v="618"/>
    <x v="1016"/>
    <n v="6"/>
    <n v="0"/>
    <x v="1055"/>
    <x v="2"/>
    <x v="0"/>
    <n v="0.5"/>
    <n v="0.14285714285714285"/>
  </r>
  <r>
    <x v="1129"/>
    <s v="CA-2018-112102"/>
    <x v="408"/>
    <d v="2018-04-16T00:00:00"/>
    <s v="Standard Class"/>
    <s v="BD-11605"/>
    <x v="205"/>
    <x v="0"/>
    <x v="0"/>
    <s v="Springfield"/>
    <x v="17"/>
    <n v="22153"/>
    <x v="0"/>
    <s v="FUR-TA-10004086"/>
    <x v="0"/>
    <x v="3"/>
    <x v="832"/>
    <x v="1017"/>
    <n v="4"/>
    <n v="0"/>
    <x v="1056"/>
    <x v="0"/>
    <x v="0"/>
    <n v="0.33333333333333331"/>
    <n v="0.05"/>
  </r>
  <r>
    <x v="1130"/>
    <s v="CA-2018-112102"/>
    <x v="408"/>
    <d v="2018-04-16T00:00:00"/>
    <s v="Standard Class"/>
    <s v="BD-11605"/>
    <x v="205"/>
    <x v="0"/>
    <x v="0"/>
    <s v="Springfield"/>
    <x v="17"/>
    <n v="22153"/>
    <x v="0"/>
    <s v="OFF-PA-10000100"/>
    <x v="1"/>
    <x v="10"/>
    <x v="833"/>
    <x v="1018"/>
    <n v="1"/>
    <n v="0"/>
    <x v="1057"/>
    <x v="0"/>
    <x v="0"/>
    <n v="0.33333333333333331"/>
    <n v="0.05"/>
  </r>
  <r>
    <x v="1131"/>
    <s v="CA-2018-112102"/>
    <x v="408"/>
    <d v="2018-04-16T00:00:00"/>
    <s v="Standard Class"/>
    <s v="BD-11605"/>
    <x v="205"/>
    <x v="0"/>
    <x v="0"/>
    <s v="Springfield"/>
    <x v="17"/>
    <n v="22153"/>
    <x v="0"/>
    <s v="OFF-EN-10002500"/>
    <x v="1"/>
    <x v="12"/>
    <x v="118"/>
    <x v="1019"/>
    <n v="5"/>
    <n v="0"/>
    <x v="1058"/>
    <x v="0"/>
    <x v="0"/>
    <n v="0.33333333333333331"/>
    <n v="0.05"/>
  </r>
  <r>
    <x v="1132"/>
    <s v="US-2018-114776"/>
    <x v="409"/>
    <d v="2018-12-07T00:00:00"/>
    <s v="First Class"/>
    <s v="GG-14650"/>
    <x v="55"/>
    <x v="1"/>
    <x v="0"/>
    <s v="Antioch"/>
    <x v="1"/>
    <n v="94509"/>
    <x v="1"/>
    <s v="OFF-PA-10004100"/>
    <x v="1"/>
    <x v="10"/>
    <x v="260"/>
    <x v="541"/>
    <n v="3"/>
    <n v="0"/>
    <x v="551"/>
    <x v="1"/>
    <x v="0"/>
    <n v="1"/>
    <n v="4.1666666666666664E-2"/>
  </r>
  <r>
    <x v="1133"/>
    <s v="US-2018-134908"/>
    <x v="410"/>
    <d v="2018-06-09T00:00:00"/>
    <s v="Standard Class"/>
    <s v="JS-15940"/>
    <x v="185"/>
    <x v="2"/>
    <x v="0"/>
    <s v="Philadelphia"/>
    <x v="9"/>
    <n v="19134"/>
    <x v="3"/>
    <s v="OFF-ST-10003479"/>
    <x v="1"/>
    <x v="4"/>
    <x v="41"/>
    <x v="1020"/>
    <n v="4"/>
    <n v="0.2"/>
    <x v="1059"/>
    <x v="3"/>
    <x v="0"/>
    <n v="0.5"/>
    <n v="0.125"/>
  </r>
  <r>
    <x v="1134"/>
    <s v="US-2018-134908"/>
    <x v="410"/>
    <d v="2018-06-09T00:00:00"/>
    <s v="Standard Class"/>
    <s v="JS-15940"/>
    <x v="185"/>
    <x v="2"/>
    <x v="0"/>
    <s v="Philadelphia"/>
    <x v="9"/>
    <n v="19134"/>
    <x v="3"/>
    <s v="OFF-LA-10000973"/>
    <x v="1"/>
    <x v="2"/>
    <x v="834"/>
    <x v="262"/>
    <n v="3"/>
    <n v="0.2"/>
    <x v="1060"/>
    <x v="3"/>
    <x v="0"/>
    <n v="0.5"/>
    <n v="0.125"/>
  </r>
  <r>
    <x v="1135"/>
    <s v="US-2018-148803"/>
    <x v="25"/>
    <d v="2018-12-11T00:00:00"/>
    <s v="Same Day"/>
    <s v="LR-16915"/>
    <x v="235"/>
    <x v="0"/>
    <x v="0"/>
    <s v="Homestead"/>
    <x v="2"/>
    <n v="33030"/>
    <x v="0"/>
    <s v="OFF-ST-10001476"/>
    <x v="1"/>
    <x v="4"/>
    <x v="835"/>
    <x v="1021"/>
    <n v="3"/>
    <n v="0.2"/>
    <x v="1061"/>
    <x v="0"/>
    <x v="0"/>
    <n v="1"/>
    <n v="6.25E-2"/>
  </r>
  <r>
    <x v="1136"/>
    <s v="CA-2018-152170"/>
    <x v="396"/>
    <d v="2018-11-15T00:00:00"/>
    <s v="Second Class"/>
    <s v="FH-14275"/>
    <x v="395"/>
    <x v="1"/>
    <x v="0"/>
    <s v="La Porte"/>
    <x v="14"/>
    <n v="46350"/>
    <x v="2"/>
    <s v="OFF-EN-10002831"/>
    <x v="1"/>
    <x v="12"/>
    <x v="836"/>
    <x v="1022"/>
    <n v="8"/>
    <n v="0"/>
    <x v="1062"/>
    <x v="2"/>
    <x v="0"/>
    <n v="0.2"/>
    <n v="4.7619047619047616E-2"/>
  </r>
  <r>
    <x v="1137"/>
    <s v="CA-2018-152170"/>
    <x v="396"/>
    <d v="2018-11-15T00:00:00"/>
    <s v="Second Class"/>
    <s v="FH-14275"/>
    <x v="395"/>
    <x v="1"/>
    <x v="0"/>
    <s v="La Porte"/>
    <x v="14"/>
    <n v="46350"/>
    <x v="2"/>
    <s v="OFF-AP-10002350"/>
    <x v="1"/>
    <x v="9"/>
    <x v="550"/>
    <x v="1023"/>
    <n v="2"/>
    <n v="0"/>
    <x v="1063"/>
    <x v="2"/>
    <x v="0"/>
    <n v="0.2"/>
    <n v="4.7619047619047616E-2"/>
  </r>
  <r>
    <x v="1138"/>
    <s v="CA-2018-152170"/>
    <x v="396"/>
    <d v="2018-11-15T00:00:00"/>
    <s v="Second Class"/>
    <s v="FH-14275"/>
    <x v="395"/>
    <x v="1"/>
    <x v="0"/>
    <s v="La Porte"/>
    <x v="14"/>
    <n v="46350"/>
    <x v="2"/>
    <s v="OFF-PA-10001763"/>
    <x v="1"/>
    <x v="10"/>
    <x v="837"/>
    <x v="1024"/>
    <n v="2"/>
    <n v="0"/>
    <x v="1064"/>
    <x v="2"/>
    <x v="0"/>
    <n v="0.2"/>
    <n v="4.7619047619047616E-2"/>
  </r>
  <r>
    <x v="1139"/>
    <s v="CA-2018-152170"/>
    <x v="396"/>
    <d v="2018-11-15T00:00:00"/>
    <s v="Second Class"/>
    <s v="FH-14275"/>
    <x v="395"/>
    <x v="1"/>
    <x v="0"/>
    <s v="La Porte"/>
    <x v="14"/>
    <n v="46350"/>
    <x v="2"/>
    <s v="OFF-AR-10003394"/>
    <x v="1"/>
    <x v="6"/>
    <x v="501"/>
    <x v="1025"/>
    <n v="7"/>
    <n v="0"/>
    <x v="1065"/>
    <x v="2"/>
    <x v="0"/>
    <n v="0.2"/>
    <n v="4.7619047619047616E-2"/>
  </r>
  <r>
    <x v="1140"/>
    <s v="CA-2018-152170"/>
    <x v="396"/>
    <d v="2018-11-15T00:00:00"/>
    <s v="Second Class"/>
    <s v="FH-14275"/>
    <x v="395"/>
    <x v="1"/>
    <x v="0"/>
    <s v="La Porte"/>
    <x v="14"/>
    <n v="46350"/>
    <x v="2"/>
    <s v="OFF-BI-10002072"/>
    <x v="1"/>
    <x v="8"/>
    <x v="838"/>
    <x v="1026"/>
    <n v="2"/>
    <n v="0"/>
    <x v="1066"/>
    <x v="2"/>
    <x v="0"/>
    <n v="0.2"/>
    <n v="4.7619047619047616E-2"/>
  </r>
  <r>
    <x v="1141"/>
    <s v="CA-2016-146969"/>
    <x v="411"/>
    <d v="2016-10-03T00:00:00"/>
    <s v="Standard Class"/>
    <s v="AP-10915"/>
    <x v="275"/>
    <x v="0"/>
    <x v="0"/>
    <s v="Los Angeles"/>
    <x v="1"/>
    <n v="90045"/>
    <x v="1"/>
    <s v="FUR-FU-10004188"/>
    <x v="0"/>
    <x v="5"/>
    <x v="741"/>
    <x v="874"/>
    <n v="2"/>
    <n v="0"/>
    <x v="907"/>
    <x v="1"/>
    <x v="0"/>
    <n v="0.2"/>
    <n v="3.2258064516129031E-2"/>
  </r>
  <r>
    <x v="1142"/>
    <s v="CA-2016-146969"/>
    <x v="411"/>
    <d v="2016-10-03T00:00:00"/>
    <s v="Standard Class"/>
    <s v="AP-10915"/>
    <x v="275"/>
    <x v="0"/>
    <x v="0"/>
    <s v="Los Angeles"/>
    <x v="1"/>
    <n v="90045"/>
    <x v="1"/>
    <s v="OFF-FA-10001561"/>
    <x v="1"/>
    <x v="13"/>
    <x v="839"/>
    <x v="525"/>
    <n v="4"/>
    <n v="0"/>
    <x v="1067"/>
    <x v="1"/>
    <x v="0"/>
    <n v="0.2"/>
    <n v="3.2258064516129031E-2"/>
  </r>
  <r>
    <x v="1143"/>
    <s v="CA-2016-146969"/>
    <x v="411"/>
    <d v="2016-10-03T00:00:00"/>
    <s v="Standard Class"/>
    <s v="AP-10915"/>
    <x v="275"/>
    <x v="0"/>
    <x v="0"/>
    <s v="Los Angeles"/>
    <x v="1"/>
    <n v="90045"/>
    <x v="1"/>
    <s v="OFF-PA-10002105"/>
    <x v="1"/>
    <x v="10"/>
    <x v="272"/>
    <x v="90"/>
    <n v="1"/>
    <n v="0"/>
    <x v="90"/>
    <x v="1"/>
    <x v="0"/>
    <n v="0.2"/>
    <n v="3.2258064516129031E-2"/>
  </r>
  <r>
    <x v="1144"/>
    <s v="CA-2016-146969"/>
    <x v="411"/>
    <d v="2016-10-03T00:00:00"/>
    <s v="Standard Class"/>
    <s v="AP-10915"/>
    <x v="275"/>
    <x v="0"/>
    <x v="0"/>
    <s v="Los Angeles"/>
    <x v="1"/>
    <n v="90045"/>
    <x v="1"/>
    <s v="TEC-MA-10004241"/>
    <x v="2"/>
    <x v="15"/>
    <x v="840"/>
    <x v="1027"/>
    <n v="2"/>
    <n v="0.2"/>
    <x v="1068"/>
    <x v="1"/>
    <x v="0"/>
    <n v="0.2"/>
    <n v="3.2258064516129031E-2"/>
  </r>
  <r>
    <x v="1145"/>
    <s v="CA-2016-146969"/>
    <x v="411"/>
    <d v="2016-10-03T00:00:00"/>
    <s v="Standard Class"/>
    <s v="AP-10915"/>
    <x v="275"/>
    <x v="0"/>
    <x v="0"/>
    <s v="Los Angeles"/>
    <x v="1"/>
    <n v="90045"/>
    <x v="1"/>
    <s v="OFF-ST-10004340"/>
    <x v="1"/>
    <x v="4"/>
    <x v="817"/>
    <x v="1028"/>
    <n v="1"/>
    <n v="0"/>
    <x v="1069"/>
    <x v="1"/>
    <x v="0"/>
    <n v="0.2"/>
    <n v="3.2258064516129031E-2"/>
  </r>
  <r>
    <x v="1146"/>
    <s v="CA-2017-112452"/>
    <x v="388"/>
    <d v="2017-04-04T00:00:00"/>
    <s v="Same Day"/>
    <s v="NC-18340"/>
    <x v="396"/>
    <x v="0"/>
    <x v="0"/>
    <s v="Lansing"/>
    <x v="12"/>
    <n v="48911"/>
    <x v="2"/>
    <s v="OFF-AP-10003849"/>
    <x v="1"/>
    <x v="9"/>
    <x v="841"/>
    <x v="1029"/>
    <n v="2"/>
    <n v="0.1"/>
    <x v="1070"/>
    <x v="2"/>
    <x v="0"/>
    <n v="0.2"/>
    <n v="5.8823529411764705E-2"/>
  </r>
  <r>
    <x v="1147"/>
    <s v="CA-2017-112452"/>
    <x v="388"/>
    <d v="2017-04-04T00:00:00"/>
    <s v="Same Day"/>
    <s v="NC-18340"/>
    <x v="396"/>
    <x v="0"/>
    <x v="0"/>
    <s v="Lansing"/>
    <x v="12"/>
    <n v="48911"/>
    <x v="2"/>
    <s v="OFF-FA-10000735"/>
    <x v="1"/>
    <x v="13"/>
    <x v="128"/>
    <x v="572"/>
    <n v="2"/>
    <n v="0"/>
    <x v="1071"/>
    <x v="2"/>
    <x v="0"/>
    <n v="0.2"/>
    <n v="5.8823529411764705E-2"/>
  </r>
  <r>
    <x v="1148"/>
    <s v="CA-2017-112452"/>
    <x v="388"/>
    <d v="2017-04-04T00:00:00"/>
    <s v="Same Day"/>
    <s v="NC-18340"/>
    <x v="396"/>
    <x v="0"/>
    <x v="0"/>
    <s v="Lansing"/>
    <x v="12"/>
    <n v="48911"/>
    <x v="2"/>
    <s v="OFF-BI-10003350"/>
    <x v="1"/>
    <x v="8"/>
    <x v="842"/>
    <x v="1030"/>
    <n v="2"/>
    <n v="0"/>
    <x v="1072"/>
    <x v="2"/>
    <x v="0"/>
    <n v="0.2"/>
    <n v="5.8823529411764705E-2"/>
  </r>
  <r>
    <x v="1149"/>
    <s v="CA-2017-112452"/>
    <x v="388"/>
    <d v="2017-04-04T00:00:00"/>
    <s v="Same Day"/>
    <s v="NC-18340"/>
    <x v="396"/>
    <x v="0"/>
    <x v="0"/>
    <s v="Lansing"/>
    <x v="12"/>
    <n v="48911"/>
    <x v="2"/>
    <s v="TEC-PH-10000307"/>
    <x v="2"/>
    <x v="7"/>
    <x v="843"/>
    <x v="1031"/>
    <n v="1"/>
    <n v="0"/>
    <x v="1073"/>
    <x v="2"/>
    <x v="0"/>
    <n v="0.2"/>
    <n v="5.8823529411764705E-2"/>
  </r>
  <r>
    <x v="1150"/>
    <s v="CA-2017-112452"/>
    <x v="388"/>
    <d v="2017-04-04T00:00:00"/>
    <s v="Same Day"/>
    <s v="NC-18340"/>
    <x v="396"/>
    <x v="0"/>
    <x v="0"/>
    <s v="Lansing"/>
    <x v="12"/>
    <n v="48911"/>
    <x v="2"/>
    <s v="TEC-CO-10004202"/>
    <x v="2"/>
    <x v="16"/>
    <x v="844"/>
    <x v="1032"/>
    <n v="2"/>
    <n v="0"/>
    <x v="1074"/>
    <x v="2"/>
    <x v="0"/>
    <n v="0.2"/>
    <n v="5.8823529411764705E-2"/>
  </r>
  <r>
    <x v="1151"/>
    <s v="CA-2017-113971"/>
    <x v="412"/>
    <d v="2017-05-14T00:00:00"/>
    <s v="Standard Class"/>
    <s v="CB-12535"/>
    <x v="118"/>
    <x v="1"/>
    <x v="0"/>
    <s v="Cuyahoga Falls"/>
    <x v="24"/>
    <n v="44221"/>
    <x v="3"/>
    <s v="FUR-FU-10001852"/>
    <x v="0"/>
    <x v="5"/>
    <x v="845"/>
    <x v="1033"/>
    <n v="6"/>
    <n v="0.2"/>
    <x v="1075"/>
    <x v="3"/>
    <x v="0"/>
    <n v="1"/>
    <n v="5.2631578947368418E-2"/>
  </r>
  <r>
    <x v="1152"/>
    <s v="CA-2018-160395"/>
    <x v="413"/>
    <d v="2019-01-06T00:00:00"/>
    <s v="Standard Class"/>
    <s v="KL-16555"/>
    <x v="126"/>
    <x v="1"/>
    <x v="0"/>
    <s v="Reno"/>
    <x v="33"/>
    <n v="89502"/>
    <x v="1"/>
    <s v="OFF-AR-10003759"/>
    <x v="1"/>
    <x v="6"/>
    <x v="846"/>
    <x v="1034"/>
    <n v="2"/>
    <n v="0"/>
    <x v="1076"/>
    <x v="1"/>
    <x v="0"/>
    <n v="0.5"/>
    <n v="4.5454545454545456E-2"/>
  </r>
  <r>
    <x v="1153"/>
    <s v="CA-2018-160395"/>
    <x v="413"/>
    <d v="2019-01-06T00:00:00"/>
    <s v="Standard Class"/>
    <s v="KL-16555"/>
    <x v="126"/>
    <x v="1"/>
    <x v="0"/>
    <s v="Reno"/>
    <x v="33"/>
    <n v="89502"/>
    <x v="1"/>
    <s v="OFF-BI-10003984"/>
    <x v="1"/>
    <x v="8"/>
    <x v="697"/>
    <x v="1035"/>
    <n v="7"/>
    <n v="0.2"/>
    <x v="1077"/>
    <x v="1"/>
    <x v="0"/>
    <n v="0.5"/>
    <n v="4.5454545454545456E-2"/>
  </r>
  <r>
    <x v="1154"/>
    <s v="CA-2016-136567"/>
    <x v="414"/>
    <d v="2016-12-21T00:00:00"/>
    <s v="First Class"/>
    <s v="PS-19045"/>
    <x v="390"/>
    <x v="2"/>
    <x v="0"/>
    <s v="Harrisonburg"/>
    <x v="17"/>
    <n v="22801"/>
    <x v="0"/>
    <s v="OFF-ST-10004337"/>
    <x v="1"/>
    <x v="4"/>
    <x v="847"/>
    <x v="1036"/>
    <n v="2"/>
    <n v="0"/>
    <x v="232"/>
    <x v="0"/>
    <x v="0"/>
    <n v="0.25"/>
    <n v="7.6923076923076927E-2"/>
  </r>
  <r>
    <x v="1155"/>
    <s v="CA-2016-136567"/>
    <x v="414"/>
    <d v="2016-12-21T00:00:00"/>
    <s v="First Class"/>
    <s v="PS-19045"/>
    <x v="390"/>
    <x v="2"/>
    <x v="0"/>
    <s v="Harrisonburg"/>
    <x v="17"/>
    <n v="22801"/>
    <x v="0"/>
    <s v="FUR-TA-10001932"/>
    <x v="0"/>
    <x v="3"/>
    <x v="848"/>
    <x v="1037"/>
    <n v="7"/>
    <n v="0"/>
    <x v="1078"/>
    <x v="0"/>
    <x v="0"/>
    <n v="0.25"/>
    <n v="7.6923076923076927E-2"/>
  </r>
  <r>
    <x v="1156"/>
    <s v="CA-2016-136567"/>
    <x v="414"/>
    <d v="2016-12-21T00:00:00"/>
    <s v="First Class"/>
    <s v="PS-19045"/>
    <x v="390"/>
    <x v="2"/>
    <x v="0"/>
    <s v="Harrisonburg"/>
    <x v="17"/>
    <n v="22801"/>
    <x v="0"/>
    <s v="OFF-BI-10003982"/>
    <x v="1"/>
    <x v="8"/>
    <x v="350"/>
    <x v="1038"/>
    <n v="3"/>
    <n v="0"/>
    <x v="1079"/>
    <x v="0"/>
    <x v="0"/>
    <n v="0.25"/>
    <n v="7.6923076923076927E-2"/>
  </r>
  <r>
    <x v="1157"/>
    <s v="CA-2016-136567"/>
    <x v="414"/>
    <d v="2016-12-21T00:00:00"/>
    <s v="First Class"/>
    <s v="PS-19045"/>
    <x v="390"/>
    <x v="2"/>
    <x v="0"/>
    <s v="Harrisonburg"/>
    <x v="17"/>
    <n v="22801"/>
    <x v="0"/>
    <s v="FUR-TA-10000617"/>
    <x v="0"/>
    <x v="3"/>
    <x v="342"/>
    <x v="1039"/>
    <n v="2"/>
    <n v="0"/>
    <x v="1080"/>
    <x v="0"/>
    <x v="0"/>
    <n v="0.25"/>
    <n v="7.6923076923076927E-2"/>
  </r>
  <r>
    <x v="1158"/>
    <s v="CA-2018-149314"/>
    <x v="415"/>
    <d v="2018-07-07T00:00:00"/>
    <s v="Second Class"/>
    <s v="GB-14530"/>
    <x v="334"/>
    <x v="1"/>
    <x v="0"/>
    <s v="Los Angeles"/>
    <x v="1"/>
    <n v="90004"/>
    <x v="1"/>
    <s v="FUR-CH-10002126"/>
    <x v="0"/>
    <x v="1"/>
    <x v="849"/>
    <x v="1040"/>
    <n v="1"/>
    <n v="0.2"/>
    <x v="1081"/>
    <x v="1"/>
    <x v="0"/>
    <n v="1"/>
    <n v="0.05"/>
  </r>
  <r>
    <x v="1159"/>
    <s v="CA-2019-147039"/>
    <x v="222"/>
    <d v="2019-07-04T00:00:00"/>
    <s v="Standard Class"/>
    <s v="AA-10315"/>
    <x v="397"/>
    <x v="0"/>
    <x v="0"/>
    <s v="Minneapolis"/>
    <x v="11"/>
    <n v="55407"/>
    <x v="2"/>
    <s v="OFF-AP-10000576"/>
    <x v="1"/>
    <x v="9"/>
    <x v="850"/>
    <x v="1041"/>
    <n v="3"/>
    <n v="0"/>
    <x v="1082"/>
    <x v="2"/>
    <x v="0"/>
    <n v="0.5"/>
    <n v="9.0909090909090912E-2"/>
  </r>
  <r>
    <x v="1160"/>
    <s v="CA-2019-147039"/>
    <x v="222"/>
    <d v="2019-07-04T00:00:00"/>
    <s v="Standard Class"/>
    <s v="AA-10315"/>
    <x v="397"/>
    <x v="0"/>
    <x v="0"/>
    <s v="Minneapolis"/>
    <x v="11"/>
    <n v="55407"/>
    <x v="2"/>
    <s v="OFF-BI-10004654"/>
    <x v="1"/>
    <x v="8"/>
    <x v="68"/>
    <x v="1042"/>
    <n v="2"/>
    <n v="0"/>
    <x v="1083"/>
    <x v="2"/>
    <x v="0"/>
    <n v="0.5"/>
    <n v="9.0909090909090912E-2"/>
  </r>
  <r>
    <x v="1161"/>
    <s v="CA-2016-126522"/>
    <x v="416"/>
    <d v="2016-09-05T00:00:00"/>
    <s v="Second Class"/>
    <s v="LT-16765"/>
    <x v="398"/>
    <x v="0"/>
    <x v="0"/>
    <s v="Escondido"/>
    <x v="1"/>
    <n v="92025"/>
    <x v="1"/>
    <s v="OFF-AR-10004042"/>
    <x v="1"/>
    <x v="6"/>
    <x v="30"/>
    <x v="1043"/>
    <n v="3"/>
    <n v="0"/>
    <x v="1084"/>
    <x v="1"/>
    <x v="1"/>
    <n v="1"/>
    <n v="0.33333333333333331"/>
  </r>
  <r>
    <x v="1162"/>
    <s v="CA-2016-127964"/>
    <x v="223"/>
    <d v="2016-03-08T00:00:00"/>
    <s v="Standard Class"/>
    <s v="AP-10720"/>
    <x v="399"/>
    <x v="2"/>
    <x v="0"/>
    <s v="New York City"/>
    <x v="15"/>
    <n v="10035"/>
    <x v="3"/>
    <s v="TEC-PH-10004700"/>
    <x v="2"/>
    <x v="7"/>
    <x v="851"/>
    <x v="1044"/>
    <n v="1"/>
    <n v="0"/>
    <x v="1085"/>
    <x v="3"/>
    <x v="0"/>
    <n v="0.33333333333333331"/>
    <n v="5.2631578947368418E-2"/>
  </r>
  <r>
    <x v="1163"/>
    <s v="CA-2016-127964"/>
    <x v="223"/>
    <d v="2016-03-08T00:00:00"/>
    <s v="Standard Class"/>
    <s v="AP-10720"/>
    <x v="399"/>
    <x v="2"/>
    <x v="0"/>
    <s v="New York City"/>
    <x v="15"/>
    <n v="10035"/>
    <x v="3"/>
    <s v="OFF-BI-10004593"/>
    <x v="1"/>
    <x v="8"/>
    <x v="270"/>
    <x v="1045"/>
    <n v="3"/>
    <n v="0.2"/>
    <x v="1086"/>
    <x v="3"/>
    <x v="0"/>
    <n v="0.33333333333333331"/>
    <n v="5.2631578947368418E-2"/>
  </r>
  <r>
    <x v="1164"/>
    <s v="CA-2016-127964"/>
    <x v="223"/>
    <d v="2016-03-08T00:00:00"/>
    <s v="Standard Class"/>
    <s v="AP-10720"/>
    <x v="399"/>
    <x v="2"/>
    <x v="0"/>
    <s v="New York City"/>
    <x v="15"/>
    <n v="10035"/>
    <x v="3"/>
    <s v="OFF-BI-10003429"/>
    <x v="1"/>
    <x v="8"/>
    <x v="852"/>
    <x v="1046"/>
    <n v="5"/>
    <n v="0.2"/>
    <x v="1087"/>
    <x v="3"/>
    <x v="0"/>
    <n v="0.33333333333333331"/>
    <n v="5.2631578947368418E-2"/>
  </r>
  <r>
    <x v="1165"/>
    <s v="CA-2016-117709"/>
    <x v="417"/>
    <d v="2016-05-08T00:00:00"/>
    <s v="Standard Class"/>
    <s v="PM-18940"/>
    <x v="400"/>
    <x v="0"/>
    <x v="0"/>
    <s v="Jackson"/>
    <x v="12"/>
    <n v="49201"/>
    <x v="2"/>
    <s v="OFF-BI-10001294"/>
    <x v="1"/>
    <x v="8"/>
    <x v="673"/>
    <x v="1047"/>
    <n v="4"/>
    <n v="0"/>
    <x v="1088"/>
    <x v="2"/>
    <x v="0"/>
    <n v="1"/>
    <n v="0.25"/>
  </r>
  <r>
    <x v="1166"/>
    <s v="CA-2017-125416"/>
    <x v="121"/>
    <d v="2017-11-02T00:00:00"/>
    <s v="Same Day"/>
    <s v="KC-16540"/>
    <x v="110"/>
    <x v="0"/>
    <x v="0"/>
    <s v="Seattle"/>
    <x v="4"/>
    <n v="98115"/>
    <x v="1"/>
    <s v="TEC-AC-10001552"/>
    <x v="2"/>
    <x v="11"/>
    <x v="100"/>
    <x v="1048"/>
    <n v="9"/>
    <n v="0"/>
    <x v="1089"/>
    <x v="1"/>
    <x v="0"/>
    <n v="1"/>
    <n v="0.2"/>
  </r>
  <r>
    <x v="1167"/>
    <s v="CA-2019-145226"/>
    <x v="166"/>
    <d v="2019-12-10T00:00:00"/>
    <s v="Second Class"/>
    <s v="DL-13315"/>
    <x v="111"/>
    <x v="0"/>
    <x v="0"/>
    <s v="New York City"/>
    <x v="15"/>
    <n v="10035"/>
    <x v="3"/>
    <s v="FUR-FU-10004952"/>
    <x v="0"/>
    <x v="5"/>
    <x v="853"/>
    <x v="1049"/>
    <n v="2"/>
    <n v="0"/>
    <x v="1090"/>
    <x v="3"/>
    <x v="0"/>
    <n v="0.25"/>
    <n v="5.8823529411764705E-2"/>
  </r>
  <r>
    <x v="1168"/>
    <s v="CA-2019-145226"/>
    <x v="166"/>
    <d v="2019-12-10T00:00:00"/>
    <s v="Second Class"/>
    <s v="DL-13315"/>
    <x v="111"/>
    <x v="0"/>
    <x v="0"/>
    <s v="New York City"/>
    <x v="15"/>
    <n v="10035"/>
    <x v="3"/>
    <s v="OFF-ST-10004123"/>
    <x v="1"/>
    <x v="4"/>
    <x v="72"/>
    <x v="1050"/>
    <n v="3"/>
    <n v="0"/>
    <x v="232"/>
    <x v="3"/>
    <x v="0"/>
    <n v="0.25"/>
    <n v="5.8823529411764705E-2"/>
  </r>
  <r>
    <x v="1169"/>
    <s v="CA-2019-145226"/>
    <x v="166"/>
    <d v="2019-12-10T00:00:00"/>
    <s v="Second Class"/>
    <s v="DL-13315"/>
    <x v="111"/>
    <x v="0"/>
    <x v="0"/>
    <s v="New York City"/>
    <x v="15"/>
    <n v="10035"/>
    <x v="3"/>
    <s v="OFF-PA-10003172"/>
    <x v="1"/>
    <x v="10"/>
    <x v="854"/>
    <x v="541"/>
    <n v="3"/>
    <n v="0"/>
    <x v="551"/>
    <x v="3"/>
    <x v="0"/>
    <n v="0.25"/>
    <n v="5.8823529411764705E-2"/>
  </r>
  <r>
    <x v="1170"/>
    <s v="CA-2019-145226"/>
    <x v="166"/>
    <d v="2019-12-10T00:00:00"/>
    <s v="Second Class"/>
    <s v="DL-13315"/>
    <x v="111"/>
    <x v="0"/>
    <x v="0"/>
    <s v="New York City"/>
    <x v="15"/>
    <n v="10035"/>
    <x v="3"/>
    <s v="OFF-ST-10002352"/>
    <x v="1"/>
    <x v="4"/>
    <x v="855"/>
    <x v="1051"/>
    <n v="4"/>
    <n v="0"/>
    <x v="1091"/>
    <x v="3"/>
    <x v="0"/>
    <n v="0.25"/>
    <n v="5.8823529411764705E-2"/>
  </r>
  <r>
    <x v="1171"/>
    <s v="US-2016-100279"/>
    <x v="418"/>
    <d v="2016-03-14T00:00:00"/>
    <s v="Standard Class"/>
    <s v="SW-20275"/>
    <x v="349"/>
    <x v="0"/>
    <x v="0"/>
    <s v="Royal Oak"/>
    <x v="12"/>
    <n v="48073"/>
    <x v="2"/>
    <s v="OFF-PA-10002259"/>
    <x v="1"/>
    <x v="10"/>
    <x v="856"/>
    <x v="1052"/>
    <n v="2"/>
    <n v="0"/>
    <x v="1092"/>
    <x v="2"/>
    <x v="0"/>
    <n v="1"/>
    <n v="0.14285714285714285"/>
  </r>
  <r>
    <x v="1172"/>
    <s v="CA-2016-158064"/>
    <x v="419"/>
    <d v="2016-04-25T00:00:00"/>
    <s v="Standard Class"/>
    <s v="AA-10375"/>
    <x v="211"/>
    <x v="0"/>
    <x v="0"/>
    <s v="Los Angeles"/>
    <x v="1"/>
    <n v="90008"/>
    <x v="1"/>
    <s v="OFF-BI-10002976"/>
    <x v="1"/>
    <x v="8"/>
    <x v="857"/>
    <x v="1053"/>
    <n v="5"/>
    <n v="0.2"/>
    <x v="1093"/>
    <x v="1"/>
    <x v="0"/>
    <n v="1"/>
    <n v="6.6666666666666666E-2"/>
  </r>
  <r>
    <x v="1173"/>
    <s v="US-2017-104430"/>
    <x v="420"/>
    <d v="2017-10-26T00:00:00"/>
    <s v="Standard Class"/>
    <s v="LT-17110"/>
    <x v="299"/>
    <x v="0"/>
    <x v="0"/>
    <s v="Bloomington"/>
    <x v="10"/>
    <n v="61701"/>
    <x v="2"/>
    <s v="OFF-BI-10000301"/>
    <x v="1"/>
    <x v="8"/>
    <x v="625"/>
    <x v="1054"/>
    <n v="4"/>
    <n v="0.8"/>
    <x v="1094"/>
    <x v="2"/>
    <x v="0"/>
    <n v="1"/>
    <n v="7.1428571428571425E-2"/>
  </r>
  <r>
    <x v="1174"/>
    <s v="CA-2017-132080"/>
    <x v="421"/>
    <d v="2017-08-25T00:00:00"/>
    <s v="First Class"/>
    <s v="DP-13105"/>
    <x v="317"/>
    <x v="1"/>
    <x v="0"/>
    <s v="New York City"/>
    <x v="15"/>
    <n v="10035"/>
    <x v="3"/>
    <s v="OFF-BI-10003694"/>
    <x v="1"/>
    <x v="8"/>
    <x v="858"/>
    <x v="1055"/>
    <n v="6"/>
    <n v="0.2"/>
    <x v="1095"/>
    <x v="3"/>
    <x v="0"/>
    <n v="1"/>
    <n v="7.1428571428571425E-2"/>
  </r>
  <r>
    <x v="1175"/>
    <s v="CA-2018-161207"/>
    <x v="48"/>
    <d v="2018-09-03T00:00:00"/>
    <s v="Standard Class"/>
    <s v="AB-10060"/>
    <x v="144"/>
    <x v="2"/>
    <x v="0"/>
    <s v="Concord"/>
    <x v="38"/>
    <n v="3301"/>
    <x v="3"/>
    <s v="OFF-SU-10000381"/>
    <x v="1"/>
    <x v="14"/>
    <x v="660"/>
    <x v="1056"/>
    <n v="3"/>
    <n v="0"/>
    <x v="1096"/>
    <x v="3"/>
    <x v="0"/>
    <n v="1"/>
    <n v="5.5555555555555552E-2"/>
  </r>
  <r>
    <x v="1176"/>
    <s v="CA-2016-120243"/>
    <x v="422"/>
    <d v="2016-12-30T00:00:00"/>
    <s v="Second Class"/>
    <s v="AT-10435"/>
    <x v="401"/>
    <x v="2"/>
    <x v="0"/>
    <s v="Los Angeles"/>
    <x v="1"/>
    <n v="90004"/>
    <x v="1"/>
    <s v="OFF-LA-10004425"/>
    <x v="1"/>
    <x v="2"/>
    <x v="859"/>
    <x v="1057"/>
    <n v="4"/>
    <n v="0"/>
    <x v="1097"/>
    <x v="1"/>
    <x v="0"/>
    <n v="1"/>
    <n v="0.1111111111111111"/>
  </r>
  <r>
    <x v="1177"/>
    <s v="CA-2018-113621"/>
    <x v="49"/>
    <d v="2018-12-05T00:00:00"/>
    <s v="Standard Class"/>
    <s v="JE-15745"/>
    <x v="32"/>
    <x v="0"/>
    <x v="0"/>
    <s v="Rockville"/>
    <x v="39"/>
    <n v="20852"/>
    <x v="3"/>
    <s v="FUR-CH-10001270"/>
    <x v="0"/>
    <x v="1"/>
    <x v="860"/>
    <x v="1058"/>
    <n v="2"/>
    <n v="0"/>
    <x v="1098"/>
    <x v="3"/>
    <x v="0"/>
    <n v="0.5"/>
    <n v="4.3478260869565216E-2"/>
  </r>
  <r>
    <x v="1178"/>
    <s v="CA-2018-113621"/>
    <x v="49"/>
    <d v="2018-12-05T00:00:00"/>
    <s v="Standard Class"/>
    <s v="JE-15745"/>
    <x v="32"/>
    <x v="0"/>
    <x v="0"/>
    <s v="Rockville"/>
    <x v="39"/>
    <n v="20852"/>
    <x v="3"/>
    <s v="TEC-PH-10003931"/>
    <x v="2"/>
    <x v="7"/>
    <x v="161"/>
    <x v="690"/>
    <n v="3"/>
    <n v="0"/>
    <x v="1099"/>
    <x v="3"/>
    <x v="0"/>
    <n v="0.5"/>
    <n v="4.3478260869565216E-2"/>
  </r>
  <r>
    <x v="1179"/>
    <s v="CA-2018-168081"/>
    <x v="423"/>
    <d v="2018-04-27T00:00:00"/>
    <s v="Second Class"/>
    <s v="CA-12055"/>
    <x v="402"/>
    <x v="2"/>
    <x v="0"/>
    <s v="Houston"/>
    <x v="5"/>
    <n v="77070"/>
    <x v="2"/>
    <s v="TEC-AC-10003174"/>
    <x v="2"/>
    <x v="11"/>
    <x v="619"/>
    <x v="1059"/>
    <n v="3"/>
    <n v="0.2"/>
    <x v="1100"/>
    <x v="2"/>
    <x v="0"/>
    <n v="1"/>
    <n v="0.1"/>
  </r>
  <r>
    <x v="1180"/>
    <s v="CA-2016-128146"/>
    <x v="261"/>
    <d v="2016-06-25T00:00:00"/>
    <s v="Standard Class"/>
    <s v="DB-13060"/>
    <x v="72"/>
    <x v="0"/>
    <x v="0"/>
    <s v="Lakewood"/>
    <x v="30"/>
    <n v="8701"/>
    <x v="3"/>
    <s v="TEC-PH-10004539"/>
    <x v="2"/>
    <x v="7"/>
    <x v="861"/>
    <x v="1060"/>
    <n v="7"/>
    <n v="0"/>
    <x v="1101"/>
    <x v="3"/>
    <x v="0"/>
    <n v="0.5"/>
    <n v="7.6923076923076927E-2"/>
  </r>
  <r>
    <x v="1181"/>
    <s v="CA-2016-128146"/>
    <x v="261"/>
    <d v="2016-06-25T00:00:00"/>
    <s v="Standard Class"/>
    <s v="DB-13060"/>
    <x v="72"/>
    <x v="0"/>
    <x v="0"/>
    <s v="Lakewood"/>
    <x v="30"/>
    <n v="8701"/>
    <x v="3"/>
    <s v="OFF-AR-10001919"/>
    <x v="1"/>
    <x v="6"/>
    <x v="862"/>
    <x v="1061"/>
    <n v="2"/>
    <n v="0"/>
    <x v="1102"/>
    <x v="3"/>
    <x v="0"/>
    <n v="0.5"/>
    <n v="7.6923076923076927E-2"/>
  </r>
  <r>
    <x v="1182"/>
    <s v="CA-2019-138779"/>
    <x v="424"/>
    <d v="2019-01-15T00:00:00"/>
    <s v="First Class"/>
    <s v="RB-19570"/>
    <x v="262"/>
    <x v="0"/>
    <x v="0"/>
    <s v="Jacksonville"/>
    <x v="3"/>
    <n v="28540"/>
    <x v="0"/>
    <s v="OFF-EN-10002504"/>
    <x v="1"/>
    <x v="12"/>
    <x v="113"/>
    <x v="1062"/>
    <n v="1"/>
    <n v="0.2"/>
    <x v="1103"/>
    <x v="0"/>
    <x v="0"/>
    <n v="0.5"/>
    <n v="0.1111111111111111"/>
  </r>
  <r>
    <x v="1183"/>
    <s v="CA-2019-138779"/>
    <x v="424"/>
    <d v="2019-01-15T00:00:00"/>
    <s v="First Class"/>
    <s v="RB-19570"/>
    <x v="262"/>
    <x v="0"/>
    <x v="0"/>
    <s v="Jacksonville"/>
    <x v="3"/>
    <n v="28540"/>
    <x v="0"/>
    <s v="TEC-PH-10003655"/>
    <x v="2"/>
    <x v="7"/>
    <x v="863"/>
    <x v="1063"/>
    <n v="5"/>
    <n v="0.2"/>
    <x v="1104"/>
    <x v="0"/>
    <x v="0"/>
    <n v="0.5"/>
    <n v="0.1111111111111111"/>
  </r>
  <r>
    <x v="1184"/>
    <s v="CA-2016-127131"/>
    <x v="156"/>
    <d v="2016-11-30T00:00:00"/>
    <s v="Standard Class"/>
    <s v="HR-14830"/>
    <x v="403"/>
    <x v="1"/>
    <x v="0"/>
    <s v="Seattle"/>
    <x v="4"/>
    <n v="98103"/>
    <x v="1"/>
    <s v="OFF-BI-10004656"/>
    <x v="1"/>
    <x v="8"/>
    <x v="864"/>
    <x v="1064"/>
    <n v="7"/>
    <n v="0.2"/>
    <x v="1105"/>
    <x v="1"/>
    <x v="1"/>
    <n v="0.25"/>
    <n v="7.1428571428571425E-2"/>
  </r>
  <r>
    <x v="1185"/>
    <s v="CA-2016-127131"/>
    <x v="156"/>
    <d v="2016-11-30T00:00:00"/>
    <s v="Standard Class"/>
    <s v="HR-14830"/>
    <x v="403"/>
    <x v="1"/>
    <x v="0"/>
    <s v="Seattle"/>
    <x v="4"/>
    <n v="98103"/>
    <x v="1"/>
    <s v="OFF-ST-10002344"/>
    <x v="1"/>
    <x v="4"/>
    <x v="865"/>
    <x v="1065"/>
    <n v="6"/>
    <n v="0"/>
    <x v="1106"/>
    <x v="1"/>
    <x v="1"/>
    <n v="0.25"/>
    <n v="7.1428571428571425E-2"/>
  </r>
  <r>
    <x v="1186"/>
    <s v="CA-2016-127131"/>
    <x v="156"/>
    <d v="2016-11-30T00:00:00"/>
    <s v="Standard Class"/>
    <s v="HR-14830"/>
    <x v="403"/>
    <x v="1"/>
    <x v="0"/>
    <s v="Seattle"/>
    <x v="4"/>
    <n v="98103"/>
    <x v="1"/>
    <s v="OFF-PA-10001800"/>
    <x v="1"/>
    <x v="10"/>
    <x v="585"/>
    <x v="243"/>
    <n v="4"/>
    <n v="0"/>
    <x v="245"/>
    <x v="1"/>
    <x v="1"/>
    <n v="0.25"/>
    <n v="7.1428571428571425E-2"/>
  </r>
  <r>
    <x v="1187"/>
    <s v="CA-2016-127131"/>
    <x v="156"/>
    <d v="2016-11-30T00:00:00"/>
    <s v="Standard Class"/>
    <s v="HR-14830"/>
    <x v="403"/>
    <x v="1"/>
    <x v="0"/>
    <s v="Seattle"/>
    <x v="4"/>
    <n v="98103"/>
    <x v="1"/>
    <s v="OFF-ST-10000036"/>
    <x v="1"/>
    <x v="4"/>
    <x v="595"/>
    <x v="1066"/>
    <n v="2"/>
    <n v="0"/>
    <x v="1107"/>
    <x v="1"/>
    <x v="1"/>
    <n v="0.25"/>
    <n v="7.1428571428571425E-2"/>
  </r>
  <r>
    <x v="1188"/>
    <s v="CA-2019-117212"/>
    <x v="425"/>
    <d v="2019-02-28T00:00:00"/>
    <s v="Second Class"/>
    <s v="BT-11530"/>
    <x v="404"/>
    <x v="2"/>
    <x v="0"/>
    <s v="Los Angeles"/>
    <x v="1"/>
    <n v="90036"/>
    <x v="1"/>
    <s v="OFF-AP-10004532"/>
    <x v="1"/>
    <x v="9"/>
    <x v="564"/>
    <x v="1067"/>
    <n v="4"/>
    <n v="0"/>
    <x v="1108"/>
    <x v="1"/>
    <x v="1"/>
    <n v="0.2"/>
    <n v="0.1"/>
  </r>
  <r>
    <x v="1189"/>
    <s v="CA-2019-117212"/>
    <x v="425"/>
    <d v="2019-02-28T00:00:00"/>
    <s v="Second Class"/>
    <s v="BT-11530"/>
    <x v="404"/>
    <x v="2"/>
    <x v="0"/>
    <s v="Los Angeles"/>
    <x v="1"/>
    <n v="90036"/>
    <x v="1"/>
    <s v="TEC-PH-10004447"/>
    <x v="2"/>
    <x v="7"/>
    <x v="866"/>
    <x v="1068"/>
    <n v="8"/>
    <n v="0.2"/>
    <x v="1109"/>
    <x v="1"/>
    <x v="1"/>
    <n v="0.2"/>
    <n v="0.1"/>
  </r>
  <r>
    <x v="1190"/>
    <s v="CA-2019-117212"/>
    <x v="425"/>
    <d v="2019-02-28T00:00:00"/>
    <s v="Second Class"/>
    <s v="BT-11530"/>
    <x v="404"/>
    <x v="2"/>
    <x v="0"/>
    <s v="Los Angeles"/>
    <x v="1"/>
    <n v="90036"/>
    <x v="1"/>
    <s v="FUR-CH-10003973"/>
    <x v="0"/>
    <x v="1"/>
    <x v="867"/>
    <x v="1069"/>
    <n v="3"/>
    <n v="0.2"/>
    <x v="1110"/>
    <x v="1"/>
    <x v="1"/>
    <n v="0.2"/>
    <n v="0.1"/>
  </r>
  <r>
    <x v="1191"/>
    <s v="CA-2019-117212"/>
    <x v="425"/>
    <d v="2019-02-28T00:00:00"/>
    <s v="Second Class"/>
    <s v="BT-11530"/>
    <x v="404"/>
    <x v="2"/>
    <x v="0"/>
    <s v="Los Angeles"/>
    <x v="1"/>
    <n v="90036"/>
    <x v="1"/>
    <s v="OFF-PA-10001970"/>
    <x v="1"/>
    <x v="10"/>
    <x v="366"/>
    <x v="1070"/>
    <n v="4"/>
    <n v="0"/>
    <x v="1111"/>
    <x v="1"/>
    <x v="1"/>
    <n v="0.2"/>
    <n v="0.1"/>
  </r>
  <r>
    <x v="1192"/>
    <s v="CA-2019-117212"/>
    <x v="425"/>
    <d v="2019-02-28T00:00:00"/>
    <s v="Second Class"/>
    <s v="BT-11530"/>
    <x v="404"/>
    <x v="2"/>
    <x v="0"/>
    <s v="Los Angeles"/>
    <x v="1"/>
    <n v="90036"/>
    <x v="1"/>
    <s v="OFF-PA-10000682"/>
    <x v="1"/>
    <x v="10"/>
    <x v="868"/>
    <x v="1071"/>
    <n v="4"/>
    <n v="0"/>
    <x v="1112"/>
    <x v="1"/>
    <x v="1"/>
    <n v="0.2"/>
    <n v="0.1"/>
  </r>
  <r>
    <x v="1193"/>
    <s v="US-2017-130519"/>
    <x v="426"/>
    <d v="2017-09-15T00:00:00"/>
    <s v="Same Day"/>
    <s v="NG-18355"/>
    <x v="243"/>
    <x v="1"/>
    <x v="0"/>
    <s v="Coral Springs"/>
    <x v="2"/>
    <n v="33065"/>
    <x v="0"/>
    <s v="OFF-PA-10001937"/>
    <x v="1"/>
    <x v="10"/>
    <x v="289"/>
    <x v="12"/>
    <n v="3"/>
    <n v="0.2"/>
    <x v="12"/>
    <x v="0"/>
    <x v="0"/>
    <n v="0.25"/>
    <n v="6.25E-2"/>
  </r>
  <r>
    <x v="1194"/>
    <s v="US-2017-130519"/>
    <x v="426"/>
    <d v="2017-09-15T00:00:00"/>
    <s v="Same Day"/>
    <s v="NG-18355"/>
    <x v="243"/>
    <x v="1"/>
    <x v="0"/>
    <s v="Coral Springs"/>
    <x v="2"/>
    <n v="33065"/>
    <x v="0"/>
    <s v="FUR-FU-10002268"/>
    <x v="0"/>
    <x v="5"/>
    <x v="869"/>
    <x v="581"/>
    <n v="4"/>
    <n v="0.2"/>
    <x v="1113"/>
    <x v="0"/>
    <x v="0"/>
    <n v="0.25"/>
    <n v="6.25E-2"/>
  </r>
  <r>
    <x v="1195"/>
    <s v="US-2017-130519"/>
    <x v="426"/>
    <d v="2017-09-15T00:00:00"/>
    <s v="Same Day"/>
    <s v="NG-18355"/>
    <x v="243"/>
    <x v="1"/>
    <x v="0"/>
    <s v="Coral Springs"/>
    <x v="2"/>
    <n v="33065"/>
    <x v="0"/>
    <s v="OFF-ST-10001321"/>
    <x v="1"/>
    <x v="4"/>
    <x v="421"/>
    <x v="1072"/>
    <n v="2"/>
    <n v="0.2"/>
    <x v="1114"/>
    <x v="0"/>
    <x v="0"/>
    <n v="0.25"/>
    <n v="6.25E-2"/>
  </r>
  <r>
    <x v="1196"/>
    <s v="US-2017-130519"/>
    <x v="426"/>
    <d v="2017-09-15T00:00:00"/>
    <s v="Same Day"/>
    <s v="NG-18355"/>
    <x v="243"/>
    <x v="1"/>
    <x v="0"/>
    <s v="Coral Springs"/>
    <x v="2"/>
    <n v="33065"/>
    <x v="0"/>
    <s v="FUR-FU-10003394"/>
    <x v="0"/>
    <x v="5"/>
    <x v="583"/>
    <x v="1073"/>
    <n v="1"/>
    <n v="0.2"/>
    <x v="1115"/>
    <x v="0"/>
    <x v="0"/>
    <n v="0.25"/>
    <n v="6.25E-2"/>
  </r>
  <r>
    <x v="1197"/>
    <s v="CA-2018-130946"/>
    <x v="143"/>
    <d v="2018-04-12T00:00:00"/>
    <s v="Standard Class"/>
    <s v="ZC-21910"/>
    <x v="233"/>
    <x v="0"/>
    <x v="0"/>
    <s v="Houston"/>
    <x v="5"/>
    <n v="77041"/>
    <x v="2"/>
    <s v="TEC-AC-10001990"/>
    <x v="2"/>
    <x v="11"/>
    <x v="870"/>
    <x v="1074"/>
    <n v="9"/>
    <n v="0.2"/>
    <x v="1116"/>
    <x v="2"/>
    <x v="0"/>
    <n v="0.33333333333333331"/>
    <n v="3.2258064516129031E-2"/>
  </r>
  <r>
    <x v="1198"/>
    <s v="CA-2018-130946"/>
    <x v="143"/>
    <d v="2018-04-12T00:00:00"/>
    <s v="Standard Class"/>
    <s v="ZC-21910"/>
    <x v="233"/>
    <x v="0"/>
    <x v="0"/>
    <s v="Houston"/>
    <x v="5"/>
    <n v="77041"/>
    <x v="2"/>
    <s v="FUR-CH-10004540"/>
    <x v="0"/>
    <x v="1"/>
    <x v="871"/>
    <x v="1075"/>
    <n v="4"/>
    <n v="0.3"/>
    <x v="1117"/>
    <x v="2"/>
    <x v="0"/>
    <n v="0.33333333333333331"/>
    <n v="3.2258064516129031E-2"/>
  </r>
  <r>
    <x v="1199"/>
    <s v="CA-2018-130946"/>
    <x v="143"/>
    <d v="2018-04-12T00:00:00"/>
    <s v="Standard Class"/>
    <s v="ZC-21910"/>
    <x v="233"/>
    <x v="0"/>
    <x v="0"/>
    <s v="Houston"/>
    <x v="5"/>
    <n v="77041"/>
    <x v="2"/>
    <s v="OFF-BI-10004995"/>
    <x v="1"/>
    <x v="8"/>
    <x v="316"/>
    <x v="1076"/>
    <n v="4"/>
    <n v="0.8"/>
    <x v="1118"/>
    <x v="2"/>
    <x v="0"/>
    <n v="0.33333333333333331"/>
    <n v="3.2258064516129031E-2"/>
  </r>
  <r>
    <x v="1200"/>
    <s v="CA-2018-114727"/>
    <x v="427"/>
    <d v="2018-07-24T00:00:00"/>
    <s v="Standard Class"/>
    <s v="LS-16945"/>
    <x v="322"/>
    <x v="1"/>
    <x v="0"/>
    <s v="Denver"/>
    <x v="22"/>
    <n v="80219"/>
    <x v="1"/>
    <s v="FUR-CH-10002335"/>
    <x v="0"/>
    <x v="1"/>
    <x v="629"/>
    <x v="730"/>
    <n v="3"/>
    <n v="0.2"/>
    <x v="748"/>
    <x v="1"/>
    <x v="1"/>
    <n v="0.2"/>
    <n v="7.1428571428571425E-2"/>
  </r>
  <r>
    <x v="1201"/>
    <s v="CA-2018-114727"/>
    <x v="427"/>
    <d v="2018-07-24T00:00:00"/>
    <s v="Standard Class"/>
    <s v="LS-16945"/>
    <x v="322"/>
    <x v="1"/>
    <x v="0"/>
    <s v="Denver"/>
    <x v="22"/>
    <n v="80219"/>
    <x v="1"/>
    <s v="OFF-BI-10004967"/>
    <x v="1"/>
    <x v="8"/>
    <x v="256"/>
    <x v="1077"/>
    <n v="3"/>
    <n v="0.7"/>
    <x v="1119"/>
    <x v="1"/>
    <x v="1"/>
    <n v="0.2"/>
    <n v="7.1428571428571425E-2"/>
  </r>
  <r>
    <x v="1202"/>
    <s v="CA-2018-114727"/>
    <x v="427"/>
    <d v="2018-07-24T00:00:00"/>
    <s v="Standard Class"/>
    <s v="LS-16945"/>
    <x v="322"/>
    <x v="1"/>
    <x v="0"/>
    <s v="Denver"/>
    <x v="22"/>
    <n v="80219"/>
    <x v="1"/>
    <s v="FUR-CH-10002331"/>
    <x v="0"/>
    <x v="1"/>
    <x v="407"/>
    <x v="1078"/>
    <n v="3"/>
    <n v="0.2"/>
    <x v="1120"/>
    <x v="1"/>
    <x v="1"/>
    <n v="0.2"/>
    <n v="7.1428571428571425E-2"/>
  </r>
  <r>
    <x v="1203"/>
    <s v="CA-2018-114727"/>
    <x v="427"/>
    <d v="2018-07-24T00:00:00"/>
    <s v="Standard Class"/>
    <s v="LS-16945"/>
    <x v="322"/>
    <x v="1"/>
    <x v="0"/>
    <s v="Denver"/>
    <x v="22"/>
    <n v="80219"/>
    <x v="1"/>
    <s v="OFF-ST-10002292"/>
    <x v="1"/>
    <x v="4"/>
    <x v="872"/>
    <x v="1079"/>
    <n v="2"/>
    <n v="0.2"/>
    <x v="232"/>
    <x v="1"/>
    <x v="1"/>
    <n v="0.2"/>
    <n v="7.1428571428571425E-2"/>
  </r>
  <r>
    <x v="1204"/>
    <s v="CA-2018-114727"/>
    <x v="427"/>
    <d v="2018-07-24T00:00:00"/>
    <s v="Standard Class"/>
    <s v="LS-16945"/>
    <x v="322"/>
    <x v="1"/>
    <x v="0"/>
    <s v="Denver"/>
    <x v="22"/>
    <n v="80219"/>
    <x v="1"/>
    <s v="OFF-ST-10000689"/>
    <x v="1"/>
    <x v="4"/>
    <x v="426"/>
    <x v="1080"/>
    <n v="3"/>
    <n v="0.2"/>
    <x v="1121"/>
    <x v="1"/>
    <x v="1"/>
    <n v="0.2"/>
    <n v="7.1428571428571425E-2"/>
  </r>
  <r>
    <x v="1205"/>
    <s v="CA-2019-133235"/>
    <x v="378"/>
    <d v="2019-08-04T00:00:00"/>
    <s v="First Class"/>
    <s v="LH-16750"/>
    <x v="405"/>
    <x v="0"/>
    <x v="0"/>
    <s v="Charlotte"/>
    <x v="3"/>
    <n v="28205"/>
    <x v="0"/>
    <s v="TEC-PH-10002660"/>
    <x v="2"/>
    <x v="7"/>
    <x v="704"/>
    <x v="1081"/>
    <n v="5"/>
    <n v="0.2"/>
    <x v="1122"/>
    <x v="0"/>
    <x v="0"/>
    <n v="1"/>
    <n v="0.33333333333333331"/>
  </r>
  <r>
    <x v="1206"/>
    <s v="CA-2018-137050"/>
    <x v="216"/>
    <d v="2018-07-18T00:00:00"/>
    <s v="Second Class"/>
    <s v="SW-20755"/>
    <x v="406"/>
    <x v="1"/>
    <x v="0"/>
    <s v="New York City"/>
    <x v="15"/>
    <n v="10009"/>
    <x v="3"/>
    <s v="OFF-ST-10004634"/>
    <x v="1"/>
    <x v="4"/>
    <x v="602"/>
    <x v="1082"/>
    <n v="1"/>
    <n v="0"/>
    <x v="1123"/>
    <x v="3"/>
    <x v="0"/>
    <n v="0.16666666666666666"/>
    <n v="0.125"/>
  </r>
  <r>
    <x v="1207"/>
    <s v="CA-2018-137050"/>
    <x v="216"/>
    <d v="2018-07-18T00:00:00"/>
    <s v="Second Class"/>
    <s v="SW-20755"/>
    <x v="406"/>
    <x v="1"/>
    <x v="0"/>
    <s v="New York City"/>
    <x v="15"/>
    <n v="10009"/>
    <x v="3"/>
    <s v="OFF-BI-10002160"/>
    <x v="1"/>
    <x v="8"/>
    <x v="315"/>
    <x v="1083"/>
    <n v="3"/>
    <n v="0.2"/>
    <x v="1124"/>
    <x v="3"/>
    <x v="0"/>
    <n v="0.16666666666666666"/>
    <n v="0.125"/>
  </r>
  <r>
    <x v="1208"/>
    <s v="CA-2018-137050"/>
    <x v="216"/>
    <d v="2018-07-18T00:00:00"/>
    <s v="Second Class"/>
    <s v="SW-20755"/>
    <x v="406"/>
    <x v="1"/>
    <x v="0"/>
    <s v="New York City"/>
    <x v="15"/>
    <n v="10009"/>
    <x v="3"/>
    <s v="OFF-FA-10002988"/>
    <x v="1"/>
    <x v="13"/>
    <x v="132"/>
    <x v="1084"/>
    <n v="7"/>
    <n v="0"/>
    <x v="1125"/>
    <x v="3"/>
    <x v="0"/>
    <n v="0.16666666666666666"/>
    <n v="0.125"/>
  </r>
  <r>
    <x v="1209"/>
    <s v="CA-2018-137050"/>
    <x v="216"/>
    <d v="2018-07-18T00:00:00"/>
    <s v="Second Class"/>
    <s v="SW-20755"/>
    <x v="406"/>
    <x v="1"/>
    <x v="0"/>
    <s v="New York City"/>
    <x v="15"/>
    <n v="10009"/>
    <x v="3"/>
    <s v="OFF-AR-10004999"/>
    <x v="1"/>
    <x v="6"/>
    <x v="873"/>
    <x v="1085"/>
    <n v="7"/>
    <n v="0"/>
    <x v="1126"/>
    <x v="3"/>
    <x v="0"/>
    <n v="0.16666666666666666"/>
    <n v="0.125"/>
  </r>
  <r>
    <x v="1210"/>
    <s v="CA-2018-137050"/>
    <x v="216"/>
    <d v="2018-07-18T00:00:00"/>
    <s v="Second Class"/>
    <s v="SW-20755"/>
    <x v="406"/>
    <x v="1"/>
    <x v="0"/>
    <s v="New York City"/>
    <x v="15"/>
    <n v="10009"/>
    <x v="3"/>
    <s v="OFF-BI-10001031"/>
    <x v="1"/>
    <x v="8"/>
    <x v="874"/>
    <x v="1086"/>
    <n v="2"/>
    <n v="0.2"/>
    <x v="1127"/>
    <x v="3"/>
    <x v="0"/>
    <n v="0.16666666666666666"/>
    <n v="0.125"/>
  </r>
  <r>
    <x v="1211"/>
    <s v="CA-2018-137050"/>
    <x v="216"/>
    <d v="2018-07-18T00:00:00"/>
    <s v="Second Class"/>
    <s v="SW-20755"/>
    <x v="406"/>
    <x v="1"/>
    <x v="0"/>
    <s v="New York City"/>
    <x v="15"/>
    <n v="10009"/>
    <x v="3"/>
    <s v="FUR-BO-10004695"/>
    <x v="0"/>
    <x v="0"/>
    <x v="200"/>
    <x v="1087"/>
    <n v="4"/>
    <n v="0.2"/>
    <x v="1128"/>
    <x v="3"/>
    <x v="0"/>
    <n v="0.16666666666666666"/>
    <n v="0.125"/>
  </r>
  <r>
    <x v="1212"/>
    <s v="US-2019-118087"/>
    <x v="428"/>
    <d v="2019-09-13T00:00:00"/>
    <s v="Standard Class"/>
    <s v="SP-20620"/>
    <x v="407"/>
    <x v="1"/>
    <x v="0"/>
    <s v="Philadelphia"/>
    <x v="9"/>
    <n v="19134"/>
    <x v="3"/>
    <s v="FUR-CH-10004860"/>
    <x v="0"/>
    <x v="1"/>
    <x v="212"/>
    <x v="1088"/>
    <n v="2"/>
    <n v="0.3"/>
    <x v="1129"/>
    <x v="3"/>
    <x v="1"/>
    <n v="0.125"/>
    <n v="4.1666666666666664E-2"/>
  </r>
  <r>
    <x v="1213"/>
    <s v="US-2019-118087"/>
    <x v="428"/>
    <d v="2019-09-13T00:00:00"/>
    <s v="Standard Class"/>
    <s v="SP-20620"/>
    <x v="407"/>
    <x v="1"/>
    <x v="0"/>
    <s v="Philadelphia"/>
    <x v="9"/>
    <n v="19134"/>
    <x v="3"/>
    <s v="OFF-BI-10002432"/>
    <x v="1"/>
    <x v="8"/>
    <x v="875"/>
    <x v="1089"/>
    <n v="2"/>
    <n v="0.7"/>
    <x v="1130"/>
    <x v="3"/>
    <x v="1"/>
    <n v="0.125"/>
    <n v="4.1666666666666664E-2"/>
  </r>
  <r>
    <x v="1214"/>
    <s v="US-2019-118087"/>
    <x v="428"/>
    <d v="2019-09-13T00:00:00"/>
    <s v="Standard Class"/>
    <s v="SP-20620"/>
    <x v="407"/>
    <x v="1"/>
    <x v="0"/>
    <s v="Philadelphia"/>
    <x v="9"/>
    <n v="19134"/>
    <x v="3"/>
    <s v="OFF-BI-10000069"/>
    <x v="1"/>
    <x v="8"/>
    <x v="491"/>
    <x v="1090"/>
    <n v="1"/>
    <n v="0.7"/>
    <x v="1131"/>
    <x v="3"/>
    <x v="1"/>
    <n v="0.125"/>
    <n v="4.1666666666666664E-2"/>
  </r>
  <r>
    <x v="1215"/>
    <s v="US-2019-118087"/>
    <x v="428"/>
    <d v="2019-09-13T00:00:00"/>
    <s v="Standard Class"/>
    <s v="SP-20620"/>
    <x v="407"/>
    <x v="1"/>
    <x v="0"/>
    <s v="Philadelphia"/>
    <x v="9"/>
    <n v="19134"/>
    <x v="3"/>
    <s v="OFF-AR-10003602"/>
    <x v="1"/>
    <x v="6"/>
    <x v="242"/>
    <x v="1091"/>
    <n v="1"/>
    <n v="0.2"/>
    <x v="1132"/>
    <x v="3"/>
    <x v="1"/>
    <n v="0.125"/>
    <n v="4.1666666666666664E-2"/>
  </r>
  <r>
    <x v="1216"/>
    <s v="US-2019-118087"/>
    <x v="428"/>
    <d v="2019-09-13T00:00:00"/>
    <s v="Standard Class"/>
    <s v="SP-20620"/>
    <x v="407"/>
    <x v="1"/>
    <x v="0"/>
    <s v="Philadelphia"/>
    <x v="9"/>
    <n v="19134"/>
    <x v="3"/>
    <s v="TEC-AC-10004469"/>
    <x v="2"/>
    <x v="11"/>
    <x v="241"/>
    <x v="1092"/>
    <n v="3"/>
    <n v="0.2"/>
    <x v="1133"/>
    <x v="3"/>
    <x v="1"/>
    <n v="0.125"/>
    <n v="4.1666666666666664E-2"/>
  </r>
  <r>
    <x v="1217"/>
    <s v="US-2019-118087"/>
    <x v="428"/>
    <d v="2019-09-13T00:00:00"/>
    <s v="Standard Class"/>
    <s v="SP-20620"/>
    <x v="407"/>
    <x v="1"/>
    <x v="0"/>
    <s v="Philadelphia"/>
    <x v="9"/>
    <n v="19134"/>
    <x v="3"/>
    <s v="FUR-FU-10001867"/>
    <x v="0"/>
    <x v="5"/>
    <x v="876"/>
    <x v="1093"/>
    <n v="2"/>
    <n v="0.2"/>
    <x v="1134"/>
    <x v="3"/>
    <x v="1"/>
    <n v="0.125"/>
    <n v="4.1666666666666664E-2"/>
  </r>
  <r>
    <x v="1218"/>
    <s v="US-2019-118087"/>
    <x v="428"/>
    <d v="2019-09-13T00:00:00"/>
    <s v="Standard Class"/>
    <s v="SP-20620"/>
    <x v="407"/>
    <x v="1"/>
    <x v="0"/>
    <s v="Philadelphia"/>
    <x v="9"/>
    <n v="19134"/>
    <x v="3"/>
    <s v="TEC-AC-10003174"/>
    <x v="2"/>
    <x v="11"/>
    <x v="619"/>
    <x v="1059"/>
    <n v="3"/>
    <n v="0.2"/>
    <x v="1100"/>
    <x v="3"/>
    <x v="1"/>
    <n v="0.125"/>
    <n v="4.1666666666666664E-2"/>
  </r>
  <r>
    <x v="1219"/>
    <s v="US-2019-118087"/>
    <x v="428"/>
    <d v="2019-09-13T00:00:00"/>
    <s v="Standard Class"/>
    <s v="SP-20620"/>
    <x v="407"/>
    <x v="1"/>
    <x v="0"/>
    <s v="Philadelphia"/>
    <x v="9"/>
    <n v="19134"/>
    <x v="3"/>
    <s v="TEC-PH-10002200"/>
    <x v="2"/>
    <x v="7"/>
    <x v="877"/>
    <x v="1094"/>
    <n v="7"/>
    <n v="0.4"/>
    <x v="1135"/>
    <x v="3"/>
    <x v="1"/>
    <n v="0.125"/>
    <n v="4.1666666666666664E-2"/>
  </r>
  <r>
    <x v="1220"/>
    <s v="CA-2016-110184"/>
    <x v="136"/>
    <d v="2016-07-16T00:00:00"/>
    <s v="Standard Class"/>
    <s v="BF-11170"/>
    <x v="408"/>
    <x v="2"/>
    <x v="0"/>
    <s v="Los Angeles"/>
    <x v="1"/>
    <n v="90036"/>
    <x v="1"/>
    <s v="OFF-ST-10000107"/>
    <x v="1"/>
    <x v="4"/>
    <x v="17"/>
    <x v="1095"/>
    <n v="9"/>
    <n v="0"/>
    <x v="1136"/>
    <x v="1"/>
    <x v="0"/>
    <n v="0.5"/>
    <n v="3.7037037037037035E-2"/>
  </r>
  <r>
    <x v="1221"/>
    <s v="CA-2016-110184"/>
    <x v="136"/>
    <d v="2016-07-16T00:00:00"/>
    <s v="Standard Class"/>
    <s v="BF-11170"/>
    <x v="408"/>
    <x v="2"/>
    <x v="0"/>
    <s v="Los Angeles"/>
    <x v="1"/>
    <n v="90036"/>
    <x v="1"/>
    <s v="TEC-PH-10000439"/>
    <x v="2"/>
    <x v="7"/>
    <x v="878"/>
    <x v="1096"/>
    <n v="8"/>
    <n v="0.2"/>
    <x v="1137"/>
    <x v="1"/>
    <x v="0"/>
    <n v="0.5"/>
    <n v="3.7037037037037035E-2"/>
  </r>
  <r>
    <x v="1222"/>
    <s v="CA-2018-126004"/>
    <x v="429"/>
    <d v="2018-12-05T00:00:00"/>
    <s v="First Class"/>
    <s v="BM-11140"/>
    <x v="78"/>
    <x v="0"/>
    <x v="0"/>
    <s v="New York City"/>
    <x v="15"/>
    <n v="10024"/>
    <x v="3"/>
    <s v="FUR-FU-10001602"/>
    <x v="0"/>
    <x v="5"/>
    <x v="766"/>
    <x v="1097"/>
    <n v="3"/>
    <n v="0"/>
    <x v="1138"/>
    <x v="3"/>
    <x v="0"/>
    <n v="0.16666666666666666"/>
    <n v="6.25E-2"/>
  </r>
  <r>
    <x v="1223"/>
    <s v="CA-2018-126004"/>
    <x v="429"/>
    <d v="2018-12-05T00:00:00"/>
    <s v="First Class"/>
    <s v="BM-11140"/>
    <x v="78"/>
    <x v="0"/>
    <x v="0"/>
    <s v="New York City"/>
    <x v="15"/>
    <n v="10024"/>
    <x v="3"/>
    <s v="TEC-AC-10001432"/>
    <x v="2"/>
    <x v="11"/>
    <x v="476"/>
    <x v="1098"/>
    <n v="1"/>
    <n v="0"/>
    <x v="1139"/>
    <x v="3"/>
    <x v="0"/>
    <n v="0.16666666666666666"/>
    <n v="6.25E-2"/>
  </r>
  <r>
    <x v="1224"/>
    <s v="CA-2018-126004"/>
    <x v="429"/>
    <d v="2018-12-05T00:00:00"/>
    <s v="First Class"/>
    <s v="BM-11140"/>
    <x v="78"/>
    <x v="0"/>
    <x v="0"/>
    <s v="New York City"/>
    <x v="15"/>
    <n v="10024"/>
    <x v="3"/>
    <s v="OFF-BI-10004656"/>
    <x v="1"/>
    <x v="8"/>
    <x v="864"/>
    <x v="1099"/>
    <n v="1"/>
    <n v="0.2"/>
    <x v="1140"/>
    <x v="3"/>
    <x v="0"/>
    <n v="0.16666666666666666"/>
    <n v="6.25E-2"/>
  </r>
  <r>
    <x v="1225"/>
    <s v="CA-2018-126004"/>
    <x v="429"/>
    <d v="2018-12-05T00:00:00"/>
    <s v="First Class"/>
    <s v="BM-11140"/>
    <x v="78"/>
    <x v="0"/>
    <x v="0"/>
    <s v="New York City"/>
    <x v="15"/>
    <n v="10024"/>
    <x v="3"/>
    <s v="OFF-PA-10001685"/>
    <x v="1"/>
    <x v="10"/>
    <x v="33"/>
    <x v="1100"/>
    <n v="4"/>
    <n v="0"/>
    <x v="1141"/>
    <x v="3"/>
    <x v="0"/>
    <n v="0.16666666666666666"/>
    <n v="6.25E-2"/>
  </r>
  <r>
    <x v="1226"/>
    <s v="CA-2018-126004"/>
    <x v="429"/>
    <d v="2018-12-05T00:00:00"/>
    <s v="First Class"/>
    <s v="BM-11140"/>
    <x v="78"/>
    <x v="0"/>
    <x v="0"/>
    <s v="New York City"/>
    <x v="15"/>
    <n v="10024"/>
    <x v="3"/>
    <s v="OFF-ST-10001418"/>
    <x v="1"/>
    <x v="4"/>
    <x v="879"/>
    <x v="1101"/>
    <n v="3"/>
    <n v="0"/>
    <x v="1142"/>
    <x v="3"/>
    <x v="0"/>
    <n v="0.16666666666666666"/>
    <n v="6.25E-2"/>
  </r>
  <r>
    <x v="1227"/>
    <s v="CA-2018-126004"/>
    <x v="429"/>
    <d v="2018-12-05T00:00:00"/>
    <s v="First Class"/>
    <s v="BM-11140"/>
    <x v="78"/>
    <x v="0"/>
    <x v="0"/>
    <s v="New York City"/>
    <x v="15"/>
    <n v="10024"/>
    <x v="3"/>
    <s v="OFF-ST-10000676"/>
    <x v="1"/>
    <x v="4"/>
    <x v="880"/>
    <x v="1102"/>
    <n v="2"/>
    <n v="0"/>
    <x v="1143"/>
    <x v="3"/>
    <x v="0"/>
    <n v="0.16666666666666666"/>
    <n v="6.25E-2"/>
  </r>
  <r>
    <x v="1228"/>
    <s v="CA-2019-100013"/>
    <x v="44"/>
    <d v="2019-11-11T00:00:00"/>
    <s v="Standard Class"/>
    <s v="ZC-21910"/>
    <x v="233"/>
    <x v="0"/>
    <x v="0"/>
    <s v="Los Angeles"/>
    <x v="1"/>
    <n v="90045"/>
    <x v="1"/>
    <s v="OFF-EN-10001219"/>
    <x v="1"/>
    <x v="12"/>
    <x v="588"/>
    <x v="770"/>
    <n v="2"/>
    <n v="0"/>
    <x v="792"/>
    <x v="1"/>
    <x v="0"/>
    <n v="0.33333333333333331"/>
    <n v="3.2258064516129031E-2"/>
  </r>
  <r>
    <x v="1229"/>
    <s v="CA-2019-100013"/>
    <x v="44"/>
    <d v="2019-11-11T00:00:00"/>
    <s v="Standard Class"/>
    <s v="ZC-21910"/>
    <x v="233"/>
    <x v="0"/>
    <x v="0"/>
    <s v="Los Angeles"/>
    <x v="1"/>
    <n v="90045"/>
    <x v="1"/>
    <s v="FUR-FU-10001424"/>
    <x v="0"/>
    <x v="5"/>
    <x v="698"/>
    <x v="992"/>
    <n v="1"/>
    <n v="0"/>
    <x v="1144"/>
    <x v="1"/>
    <x v="0"/>
    <n v="0.33333333333333331"/>
    <n v="3.2258064516129031E-2"/>
  </r>
  <r>
    <x v="1230"/>
    <s v="CA-2019-100013"/>
    <x v="44"/>
    <d v="2019-11-11T00:00:00"/>
    <s v="Standard Class"/>
    <s v="ZC-21910"/>
    <x v="233"/>
    <x v="0"/>
    <x v="0"/>
    <s v="Los Angeles"/>
    <x v="1"/>
    <n v="90045"/>
    <x v="1"/>
    <s v="OFF-AR-10001022"/>
    <x v="1"/>
    <x v="6"/>
    <x v="881"/>
    <x v="1103"/>
    <n v="2"/>
    <n v="0"/>
    <x v="1145"/>
    <x v="1"/>
    <x v="0"/>
    <n v="0.33333333333333331"/>
    <n v="3.2258064516129031E-2"/>
  </r>
  <r>
    <x v="1231"/>
    <s v="CA-2017-132570"/>
    <x v="89"/>
    <d v="2017-11-02T00:00:00"/>
    <s v="Second Class"/>
    <s v="KT-16480"/>
    <x v="409"/>
    <x v="0"/>
    <x v="0"/>
    <s v="Buffalo"/>
    <x v="15"/>
    <n v="14215"/>
    <x v="3"/>
    <s v="OFF-AR-10000369"/>
    <x v="1"/>
    <x v="6"/>
    <x v="382"/>
    <x v="1104"/>
    <n v="2"/>
    <n v="0"/>
    <x v="1146"/>
    <x v="3"/>
    <x v="0"/>
    <n v="0.5"/>
    <n v="7.6923076923076927E-2"/>
  </r>
  <r>
    <x v="1232"/>
    <s v="CA-2017-132570"/>
    <x v="89"/>
    <d v="2017-11-02T00:00:00"/>
    <s v="Second Class"/>
    <s v="KT-16480"/>
    <x v="409"/>
    <x v="0"/>
    <x v="0"/>
    <s v="Buffalo"/>
    <x v="15"/>
    <n v="14215"/>
    <x v="3"/>
    <s v="OFF-EN-10003055"/>
    <x v="1"/>
    <x v="12"/>
    <x v="882"/>
    <x v="1105"/>
    <n v="2"/>
    <n v="0"/>
    <x v="1147"/>
    <x v="3"/>
    <x v="0"/>
    <n v="0.5"/>
    <n v="7.6923076923076927E-2"/>
  </r>
  <r>
    <x v="1233"/>
    <s v="CA-2018-153682"/>
    <x v="198"/>
    <d v="2018-06-01T00:00:00"/>
    <s v="First Class"/>
    <s v="BG-11695"/>
    <x v="410"/>
    <x v="1"/>
    <x v="0"/>
    <s v="Cincinnati"/>
    <x v="24"/>
    <n v="45231"/>
    <x v="3"/>
    <s v="TEC-CO-10001046"/>
    <x v="2"/>
    <x v="16"/>
    <x v="883"/>
    <x v="1106"/>
    <n v="2"/>
    <n v="0.4"/>
    <x v="1148"/>
    <x v="3"/>
    <x v="0"/>
    <n v="1"/>
    <n v="0.125"/>
  </r>
  <r>
    <x v="1234"/>
    <s v="CA-2018-144344"/>
    <x v="99"/>
    <d v="2018-10-28T00:00:00"/>
    <s v="Same Day"/>
    <s v="PG-18820"/>
    <x v="310"/>
    <x v="0"/>
    <x v="0"/>
    <s v="Boynton Beach"/>
    <x v="2"/>
    <n v="33437"/>
    <x v="0"/>
    <s v="FUR-FU-10000076"/>
    <x v="0"/>
    <x v="5"/>
    <x v="884"/>
    <x v="1107"/>
    <n v="3"/>
    <n v="0.2"/>
    <x v="1149"/>
    <x v="0"/>
    <x v="0"/>
    <n v="0.25"/>
    <n v="3.8461538461538464E-2"/>
  </r>
  <r>
    <x v="1235"/>
    <s v="CA-2018-144344"/>
    <x v="99"/>
    <d v="2018-10-28T00:00:00"/>
    <s v="Same Day"/>
    <s v="PG-18820"/>
    <x v="310"/>
    <x v="0"/>
    <x v="0"/>
    <s v="Boynton Beach"/>
    <x v="2"/>
    <n v="33437"/>
    <x v="0"/>
    <s v="OFF-BI-10003719"/>
    <x v="1"/>
    <x v="8"/>
    <x v="691"/>
    <x v="1108"/>
    <n v="5"/>
    <n v="0.7"/>
    <x v="366"/>
    <x v="0"/>
    <x v="0"/>
    <n v="0.25"/>
    <n v="3.8461538461538464E-2"/>
  </r>
  <r>
    <x v="1236"/>
    <s v="CA-2018-144344"/>
    <x v="99"/>
    <d v="2018-10-28T00:00:00"/>
    <s v="Same Day"/>
    <s v="PG-18820"/>
    <x v="310"/>
    <x v="0"/>
    <x v="0"/>
    <s v="Boynton Beach"/>
    <x v="2"/>
    <n v="33437"/>
    <x v="0"/>
    <s v="FUR-FU-10003268"/>
    <x v="0"/>
    <x v="5"/>
    <x v="885"/>
    <x v="1109"/>
    <n v="2"/>
    <n v="0.2"/>
    <x v="232"/>
    <x v="0"/>
    <x v="0"/>
    <n v="0.25"/>
    <n v="3.8461538461538464E-2"/>
  </r>
  <r>
    <x v="1237"/>
    <s v="CA-2018-144344"/>
    <x v="99"/>
    <d v="2018-10-28T00:00:00"/>
    <s v="Same Day"/>
    <s v="PG-18820"/>
    <x v="310"/>
    <x v="0"/>
    <x v="0"/>
    <s v="Boynton Beach"/>
    <x v="2"/>
    <n v="33437"/>
    <x v="0"/>
    <s v="FUR-FU-10003553"/>
    <x v="0"/>
    <x v="5"/>
    <x v="568"/>
    <x v="1110"/>
    <n v="3"/>
    <n v="0.2"/>
    <x v="1150"/>
    <x v="0"/>
    <x v="0"/>
    <n v="0.25"/>
    <n v="3.8461538461538464E-2"/>
  </r>
  <r>
    <x v="1238"/>
    <s v="CA-2016-127012"/>
    <x v="430"/>
    <d v="2016-08-15T00:00:00"/>
    <s v="Standard Class"/>
    <s v="GM-14680"/>
    <x v="411"/>
    <x v="0"/>
    <x v="0"/>
    <s v="Seattle"/>
    <x v="4"/>
    <n v="98105"/>
    <x v="1"/>
    <s v="FUR-FU-10003691"/>
    <x v="0"/>
    <x v="5"/>
    <x v="886"/>
    <x v="1111"/>
    <n v="1"/>
    <n v="0"/>
    <x v="1151"/>
    <x v="1"/>
    <x v="1"/>
    <n v="0.33333333333333331"/>
    <n v="9.0909090909090912E-2"/>
  </r>
  <r>
    <x v="1239"/>
    <s v="CA-2016-127012"/>
    <x v="430"/>
    <d v="2016-08-15T00:00:00"/>
    <s v="Standard Class"/>
    <s v="GM-14680"/>
    <x v="411"/>
    <x v="0"/>
    <x v="0"/>
    <s v="Seattle"/>
    <x v="4"/>
    <n v="98105"/>
    <x v="1"/>
    <s v="OFF-AR-10003903"/>
    <x v="1"/>
    <x v="6"/>
    <x v="887"/>
    <x v="1112"/>
    <n v="1"/>
    <n v="0"/>
    <x v="1152"/>
    <x v="1"/>
    <x v="1"/>
    <n v="0.33333333333333331"/>
    <n v="9.0909090909090912E-2"/>
  </r>
  <r>
    <x v="1240"/>
    <s v="CA-2016-127012"/>
    <x v="430"/>
    <d v="2016-08-15T00:00:00"/>
    <s v="Standard Class"/>
    <s v="GM-14680"/>
    <x v="411"/>
    <x v="0"/>
    <x v="0"/>
    <s v="Seattle"/>
    <x v="4"/>
    <n v="98105"/>
    <x v="1"/>
    <s v="OFF-FA-10004854"/>
    <x v="1"/>
    <x v="13"/>
    <x v="271"/>
    <x v="1113"/>
    <n v="2"/>
    <n v="0"/>
    <x v="1153"/>
    <x v="1"/>
    <x v="1"/>
    <n v="0.33333333333333331"/>
    <n v="9.0909090909090912E-2"/>
  </r>
  <r>
    <x v="1241"/>
    <s v="CA-2018-128727"/>
    <x v="48"/>
    <d v="2018-09-04T00:00:00"/>
    <s v="Standard Class"/>
    <s v="MO-17800"/>
    <x v="246"/>
    <x v="2"/>
    <x v="0"/>
    <s v="New York City"/>
    <x v="15"/>
    <n v="10024"/>
    <x v="3"/>
    <s v="TEC-PH-10003442"/>
    <x v="2"/>
    <x v="7"/>
    <x v="888"/>
    <x v="1114"/>
    <n v="4"/>
    <n v="0"/>
    <x v="1154"/>
    <x v="3"/>
    <x v="0"/>
    <n v="1"/>
    <n v="9.0909090909090912E-2"/>
  </r>
  <r>
    <x v="1242"/>
    <s v="US-2018-162859"/>
    <x v="431"/>
    <d v="2018-02-22T00:00:00"/>
    <s v="Standard Class"/>
    <s v="PG-18820"/>
    <x v="310"/>
    <x v="0"/>
    <x v="0"/>
    <s v="New York City"/>
    <x v="15"/>
    <n v="10009"/>
    <x v="3"/>
    <s v="OFF-BI-10004519"/>
    <x v="1"/>
    <x v="8"/>
    <x v="889"/>
    <x v="1115"/>
    <n v="3"/>
    <n v="0.2"/>
    <x v="1155"/>
    <x v="3"/>
    <x v="0"/>
    <n v="0.5"/>
    <n v="3.8461538461538464E-2"/>
  </r>
  <r>
    <x v="1243"/>
    <s v="US-2018-162859"/>
    <x v="431"/>
    <d v="2018-02-22T00:00:00"/>
    <s v="Standard Class"/>
    <s v="PG-18820"/>
    <x v="310"/>
    <x v="0"/>
    <x v="0"/>
    <s v="New York City"/>
    <x v="15"/>
    <n v="10009"/>
    <x v="3"/>
    <s v="OFF-FA-10000304"/>
    <x v="1"/>
    <x v="13"/>
    <x v="52"/>
    <x v="525"/>
    <n v="4"/>
    <n v="0"/>
    <x v="1156"/>
    <x v="3"/>
    <x v="0"/>
    <n v="0.5"/>
    <n v="3.8461538461538464E-2"/>
  </r>
  <r>
    <x v="1244"/>
    <s v="CA-2019-133641"/>
    <x v="304"/>
    <d v="2019-05-21T00:00:00"/>
    <s v="Standard Class"/>
    <s v="EJ-14155"/>
    <x v="412"/>
    <x v="0"/>
    <x v="0"/>
    <s v="Gulfport"/>
    <x v="35"/>
    <n v="39503"/>
    <x v="0"/>
    <s v="OFF-EN-10004955"/>
    <x v="1"/>
    <x v="12"/>
    <x v="890"/>
    <x v="1116"/>
    <n v="9"/>
    <n v="0"/>
    <x v="1157"/>
    <x v="0"/>
    <x v="0"/>
    <n v="1"/>
    <n v="0.125"/>
  </r>
  <r>
    <x v="1245"/>
    <s v="CA-2016-168494"/>
    <x v="432"/>
    <d v="2016-12-14T00:00:00"/>
    <s v="Second Class"/>
    <s v="NP-18700"/>
    <x v="413"/>
    <x v="0"/>
    <x v="0"/>
    <s v="Fresno"/>
    <x v="1"/>
    <n v="93727"/>
    <x v="1"/>
    <s v="FUR-TA-10004619"/>
    <x v="0"/>
    <x v="3"/>
    <x v="891"/>
    <x v="1117"/>
    <n v="6"/>
    <n v="0.2"/>
    <x v="1158"/>
    <x v="1"/>
    <x v="0"/>
    <n v="0.33333333333333331"/>
    <n v="7.6923076923076927E-2"/>
  </r>
  <r>
    <x v="1246"/>
    <s v="CA-2016-168494"/>
    <x v="432"/>
    <d v="2016-12-14T00:00:00"/>
    <s v="Second Class"/>
    <s v="NP-18700"/>
    <x v="413"/>
    <x v="0"/>
    <x v="0"/>
    <s v="Fresno"/>
    <x v="1"/>
    <n v="93727"/>
    <x v="1"/>
    <s v="FUR-TA-10003473"/>
    <x v="0"/>
    <x v="3"/>
    <x v="216"/>
    <x v="1118"/>
    <n v="12"/>
    <n v="0.2"/>
    <x v="1159"/>
    <x v="1"/>
    <x v="0"/>
    <n v="0.33333333333333331"/>
    <n v="7.6923076923076927E-2"/>
  </r>
  <r>
    <x v="1247"/>
    <s v="CA-2016-168494"/>
    <x v="432"/>
    <d v="2016-12-14T00:00:00"/>
    <s v="Second Class"/>
    <s v="NP-18700"/>
    <x v="413"/>
    <x v="0"/>
    <x v="0"/>
    <s v="Fresno"/>
    <x v="1"/>
    <n v="93727"/>
    <x v="1"/>
    <s v="FUR-BO-10004467"/>
    <x v="0"/>
    <x v="0"/>
    <x v="892"/>
    <x v="1119"/>
    <n v="3"/>
    <n v="0.15"/>
    <x v="1160"/>
    <x v="1"/>
    <x v="0"/>
    <n v="0.33333333333333331"/>
    <n v="7.6923076923076927E-2"/>
  </r>
  <r>
    <x v="1248"/>
    <s v="CA-2019-115602"/>
    <x v="404"/>
    <d v="2019-12-24T00:00:00"/>
    <s v="Standard Class"/>
    <s v="DJ-13630"/>
    <x v="264"/>
    <x v="0"/>
    <x v="0"/>
    <s v="New York City"/>
    <x v="15"/>
    <n v="10009"/>
    <x v="3"/>
    <s v="OFF-AR-10002280"/>
    <x v="1"/>
    <x v="6"/>
    <x v="772"/>
    <x v="1120"/>
    <n v="6"/>
    <n v="0"/>
    <x v="1161"/>
    <x v="3"/>
    <x v="0"/>
    <n v="0.25"/>
    <n v="0.125"/>
  </r>
  <r>
    <x v="1249"/>
    <s v="CA-2019-115602"/>
    <x v="404"/>
    <d v="2019-12-24T00:00:00"/>
    <s v="Standard Class"/>
    <s v="DJ-13630"/>
    <x v="264"/>
    <x v="0"/>
    <x v="0"/>
    <s v="New York City"/>
    <x v="15"/>
    <n v="10009"/>
    <x v="3"/>
    <s v="FUR-CH-10001708"/>
    <x v="0"/>
    <x v="1"/>
    <x v="893"/>
    <x v="1121"/>
    <n v="9"/>
    <n v="0.1"/>
    <x v="1162"/>
    <x v="3"/>
    <x v="0"/>
    <n v="0.25"/>
    <n v="0.125"/>
  </r>
  <r>
    <x v="1250"/>
    <s v="CA-2019-115602"/>
    <x v="404"/>
    <d v="2019-12-24T00:00:00"/>
    <s v="Standard Class"/>
    <s v="DJ-13630"/>
    <x v="264"/>
    <x v="0"/>
    <x v="0"/>
    <s v="New York City"/>
    <x v="15"/>
    <n v="10009"/>
    <x v="3"/>
    <s v="OFF-AP-10000891"/>
    <x v="1"/>
    <x v="9"/>
    <x v="165"/>
    <x v="1122"/>
    <n v="13"/>
    <n v="0"/>
    <x v="1163"/>
    <x v="3"/>
    <x v="0"/>
    <n v="0.25"/>
    <n v="0.125"/>
  </r>
  <r>
    <x v="1251"/>
    <s v="CA-2019-115602"/>
    <x v="404"/>
    <d v="2019-12-24T00:00:00"/>
    <s v="Standard Class"/>
    <s v="DJ-13630"/>
    <x v="264"/>
    <x v="0"/>
    <x v="0"/>
    <s v="New York City"/>
    <x v="15"/>
    <n v="10009"/>
    <x v="3"/>
    <s v="OFF-AR-10000462"/>
    <x v="1"/>
    <x v="6"/>
    <x v="894"/>
    <x v="1123"/>
    <n v="2"/>
    <n v="0"/>
    <x v="1164"/>
    <x v="3"/>
    <x v="0"/>
    <n v="0.25"/>
    <n v="0.125"/>
  </r>
  <r>
    <x v="1252"/>
    <s v="CA-2017-154956"/>
    <x v="433"/>
    <d v="2017-07-09T00:00:00"/>
    <s v="Standard Class"/>
    <s v="IM-15070"/>
    <x v="5"/>
    <x v="0"/>
    <x v="0"/>
    <s v="Milwaukee"/>
    <x v="6"/>
    <n v="53209"/>
    <x v="2"/>
    <s v="TEC-PH-10004165"/>
    <x v="2"/>
    <x v="7"/>
    <x v="895"/>
    <x v="1124"/>
    <n v="4"/>
    <n v="0"/>
    <x v="1165"/>
    <x v="2"/>
    <x v="0"/>
    <n v="1"/>
    <n v="4.7619047619047616E-2"/>
  </r>
  <r>
    <x v="1253"/>
    <s v="CA-2019-144638"/>
    <x v="434"/>
    <d v="2019-03-14T00:00:00"/>
    <s v="Standard Class"/>
    <s v="MH-18115"/>
    <x v="414"/>
    <x v="2"/>
    <x v="0"/>
    <s v="Chester"/>
    <x v="9"/>
    <n v="19013"/>
    <x v="3"/>
    <s v="OFF-AR-10003958"/>
    <x v="1"/>
    <x v="6"/>
    <x v="686"/>
    <x v="797"/>
    <n v="2"/>
    <n v="0.2"/>
    <x v="822"/>
    <x v="3"/>
    <x v="0"/>
    <n v="0.25"/>
    <n v="4.5454545454545456E-2"/>
  </r>
  <r>
    <x v="1254"/>
    <s v="CA-2019-144638"/>
    <x v="434"/>
    <d v="2019-03-14T00:00:00"/>
    <s v="Standard Class"/>
    <s v="MH-18115"/>
    <x v="414"/>
    <x v="2"/>
    <x v="0"/>
    <s v="Chester"/>
    <x v="9"/>
    <n v="19013"/>
    <x v="3"/>
    <s v="TEC-PH-10000149"/>
    <x v="2"/>
    <x v="7"/>
    <x v="424"/>
    <x v="1125"/>
    <n v="3"/>
    <n v="0.4"/>
    <x v="1166"/>
    <x v="3"/>
    <x v="0"/>
    <n v="0.25"/>
    <n v="4.5454545454545456E-2"/>
  </r>
  <r>
    <x v="1255"/>
    <s v="CA-2019-144638"/>
    <x v="434"/>
    <d v="2019-03-14T00:00:00"/>
    <s v="Standard Class"/>
    <s v="MH-18115"/>
    <x v="414"/>
    <x v="2"/>
    <x v="0"/>
    <s v="Chester"/>
    <x v="9"/>
    <n v="19013"/>
    <x v="3"/>
    <s v="FUR-FU-10003724"/>
    <x v="0"/>
    <x v="5"/>
    <x v="896"/>
    <x v="1126"/>
    <n v="1"/>
    <n v="0.2"/>
    <x v="1167"/>
    <x v="3"/>
    <x v="0"/>
    <n v="0.25"/>
    <n v="4.5454545454545456E-2"/>
  </r>
  <r>
    <x v="1256"/>
    <s v="CA-2019-144638"/>
    <x v="434"/>
    <d v="2019-03-14T00:00:00"/>
    <s v="Standard Class"/>
    <s v="MH-18115"/>
    <x v="414"/>
    <x v="2"/>
    <x v="0"/>
    <s v="Chester"/>
    <x v="9"/>
    <n v="19013"/>
    <x v="3"/>
    <s v="FUR-FU-10003535"/>
    <x v="0"/>
    <x v="5"/>
    <x v="897"/>
    <x v="1127"/>
    <n v="2"/>
    <n v="0.2"/>
    <x v="1168"/>
    <x v="3"/>
    <x v="0"/>
    <n v="0.25"/>
    <n v="4.5454545454545456E-2"/>
  </r>
  <r>
    <x v="1257"/>
    <s v="US-2018-168620"/>
    <x v="435"/>
    <d v="2018-12-28T00:00:00"/>
    <s v="Second Class"/>
    <s v="RB-19795"/>
    <x v="176"/>
    <x v="2"/>
    <x v="0"/>
    <s v="Charlotte"/>
    <x v="3"/>
    <n v="28205"/>
    <x v="0"/>
    <s v="OFF-BI-10001575"/>
    <x v="1"/>
    <x v="8"/>
    <x v="582"/>
    <x v="1128"/>
    <n v="3"/>
    <n v="0.7"/>
    <x v="1169"/>
    <x v="0"/>
    <x v="0"/>
    <n v="0.33333333333333331"/>
    <n v="5.5555555555555552E-2"/>
  </r>
  <r>
    <x v="1258"/>
    <s v="US-2018-168620"/>
    <x v="435"/>
    <d v="2018-12-28T00:00:00"/>
    <s v="Second Class"/>
    <s v="RB-19795"/>
    <x v="176"/>
    <x v="2"/>
    <x v="0"/>
    <s v="Charlotte"/>
    <x v="3"/>
    <n v="28205"/>
    <x v="0"/>
    <s v="OFF-ST-10003716"/>
    <x v="1"/>
    <x v="4"/>
    <x v="898"/>
    <x v="1129"/>
    <n v="3"/>
    <n v="0.2"/>
    <x v="1170"/>
    <x v="0"/>
    <x v="0"/>
    <n v="0.33333333333333331"/>
    <n v="5.5555555555555552E-2"/>
  </r>
  <r>
    <x v="1259"/>
    <s v="US-2018-168620"/>
    <x v="435"/>
    <d v="2018-12-28T00:00:00"/>
    <s v="Second Class"/>
    <s v="RB-19795"/>
    <x v="176"/>
    <x v="2"/>
    <x v="0"/>
    <s v="Charlotte"/>
    <x v="3"/>
    <n v="28205"/>
    <x v="0"/>
    <s v="TEC-AC-10004469"/>
    <x v="2"/>
    <x v="11"/>
    <x v="241"/>
    <x v="1130"/>
    <n v="8"/>
    <n v="0.2"/>
    <x v="1171"/>
    <x v="0"/>
    <x v="0"/>
    <n v="0.33333333333333331"/>
    <n v="5.5555555555555552E-2"/>
  </r>
  <r>
    <x v="1260"/>
    <s v="CA-2019-117079"/>
    <x v="436"/>
    <d v="2019-10-27T00:00:00"/>
    <s v="Standard Class"/>
    <s v="JR-15700"/>
    <x v="415"/>
    <x v="0"/>
    <x v="0"/>
    <s v="Jacksonville"/>
    <x v="2"/>
    <n v="32216"/>
    <x v="0"/>
    <s v="TEC-PH-10004586"/>
    <x v="2"/>
    <x v="7"/>
    <x v="899"/>
    <x v="1131"/>
    <n v="3"/>
    <n v="0.2"/>
    <x v="1172"/>
    <x v="0"/>
    <x v="0"/>
    <n v="1"/>
    <n v="1"/>
  </r>
  <r>
    <x v="1261"/>
    <s v="US-2018-144393"/>
    <x v="99"/>
    <d v="2018-11-04T00:00:00"/>
    <s v="Standard Class"/>
    <s v="SM-20950"/>
    <x v="416"/>
    <x v="1"/>
    <x v="0"/>
    <s v="Greenville"/>
    <x v="3"/>
    <n v="27834"/>
    <x v="0"/>
    <s v="OFF-BI-10004236"/>
    <x v="1"/>
    <x v="8"/>
    <x v="900"/>
    <x v="1132"/>
    <n v="4"/>
    <n v="0.7"/>
    <x v="1173"/>
    <x v="0"/>
    <x v="0"/>
    <n v="1"/>
    <n v="4.5454545454545456E-2"/>
  </r>
  <r>
    <x v="1262"/>
    <s v="CA-2019-105053"/>
    <x v="437"/>
    <d v="2019-07-09T00:00:00"/>
    <s v="Second Class"/>
    <s v="CS-12355"/>
    <x v="394"/>
    <x v="0"/>
    <x v="0"/>
    <s v="Long Beach"/>
    <x v="15"/>
    <n v="11561"/>
    <x v="3"/>
    <s v="OFF-BI-10001634"/>
    <x v="1"/>
    <x v="8"/>
    <x v="24"/>
    <x v="1133"/>
    <n v="3"/>
    <n v="0.2"/>
    <x v="1174"/>
    <x v="3"/>
    <x v="0"/>
    <n v="1"/>
    <n v="4.5454545454545456E-2"/>
  </r>
  <r>
    <x v="1263"/>
    <s v="CA-2018-155992"/>
    <x v="393"/>
    <d v="2018-10-02T00:00:00"/>
    <s v="First Class"/>
    <s v="CC-12220"/>
    <x v="417"/>
    <x v="0"/>
    <x v="0"/>
    <s v="La Porte"/>
    <x v="14"/>
    <n v="46350"/>
    <x v="2"/>
    <s v="TEC-PH-10000215"/>
    <x v="2"/>
    <x v="7"/>
    <x v="140"/>
    <x v="1134"/>
    <n v="2"/>
    <n v="0"/>
    <x v="1175"/>
    <x v="2"/>
    <x v="0"/>
    <n v="0.5"/>
    <n v="4.5454545454545456E-2"/>
  </r>
  <r>
    <x v="1264"/>
    <s v="CA-2018-155992"/>
    <x v="393"/>
    <d v="2018-10-02T00:00:00"/>
    <s v="First Class"/>
    <s v="CC-12220"/>
    <x v="417"/>
    <x v="0"/>
    <x v="0"/>
    <s v="La Porte"/>
    <x v="14"/>
    <n v="46350"/>
    <x v="2"/>
    <s v="FUR-FU-10003724"/>
    <x v="0"/>
    <x v="5"/>
    <x v="896"/>
    <x v="1135"/>
    <n v="5"/>
    <n v="0"/>
    <x v="1176"/>
    <x v="2"/>
    <x v="0"/>
    <n v="0.5"/>
    <n v="4.5454545454545456E-2"/>
  </r>
  <r>
    <x v="1265"/>
    <s v="CA-2019-110380"/>
    <x v="264"/>
    <d v="2019-09-07T00:00:00"/>
    <s v="Standard Class"/>
    <s v="PF-19225"/>
    <x v="418"/>
    <x v="0"/>
    <x v="0"/>
    <s v="San Francisco"/>
    <x v="1"/>
    <n v="94122"/>
    <x v="1"/>
    <s v="OFF-AR-10000422"/>
    <x v="1"/>
    <x v="6"/>
    <x v="901"/>
    <x v="1136"/>
    <n v="3"/>
    <n v="0"/>
    <x v="1177"/>
    <x v="1"/>
    <x v="0"/>
    <n v="1"/>
    <n v="0.1"/>
  </r>
  <r>
    <x v="1266"/>
    <s v="US-2016-167738"/>
    <x v="163"/>
    <d v="2016-12-29T00:00:00"/>
    <s v="Standard Class"/>
    <s v="JC-16105"/>
    <x v="36"/>
    <x v="1"/>
    <x v="0"/>
    <s v="Los Angeles"/>
    <x v="1"/>
    <n v="90045"/>
    <x v="1"/>
    <s v="OFF-ST-10003306"/>
    <x v="1"/>
    <x v="4"/>
    <x v="385"/>
    <x v="1137"/>
    <n v="1"/>
    <n v="0"/>
    <x v="1178"/>
    <x v="1"/>
    <x v="0"/>
    <n v="0.5"/>
    <n v="0.1111111111111111"/>
  </r>
  <r>
    <x v="1267"/>
    <s v="US-2016-167738"/>
    <x v="163"/>
    <d v="2016-12-29T00:00:00"/>
    <s v="Standard Class"/>
    <s v="JC-16105"/>
    <x v="36"/>
    <x v="1"/>
    <x v="0"/>
    <s v="Los Angeles"/>
    <x v="1"/>
    <n v="90045"/>
    <x v="1"/>
    <s v="FUR-CH-10001146"/>
    <x v="0"/>
    <x v="1"/>
    <x v="64"/>
    <x v="1138"/>
    <n v="6"/>
    <n v="0.2"/>
    <x v="1179"/>
    <x v="1"/>
    <x v="0"/>
    <n v="0.5"/>
    <n v="0.1111111111111111"/>
  </r>
  <r>
    <x v="1268"/>
    <s v="CA-2019-121412"/>
    <x v="397"/>
    <d v="2019-09-27T00:00:00"/>
    <s v="Standard Class"/>
    <s v="BG-11695"/>
    <x v="410"/>
    <x v="1"/>
    <x v="0"/>
    <s v="Louisville"/>
    <x v="22"/>
    <n v="80027"/>
    <x v="1"/>
    <s v="FUR-FU-10000246"/>
    <x v="0"/>
    <x v="5"/>
    <x v="391"/>
    <x v="1139"/>
    <n v="3"/>
    <n v="0.2"/>
    <x v="1180"/>
    <x v="1"/>
    <x v="0"/>
    <n v="1"/>
    <n v="0.125"/>
  </r>
  <r>
    <x v="1269"/>
    <s v="CA-2019-100426"/>
    <x v="400"/>
    <d v="2019-06-08T00:00:00"/>
    <s v="Standard Class"/>
    <s v="DC-12850"/>
    <x v="419"/>
    <x v="0"/>
    <x v="0"/>
    <s v="Florence"/>
    <x v="19"/>
    <n v="35630"/>
    <x v="0"/>
    <s v="OFF-PA-10002870"/>
    <x v="1"/>
    <x v="10"/>
    <x v="902"/>
    <x v="1140"/>
    <n v="2"/>
    <n v="0"/>
    <x v="1181"/>
    <x v="0"/>
    <x v="0"/>
    <n v="1"/>
    <n v="5.5555555555555552E-2"/>
  </r>
  <r>
    <x v="1270"/>
    <s v="US-2018-103646"/>
    <x v="438"/>
    <d v="2018-04-26T00:00:00"/>
    <s v="Standard Class"/>
    <s v="SP-20545"/>
    <x v="259"/>
    <x v="1"/>
    <x v="0"/>
    <s v="Chicago"/>
    <x v="10"/>
    <n v="60623"/>
    <x v="2"/>
    <s v="OFF-ST-10000563"/>
    <x v="1"/>
    <x v="4"/>
    <x v="903"/>
    <x v="1141"/>
    <n v="4"/>
    <n v="0.2"/>
    <x v="1182"/>
    <x v="2"/>
    <x v="0"/>
    <n v="0.33333333333333331"/>
    <n v="0.1"/>
  </r>
  <r>
    <x v="1271"/>
    <s v="US-2018-103646"/>
    <x v="438"/>
    <d v="2018-04-26T00:00:00"/>
    <s v="Standard Class"/>
    <s v="SP-20545"/>
    <x v="259"/>
    <x v="1"/>
    <x v="0"/>
    <s v="Chicago"/>
    <x v="10"/>
    <n v="60623"/>
    <x v="2"/>
    <s v="OFF-AP-10004487"/>
    <x v="1"/>
    <x v="9"/>
    <x v="722"/>
    <x v="1142"/>
    <n v="3"/>
    <n v="0.8"/>
    <x v="1183"/>
    <x v="2"/>
    <x v="0"/>
    <n v="0.33333333333333331"/>
    <n v="0.1"/>
  </r>
  <r>
    <x v="1272"/>
    <s v="US-2018-103646"/>
    <x v="438"/>
    <d v="2018-04-26T00:00:00"/>
    <s v="Standard Class"/>
    <s v="SP-20545"/>
    <x v="259"/>
    <x v="1"/>
    <x v="0"/>
    <s v="Chicago"/>
    <x v="10"/>
    <n v="60623"/>
    <x v="2"/>
    <s v="OFF-BI-10002854"/>
    <x v="1"/>
    <x v="8"/>
    <x v="904"/>
    <x v="1143"/>
    <n v="8"/>
    <n v="0.8"/>
    <x v="1184"/>
    <x v="2"/>
    <x v="0"/>
    <n v="0.33333333333333331"/>
    <n v="0.1"/>
  </r>
  <r>
    <x v="1273"/>
    <s v="CA-2018-119186"/>
    <x v="439"/>
    <d v="2018-05-26T00:00:00"/>
    <s v="Same Day"/>
    <s v="MS-17710"/>
    <x v="384"/>
    <x v="0"/>
    <x v="0"/>
    <s v="Fort Worth"/>
    <x v="5"/>
    <n v="76106"/>
    <x v="2"/>
    <s v="OFF-PA-10004621"/>
    <x v="1"/>
    <x v="10"/>
    <x v="745"/>
    <x v="563"/>
    <n v="2"/>
    <n v="0.2"/>
    <x v="572"/>
    <x v="2"/>
    <x v="0"/>
    <n v="0.25"/>
    <n v="6.6666666666666666E-2"/>
  </r>
  <r>
    <x v="1274"/>
    <s v="CA-2018-119186"/>
    <x v="439"/>
    <d v="2018-05-26T00:00:00"/>
    <s v="Same Day"/>
    <s v="MS-17710"/>
    <x v="384"/>
    <x v="0"/>
    <x v="0"/>
    <s v="Fort Worth"/>
    <x v="5"/>
    <n v="76106"/>
    <x v="2"/>
    <s v="FUR-CH-10001973"/>
    <x v="0"/>
    <x v="1"/>
    <x v="905"/>
    <x v="1144"/>
    <n v="5"/>
    <n v="0.3"/>
    <x v="1185"/>
    <x v="2"/>
    <x v="0"/>
    <n v="0.25"/>
    <n v="6.6666666666666666E-2"/>
  </r>
  <r>
    <x v="1275"/>
    <s v="CA-2018-119186"/>
    <x v="439"/>
    <d v="2018-05-26T00:00:00"/>
    <s v="Same Day"/>
    <s v="MS-17710"/>
    <x v="384"/>
    <x v="0"/>
    <x v="0"/>
    <s v="Fort Worth"/>
    <x v="5"/>
    <n v="76106"/>
    <x v="2"/>
    <s v="OFF-PA-10004040"/>
    <x v="1"/>
    <x v="10"/>
    <x v="99"/>
    <x v="646"/>
    <n v="3"/>
    <n v="0.2"/>
    <x v="1186"/>
    <x v="2"/>
    <x v="0"/>
    <n v="0.25"/>
    <n v="6.6666666666666666E-2"/>
  </r>
  <r>
    <x v="1276"/>
    <s v="CA-2018-119186"/>
    <x v="439"/>
    <d v="2018-05-26T00:00:00"/>
    <s v="Same Day"/>
    <s v="MS-17710"/>
    <x v="384"/>
    <x v="0"/>
    <x v="0"/>
    <s v="Fort Worth"/>
    <x v="5"/>
    <n v="76106"/>
    <x v="2"/>
    <s v="TEC-AC-10000580"/>
    <x v="2"/>
    <x v="11"/>
    <x v="906"/>
    <x v="1145"/>
    <n v="1"/>
    <n v="0.2"/>
    <x v="1187"/>
    <x v="2"/>
    <x v="0"/>
    <n v="0.25"/>
    <n v="6.6666666666666666E-2"/>
  </r>
  <r>
    <x v="1277"/>
    <s v="CA-2018-148698"/>
    <x v="440"/>
    <d v="2018-05-07T00:00:00"/>
    <s v="Standard Class"/>
    <s v="BD-11770"/>
    <x v="420"/>
    <x v="0"/>
    <x v="0"/>
    <s v="Houston"/>
    <x v="5"/>
    <n v="77070"/>
    <x v="2"/>
    <s v="OFF-AR-10004022"/>
    <x v="1"/>
    <x v="6"/>
    <x v="907"/>
    <x v="1146"/>
    <n v="3"/>
    <n v="0.2"/>
    <x v="1188"/>
    <x v="2"/>
    <x v="0"/>
    <n v="1"/>
    <n v="0.1"/>
  </r>
  <r>
    <x v="1278"/>
    <s v="CA-2016-163293"/>
    <x v="78"/>
    <d v="2016-09-11T00:00:00"/>
    <s v="First Class"/>
    <s v="KC-16255"/>
    <x v="346"/>
    <x v="1"/>
    <x v="0"/>
    <s v="Macon"/>
    <x v="32"/>
    <n v="31204"/>
    <x v="0"/>
    <s v="TEC-AC-10004209"/>
    <x v="2"/>
    <x v="11"/>
    <x v="908"/>
    <x v="1147"/>
    <n v="3"/>
    <n v="0"/>
    <x v="1189"/>
    <x v="0"/>
    <x v="0"/>
    <n v="0.5"/>
    <n v="0.1"/>
  </r>
  <r>
    <x v="1279"/>
    <s v="CA-2016-163293"/>
    <x v="78"/>
    <d v="2016-09-11T00:00:00"/>
    <s v="First Class"/>
    <s v="KC-16255"/>
    <x v="346"/>
    <x v="1"/>
    <x v="0"/>
    <s v="Macon"/>
    <x v="32"/>
    <n v="31204"/>
    <x v="0"/>
    <s v="TEC-AC-10000023"/>
    <x v="2"/>
    <x v="11"/>
    <x v="909"/>
    <x v="1148"/>
    <n v="4"/>
    <n v="0"/>
    <x v="1190"/>
    <x v="0"/>
    <x v="0"/>
    <n v="0.5"/>
    <n v="0.1"/>
  </r>
  <r>
    <x v="1280"/>
    <s v="CA-2018-160815"/>
    <x v="64"/>
    <d v="2018-09-06T00:00:00"/>
    <s v="First Class"/>
    <s v="TR-21325"/>
    <x v="309"/>
    <x v="0"/>
    <x v="0"/>
    <s v="Cedar Rapids"/>
    <x v="23"/>
    <n v="52402"/>
    <x v="2"/>
    <s v="TEC-PH-10003505"/>
    <x v="2"/>
    <x v="7"/>
    <x v="910"/>
    <x v="1149"/>
    <n v="3"/>
    <n v="0"/>
    <x v="1191"/>
    <x v="2"/>
    <x v="0"/>
    <n v="1"/>
    <n v="0.14285714285714285"/>
  </r>
  <r>
    <x v="1281"/>
    <s v="CA-2019-122154"/>
    <x v="359"/>
    <d v="2019-04-11T00:00:00"/>
    <s v="First Class"/>
    <s v="SA-20830"/>
    <x v="193"/>
    <x v="0"/>
    <x v="0"/>
    <s v="Jacksonville"/>
    <x v="2"/>
    <n v="32216"/>
    <x v="0"/>
    <s v="OFF-LA-10000121"/>
    <x v="1"/>
    <x v="2"/>
    <x v="911"/>
    <x v="1150"/>
    <n v="3"/>
    <n v="0.2"/>
    <x v="1192"/>
    <x v="0"/>
    <x v="0"/>
    <n v="0.33333333333333331"/>
    <n v="4.7619047619047616E-2"/>
  </r>
  <r>
    <x v="1282"/>
    <s v="CA-2019-122154"/>
    <x v="359"/>
    <d v="2019-04-11T00:00:00"/>
    <s v="First Class"/>
    <s v="SA-20830"/>
    <x v="193"/>
    <x v="0"/>
    <x v="0"/>
    <s v="Jacksonville"/>
    <x v="2"/>
    <n v="32216"/>
    <x v="0"/>
    <s v="OFF-BI-10002026"/>
    <x v="1"/>
    <x v="8"/>
    <x v="912"/>
    <x v="1151"/>
    <n v="1"/>
    <n v="0.7"/>
    <x v="1193"/>
    <x v="0"/>
    <x v="0"/>
    <n v="0.33333333333333331"/>
    <n v="4.7619047619047616E-2"/>
  </r>
  <r>
    <x v="1283"/>
    <s v="CA-2019-122154"/>
    <x v="359"/>
    <d v="2019-04-11T00:00:00"/>
    <s v="First Class"/>
    <s v="SA-20830"/>
    <x v="193"/>
    <x v="0"/>
    <x v="0"/>
    <s v="Jacksonville"/>
    <x v="2"/>
    <n v="32216"/>
    <x v="0"/>
    <s v="OFF-PA-10000994"/>
    <x v="1"/>
    <x v="10"/>
    <x v="913"/>
    <x v="1152"/>
    <n v="3"/>
    <n v="0.2"/>
    <x v="1194"/>
    <x v="0"/>
    <x v="0"/>
    <n v="0.33333333333333331"/>
    <n v="4.7619047619047616E-2"/>
  </r>
  <r>
    <x v="1284"/>
    <s v="US-2017-149692"/>
    <x v="401"/>
    <d v="2017-12-12T00:00:00"/>
    <s v="Standard Class"/>
    <s v="KW-16435"/>
    <x v="147"/>
    <x v="0"/>
    <x v="0"/>
    <s v="Austin"/>
    <x v="5"/>
    <n v="78745"/>
    <x v="2"/>
    <s v="OFF-BI-10002813"/>
    <x v="1"/>
    <x v="8"/>
    <x v="914"/>
    <x v="1153"/>
    <n v="7"/>
    <n v="0.8"/>
    <x v="1195"/>
    <x v="2"/>
    <x v="0"/>
    <n v="1"/>
    <n v="0.1"/>
  </r>
  <r>
    <x v="1285"/>
    <s v="CA-2018-119445"/>
    <x v="190"/>
    <d v="2018-07-03T00:00:00"/>
    <s v="Standard Class"/>
    <s v="GM-14500"/>
    <x v="421"/>
    <x v="0"/>
    <x v="0"/>
    <s v="Providence"/>
    <x v="34"/>
    <n v="2908"/>
    <x v="3"/>
    <s v="OFF-ST-10000617"/>
    <x v="1"/>
    <x v="4"/>
    <x v="384"/>
    <x v="81"/>
    <n v="5"/>
    <n v="0"/>
    <x v="1196"/>
    <x v="3"/>
    <x v="0"/>
    <n v="1"/>
    <n v="7.6923076923076927E-2"/>
  </r>
  <r>
    <x v="1286"/>
    <s v="CA-2017-124268"/>
    <x v="433"/>
    <d v="2017-07-08T00:00:00"/>
    <s v="Standard Class"/>
    <s v="AD-10180"/>
    <x v="57"/>
    <x v="2"/>
    <x v="0"/>
    <s v="New York City"/>
    <x v="15"/>
    <n v="10035"/>
    <x v="3"/>
    <s v="OFF-AR-10004817"/>
    <x v="1"/>
    <x v="6"/>
    <x v="915"/>
    <x v="1154"/>
    <n v="3"/>
    <n v="0"/>
    <x v="1197"/>
    <x v="3"/>
    <x v="0"/>
    <n v="1"/>
    <n v="8.3333333333333329E-2"/>
  </r>
  <r>
    <x v="1287"/>
    <s v="CA-2018-154711"/>
    <x v="441"/>
    <d v="2018-11-26T00:00:00"/>
    <s v="Standard Class"/>
    <s v="TB-21355"/>
    <x v="422"/>
    <x v="1"/>
    <x v="0"/>
    <s v="New York City"/>
    <x v="15"/>
    <n v="10009"/>
    <x v="3"/>
    <s v="FUR-FU-10000397"/>
    <x v="0"/>
    <x v="5"/>
    <x v="63"/>
    <x v="1155"/>
    <n v="2"/>
    <n v="0"/>
    <x v="1198"/>
    <x v="3"/>
    <x v="0"/>
    <n v="0.33333333333333331"/>
    <n v="7.6923076923076927E-2"/>
  </r>
  <r>
    <x v="1288"/>
    <s v="CA-2018-154711"/>
    <x v="441"/>
    <d v="2018-11-26T00:00:00"/>
    <s v="Standard Class"/>
    <s v="TB-21355"/>
    <x v="422"/>
    <x v="1"/>
    <x v="0"/>
    <s v="New York City"/>
    <x v="15"/>
    <n v="10009"/>
    <x v="3"/>
    <s v="OFF-BI-10000605"/>
    <x v="1"/>
    <x v="8"/>
    <x v="536"/>
    <x v="854"/>
    <n v="4"/>
    <n v="0.2"/>
    <x v="1199"/>
    <x v="3"/>
    <x v="0"/>
    <n v="0.33333333333333331"/>
    <n v="7.6923076923076927E-2"/>
  </r>
  <r>
    <x v="1289"/>
    <s v="CA-2018-154711"/>
    <x v="441"/>
    <d v="2018-11-26T00:00:00"/>
    <s v="Standard Class"/>
    <s v="TB-21355"/>
    <x v="422"/>
    <x v="1"/>
    <x v="0"/>
    <s v="New York City"/>
    <x v="15"/>
    <n v="10009"/>
    <x v="3"/>
    <s v="OFF-AR-10001860"/>
    <x v="1"/>
    <x v="6"/>
    <x v="916"/>
    <x v="1156"/>
    <n v="3"/>
    <n v="0"/>
    <x v="1200"/>
    <x v="3"/>
    <x v="0"/>
    <n v="0.33333333333333331"/>
    <n v="7.6923076923076927E-2"/>
  </r>
  <r>
    <x v="1290"/>
    <s v="CA-2018-163384"/>
    <x v="338"/>
    <d v="2018-11-12T00:00:00"/>
    <s v="First Class"/>
    <s v="CC-12430"/>
    <x v="254"/>
    <x v="2"/>
    <x v="0"/>
    <s v="San Francisco"/>
    <x v="1"/>
    <n v="94122"/>
    <x v="1"/>
    <s v="OFF-BI-10004970"/>
    <x v="1"/>
    <x v="8"/>
    <x v="917"/>
    <x v="1157"/>
    <n v="4"/>
    <n v="0.2"/>
    <x v="1201"/>
    <x v="1"/>
    <x v="0"/>
    <n v="0.5"/>
    <n v="5.2631578947368418E-2"/>
  </r>
  <r>
    <x v="1291"/>
    <s v="CA-2018-163384"/>
    <x v="338"/>
    <d v="2018-11-12T00:00:00"/>
    <s v="First Class"/>
    <s v="CC-12430"/>
    <x v="254"/>
    <x v="2"/>
    <x v="0"/>
    <s v="San Francisco"/>
    <x v="1"/>
    <n v="94122"/>
    <x v="1"/>
    <s v="OFF-PA-10003172"/>
    <x v="1"/>
    <x v="10"/>
    <x v="854"/>
    <x v="56"/>
    <n v="5"/>
    <n v="0"/>
    <x v="56"/>
    <x v="1"/>
    <x v="0"/>
    <n v="0.5"/>
    <n v="5.2631578947368418E-2"/>
  </r>
  <r>
    <x v="1292"/>
    <s v="CA-2017-101707"/>
    <x v="375"/>
    <d v="2017-09-01T00:00:00"/>
    <s v="Standard Class"/>
    <s v="PF-19165"/>
    <x v="58"/>
    <x v="0"/>
    <x v="0"/>
    <s v="San Diego"/>
    <x v="1"/>
    <n v="92105"/>
    <x v="1"/>
    <s v="OFF-SU-10001218"/>
    <x v="1"/>
    <x v="14"/>
    <x v="134"/>
    <x v="1158"/>
    <n v="3"/>
    <n v="0"/>
    <x v="1202"/>
    <x v="1"/>
    <x v="0"/>
    <n v="0.33333333333333331"/>
    <n v="0.1"/>
  </r>
  <r>
    <x v="1293"/>
    <s v="CA-2017-101707"/>
    <x v="375"/>
    <d v="2017-09-01T00:00:00"/>
    <s v="Standard Class"/>
    <s v="PF-19165"/>
    <x v="58"/>
    <x v="0"/>
    <x v="0"/>
    <s v="San Diego"/>
    <x v="1"/>
    <n v="92105"/>
    <x v="1"/>
    <s v="OFF-PA-10002968"/>
    <x v="1"/>
    <x v="10"/>
    <x v="918"/>
    <x v="1159"/>
    <n v="5"/>
    <n v="0"/>
    <x v="1203"/>
    <x v="1"/>
    <x v="0"/>
    <n v="0.33333333333333331"/>
    <n v="0.1"/>
  </r>
  <r>
    <x v="1294"/>
    <s v="CA-2017-101707"/>
    <x v="375"/>
    <d v="2017-09-01T00:00:00"/>
    <s v="Standard Class"/>
    <s v="PF-19165"/>
    <x v="58"/>
    <x v="0"/>
    <x v="0"/>
    <s v="San Diego"/>
    <x v="1"/>
    <n v="92105"/>
    <x v="1"/>
    <s v="OFF-LA-10000134"/>
    <x v="1"/>
    <x v="2"/>
    <x v="85"/>
    <x v="1160"/>
    <n v="1"/>
    <n v="0"/>
    <x v="1204"/>
    <x v="1"/>
    <x v="0"/>
    <n v="0.33333333333333331"/>
    <n v="0.1"/>
  </r>
  <r>
    <x v="1295"/>
    <s v="CA-2017-138898"/>
    <x v="442"/>
    <d v="2017-05-29T00:00:00"/>
    <s v="Standard Class"/>
    <s v="JH-16180"/>
    <x v="423"/>
    <x v="0"/>
    <x v="0"/>
    <s v="Pueblo"/>
    <x v="22"/>
    <n v="81001"/>
    <x v="1"/>
    <s v="OFF-AP-10004487"/>
    <x v="1"/>
    <x v="9"/>
    <x v="722"/>
    <x v="1161"/>
    <n v="13"/>
    <n v="0.2"/>
    <x v="1205"/>
    <x v="1"/>
    <x v="0"/>
    <n v="1"/>
    <n v="0.2"/>
  </r>
  <r>
    <x v="1296"/>
    <s v="CA-2019-115427"/>
    <x v="247"/>
    <d v="2020-01-03T00:00:00"/>
    <s v="Standard Class"/>
    <s v="EB-13975"/>
    <x v="424"/>
    <x v="1"/>
    <x v="0"/>
    <s v="Fairfield"/>
    <x v="1"/>
    <n v="94533"/>
    <x v="1"/>
    <s v="OFF-BI-10002103"/>
    <x v="1"/>
    <x v="8"/>
    <x v="530"/>
    <x v="1162"/>
    <n v="2"/>
    <n v="0.2"/>
    <x v="1206"/>
    <x v="1"/>
    <x v="1"/>
    <n v="0.5"/>
    <n v="0.16666666666666666"/>
  </r>
  <r>
    <x v="1297"/>
    <s v="CA-2019-115427"/>
    <x v="247"/>
    <d v="2020-01-03T00:00:00"/>
    <s v="Standard Class"/>
    <s v="EB-13975"/>
    <x v="424"/>
    <x v="1"/>
    <x v="0"/>
    <s v="Fairfield"/>
    <x v="1"/>
    <n v="94533"/>
    <x v="1"/>
    <s v="OFF-BI-10004632"/>
    <x v="1"/>
    <x v="8"/>
    <x v="919"/>
    <x v="1163"/>
    <n v="2"/>
    <n v="0.2"/>
    <x v="1207"/>
    <x v="1"/>
    <x v="1"/>
    <n v="0.5"/>
    <n v="0.16666666666666666"/>
  </r>
  <r>
    <x v="1298"/>
    <s v="CA-2018-134425"/>
    <x v="16"/>
    <d v="2018-12-12T00:00:00"/>
    <s v="Second Class"/>
    <s v="QJ-19255"/>
    <x v="425"/>
    <x v="1"/>
    <x v="0"/>
    <s v="Saint Paul"/>
    <x v="11"/>
    <n v="55106"/>
    <x v="2"/>
    <s v="TEC-PH-10003555"/>
    <x v="2"/>
    <x v="7"/>
    <x v="462"/>
    <x v="1164"/>
    <n v="5"/>
    <n v="0"/>
    <x v="1208"/>
    <x v="2"/>
    <x v="0"/>
    <n v="1"/>
    <n v="7.6923076923076927E-2"/>
  </r>
  <r>
    <x v="1299"/>
    <s v="CA-2017-121391"/>
    <x v="242"/>
    <d v="2017-10-07T00:00:00"/>
    <s v="First Class"/>
    <s v="AA-10315"/>
    <x v="397"/>
    <x v="0"/>
    <x v="0"/>
    <s v="San Francisco"/>
    <x v="1"/>
    <n v="94109"/>
    <x v="1"/>
    <s v="OFF-ST-10001590"/>
    <x v="1"/>
    <x v="4"/>
    <x v="147"/>
    <x v="1165"/>
    <n v="2"/>
    <n v="0"/>
    <x v="1209"/>
    <x v="1"/>
    <x v="0"/>
    <n v="1"/>
    <n v="9.0909090909090912E-2"/>
  </r>
  <r>
    <x v="1300"/>
    <s v="CA-2018-137043"/>
    <x v="443"/>
    <d v="2018-12-25T00:00:00"/>
    <s v="Second Class"/>
    <s v="LC-17140"/>
    <x v="95"/>
    <x v="0"/>
    <x v="0"/>
    <s v="Springfield"/>
    <x v="17"/>
    <n v="22153"/>
    <x v="0"/>
    <s v="FUR-FU-10003664"/>
    <x v="0"/>
    <x v="5"/>
    <x v="35"/>
    <x v="1166"/>
    <n v="6"/>
    <n v="0"/>
    <x v="1210"/>
    <x v="0"/>
    <x v="0"/>
    <n v="0.5"/>
    <n v="5.2631578947368418E-2"/>
  </r>
  <r>
    <x v="1301"/>
    <s v="CA-2018-137043"/>
    <x v="443"/>
    <d v="2018-12-25T00:00:00"/>
    <s v="Second Class"/>
    <s v="LC-17140"/>
    <x v="95"/>
    <x v="0"/>
    <x v="0"/>
    <s v="Springfield"/>
    <x v="17"/>
    <n v="22153"/>
    <x v="0"/>
    <s v="FUR-FU-10003664"/>
    <x v="0"/>
    <x v="5"/>
    <x v="35"/>
    <x v="1167"/>
    <n v="3"/>
    <n v="0"/>
    <x v="1211"/>
    <x v="0"/>
    <x v="0"/>
    <n v="0.5"/>
    <n v="5.2631578947368418E-2"/>
  </r>
  <r>
    <x v="1302"/>
    <s v="CA-2017-115847"/>
    <x v="444"/>
    <d v="2017-09-24T00:00:00"/>
    <s v="Second Class"/>
    <s v="TC-21535"/>
    <x v="426"/>
    <x v="2"/>
    <x v="0"/>
    <s v="Arlington"/>
    <x v="17"/>
    <n v="22204"/>
    <x v="0"/>
    <s v="FUR-BO-10003433"/>
    <x v="0"/>
    <x v="0"/>
    <x v="920"/>
    <x v="1168"/>
    <n v="2"/>
    <n v="0"/>
    <x v="1212"/>
    <x v="0"/>
    <x v="0"/>
    <n v="1"/>
    <n v="0.1"/>
  </r>
  <r>
    <x v="1303"/>
    <s v="US-2019-126179"/>
    <x v="445"/>
    <d v="2019-07-07T00:00:00"/>
    <s v="Standard Class"/>
    <s v="CS-12460"/>
    <x v="427"/>
    <x v="0"/>
    <x v="0"/>
    <s v="Columbus"/>
    <x v="32"/>
    <n v="31907"/>
    <x v="0"/>
    <s v="FUR-FU-10002554"/>
    <x v="0"/>
    <x v="5"/>
    <x v="921"/>
    <x v="1169"/>
    <n v="1"/>
    <n v="0"/>
    <x v="1213"/>
    <x v="0"/>
    <x v="0"/>
    <n v="0.5"/>
    <n v="0.16666666666666666"/>
  </r>
  <r>
    <x v="1304"/>
    <s v="US-2019-126179"/>
    <x v="445"/>
    <d v="2019-07-07T00:00:00"/>
    <s v="Standard Class"/>
    <s v="CS-12460"/>
    <x v="427"/>
    <x v="0"/>
    <x v="0"/>
    <s v="Columbus"/>
    <x v="32"/>
    <n v="31907"/>
    <x v="0"/>
    <s v="TEC-PH-10001557"/>
    <x v="2"/>
    <x v="7"/>
    <x v="664"/>
    <x v="1170"/>
    <n v="3"/>
    <n v="0"/>
    <x v="1214"/>
    <x v="0"/>
    <x v="0"/>
    <n v="0.5"/>
    <n v="0.16666666666666666"/>
  </r>
  <r>
    <x v="1305"/>
    <s v="CA-2018-101966"/>
    <x v="216"/>
    <d v="2018-07-16T00:00:00"/>
    <s v="Second Class"/>
    <s v="BM-11785"/>
    <x v="298"/>
    <x v="0"/>
    <x v="0"/>
    <s v="Houston"/>
    <x v="5"/>
    <n v="77036"/>
    <x v="2"/>
    <s v="TEC-PH-10003437"/>
    <x v="2"/>
    <x v="7"/>
    <x v="922"/>
    <x v="1171"/>
    <n v="7"/>
    <n v="0.2"/>
    <x v="1215"/>
    <x v="2"/>
    <x v="0"/>
    <n v="1"/>
    <n v="7.1428571428571425E-2"/>
  </r>
  <r>
    <x v="1306"/>
    <s v="CA-2018-141397"/>
    <x v="23"/>
    <d v="2018-06-21T00:00:00"/>
    <s v="First Class"/>
    <s v="RC-19825"/>
    <x v="116"/>
    <x v="0"/>
    <x v="0"/>
    <s v="Pasadena"/>
    <x v="1"/>
    <n v="91104"/>
    <x v="1"/>
    <s v="OFF-PA-10002986"/>
    <x v="1"/>
    <x v="10"/>
    <x v="482"/>
    <x v="1172"/>
    <n v="7"/>
    <n v="0"/>
    <x v="1216"/>
    <x v="1"/>
    <x v="0"/>
    <n v="0.2"/>
    <n v="0.1"/>
  </r>
  <r>
    <x v="1307"/>
    <s v="CA-2018-141397"/>
    <x v="23"/>
    <d v="2018-06-21T00:00:00"/>
    <s v="First Class"/>
    <s v="RC-19825"/>
    <x v="116"/>
    <x v="0"/>
    <x v="0"/>
    <s v="Pasadena"/>
    <x v="1"/>
    <n v="91104"/>
    <x v="1"/>
    <s v="OFF-BI-10000320"/>
    <x v="1"/>
    <x v="8"/>
    <x v="776"/>
    <x v="1173"/>
    <n v="3"/>
    <n v="0.2"/>
    <x v="1217"/>
    <x v="1"/>
    <x v="0"/>
    <n v="0.2"/>
    <n v="0.1"/>
  </r>
  <r>
    <x v="1308"/>
    <s v="CA-2018-141397"/>
    <x v="23"/>
    <d v="2018-06-21T00:00:00"/>
    <s v="First Class"/>
    <s v="RC-19825"/>
    <x v="116"/>
    <x v="0"/>
    <x v="0"/>
    <s v="Pasadena"/>
    <x v="1"/>
    <n v="91104"/>
    <x v="1"/>
    <s v="OFF-AP-10003971"/>
    <x v="1"/>
    <x v="9"/>
    <x v="923"/>
    <x v="1174"/>
    <n v="2"/>
    <n v="0"/>
    <x v="1218"/>
    <x v="1"/>
    <x v="0"/>
    <n v="0.2"/>
    <n v="0.1"/>
  </r>
  <r>
    <x v="1309"/>
    <s v="CA-2018-141397"/>
    <x v="23"/>
    <d v="2018-06-21T00:00:00"/>
    <s v="First Class"/>
    <s v="RC-19825"/>
    <x v="116"/>
    <x v="0"/>
    <x v="0"/>
    <s v="Pasadena"/>
    <x v="1"/>
    <n v="91104"/>
    <x v="1"/>
    <s v="OFF-ST-10001469"/>
    <x v="1"/>
    <x v="4"/>
    <x v="399"/>
    <x v="427"/>
    <n v="3"/>
    <n v="0"/>
    <x v="437"/>
    <x v="1"/>
    <x v="0"/>
    <n v="0.2"/>
    <n v="0.1"/>
  </r>
  <r>
    <x v="1310"/>
    <s v="CA-2018-141397"/>
    <x v="23"/>
    <d v="2018-06-21T00:00:00"/>
    <s v="First Class"/>
    <s v="RC-19825"/>
    <x v="116"/>
    <x v="0"/>
    <x v="0"/>
    <s v="Pasadena"/>
    <x v="1"/>
    <n v="91104"/>
    <x v="1"/>
    <s v="FUR-CH-10003846"/>
    <x v="0"/>
    <x v="1"/>
    <x v="924"/>
    <x v="224"/>
    <n v="2"/>
    <n v="0.2"/>
    <x v="1219"/>
    <x v="1"/>
    <x v="0"/>
    <n v="0.2"/>
    <n v="0.1"/>
  </r>
  <r>
    <x v="1311"/>
    <s v="CA-2018-141082"/>
    <x v="10"/>
    <d v="2018-12-13T00:00:00"/>
    <s v="Standard Class"/>
    <s v="FM-14380"/>
    <x v="248"/>
    <x v="0"/>
    <x v="0"/>
    <s v="Lawrence"/>
    <x v="31"/>
    <n v="1841"/>
    <x v="3"/>
    <s v="OFF-LA-10001404"/>
    <x v="1"/>
    <x v="2"/>
    <x v="925"/>
    <x v="1175"/>
    <n v="1"/>
    <n v="0"/>
    <x v="1220"/>
    <x v="3"/>
    <x v="0"/>
    <n v="0.5"/>
    <n v="7.1428571428571425E-2"/>
  </r>
  <r>
    <x v="1312"/>
    <s v="CA-2018-141082"/>
    <x v="10"/>
    <d v="2018-12-13T00:00:00"/>
    <s v="Standard Class"/>
    <s v="FM-14380"/>
    <x v="248"/>
    <x v="0"/>
    <x v="0"/>
    <s v="Lawrence"/>
    <x v="31"/>
    <n v="1841"/>
    <x v="3"/>
    <s v="OFF-LA-10001474"/>
    <x v="1"/>
    <x v="2"/>
    <x v="926"/>
    <x v="1176"/>
    <n v="4"/>
    <n v="0"/>
    <x v="1221"/>
    <x v="3"/>
    <x v="0"/>
    <n v="0.5"/>
    <n v="7.1428571428571425E-2"/>
  </r>
  <r>
    <x v="1313"/>
    <s v="US-2018-134488"/>
    <x v="446"/>
    <d v="2018-10-01T00:00:00"/>
    <s v="Standard Class"/>
    <s v="PK-19075"/>
    <x v="7"/>
    <x v="0"/>
    <x v="0"/>
    <s v="Columbus"/>
    <x v="24"/>
    <n v="43229"/>
    <x v="3"/>
    <s v="FUR-CH-10003199"/>
    <x v="0"/>
    <x v="1"/>
    <x v="637"/>
    <x v="1177"/>
    <n v="2"/>
    <n v="0.3"/>
    <x v="1222"/>
    <x v="3"/>
    <x v="0"/>
    <n v="1"/>
    <n v="0.04"/>
  </r>
  <r>
    <x v="1314"/>
    <s v="CA-2018-145919"/>
    <x v="122"/>
    <d v="2018-12-23T00:00:00"/>
    <s v="Standard Class"/>
    <s v="HG-14965"/>
    <x v="428"/>
    <x v="1"/>
    <x v="0"/>
    <s v="Los Angeles"/>
    <x v="1"/>
    <n v="90032"/>
    <x v="1"/>
    <s v="OFF-PA-10003072"/>
    <x v="1"/>
    <x v="10"/>
    <x v="927"/>
    <x v="789"/>
    <n v="6"/>
    <n v="0"/>
    <x v="814"/>
    <x v="1"/>
    <x v="1"/>
    <n v="0.33333333333333331"/>
    <n v="5.8823529411764705E-2"/>
  </r>
  <r>
    <x v="1315"/>
    <s v="CA-2018-145919"/>
    <x v="122"/>
    <d v="2018-12-23T00:00:00"/>
    <s v="Standard Class"/>
    <s v="HG-14965"/>
    <x v="428"/>
    <x v="1"/>
    <x v="0"/>
    <s v="Los Angeles"/>
    <x v="1"/>
    <n v="90032"/>
    <x v="1"/>
    <s v="FUR-FU-10004960"/>
    <x v="0"/>
    <x v="5"/>
    <x v="928"/>
    <x v="1178"/>
    <n v="8"/>
    <n v="0"/>
    <x v="1223"/>
    <x v="1"/>
    <x v="1"/>
    <n v="0.33333333333333331"/>
    <n v="5.8823529411764705E-2"/>
  </r>
  <r>
    <x v="1316"/>
    <s v="CA-2018-145919"/>
    <x v="122"/>
    <d v="2018-12-23T00:00:00"/>
    <s v="Standard Class"/>
    <s v="HG-14965"/>
    <x v="428"/>
    <x v="1"/>
    <x v="0"/>
    <s v="Los Angeles"/>
    <x v="1"/>
    <n v="90032"/>
    <x v="1"/>
    <s v="OFF-SU-10003505"/>
    <x v="1"/>
    <x v="14"/>
    <x v="413"/>
    <x v="1179"/>
    <n v="5"/>
    <n v="0"/>
    <x v="1224"/>
    <x v="1"/>
    <x v="1"/>
    <n v="0.33333333333333331"/>
    <n v="5.8823529411764705E-2"/>
  </r>
  <r>
    <x v="1317"/>
    <s v="CA-2019-157651"/>
    <x v="389"/>
    <d v="2019-12-14T00:00:00"/>
    <s v="Standard Class"/>
    <s v="HA-14920"/>
    <x v="66"/>
    <x v="0"/>
    <x v="0"/>
    <s v="Philadelphia"/>
    <x v="9"/>
    <n v="19120"/>
    <x v="3"/>
    <s v="TEC-AC-10003116"/>
    <x v="2"/>
    <x v="11"/>
    <x v="929"/>
    <x v="1180"/>
    <n v="1"/>
    <n v="0.2"/>
    <x v="1225"/>
    <x v="3"/>
    <x v="0"/>
    <n v="1"/>
    <n v="5.5555555555555552E-2"/>
  </r>
  <r>
    <x v="1318"/>
    <s v="CA-2016-160773"/>
    <x v="268"/>
    <d v="2016-07-05T00:00:00"/>
    <s v="Standard Class"/>
    <s v="LW-16825"/>
    <x v="429"/>
    <x v="1"/>
    <x v="0"/>
    <s v="Deltona"/>
    <x v="2"/>
    <n v="32725"/>
    <x v="0"/>
    <s v="TEC-PH-10004586"/>
    <x v="2"/>
    <x v="7"/>
    <x v="899"/>
    <x v="1181"/>
    <n v="2"/>
    <n v="0.2"/>
    <x v="1226"/>
    <x v="0"/>
    <x v="1"/>
    <n v="0.5"/>
    <n v="6.6666666666666666E-2"/>
  </r>
  <r>
    <x v="1319"/>
    <s v="CA-2016-160773"/>
    <x v="268"/>
    <d v="2016-07-05T00:00:00"/>
    <s v="Standard Class"/>
    <s v="LW-16825"/>
    <x v="429"/>
    <x v="1"/>
    <x v="0"/>
    <s v="Deltona"/>
    <x v="2"/>
    <n v="32725"/>
    <x v="0"/>
    <s v="OFF-BI-10000546"/>
    <x v="1"/>
    <x v="8"/>
    <x v="614"/>
    <x v="1182"/>
    <n v="6"/>
    <n v="0.7"/>
    <x v="1227"/>
    <x v="0"/>
    <x v="1"/>
    <n v="0.5"/>
    <n v="6.6666666666666666E-2"/>
  </r>
  <r>
    <x v="1320"/>
    <s v="CA-2019-167703"/>
    <x v="447"/>
    <d v="2019-02-08T00:00:00"/>
    <s v="Standard Class"/>
    <s v="MC-17575"/>
    <x v="430"/>
    <x v="0"/>
    <x v="0"/>
    <s v="Cincinnati"/>
    <x v="24"/>
    <n v="45231"/>
    <x v="3"/>
    <s v="OFF-BI-10002071"/>
    <x v="1"/>
    <x v="8"/>
    <x v="699"/>
    <x v="1183"/>
    <n v="3"/>
    <n v="0.7"/>
    <x v="1228"/>
    <x v="3"/>
    <x v="0"/>
    <n v="0.5"/>
    <n v="9.0909090909090912E-2"/>
  </r>
  <r>
    <x v="1321"/>
    <s v="CA-2019-167703"/>
    <x v="447"/>
    <d v="2019-02-08T00:00:00"/>
    <s v="Standard Class"/>
    <s v="MC-17575"/>
    <x v="430"/>
    <x v="0"/>
    <x v="0"/>
    <s v="Cincinnati"/>
    <x v="24"/>
    <n v="45231"/>
    <x v="3"/>
    <s v="OFF-ST-10001490"/>
    <x v="1"/>
    <x v="4"/>
    <x v="518"/>
    <x v="1184"/>
    <n v="2"/>
    <n v="0.2"/>
    <x v="1229"/>
    <x v="3"/>
    <x v="0"/>
    <n v="0.5"/>
    <n v="9.0909090909090912E-2"/>
  </r>
  <r>
    <x v="1322"/>
    <s v="CA-2019-121804"/>
    <x v="448"/>
    <d v="2019-03-08T00:00:00"/>
    <s v="Standard Class"/>
    <s v="LP-17095"/>
    <x v="431"/>
    <x v="0"/>
    <x v="0"/>
    <s v="Murray"/>
    <x v="0"/>
    <n v="42071"/>
    <x v="0"/>
    <s v="OFF-AP-10004859"/>
    <x v="1"/>
    <x v="9"/>
    <x v="930"/>
    <x v="1185"/>
    <n v="5"/>
    <n v="0"/>
    <x v="1230"/>
    <x v="0"/>
    <x v="0"/>
    <n v="1"/>
    <n v="6.6666666666666666E-2"/>
  </r>
  <r>
    <x v="1323"/>
    <s v="CA-2019-162635"/>
    <x v="449"/>
    <d v="2019-10-10T00:00:00"/>
    <s v="First Class"/>
    <s v="EB-14170"/>
    <x v="432"/>
    <x v="0"/>
    <x v="0"/>
    <s v="Wilmington"/>
    <x v="3"/>
    <n v="28403"/>
    <x v="0"/>
    <s v="OFF-PA-10002659"/>
    <x v="1"/>
    <x v="10"/>
    <x v="931"/>
    <x v="1186"/>
    <n v="4"/>
    <n v="0.2"/>
    <x v="1231"/>
    <x v="0"/>
    <x v="0"/>
    <n v="1"/>
    <n v="0.14285714285714285"/>
  </r>
  <r>
    <x v="1324"/>
    <s v="CA-2016-107153"/>
    <x v="450"/>
    <d v="2016-10-03T00:00:00"/>
    <s v="Standard Class"/>
    <s v="GZ-14545"/>
    <x v="433"/>
    <x v="1"/>
    <x v="0"/>
    <s v="Lawrence"/>
    <x v="31"/>
    <n v="1841"/>
    <x v="3"/>
    <s v="OFF-ST-10001321"/>
    <x v="1"/>
    <x v="4"/>
    <x v="421"/>
    <x v="193"/>
    <n v="3"/>
    <n v="0"/>
    <x v="1232"/>
    <x v="3"/>
    <x v="0"/>
    <n v="1"/>
    <n v="0.2"/>
  </r>
  <r>
    <x v="1325"/>
    <s v="US-2016-117058"/>
    <x v="279"/>
    <d v="2016-05-30T00:00:00"/>
    <s v="First Class"/>
    <s v="LE-16810"/>
    <x v="97"/>
    <x v="0"/>
    <x v="0"/>
    <s v="Chicago"/>
    <x v="10"/>
    <n v="60653"/>
    <x v="2"/>
    <s v="OFF-BI-10004139"/>
    <x v="1"/>
    <x v="8"/>
    <x v="932"/>
    <x v="1187"/>
    <n v="6"/>
    <n v="0.8"/>
    <x v="1233"/>
    <x v="2"/>
    <x v="0"/>
    <n v="1"/>
    <n v="0.1111111111111111"/>
  </r>
  <r>
    <x v="1326"/>
    <s v="CA-2017-120439"/>
    <x v="451"/>
    <d v="2017-06-18T00:00:00"/>
    <s v="Standard Class"/>
    <s v="AD-10180"/>
    <x v="57"/>
    <x v="2"/>
    <x v="0"/>
    <s v="Philadelphia"/>
    <x v="9"/>
    <n v="19120"/>
    <x v="3"/>
    <s v="FUR-FU-10001867"/>
    <x v="0"/>
    <x v="5"/>
    <x v="876"/>
    <x v="1188"/>
    <n v="6"/>
    <n v="0.2"/>
    <x v="1234"/>
    <x v="3"/>
    <x v="0"/>
    <n v="1"/>
    <n v="8.3333333333333329E-2"/>
  </r>
  <r>
    <x v="1327"/>
    <s v="CA-2018-128258"/>
    <x v="452"/>
    <d v="2018-04-01T00:00:00"/>
    <s v="First Class"/>
    <s v="CP-12085"/>
    <x v="434"/>
    <x v="1"/>
    <x v="0"/>
    <s v="Norwich"/>
    <x v="29"/>
    <n v="6360"/>
    <x v="3"/>
    <s v="OFF-PA-10004156"/>
    <x v="1"/>
    <x v="10"/>
    <x v="750"/>
    <x v="1189"/>
    <n v="1"/>
    <n v="0"/>
    <x v="1235"/>
    <x v="3"/>
    <x v="0"/>
    <n v="1"/>
    <n v="7.1428571428571425E-2"/>
  </r>
  <r>
    <x v="1328"/>
    <s v="CA-2019-106033"/>
    <x v="453"/>
    <d v="2019-10-18T00:00:00"/>
    <s v="Second Class"/>
    <s v="FG-14260"/>
    <x v="435"/>
    <x v="2"/>
    <x v="0"/>
    <s v="San Francisco"/>
    <x v="1"/>
    <n v="94110"/>
    <x v="1"/>
    <s v="OFF-AR-10002818"/>
    <x v="1"/>
    <x v="6"/>
    <x v="933"/>
    <x v="1190"/>
    <n v="4"/>
    <n v="0"/>
    <x v="1236"/>
    <x v="1"/>
    <x v="0"/>
    <n v="1"/>
    <n v="9.0909090909090912E-2"/>
  </r>
  <r>
    <x v="1329"/>
    <s v="CA-2018-142762"/>
    <x v="454"/>
    <d v="2018-05-27T00:00:00"/>
    <s v="Standard Class"/>
    <s v="LD-17005"/>
    <x v="436"/>
    <x v="0"/>
    <x v="0"/>
    <s v="San Francisco"/>
    <x v="1"/>
    <n v="94109"/>
    <x v="1"/>
    <s v="FUR-FU-10003691"/>
    <x v="0"/>
    <x v="5"/>
    <x v="886"/>
    <x v="1191"/>
    <n v="3"/>
    <n v="0"/>
    <x v="1237"/>
    <x v="1"/>
    <x v="0"/>
    <n v="1"/>
    <n v="0.14285714285714285"/>
  </r>
  <r>
    <x v="1330"/>
    <s v="CA-2019-127705"/>
    <x v="455"/>
    <d v="2019-06-06T00:00:00"/>
    <s v="Standard Class"/>
    <s v="AB-10255"/>
    <x v="437"/>
    <x v="2"/>
    <x v="0"/>
    <s v="Lorain"/>
    <x v="24"/>
    <n v="44052"/>
    <x v="3"/>
    <s v="TEC-PH-10000347"/>
    <x v="2"/>
    <x v="7"/>
    <x v="500"/>
    <x v="1192"/>
    <n v="1"/>
    <n v="0.4"/>
    <x v="1238"/>
    <x v="3"/>
    <x v="0"/>
    <n v="0.5"/>
    <n v="7.1428571428571425E-2"/>
  </r>
  <r>
    <x v="1331"/>
    <s v="CA-2019-127705"/>
    <x v="455"/>
    <d v="2019-06-06T00:00:00"/>
    <s v="Standard Class"/>
    <s v="AB-10255"/>
    <x v="437"/>
    <x v="2"/>
    <x v="0"/>
    <s v="Lorain"/>
    <x v="24"/>
    <n v="44052"/>
    <x v="3"/>
    <s v="OFF-ST-10004507"/>
    <x v="1"/>
    <x v="4"/>
    <x v="457"/>
    <x v="1193"/>
    <n v="2"/>
    <n v="0.2"/>
    <x v="1239"/>
    <x v="3"/>
    <x v="0"/>
    <n v="0.5"/>
    <n v="7.1428571428571425E-2"/>
  </r>
  <r>
    <x v="1332"/>
    <s v="CA-2016-122567"/>
    <x v="456"/>
    <d v="2016-02-21T00:00:00"/>
    <s v="Standard Class"/>
    <s v="MN-17935"/>
    <x v="438"/>
    <x v="0"/>
    <x v="0"/>
    <s v="Dallas"/>
    <x v="5"/>
    <n v="75220"/>
    <x v="2"/>
    <s v="OFF-BI-10002012"/>
    <x v="1"/>
    <x v="8"/>
    <x v="749"/>
    <x v="1194"/>
    <n v="3"/>
    <n v="0.8"/>
    <x v="1240"/>
    <x v="2"/>
    <x v="0"/>
    <n v="0.5"/>
    <n v="0.1"/>
  </r>
  <r>
    <x v="1333"/>
    <s v="CA-2016-122567"/>
    <x v="456"/>
    <d v="2016-02-21T00:00:00"/>
    <s v="Standard Class"/>
    <s v="MN-17935"/>
    <x v="438"/>
    <x v="0"/>
    <x v="0"/>
    <s v="Dallas"/>
    <x v="5"/>
    <n v="75220"/>
    <x v="2"/>
    <s v="OFF-AP-10001303"/>
    <x v="1"/>
    <x v="9"/>
    <x v="934"/>
    <x v="1195"/>
    <n v="2"/>
    <n v="0.8"/>
    <x v="1241"/>
    <x v="2"/>
    <x v="0"/>
    <n v="0.5"/>
    <n v="0.1"/>
  </r>
  <r>
    <x v="1334"/>
    <s v="CA-2016-121664"/>
    <x v="457"/>
    <d v="2016-05-10T00:00:00"/>
    <s v="Standard Class"/>
    <s v="HP-14815"/>
    <x v="6"/>
    <x v="2"/>
    <x v="0"/>
    <s v="Los Angeles"/>
    <x v="1"/>
    <n v="90049"/>
    <x v="1"/>
    <s v="OFF-BI-10003684"/>
    <x v="1"/>
    <x v="8"/>
    <x v="714"/>
    <x v="1196"/>
    <n v="8"/>
    <n v="0.2"/>
    <x v="1242"/>
    <x v="1"/>
    <x v="0"/>
    <n v="1"/>
    <n v="0.1"/>
  </r>
  <r>
    <x v="1335"/>
    <s v="CA-2018-122133"/>
    <x v="458"/>
    <d v="2018-05-23T00:00:00"/>
    <s v="Standard Class"/>
    <s v="JR-15670"/>
    <x v="439"/>
    <x v="0"/>
    <x v="0"/>
    <s v="Middletown"/>
    <x v="29"/>
    <n v="6457"/>
    <x v="3"/>
    <s v="OFF-ST-10002574"/>
    <x v="1"/>
    <x v="4"/>
    <x v="935"/>
    <x v="1197"/>
    <n v="4"/>
    <n v="0"/>
    <x v="232"/>
    <x v="3"/>
    <x v="0"/>
    <n v="1"/>
    <n v="0.33333333333333331"/>
  </r>
  <r>
    <x v="1336"/>
    <s v="US-2019-123281"/>
    <x v="459"/>
    <d v="2019-04-07T00:00:00"/>
    <s v="Standard Class"/>
    <s v="JF-15190"/>
    <x v="440"/>
    <x v="0"/>
    <x v="0"/>
    <s v="Los Angeles"/>
    <x v="1"/>
    <n v="90008"/>
    <x v="1"/>
    <s v="FUR-FU-10003724"/>
    <x v="0"/>
    <x v="5"/>
    <x v="896"/>
    <x v="1198"/>
    <n v="3"/>
    <n v="0"/>
    <x v="1243"/>
    <x v="1"/>
    <x v="0"/>
    <n v="1"/>
    <n v="5.2631578947368418E-2"/>
  </r>
  <r>
    <x v="1337"/>
    <s v="CA-2019-100524"/>
    <x v="185"/>
    <d v="2019-04-02T00:00:00"/>
    <s v="Second Class"/>
    <s v="CM-12115"/>
    <x v="441"/>
    <x v="0"/>
    <x v="0"/>
    <s v="New York City"/>
    <x v="15"/>
    <n v="10011"/>
    <x v="3"/>
    <s v="FUR-FU-10004018"/>
    <x v="0"/>
    <x v="5"/>
    <x v="936"/>
    <x v="1199"/>
    <n v="2"/>
    <n v="0"/>
    <x v="1244"/>
    <x v="3"/>
    <x v="0"/>
    <n v="0.33333333333333331"/>
    <n v="0.14285714285714285"/>
  </r>
  <r>
    <x v="1338"/>
    <s v="CA-2019-100524"/>
    <x v="185"/>
    <d v="2019-04-02T00:00:00"/>
    <s v="Second Class"/>
    <s v="CM-12115"/>
    <x v="441"/>
    <x v="0"/>
    <x v="0"/>
    <s v="New York City"/>
    <x v="15"/>
    <n v="10011"/>
    <x v="3"/>
    <s v="TEC-PH-10002549"/>
    <x v="2"/>
    <x v="7"/>
    <x v="937"/>
    <x v="1200"/>
    <n v="3"/>
    <n v="0"/>
    <x v="1245"/>
    <x v="3"/>
    <x v="0"/>
    <n v="0.33333333333333331"/>
    <n v="0.14285714285714285"/>
  </r>
  <r>
    <x v="1339"/>
    <s v="CA-2019-100524"/>
    <x v="185"/>
    <d v="2019-04-02T00:00:00"/>
    <s v="Second Class"/>
    <s v="CM-12115"/>
    <x v="441"/>
    <x v="0"/>
    <x v="0"/>
    <s v="New York City"/>
    <x v="15"/>
    <n v="10011"/>
    <x v="3"/>
    <s v="OFF-PA-10004911"/>
    <x v="1"/>
    <x v="10"/>
    <x v="938"/>
    <x v="1201"/>
    <n v="8"/>
    <n v="0"/>
    <x v="1246"/>
    <x v="3"/>
    <x v="0"/>
    <n v="0.33333333333333331"/>
    <n v="0.14285714285714285"/>
  </r>
  <r>
    <x v="1340"/>
    <s v="CA-2019-113481"/>
    <x v="460"/>
    <d v="2019-01-04T00:00:00"/>
    <s v="First Class"/>
    <s v="AS-10045"/>
    <x v="442"/>
    <x v="1"/>
    <x v="0"/>
    <s v="Jacksonville"/>
    <x v="3"/>
    <n v="28540"/>
    <x v="0"/>
    <s v="TEC-MA-10002178"/>
    <x v="2"/>
    <x v="15"/>
    <x v="939"/>
    <x v="1202"/>
    <n v="2"/>
    <n v="0.5"/>
    <x v="1247"/>
    <x v="0"/>
    <x v="0"/>
    <n v="0.33333333333333331"/>
    <n v="0.1"/>
  </r>
  <r>
    <x v="1341"/>
    <s v="CA-2019-113481"/>
    <x v="460"/>
    <d v="2019-01-04T00:00:00"/>
    <s v="First Class"/>
    <s v="AS-10045"/>
    <x v="442"/>
    <x v="1"/>
    <x v="0"/>
    <s v="Jacksonville"/>
    <x v="3"/>
    <n v="28540"/>
    <x v="0"/>
    <s v="OFF-BI-10003694"/>
    <x v="1"/>
    <x v="8"/>
    <x v="858"/>
    <x v="1203"/>
    <n v="5"/>
    <n v="0.7"/>
    <x v="1248"/>
    <x v="0"/>
    <x v="0"/>
    <n v="0.33333333333333331"/>
    <n v="0.1"/>
  </r>
  <r>
    <x v="1342"/>
    <s v="CA-2019-113481"/>
    <x v="460"/>
    <d v="2019-01-04T00:00:00"/>
    <s v="First Class"/>
    <s v="AS-10045"/>
    <x v="442"/>
    <x v="1"/>
    <x v="0"/>
    <s v="Jacksonville"/>
    <x v="3"/>
    <n v="28540"/>
    <x v="0"/>
    <s v="OFF-BI-10000474"/>
    <x v="1"/>
    <x v="8"/>
    <x v="27"/>
    <x v="1204"/>
    <n v="6"/>
    <n v="0.7"/>
    <x v="1249"/>
    <x v="0"/>
    <x v="0"/>
    <n v="0.33333333333333331"/>
    <n v="0.1"/>
  </r>
  <r>
    <x v="1343"/>
    <s v="CA-2017-131758"/>
    <x v="71"/>
    <d v="2017-06-01T00:00:00"/>
    <s v="Standard Class"/>
    <s v="KB-16315"/>
    <x v="41"/>
    <x v="0"/>
    <x v="0"/>
    <s v="Freeport"/>
    <x v="15"/>
    <n v="11520"/>
    <x v="3"/>
    <s v="OFF-AR-10000411"/>
    <x v="1"/>
    <x v="6"/>
    <x v="940"/>
    <x v="1205"/>
    <n v="3"/>
    <n v="0"/>
    <x v="1250"/>
    <x v="3"/>
    <x v="0"/>
    <n v="0.5"/>
    <n v="4.5454545454545456E-2"/>
  </r>
  <r>
    <x v="1344"/>
    <s v="CA-2017-131758"/>
    <x v="71"/>
    <d v="2017-06-01T00:00:00"/>
    <s v="Standard Class"/>
    <s v="KB-16315"/>
    <x v="41"/>
    <x v="0"/>
    <x v="0"/>
    <s v="Freeport"/>
    <x v="15"/>
    <n v="11520"/>
    <x v="3"/>
    <s v="OFF-LA-10000262"/>
    <x v="1"/>
    <x v="2"/>
    <x v="941"/>
    <x v="1206"/>
    <n v="5"/>
    <n v="0"/>
    <x v="1251"/>
    <x v="3"/>
    <x v="0"/>
    <n v="0.5"/>
    <n v="4.5454545454545456E-2"/>
  </r>
  <r>
    <x v="1345"/>
    <s v="CA-2016-118339"/>
    <x v="461"/>
    <d v="2016-03-24T00:00:00"/>
    <s v="Standard Class"/>
    <s v="BN-11515"/>
    <x v="202"/>
    <x v="0"/>
    <x v="0"/>
    <s v="Lakeville"/>
    <x v="11"/>
    <n v="55044"/>
    <x v="2"/>
    <s v="OFF-AP-10001154"/>
    <x v="1"/>
    <x v="9"/>
    <x v="589"/>
    <x v="1207"/>
    <n v="2"/>
    <n v="0"/>
    <x v="1252"/>
    <x v="2"/>
    <x v="0"/>
    <n v="0.2"/>
    <n v="5.8823529411764705E-2"/>
  </r>
  <r>
    <x v="1346"/>
    <s v="CA-2016-118339"/>
    <x v="461"/>
    <d v="2016-03-24T00:00:00"/>
    <s v="Standard Class"/>
    <s v="BN-11515"/>
    <x v="202"/>
    <x v="0"/>
    <x v="0"/>
    <s v="Lakeville"/>
    <x v="11"/>
    <n v="55044"/>
    <x v="2"/>
    <s v="OFF-PA-10000466"/>
    <x v="1"/>
    <x v="10"/>
    <x v="942"/>
    <x v="1208"/>
    <n v="7"/>
    <n v="0"/>
    <x v="1253"/>
    <x v="2"/>
    <x v="0"/>
    <n v="0.2"/>
    <n v="5.8823529411764705E-2"/>
  </r>
  <r>
    <x v="1347"/>
    <s v="CA-2016-118339"/>
    <x v="461"/>
    <d v="2016-03-24T00:00:00"/>
    <s v="Standard Class"/>
    <s v="BN-11515"/>
    <x v="202"/>
    <x v="0"/>
    <x v="0"/>
    <s v="Lakeville"/>
    <x v="11"/>
    <n v="55044"/>
    <x v="2"/>
    <s v="OFF-AR-10003829"/>
    <x v="1"/>
    <x v="6"/>
    <x v="943"/>
    <x v="1209"/>
    <n v="6"/>
    <n v="0"/>
    <x v="1254"/>
    <x v="2"/>
    <x v="0"/>
    <n v="0.2"/>
    <n v="5.8823529411764705E-2"/>
  </r>
  <r>
    <x v="1348"/>
    <s v="CA-2016-118339"/>
    <x v="461"/>
    <d v="2016-03-24T00:00:00"/>
    <s v="Standard Class"/>
    <s v="BN-11515"/>
    <x v="202"/>
    <x v="0"/>
    <x v="0"/>
    <s v="Lakeville"/>
    <x v="11"/>
    <n v="55044"/>
    <x v="2"/>
    <s v="OFF-BI-10001758"/>
    <x v="1"/>
    <x v="8"/>
    <x v="944"/>
    <x v="1210"/>
    <n v="10"/>
    <n v="0"/>
    <x v="1255"/>
    <x v="2"/>
    <x v="0"/>
    <n v="0.2"/>
    <n v="5.8823529411764705E-2"/>
  </r>
  <r>
    <x v="1349"/>
    <s v="CA-2016-118339"/>
    <x v="461"/>
    <d v="2016-03-24T00:00:00"/>
    <s v="Standard Class"/>
    <s v="BN-11515"/>
    <x v="202"/>
    <x v="0"/>
    <x v="0"/>
    <s v="Lakeville"/>
    <x v="11"/>
    <n v="55044"/>
    <x v="2"/>
    <s v="OFF-BI-10000136"/>
    <x v="1"/>
    <x v="8"/>
    <x v="945"/>
    <x v="1211"/>
    <n v="6"/>
    <n v="0"/>
    <x v="1256"/>
    <x v="2"/>
    <x v="0"/>
    <n v="0.2"/>
    <n v="5.8823529411764705E-2"/>
  </r>
  <r>
    <x v="1350"/>
    <s v="CA-2016-153976"/>
    <x v="462"/>
    <d v="2016-10-08T00:00:00"/>
    <s v="Second Class"/>
    <s v="BP-11290"/>
    <x v="443"/>
    <x v="0"/>
    <x v="0"/>
    <s v="Evanston"/>
    <x v="10"/>
    <n v="60201"/>
    <x v="2"/>
    <s v="FUR-CH-10002880"/>
    <x v="0"/>
    <x v="1"/>
    <x v="809"/>
    <x v="1212"/>
    <n v="3"/>
    <n v="0.3"/>
    <x v="1257"/>
    <x v="2"/>
    <x v="0"/>
    <n v="1"/>
    <n v="6.25E-2"/>
  </r>
  <r>
    <x v="1351"/>
    <s v="CA-2018-162901"/>
    <x v="463"/>
    <d v="2018-03-31T00:00:00"/>
    <s v="First Class"/>
    <s v="AS-10045"/>
    <x v="442"/>
    <x v="1"/>
    <x v="0"/>
    <s v="Arlington"/>
    <x v="17"/>
    <n v="22204"/>
    <x v="0"/>
    <s v="OFF-ST-10000649"/>
    <x v="1"/>
    <x v="4"/>
    <x v="946"/>
    <x v="1213"/>
    <n v="2"/>
    <n v="0"/>
    <x v="1258"/>
    <x v="0"/>
    <x v="0"/>
    <n v="1"/>
    <n v="0.1"/>
  </r>
  <r>
    <x v="1352"/>
    <s v="CA-2019-162978"/>
    <x v="464"/>
    <d v="2019-05-09T00:00:00"/>
    <s v="Standard Class"/>
    <s v="LW-16990"/>
    <x v="352"/>
    <x v="1"/>
    <x v="0"/>
    <s v="San Francisco"/>
    <x v="1"/>
    <n v="94109"/>
    <x v="1"/>
    <s v="TEC-PH-10003092"/>
    <x v="2"/>
    <x v="7"/>
    <x v="521"/>
    <x v="1214"/>
    <n v="5"/>
    <n v="0.2"/>
    <x v="1259"/>
    <x v="1"/>
    <x v="0"/>
    <n v="0.33333333333333331"/>
    <n v="9.0909090909090912E-2"/>
  </r>
  <r>
    <x v="1353"/>
    <s v="CA-2019-162978"/>
    <x v="464"/>
    <d v="2019-05-09T00:00:00"/>
    <s v="Standard Class"/>
    <s v="LW-16990"/>
    <x v="352"/>
    <x v="1"/>
    <x v="0"/>
    <s v="San Francisco"/>
    <x v="1"/>
    <n v="94109"/>
    <x v="1"/>
    <s v="OFF-PA-10002250"/>
    <x v="1"/>
    <x v="10"/>
    <x v="706"/>
    <x v="1215"/>
    <n v="3"/>
    <n v="0"/>
    <x v="1260"/>
    <x v="1"/>
    <x v="0"/>
    <n v="0.33333333333333331"/>
    <n v="9.0909090909090912E-2"/>
  </r>
  <r>
    <x v="1354"/>
    <s v="CA-2019-162978"/>
    <x v="464"/>
    <d v="2019-05-09T00:00:00"/>
    <s v="Standard Class"/>
    <s v="LW-16990"/>
    <x v="352"/>
    <x v="1"/>
    <x v="0"/>
    <s v="San Francisco"/>
    <x v="1"/>
    <n v="94109"/>
    <x v="1"/>
    <s v="FUR-TA-10003473"/>
    <x v="0"/>
    <x v="3"/>
    <x v="216"/>
    <x v="1216"/>
    <n v="1"/>
    <n v="0.2"/>
    <x v="1261"/>
    <x v="1"/>
    <x v="0"/>
    <n v="0.33333333333333331"/>
    <n v="9.0909090909090912E-2"/>
  </r>
  <r>
    <x v="1355"/>
    <s v="US-2016-160444"/>
    <x v="260"/>
    <d v="2016-07-05T00:00:00"/>
    <s v="Same Day"/>
    <s v="DC-12850"/>
    <x v="419"/>
    <x v="0"/>
    <x v="0"/>
    <s v="Houston"/>
    <x v="5"/>
    <n v="77036"/>
    <x v="2"/>
    <s v="OFF-ST-10001522"/>
    <x v="1"/>
    <x v="4"/>
    <x v="197"/>
    <x v="1217"/>
    <n v="3"/>
    <n v="0.2"/>
    <x v="1262"/>
    <x v="2"/>
    <x v="0"/>
    <n v="0.5"/>
    <n v="5.5555555555555552E-2"/>
  </r>
  <r>
    <x v="1356"/>
    <s v="US-2016-160444"/>
    <x v="260"/>
    <d v="2016-07-05T00:00:00"/>
    <s v="Same Day"/>
    <s v="DC-12850"/>
    <x v="419"/>
    <x v="0"/>
    <x v="0"/>
    <s v="Houston"/>
    <x v="5"/>
    <n v="77036"/>
    <x v="2"/>
    <s v="OFF-ST-10000563"/>
    <x v="1"/>
    <x v="4"/>
    <x v="903"/>
    <x v="1218"/>
    <n v="11"/>
    <n v="0.2"/>
    <x v="1263"/>
    <x v="2"/>
    <x v="0"/>
    <n v="0.5"/>
    <n v="5.5555555555555552E-2"/>
  </r>
  <r>
    <x v="1357"/>
    <s v="CA-2018-145247"/>
    <x v="465"/>
    <d v="2018-05-07T00:00:00"/>
    <s v="First Class"/>
    <s v="ND-18370"/>
    <x v="444"/>
    <x v="0"/>
    <x v="0"/>
    <s v="Louisville"/>
    <x v="0"/>
    <n v="40214"/>
    <x v="0"/>
    <s v="OFF-PA-10003641"/>
    <x v="1"/>
    <x v="10"/>
    <x v="947"/>
    <x v="1219"/>
    <n v="3"/>
    <n v="0"/>
    <x v="1264"/>
    <x v="0"/>
    <x v="0"/>
    <n v="1"/>
    <n v="5.5555555555555552E-2"/>
  </r>
  <r>
    <x v="1358"/>
    <s v="CA-2019-160045"/>
    <x v="466"/>
    <d v="2019-04-27T00:00:00"/>
    <s v="First Class"/>
    <s v="LB-16735"/>
    <x v="445"/>
    <x v="0"/>
    <x v="0"/>
    <s v="Fort Worth"/>
    <x v="5"/>
    <n v="76106"/>
    <x v="2"/>
    <s v="FUR-FU-10000010"/>
    <x v="0"/>
    <x v="5"/>
    <x v="527"/>
    <x v="1220"/>
    <n v="1"/>
    <n v="0.6"/>
    <x v="1265"/>
    <x v="2"/>
    <x v="0"/>
    <n v="1"/>
    <n v="0.33333333333333331"/>
  </r>
  <r>
    <x v="1359"/>
    <s v="US-2016-151925"/>
    <x v="467"/>
    <d v="2016-10-01T00:00:00"/>
    <s v="Second Class"/>
    <s v="KT-16465"/>
    <x v="446"/>
    <x v="0"/>
    <x v="0"/>
    <s v="Los Angeles"/>
    <x v="1"/>
    <n v="90049"/>
    <x v="1"/>
    <s v="FUR-CH-10002961"/>
    <x v="0"/>
    <x v="1"/>
    <x v="948"/>
    <x v="1221"/>
    <n v="2"/>
    <n v="0.2"/>
    <x v="232"/>
    <x v="1"/>
    <x v="0"/>
    <n v="1"/>
    <n v="7.1428571428571425E-2"/>
  </r>
  <r>
    <x v="1360"/>
    <s v="CA-2019-125199"/>
    <x v="15"/>
    <d v="2019-10-25T00:00:00"/>
    <s v="Standard Class"/>
    <s v="HM-14860"/>
    <x v="447"/>
    <x v="1"/>
    <x v="0"/>
    <s v="Philadelphia"/>
    <x v="9"/>
    <n v="19120"/>
    <x v="3"/>
    <s v="OFF-AR-10002956"/>
    <x v="1"/>
    <x v="6"/>
    <x v="666"/>
    <x v="1222"/>
    <n v="7"/>
    <n v="0.2"/>
    <x v="1266"/>
    <x v="3"/>
    <x v="0"/>
    <n v="0.33333333333333331"/>
    <n v="0.05"/>
  </r>
  <r>
    <x v="1361"/>
    <s v="CA-2019-125199"/>
    <x v="15"/>
    <d v="2019-10-25T00:00:00"/>
    <s v="Standard Class"/>
    <s v="HM-14860"/>
    <x v="447"/>
    <x v="1"/>
    <x v="0"/>
    <s v="Philadelphia"/>
    <x v="9"/>
    <n v="19120"/>
    <x v="3"/>
    <s v="OFF-PA-10004041"/>
    <x v="1"/>
    <x v="10"/>
    <x v="949"/>
    <x v="208"/>
    <n v="4"/>
    <n v="0.2"/>
    <x v="1267"/>
    <x v="3"/>
    <x v="0"/>
    <n v="0.33333333333333331"/>
    <n v="0.05"/>
  </r>
  <r>
    <x v="1362"/>
    <s v="CA-2019-125199"/>
    <x v="15"/>
    <d v="2019-10-25T00:00:00"/>
    <s v="Standard Class"/>
    <s v="HM-14860"/>
    <x v="447"/>
    <x v="1"/>
    <x v="0"/>
    <s v="Philadelphia"/>
    <x v="9"/>
    <n v="19120"/>
    <x v="3"/>
    <s v="TEC-PH-10001336"/>
    <x v="2"/>
    <x v="7"/>
    <x v="950"/>
    <x v="1223"/>
    <n v="4"/>
    <n v="0.4"/>
    <x v="1268"/>
    <x v="3"/>
    <x v="0"/>
    <n v="0.33333333333333331"/>
    <n v="0.05"/>
  </r>
  <r>
    <x v="1363"/>
    <s v="US-2019-155425"/>
    <x v="468"/>
    <d v="2019-11-11T00:00:00"/>
    <s v="First Class"/>
    <s v="AB-10600"/>
    <x v="448"/>
    <x v="1"/>
    <x v="0"/>
    <s v="Tucson"/>
    <x v="16"/>
    <n v="85705"/>
    <x v="1"/>
    <s v="OFF-BI-10001036"/>
    <x v="1"/>
    <x v="8"/>
    <x v="624"/>
    <x v="1224"/>
    <n v="14"/>
    <n v="0.7"/>
    <x v="1269"/>
    <x v="1"/>
    <x v="0"/>
    <n v="0.2"/>
    <n v="0.125"/>
  </r>
  <r>
    <x v="1364"/>
    <s v="US-2019-155425"/>
    <x v="468"/>
    <d v="2019-11-11T00:00:00"/>
    <s v="First Class"/>
    <s v="AB-10600"/>
    <x v="448"/>
    <x v="1"/>
    <x v="0"/>
    <s v="Tucson"/>
    <x v="16"/>
    <n v="85705"/>
    <x v="1"/>
    <s v="TEC-MA-10003183"/>
    <x v="2"/>
    <x v="15"/>
    <x v="951"/>
    <x v="1225"/>
    <n v="2"/>
    <n v="0.7"/>
    <x v="1270"/>
    <x v="1"/>
    <x v="0"/>
    <n v="0.2"/>
    <n v="0.125"/>
  </r>
  <r>
    <x v="1365"/>
    <s v="US-2019-155425"/>
    <x v="468"/>
    <d v="2019-11-11T00:00:00"/>
    <s v="First Class"/>
    <s v="AB-10600"/>
    <x v="448"/>
    <x v="1"/>
    <x v="0"/>
    <s v="Tucson"/>
    <x v="16"/>
    <n v="85705"/>
    <x v="1"/>
    <s v="TEC-AC-10001314"/>
    <x v="2"/>
    <x v="11"/>
    <x v="952"/>
    <x v="1226"/>
    <n v="6"/>
    <n v="0.2"/>
    <x v="1271"/>
    <x v="1"/>
    <x v="0"/>
    <n v="0.2"/>
    <n v="0.125"/>
  </r>
  <r>
    <x v="1366"/>
    <s v="US-2019-155425"/>
    <x v="468"/>
    <d v="2019-11-11T00:00:00"/>
    <s v="First Class"/>
    <s v="AB-10600"/>
    <x v="448"/>
    <x v="1"/>
    <x v="0"/>
    <s v="Tucson"/>
    <x v="16"/>
    <n v="85705"/>
    <x v="1"/>
    <s v="TEC-PH-10002563"/>
    <x v="2"/>
    <x v="7"/>
    <x v="203"/>
    <x v="1227"/>
    <n v="2"/>
    <n v="0.2"/>
    <x v="1272"/>
    <x v="1"/>
    <x v="0"/>
    <n v="0.2"/>
    <n v="0.125"/>
  </r>
  <r>
    <x v="1367"/>
    <s v="US-2019-155425"/>
    <x v="468"/>
    <d v="2019-11-11T00:00:00"/>
    <s v="First Class"/>
    <s v="AB-10600"/>
    <x v="448"/>
    <x v="1"/>
    <x v="0"/>
    <s v="Tucson"/>
    <x v="16"/>
    <n v="85705"/>
    <x v="1"/>
    <s v="FUR-CH-10003312"/>
    <x v="0"/>
    <x v="1"/>
    <x v="299"/>
    <x v="185"/>
    <n v="4"/>
    <n v="0.2"/>
    <x v="1273"/>
    <x v="1"/>
    <x v="0"/>
    <n v="0.2"/>
    <n v="0.125"/>
  </r>
  <r>
    <x v="1368"/>
    <s v="CA-2019-133249"/>
    <x v="141"/>
    <d v="2019-07-11T00:00:00"/>
    <s v="First Class"/>
    <s v="SZ-20035"/>
    <x v="449"/>
    <x v="2"/>
    <x v="0"/>
    <s v="Pico Rivera"/>
    <x v="1"/>
    <n v="90660"/>
    <x v="1"/>
    <s v="FUR-FU-10001588"/>
    <x v="0"/>
    <x v="5"/>
    <x v="287"/>
    <x v="1228"/>
    <n v="5"/>
    <n v="0"/>
    <x v="1274"/>
    <x v="1"/>
    <x v="0"/>
    <n v="1"/>
    <n v="0.05"/>
  </r>
  <r>
    <x v="1369"/>
    <s v="US-2017-103471"/>
    <x v="100"/>
    <d v="2017-12-28T00:00:00"/>
    <s v="Standard Class"/>
    <s v="JR-15670"/>
    <x v="439"/>
    <x v="0"/>
    <x v="0"/>
    <s v="Colorado Springs"/>
    <x v="22"/>
    <n v="80906"/>
    <x v="1"/>
    <s v="FUR-BO-10002613"/>
    <x v="0"/>
    <x v="0"/>
    <x v="179"/>
    <x v="1229"/>
    <n v="7"/>
    <n v="0.7"/>
    <x v="1275"/>
    <x v="1"/>
    <x v="0"/>
    <n v="0.5"/>
    <n v="0.33333333333333331"/>
  </r>
  <r>
    <x v="1370"/>
    <s v="US-2017-103471"/>
    <x v="100"/>
    <d v="2017-12-28T00:00:00"/>
    <s v="Standard Class"/>
    <s v="JR-15670"/>
    <x v="439"/>
    <x v="0"/>
    <x v="0"/>
    <s v="Colorado Springs"/>
    <x v="22"/>
    <n v="80906"/>
    <x v="1"/>
    <s v="OFF-AR-10003405"/>
    <x v="1"/>
    <x v="6"/>
    <x v="628"/>
    <x v="1230"/>
    <n v="3"/>
    <n v="0.2"/>
    <x v="1276"/>
    <x v="1"/>
    <x v="0"/>
    <n v="0.5"/>
    <n v="0.33333333333333331"/>
  </r>
  <r>
    <x v="1371"/>
    <s v="CA-2019-136672"/>
    <x v="469"/>
    <d v="2019-03-12T00:00:00"/>
    <s v="Standard Class"/>
    <s v="MG-17890"/>
    <x v="450"/>
    <x v="2"/>
    <x v="0"/>
    <s v="Clinton"/>
    <x v="39"/>
    <n v="20735"/>
    <x v="3"/>
    <s v="TEC-AC-10004510"/>
    <x v="2"/>
    <x v="11"/>
    <x v="953"/>
    <x v="1231"/>
    <n v="3"/>
    <n v="0"/>
    <x v="1277"/>
    <x v="3"/>
    <x v="0"/>
    <n v="1"/>
    <n v="7.6923076923076927E-2"/>
  </r>
  <r>
    <x v="1372"/>
    <s v="US-2016-157021"/>
    <x v="470"/>
    <d v="2016-04-06T00:00:00"/>
    <s v="Second Class"/>
    <s v="KM-16720"/>
    <x v="27"/>
    <x v="0"/>
    <x v="0"/>
    <s v="Vallejo"/>
    <x v="1"/>
    <n v="94591"/>
    <x v="1"/>
    <s v="OFF-LA-10002312"/>
    <x v="1"/>
    <x v="2"/>
    <x v="579"/>
    <x v="461"/>
    <n v="2"/>
    <n v="0"/>
    <x v="472"/>
    <x v="1"/>
    <x v="0"/>
    <n v="0.5"/>
    <n v="3.5714285714285712E-2"/>
  </r>
  <r>
    <x v="1373"/>
    <s v="US-2016-157021"/>
    <x v="470"/>
    <d v="2016-04-06T00:00:00"/>
    <s v="Second Class"/>
    <s v="KM-16720"/>
    <x v="27"/>
    <x v="0"/>
    <x v="0"/>
    <s v="Vallejo"/>
    <x v="1"/>
    <n v="94591"/>
    <x v="1"/>
    <s v="OFF-BI-10000042"/>
    <x v="1"/>
    <x v="8"/>
    <x v="954"/>
    <x v="1232"/>
    <n v="4"/>
    <n v="0.2"/>
    <x v="1278"/>
    <x v="1"/>
    <x v="0"/>
    <n v="0.5"/>
    <n v="3.5714285714285712E-2"/>
  </r>
  <r>
    <x v="1374"/>
    <s v="CA-2017-120362"/>
    <x v="471"/>
    <d v="2017-09-19T00:00:00"/>
    <s v="Standard Class"/>
    <s v="CA-12265"/>
    <x v="244"/>
    <x v="0"/>
    <x v="0"/>
    <s v="Provo"/>
    <x v="7"/>
    <n v="84604"/>
    <x v="1"/>
    <s v="FUR-TA-10003008"/>
    <x v="0"/>
    <x v="3"/>
    <x v="955"/>
    <x v="1233"/>
    <n v="5"/>
    <n v="0"/>
    <x v="1279"/>
    <x v="1"/>
    <x v="0"/>
    <n v="1"/>
    <n v="5.8823529411764705E-2"/>
  </r>
  <r>
    <x v="1375"/>
    <s v="CA-2016-126361"/>
    <x v="472"/>
    <d v="2016-08-09T00:00:00"/>
    <s v="Second Class"/>
    <s v="VD-21670"/>
    <x v="104"/>
    <x v="0"/>
    <x v="0"/>
    <s v="Pleasant Grove"/>
    <x v="7"/>
    <n v="84062"/>
    <x v="1"/>
    <s v="OFF-AP-10003590"/>
    <x v="1"/>
    <x v="9"/>
    <x v="956"/>
    <x v="1234"/>
    <n v="3"/>
    <n v="0"/>
    <x v="1280"/>
    <x v="1"/>
    <x v="1"/>
    <n v="0.16666666666666666"/>
    <n v="6.25E-2"/>
  </r>
  <r>
    <x v="1376"/>
    <s v="CA-2016-126361"/>
    <x v="472"/>
    <d v="2016-08-09T00:00:00"/>
    <s v="Second Class"/>
    <s v="VD-21670"/>
    <x v="104"/>
    <x v="0"/>
    <x v="0"/>
    <s v="Pleasant Grove"/>
    <x v="7"/>
    <n v="84062"/>
    <x v="1"/>
    <s v="OFF-PA-10000806"/>
    <x v="1"/>
    <x v="10"/>
    <x v="957"/>
    <x v="990"/>
    <n v="8"/>
    <n v="0"/>
    <x v="1281"/>
    <x v="1"/>
    <x v="1"/>
    <n v="0.16666666666666666"/>
    <n v="6.25E-2"/>
  </r>
  <r>
    <x v="1377"/>
    <s v="CA-2016-126361"/>
    <x v="472"/>
    <d v="2016-08-09T00:00:00"/>
    <s v="Second Class"/>
    <s v="VD-21670"/>
    <x v="104"/>
    <x v="0"/>
    <x v="0"/>
    <s v="Pleasant Grove"/>
    <x v="7"/>
    <n v="84062"/>
    <x v="1"/>
    <s v="OFF-AR-10000896"/>
    <x v="1"/>
    <x v="6"/>
    <x v="958"/>
    <x v="1235"/>
    <n v="5"/>
    <n v="0"/>
    <x v="1282"/>
    <x v="1"/>
    <x v="1"/>
    <n v="0.16666666666666666"/>
    <n v="6.25E-2"/>
  </r>
  <r>
    <x v="1378"/>
    <s v="CA-2016-126361"/>
    <x v="472"/>
    <d v="2016-08-09T00:00:00"/>
    <s v="Second Class"/>
    <s v="VD-21670"/>
    <x v="104"/>
    <x v="0"/>
    <x v="0"/>
    <s v="Pleasant Grove"/>
    <x v="7"/>
    <n v="84062"/>
    <x v="1"/>
    <s v="TEC-PH-10002310"/>
    <x v="2"/>
    <x v="7"/>
    <x v="959"/>
    <x v="1236"/>
    <n v="5"/>
    <n v="0.2"/>
    <x v="1283"/>
    <x v="1"/>
    <x v="1"/>
    <n v="0.16666666666666666"/>
    <n v="6.25E-2"/>
  </r>
  <r>
    <x v="1379"/>
    <s v="CA-2016-126361"/>
    <x v="472"/>
    <d v="2016-08-09T00:00:00"/>
    <s v="Second Class"/>
    <s v="VD-21670"/>
    <x v="104"/>
    <x v="0"/>
    <x v="0"/>
    <s v="Pleasant Grove"/>
    <x v="7"/>
    <n v="84062"/>
    <x v="1"/>
    <s v="OFF-ST-10002289"/>
    <x v="1"/>
    <x v="4"/>
    <x v="960"/>
    <x v="1237"/>
    <n v="5"/>
    <n v="0"/>
    <x v="1284"/>
    <x v="1"/>
    <x v="1"/>
    <n v="0.16666666666666666"/>
    <n v="6.25E-2"/>
  </r>
  <r>
    <x v="1380"/>
    <s v="CA-2016-126361"/>
    <x v="472"/>
    <d v="2016-08-09T00:00:00"/>
    <s v="Second Class"/>
    <s v="VD-21670"/>
    <x v="104"/>
    <x v="0"/>
    <x v="0"/>
    <s v="Pleasant Grove"/>
    <x v="7"/>
    <n v="84062"/>
    <x v="1"/>
    <s v="OFF-BI-10002852"/>
    <x v="1"/>
    <x v="8"/>
    <x v="91"/>
    <x v="1238"/>
    <n v="1"/>
    <n v="0.2"/>
    <x v="1285"/>
    <x v="1"/>
    <x v="1"/>
    <n v="0.16666666666666666"/>
    <n v="6.25E-2"/>
  </r>
  <r>
    <x v="1381"/>
    <s v="US-2018-100566"/>
    <x v="323"/>
    <d v="2018-09-09T00:00:00"/>
    <s v="Standard Class"/>
    <s v="JK-16120"/>
    <x v="451"/>
    <x v="2"/>
    <x v="0"/>
    <s v="Aurora"/>
    <x v="10"/>
    <n v="60505"/>
    <x v="2"/>
    <s v="FUR-FU-10003394"/>
    <x v="0"/>
    <x v="5"/>
    <x v="583"/>
    <x v="1239"/>
    <n v="3"/>
    <n v="0.6"/>
    <x v="1286"/>
    <x v="2"/>
    <x v="0"/>
    <n v="1"/>
    <n v="5.8823529411764705E-2"/>
  </r>
  <r>
    <x v="1382"/>
    <s v="US-2018-108504"/>
    <x v="473"/>
    <d v="2018-02-05T00:00:00"/>
    <s v="Same Day"/>
    <s v="PP-18955"/>
    <x v="452"/>
    <x v="2"/>
    <x v="0"/>
    <s v="Smyrna"/>
    <x v="32"/>
    <n v="30080"/>
    <x v="0"/>
    <s v="OFF-ST-10002344"/>
    <x v="1"/>
    <x v="4"/>
    <x v="865"/>
    <x v="1240"/>
    <n v="1"/>
    <n v="0"/>
    <x v="1287"/>
    <x v="0"/>
    <x v="0"/>
    <n v="9.0909090909090912E-2"/>
    <n v="2.9411764705882353E-2"/>
  </r>
  <r>
    <x v="1383"/>
    <s v="US-2018-108504"/>
    <x v="473"/>
    <d v="2018-02-05T00:00:00"/>
    <s v="Same Day"/>
    <s v="PP-18955"/>
    <x v="452"/>
    <x v="2"/>
    <x v="0"/>
    <s v="Smyrna"/>
    <x v="32"/>
    <n v="30080"/>
    <x v="0"/>
    <s v="OFF-PA-10001289"/>
    <x v="1"/>
    <x v="10"/>
    <x v="961"/>
    <x v="1241"/>
    <n v="9"/>
    <n v="0"/>
    <x v="1288"/>
    <x v="0"/>
    <x v="0"/>
    <n v="9.0909090909090912E-2"/>
    <n v="2.9411764705882353E-2"/>
  </r>
  <r>
    <x v="1384"/>
    <s v="US-2018-108504"/>
    <x v="473"/>
    <d v="2018-02-05T00:00:00"/>
    <s v="Same Day"/>
    <s v="PP-18955"/>
    <x v="452"/>
    <x v="2"/>
    <x v="0"/>
    <s v="Smyrna"/>
    <x v="32"/>
    <n v="30080"/>
    <x v="0"/>
    <s v="OFF-FA-10000053"/>
    <x v="1"/>
    <x v="13"/>
    <x v="962"/>
    <x v="1242"/>
    <n v="5"/>
    <n v="0"/>
    <x v="1289"/>
    <x v="0"/>
    <x v="0"/>
    <n v="9.0909090909090912E-2"/>
    <n v="2.9411764705882353E-2"/>
  </r>
  <r>
    <x v="1385"/>
    <s v="US-2018-108504"/>
    <x v="473"/>
    <d v="2018-02-05T00:00:00"/>
    <s v="Same Day"/>
    <s v="PP-18955"/>
    <x v="452"/>
    <x v="2"/>
    <x v="0"/>
    <s v="Smyrna"/>
    <x v="32"/>
    <n v="30080"/>
    <x v="0"/>
    <s v="FUR-FU-10004091"/>
    <x v="0"/>
    <x v="5"/>
    <x v="963"/>
    <x v="609"/>
    <n v="3"/>
    <n v="0"/>
    <x v="1290"/>
    <x v="0"/>
    <x v="0"/>
    <n v="9.0909090909090912E-2"/>
    <n v="2.9411764705882353E-2"/>
  </r>
  <r>
    <x v="1386"/>
    <s v="US-2018-108504"/>
    <x v="473"/>
    <d v="2018-02-05T00:00:00"/>
    <s v="Same Day"/>
    <s v="PP-18955"/>
    <x v="452"/>
    <x v="2"/>
    <x v="0"/>
    <s v="Smyrna"/>
    <x v="32"/>
    <n v="30080"/>
    <x v="0"/>
    <s v="FUR-BO-10004015"/>
    <x v="0"/>
    <x v="0"/>
    <x v="574"/>
    <x v="1243"/>
    <n v="2"/>
    <n v="0"/>
    <x v="1291"/>
    <x v="0"/>
    <x v="0"/>
    <n v="9.0909090909090912E-2"/>
    <n v="2.9411764705882353E-2"/>
  </r>
  <r>
    <x v="1387"/>
    <s v="US-2018-108504"/>
    <x v="473"/>
    <d v="2018-02-05T00:00:00"/>
    <s v="Same Day"/>
    <s v="PP-18955"/>
    <x v="452"/>
    <x v="2"/>
    <x v="0"/>
    <s v="Smyrna"/>
    <x v="32"/>
    <n v="30080"/>
    <x v="0"/>
    <s v="OFF-EN-10003001"/>
    <x v="1"/>
    <x v="12"/>
    <x v="964"/>
    <x v="1244"/>
    <n v="2"/>
    <n v="0"/>
    <x v="1292"/>
    <x v="0"/>
    <x v="0"/>
    <n v="9.0909090909090912E-2"/>
    <n v="2.9411764705882353E-2"/>
  </r>
  <r>
    <x v="1388"/>
    <s v="US-2018-108504"/>
    <x v="473"/>
    <d v="2018-02-05T00:00:00"/>
    <s v="Same Day"/>
    <s v="PP-18955"/>
    <x v="452"/>
    <x v="2"/>
    <x v="0"/>
    <s v="Smyrna"/>
    <x v="32"/>
    <n v="30080"/>
    <x v="0"/>
    <s v="TEC-PH-10000215"/>
    <x v="2"/>
    <x v="7"/>
    <x v="140"/>
    <x v="1245"/>
    <n v="3"/>
    <n v="0"/>
    <x v="1293"/>
    <x v="0"/>
    <x v="0"/>
    <n v="9.0909090909090912E-2"/>
    <n v="2.9411764705882353E-2"/>
  </r>
  <r>
    <x v="1389"/>
    <s v="US-2018-108504"/>
    <x v="473"/>
    <d v="2018-02-05T00:00:00"/>
    <s v="Same Day"/>
    <s v="PP-18955"/>
    <x v="452"/>
    <x v="2"/>
    <x v="0"/>
    <s v="Smyrna"/>
    <x v="32"/>
    <n v="30080"/>
    <x v="0"/>
    <s v="TEC-PH-10003645"/>
    <x v="2"/>
    <x v="7"/>
    <x v="297"/>
    <x v="1246"/>
    <n v="3"/>
    <n v="0"/>
    <x v="1294"/>
    <x v="0"/>
    <x v="0"/>
    <n v="9.0909090909090912E-2"/>
    <n v="2.9411764705882353E-2"/>
  </r>
  <r>
    <x v="1390"/>
    <s v="US-2018-108504"/>
    <x v="473"/>
    <d v="2018-02-05T00:00:00"/>
    <s v="Same Day"/>
    <s v="PP-18955"/>
    <x v="452"/>
    <x v="2"/>
    <x v="0"/>
    <s v="Smyrna"/>
    <x v="32"/>
    <n v="30080"/>
    <x v="0"/>
    <s v="OFF-PA-10000357"/>
    <x v="1"/>
    <x v="10"/>
    <x v="447"/>
    <x v="1247"/>
    <n v="3"/>
    <n v="0"/>
    <x v="1295"/>
    <x v="0"/>
    <x v="0"/>
    <n v="9.0909090909090912E-2"/>
    <n v="2.9411764705882353E-2"/>
  </r>
  <r>
    <x v="1391"/>
    <s v="US-2018-108504"/>
    <x v="473"/>
    <d v="2018-02-05T00:00:00"/>
    <s v="Same Day"/>
    <s v="PP-18955"/>
    <x v="452"/>
    <x v="2"/>
    <x v="0"/>
    <s v="Smyrna"/>
    <x v="32"/>
    <n v="30080"/>
    <x v="0"/>
    <s v="OFF-ST-10004804"/>
    <x v="1"/>
    <x v="4"/>
    <x v="233"/>
    <x v="1248"/>
    <n v="3"/>
    <n v="0"/>
    <x v="1296"/>
    <x v="0"/>
    <x v="0"/>
    <n v="9.0909090909090912E-2"/>
    <n v="2.9411764705882353E-2"/>
  </r>
  <r>
    <x v="1392"/>
    <s v="US-2018-108504"/>
    <x v="473"/>
    <d v="2018-02-05T00:00:00"/>
    <s v="Same Day"/>
    <s v="PP-18955"/>
    <x v="452"/>
    <x v="2"/>
    <x v="0"/>
    <s v="Smyrna"/>
    <x v="32"/>
    <n v="30080"/>
    <x v="0"/>
    <s v="OFF-PA-10003892"/>
    <x v="1"/>
    <x v="10"/>
    <x v="62"/>
    <x v="1249"/>
    <n v="7"/>
    <n v="0"/>
    <x v="1297"/>
    <x v="0"/>
    <x v="0"/>
    <n v="9.0909090909090912E-2"/>
    <n v="2.9411764705882353E-2"/>
  </r>
  <r>
    <x v="1393"/>
    <s v="CA-2019-124828"/>
    <x v="445"/>
    <d v="2019-07-04T00:00:00"/>
    <s v="First Class"/>
    <s v="YS-21880"/>
    <x v="453"/>
    <x v="1"/>
    <x v="0"/>
    <s v="Burlington"/>
    <x v="3"/>
    <n v="27217"/>
    <x v="0"/>
    <s v="OFF-AR-10003514"/>
    <x v="1"/>
    <x v="6"/>
    <x v="182"/>
    <x v="1250"/>
    <n v="3"/>
    <n v="0.2"/>
    <x v="1298"/>
    <x v="0"/>
    <x v="0"/>
    <n v="1"/>
    <n v="8.3333333333333329E-2"/>
  </r>
  <r>
    <x v="1394"/>
    <s v="US-2019-117247"/>
    <x v="449"/>
    <d v="2019-10-14T00:00:00"/>
    <s v="Standard Class"/>
    <s v="CK-12760"/>
    <x v="316"/>
    <x v="1"/>
    <x v="0"/>
    <s v="Aurora"/>
    <x v="10"/>
    <n v="60505"/>
    <x v="2"/>
    <s v="FUR-TA-10002958"/>
    <x v="0"/>
    <x v="3"/>
    <x v="965"/>
    <x v="1251"/>
    <n v="5"/>
    <n v="0.5"/>
    <x v="1299"/>
    <x v="2"/>
    <x v="0"/>
    <n v="0.5"/>
    <n v="7.1428571428571425E-2"/>
  </r>
  <r>
    <x v="1395"/>
    <s v="US-2019-117247"/>
    <x v="449"/>
    <d v="2019-10-14T00:00:00"/>
    <s v="Standard Class"/>
    <s v="CK-12760"/>
    <x v="316"/>
    <x v="1"/>
    <x v="0"/>
    <s v="Aurora"/>
    <x v="10"/>
    <n v="60505"/>
    <x v="2"/>
    <s v="FUR-TA-10001676"/>
    <x v="0"/>
    <x v="3"/>
    <x v="966"/>
    <x v="1252"/>
    <n v="3"/>
    <n v="0.5"/>
    <x v="1300"/>
    <x v="2"/>
    <x v="0"/>
    <n v="0.5"/>
    <n v="7.1428571428571425E-2"/>
  </r>
  <r>
    <x v="1396"/>
    <s v="CA-2018-124485"/>
    <x v="390"/>
    <d v="2018-11-26T00:00:00"/>
    <s v="First Class"/>
    <s v="NC-18340"/>
    <x v="396"/>
    <x v="0"/>
    <x v="0"/>
    <s v="New York City"/>
    <x v="15"/>
    <n v="10035"/>
    <x v="3"/>
    <s v="OFF-BI-10000822"/>
    <x v="1"/>
    <x v="8"/>
    <x v="967"/>
    <x v="1253"/>
    <n v="4"/>
    <n v="0.2"/>
    <x v="1301"/>
    <x v="3"/>
    <x v="0"/>
    <n v="0.25"/>
    <n v="5.8823529411764705E-2"/>
  </r>
  <r>
    <x v="1397"/>
    <s v="CA-2018-124485"/>
    <x v="390"/>
    <d v="2018-11-26T00:00:00"/>
    <s v="First Class"/>
    <s v="NC-18340"/>
    <x v="396"/>
    <x v="0"/>
    <x v="0"/>
    <s v="New York City"/>
    <x v="15"/>
    <n v="10035"/>
    <x v="3"/>
    <s v="OFF-PA-10004971"/>
    <x v="1"/>
    <x v="10"/>
    <x v="609"/>
    <x v="1057"/>
    <n v="2"/>
    <n v="0"/>
    <x v="1302"/>
    <x v="3"/>
    <x v="0"/>
    <n v="0.25"/>
    <n v="5.8823529411764705E-2"/>
  </r>
  <r>
    <x v="1398"/>
    <s v="CA-2018-124485"/>
    <x v="390"/>
    <d v="2018-11-26T00:00:00"/>
    <s v="First Class"/>
    <s v="NC-18340"/>
    <x v="396"/>
    <x v="0"/>
    <x v="0"/>
    <s v="New York City"/>
    <x v="15"/>
    <n v="10035"/>
    <x v="3"/>
    <s v="TEC-AC-10002323"/>
    <x v="2"/>
    <x v="11"/>
    <x v="177"/>
    <x v="1254"/>
    <n v="4"/>
    <n v="0"/>
    <x v="1303"/>
    <x v="3"/>
    <x v="0"/>
    <n v="0.25"/>
    <n v="5.8823529411764705E-2"/>
  </r>
  <r>
    <x v="1399"/>
    <s v="CA-2018-124485"/>
    <x v="390"/>
    <d v="2018-11-26T00:00:00"/>
    <s v="First Class"/>
    <s v="NC-18340"/>
    <x v="396"/>
    <x v="0"/>
    <x v="0"/>
    <s v="New York City"/>
    <x v="15"/>
    <n v="10035"/>
    <x v="3"/>
    <s v="OFF-PA-10004888"/>
    <x v="1"/>
    <x v="10"/>
    <x v="968"/>
    <x v="90"/>
    <n v="1"/>
    <n v="0"/>
    <x v="90"/>
    <x v="3"/>
    <x v="0"/>
    <n v="0.25"/>
    <n v="5.8823529411764705E-2"/>
  </r>
  <r>
    <x v="1400"/>
    <s v="CA-2018-159212"/>
    <x v="474"/>
    <d v="2018-11-05T00:00:00"/>
    <s v="Standard Class"/>
    <s v="KM-16375"/>
    <x v="454"/>
    <x v="2"/>
    <x v="0"/>
    <s v="Salem"/>
    <x v="17"/>
    <n v="24153"/>
    <x v="0"/>
    <s v="TEC-PH-10003988"/>
    <x v="2"/>
    <x v="7"/>
    <x v="47"/>
    <x v="48"/>
    <n v="2"/>
    <n v="0"/>
    <x v="48"/>
    <x v="0"/>
    <x v="1"/>
    <n v="0.5"/>
    <n v="0.05"/>
  </r>
  <r>
    <x v="1401"/>
    <s v="CA-2018-159212"/>
    <x v="474"/>
    <d v="2018-11-05T00:00:00"/>
    <s v="Standard Class"/>
    <s v="KM-16375"/>
    <x v="454"/>
    <x v="2"/>
    <x v="0"/>
    <s v="Salem"/>
    <x v="17"/>
    <n v="24153"/>
    <x v="0"/>
    <s v="OFF-EN-10002230"/>
    <x v="1"/>
    <x v="12"/>
    <x v="555"/>
    <x v="1255"/>
    <n v="3"/>
    <n v="0"/>
    <x v="1304"/>
    <x v="0"/>
    <x v="1"/>
    <n v="0.5"/>
    <n v="0.05"/>
  </r>
  <r>
    <x v="1402"/>
    <s v="US-2018-161396"/>
    <x v="475"/>
    <d v="2018-04-25T00:00:00"/>
    <s v="Standard Class"/>
    <s v="GM-14455"/>
    <x v="39"/>
    <x v="2"/>
    <x v="0"/>
    <s v="Columbus"/>
    <x v="24"/>
    <n v="43229"/>
    <x v="3"/>
    <s v="FUR-TA-10002622"/>
    <x v="0"/>
    <x v="3"/>
    <x v="969"/>
    <x v="1256"/>
    <n v="2"/>
    <n v="0.4"/>
    <x v="1305"/>
    <x v="3"/>
    <x v="0"/>
    <n v="0.5"/>
    <n v="8.3333333333333329E-2"/>
  </r>
  <r>
    <x v="1403"/>
    <s v="US-2018-161396"/>
    <x v="475"/>
    <d v="2018-04-25T00:00:00"/>
    <s v="Standard Class"/>
    <s v="GM-14455"/>
    <x v="39"/>
    <x v="2"/>
    <x v="0"/>
    <s v="Columbus"/>
    <x v="24"/>
    <n v="43229"/>
    <x v="3"/>
    <s v="OFF-PA-10000418"/>
    <x v="1"/>
    <x v="10"/>
    <x v="970"/>
    <x v="1257"/>
    <n v="5"/>
    <n v="0.2"/>
    <x v="1306"/>
    <x v="3"/>
    <x v="0"/>
    <n v="0.5"/>
    <n v="8.3333333333333329E-2"/>
  </r>
  <r>
    <x v="1404"/>
    <s v="US-2016-118486"/>
    <x v="322"/>
    <d v="2016-04-08T00:00:00"/>
    <s v="First Class"/>
    <s v="SD-20485"/>
    <x v="174"/>
    <x v="2"/>
    <x v="0"/>
    <s v="Philadelphia"/>
    <x v="9"/>
    <n v="19143"/>
    <x v="3"/>
    <s v="OFF-SU-10004498"/>
    <x v="1"/>
    <x v="14"/>
    <x v="505"/>
    <x v="1258"/>
    <n v="1"/>
    <n v="0.2"/>
    <x v="1307"/>
    <x v="3"/>
    <x v="0"/>
    <n v="0.33333333333333331"/>
    <n v="4.7619047619047616E-2"/>
  </r>
  <r>
    <x v="1405"/>
    <s v="US-2016-118486"/>
    <x v="322"/>
    <d v="2016-04-08T00:00:00"/>
    <s v="First Class"/>
    <s v="SD-20485"/>
    <x v="174"/>
    <x v="2"/>
    <x v="0"/>
    <s v="Philadelphia"/>
    <x v="9"/>
    <n v="19143"/>
    <x v="3"/>
    <s v="FUR-TA-10001039"/>
    <x v="0"/>
    <x v="3"/>
    <x v="832"/>
    <x v="1259"/>
    <n v="3"/>
    <n v="0.4"/>
    <x v="1308"/>
    <x v="3"/>
    <x v="0"/>
    <n v="0.33333333333333331"/>
    <n v="4.7619047619047616E-2"/>
  </r>
  <r>
    <x v="1406"/>
    <s v="US-2016-118486"/>
    <x v="322"/>
    <d v="2016-04-08T00:00:00"/>
    <s v="First Class"/>
    <s v="SD-20485"/>
    <x v="174"/>
    <x v="2"/>
    <x v="0"/>
    <s v="Philadelphia"/>
    <x v="9"/>
    <n v="19143"/>
    <x v="3"/>
    <s v="TEC-AC-10004659"/>
    <x v="2"/>
    <x v="11"/>
    <x v="172"/>
    <x v="1260"/>
    <n v="2"/>
    <n v="0.2"/>
    <x v="1309"/>
    <x v="3"/>
    <x v="0"/>
    <n v="0.33333333333333331"/>
    <n v="4.7619047619047616E-2"/>
  </r>
  <r>
    <x v="1407"/>
    <s v="CA-2018-130407"/>
    <x v="476"/>
    <d v="2018-09-06T00:00:00"/>
    <s v="Standard Class"/>
    <s v="KD-16270"/>
    <x v="30"/>
    <x v="0"/>
    <x v="0"/>
    <s v="New York City"/>
    <x v="15"/>
    <n v="10024"/>
    <x v="3"/>
    <s v="OFF-AR-10002240"/>
    <x v="1"/>
    <x v="6"/>
    <x v="971"/>
    <x v="1261"/>
    <n v="2"/>
    <n v="0"/>
    <x v="1310"/>
    <x v="3"/>
    <x v="0"/>
    <n v="0.5"/>
    <n v="6.25E-2"/>
  </r>
  <r>
    <x v="1408"/>
    <s v="CA-2018-130407"/>
    <x v="476"/>
    <d v="2018-09-06T00:00:00"/>
    <s v="Standard Class"/>
    <s v="KD-16270"/>
    <x v="30"/>
    <x v="0"/>
    <x v="0"/>
    <s v="New York City"/>
    <x v="15"/>
    <n v="10024"/>
    <x v="3"/>
    <s v="FUR-FU-10001967"/>
    <x v="0"/>
    <x v="5"/>
    <x v="296"/>
    <x v="372"/>
    <n v="2"/>
    <n v="0"/>
    <x v="1311"/>
    <x v="3"/>
    <x v="0"/>
    <n v="0.5"/>
    <n v="6.25E-2"/>
  </r>
  <r>
    <x v="1409"/>
    <s v="US-2018-122245"/>
    <x v="477"/>
    <d v="2018-09-30T00:00:00"/>
    <s v="Standard Class"/>
    <s v="AB-10105"/>
    <x v="455"/>
    <x v="0"/>
    <x v="0"/>
    <s v="Phoenix"/>
    <x v="16"/>
    <n v="85023"/>
    <x v="1"/>
    <s v="FUR-TA-10002356"/>
    <x v="0"/>
    <x v="3"/>
    <x v="735"/>
    <x v="865"/>
    <n v="3"/>
    <n v="0.5"/>
    <x v="896"/>
    <x v="1"/>
    <x v="0"/>
    <n v="1"/>
    <n v="0.05"/>
  </r>
  <r>
    <x v="1410"/>
    <s v="CA-2019-105144"/>
    <x v="259"/>
    <d v="2019-11-11T00:00:00"/>
    <s v="Standard Class"/>
    <s v="SZ-20035"/>
    <x v="449"/>
    <x v="2"/>
    <x v="0"/>
    <s v="Grand Prairie"/>
    <x v="5"/>
    <n v="75051"/>
    <x v="2"/>
    <s v="OFF-LA-10003923"/>
    <x v="1"/>
    <x v="2"/>
    <x v="429"/>
    <x v="208"/>
    <n v="2"/>
    <n v="0.2"/>
    <x v="210"/>
    <x v="2"/>
    <x v="0"/>
    <n v="1"/>
    <n v="0.05"/>
  </r>
  <r>
    <x v="1411"/>
    <s v="CA-2018-136329"/>
    <x v="478"/>
    <d v="2018-07-13T00:00:00"/>
    <s v="Standard Class"/>
    <s v="JD-15895"/>
    <x v="63"/>
    <x v="1"/>
    <x v="0"/>
    <s v="New York City"/>
    <x v="15"/>
    <n v="10035"/>
    <x v="3"/>
    <s v="FUR-CH-10002335"/>
    <x v="0"/>
    <x v="1"/>
    <x v="629"/>
    <x v="1262"/>
    <n v="2"/>
    <n v="0.1"/>
    <x v="1312"/>
    <x v="3"/>
    <x v="0"/>
    <n v="0.5"/>
    <n v="3.125E-2"/>
  </r>
  <r>
    <x v="1412"/>
    <s v="CA-2018-136329"/>
    <x v="478"/>
    <d v="2018-07-13T00:00:00"/>
    <s v="Standard Class"/>
    <s v="JD-15895"/>
    <x v="63"/>
    <x v="1"/>
    <x v="0"/>
    <s v="New York City"/>
    <x v="15"/>
    <n v="10035"/>
    <x v="3"/>
    <s v="FUR-FU-10000723"/>
    <x v="0"/>
    <x v="5"/>
    <x v="480"/>
    <x v="1263"/>
    <n v="4"/>
    <n v="0"/>
    <x v="1313"/>
    <x v="3"/>
    <x v="0"/>
    <n v="0.5"/>
    <n v="3.125E-2"/>
  </r>
  <r>
    <x v="1413"/>
    <s v="CA-2016-146640"/>
    <x v="479"/>
    <d v="2016-07-05T00:00:00"/>
    <s v="Standard Class"/>
    <s v="HA-14905"/>
    <x v="456"/>
    <x v="0"/>
    <x v="0"/>
    <s v="New York City"/>
    <x v="15"/>
    <n v="10024"/>
    <x v="3"/>
    <s v="OFF-BI-10002867"/>
    <x v="1"/>
    <x v="8"/>
    <x v="972"/>
    <x v="1264"/>
    <n v="7"/>
    <n v="0.2"/>
    <x v="1314"/>
    <x v="3"/>
    <x v="0"/>
    <n v="1"/>
    <n v="0.1"/>
  </r>
  <r>
    <x v="1414"/>
    <s v="CA-2019-115994"/>
    <x v="480"/>
    <d v="2019-01-31T00:00:00"/>
    <s v="Second Class"/>
    <s v="BT-11305"/>
    <x v="457"/>
    <x v="2"/>
    <x v="0"/>
    <s v="Costa Mesa"/>
    <x v="1"/>
    <n v="92627"/>
    <x v="1"/>
    <s v="TEC-AC-10000580"/>
    <x v="2"/>
    <x v="11"/>
    <x v="906"/>
    <x v="764"/>
    <n v="3"/>
    <n v="0"/>
    <x v="1315"/>
    <x v="1"/>
    <x v="1"/>
    <n v="0.5"/>
    <n v="0.1111111111111111"/>
  </r>
  <r>
    <x v="1415"/>
    <s v="CA-2019-115994"/>
    <x v="480"/>
    <d v="2019-01-31T00:00:00"/>
    <s v="Second Class"/>
    <s v="BT-11305"/>
    <x v="457"/>
    <x v="2"/>
    <x v="0"/>
    <s v="Costa Mesa"/>
    <x v="1"/>
    <n v="92627"/>
    <x v="1"/>
    <s v="FUR-FU-10003976"/>
    <x v="0"/>
    <x v="5"/>
    <x v="973"/>
    <x v="1265"/>
    <n v="3"/>
    <n v="0"/>
    <x v="1316"/>
    <x v="1"/>
    <x v="1"/>
    <n v="0.5"/>
    <n v="0.1111111111111111"/>
  </r>
  <r>
    <x v="1416"/>
    <s v="CA-2017-126697"/>
    <x v="481"/>
    <d v="2017-09-24T00:00:00"/>
    <s v="First Class"/>
    <s v="SV-20815"/>
    <x v="458"/>
    <x v="1"/>
    <x v="0"/>
    <s v="Houston"/>
    <x v="5"/>
    <n v="77041"/>
    <x v="2"/>
    <s v="TEC-PH-10002922"/>
    <x v="2"/>
    <x v="7"/>
    <x v="974"/>
    <x v="1266"/>
    <n v="7"/>
    <n v="0.2"/>
    <x v="1317"/>
    <x v="2"/>
    <x v="0"/>
    <n v="0.33333333333333331"/>
    <n v="0.16666666666666666"/>
  </r>
  <r>
    <x v="1417"/>
    <s v="CA-2017-126697"/>
    <x v="481"/>
    <d v="2017-09-24T00:00:00"/>
    <s v="First Class"/>
    <s v="SV-20815"/>
    <x v="458"/>
    <x v="1"/>
    <x v="0"/>
    <s v="Houston"/>
    <x v="5"/>
    <n v="77041"/>
    <x v="2"/>
    <s v="TEC-AC-10004353"/>
    <x v="2"/>
    <x v="11"/>
    <x v="724"/>
    <x v="1267"/>
    <n v="3"/>
    <n v="0.2"/>
    <x v="1318"/>
    <x v="2"/>
    <x v="0"/>
    <n v="0.33333333333333331"/>
    <n v="0.16666666666666666"/>
  </r>
  <r>
    <x v="1418"/>
    <s v="CA-2017-126697"/>
    <x v="481"/>
    <d v="2017-09-24T00:00:00"/>
    <s v="First Class"/>
    <s v="SV-20815"/>
    <x v="458"/>
    <x v="1"/>
    <x v="0"/>
    <s v="Houston"/>
    <x v="5"/>
    <n v="77041"/>
    <x v="2"/>
    <s v="FUR-FU-10001706"/>
    <x v="0"/>
    <x v="5"/>
    <x v="50"/>
    <x v="1268"/>
    <n v="4"/>
    <n v="0.6"/>
    <x v="1319"/>
    <x v="2"/>
    <x v="0"/>
    <n v="0.33333333333333331"/>
    <n v="0.16666666666666666"/>
  </r>
  <r>
    <x v="1419"/>
    <s v="CA-2017-124800"/>
    <x v="120"/>
    <d v="2017-09-30T00:00:00"/>
    <s v="Standard Class"/>
    <s v="RW-19540"/>
    <x v="459"/>
    <x v="1"/>
    <x v="0"/>
    <s v="Mesa"/>
    <x v="16"/>
    <n v="85204"/>
    <x v="1"/>
    <s v="OFF-PA-10000501"/>
    <x v="1"/>
    <x v="10"/>
    <x v="975"/>
    <x v="1269"/>
    <n v="4"/>
    <n v="0.2"/>
    <x v="1320"/>
    <x v="1"/>
    <x v="0"/>
    <n v="0.14285714285714285"/>
    <n v="4.3478260869565216E-2"/>
  </r>
  <r>
    <x v="1420"/>
    <s v="CA-2017-124800"/>
    <x v="120"/>
    <d v="2017-09-30T00:00:00"/>
    <s v="Standard Class"/>
    <s v="RW-19540"/>
    <x v="459"/>
    <x v="1"/>
    <x v="0"/>
    <s v="Mesa"/>
    <x v="16"/>
    <n v="85204"/>
    <x v="1"/>
    <s v="OFF-BI-10000778"/>
    <x v="1"/>
    <x v="8"/>
    <x v="261"/>
    <x v="1270"/>
    <n v="2"/>
    <n v="0.7"/>
    <x v="1321"/>
    <x v="1"/>
    <x v="0"/>
    <n v="0.14285714285714285"/>
    <n v="4.3478260869565216E-2"/>
  </r>
  <r>
    <x v="1421"/>
    <s v="CA-2017-124800"/>
    <x v="120"/>
    <d v="2017-09-30T00:00:00"/>
    <s v="Standard Class"/>
    <s v="RW-19540"/>
    <x v="459"/>
    <x v="1"/>
    <x v="0"/>
    <s v="Mesa"/>
    <x v="16"/>
    <n v="85204"/>
    <x v="1"/>
    <s v="OFF-AP-10004980"/>
    <x v="1"/>
    <x v="9"/>
    <x v="976"/>
    <x v="1271"/>
    <n v="2"/>
    <n v="0.2"/>
    <x v="1322"/>
    <x v="1"/>
    <x v="0"/>
    <n v="0.14285714285714285"/>
    <n v="4.3478260869565216E-2"/>
  </r>
  <r>
    <x v="1422"/>
    <s v="CA-2017-124800"/>
    <x v="120"/>
    <d v="2017-09-30T00:00:00"/>
    <s v="Standard Class"/>
    <s v="RW-19540"/>
    <x v="459"/>
    <x v="1"/>
    <x v="0"/>
    <s v="Mesa"/>
    <x v="16"/>
    <n v="85204"/>
    <x v="1"/>
    <s v="OFF-BI-10003984"/>
    <x v="1"/>
    <x v="8"/>
    <x v="697"/>
    <x v="1272"/>
    <n v="9"/>
    <n v="0.7"/>
    <x v="1323"/>
    <x v="1"/>
    <x v="0"/>
    <n v="0.14285714285714285"/>
    <n v="4.3478260869565216E-2"/>
  </r>
  <r>
    <x v="1423"/>
    <s v="CA-2017-124800"/>
    <x v="120"/>
    <d v="2017-09-30T00:00:00"/>
    <s v="Standard Class"/>
    <s v="RW-19540"/>
    <x v="459"/>
    <x v="1"/>
    <x v="0"/>
    <s v="Mesa"/>
    <x v="16"/>
    <n v="85204"/>
    <x v="1"/>
    <s v="OFF-ST-10000798"/>
    <x v="1"/>
    <x v="4"/>
    <x v="352"/>
    <x v="1273"/>
    <n v="6"/>
    <n v="0.2"/>
    <x v="1324"/>
    <x v="1"/>
    <x v="0"/>
    <n v="0.14285714285714285"/>
    <n v="4.3478260869565216E-2"/>
  </r>
  <r>
    <x v="1424"/>
    <s v="CA-2017-124800"/>
    <x v="120"/>
    <d v="2017-09-30T00:00:00"/>
    <s v="Standard Class"/>
    <s v="RW-19540"/>
    <x v="459"/>
    <x v="1"/>
    <x v="0"/>
    <s v="Mesa"/>
    <x v="16"/>
    <n v="85204"/>
    <x v="1"/>
    <s v="TEC-PH-10001750"/>
    <x v="2"/>
    <x v="7"/>
    <x v="977"/>
    <x v="1274"/>
    <n v="5"/>
    <n v="0.2"/>
    <x v="1325"/>
    <x v="1"/>
    <x v="0"/>
    <n v="0.14285714285714285"/>
    <n v="4.3478260869565216E-2"/>
  </r>
  <r>
    <x v="1425"/>
    <s v="CA-2017-124800"/>
    <x v="120"/>
    <d v="2017-09-30T00:00:00"/>
    <s v="Standard Class"/>
    <s v="RW-19540"/>
    <x v="459"/>
    <x v="1"/>
    <x v="0"/>
    <s v="Mesa"/>
    <x v="16"/>
    <n v="85204"/>
    <x v="1"/>
    <s v="OFF-ST-10002743"/>
    <x v="1"/>
    <x v="4"/>
    <x v="418"/>
    <x v="1275"/>
    <n v="4"/>
    <n v="0.2"/>
    <x v="1326"/>
    <x v="1"/>
    <x v="0"/>
    <n v="0.14285714285714285"/>
    <n v="4.3478260869565216E-2"/>
  </r>
  <r>
    <x v="1426"/>
    <s v="US-2017-164448"/>
    <x v="89"/>
    <d v="2017-11-04T00:00:00"/>
    <s v="Second Class"/>
    <s v="DK-12835"/>
    <x v="460"/>
    <x v="1"/>
    <x v="0"/>
    <s v="Salinas"/>
    <x v="1"/>
    <n v="93905"/>
    <x v="1"/>
    <s v="OFF-BI-10002949"/>
    <x v="1"/>
    <x v="8"/>
    <x v="525"/>
    <x v="1276"/>
    <n v="2"/>
    <n v="0.2"/>
    <x v="1327"/>
    <x v="1"/>
    <x v="0"/>
    <n v="0.25"/>
    <n v="3.7037037037037035E-2"/>
  </r>
  <r>
    <x v="1427"/>
    <s v="US-2017-164448"/>
    <x v="89"/>
    <d v="2017-11-04T00:00:00"/>
    <s v="Second Class"/>
    <s v="DK-12835"/>
    <x v="460"/>
    <x v="1"/>
    <x v="0"/>
    <s v="Salinas"/>
    <x v="1"/>
    <n v="93905"/>
    <x v="1"/>
    <s v="OFF-EN-10002600"/>
    <x v="1"/>
    <x v="12"/>
    <x v="111"/>
    <x v="1277"/>
    <n v="5"/>
    <n v="0"/>
    <x v="1328"/>
    <x v="1"/>
    <x v="0"/>
    <n v="0.25"/>
    <n v="3.7037037037037035E-2"/>
  </r>
  <r>
    <x v="1428"/>
    <s v="US-2017-164448"/>
    <x v="89"/>
    <d v="2017-11-04T00:00:00"/>
    <s v="Second Class"/>
    <s v="DK-12835"/>
    <x v="460"/>
    <x v="1"/>
    <x v="0"/>
    <s v="Salinas"/>
    <x v="1"/>
    <n v="93905"/>
    <x v="1"/>
    <s v="OFF-BI-10003708"/>
    <x v="1"/>
    <x v="8"/>
    <x v="978"/>
    <x v="1278"/>
    <n v="5"/>
    <n v="0.2"/>
    <x v="1329"/>
    <x v="1"/>
    <x v="0"/>
    <n v="0.25"/>
    <n v="3.7037037037037035E-2"/>
  </r>
  <r>
    <x v="1429"/>
    <s v="US-2017-164448"/>
    <x v="89"/>
    <d v="2017-11-04T00:00:00"/>
    <s v="Second Class"/>
    <s v="DK-12835"/>
    <x v="460"/>
    <x v="1"/>
    <x v="0"/>
    <s v="Salinas"/>
    <x v="1"/>
    <n v="93905"/>
    <x v="1"/>
    <s v="OFF-LA-10003510"/>
    <x v="1"/>
    <x v="2"/>
    <x v="580"/>
    <x v="1279"/>
    <n v="14"/>
    <n v="0"/>
    <x v="1330"/>
    <x v="1"/>
    <x v="0"/>
    <n v="0.25"/>
    <n v="3.7037037037037035E-2"/>
  </r>
  <r>
    <x v="1430"/>
    <s v="CA-2019-122700"/>
    <x v="200"/>
    <d v="2019-11-30T00:00:00"/>
    <s v="Standard Class"/>
    <s v="LT-17110"/>
    <x v="299"/>
    <x v="0"/>
    <x v="0"/>
    <s v="Columbus"/>
    <x v="24"/>
    <n v="43229"/>
    <x v="3"/>
    <s v="TEC-PH-10003092"/>
    <x v="2"/>
    <x v="7"/>
    <x v="521"/>
    <x v="1280"/>
    <n v="8"/>
    <n v="0.4"/>
    <x v="1331"/>
    <x v="3"/>
    <x v="0"/>
    <n v="1"/>
    <n v="7.1428571428571425E-2"/>
  </r>
  <r>
    <x v="1431"/>
    <s v="CA-2016-120768"/>
    <x v="174"/>
    <d v="2016-12-21T00:00:00"/>
    <s v="Second Class"/>
    <s v="IM-15070"/>
    <x v="5"/>
    <x v="0"/>
    <x v="0"/>
    <s v="Florence"/>
    <x v="19"/>
    <n v="35630"/>
    <x v="0"/>
    <s v="OFF-BI-10001191"/>
    <x v="1"/>
    <x v="8"/>
    <x v="979"/>
    <x v="1281"/>
    <n v="6"/>
    <n v="0"/>
    <x v="1332"/>
    <x v="0"/>
    <x v="0"/>
    <n v="0.33333333333333331"/>
    <n v="4.7619047619047616E-2"/>
  </r>
  <r>
    <x v="1432"/>
    <s v="CA-2016-120768"/>
    <x v="174"/>
    <d v="2016-12-21T00:00:00"/>
    <s v="Second Class"/>
    <s v="IM-15070"/>
    <x v="5"/>
    <x v="0"/>
    <x v="0"/>
    <s v="Florence"/>
    <x v="19"/>
    <n v="35630"/>
    <x v="0"/>
    <s v="OFF-SU-10004115"/>
    <x v="1"/>
    <x v="14"/>
    <x v="515"/>
    <x v="1282"/>
    <n v="1"/>
    <n v="0"/>
    <x v="1333"/>
    <x v="0"/>
    <x v="0"/>
    <n v="0.33333333333333331"/>
    <n v="4.7619047619047616E-2"/>
  </r>
  <r>
    <x v="1433"/>
    <s v="CA-2016-120768"/>
    <x v="174"/>
    <d v="2016-12-21T00:00:00"/>
    <s v="Second Class"/>
    <s v="IM-15070"/>
    <x v="5"/>
    <x v="0"/>
    <x v="0"/>
    <s v="Florence"/>
    <x v="19"/>
    <n v="35630"/>
    <x v="0"/>
    <s v="FUR-CH-10000513"/>
    <x v="0"/>
    <x v="1"/>
    <x v="70"/>
    <x v="1283"/>
    <n v="14"/>
    <n v="0"/>
    <x v="1334"/>
    <x v="0"/>
    <x v="0"/>
    <n v="0.33333333333333331"/>
    <n v="4.7619047619047616E-2"/>
  </r>
  <r>
    <x v="1434"/>
    <s v="US-2018-153129"/>
    <x v="482"/>
    <d v="2018-12-30T00:00:00"/>
    <s v="Standard Class"/>
    <s v="FP-14320"/>
    <x v="224"/>
    <x v="0"/>
    <x v="0"/>
    <s v="Seattle"/>
    <x v="4"/>
    <n v="98105"/>
    <x v="1"/>
    <s v="OFF-PA-10003673"/>
    <x v="1"/>
    <x v="10"/>
    <x v="980"/>
    <x v="1284"/>
    <n v="5"/>
    <n v="0"/>
    <x v="1335"/>
    <x v="1"/>
    <x v="0"/>
    <n v="1"/>
    <n v="7.1428571428571425E-2"/>
  </r>
  <r>
    <x v="1435"/>
    <s v="CA-2019-106852"/>
    <x v="308"/>
    <d v="2019-06-27T00:00:00"/>
    <s v="Standard Class"/>
    <s v="ST-20530"/>
    <x v="461"/>
    <x v="0"/>
    <x v="0"/>
    <s v="Parma"/>
    <x v="24"/>
    <n v="44134"/>
    <x v="3"/>
    <s v="OFF-PA-10001639"/>
    <x v="1"/>
    <x v="10"/>
    <x v="981"/>
    <x v="277"/>
    <n v="6"/>
    <n v="0.2"/>
    <x v="282"/>
    <x v="3"/>
    <x v="0"/>
    <n v="0.5"/>
    <n v="8.3333333333333329E-2"/>
  </r>
  <r>
    <x v="1436"/>
    <s v="CA-2019-106852"/>
    <x v="308"/>
    <d v="2019-06-27T00:00:00"/>
    <s v="Standard Class"/>
    <s v="ST-20530"/>
    <x v="461"/>
    <x v="0"/>
    <x v="0"/>
    <s v="Parma"/>
    <x v="24"/>
    <n v="44134"/>
    <x v="3"/>
    <s v="OFF-AR-10003829"/>
    <x v="1"/>
    <x v="6"/>
    <x v="943"/>
    <x v="797"/>
    <n v="2"/>
    <n v="0.2"/>
    <x v="822"/>
    <x v="3"/>
    <x v="0"/>
    <n v="0.5"/>
    <n v="8.3333333333333329E-2"/>
  </r>
  <r>
    <x v="1437"/>
    <s v="CA-2017-139731"/>
    <x v="52"/>
    <d v="2017-10-15T00:00:00"/>
    <s v="Same Day"/>
    <s v="JE-15745"/>
    <x v="32"/>
    <x v="0"/>
    <x v="0"/>
    <s v="Amarillo"/>
    <x v="5"/>
    <n v="79109"/>
    <x v="2"/>
    <s v="TEC-AC-10004975"/>
    <x v="2"/>
    <x v="11"/>
    <x v="982"/>
    <x v="428"/>
    <n v="3"/>
    <n v="0.2"/>
    <x v="1336"/>
    <x v="2"/>
    <x v="1"/>
    <n v="0.5"/>
    <n v="4.3478260869565216E-2"/>
  </r>
  <r>
    <x v="1438"/>
    <s v="CA-2017-139731"/>
    <x v="52"/>
    <d v="2017-10-15T00:00:00"/>
    <s v="Same Day"/>
    <s v="JE-15745"/>
    <x v="32"/>
    <x v="0"/>
    <x v="0"/>
    <s v="Amarillo"/>
    <x v="5"/>
    <n v="79109"/>
    <x v="2"/>
    <s v="FUR-CH-10002024"/>
    <x v="0"/>
    <x v="1"/>
    <x v="483"/>
    <x v="1285"/>
    <n v="5"/>
    <n v="0.3"/>
    <x v="1337"/>
    <x v="2"/>
    <x v="1"/>
    <n v="0.5"/>
    <n v="4.3478260869565216E-2"/>
  </r>
  <r>
    <x v="1439"/>
    <s v="CA-2019-122735"/>
    <x v="483"/>
    <d v="2019-04-15T00:00:00"/>
    <s v="Second Class"/>
    <s v="BD-11320"/>
    <x v="217"/>
    <x v="0"/>
    <x v="0"/>
    <s v="Providence"/>
    <x v="34"/>
    <n v="2908"/>
    <x v="3"/>
    <s v="OFF-BI-10004364"/>
    <x v="1"/>
    <x v="8"/>
    <x v="305"/>
    <x v="1286"/>
    <n v="5"/>
    <n v="0"/>
    <x v="1338"/>
    <x v="3"/>
    <x v="0"/>
    <n v="0.5"/>
    <n v="5.2631578947368418E-2"/>
  </r>
  <r>
    <x v="1440"/>
    <s v="CA-2019-122735"/>
    <x v="483"/>
    <d v="2019-04-15T00:00:00"/>
    <s v="Second Class"/>
    <s v="BD-11320"/>
    <x v="217"/>
    <x v="0"/>
    <x v="0"/>
    <s v="Providence"/>
    <x v="34"/>
    <n v="2908"/>
    <x v="3"/>
    <s v="OFF-PA-10001712"/>
    <x v="1"/>
    <x v="10"/>
    <x v="983"/>
    <x v="792"/>
    <n v="4"/>
    <n v="0"/>
    <x v="1339"/>
    <x v="3"/>
    <x v="0"/>
    <n v="0.5"/>
    <n v="5.2631578947368418E-2"/>
  </r>
  <r>
    <x v="1441"/>
    <s v="CA-2019-128160"/>
    <x v="484"/>
    <d v="2019-12-24T00:00:00"/>
    <s v="Second Class"/>
    <s v="MM-17920"/>
    <x v="462"/>
    <x v="0"/>
    <x v="0"/>
    <s v="San Francisco"/>
    <x v="1"/>
    <n v="94110"/>
    <x v="1"/>
    <s v="OFF-BI-10001510"/>
    <x v="1"/>
    <x v="8"/>
    <x v="709"/>
    <x v="1287"/>
    <n v="2"/>
    <n v="0.2"/>
    <x v="1340"/>
    <x v="1"/>
    <x v="0"/>
    <n v="1"/>
    <n v="6.25E-2"/>
  </r>
  <r>
    <x v="1442"/>
    <s v="CA-2019-117695"/>
    <x v="485"/>
    <d v="2019-08-08T00:00:00"/>
    <s v="First Class"/>
    <s v="PW-19030"/>
    <x v="463"/>
    <x v="1"/>
    <x v="0"/>
    <s v="Richmond"/>
    <x v="0"/>
    <n v="40475"/>
    <x v="0"/>
    <s v="OFF-PA-10002713"/>
    <x v="1"/>
    <x v="10"/>
    <x v="320"/>
    <x v="1288"/>
    <n v="2"/>
    <n v="0"/>
    <x v="1341"/>
    <x v="0"/>
    <x v="0"/>
    <n v="1"/>
    <n v="7.6923076923076927E-2"/>
  </r>
  <r>
    <x v="1443"/>
    <s v="CA-2017-166135"/>
    <x v="486"/>
    <d v="2017-10-06T00:00:00"/>
    <s v="Standard Class"/>
    <s v="SC-20440"/>
    <x v="464"/>
    <x v="1"/>
    <x v="0"/>
    <s v="Aurora"/>
    <x v="22"/>
    <n v="80013"/>
    <x v="1"/>
    <s v="OFF-ST-10002974"/>
    <x v="1"/>
    <x v="4"/>
    <x v="123"/>
    <x v="1289"/>
    <n v="4"/>
    <n v="0.2"/>
    <x v="1342"/>
    <x v="1"/>
    <x v="0"/>
    <n v="1"/>
    <n v="0.1"/>
  </r>
  <r>
    <x v="1444"/>
    <s v="CA-2018-133725"/>
    <x v="454"/>
    <d v="2018-05-28T00:00:00"/>
    <s v="Standard Class"/>
    <s v="KL-16645"/>
    <x v="107"/>
    <x v="0"/>
    <x v="0"/>
    <s v="Chicago"/>
    <x v="10"/>
    <n v="60623"/>
    <x v="2"/>
    <s v="TEC-PH-10004165"/>
    <x v="2"/>
    <x v="7"/>
    <x v="895"/>
    <x v="1290"/>
    <n v="9"/>
    <n v="0.2"/>
    <x v="1343"/>
    <x v="2"/>
    <x v="0"/>
    <n v="1"/>
    <n v="3.4482758620689655E-2"/>
  </r>
  <r>
    <x v="1445"/>
    <s v="CA-2019-102337"/>
    <x v="487"/>
    <d v="2019-06-16T00:00:00"/>
    <s v="First Class"/>
    <s v="SD-20485"/>
    <x v="174"/>
    <x v="2"/>
    <x v="0"/>
    <s v="Chicago"/>
    <x v="10"/>
    <n v="60653"/>
    <x v="2"/>
    <s v="OFF-ST-10004804"/>
    <x v="1"/>
    <x v="4"/>
    <x v="233"/>
    <x v="1291"/>
    <n v="4"/>
    <n v="0.2"/>
    <x v="1344"/>
    <x v="2"/>
    <x v="0"/>
    <n v="0.33333333333333331"/>
    <n v="4.7619047619047616E-2"/>
  </r>
  <r>
    <x v="1446"/>
    <s v="CA-2019-102337"/>
    <x v="487"/>
    <d v="2019-06-16T00:00:00"/>
    <s v="First Class"/>
    <s v="SD-20485"/>
    <x v="174"/>
    <x v="2"/>
    <x v="0"/>
    <s v="Chicago"/>
    <x v="10"/>
    <n v="60653"/>
    <x v="2"/>
    <s v="FUR-CH-10004289"/>
    <x v="0"/>
    <x v="1"/>
    <x v="984"/>
    <x v="1292"/>
    <n v="7"/>
    <n v="0.3"/>
    <x v="1345"/>
    <x v="2"/>
    <x v="0"/>
    <n v="0.33333333333333331"/>
    <n v="4.7619047619047616E-2"/>
  </r>
  <r>
    <x v="1447"/>
    <s v="CA-2019-102337"/>
    <x v="487"/>
    <d v="2019-06-16T00:00:00"/>
    <s v="First Class"/>
    <s v="SD-20485"/>
    <x v="174"/>
    <x v="2"/>
    <x v="0"/>
    <s v="Chicago"/>
    <x v="10"/>
    <n v="60653"/>
    <x v="2"/>
    <s v="TEC-PH-10002564"/>
    <x v="2"/>
    <x v="7"/>
    <x v="985"/>
    <x v="736"/>
    <n v="2"/>
    <n v="0.2"/>
    <x v="1346"/>
    <x v="2"/>
    <x v="0"/>
    <n v="0.33333333333333331"/>
    <n v="4.7619047619047616E-2"/>
  </r>
  <r>
    <x v="1448"/>
    <s v="US-2016-112564"/>
    <x v="488"/>
    <d v="2016-04-24T00:00:00"/>
    <s v="First Class"/>
    <s v="TS-21160"/>
    <x v="378"/>
    <x v="1"/>
    <x v="0"/>
    <s v="Philadelphia"/>
    <x v="9"/>
    <n v="19134"/>
    <x v="3"/>
    <s v="OFF-BI-10004876"/>
    <x v="1"/>
    <x v="8"/>
    <x v="986"/>
    <x v="1293"/>
    <n v="3"/>
    <n v="0.7"/>
    <x v="1347"/>
    <x v="3"/>
    <x v="0"/>
    <n v="1"/>
    <n v="5.8823529411764705E-2"/>
  </r>
  <r>
    <x v="1449"/>
    <s v="CA-2017-145821"/>
    <x v="489"/>
    <d v="2017-05-07T00:00:00"/>
    <s v="Standard Class"/>
    <s v="JB-15400"/>
    <x v="80"/>
    <x v="1"/>
    <x v="0"/>
    <s v="Los Angeles"/>
    <x v="1"/>
    <n v="90008"/>
    <x v="1"/>
    <s v="TEC-PH-10004348"/>
    <x v="2"/>
    <x v="7"/>
    <x v="987"/>
    <x v="1294"/>
    <n v="3"/>
    <n v="0.2"/>
    <x v="1348"/>
    <x v="1"/>
    <x v="0"/>
    <n v="1"/>
    <n v="6.25E-2"/>
  </r>
  <r>
    <x v="1450"/>
    <s v="US-2017-160150"/>
    <x v="490"/>
    <d v="2017-07-20T00:00:00"/>
    <s v="First Class"/>
    <s v="TS-21085"/>
    <x v="465"/>
    <x v="0"/>
    <x v="0"/>
    <s v="Phoenix"/>
    <x v="16"/>
    <n v="85023"/>
    <x v="1"/>
    <s v="OFF-BI-10004352"/>
    <x v="1"/>
    <x v="8"/>
    <x v="988"/>
    <x v="1295"/>
    <n v="1"/>
    <n v="0.7"/>
    <x v="1349"/>
    <x v="1"/>
    <x v="0"/>
    <n v="1"/>
    <n v="0.5"/>
  </r>
  <r>
    <x v="1451"/>
    <s v="CA-2018-133711"/>
    <x v="491"/>
    <d v="2018-11-29T00:00:00"/>
    <s v="First Class"/>
    <s v="MC-17425"/>
    <x v="466"/>
    <x v="1"/>
    <x v="0"/>
    <s v="Mobile"/>
    <x v="19"/>
    <n v="36608"/>
    <x v="0"/>
    <s v="OFF-PA-10001685"/>
    <x v="1"/>
    <x v="10"/>
    <x v="33"/>
    <x v="558"/>
    <n v="7"/>
    <n v="0"/>
    <x v="1350"/>
    <x v="0"/>
    <x v="0"/>
    <n v="0.25"/>
    <n v="0.1"/>
  </r>
  <r>
    <x v="1452"/>
    <s v="CA-2018-133711"/>
    <x v="491"/>
    <d v="2018-11-29T00:00:00"/>
    <s v="First Class"/>
    <s v="MC-17425"/>
    <x v="466"/>
    <x v="1"/>
    <x v="0"/>
    <s v="Mobile"/>
    <x v="19"/>
    <n v="36608"/>
    <x v="0"/>
    <s v="OFF-BI-10000666"/>
    <x v="1"/>
    <x v="8"/>
    <x v="989"/>
    <x v="1296"/>
    <n v="3"/>
    <n v="0"/>
    <x v="1351"/>
    <x v="0"/>
    <x v="0"/>
    <n v="0.25"/>
    <n v="0.1"/>
  </r>
  <r>
    <x v="1453"/>
    <s v="CA-2018-133711"/>
    <x v="491"/>
    <d v="2018-11-29T00:00:00"/>
    <s v="First Class"/>
    <s v="MC-17425"/>
    <x v="466"/>
    <x v="1"/>
    <x v="0"/>
    <s v="Mobile"/>
    <x v="19"/>
    <n v="36608"/>
    <x v="0"/>
    <s v="OFF-BI-10004352"/>
    <x v="1"/>
    <x v="8"/>
    <x v="988"/>
    <x v="1297"/>
    <n v="5"/>
    <n v="0"/>
    <x v="1352"/>
    <x v="0"/>
    <x v="0"/>
    <n v="0.25"/>
    <n v="0.1"/>
  </r>
  <r>
    <x v="1454"/>
    <s v="CA-2018-133711"/>
    <x v="491"/>
    <d v="2018-11-29T00:00:00"/>
    <s v="First Class"/>
    <s v="MC-17425"/>
    <x v="466"/>
    <x v="1"/>
    <x v="0"/>
    <s v="Mobile"/>
    <x v="19"/>
    <n v="36608"/>
    <x v="0"/>
    <s v="TEC-MA-10000010"/>
    <x v="2"/>
    <x v="15"/>
    <x v="990"/>
    <x v="1298"/>
    <n v="8"/>
    <n v="0"/>
    <x v="1353"/>
    <x v="0"/>
    <x v="0"/>
    <n v="0.25"/>
    <n v="0.1"/>
  </r>
  <r>
    <x v="1455"/>
    <s v="CA-2019-148474"/>
    <x v="492"/>
    <d v="2019-06-19T00:00:00"/>
    <s v="Standard Class"/>
    <s v="ME-17320"/>
    <x v="467"/>
    <x v="2"/>
    <x v="0"/>
    <s v="Columbus"/>
    <x v="32"/>
    <n v="31907"/>
    <x v="0"/>
    <s v="OFF-BI-10000977"/>
    <x v="1"/>
    <x v="8"/>
    <x v="991"/>
    <x v="1299"/>
    <n v="3"/>
    <n v="0"/>
    <x v="1354"/>
    <x v="0"/>
    <x v="0"/>
    <n v="0.5"/>
    <n v="4.5454545454545456E-2"/>
  </r>
  <r>
    <x v="1456"/>
    <s v="CA-2019-148474"/>
    <x v="492"/>
    <d v="2019-06-19T00:00:00"/>
    <s v="Standard Class"/>
    <s v="ME-17320"/>
    <x v="467"/>
    <x v="2"/>
    <x v="0"/>
    <s v="Columbus"/>
    <x v="32"/>
    <n v="31907"/>
    <x v="0"/>
    <s v="FUR-TA-10002530"/>
    <x v="0"/>
    <x v="3"/>
    <x v="992"/>
    <x v="1300"/>
    <n v="3"/>
    <n v="0"/>
    <x v="1355"/>
    <x v="0"/>
    <x v="0"/>
    <n v="0.5"/>
    <n v="4.5454545454545456E-2"/>
  </r>
  <r>
    <x v="1457"/>
    <s v="CA-2017-111297"/>
    <x v="493"/>
    <d v="2017-08-21T00:00:00"/>
    <s v="Standard Class"/>
    <s v="SC-20440"/>
    <x v="464"/>
    <x v="1"/>
    <x v="0"/>
    <s v="New Bedford"/>
    <x v="31"/>
    <n v="2740"/>
    <x v="3"/>
    <s v="OFF-BI-10002412"/>
    <x v="1"/>
    <x v="8"/>
    <x v="326"/>
    <x v="1301"/>
    <n v="9"/>
    <n v="0"/>
    <x v="1356"/>
    <x v="3"/>
    <x v="0"/>
    <n v="1"/>
    <n v="0.1"/>
  </r>
  <r>
    <x v="1458"/>
    <s v="CA-2018-123722"/>
    <x v="477"/>
    <d v="2018-10-01T00:00:00"/>
    <s v="Standard Class"/>
    <s v="NH-18610"/>
    <x v="468"/>
    <x v="1"/>
    <x v="0"/>
    <s v="Irving"/>
    <x v="5"/>
    <n v="75061"/>
    <x v="2"/>
    <s v="OFF-LA-10001569"/>
    <x v="1"/>
    <x v="2"/>
    <x v="639"/>
    <x v="801"/>
    <n v="4"/>
    <n v="0.2"/>
    <x v="826"/>
    <x v="2"/>
    <x v="0"/>
    <n v="1"/>
    <n v="9.0909090909090912E-2"/>
  </r>
  <r>
    <x v="1459"/>
    <s v="CA-2016-155271"/>
    <x v="417"/>
    <d v="2016-05-04T00:00:00"/>
    <s v="Same Day"/>
    <s v="AA-10480"/>
    <x v="4"/>
    <x v="0"/>
    <x v="0"/>
    <s v="Middletown"/>
    <x v="29"/>
    <n v="6457"/>
    <x v="3"/>
    <s v="FUR-FU-10001473"/>
    <x v="0"/>
    <x v="5"/>
    <x v="993"/>
    <x v="1302"/>
    <n v="2"/>
    <n v="0"/>
    <x v="1357"/>
    <x v="3"/>
    <x v="0"/>
    <n v="1"/>
    <n v="8.3333333333333329E-2"/>
  </r>
  <r>
    <x v="1460"/>
    <s v="CA-2017-119907"/>
    <x v="494"/>
    <d v="2017-12-08T00:00:00"/>
    <s v="Standard Class"/>
    <s v="LC-17140"/>
    <x v="95"/>
    <x v="0"/>
    <x v="0"/>
    <s v="Seattle"/>
    <x v="4"/>
    <n v="98103"/>
    <x v="1"/>
    <s v="OFF-BI-10001765"/>
    <x v="1"/>
    <x v="8"/>
    <x v="994"/>
    <x v="1303"/>
    <n v="2"/>
    <n v="0.2"/>
    <x v="1358"/>
    <x v="1"/>
    <x v="1"/>
    <n v="1"/>
    <n v="5.2631578947368418E-2"/>
  </r>
  <r>
    <x v="1461"/>
    <s v="US-2018-128902"/>
    <x v="21"/>
    <d v="2018-03-15T00:00:00"/>
    <s v="Standard Class"/>
    <s v="MB-18085"/>
    <x v="469"/>
    <x v="0"/>
    <x v="0"/>
    <s v="Vineland"/>
    <x v="30"/>
    <n v="8360"/>
    <x v="3"/>
    <s v="FUR-TA-10001095"/>
    <x v="0"/>
    <x v="3"/>
    <x v="616"/>
    <x v="1304"/>
    <n v="2"/>
    <n v="0.3"/>
    <x v="1359"/>
    <x v="3"/>
    <x v="0"/>
    <n v="1"/>
    <n v="0.1"/>
  </r>
  <r>
    <x v="1462"/>
    <s v="CA-2018-152289"/>
    <x v="370"/>
    <d v="2018-08-28T00:00:00"/>
    <s v="First Class"/>
    <s v="LC-16930"/>
    <x v="18"/>
    <x v="1"/>
    <x v="0"/>
    <s v="Pasadena"/>
    <x v="5"/>
    <n v="77506"/>
    <x v="2"/>
    <s v="TEC-AC-10004571"/>
    <x v="2"/>
    <x v="11"/>
    <x v="409"/>
    <x v="1305"/>
    <n v="2"/>
    <n v="0.2"/>
    <x v="1360"/>
    <x v="2"/>
    <x v="0"/>
    <n v="0.5"/>
    <n v="7.1428571428571425E-2"/>
  </r>
  <r>
    <x v="1463"/>
    <s v="CA-2018-152289"/>
    <x v="370"/>
    <d v="2018-08-28T00:00:00"/>
    <s v="First Class"/>
    <s v="LC-16930"/>
    <x v="18"/>
    <x v="1"/>
    <x v="0"/>
    <s v="Pasadena"/>
    <x v="5"/>
    <n v="77506"/>
    <x v="2"/>
    <s v="FUR-CH-10002126"/>
    <x v="0"/>
    <x v="1"/>
    <x v="849"/>
    <x v="1306"/>
    <n v="6"/>
    <n v="0.3"/>
    <x v="1361"/>
    <x v="2"/>
    <x v="0"/>
    <n v="0.5"/>
    <n v="7.1428571428571425E-2"/>
  </r>
  <r>
    <x v="1464"/>
    <s v="US-2018-104794"/>
    <x v="186"/>
    <d v="2018-12-19T00:00:00"/>
    <s v="First Class"/>
    <s v="KD-16495"/>
    <x v="470"/>
    <x v="1"/>
    <x v="0"/>
    <s v="New York City"/>
    <x v="15"/>
    <n v="10009"/>
    <x v="3"/>
    <s v="OFF-FA-10001754"/>
    <x v="1"/>
    <x v="13"/>
    <x v="799"/>
    <x v="1307"/>
    <n v="2"/>
    <n v="0"/>
    <x v="1362"/>
    <x v="3"/>
    <x v="0"/>
    <n v="1"/>
    <n v="3.5714285714285712E-2"/>
  </r>
  <r>
    <x v="1465"/>
    <s v="CA-2016-151708"/>
    <x v="233"/>
    <d v="2016-08-14T00:00:00"/>
    <s v="Standard Class"/>
    <s v="MB-17305"/>
    <x v="93"/>
    <x v="0"/>
    <x v="0"/>
    <s v="Glendale"/>
    <x v="16"/>
    <n v="85301"/>
    <x v="1"/>
    <s v="FUR-FU-10001602"/>
    <x v="0"/>
    <x v="5"/>
    <x v="766"/>
    <x v="1308"/>
    <n v="4"/>
    <n v="0.2"/>
    <x v="1363"/>
    <x v="1"/>
    <x v="0"/>
    <n v="0.5"/>
    <n v="5.2631578947368418E-2"/>
  </r>
  <r>
    <x v="1466"/>
    <s v="CA-2016-151708"/>
    <x v="233"/>
    <d v="2016-08-14T00:00:00"/>
    <s v="Standard Class"/>
    <s v="MB-17305"/>
    <x v="93"/>
    <x v="0"/>
    <x v="0"/>
    <s v="Glendale"/>
    <x v="16"/>
    <n v="85301"/>
    <x v="1"/>
    <s v="TEC-AC-10001767"/>
    <x v="2"/>
    <x v="11"/>
    <x v="97"/>
    <x v="98"/>
    <n v="3"/>
    <n v="0.2"/>
    <x v="99"/>
    <x v="1"/>
    <x v="0"/>
    <n v="0.5"/>
    <n v="5.2631578947368418E-2"/>
  </r>
  <r>
    <x v="1467"/>
    <s v="CA-2017-100769"/>
    <x v="495"/>
    <d v="2017-05-16T00:00:00"/>
    <s v="Same Day"/>
    <s v="TH-21550"/>
    <x v="274"/>
    <x v="2"/>
    <x v="0"/>
    <s v="Jacksonville"/>
    <x v="2"/>
    <n v="32216"/>
    <x v="0"/>
    <s v="TEC-AC-10002402"/>
    <x v="2"/>
    <x v="11"/>
    <x v="657"/>
    <x v="1309"/>
    <n v="4"/>
    <n v="0.2"/>
    <x v="1364"/>
    <x v="0"/>
    <x v="0"/>
    <n v="1"/>
    <n v="7.6923076923076927E-2"/>
  </r>
  <r>
    <x v="1468"/>
    <s v="CA-2019-139199"/>
    <x v="34"/>
    <d v="2019-12-13T00:00:00"/>
    <s v="Standard Class"/>
    <s v="DK-12835"/>
    <x v="460"/>
    <x v="1"/>
    <x v="0"/>
    <s v="Detroit"/>
    <x v="12"/>
    <n v="48234"/>
    <x v="2"/>
    <s v="FUR-CH-10000847"/>
    <x v="0"/>
    <x v="1"/>
    <x v="995"/>
    <x v="1310"/>
    <n v="3"/>
    <n v="0"/>
    <x v="1365"/>
    <x v="2"/>
    <x v="0"/>
    <n v="0.33333333333333331"/>
    <n v="3.7037037037037035E-2"/>
  </r>
  <r>
    <x v="1469"/>
    <s v="CA-2019-139199"/>
    <x v="34"/>
    <d v="2019-12-13T00:00:00"/>
    <s v="Standard Class"/>
    <s v="DK-12835"/>
    <x v="460"/>
    <x v="1"/>
    <x v="0"/>
    <s v="Detroit"/>
    <x v="12"/>
    <n v="48234"/>
    <x v="2"/>
    <s v="OFF-BI-10003982"/>
    <x v="1"/>
    <x v="8"/>
    <x v="350"/>
    <x v="1311"/>
    <n v="2"/>
    <n v="0"/>
    <x v="1366"/>
    <x v="2"/>
    <x v="0"/>
    <n v="0.33333333333333331"/>
    <n v="3.7037037037037035E-2"/>
  </r>
  <r>
    <x v="1470"/>
    <s v="CA-2019-139199"/>
    <x v="34"/>
    <d v="2019-12-13T00:00:00"/>
    <s v="Standard Class"/>
    <s v="DK-12835"/>
    <x v="460"/>
    <x v="1"/>
    <x v="0"/>
    <s v="Detroit"/>
    <x v="12"/>
    <n v="48234"/>
    <x v="2"/>
    <s v="OFF-PA-10001293"/>
    <x v="1"/>
    <x v="10"/>
    <x v="996"/>
    <x v="91"/>
    <n v="2"/>
    <n v="0"/>
    <x v="91"/>
    <x v="2"/>
    <x v="0"/>
    <n v="0.33333333333333331"/>
    <n v="3.7037037037037035E-2"/>
  </r>
  <r>
    <x v="1471"/>
    <s v="US-2017-161466"/>
    <x v="496"/>
    <d v="2017-09-27T00:00:00"/>
    <s v="Second Class"/>
    <s v="ON-18715"/>
    <x v="21"/>
    <x v="1"/>
    <x v="0"/>
    <s v="Philadelphia"/>
    <x v="9"/>
    <n v="19120"/>
    <x v="3"/>
    <s v="OFF-AR-10000634"/>
    <x v="1"/>
    <x v="6"/>
    <x v="997"/>
    <x v="1312"/>
    <n v="2"/>
    <n v="0.2"/>
    <x v="1367"/>
    <x v="3"/>
    <x v="0"/>
    <n v="1"/>
    <n v="6.6666666666666666E-2"/>
  </r>
  <r>
    <x v="1472"/>
    <s v="CA-2019-164959"/>
    <x v="497"/>
    <d v="2019-07-15T00:00:00"/>
    <s v="Standard Class"/>
    <s v="KN-16390"/>
    <x v="471"/>
    <x v="1"/>
    <x v="0"/>
    <s v="Los Angeles"/>
    <x v="1"/>
    <n v="90004"/>
    <x v="1"/>
    <s v="OFF-LA-10004272"/>
    <x v="1"/>
    <x v="2"/>
    <x v="688"/>
    <x v="1313"/>
    <n v="3"/>
    <n v="0"/>
    <x v="1368"/>
    <x v="1"/>
    <x v="0"/>
    <n v="1"/>
    <n v="5.8823529411764705E-2"/>
  </r>
  <r>
    <x v="1473"/>
    <s v="US-2017-105676"/>
    <x v="494"/>
    <d v="2017-12-02T00:00:00"/>
    <s v="Same Day"/>
    <s v="NM-18520"/>
    <x v="392"/>
    <x v="0"/>
    <x v="0"/>
    <s v="Houston"/>
    <x v="5"/>
    <n v="77036"/>
    <x v="2"/>
    <s v="FUR-FU-10004270"/>
    <x v="0"/>
    <x v="5"/>
    <x v="998"/>
    <x v="1314"/>
    <n v="4"/>
    <n v="0.6"/>
    <x v="1369"/>
    <x v="2"/>
    <x v="0"/>
    <n v="1"/>
    <n v="6.6666666666666666E-2"/>
  </r>
  <r>
    <x v="1474"/>
    <s v="CA-2018-113138"/>
    <x v="258"/>
    <d v="2018-11-25T00:00:00"/>
    <s v="Standard Class"/>
    <s v="NP-18685"/>
    <x v="472"/>
    <x v="2"/>
    <x v="0"/>
    <s v="Niagara Falls"/>
    <x v="15"/>
    <n v="14304"/>
    <x v="3"/>
    <s v="OFF-AR-10003770"/>
    <x v="1"/>
    <x v="6"/>
    <x v="999"/>
    <x v="1315"/>
    <n v="6"/>
    <n v="0"/>
    <x v="1370"/>
    <x v="3"/>
    <x v="0"/>
    <n v="0.5"/>
    <n v="0.14285714285714285"/>
  </r>
  <r>
    <x v="1475"/>
    <s v="CA-2018-113138"/>
    <x v="258"/>
    <d v="2018-11-25T00:00:00"/>
    <s v="Standard Class"/>
    <s v="NP-18685"/>
    <x v="472"/>
    <x v="2"/>
    <x v="0"/>
    <s v="Niagara Falls"/>
    <x v="15"/>
    <n v="14304"/>
    <x v="3"/>
    <s v="OFF-BI-10000320"/>
    <x v="1"/>
    <x v="8"/>
    <x v="776"/>
    <x v="1173"/>
    <n v="3"/>
    <n v="0.2"/>
    <x v="1217"/>
    <x v="3"/>
    <x v="0"/>
    <n v="0.5"/>
    <n v="0.14285714285714285"/>
  </r>
  <r>
    <x v="1476"/>
    <s v="US-2019-104955"/>
    <x v="498"/>
    <d v="2019-03-24T00:00:00"/>
    <s v="Standard Class"/>
    <s v="CG-12040"/>
    <x v="344"/>
    <x v="2"/>
    <x v="0"/>
    <s v="New York City"/>
    <x v="15"/>
    <n v="10024"/>
    <x v="3"/>
    <s v="OFF-LA-10003121"/>
    <x v="1"/>
    <x v="2"/>
    <x v="1000"/>
    <x v="1316"/>
    <n v="7"/>
    <n v="0"/>
    <x v="1371"/>
    <x v="3"/>
    <x v="0"/>
    <n v="1"/>
    <n v="0.1111111111111111"/>
  </r>
  <r>
    <x v="1477"/>
    <s v="CA-2018-121958"/>
    <x v="373"/>
    <d v="2018-11-17T00:00:00"/>
    <s v="Standard Class"/>
    <s v="CS-12505"/>
    <x v="473"/>
    <x v="0"/>
    <x v="0"/>
    <s v="Thomasville"/>
    <x v="3"/>
    <n v="27360"/>
    <x v="0"/>
    <s v="OFF-SU-10000381"/>
    <x v="1"/>
    <x v="14"/>
    <x v="660"/>
    <x v="1317"/>
    <n v="7"/>
    <n v="0.2"/>
    <x v="1372"/>
    <x v="0"/>
    <x v="0"/>
    <n v="1"/>
    <n v="0.1111111111111111"/>
  </r>
  <r>
    <x v="1478"/>
    <s v="CA-2019-121468"/>
    <x v="123"/>
    <d v="2019-11-20T00:00:00"/>
    <s v="First Class"/>
    <s v="KD-16345"/>
    <x v="44"/>
    <x v="0"/>
    <x v="0"/>
    <s v="Westminster"/>
    <x v="1"/>
    <n v="92683"/>
    <x v="1"/>
    <s v="TEC-PH-10000376"/>
    <x v="2"/>
    <x v="7"/>
    <x v="433"/>
    <x v="1318"/>
    <n v="4"/>
    <n v="0.2"/>
    <x v="1373"/>
    <x v="1"/>
    <x v="0"/>
    <n v="1"/>
    <n v="0.1"/>
  </r>
  <r>
    <x v="1479"/>
    <s v="US-2018-108455"/>
    <x v="499"/>
    <d v="2018-12-08T00:00:00"/>
    <s v="Standard Class"/>
    <s v="MK-18160"/>
    <x v="177"/>
    <x v="0"/>
    <x v="0"/>
    <s v="San Francisco"/>
    <x v="1"/>
    <n v="94122"/>
    <x v="1"/>
    <s v="OFF-PA-10002262"/>
    <x v="1"/>
    <x v="10"/>
    <x v="1001"/>
    <x v="243"/>
    <n v="4"/>
    <n v="0"/>
    <x v="245"/>
    <x v="1"/>
    <x v="1"/>
    <n v="0.33333333333333331"/>
    <n v="9.0909090909090912E-2"/>
  </r>
  <r>
    <x v="1480"/>
    <s v="US-2018-108455"/>
    <x v="499"/>
    <d v="2018-12-08T00:00:00"/>
    <s v="Standard Class"/>
    <s v="MK-18160"/>
    <x v="177"/>
    <x v="0"/>
    <x v="0"/>
    <s v="San Francisco"/>
    <x v="1"/>
    <n v="94122"/>
    <x v="1"/>
    <s v="OFF-PA-10002464"/>
    <x v="1"/>
    <x v="10"/>
    <x v="1002"/>
    <x v="1319"/>
    <n v="7"/>
    <n v="0"/>
    <x v="1374"/>
    <x v="1"/>
    <x v="1"/>
    <n v="0.33333333333333331"/>
    <n v="9.0909090909090912E-2"/>
  </r>
  <r>
    <x v="1481"/>
    <s v="US-2018-108455"/>
    <x v="499"/>
    <d v="2018-12-08T00:00:00"/>
    <s v="Standard Class"/>
    <s v="MK-18160"/>
    <x v="177"/>
    <x v="0"/>
    <x v="0"/>
    <s v="San Francisco"/>
    <x v="1"/>
    <n v="94122"/>
    <x v="1"/>
    <s v="OFF-ST-10002214"/>
    <x v="1"/>
    <x v="4"/>
    <x v="1003"/>
    <x v="1320"/>
    <n v="3"/>
    <n v="0"/>
    <x v="1375"/>
    <x v="1"/>
    <x v="1"/>
    <n v="0.33333333333333331"/>
    <n v="9.0909090909090912E-2"/>
  </r>
  <r>
    <x v="1482"/>
    <s v="CA-2019-101210"/>
    <x v="326"/>
    <d v="2019-08-28T00:00:00"/>
    <s v="Second Class"/>
    <s v="DW-13540"/>
    <x v="386"/>
    <x v="0"/>
    <x v="0"/>
    <s v="Jackson"/>
    <x v="18"/>
    <n v="38301"/>
    <x v="0"/>
    <s v="OFF-AR-10003560"/>
    <x v="1"/>
    <x v="6"/>
    <x v="487"/>
    <x v="1276"/>
    <n v="2"/>
    <n v="0.2"/>
    <x v="1376"/>
    <x v="0"/>
    <x v="0"/>
    <n v="0.5"/>
    <n v="0.1111111111111111"/>
  </r>
  <r>
    <x v="1483"/>
    <s v="CA-2019-101210"/>
    <x v="326"/>
    <d v="2019-08-28T00:00:00"/>
    <s v="Second Class"/>
    <s v="DW-13540"/>
    <x v="386"/>
    <x v="0"/>
    <x v="0"/>
    <s v="Jackson"/>
    <x v="18"/>
    <n v="38301"/>
    <x v="0"/>
    <s v="OFF-PA-10000130"/>
    <x v="1"/>
    <x v="10"/>
    <x v="1004"/>
    <x v="1321"/>
    <n v="1"/>
    <n v="0.2"/>
    <x v="1377"/>
    <x v="0"/>
    <x v="0"/>
    <n v="0.5"/>
    <n v="0.1111111111111111"/>
  </r>
  <r>
    <x v="1484"/>
    <s v="US-2018-108098"/>
    <x v="500"/>
    <d v="2018-10-18T00:00:00"/>
    <s v="Standard Class"/>
    <s v="CP-12340"/>
    <x v="291"/>
    <x v="1"/>
    <x v="0"/>
    <s v="Seattle"/>
    <x v="4"/>
    <n v="98115"/>
    <x v="1"/>
    <s v="TEC-AC-10000865"/>
    <x v="2"/>
    <x v="11"/>
    <x v="1005"/>
    <x v="1322"/>
    <n v="3"/>
    <n v="0"/>
    <x v="1378"/>
    <x v="1"/>
    <x v="0"/>
    <n v="1"/>
    <n v="6.6666666666666666E-2"/>
  </r>
  <r>
    <x v="1485"/>
    <s v="CA-2016-119032"/>
    <x v="501"/>
    <d v="2016-12-03T00:00:00"/>
    <s v="Standard Class"/>
    <s v="MS-17770"/>
    <x v="474"/>
    <x v="0"/>
    <x v="0"/>
    <s v="New York City"/>
    <x v="15"/>
    <n v="10035"/>
    <x v="3"/>
    <s v="OFF-FA-10003021"/>
    <x v="1"/>
    <x v="13"/>
    <x v="128"/>
    <x v="1061"/>
    <n v="2"/>
    <n v="0"/>
    <x v="1379"/>
    <x v="3"/>
    <x v="0"/>
    <n v="1"/>
    <n v="5.2631578947368418E-2"/>
  </r>
  <r>
    <x v="1486"/>
    <s v="CA-2017-140410"/>
    <x v="502"/>
    <d v="2017-11-07T00:00:00"/>
    <s v="Standard Class"/>
    <s v="CM-12655"/>
    <x v="475"/>
    <x v="2"/>
    <x v="0"/>
    <s v="Los Angeles"/>
    <x v="1"/>
    <n v="90008"/>
    <x v="1"/>
    <s v="TEC-PH-10003580"/>
    <x v="2"/>
    <x v="7"/>
    <x v="1006"/>
    <x v="1323"/>
    <n v="7"/>
    <n v="0.2"/>
    <x v="1380"/>
    <x v="1"/>
    <x v="0"/>
    <n v="0.33333333333333331"/>
    <n v="0.1"/>
  </r>
  <r>
    <x v="1487"/>
    <s v="CA-2017-140410"/>
    <x v="502"/>
    <d v="2017-11-07T00:00:00"/>
    <s v="Standard Class"/>
    <s v="CM-12655"/>
    <x v="475"/>
    <x v="2"/>
    <x v="0"/>
    <s v="Los Angeles"/>
    <x v="1"/>
    <n v="90008"/>
    <x v="1"/>
    <s v="TEC-AC-10001109"/>
    <x v="2"/>
    <x v="11"/>
    <x v="1007"/>
    <x v="1324"/>
    <n v="3"/>
    <n v="0"/>
    <x v="1381"/>
    <x v="1"/>
    <x v="0"/>
    <n v="0.33333333333333331"/>
    <n v="0.1"/>
  </r>
  <r>
    <x v="1488"/>
    <s v="CA-2017-140410"/>
    <x v="502"/>
    <d v="2017-11-07T00:00:00"/>
    <s v="Standard Class"/>
    <s v="CM-12655"/>
    <x v="475"/>
    <x v="2"/>
    <x v="0"/>
    <s v="Los Angeles"/>
    <x v="1"/>
    <n v="90008"/>
    <x v="1"/>
    <s v="FUR-FU-10003347"/>
    <x v="0"/>
    <x v="5"/>
    <x v="379"/>
    <x v="532"/>
    <n v="3"/>
    <n v="0"/>
    <x v="543"/>
    <x v="1"/>
    <x v="0"/>
    <n v="0.33333333333333331"/>
    <n v="0.1"/>
  </r>
  <r>
    <x v="1489"/>
    <s v="CA-2016-136280"/>
    <x v="503"/>
    <d v="2016-12-06T00:00:00"/>
    <s v="Standard Class"/>
    <s v="Co-12640"/>
    <x v="476"/>
    <x v="0"/>
    <x v="0"/>
    <s v="Philadelphia"/>
    <x v="9"/>
    <n v="19143"/>
    <x v="3"/>
    <s v="OFF-LA-10000452"/>
    <x v="1"/>
    <x v="2"/>
    <x v="812"/>
    <x v="1325"/>
    <n v="2"/>
    <n v="0.2"/>
    <x v="1382"/>
    <x v="3"/>
    <x v="0"/>
    <n v="1"/>
    <n v="0.125"/>
  </r>
  <r>
    <x v="1490"/>
    <s v="CA-2019-151911"/>
    <x v="504"/>
    <d v="2019-05-05T00:00:00"/>
    <s v="Second Class"/>
    <s v="DL-13495"/>
    <x v="393"/>
    <x v="1"/>
    <x v="0"/>
    <s v="New York City"/>
    <x v="15"/>
    <n v="10024"/>
    <x v="3"/>
    <s v="OFF-EN-10002986"/>
    <x v="1"/>
    <x v="12"/>
    <x v="36"/>
    <x v="1326"/>
    <n v="4"/>
    <n v="0"/>
    <x v="1383"/>
    <x v="3"/>
    <x v="0"/>
    <n v="1"/>
    <n v="8.3333333333333329E-2"/>
  </r>
  <r>
    <x v="1491"/>
    <s v="CA-2019-166436"/>
    <x v="221"/>
    <d v="2019-11-28T00:00:00"/>
    <s v="Standard Class"/>
    <s v="TS-21370"/>
    <x v="477"/>
    <x v="1"/>
    <x v="0"/>
    <s v="New York City"/>
    <x v="15"/>
    <n v="10035"/>
    <x v="3"/>
    <s v="OFF-PA-10001838"/>
    <x v="1"/>
    <x v="10"/>
    <x v="1008"/>
    <x v="490"/>
    <n v="1"/>
    <n v="0"/>
    <x v="1384"/>
    <x v="3"/>
    <x v="0"/>
    <n v="0.5"/>
    <n v="6.6666666666666666E-2"/>
  </r>
  <r>
    <x v="1492"/>
    <s v="CA-2019-166436"/>
    <x v="221"/>
    <d v="2019-11-28T00:00:00"/>
    <s v="Standard Class"/>
    <s v="TS-21370"/>
    <x v="477"/>
    <x v="1"/>
    <x v="0"/>
    <s v="New York City"/>
    <x v="15"/>
    <n v="10035"/>
    <x v="3"/>
    <s v="FUR-CH-10000785"/>
    <x v="0"/>
    <x v="1"/>
    <x v="323"/>
    <x v="1327"/>
    <n v="6"/>
    <n v="0.1"/>
    <x v="1385"/>
    <x v="3"/>
    <x v="0"/>
    <n v="0.5"/>
    <n v="6.6666666666666666E-2"/>
  </r>
  <r>
    <x v="1493"/>
    <s v="CA-2019-139661"/>
    <x v="505"/>
    <d v="2019-11-03T00:00:00"/>
    <s v="Standard Class"/>
    <s v="JW-15220"/>
    <x v="478"/>
    <x v="1"/>
    <x v="0"/>
    <s v="Vancouver"/>
    <x v="4"/>
    <n v="98661"/>
    <x v="1"/>
    <s v="FUR-FU-10002885"/>
    <x v="0"/>
    <x v="5"/>
    <x v="762"/>
    <x v="1328"/>
    <n v="2"/>
    <n v="0"/>
    <x v="1386"/>
    <x v="1"/>
    <x v="0"/>
    <n v="1"/>
    <n v="7.1428571428571425E-2"/>
  </r>
  <r>
    <x v="1494"/>
    <s v="CA-2016-123925"/>
    <x v="506"/>
    <d v="2016-12-19T00:00:00"/>
    <s v="Second Class"/>
    <s v="RF-19840"/>
    <x v="167"/>
    <x v="0"/>
    <x v="0"/>
    <s v="Columbus"/>
    <x v="32"/>
    <n v="31907"/>
    <x v="0"/>
    <s v="OFF-AR-10002952"/>
    <x v="1"/>
    <x v="6"/>
    <x v="814"/>
    <x v="1329"/>
    <n v="3"/>
    <n v="0"/>
    <x v="1387"/>
    <x v="0"/>
    <x v="0"/>
    <n v="1"/>
    <n v="9.0909090909090912E-2"/>
  </r>
  <r>
    <x v="1495"/>
    <s v="CA-2019-152485"/>
    <x v="507"/>
    <d v="2019-09-08T00:00:00"/>
    <s v="Standard Class"/>
    <s v="JD-15790"/>
    <x v="479"/>
    <x v="0"/>
    <x v="0"/>
    <s v="Coppell"/>
    <x v="5"/>
    <n v="75019"/>
    <x v="2"/>
    <s v="OFF-AR-10003759"/>
    <x v="1"/>
    <x v="6"/>
    <x v="846"/>
    <x v="1330"/>
    <n v="7"/>
    <n v="0.2"/>
    <x v="1388"/>
    <x v="2"/>
    <x v="0"/>
    <n v="0.33333333333333331"/>
    <n v="0.14285714285714285"/>
  </r>
  <r>
    <x v="1496"/>
    <s v="CA-2019-152485"/>
    <x v="507"/>
    <d v="2019-09-08T00:00:00"/>
    <s v="Standard Class"/>
    <s v="JD-15790"/>
    <x v="479"/>
    <x v="0"/>
    <x v="0"/>
    <s v="Coppell"/>
    <x v="5"/>
    <n v="75019"/>
    <x v="2"/>
    <s v="OFF-ST-10004950"/>
    <x v="1"/>
    <x v="4"/>
    <x v="1009"/>
    <x v="1331"/>
    <n v="1"/>
    <n v="0.2"/>
    <x v="1389"/>
    <x v="2"/>
    <x v="0"/>
    <n v="0.33333333333333331"/>
    <n v="0.14285714285714285"/>
  </r>
  <r>
    <x v="1497"/>
    <s v="CA-2019-152485"/>
    <x v="507"/>
    <d v="2019-09-08T00:00:00"/>
    <s v="Standard Class"/>
    <s v="JD-15790"/>
    <x v="479"/>
    <x v="0"/>
    <x v="0"/>
    <s v="Coppell"/>
    <x v="5"/>
    <n v="75019"/>
    <x v="2"/>
    <s v="OFF-AR-10001940"/>
    <x v="1"/>
    <x v="6"/>
    <x v="170"/>
    <x v="1332"/>
    <n v="5"/>
    <n v="0.2"/>
    <x v="1390"/>
    <x v="2"/>
    <x v="0"/>
    <n v="0.33333333333333331"/>
    <n v="0.14285714285714285"/>
  </r>
  <r>
    <x v="1498"/>
    <s v="CA-2018-141586"/>
    <x v="508"/>
    <d v="2018-10-20T00:00:00"/>
    <s v="First Class"/>
    <s v="NK-18490"/>
    <x v="71"/>
    <x v="2"/>
    <x v="0"/>
    <s v="San Francisco"/>
    <x v="1"/>
    <n v="94122"/>
    <x v="1"/>
    <s v="OFF-BI-10003981"/>
    <x v="1"/>
    <x v="8"/>
    <x v="109"/>
    <x v="1333"/>
    <n v="5"/>
    <n v="0.2"/>
    <x v="1391"/>
    <x v="1"/>
    <x v="0"/>
    <n v="1"/>
    <n v="9.0909090909090912E-2"/>
  </r>
  <r>
    <x v="1499"/>
    <s v="CA-2019-130386"/>
    <x v="105"/>
    <d v="2019-11-18T00:00:00"/>
    <s v="Standard Class"/>
    <s v="NG-18430"/>
    <x v="159"/>
    <x v="0"/>
    <x v="0"/>
    <s v="Austin"/>
    <x v="5"/>
    <n v="78745"/>
    <x v="2"/>
    <s v="OFF-PA-10002749"/>
    <x v="1"/>
    <x v="10"/>
    <x v="187"/>
    <x v="195"/>
    <n v="3"/>
    <n v="0.2"/>
    <x v="197"/>
    <x v="2"/>
    <x v="0"/>
    <n v="0.33333333333333331"/>
    <n v="0.1111111111111111"/>
  </r>
  <r>
    <x v="1500"/>
    <s v="CA-2019-130386"/>
    <x v="105"/>
    <d v="2019-11-18T00:00:00"/>
    <s v="Standard Class"/>
    <s v="NG-18430"/>
    <x v="159"/>
    <x v="0"/>
    <x v="0"/>
    <s v="Austin"/>
    <x v="5"/>
    <n v="78745"/>
    <x v="2"/>
    <s v="OFF-PA-10003823"/>
    <x v="1"/>
    <x v="10"/>
    <x v="1010"/>
    <x v="1334"/>
    <n v="9"/>
    <n v="0.2"/>
    <x v="1392"/>
    <x v="2"/>
    <x v="0"/>
    <n v="0.33333333333333331"/>
    <n v="0.1111111111111111"/>
  </r>
  <r>
    <x v="1501"/>
    <s v="CA-2019-130386"/>
    <x v="105"/>
    <d v="2019-11-18T00:00:00"/>
    <s v="Standard Class"/>
    <s v="NG-18430"/>
    <x v="159"/>
    <x v="0"/>
    <x v="0"/>
    <s v="Austin"/>
    <x v="5"/>
    <n v="78745"/>
    <x v="2"/>
    <s v="OFF-ST-10003716"/>
    <x v="1"/>
    <x v="4"/>
    <x v="898"/>
    <x v="1129"/>
    <n v="3"/>
    <n v="0.2"/>
    <x v="1170"/>
    <x v="2"/>
    <x v="0"/>
    <n v="0.33333333333333331"/>
    <n v="0.1111111111111111"/>
  </r>
  <r>
    <x v="1502"/>
    <s v="CA-2018-100468"/>
    <x v="390"/>
    <d v="2018-12-01T00:00:00"/>
    <s v="Standard Class"/>
    <s v="AT-10435"/>
    <x v="401"/>
    <x v="2"/>
    <x v="0"/>
    <s v="Los Angeles"/>
    <x v="1"/>
    <n v="90045"/>
    <x v="1"/>
    <s v="TEC-PH-10001300"/>
    <x v="2"/>
    <x v="7"/>
    <x v="1011"/>
    <x v="1335"/>
    <n v="2"/>
    <n v="0.2"/>
    <x v="1393"/>
    <x v="1"/>
    <x v="0"/>
    <n v="0.5"/>
    <n v="0.1111111111111111"/>
  </r>
  <r>
    <x v="1503"/>
    <s v="CA-2018-100468"/>
    <x v="390"/>
    <d v="2018-12-01T00:00:00"/>
    <s v="Standard Class"/>
    <s v="AT-10435"/>
    <x v="401"/>
    <x v="2"/>
    <x v="0"/>
    <s v="Los Angeles"/>
    <x v="1"/>
    <n v="90045"/>
    <x v="1"/>
    <s v="FUR-FU-10000010"/>
    <x v="0"/>
    <x v="5"/>
    <x v="527"/>
    <x v="587"/>
    <n v="2"/>
    <n v="0"/>
    <x v="596"/>
    <x v="1"/>
    <x v="0"/>
    <n v="0.5"/>
    <n v="0.1111111111111111"/>
  </r>
  <r>
    <x v="1504"/>
    <s v="CA-2017-153388"/>
    <x v="509"/>
    <d v="2017-08-07T00:00:00"/>
    <s v="Standard Class"/>
    <s v="PC-19000"/>
    <x v="480"/>
    <x v="2"/>
    <x v="0"/>
    <s v="Los Angeles"/>
    <x v="1"/>
    <n v="90004"/>
    <x v="1"/>
    <s v="OFF-AR-10001868"/>
    <x v="1"/>
    <x v="6"/>
    <x v="59"/>
    <x v="1336"/>
    <n v="4"/>
    <n v="0"/>
    <x v="1394"/>
    <x v="1"/>
    <x v="0"/>
    <n v="0.5"/>
    <n v="0.33333333333333331"/>
  </r>
  <r>
    <x v="1505"/>
    <s v="CA-2017-153388"/>
    <x v="509"/>
    <d v="2017-08-07T00:00:00"/>
    <s v="Standard Class"/>
    <s v="PC-19000"/>
    <x v="480"/>
    <x v="2"/>
    <x v="0"/>
    <s v="Los Angeles"/>
    <x v="1"/>
    <n v="90004"/>
    <x v="1"/>
    <s v="FUR-TA-10003715"/>
    <x v="0"/>
    <x v="3"/>
    <x v="1012"/>
    <x v="1337"/>
    <n v="6"/>
    <n v="0.2"/>
    <x v="1395"/>
    <x v="1"/>
    <x v="0"/>
    <n v="0.5"/>
    <n v="0.33333333333333331"/>
  </r>
  <r>
    <x v="1506"/>
    <s v="CA-2019-154935"/>
    <x v="165"/>
    <d v="2019-12-29T00:00:00"/>
    <s v="Standard Class"/>
    <s v="AR-10540"/>
    <x v="481"/>
    <x v="0"/>
    <x v="0"/>
    <s v="New York City"/>
    <x v="15"/>
    <n v="10024"/>
    <x v="3"/>
    <s v="OFF-BI-10003708"/>
    <x v="1"/>
    <x v="8"/>
    <x v="978"/>
    <x v="602"/>
    <n v="3"/>
    <n v="0.2"/>
    <x v="1396"/>
    <x v="3"/>
    <x v="0"/>
    <n v="1"/>
    <n v="0.1111111111111111"/>
  </r>
  <r>
    <x v="1507"/>
    <s v="CA-2018-134208"/>
    <x v="42"/>
    <d v="2018-09-23T00:00:00"/>
    <s v="Standard Class"/>
    <s v="CS-12505"/>
    <x v="473"/>
    <x v="0"/>
    <x v="0"/>
    <s v="Columbus"/>
    <x v="32"/>
    <n v="31907"/>
    <x v="0"/>
    <s v="TEC-MA-10004458"/>
    <x v="2"/>
    <x v="15"/>
    <x v="1013"/>
    <x v="1338"/>
    <n v="4"/>
    <n v="0"/>
    <x v="1397"/>
    <x v="0"/>
    <x v="0"/>
    <n v="1"/>
    <n v="0.1111111111111111"/>
  </r>
  <r>
    <x v="1508"/>
    <s v="CA-2019-108294"/>
    <x v="389"/>
    <d v="2019-12-10T00:00:00"/>
    <s v="Same Day"/>
    <s v="LS-16975"/>
    <x v="60"/>
    <x v="2"/>
    <x v="0"/>
    <s v="Omaha"/>
    <x v="8"/>
    <n v="68104"/>
    <x v="2"/>
    <s v="OFF-BI-10004965"/>
    <x v="1"/>
    <x v="8"/>
    <x v="1014"/>
    <x v="1339"/>
    <n v="3"/>
    <n v="0"/>
    <x v="1398"/>
    <x v="2"/>
    <x v="1"/>
    <n v="1"/>
    <n v="4.5454545454545456E-2"/>
  </r>
  <r>
    <x v="1509"/>
    <s v="CA-2019-103611"/>
    <x v="510"/>
    <d v="2019-09-15T00:00:00"/>
    <s v="First Class"/>
    <s v="JM-15535"/>
    <x v="341"/>
    <x v="0"/>
    <x v="0"/>
    <s v="Los Angeles"/>
    <x v="1"/>
    <n v="90036"/>
    <x v="1"/>
    <s v="FUR-FU-10004270"/>
    <x v="0"/>
    <x v="5"/>
    <x v="998"/>
    <x v="1340"/>
    <n v="2"/>
    <n v="0"/>
    <x v="1399"/>
    <x v="1"/>
    <x v="0"/>
    <n v="1"/>
    <n v="0.1"/>
  </r>
  <r>
    <x v="1510"/>
    <s v="CA-2019-100384"/>
    <x v="92"/>
    <d v="2019-07-01T00:00:00"/>
    <s v="Standard Class"/>
    <s v="NH-18610"/>
    <x v="468"/>
    <x v="1"/>
    <x v="0"/>
    <s v="Pomona"/>
    <x v="1"/>
    <n v="91767"/>
    <x v="1"/>
    <s v="OFF-AR-10002135"/>
    <x v="1"/>
    <x v="6"/>
    <x v="281"/>
    <x v="1341"/>
    <n v="8"/>
    <n v="0"/>
    <x v="1400"/>
    <x v="1"/>
    <x v="0"/>
    <n v="0.5"/>
    <n v="9.0909090909090912E-2"/>
  </r>
  <r>
    <x v="1511"/>
    <s v="CA-2019-100384"/>
    <x v="92"/>
    <d v="2019-07-01T00:00:00"/>
    <s v="Standard Class"/>
    <s v="NH-18610"/>
    <x v="468"/>
    <x v="1"/>
    <x v="0"/>
    <s v="Pomona"/>
    <x v="1"/>
    <n v="91767"/>
    <x v="1"/>
    <s v="OFF-AR-10003514"/>
    <x v="1"/>
    <x v="6"/>
    <x v="182"/>
    <x v="1342"/>
    <n v="9"/>
    <n v="0"/>
    <x v="1401"/>
    <x v="1"/>
    <x v="0"/>
    <n v="0.5"/>
    <n v="9.0909090909090912E-2"/>
  </r>
  <r>
    <x v="1512"/>
    <s v="CA-2019-112809"/>
    <x v="238"/>
    <d v="2019-08-22T00:00:00"/>
    <s v="Standard Class"/>
    <s v="RA-19915"/>
    <x v="154"/>
    <x v="0"/>
    <x v="0"/>
    <s v="Dallas"/>
    <x v="5"/>
    <n v="75220"/>
    <x v="2"/>
    <s v="OFF-ST-10002276"/>
    <x v="1"/>
    <x v="4"/>
    <x v="226"/>
    <x v="1343"/>
    <n v="3"/>
    <n v="0.2"/>
    <x v="1402"/>
    <x v="2"/>
    <x v="0"/>
    <n v="0.33333333333333331"/>
    <n v="4.5454545454545456E-2"/>
  </r>
  <r>
    <x v="1513"/>
    <s v="CA-2019-112809"/>
    <x v="238"/>
    <d v="2019-08-22T00:00:00"/>
    <s v="Standard Class"/>
    <s v="RA-19915"/>
    <x v="154"/>
    <x v="0"/>
    <x v="0"/>
    <s v="Dallas"/>
    <x v="5"/>
    <n v="75220"/>
    <x v="2"/>
    <s v="OFF-BI-10001098"/>
    <x v="1"/>
    <x v="8"/>
    <x v="410"/>
    <x v="1344"/>
    <n v="5"/>
    <n v="0.8"/>
    <x v="1403"/>
    <x v="2"/>
    <x v="0"/>
    <n v="0.33333333333333331"/>
    <n v="4.5454545454545456E-2"/>
  </r>
  <r>
    <x v="1514"/>
    <s v="CA-2019-112809"/>
    <x v="238"/>
    <d v="2019-08-22T00:00:00"/>
    <s v="Standard Class"/>
    <s v="RA-19915"/>
    <x v="154"/>
    <x v="0"/>
    <x v="0"/>
    <s v="Dallas"/>
    <x v="5"/>
    <n v="75220"/>
    <x v="2"/>
    <s v="OFF-BI-10001636"/>
    <x v="1"/>
    <x v="8"/>
    <x v="674"/>
    <x v="1345"/>
    <n v="4"/>
    <n v="0.8"/>
    <x v="1404"/>
    <x v="2"/>
    <x v="0"/>
    <n v="0.33333333333333331"/>
    <n v="4.5454545454545456E-2"/>
  </r>
  <r>
    <x v="1515"/>
    <s v="US-2019-160759"/>
    <x v="157"/>
    <d v="2019-12-17T00:00:00"/>
    <s v="Standard Class"/>
    <s v="AI-10855"/>
    <x v="482"/>
    <x v="0"/>
    <x v="0"/>
    <s v="Philadelphia"/>
    <x v="9"/>
    <n v="19120"/>
    <x v="3"/>
    <s v="FUR-CH-10002961"/>
    <x v="0"/>
    <x v="1"/>
    <x v="948"/>
    <x v="1346"/>
    <n v="1"/>
    <n v="0.3"/>
    <x v="1405"/>
    <x v="3"/>
    <x v="0"/>
    <n v="1"/>
    <n v="5.5555555555555552E-2"/>
  </r>
  <r>
    <x v="1516"/>
    <s v="CA-2019-148446"/>
    <x v="389"/>
    <d v="2019-12-14T00:00:00"/>
    <s v="Second Class"/>
    <s v="MC-17845"/>
    <x v="266"/>
    <x v="0"/>
    <x v="0"/>
    <s v="North Las Vegas"/>
    <x v="33"/>
    <n v="89031"/>
    <x v="1"/>
    <s v="FUR-TA-10004256"/>
    <x v="0"/>
    <x v="3"/>
    <x v="489"/>
    <x v="1347"/>
    <n v="4"/>
    <n v="0"/>
    <x v="1406"/>
    <x v="1"/>
    <x v="0"/>
    <n v="1"/>
    <n v="7.1428571428571425E-2"/>
  </r>
  <r>
    <x v="1517"/>
    <s v="CA-2016-111059"/>
    <x v="511"/>
    <d v="2016-02-06T00:00:00"/>
    <s v="Second Class"/>
    <s v="TB-21400"/>
    <x v="483"/>
    <x v="0"/>
    <x v="0"/>
    <s v="Seattle"/>
    <x v="4"/>
    <n v="98105"/>
    <x v="1"/>
    <s v="OFF-BI-10004593"/>
    <x v="1"/>
    <x v="8"/>
    <x v="270"/>
    <x v="1348"/>
    <n v="2"/>
    <n v="0.2"/>
    <x v="1407"/>
    <x v="1"/>
    <x v="0"/>
    <n v="0.5"/>
    <n v="5.8823529411764705E-2"/>
  </r>
  <r>
    <x v="1518"/>
    <s v="CA-2016-111059"/>
    <x v="511"/>
    <d v="2016-02-06T00:00:00"/>
    <s v="Second Class"/>
    <s v="TB-21400"/>
    <x v="483"/>
    <x v="0"/>
    <x v="0"/>
    <s v="Seattle"/>
    <x v="4"/>
    <n v="98105"/>
    <x v="1"/>
    <s v="OFF-BI-10002827"/>
    <x v="1"/>
    <x v="8"/>
    <x v="554"/>
    <x v="1349"/>
    <n v="3"/>
    <n v="0.2"/>
    <x v="1408"/>
    <x v="1"/>
    <x v="0"/>
    <n v="0.5"/>
    <n v="5.8823529411764705E-2"/>
  </r>
  <r>
    <x v="1519"/>
    <s v="CA-2019-116204"/>
    <x v="512"/>
    <d v="2019-02-14T00:00:00"/>
    <s v="Second Class"/>
    <s v="VW-21775"/>
    <x v="100"/>
    <x v="1"/>
    <x v="0"/>
    <s v="San Francisco"/>
    <x v="1"/>
    <n v="94110"/>
    <x v="1"/>
    <s v="OFF-BI-10001759"/>
    <x v="1"/>
    <x v="8"/>
    <x v="732"/>
    <x v="1350"/>
    <n v="7"/>
    <n v="0.2"/>
    <x v="1409"/>
    <x v="1"/>
    <x v="0"/>
    <n v="1"/>
    <n v="5.5555555555555552E-2"/>
  </r>
  <r>
    <x v="1520"/>
    <s v="CA-2019-109946"/>
    <x v="513"/>
    <d v="2019-04-21T00:00:00"/>
    <s v="Standard Class"/>
    <s v="PL-18925"/>
    <x v="484"/>
    <x v="2"/>
    <x v="0"/>
    <s v="Chicago"/>
    <x v="10"/>
    <n v="60610"/>
    <x v="2"/>
    <s v="OFF-AR-10001419"/>
    <x v="1"/>
    <x v="6"/>
    <x v="1015"/>
    <x v="1053"/>
    <n v="5"/>
    <n v="0.2"/>
    <x v="1410"/>
    <x v="2"/>
    <x v="0"/>
    <n v="1"/>
    <n v="0.125"/>
  </r>
  <r>
    <x v="1521"/>
    <s v="CA-2017-144806"/>
    <x v="401"/>
    <d v="2017-12-11T00:00:00"/>
    <s v="Standard Class"/>
    <s v="GH-14425"/>
    <x v="485"/>
    <x v="0"/>
    <x v="0"/>
    <s v="Tucson"/>
    <x v="16"/>
    <n v="85705"/>
    <x v="1"/>
    <s v="FUR-FU-10002253"/>
    <x v="0"/>
    <x v="5"/>
    <x v="592"/>
    <x v="1351"/>
    <n v="6"/>
    <n v="0.2"/>
    <x v="1411"/>
    <x v="1"/>
    <x v="0"/>
    <n v="0.2"/>
    <n v="0.1"/>
  </r>
  <r>
    <x v="1522"/>
    <s v="CA-2017-144806"/>
    <x v="401"/>
    <d v="2017-12-11T00:00:00"/>
    <s v="Standard Class"/>
    <s v="GH-14425"/>
    <x v="485"/>
    <x v="0"/>
    <x v="0"/>
    <s v="Tucson"/>
    <x v="16"/>
    <n v="85705"/>
    <x v="1"/>
    <s v="OFF-PA-10002586"/>
    <x v="1"/>
    <x v="10"/>
    <x v="1016"/>
    <x v="548"/>
    <n v="5"/>
    <n v="0.2"/>
    <x v="1412"/>
    <x v="1"/>
    <x v="0"/>
    <n v="0.2"/>
    <n v="0.1"/>
  </r>
  <r>
    <x v="1523"/>
    <s v="CA-2017-144806"/>
    <x v="401"/>
    <d v="2017-12-11T00:00:00"/>
    <s v="Standard Class"/>
    <s v="GH-14425"/>
    <x v="485"/>
    <x v="0"/>
    <x v="0"/>
    <s v="Tucson"/>
    <x v="16"/>
    <n v="85705"/>
    <x v="1"/>
    <s v="OFF-PA-10003039"/>
    <x v="1"/>
    <x v="10"/>
    <x v="334"/>
    <x v="658"/>
    <n v="8"/>
    <n v="0.2"/>
    <x v="1413"/>
    <x v="1"/>
    <x v="0"/>
    <n v="0.2"/>
    <n v="0.1"/>
  </r>
  <r>
    <x v="1524"/>
    <s v="CA-2017-144806"/>
    <x v="401"/>
    <d v="2017-12-11T00:00:00"/>
    <s v="Standard Class"/>
    <s v="GH-14425"/>
    <x v="485"/>
    <x v="0"/>
    <x v="0"/>
    <s v="Tucson"/>
    <x v="16"/>
    <n v="85705"/>
    <x v="1"/>
    <s v="OFF-ST-10004804"/>
    <x v="1"/>
    <x v="4"/>
    <x v="233"/>
    <x v="1352"/>
    <n v="6"/>
    <n v="0.2"/>
    <x v="1414"/>
    <x v="1"/>
    <x v="0"/>
    <n v="0.2"/>
    <n v="0.1"/>
  </r>
  <r>
    <x v="1525"/>
    <s v="CA-2017-144806"/>
    <x v="401"/>
    <d v="2017-12-11T00:00:00"/>
    <s v="Standard Class"/>
    <s v="GH-14425"/>
    <x v="485"/>
    <x v="0"/>
    <x v="0"/>
    <s v="Tucson"/>
    <x v="16"/>
    <n v="85705"/>
    <x v="1"/>
    <s v="OFF-AR-10004042"/>
    <x v="1"/>
    <x v="6"/>
    <x v="30"/>
    <x v="31"/>
    <n v="6"/>
    <n v="0.2"/>
    <x v="31"/>
    <x v="1"/>
    <x v="0"/>
    <n v="0.2"/>
    <n v="0.1"/>
  </r>
  <r>
    <x v="1526"/>
    <s v="CA-2018-122392"/>
    <x v="405"/>
    <d v="2018-07-27T00:00:00"/>
    <s v="Standard Class"/>
    <s v="CJ-12010"/>
    <x v="170"/>
    <x v="0"/>
    <x v="0"/>
    <s v="Allentown"/>
    <x v="9"/>
    <n v="18103"/>
    <x v="3"/>
    <s v="OFF-AR-10002221"/>
    <x v="1"/>
    <x v="6"/>
    <x v="1017"/>
    <x v="1353"/>
    <n v="2"/>
    <n v="0.2"/>
    <x v="1415"/>
    <x v="3"/>
    <x v="0"/>
    <n v="0.5"/>
    <n v="0.05"/>
  </r>
  <r>
    <x v="1527"/>
    <s v="CA-2018-122392"/>
    <x v="405"/>
    <d v="2018-07-27T00:00:00"/>
    <s v="Standard Class"/>
    <s v="CJ-12010"/>
    <x v="170"/>
    <x v="0"/>
    <x v="0"/>
    <s v="Allentown"/>
    <x v="9"/>
    <n v="18103"/>
    <x v="3"/>
    <s v="FUR-FU-10002456"/>
    <x v="0"/>
    <x v="5"/>
    <x v="1018"/>
    <x v="25"/>
    <n v="2"/>
    <n v="0.2"/>
    <x v="1416"/>
    <x v="3"/>
    <x v="0"/>
    <n v="0.5"/>
    <n v="0.05"/>
  </r>
  <r>
    <x v="1528"/>
    <s v="CA-2017-148432"/>
    <x v="209"/>
    <d v="2017-11-10T00:00:00"/>
    <s v="Second Class"/>
    <s v="MC-18130"/>
    <x v="305"/>
    <x v="1"/>
    <x v="0"/>
    <s v="Newark"/>
    <x v="13"/>
    <n v="19711"/>
    <x v="3"/>
    <s v="OFF-FA-10004968"/>
    <x v="1"/>
    <x v="13"/>
    <x v="1019"/>
    <x v="1354"/>
    <n v="7"/>
    <n v="0"/>
    <x v="1417"/>
    <x v="3"/>
    <x v="0"/>
    <n v="0.5"/>
    <n v="9.0909090909090912E-2"/>
  </r>
  <r>
    <x v="1529"/>
    <s v="CA-2017-148432"/>
    <x v="209"/>
    <d v="2017-11-10T00:00:00"/>
    <s v="Second Class"/>
    <s v="MC-18130"/>
    <x v="305"/>
    <x v="1"/>
    <x v="0"/>
    <s v="Newark"/>
    <x v="13"/>
    <n v="19711"/>
    <x v="3"/>
    <s v="OFF-PA-10001274"/>
    <x v="1"/>
    <x v="10"/>
    <x v="1020"/>
    <x v="549"/>
    <n v="2"/>
    <n v="0"/>
    <x v="1418"/>
    <x v="3"/>
    <x v="0"/>
    <n v="0.5"/>
    <n v="9.0909090909090912E-2"/>
  </r>
  <r>
    <x v="1530"/>
    <s v="CA-2017-103793"/>
    <x v="514"/>
    <d v="2017-03-31T00:00:00"/>
    <s v="Standard Class"/>
    <s v="BV-11245"/>
    <x v="296"/>
    <x v="1"/>
    <x v="0"/>
    <s v="Miami"/>
    <x v="2"/>
    <n v="33142"/>
    <x v="0"/>
    <s v="OFF-PA-10001125"/>
    <x v="1"/>
    <x v="10"/>
    <x v="1021"/>
    <x v="1355"/>
    <n v="3"/>
    <n v="0.2"/>
    <x v="1419"/>
    <x v="0"/>
    <x v="0"/>
    <n v="1"/>
    <n v="7.1428571428571425E-2"/>
  </r>
  <r>
    <x v="1531"/>
    <s v="CA-2019-159884"/>
    <x v="515"/>
    <d v="2019-09-05T00:00:00"/>
    <s v="Standard Class"/>
    <s v="JF-15490"/>
    <x v="223"/>
    <x v="0"/>
    <x v="0"/>
    <s v="Tempe"/>
    <x v="16"/>
    <n v="85281"/>
    <x v="1"/>
    <s v="OFF-ST-10000344"/>
    <x v="1"/>
    <x v="4"/>
    <x v="1022"/>
    <x v="1356"/>
    <n v="1"/>
    <n v="0.2"/>
    <x v="1420"/>
    <x v="1"/>
    <x v="0"/>
    <n v="0.5"/>
    <n v="6.6666666666666666E-2"/>
  </r>
  <r>
    <x v="1532"/>
    <s v="CA-2019-159884"/>
    <x v="515"/>
    <d v="2019-09-05T00:00:00"/>
    <s v="Standard Class"/>
    <s v="JF-15490"/>
    <x v="223"/>
    <x v="0"/>
    <x v="0"/>
    <s v="Tempe"/>
    <x v="16"/>
    <n v="85281"/>
    <x v="1"/>
    <s v="OFF-FA-10000585"/>
    <x v="1"/>
    <x v="13"/>
    <x v="204"/>
    <x v="1357"/>
    <n v="3"/>
    <n v="0.2"/>
    <x v="1421"/>
    <x v="1"/>
    <x v="0"/>
    <n v="0.5"/>
    <n v="6.6666666666666666E-2"/>
  </r>
  <r>
    <x v="1533"/>
    <s v="CA-2018-139885"/>
    <x v="429"/>
    <d v="2018-12-08T00:00:00"/>
    <s v="Standard Class"/>
    <s v="EB-13840"/>
    <x v="225"/>
    <x v="1"/>
    <x v="0"/>
    <s v="New York City"/>
    <x v="15"/>
    <n v="10035"/>
    <x v="3"/>
    <s v="OFF-ST-10003324"/>
    <x v="1"/>
    <x v="4"/>
    <x v="1023"/>
    <x v="1358"/>
    <n v="6"/>
    <n v="0"/>
    <x v="232"/>
    <x v="3"/>
    <x v="0"/>
    <n v="1"/>
    <n v="0.125"/>
  </r>
  <r>
    <x v="1534"/>
    <s v="CA-2019-124086"/>
    <x v="516"/>
    <d v="2019-02-14T00:00:00"/>
    <s v="Standard Class"/>
    <s v="MP-18175"/>
    <x v="486"/>
    <x v="2"/>
    <x v="0"/>
    <s v="Laguna Niguel"/>
    <x v="1"/>
    <n v="92677"/>
    <x v="1"/>
    <s v="FUR-BO-10004015"/>
    <x v="0"/>
    <x v="0"/>
    <x v="574"/>
    <x v="1359"/>
    <n v="2"/>
    <n v="0.15"/>
    <x v="1422"/>
    <x v="1"/>
    <x v="0"/>
    <n v="1"/>
    <n v="5.2631578947368418E-2"/>
  </r>
  <r>
    <x v="1535"/>
    <s v="CA-2018-112389"/>
    <x v="517"/>
    <d v="2018-11-02T00:00:00"/>
    <s v="Standard Class"/>
    <s v="JM-15655"/>
    <x v="487"/>
    <x v="1"/>
    <x v="0"/>
    <s v="Bridgeton"/>
    <x v="30"/>
    <n v="8302"/>
    <x v="3"/>
    <s v="OFF-ST-10000419"/>
    <x v="1"/>
    <x v="4"/>
    <x v="1024"/>
    <x v="1360"/>
    <n v="3"/>
    <n v="0"/>
    <x v="1423"/>
    <x v="3"/>
    <x v="0"/>
    <n v="0.5"/>
    <n v="8.3333333333333329E-2"/>
  </r>
  <r>
    <x v="1536"/>
    <s v="CA-2018-112389"/>
    <x v="517"/>
    <d v="2018-11-02T00:00:00"/>
    <s v="Standard Class"/>
    <s v="JM-15655"/>
    <x v="487"/>
    <x v="1"/>
    <x v="0"/>
    <s v="Bridgeton"/>
    <x v="30"/>
    <n v="8302"/>
    <x v="3"/>
    <s v="OFF-AP-10001626"/>
    <x v="1"/>
    <x v="9"/>
    <x v="1025"/>
    <x v="1361"/>
    <n v="3"/>
    <n v="0"/>
    <x v="1424"/>
    <x v="3"/>
    <x v="0"/>
    <n v="0.5"/>
    <n v="8.3333333333333329E-2"/>
  </r>
  <r>
    <x v="1537"/>
    <s v="CA-2019-121888"/>
    <x v="175"/>
    <d v="2019-09-17T00:00:00"/>
    <s v="Second Class"/>
    <s v="CL-11890"/>
    <x v="488"/>
    <x v="0"/>
    <x v="0"/>
    <s v="Everett"/>
    <x v="31"/>
    <n v="2149"/>
    <x v="3"/>
    <s v="TEC-PH-10000439"/>
    <x v="2"/>
    <x v="7"/>
    <x v="878"/>
    <x v="1362"/>
    <n v="1"/>
    <n v="0"/>
    <x v="1425"/>
    <x v="3"/>
    <x v="0"/>
    <n v="0.25"/>
    <n v="0.14285714285714285"/>
  </r>
  <r>
    <x v="1538"/>
    <s v="CA-2019-121888"/>
    <x v="175"/>
    <d v="2019-09-17T00:00:00"/>
    <s v="Second Class"/>
    <s v="CL-11890"/>
    <x v="488"/>
    <x v="0"/>
    <x v="0"/>
    <s v="Everett"/>
    <x v="31"/>
    <n v="2149"/>
    <x v="3"/>
    <s v="OFF-AR-10003478"/>
    <x v="1"/>
    <x v="6"/>
    <x v="359"/>
    <x v="1363"/>
    <n v="2"/>
    <n v="0"/>
    <x v="1426"/>
    <x v="3"/>
    <x v="0"/>
    <n v="0.25"/>
    <n v="0.14285714285714285"/>
  </r>
  <r>
    <x v="1539"/>
    <s v="CA-2019-121888"/>
    <x v="175"/>
    <d v="2019-09-17T00:00:00"/>
    <s v="Second Class"/>
    <s v="CL-11890"/>
    <x v="488"/>
    <x v="0"/>
    <x v="0"/>
    <s v="Everett"/>
    <x v="31"/>
    <n v="2149"/>
    <x v="3"/>
    <s v="FUR-BO-10002545"/>
    <x v="0"/>
    <x v="0"/>
    <x v="37"/>
    <x v="1364"/>
    <n v="3"/>
    <n v="0"/>
    <x v="1427"/>
    <x v="3"/>
    <x v="0"/>
    <n v="0.25"/>
    <n v="0.14285714285714285"/>
  </r>
  <r>
    <x v="1540"/>
    <s v="CA-2019-121888"/>
    <x v="175"/>
    <d v="2019-09-17T00:00:00"/>
    <s v="Second Class"/>
    <s v="CL-11890"/>
    <x v="488"/>
    <x v="0"/>
    <x v="0"/>
    <s v="Everett"/>
    <x v="31"/>
    <n v="2149"/>
    <x v="3"/>
    <s v="OFF-BI-10001765"/>
    <x v="1"/>
    <x v="8"/>
    <x v="994"/>
    <x v="1365"/>
    <n v="7"/>
    <n v="0"/>
    <x v="1428"/>
    <x v="3"/>
    <x v="0"/>
    <n v="0.25"/>
    <n v="0.14285714285714285"/>
  </r>
  <r>
    <x v="1541"/>
    <s v="CA-2016-166884"/>
    <x v="518"/>
    <d v="2016-03-16T00:00:00"/>
    <s v="Second Class"/>
    <s v="CK-12205"/>
    <x v="237"/>
    <x v="0"/>
    <x v="0"/>
    <s v="Columbus"/>
    <x v="24"/>
    <n v="43229"/>
    <x v="3"/>
    <s v="FUR-FU-10003981"/>
    <x v="0"/>
    <x v="5"/>
    <x v="325"/>
    <x v="1366"/>
    <n v="5"/>
    <n v="0.2"/>
    <x v="1429"/>
    <x v="3"/>
    <x v="0"/>
    <n v="0.5"/>
    <n v="3.125E-2"/>
  </r>
  <r>
    <x v="1542"/>
    <s v="CA-2016-166884"/>
    <x v="518"/>
    <d v="2016-03-16T00:00:00"/>
    <s v="Second Class"/>
    <s v="CK-12205"/>
    <x v="237"/>
    <x v="0"/>
    <x v="0"/>
    <s v="Columbus"/>
    <x v="24"/>
    <n v="43229"/>
    <x v="3"/>
    <s v="OFF-FA-10001561"/>
    <x v="1"/>
    <x v="13"/>
    <x v="839"/>
    <x v="1367"/>
    <n v="6"/>
    <n v="0.2"/>
    <x v="1430"/>
    <x v="3"/>
    <x v="0"/>
    <n v="0.5"/>
    <n v="3.125E-2"/>
  </r>
  <r>
    <x v="1543"/>
    <s v="CA-2016-107181"/>
    <x v="519"/>
    <d v="2016-02-08T00:00:00"/>
    <s v="Standard Class"/>
    <s v="DB-13270"/>
    <x v="489"/>
    <x v="2"/>
    <x v="0"/>
    <s v="San Diego"/>
    <x v="1"/>
    <n v="92024"/>
    <x v="1"/>
    <s v="OFF-BI-10004230"/>
    <x v="1"/>
    <x v="8"/>
    <x v="655"/>
    <x v="1368"/>
    <n v="3"/>
    <n v="0.2"/>
    <x v="1431"/>
    <x v="1"/>
    <x v="0"/>
    <n v="0.5"/>
    <n v="7.6923076923076927E-2"/>
  </r>
  <r>
    <x v="1544"/>
    <s v="CA-2016-107181"/>
    <x v="519"/>
    <d v="2016-02-08T00:00:00"/>
    <s v="Standard Class"/>
    <s v="DB-13270"/>
    <x v="489"/>
    <x v="2"/>
    <x v="0"/>
    <s v="San Diego"/>
    <x v="1"/>
    <n v="92024"/>
    <x v="1"/>
    <s v="OFF-PA-10000350"/>
    <x v="1"/>
    <x v="10"/>
    <x v="731"/>
    <x v="1369"/>
    <n v="4"/>
    <n v="0"/>
    <x v="1432"/>
    <x v="1"/>
    <x v="0"/>
    <n v="0.5"/>
    <n v="7.6923076923076927E-2"/>
  </r>
  <r>
    <x v="1545"/>
    <s v="CA-2016-150245"/>
    <x v="520"/>
    <d v="2017-01-04T00:00:00"/>
    <s v="Second Class"/>
    <s v="PC-18745"/>
    <x v="331"/>
    <x v="1"/>
    <x v="0"/>
    <s v="Watertown"/>
    <x v="15"/>
    <n v="13601"/>
    <x v="3"/>
    <s v="FUR-BO-10002613"/>
    <x v="0"/>
    <x v="0"/>
    <x v="179"/>
    <x v="1370"/>
    <n v="7"/>
    <n v="0.2"/>
    <x v="1433"/>
    <x v="3"/>
    <x v="0"/>
    <n v="1"/>
    <n v="0.2"/>
  </r>
  <r>
    <x v="1546"/>
    <s v="CA-2017-111395"/>
    <x v="521"/>
    <d v="2017-11-27T00:00:00"/>
    <s v="Standard Class"/>
    <s v="VB-21745"/>
    <x v="146"/>
    <x v="1"/>
    <x v="0"/>
    <s v="San Antonio"/>
    <x v="5"/>
    <n v="78207"/>
    <x v="2"/>
    <s v="OFF-PA-10000994"/>
    <x v="1"/>
    <x v="10"/>
    <x v="913"/>
    <x v="763"/>
    <n v="4"/>
    <n v="0.2"/>
    <x v="785"/>
    <x v="2"/>
    <x v="0"/>
    <n v="0.33333333333333331"/>
    <n v="0.1"/>
  </r>
  <r>
    <x v="1547"/>
    <s v="CA-2017-111395"/>
    <x v="521"/>
    <d v="2017-11-27T00:00:00"/>
    <s v="Standard Class"/>
    <s v="VB-21745"/>
    <x v="146"/>
    <x v="1"/>
    <x v="0"/>
    <s v="San Antonio"/>
    <x v="5"/>
    <n v="78207"/>
    <x v="2"/>
    <s v="OFF-BI-10002867"/>
    <x v="1"/>
    <x v="8"/>
    <x v="972"/>
    <x v="1371"/>
    <n v="2"/>
    <n v="0.8"/>
    <x v="1434"/>
    <x v="2"/>
    <x v="0"/>
    <n v="0.33333333333333331"/>
    <n v="0.1"/>
  </r>
  <r>
    <x v="1548"/>
    <s v="CA-2017-111395"/>
    <x v="521"/>
    <d v="2017-11-27T00:00:00"/>
    <s v="Standard Class"/>
    <s v="VB-21745"/>
    <x v="146"/>
    <x v="1"/>
    <x v="0"/>
    <s v="San Antonio"/>
    <x v="5"/>
    <n v="78207"/>
    <x v="2"/>
    <s v="OFF-ST-10001291"/>
    <x v="1"/>
    <x v="4"/>
    <x v="1026"/>
    <x v="1372"/>
    <n v="2"/>
    <n v="0.2"/>
    <x v="1435"/>
    <x v="2"/>
    <x v="0"/>
    <n v="0.33333333333333331"/>
    <n v="0.1"/>
  </r>
  <r>
    <x v="1549"/>
    <s v="CA-2016-134278"/>
    <x v="522"/>
    <d v="2016-07-08T00:00:00"/>
    <s v="First Class"/>
    <s v="EP-13915"/>
    <x v="212"/>
    <x v="0"/>
    <x v="0"/>
    <s v="New York City"/>
    <x v="15"/>
    <n v="10011"/>
    <x v="3"/>
    <s v="TEC-CO-10001046"/>
    <x v="2"/>
    <x v="16"/>
    <x v="883"/>
    <x v="1373"/>
    <n v="1"/>
    <n v="0.2"/>
    <x v="1436"/>
    <x v="3"/>
    <x v="0"/>
    <n v="1"/>
    <n v="3.2258064516129031E-2"/>
  </r>
  <r>
    <x v="1550"/>
    <s v="US-2019-124926"/>
    <x v="38"/>
    <d v="2019-11-18T00:00:00"/>
    <s v="Second Class"/>
    <s v="ME-17320"/>
    <x v="467"/>
    <x v="2"/>
    <x v="0"/>
    <s v="Houston"/>
    <x v="5"/>
    <n v="77095"/>
    <x v="2"/>
    <s v="OFF-AP-10004868"/>
    <x v="1"/>
    <x v="9"/>
    <x v="1027"/>
    <x v="1374"/>
    <n v="6"/>
    <n v="0.8"/>
    <x v="1437"/>
    <x v="2"/>
    <x v="0"/>
    <n v="1"/>
    <n v="4.5454545454545456E-2"/>
  </r>
  <r>
    <x v="1551"/>
    <s v="CA-2018-159345"/>
    <x v="26"/>
    <d v="2018-06-22T00:00:00"/>
    <s v="Standard Class"/>
    <s v="IG-15085"/>
    <x v="490"/>
    <x v="0"/>
    <x v="0"/>
    <s v="San Diego"/>
    <x v="1"/>
    <n v="92024"/>
    <x v="1"/>
    <s v="OFF-PA-10000806"/>
    <x v="1"/>
    <x v="10"/>
    <x v="957"/>
    <x v="1375"/>
    <n v="2"/>
    <n v="0"/>
    <x v="1438"/>
    <x v="1"/>
    <x v="1"/>
    <n v="1"/>
    <n v="0.14285714285714285"/>
  </r>
  <r>
    <x v="1552"/>
    <s v="CA-2016-130274"/>
    <x v="523"/>
    <d v="2016-05-05T00:00:00"/>
    <s v="First Class"/>
    <s v="JS-15940"/>
    <x v="185"/>
    <x v="2"/>
    <x v="0"/>
    <s v="Appleton"/>
    <x v="6"/>
    <n v="54915"/>
    <x v="2"/>
    <s v="OFF-LA-10002195"/>
    <x v="1"/>
    <x v="2"/>
    <x v="1028"/>
    <x v="748"/>
    <n v="7"/>
    <n v="0"/>
    <x v="767"/>
    <x v="2"/>
    <x v="0"/>
    <n v="1"/>
    <n v="0.125"/>
  </r>
  <r>
    <x v="1553"/>
    <s v="CA-2019-158386"/>
    <x v="524"/>
    <d v="2019-10-21T00:00:00"/>
    <s v="Standard Class"/>
    <s v="BO-11425"/>
    <x v="491"/>
    <x v="0"/>
    <x v="0"/>
    <s v="Richmond"/>
    <x v="0"/>
    <n v="40475"/>
    <x v="0"/>
    <s v="OFF-BI-10003719"/>
    <x v="1"/>
    <x v="8"/>
    <x v="691"/>
    <x v="1376"/>
    <n v="5"/>
    <n v="0"/>
    <x v="1439"/>
    <x v="0"/>
    <x v="0"/>
    <n v="1"/>
    <n v="0.5"/>
  </r>
  <r>
    <x v="1554"/>
    <s v="CA-2017-111507"/>
    <x v="525"/>
    <d v="2017-02-13T00:00:00"/>
    <s v="Standard Class"/>
    <s v="VW-21775"/>
    <x v="100"/>
    <x v="1"/>
    <x v="0"/>
    <s v="Bellevue"/>
    <x v="4"/>
    <n v="98006"/>
    <x v="1"/>
    <s v="OFF-AR-10001315"/>
    <x v="1"/>
    <x v="6"/>
    <x v="1029"/>
    <x v="267"/>
    <n v="3"/>
    <n v="0"/>
    <x v="1440"/>
    <x v="1"/>
    <x v="0"/>
    <n v="1"/>
    <n v="5.5555555555555552E-2"/>
  </r>
  <r>
    <x v="1555"/>
    <s v="CA-2019-120761"/>
    <x v="507"/>
    <d v="2019-09-08T00:00:00"/>
    <s v="Standard Class"/>
    <s v="AB-10150"/>
    <x v="492"/>
    <x v="0"/>
    <x v="0"/>
    <s v="Long Beach"/>
    <x v="15"/>
    <n v="11561"/>
    <x v="3"/>
    <s v="TEC-AC-10000171"/>
    <x v="2"/>
    <x v="11"/>
    <x v="43"/>
    <x v="1377"/>
    <n v="4"/>
    <n v="0"/>
    <x v="1441"/>
    <x v="3"/>
    <x v="0"/>
    <n v="1"/>
    <n v="8.3333333333333329E-2"/>
  </r>
  <r>
    <x v="1556"/>
    <s v="CA-2018-109176"/>
    <x v="195"/>
    <d v="2018-05-15T00:00:00"/>
    <s v="Standard Class"/>
    <s v="JW-16075"/>
    <x v="493"/>
    <x v="0"/>
    <x v="0"/>
    <s v="Philadelphia"/>
    <x v="9"/>
    <n v="19140"/>
    <x v="3"/>
    <s v="OFF-EN-10003134"/>
    <x v="1"/>
    <x v="12"/>
    <x v="153"/>
    <x v="564"/>
    <n v="1"/>
    <n v="0.2"/>
    <x v="1442"/>
    <x v="3"/>
    <x v="0"/>
    <n v="0.5"/>
    <n v="0.14285714285714285"/>
  </r>
  <r>
    <x v="1557"/>
    <s v="CA-2018-109176"/>
    <x v="195"/>
    <d v="2018-05-15T00:00:00"/>
    <s v="Standard Class"/>
    <s v="JW-16075"/>
    <x v="493"/>
    <x v="0"/>
    <x v="0"/>
    <s v="Philadelphia"/>
    <x v="9"/>
    <n v="19140"/>
    <x v="3"/>
    <s v="OFF-AR-10001955"/>
    <x v="1"/>
    <x v="6"/>
    <x v="1030"/>
    <x v="1378"/>
    <n v="5"/>
    <n v="0.2"/>
    <x v="1443"/>
    <x v="3"/>
    <x v="0"/>
    <n v="0.5"/>
    <n v="0.14285714285714285"/>
  </r>
  <r>
    <x v="1558"/>
    <s v="CA-2017-112116"/>
    <x v="199"/>
    <d v="2017-03-18T00:00:00"/>
    <s v="Second Class"/>
    <s v="JE-15475"/>
    <x v="188"/>
    <x v="0"/>
    <x v="0"/>
    <s v="Seattle"/>
    <x v="4"/>
    <n v="98103"/>
    <x v="1"/>
    <s v="FUR-TA-10001039"/>
    <x v="0"/>
    <x v="3"/>
    <x v="832"/>
    <x v="1379"/>
    <n v="2"/>
    <n v="0"/>
    <x v="1444"/>
    <x v="1"/>
    <x v="0"/>
    <n v="1"/>
    <n v="7.6923076923076927E-2"/>
  </r>
  <r>
    <x v="1559"/>
    <s v="CA-2018-126809"/>
    <x v="526"/>
    <d v="2018-04-13T00:00:00"/>
    <s v="Standard Class"/>
    <s v="EB-13750"/>
    <x v="494"/>
    <x v="1"/>
    <x v="0"/>
    <s v="Seattle"/>
    <x v="4"/>
    <n v="98103"/>
    <x v="1"/>
    <s v="OFF-BI-10003712"/>
    <x v="1"/>
    <x v="8"/>
    <x v="696"/>
    <x v="1380"/>
    <n v="9"/>
    <n v="0.2"/>
    <x v="1445"/>
    <x v="1"/>
    <x v="0"/>
    <n v="1"/>
    <n v="0.05"/>
  </r>
  <r>
    <x v="1560"/>
    <s v="CA-2016-105172"/>
    <x v="527"/>
    <d v="2016-04-09T00:00:00"/>
    <s v="Standard Class"/>
    <s v="PK-18910"/>
    <x v="324"/>
    <x v="2"/>
    <x v="0"/>
    <s v="San Francisco"/>
    <x v="1"/>
    <n v="94109"/>
    <x v="1"/>
    <s v="OFF-LA-10001641"/>
    <x v="1"/>
    <x v="2"/>
    <x v="1031"/>
    <x v="1381"/>
    <n v="6"/>
    <n v="0"/>
    <x v="1446"/>
    <x v="1"/>
    <x v="0"/>
    <n v="1"/>
    <n v="0.33333333333333331"/>
  </r>
  <r>
    <x v="1561"/>
    <s v="CA-2019-107293"/>
    <x v="528"/>
    <d v="2019-09-06T00:00:00"/>
    <s v="First Class"/>
    <s v="CS-12400"/>
    <x v="37"/>
    <x v="2"/>
    <x v="0"/>
    <s v="Seattle"/>
    <x v="4"/>
    <n v="98115"/>
    <x v="1"/>
    <s v="OFF-AR-10003732"/>
    <x v="1"/>
    <x v="6"/>
    <x v="324"/>
    <x v="1104"/>
    <n v="1"/>
    <n v="0"/>
    <x v="1146"/>
    <x v="1"/>
    <x v="0"/>
    <n v="1"/>
    <n v="7.1428571428571425E-2"/>
  </r>
  <r>
    <x v="1562"/>
    <s v="US-2019-102890"/>
    <x v="160"/>
    <d v="2019-06-30T00:00:00"/>
    <s v="Same Day"/>
    <s v="SG-20470"/>
    <x v="495"/>
    <x v="0"/>
    <x v="0"/>
    <s v="New York City"/>
    <x v="15"/>
    <n v="10011"/>
    <x v="3"/>
    <s v="FUR-TA-10000577"/>
    <x v="0"/>
    <x v="3"/>
    <x v="3"/>
    <x v="24"/>
    <n v="5"/>
    <n v="0.4"/>
    <x v="1447"/>
    <x v="3"/>
    <x v="0"/>
    <n v="1"/>
    <n v="7.1428571428571425E-2"/>
  </r>
  <r>
    <x v="1563"/>
    <s v="CA-2017-158554"/>
    <x v="529"/>
    <d v="2017-11-09T00:00:00"/>
    <s v="Same Day"/>
    <s v="CM-12190"/>
    <x v="496"/>
    <x v="0"/>
    <x v="0"/>
    <s v="Philadelphia"/>
    <x v="9"/>
    <n v="19134"/>
    <x v="3"/>
    <s v="OFF-PA-10004000"/>
    <x v="1"/>
    <x v="10"/>
    <x v="205"/>
    <x v="1382"/>
    <n v="3"/>
    <n v="0.2"/>
    <x v="1448"/>
    <x v="3"/>
    <x v="0"/>
    <n v="1"/>
    <n v="0.14285714285714285"/>
  </r>
  <r>
    <x v="1564"/>
    <s v="CA-2016-116239"/>
    <x v="530"/>
    <d v="2016-03-04T00:00:00"/>
    <s v="Same Day"/>
    <s v="CL-12565"/>
    <x v="52"/>
    <x v="0"/>
    <x v="0"/>
    <s v="Columbia"/>
    <x v="20"/>
    <n v="29203"/>
    <x v="0"/>
    <s v="OFF-ST-10001370"/>
    <x v="1"/>
    <x v="4"/>
    <x v="1032"/>
    <x v="1383"/>
    <n v="5"/>
    <n v="0"/>
    <x v="1449"/>
    <x v="0"/>
    <x v="0"/>
    <n v="1"/>
    <n v="3.5714285714285712E-2"/>
  </r>
  <r>
    <x v="1565"/>
    <s v="CA-2017-132101"/>
    <x v="531"/>
    <d v="2017-03-25T00:00:00"/>
    <s v="Standard Class"/>
    <s v="JO-15550"/>
    <x v="270"/>
    <x v="2"/>
    <x v="0"/>
    <s v="Seattle"/>
    <x v="4"/>
    <n v="98105"/>
    <x v="1"/>
    <s v="TEC-PH-10004539"/>
    <x v="2"/>
    <x v="7"/>
    <x v="861"/>
    <x v="1384"/>
    <n v="3"/>
    <n v="0.2"/>
    <x v="1450"/>
    <x v="1"/>
    <x v="0"/>
    <n v="1"/>
    <n v="9.0909090909090912E-2"/>
  </r>
  <r>
    <x v="1566"/>
    <s v="CA-2017-129112"/>
    <x v="239"/>
    <d v="2017-11-30T00:00:00"/>
    <s v="First Class"/>
    <s v="AW-10840"/>
    <x v="497"/>
    <x v="0"/>
    <x v="0"/>
    <s v="Allen"/>
    <x v="5"/>
    <n v="75002"/>
    <x v="2"/>
    <s v="TEC-AC-10003038"/>
    <x v="2"/>
    <x v="11"/>
    <x v="1033"/>
    <x v="1385"/>
    <n v="3"/>
    <n v="0.2"/>
    <x v="1451"/>
    <x v="2"/>
    <x v="0"/>
    <n v="0.5"/>
    <n v="0.125"/>
  </r>
  <r>
    <x v="1567"/>
    <s v="CA-2017-129112"/>
    <x v="239"/>
    <d v="2017-11-30T00:00:00"/>
    <s v="First Class"/>
    <s v="AW-10840"/>
    <x v="497"/>
    <x v="0"/>
    <x v="0"/>
    <s v="Allen"/>
    <x v="5"/>
    <n v="75002"/>
    <x v="2"/>
    <s v="OFF-BI-10000088"/>
    <x v="1"/>
    <x v="8"/>
    <x v="1034"/>
    <x v="1386"/>
    <n v="4"/>
    <n v="0.8"/>
    <x v="1452"/>
    <x v="2"/>
    <x v="0"/>
    <n v="0.5"/>
    <n v="0.125"/>
  </r>
  <r>
    <x v="1568"/>
    <s v="US-2019-152002"/>
    <x v="532"/>
    <d v="2019-06-11T00:00:00"/>
    <s v="Same Day"/>
    <s v="DV-13465"/>
    <x v="231"/>
    <x v="0"/>
    <x v="0"/>
    <s v="Los Angeles"/>
    <x v="1"/>
    <n v="90004"/>
    <x v="1"/>
    <s v="OFF-PA-10000357"/>
    <x v="1"/>
    <x v="10"/>
    <x v="447"/>
    <x v="1247"/>
    <n v="3"/>
    <n v="0"/>
    <x v="1295"/>
    <x v="1"/>
    <x v="0"/>
    <n v="1"/>
    <n v="6.6666666666666666E-2"/>
  </r>
  <r>
    <x v="1569"/>
    <s v="CA-2019-165029"/>
    <x v="200"/>
    <d v="2019-11-30T00:00:00"/>
    <s v="Standard Class"/>
    <s v="AH-10075"/>
    <x v="340"/>
    <x v="1"/>
    <x v="0"/>
    <s v="Atlanta"/>
    <x v="32"/>
    <n v="30318"/>
    <x v="0"/>
    <s v="OFF-AR-10003504"/>
    <x v="1"/>
    <x v="6"/>
    <x v="1035"/>
    <x v="1387"/>
    <n v="3"/>
    <n v="0"/>
    <x v="1453"/>
    <x v="0"/>
    <x v="0"/>
    <n v="1"/>
    <n v="0.05"/>
  </r>
  <r>
    <x v="1570"/>
    <s v="US-2016-157385"/>
    <x v="533"/>
    <d v="2016-11-25T00:00:00"/>
    <s v="First Class"/>
    <s v="SC-20095"/>
    <x v="183"/>
    <x v="0"/>
    <x v="0"/>
    <s v="Los Angeles"/>
    <x v="1"/>
    <n v="90004"/>
    <x v="1"/>
    <s v="FUR-CH-10000863"/>
    <x v="0"/>
    <x v="1"/>
    <x v="83"/>
    <x v="891"/>
    <n v="5"/>
    <n v="0.2"/>
    <x v="1454"/>
    <x v="1"/>
    <x v="0"/>
    <n v="0.25"/>
    <n v="4.5454545454545456E-2"/>
  </r>
  <r>
    <x v="1571"/>
    <s v="US-2016-157385"/>
    <x v="533"/>
    <d v="2016-11-25T00:00:00"/>
    <s v="First Class"/>
    <s v="SC-20095"/>
    <x v="183"/>
    <x v="0"/>
    <x v="0"/>
    <s v="Los Angeles"/>
    <x v="1"/>
    <n v="90004"/>
    <x v="1"/>
    <s v="OFF-EN-10003160"/>
    <x v="1"/>
    <x v="12"/>
    <x v="1036"/>
    <x v="1388"/>
    <n v="3"/>
    <n v="0"/>
    <x v="1455"/>
    <x v="1"/>
    <x v="0"/>
    <n v="0.25"/>
    <n v="4.5454545454545456E-2"/>
  </r>
  <r>
    <x v="1572"/>
    <s v="US-2016-157385"/>
    <x v="533"/>
    <d v="2016-11-25T00:00:00"/>
    <s v="First Class"/>
    <s v="SC-20095"/>
    <x v="183"/>
    <x v="0"/>
    <x v="0"/>
    <s v="Los Angeles"/>
    <x v="1"/>
    <n v="90004"/>
    <x v="1"/>
    <s v="TEC-AC-10003280"/>
    <x v="2"/>
    <x v="11"/>
    <x v="1037"/>
    <x v="809"/>
    <n v="1"/>
    <n v="0"/>
    <x v="1456"/>
    <x v="1"/>
    <x v="0"/>
    <n v="0.25"/>
    <n v="4.5454545454545456E-2"/>
  </r>
  <r>
    <x v="1573"/>
    <s v="US-2016-157385"/>
    <x v="533"/>
    <d v="2016-11-25T00:00:00"/>
    <s v="First Class"/>
    <s v="SC-20095"/>
    <x v="183"/>
    <x v="0"/>
    <x v="0"/>
    <s v="Los Angeles"/>
    <x v="1"/>
    <n v="90004"/>
    <x v="1"/>
    <s v="FUR-CH-10000595"/>
    <x v="0"/>
    <x v="1"/>
    <x v="468"/>
    <x v="1389"/>
    <n v="2"/>
    <n v="0.2"/>
    <x v="1457"/>
    <x v="1"/>
    <x v="0"/>
    <n v="0.25"/>
    <n v="4.5454545454545456E-2"/>
  </r>
  <r>
    <x v="1574"/>
    <s v="CA-2016-101602"/>
    <x v="534"/>
    <d v="2016-12-18T00:00:00"/>
    <s v="First Class"/>
    <s v="MC-18100"/>
    <x v="498"/>
    <x v="0"/>
    <x v="0"/>
    <s v="El Paso"/>
    <x v="5"/>
    <n v="79907"/>
    <x v="2"/>
    <s v="TEC-PH-10000169"/>
    <x v="2"/>
    <x v="7"/>
    <x v="1038"/>
    <x v="1390"/>
    <n v="3"/>
    <n v="0.2"/>
    <x v="1458"/>
    <x v="2"/>
    <x v="0"/>
    <n v="0.5"/>
    <n v="5.2631578947368418E-2"/>
  </r>
  <r>
    <x v="1575"/>
    <s v="CA-2016-101602"/>
    <x v="534"/>
    <d v="2016-12-18T00:00:00"/>
    <s v="First Class"/>
    <s v="MC-18100"/>
    <x v="498"/>
    <x v="0"/>
    <x v="0"/>
    <s v="El Paso"/>
    <x v="5"/>
    <n v="79907"/>
    <x v="2"/>
    <s v="FUR-CH-10004675"/>
    <x v="0"/>
    <x v="1"/>
    <x v="635"/>
    <x v="1391"/>
    <n v="5"/>
    <n v="0.3"/>
    <x v="1459"/>
    <x v="2"/>
    <x v="0"/>
    <n v="0.5"/>
    <n v="5.2631578947368418E-2"/>
  </r>
  <r>
    <x v="1576"/>
    <s v="CA-2018-109057"/>
    <x v="183"/>
    <d v="2018-04-27T00:00:00"/>
    <s v="Standard Class"/>
    <s v="TT-21460"/>
    <x v="499"/>
    <x v="2"/>
    <x v="0"/>
    <s v="Aurora"/>
    <x v="10"/>
    <n v="60505"/>
    <x v="2"/>
    <s v="OFF-ST-10002406"/>
    <x v="1"/>
    <x v="4"/>
    <x v="328"/>
    <x v="1392"/>
    <n v="2"/>
    <n v="0.2"/>
    <x v="1460"/>
    <x v="2"/>
    <x v="0"/>
    <n v="1"/>
    <n v="7.1428571428571425E-2"/>
  </r>
  <r>
    <x v="1577"/>
    <s v="CA-2018-154403"/>
    <x v="454"/>
    <d v="2018-05-27T00:00:00"/>
    <s v="Standard Class"/>
    <s v="AP-10720"/>
    <x v="399"/>
    <x v="2"/>
    <x v="0"/>
    <s v="Florence"/>
    <x v="19"/>
    <n v="35630"/>
    <x v="0"/>
    <s v="OFF-PA-10001526"/>
    <x v="1"/>
    <x v="10"/>
    <x v="1039"/>
    <x v="1393"/>
    <n v="1"/>
    <n v="0"/>
    <x v="1461"/>
    <x v="0"/>
    <x v="0"/>
    <n v="1"/>
    <n v="5.2631578947368418E-2"/>
  </r>
  <r>
    <x v="1578"/>
    <s v="CA-2018-102456"/>
    <x v="535"/>
    <d v="2018-03-01T00:00:00"/>
    <s v="First Class"/>
    <s v="DL-12865"/>
    <x v="297"/>
    <x v="0"/>
    <x v="0"/>
    <s v="New York City"/>
    <x v="15"/>
    <n v="10011"/>
    <x v="3"/>
    <s v="OFF-AP-10004336"/>
    <x v="1"/>
    <x v="9"/>
    <x v="1040"/>
    <x v="1394"/>
    <n v="3"/>
    <n v="0"/>
    <x v="1462"/>
    <x v="3"/>
    <x v="0"/>
    <n v="1"/>
    <n v="7.1428571428571425E-2"/>
  </r>
  <r>
    <x v="1579"/>
    <s v="CA-2017-131338"/>
    <x v="101"/>
    <d v="2017-08-12T00:00:00"/>
    <s v="First Class"/>
    <s v="NP-18325"/>
    <x v="268"/>
    <x v="0"/>
    <x v="0"/>
    <s v="New York City"/>
    <x v="15"/>
    <n v="10024"/>
    <x v="3"/>
    <s v="TEC-PH-10003012"/>
    <x v="2"/>
    <x v="7"/>
    <x v="348"/>
    <x v="673"/>
    <n v="2"/>
    <n v="0"/>
    <x v="685"/>
    <x v="3"/>
    <x v="0"/>
    <n v="0.1"/>
    <n v="4.7619047619047616E-2"/>
  </r>
  <r>
    <x v="1580"/>
    <s v="CA-2017-131338"/>
    <x v="101"/>
    <d v="2017-08-12T00:00:00"/>
    <s v="First Class"/>
    <s v="NP-18325"/>
    <x v="268"/>
    <x v="0"/>
    <x v="0"/>
    <s v="New York City"/>
    <x v="15"/>
    <n v="10024"/>
    <x v="3"/>
    <s v="FUR-TA-10002607"/>
    <x v="0"/>
    <x v="3"/>
    <x v="224"/>
    <x v="1395"/>
    <n v="9"/>
    <n v="0.4"/>
    <x v="1463"/>
    <x v="3"/>
    <x v="0"/>
    <n v="0.1"/>
    <n v="4.7619047619047616E-2"/>
  </r>
  <r>
    <x v="1581"/>
    <s v="CA-2017-131338"/>
    <x v="101"/>
    <d v="2017-08-12T00:00:00"/>
    <s v="First Class"/>
    <s v="NP-18325"/>
    <x v="268"/>
    <x v="0"/>
    <x v="0"/>
    <s v="New York City"/>
    <x v="15"/>
    <n v="10024"/>
    <x v="3"/>
    <s v="OFF-ST-10000642"/>
    <x v="1"/>
    <x v="4"/>
    <x v="194"/>
    <x v="108"/>
    <n v="2"/>
    <n v="0"/>
    <x v="1464"/>
    <x v="3"/>
    <x v="0"/>
    <n v="0.1"/>
    <n v="4.7619047619047616E-2"/>
  </r>
  <r>
    <x v="1582"/>
    <s v="CA-2017-131338"/>
    <x v="101"/>
    <d v="2017-08-12T00:00:00"/>
    <s v="First Class"/>
    <s v="NP-18325"/>
    <x v="268"/>
    <x v="0"/>
    <x v="0"/>
    <s v="New York City"/>
    <x v="15"/>
    <n v="10024"/>
    <x v="3"/>
    <s v="OFF-BI-10000545"/>
    <x v="1"/>
    <x v="8"/>
    <x v="692"/>
    <x v="1396"/>
    <n v="2"/>
    <n v="0.2"/>
    <x v="1465"/>
    <x v="3"/>
    <x v="0"/>
    <n v="0.1"/>
    <n v="4.7619047619047616E-2"/>
  </r>
  <r>
    <x v="1583"/>
    <s v="CA-2017-131338"/>
    <x v="101"/>
    <d v="2017-08-12T00:00:00"/>
    <s v="First Class"/>
    <s v="NP-18325"/>
    <x v="268"/>
    <x v="0"/>
    <x v="0"/>
    <s v="New York City"/>
    <x v="15"/>
    <n v="10024"/>
    <x v="3"/>
    <s v="FUR-FU-10002157"/>
    <x v="0"/>
    <x v="5"/>
    <x v="116"/>
    <x v="116"/>
    <n v="3"/>
    <n v="0"/>
    <x v="118"/>
    <x v="3"/>
    <x v="0"/>
    <n v="0.1"/>
    <n v="4.7619047619047616E-2"/>
  </r>
  <r>
    <x v="1584"/>
    <s v="CA-2017-131338"/>
    <x v="101"/>
    <d v="2017-08-12T00:00:00"/>
    <s v="First Class"/>
    <s v="NP-18325"/>
    <x v="268"/>
    <x v="0"/>
    <x v="0"/>
    <s v="New York City"/>
    <x v="15"/>
    <n v="10024"/>
    <x v="3"/>
    <s v="FUR-FU-10001706"/>
    <x v="0"/>
    <x v="5"/>
    <x v="50"/>
    <x v="51"/>
    <n v="2"/>
    <n v="0"/>
    <x v="51"/>
    <x v="3"/>
    <x v="0"/>
    <n v="0.1"/>
    <n v="4.7619047619047616E-2"/>
  </r>
  <r>
    <x v="1585"/>
    <s v="CA-2017-131338"/>
    <x v="101"/>
    <d v="2017-08-12T00:00:00"/>
    <s v="First Class"/>
    <s v="NP-18325"/>
    <x v="268"/>
    <x v="0"/>
    <x v="0"/>
    <s v="New York City"/>
    <x v="15"/>
    <n v="10024"/>
    <x v="3"/>
    <s v="TEC-PH-10000984"/>
    <x v="2"/>
    <x v="7"/>
    <x v="470"/>
    <x v="508"/>
    <n v="5"/>
    <n v="0"/>
    <x v="520"/>
    <x v="3"/>
    <x v="0"/>
    <n v="0.1"/>
    <n v="4.7619047619047616E-2"/>
  </r>
  <r>
    <x v="1586"/>
    <s v="CA-2017-131338"/>
    <x v="101"/>
    <d v="2017-08-12T00:00:00"/>
    <s v="First Class"/>
    <s v="NP-18325"/>
    <x v="268"/>
    <x v="0"/>
    <x v="0"/>
    <s v="New York City"/>
    <x v="15"/>
    <n v="10024"/>
    <x v="3"/>
    <s v="OFF-PA-10001357"/>
    <x v="1"/>
    <x v="10"/>
    <x v="1041"/>
    <x v="140"/>
    <n v="3"/>
    <n v="0"/>
    <x v="142"/>
    <x v="3"/>
    <x v="0"/>
    <n v="0.1"/>
    <n v="4.7619047619047616E-2"/>
  </r>
  <r>
    <x v="1587"/>
    <s v="CA-2017-131338"/>
    <x v="101"/>
    <d v="2017-08-12T00:00:00"/>
    <s v="First Class"/>
    <s v="NP-18325"/>
    <x v="268"/>
    <x v="0"/>
    <x v="0"/>
    <s v="New York City"/>
    <x v="15"/>
    <n v="10024"/>
    <x v="3"/>
    <s v="OFF-FA-10000992"/>
    <x v="1"/>
    <x v="13"/>
    <x v="1042"/>
    <x v="1397"/>
    <n v="3"/>
    <n v="0"/>
    <x v="1466"/>
    <x v="3"/>
    <x v="0"/>
    <n v="0.1"/>
    <n v="4.7619047619047616E-2"/>
  </r>
  <r>
    <x v="1588"/>
    <s v="CA-2017-131338"/>
    <x v="101"/>
    <d v="2017-08-12T00:00:00"/>
    <s v="First Class"/>
    <s v="NP-18325"/>
    <x v="268"/>
    <x v="0"/>
    <x v="0"/>
    <s v="New York City"/>
    <x v="15"/>
    <n v="10024"/>
    <x v="3"/>
    <s v="TEC-AC-10002600"/>
    <x v="2"/>
    <x v="11"/>
    <x v="387"/>
    <x v="414"/>
    <n v="4"/>
    <n v="0"/>
    <x v="1467"/>
    <x v="3"/>
    <x v="0"/>
    <n v="0.1"/>
    <n v="4.7619047619047616E-2"/>
  </r>
  <r>
    <x v="1589"/>
    <s v="CA-2018-109911"/>
    <x v="536"/>
    <d v="2018-05-16T00:00:00"/>
    <s v="Standard Class"/>
    <s v="VG-21805"/>
    <x v="500"/>
    <x v="1"/>
    <x v="0"/>
    <s v="Virginia Beach"/>
    <x v="17"/>
    <n v="23464"/>
    <x v="0"/>
    <s v="OFF-AR-10001662"/>
    <x v="1"/>
    <x v="6"/>
    <x v="448"/>
    <x v="1398"/>
    <n v="4"/>
    <n v="0"/>
    <x v="1468"/>
    <x v="0"/>
    <x v="0"/>
    <n v="1"/>
    <n v="0.16666666666666666"/>
  </r>
  <r>
    <x v="1590"/>
    <s v="US-2018-132423"/>
    <x v="173"/>
    <d v="2018-04-19T00:00:00"/>
    <s v="Standard Class"/>
    <s v="MY-18295"/>
    <x v="501"/>
    <x v="1"/>
    <x v="0"/>
    <s v="Grapevine"/>
    <x v="5"/>
    <n v="76051"/>
    <x v="2"/>
    <s v="OFF-AR-10001221"/>
    <x v="1"/>
    <x v="6"/>
    <x v="1043"/>
    <x v="1399"/>
    <n v="7"/>
    <n v="0.2"/>
    <x v="1469"/>
    <x v="2"/>
    <x v="0"/>
    <n v="0.5"/>
    <n v="4.7619047619047616E-2"/>
  </r>
  <r>
    <x v="1591"/>
    <s v="US-2018-132423"/>
    <x v="173"/>
    <d v="2018-04-19T00:00:00"/>
    <s v="Standard Class"/>
    <s v="MY-18295"/>
    <x v="501"/>
    <x v="1"/>
    <x v="0"/>
    <s v="Grapevine"/>
    <x v="5"/>
    <n v="76051"/>
    <x v="2"/>
    <s v="OFF-FA-10002988"/>
    <x v="1"/>
    <x v="13"/>
    <x v="132"/>
    <x v="1400"/>
    <n v="5"/>
    <n v="0.2"/>
    <x v="1470"/>
    <x v="2"/>
    <x v="0"/>
    <n v="0.5"/>
    <n v="4.7619047619047616E-2"/>
  </r>
  <r>
    <x v="1592"/>
    <s v="CA-2017-122826"/>
    <x v="537"/>
    <d v="2017-06-25T00:00:00"/>
    <s v="Second Class"/>
    <s v="RD-19480"/>
    <x v="502"/>
    <x v="0"/>
    <x v="0"/>
    <s v="Olympia"/>
    <x v="4"/>
    <n v="98502"/>
    <x v="1"/>
    <s v="TEC-PH-10004830"/>
    <x v="2"/>
    <x v="7"/>
    <x v="1044"/>
    <x v="1401"/>
    <n v="4"/>
    <n v="0.2"/>
    <x v="1471"/>
    <x v="1"/>
    <x v="0"/>
    <n v="1"/>
    <n v="6.6666666666666666E-2"/>
  </r>
  <r>
    <x v="1593"/>
    <s v="CA-2016-117317"/>
    <x v="538"/>
    <d v="2016-10-19T00:00:00"/>
    <s v="Same Day"/>
    <s v="JF-15490"/>
    <x v="223"/>
    <x v="0"/>
    <x v="0"/>
    <s v="Los Angeles"/>
    <x v="1"/>
    <n v="90032"/>
    <x v="1"/>
    <s v="OFF-PA-10004519"/>
    <x v="1"/>
    <x v="10"/>
    <x v="1045"/>
    <x v="1402"/>
    <n v="3"/>
    <n v="0"/>
    <x v="1472"/>
    <x v="1"/>
    <x v="0"/>
    <n v="1"/>
    <n v="6.6666666666666666E-2"/>
  </r>
  <r>
    <x v="1594"/>
    <s v="CA-2017-118423"/>
    <x v="539"/>
    <d v="2017-03-27T00:00:00"/>
    <s v="First Class"/>
    <s v="DP-13390"/>
    <x v="503"/>
    <x v="2"/>
    <x v="0"/>
    <s v="Peoria"/>
    <x v="10"/>
    <n v="61604"/>
    <x v="2"/>
    <s v="FUR-BO-10000362"/>
    <x v="0"/>
    <x v="0"/>
    <x v="1046"/>
    <x v="1403"/>
    <n v="3"/>
    <n v="0.3"/>
    <x v="1473"/>
    <x v="2"/>
    <x v="0"/>
    <n v="1"/>
    <n v="7.1428571428571425E-2"/>
  </r>
  <r>
    <x v="1595"/>
    <s v="CA-2019-149181"/>
    <x v="540"/>
    <d v="2019-05-12T00:00:00"/>
    <s v="Standard Class"/>
    <s v="MD-17350"/>
    <x v="198"/>
    <x v="0"/>
    <x v="0"/>
    <s v="Columbus"/>
    <x v="24"/>
    <n v="43229"/>
    <x v="3"/>
    <s v="FUR-CH-10004540"/>
    <x v="0"/>
    <x v="1"/>
    <x v="871"/>
    <x v="1404"/>
    <n v="2"/>
    <n v="0.3"/>
    <x v="1474"/>
    <x v="3"/>
    <x v="0"/>
    <n v="1"/>
    <n v="5.8823529411764705E-2"/>
  </r>
  <r>
    <x v="1596"/>
    <s v="CA-2019-132234"/>
    <x v="524"/>
    <d v="2019-10-18T00:00:00"/>
    <s v="First Class"/>
    <s v="MY-17380"/>
    <x v="199"/>
    <x v="1"/>
    <x v="0"/>
    <s v="New York City"/>
    <x v="15"/>
    <n v="10011"/>
    <x v="3"/>
    <s v="FUR-FU-10001290"/>
    <x v="0"/>
    <x v="5"/>
    <x v="452"/>
    <x v="1405"/>
    <n v="13"/>
    <n v="0"/>
    <x v="1475"/>
    <x v="3"/>
    <x v="0"/>
    <n v="1"/>
    <n v="7.6923076923076927E-2"/>
  </r>
  <r>
    <x v="1597"/>
    <s v="CA-2019-158876"/>
    <x v="123"/>
    <d v="2019-11-21T00:00:00"/>
    <s v="Second Class"/>
    <s v="AB-10150"/>
    <x v="492"/>
    <x v="0"/>
    <x v="0"/>
    <s v="Carrollton"/>
    <x v="5"/>
    <n v="75007"/>
    <x v="2"/>
    <s v="OFF-PA-10000308"/>
    <x v="1"/>
    <x v="10"/>
    <x v="1047"/>
    <x v="1406"/>
    <n v="4"/>
    <n v="0.2"/>
    <x v="1476"/>
    <x v="2"/>
    <x v="0"/>
    <n v="0.25"/>
    <n v="8.3333333333333329E-2"/>
  </r>
  <r>
    <x v="1598"/>
    <s v="CA-2019-158876"/>
    <x v="123"/>
    <d v="2019-11-21T00:00:00"/>
    <s v="Second Class"/>
    <s v="AB-10150"/>
    <x v="492"/>
    <x v="0"/>
    <x v="0"/>
    <s v="Carrollton"/>
    <x v="5"/>
    <n v="75007"/>
    <x v="2"/>
    <s v="OFF-SU-10001165"/>
    <x v="1"/>
    <x v="14"/>
    <x v="1048"/>
    <x v="1407"/>
    <n v="1"/>
    <n v="0.2"/>
    <x v="418"/>
    <x v="2"/>
    <x v="0"/>
    <n v="0.25"/>
    <n v="8.3333333333333329E-2"/>
  </r>
  <r>
    <x v="1599"/>
    <s v="CA-2019-158876"/>
    <x v="123"/>
    <d v="2019-11-21T00:00:00"/>
    <s v="Second Class"/>
    <s v="AB-10150"/>
    <x v="492"/>
    <x v="0"/>
    <x v="0"/>
    <s v="Carrollton"/>
    <x v="5"/>
    <n v="75007"/>
    <x v="2"/>
    <s v="OFF-AR-10003373"/>
    <x v="1"/>
    <x v="6"/>
    <x v="290"/>
    <x v="306"/>
    <n v="4"/>
    <n v="0.2"/>
    <x v="311"/>
    <x v="2"/>
    <x v="0"/>
    <n v="0.25"/>
    <n v="8.3333333333333329E-2"/>
  </r>
  <r>
    <x v="1600"/>
    <s v="CA-2019-158876"/>
    <x v="123"/>
    <d v="2019-11-21T00:00:00"/>
    <s v="Second Class"/>
    <s v="AB-10150"/>
    <x v="492"/>
    <x v="0"/>
    <x v="0"/>
    <s v="Carrollton"/>
    <x v="5"/>
    <n v="75007"/>
    <x v="2"/>
    <s v="FUR-FU-10001967"/>
    <x v="0"/>
    <x v="5"/>
    <x v="296"/>
    <x v="314"/>
    <n v="2"/>
    <n v="0.6"/>
    <x v="1477"/>
    <x v="2"/>
    <x v="0"/>
    <n v="0.25"/>
    <n v="8.3333333333333329E-2"/>
  </r>
  <r>
    <x v="1601"/>
    <s v="CA-2018-164672"/>
    <x v="541"/>
    <d v="2018-05-13T00:00:00"/>
    <s v="Second Class"/>
    <s v="GB-14530"/>
    <x v="334"/>
    <x v="1"/>
    <x v="0"/>
    <s v="Dover"/>
    <x v="13"/>
    <n v="19901"/>
    <x v="3"/>
    <s v="FUR-FU-10001488"/>
    <x v="0"/>
    <x v="5"/>
    <x v="1049"/>
    <x v="46"/>
    <n v="2"/>
    <n v="0"/>
    <x v="1478"/>
    <x v="3"/>
    <x v="0"/>
    <n v="1"/>
    <n v="0.05"/>
  </r>
  <r>
    <x v="1602"/>
    <s v="US-2018-132857"/>
    <x v="25"/>
    <d v="2018-12-17T00:00:00"/>
    <s v="Standard Class"/>
    <s v="CA-12775"/>
    <x v="222"/>
    <x v="0"/>
    <x v="0"/>
    <s v="Smyrna"/>
    <x v="18"/>
    <n v="37167"/>
    <x v="0"/>
    <s v="OFF-AR-10003251"/>
    <x v="1"/>
    <x v="6"/>
    <x v="1050"/>
    <x v="408"/>
    <n v="3"/>
    <n v="0.2"/>
    <x v="1479"/>
    <x v="0"/>
    <x v="0"/>
    <n v="1"/>
    <n v="5.8823529411764705E-2"/>
  </r>
  <r>
    <x v="1603"/>
    <s v="CA-2019-116645"/>
    <x v="329"/>
    <d v="2019-12-04T00:00:00"/>
    <s v="Standard Class"/>
    <s v="ME-17725"/>
    <x v="250"/>
    <x v="0"/>
    <x v="0"/>
    <s v="Newark"/>
    <x v="13"/>
    <n v="19711"/>
    <x v="3"/>
    <s v="OFF-AR-10001044"/>
    <x v="1"/>
    <x v="6"/>
    <x v="1051"/>
    <x v="1408"/>
    <n v="6"/>
    <n v="0"/>
    <x v="1480"/>
    <x v="3"/>
    <x v="0"/>
    <n v="1"/>
    <n v="7.6923076923076927E-2"/>
  </r>
  <r>
    <x v="1604"/>
    <s v="US-2018-115819"/>
    <x v="475"/>
    <d v="2018-04-24T00:00:00"/>
    <s v="Second Class"/>
    <s v="JO-15280"/>
    <x v="123"/>
    <x v="0"/>
    <x v="0"/>
    <s v="Los Angeles"/>
    <x v="1"/>
    <n v="90049"/>
    <x v="1"/>
    <s v="TEC-PH-10004700"/>
    <x v="2"/>
    <x v="7"/>
    <x v="851"/>
    <x v="1409"/>
    <n v="5"/>
    <n v="0.2"/>
    <x v="1481"/>
    <x v="1"/>
    <x v="0"/>
    <n v="0.16666666666666666"/>
    <n v="9.0909090909090912E-2"/>
  </r>
  <r>
    <x v="1605"/>
    <s v="US-2018-115819"/>
    <x v="475"/>
    <d v="2018-04-24T00:00:00"/>
    <s v="Second Class"/>
    <s v="JO-15280"/>
    <x v="123"/>
    <x v="0"/>
    <x v="0"/>
    <s v="Los Angeles"/>
    <x v="1"/>
    <n v="90049"/>
    <x v="1"/>
    <s v="OFF-AR-10000823"/>
    <x v="1"/>
    <x v="6"/>
    <x v="1052"/>
    <x v="1410"/>
    <n v="3"/>
    <n v="0"/>
    <x v="1482"/>
    <x v="1"/>
    <x v="0"/>
    <n v="0.16666666666666666"/>
    <n v="9.0909090909090912E-2"/>
  </r>
  <r>
    <x v="1606"/>
    <s v="US-2018-115819"/>
    <x v="475"/>
    <d v="2018-04-24T00:00:00"/>
    <s v="Second Class"/>
    <s v="JO-15280"/>
    <x v="123"/>
    <x v="0"/>
    <x v="0"/>
    <s v="Los Angeles"/>
    <x v="1"/>
    <n v="90049"/>
    <x v="1"/>
    <s v="OFF-AR-10004456"/>
    <x v="1"/>
    <x v="6"/>
    <x v="1053"/>
    <x v="1411"/>
    <n v="5"/>
    <n v="0"/>
    <x v="1483"/>
    <x v="1"/>
    <x v="0"/>
    <n v="0.16666666666666666"/>
    <n v="9.0909090909090912E-2"/>
  </r>
  <r>
    <x v="1607"/>
    <s v="US-2018-115819"/>
    <x v="475"/>
    <d v="2018-04-24T00:00:00"/>
    <s v="Second Class"/>
    <s v="JO-15280"/>
    <x v="123"/>
    <x v="0"/>
    <x v="0"/>
    <s v="Los Angeles"/>
    <x v="1"/>
    <n v="90049"/>
    <x v="1"/>
    <s v="OFF-BI-10000050"/>
    <x v="1"/>
    <x v="8"/>
    <x v="347"/>
    <x v="572"/>
    <n v="1"/>
    <n v="0.2"/>
    <x v="1484"/>
    <x v="1"/>
    <x v="0"/>
    <n v="0.16666666666666666"/>
    <n v="9.0909090909090912E-2"/>
  </r>
  <r>
    <x v="1608"/>
    <s v="US-2018-115819"/>
    <x v="475"/>
    <d v="2018-04-24T00:00:00"/>
    <s v="Second Class"/>
    <s v="JO-15280"/>
    <x v="123"/>
    <x v="0"/>
    <x v="0"/>
    <s v="Los Angeles"/>
    <x v="1"/>
    <n v="90049"/>
    <x v="1"/>
    <s v="OFF-PA-10002377"/>
    <x v="1"/>
    <x v="10"/>
    <x v="562"/>
    <x v="20"/>
    <n v="4"/>
    <n v="0"/>
    <x v="730"/>
    <x v="1"/>
    <x v="0"/>
    <n v="0.16666666666666666"/>
    <n v="9.0909090909090912E-2"/>
  </r>
  <r>
    <x v="1609"/>
    <s v="US-2018-115819"/>
    <x v="475"/>
    <d v="2018-04-24T00:00:00"/>
    <s v="Second Class"/>
    <s v="JO-15280"/>
    <x v="123"/>
    <x v="0"/>
    <x v="0"/>
    <s v="Los Angeles"/>
    <x v="1"/>
    <n v="90049"/>
    <x v="1"/>
    <s v="OFF-BI-10000591"/>
    <x v="1"/>
    <x v="8"/>
    <x v="1054"/>
    <x v="1412"/>
    <n v="3"/>
    <n v="0.2"/>
    <x v="1485"/>
    <x v="1"/>
    <x v="0"/>
    <n v="0.16666666666666666"/>
    <n v="9.0909090909090912E-2"/>
  </r>
  <r>
    <x v="1610"/>
    <s v="CA-2016-156349"/>
    <x v="542"/>
    <d v="2016-05-30T00:00:00"/>
    <s v="Standard Class"/>
    <s v="ML-17395"/>
    <x v="504"/>
    <x v="1"/>
    <x v="0"/>
    <s v="Los Angeles"/>
    <x v="1"/>
    <n v="90008"/>
    <x v="1"/>
    <s v="FUR-BO-10000362"/>
    <x v="0"/>
    <x v="0"/>
    <x v="1046"/>
    <x v="1413"/>
    <n v="2"/>
    <n v="0.15"/>
    <x v="1486"/>
    <x v="1"/>
    <x v="1"/>
    <n v="0.33333333333333331"/>
    <n v="0.05"/>
  </r>
  <r>
    <x v="1611"/>
    <s v="CA-2016-156349"/>
    <x v="542"/>
    <d v="2016-05-30T00:00:00"/>
    <s v="Standard Class"/>
    <s v="ML-17395"/>
    <x v="504"/>
    <x v="1"/>
    <x v="0"/>
    <s v="Los Angeles"/>
    <x v="1"/>
    <n v="90008"/>
    <x v="1"/>
    <s v="TEC-PH-10000441"/>
    <x v="2"/>
    <x v="7"/>
    <x v="1055"/>
    <x v="1227"/>
    <n v="2"/>
    <n v="0.2"/>
    <x v="1487"/>
    <x v="1"/>
    <x v="1"/>
    <n v="0.33333333333333331"/>
    <n v="0.05"/>
  </r>
  <r>
    <x v="1612"/>
    <s v="CA-2016-156349"/>
    <x v="542"/>
    <d v="2016-05-30T00:00:00"/>
    <s v="Standard Class"/>
    <s v="ML-17395"/>
    <x v="504"/>
    <x v="1"/>
    <x v="0"/>
    <s v="Los Angeles"/>
    <x v="1"/>
    <n v="90008"/>
    <x v="1"/>
    <s v="TEC-PH-10002726"/>
    <x v="2"/>
    <x v="7"/>
    <x v="66"/>
    <x v="1414"/>
    <n v="2"/>
    <n v="0.2"/>
    <x v="1488"/>
    <x v="1"/>
    <x v="1"/>
    <n v="0.33333333333333331"/>
    <n v="0.05"/>
  </r>
  <r>
    <x v="1613"/>
    <s v="CA-2019-138380"/>
    <x v="202"/>
    <d v="2019-12-25T00:00:00"/>
    <s v="Standard Class"/>
    <s v="YS-21880"/>
    <x v="453"/>
    <x v="1"/>
    <x v="0"/>
    <s v="Oakland"/>
    <x v="1"/>
    <n v="94601"/>
    <x v="1"/>
    <s v="OFF-ST-10003306"/>
    <x v="1"/>
    <x v="4"/>
    <x v="385"/>
    <x v="1415"/>
    <n v="7"/>
    <n v="0"/>
    <x v="1489"/>
    <x v="1"/>
    <x v="0"/>
    <n v="1"/>
    <n v="8.3333333333333329E-2"/>
  </r>
  <r>
    <x v="1614"/>
    <s v="US-2018-113509"/>
    <x v="543"/>
    <d v="2018-03-19T00:00:00"/>
    <s v="Standard Class"/>
    <s v="PL-18925"/>
    <x v="484"/>
    <x v="2"/>
    <x v="0"/>
    <s v="Philadelphia"/>
    <x v="9"/>
    <n v="19143"/>
    <x v="3"/>
    <s v="TEC-AC-10004855"/>
    <x v="2"/>
    <x v="11"/>
    <x v="1056"/>
    <x v="367"/>
    <n v="3"/>
    <n v="0.2"/>
    <x v="1490"/>
    <x v="3"/>
    <x v="0"/>
    <n v="1"/>
    <n v="0.125"/>
  </r>
  <r>
    <x v="1615"/>
    <s v="CA-2017-130022"/>
    <x v="544"/>
    <d v="2017-08-16T00:00:00"/>
    <s v="Standard Class"/>
    <s v="JK-16120"/>
    <x v="451"/>
    <x v="2"/>
    <x v="0"/>
    <s v="Eagan"/>
    <x v="11"/>
    <n v="55122"/>
    <x v="2"/>
    <s v="OFF-LA-10002787"/>
    <x v="1"/>
    <x v="2"/>
    <x v="547"/>
    <x v="1416"/>
    <n v="1"/>
    <n v="0"/>
    <x v="1491"/>
    <x v="2"/>
    <x v="0"/>
    <n v="0.33333333333333331"/>
    <n v="5.8823529411764705E-2"/>
  </r>
  <r>
    <x v="1616"/>
    <s v="CA-2017-130022"/>
    <x v="544"/>
    <d v="2017-08-16T00:00:00"/>
    <s v="Standard Class"/>
    <s v="JK-16120"/>
    <x v="451"/>
    <x v="2"/>
    <x v="0"/>
    <s v="Eagan"/>
    <x v="11"/>
    <n v="55122"/>
    <x v="2"/>
    <s v="OFF-LA-10002043"/>
    <x v="1"/>
    <x v="2"/>
    <x v="255"/>
    <x v="1417"/>
    <n v="4"/>
    <n v="0"/>
    <x v="1492"/>
    <x v="2"/>
    <x v="0"/>
    <n v="0.33333333333333331"/>
    <n v="5.8823529411764705E-2"/>
  </r>
  <r>
    <x v="1617"/>
    <s v="CA-2017-130022"/>
    <x v="544"/>
    <d v="2017-08-16T00:00:00"/>
    <s v="Standard Class"/>
    <s v="JK-16120"/>
    <x v="451"/>
    <x v="2"/>
    <x v="0"/>
    <s v="Eagan"/>
    <x v="11"/>
    <n v="55122"/>
    <x v="2"/>
    <s v="OFF-AR-10001915"/>
    <x v="1"/>
    <x v="6"/>
    <x v="1057"/>
    <x v="1418"/>
    <n v="3"/>
    <n v="0"/>
    <x v="1493"/>
    <x v="2"/>
    <x v="0"/>
    <n v="0.33333333333333331"/>
    <n v="5.8823529411764705E-2"/>
  </r>
  <r>
    <x v="1618"/>
    <s v="US-2018-118780"/>
    <x v="545"/>
    <d v="2018-09-14T00:00:00"/>
    <s v="Second Class"/>
    <s v="PN-18775"/>
    <x v="43"/>
    <x v="2"/>
    <x v="0"/>
    <s v="New York City"/>
    <x v="15"/>
    <n v="10011"/>
    <x v="3"/>
    <s v="OFF-ST-10000352"/>
    <x v="1"/>
    <x v="4"/>
    <x v="1058"/>
    <x v="1419"/>
    <n v="2"/>
    <n v="0"/>
    <x v="1494"/>
    <x v="3"/>
    <x v="0"/>
    <n v="0.5"/>
    <n v="7.6923076923076927E-2"/>
  </r>
  <r>
    <x v="1619"/>
    <s v="US-2018-118780"/>
    <x v="545"/>
    <d v="2018-09-14T00:00:00"/>
    <s v="Second Class"/>
    <s v="PN-18775"/>
    <x v="43"/>
    <x v="2"/>
    <x v="0"/>
    <s v="New York City"/>
    <x v="15"/>
    <n v="10011"/>
    <x v="3"/>
    <s v="OFF-PA-10000575"/>
    <x v="1"/>
    <x v="10"/>
    <x v="1059"/>
    <x v="1420"/>
    <n v="1"/>
    <n v="0"/>
    <x v="1495"/>
    <x v="3"/>
    <x v="0"/>
    <n v="0.5"/>
    <n v="7.6923076923076927E-2"/>
  </r>
  <r>
    <x v="1620"/>
    <s v="CA-2019-108560"/>
    <x v="141"/>
    <d v="2019-07-15T00:00:00"/>
    <s v="Standard Class"/>
    <s v="JC-15385"/>
    <x v="505"/>
    <x v="0"/>
    <x v="0"/>
    <s v="Kent"/>
    <x v="4"/>
    <n v="98031"/>
    <x v="1"/>
    <s v="FUR-FU-10002937"/>
    <x v="0"/>
    <x v="5"/>
    <x v="1060"/>
    <x v="1421"/>
    <n v="2"/>
    <n v="0"/>
    <x v="1496"/>
    <x v="1"/>
    <x v="0"/>
    <n v="0.25"/>
    <n v="0.25"/>
  </r>
  <r>
    <x v="1621"/>
    <s v="CA-2019-108560"/>
    <x v="141"/>
    <d v="2019-07-15T00:00:00"/>
    <s v="Standard Class"/>
    <s v="JC-15385"/>
    <x v="505"/>
    <x v="0"/>
    <x v="0"/>
    <s v="Kent"/>
    <x v="4"/>
    <n v="98031"/>
    <x v="1"/>
    <s v="OFF-LA-10003930"/>
    <x v="1"/>
    <x v="2"/>
    <x v="508"/>
    <x v="1422"/>
    <n v="8"/>
    <n v="0"/>
    <x v="1497"/>
    <x v="1"/>
    <x v="0"/>
    <n v="0.25"/>
    <n v="0.25"/>
  </r>
  <r>
    <x v="1622"/>
    <s v="CA-2019-108560"/>
    <x v="141"/>
    <d v="2019-07-15T00:00:00"/>
    <s v="Standard Class"/>
    <s v="JC-15385"/>
    <x v="505"/>
    <x v="0"/>
    <x v="0"/>
    <s v="Kent"/>
    <x v="4"/>
    <n v="98031"/>
    <x v="1"/>
    <s v="OFF-BI-10001107"/>
    <x v="1"/>
    <x v="8"/>
    <x v="497"/>
    <x v="1423"/>
    <n v="2"/>
    <n v="0.2"/>
    <x v="1498"/>
    <x v="1"/>
    <x v="0"/>
    <n v="0.25"/>
    <n v="0.25"/>
  </r>
  <r>
    <x v="1623"/>
    <s v="CA-2019-108560"/>
    <x v="141"/>
    <d v="2019-07-15T00:00:00"/>
    <s v="Standard Class"/>
    <s v="JC-15385"/>
    <x v="505"/>
    <x v="0"/>
    <x v="0"/>
    <s v="Kent"/>
    <x v="4"/>
    <n v="98031"/>
    <x v="1"/>
    <s v="TEC-AC-10003063"/>
    <x v="2"/>
    <x v="11"/>
    <x v="1061"/>
    <x v="1424"/>
    <n v="2"/>
    <n v="0"/>
    <x v="1499"/>
    <x v="1"/>
    <x v="0"/>
    <n v="0.25"/>
    <n v="0.25"/>
  </r>
  <r>
    <x v="1624"/>
    <s v="CA-2017-157084"/>
    <x v="546"/>
    <d v="2017-12-24T00:00:00"/>
    <s v="Standard Class"/>
    <s v="JG-15160"/>
    <x v="506"/>
    <x v="0"/>
    <x v="0"/>
    <s v="Los Angeles"/>
    <x v="1"/>
    <n v="90049"/>
    <x v="1"/>
    <s v="TEC-PH-10002922"/>
    <x v="2"/>
    <x v="7"/>
    <x v="974"/>
    <x v="1425"/>
    <n v="5"/>
    <n v="0.2"/>
    <x v="1500"/>
    <x v="1"/>
    <x v="0"/>
    <n v="0.5"/>
    <n v="5.5555555555555552E-2"/>
  </r>
  <r>
    <x v="1625"/>
    <s v="CA-2017-157084"/>
    <x v="546"/>
    <d v="2017-12-24T00:00:00"/>
    <s v="Standard Class"/>
    <s v="JG-15160"/>
    <x v="506"/>
    <x v="0"/>
    <x v="0"/>
    <s v="Los Angeles"/>
    <x v="1"/>
    <n v="90049"/>
    <x v="1"/>
    <s v="TEC-AC-10002049"/>
    <x v="2"/>
    <x v="11"/>
    <x v="1062"/>
    <x v="1426"/>
    <n v="3"/>
    <n v="0"/>
    <x v="1501"/>
    <x v="1"/>
    <x v="0"/>
    <n v="0.5"/>
    <n v="5.5555555555555552E-2"/>
  </r>
  <r>
    <x v="1626"/>
    <s v="CA-2017-164539"/>
    <x v="547"/>
    <d v="2017-11-22T00:00:00"/>
    <s v="Standard Class"/>
    <s v="PO-19180"/>
    <x v="178"/>
    <x v="2"/>
    <x v="0"/>
    <s v="New York City"/>
    <x v="15"/>
    <n v="10011"/>
    <x v="3"/>
    <s v="OFF-AP-10002457"/>
    <x v="1"/>
    <x v="9"/>
    <x v="549"/>
    <x v="1427"/>
    <n v="5"/>
    <n v="0"/>
    <x v="1502"/>
    <x v="3"/>
    <x v="0"/>
    <n v="1"/>
    <n v="5.5555555555555552E-2"/>
  </r>
  <r>
    <x v="1627"/>
    <s v="CA-2017-143119"/>
    <x v="496"/>
    <d v="2017-09-30T00:00:00"/>
    <s v="Standard Class"/>
    <s v="MC-17275"/>
    <x v="507"/>
    <x v="0"/>
    <x v="0"/>
    <s v="Lafayette"/>
    <x v="28"/>
    <n v="70506"/>
    <x v="0"/>
    <s v="FUR-CH-10001270"/>
    <x v="0"/>
    <x v="1"/>
    <x v="860"/>
    <x v="1428"/>
    <n v="6"/>
    <n v="0"/>
    <x v="1503"/>
    <x v="0"/>
    <x v="0"/>
    <n v="1"/>
    <n v="7.6923076923076927E-2"/>
  </r>
  <r>
    <x v="1628"/>
    <s v="CA-2019-101049"/>
    <x v="548"/>
    <d v="2019-06-25T00:00:00"/>
    <s v="Second Class"/>
    <s v="AS-10240"/>
    <x v="238"/>
    <x v="0"/>
    <x v="0"/>
    <s v="Cleveland"/>
    <x v="24"/>
    <n v="44105"/>
    <x v="3"/>
    <s v="FUR-FU-10004415"/>
    <x v="0"/>
    <x v="5"/>
    <x v="1063"/>
    <x v="1429"/>
    <n v="5"/>
    <n v="0.2"/>
    <x v="1504"/>
    <x v="3"/>
    <x v="0"/>
    <n v="0.5"/>
    <n v="7.6923076923076927E-2"/>
  </r>
  <r>
    <x v="1629"/>
    <s v="CA-2019-101049"/>
    <x v="548"/>
    <d v="2019-06-25T00:00:00"/>
    <s v="Second Class"/>
    <s v="AS-10240"/>
    <x v="238"/>
    <x v="0"/>
    <x v="0"/>
    <s v="Cleveland"/>
    <x v="24"/>
    <n v="44105"/>
    <x v="3"/>
    <s v="OFF-BI-10001510"/>
    <x v="1"/>
    <x v="8"/>
    <x v="709"/>
    <x v="1430"/>
    <n v="6"/>
    <n v="0.7"/>
    <x v="1505"/>
    <x v="3"/>
    <x v="0"/>
    <n v="0.5"/>
    <n v="7.6923076923076927E-2"/>
  </r>
  <r>
    <x v="1630"/>
    <s v="CA-2018-106530"/>
    <x v="541"/>
    <d v="2018-05-08T00:00:00"/>
    <s v="Same Day"/>
    <s v="CL-12565"/>
    <x v="52"/>
    <x v="0"/>
    <x v="0"/>
    <s v="Cleveland"/>
    <x v="24"/>
    <n v="44105"/>
    <x v="3"/>
    <s v="OFF-ST-10002011"/>
    <x v="1"/>
    <x v="4"/>
    <x v="1064"/>
    <x v="1431"/>
    <n v="3"/>
    <n v="0.2"/>
    <x v="1506"/>
    <x v="3"/>
    <x v="0"/>
    <n v="0.2"/>
    <n v="3.5714285714285712E-2"/>
  </r>
  <r>
    <x v="1631"/>
    <s v="CA-2018-106530"/>
    <x v="541"/>
    <d v="2018-05-08T00:00:00"/>
    <s v="Same Day"/>
    <s v="CL-12565"/>
    <x v="52"/>
    <x v="0"/>
    <x v="0"/>
    <s v="Cleveland"/>
    <x v="24"/>
    <n v="44105"/>
    <x v="3"/>
    <s v="OFF-PA-10002986"/>
    <x v="1"/>
    <x v="10"/>
    <x v="482"/>
    <x v="1432"/>
    <n v="2"/>
    <n v="0.2"/>
    <x v="1507"/>
    <x v="3"/>
    <x v="0"/>
    <n v="0.2"/>
    <n v="3.5714285714285712E-2"/>
  </r>
  <r>
    <x v="1632"/>
    <s v="CA-2018-106530"/>
    <x v="541"/>
    <d v="2018-05-08T00:00:00"/>
    <s v="Same Day"/>
    <s v="CL-12565"/>
    <x v="52"/>
    <x v="0"/>
    <x v="0"/>
    <s v="Cleveland"/>
    <x v="24"/>
    <n v="44105"/>
    <x v="3"/>
    <s v="OFF-PA-10004451"/>
    <x v="1"/>
    <x v="10"/>
    <x v="498"/>
    <x v="563"/>
    <n v="2"/>
    <n v="0.2"/>
    <x v="572"/>
    <x v="3"/>
    <x v="0"/>
    <n v="0.2"/>
    <n v="3.5714285714285712E-2"/>
  </r>
  <r>
    <x v="1633"/>
    <s v="CA-2018-106530"/>
    <x v="541"/>
    <d v="2018-05-08T00:00:00"/>
    <s v="Same Day"/>
    <s v="CL-12565"/>
    <x v="52"/>
    <x v="0"/>
    <x v="0"/>
    <s v="Cleveland"/>
    <x v="24"/>
    <n v="44105"/>
    <x v="3"/>
    <s v="OFF-ST-10000649"/>
    <x v="1"/>
    <x v="4"/>
    <x v="946"/>
    <x v="1433"/>
    <n v="2"/>
    <n v="0.2"/>
    <x v="1508"/>
    <x v="3"/>
    <x v="0"/>
    <n v="0.2"/>
    <n v="3.5714285714285712E-2"/>
  </r>
  <r>
    <x v="1634"/>
    <s v="CA-2018-106530"/>
    <x v="541"/>
    <d v="2018-05-08T00:00:00"/>
    <s v="Same Day"/>
    <s v="CL-12565"/>
    <x v="52"/>
    <x v="0"/>
    <x v="0"/>
    <s v="Cleveland"/>
    <x v="24"/>
    <n v="44105"/>
    <x v="3"/>
    <s v="TEC-AC-10001465"/>
    <x v="2"/>
    <x v="11"/>
    <x v="478"/>
    <x v="518"/>
    <n v="2"/>
    <n v="0.2"/>
    <x v="530"/>
    <x v="3"/>
    <x v="0"/>
    <n v="0.2"/>
    <n v="3.5714285714285712E-2"/>
  </r>
  <r>
    <x v="1635"/>
    <s v="CA-2016-168984"/>
    <x v="35"/>
    <d v="2016-12-02T00:00:00"/>
    <s v="Standard Class"/>
    <s v="NW-18400"/>
    <x v="508"/>
    <x v="0"/>
    <x v="0"/>
    <s v="Tigard"/>
    <x v="21"/>
    <n v="97224"/>
    <x v="1"/>
    <s v="OFF-PA-10001166"/>
    <x v="1"/>
    <x v="10"/>
    <x v="777"/>
    <x v="12"/>
    <n v="3"/>
    <n v="0.2"/>
    <x v="12"/>
    <x v="1"/>
    <x v="0"/>
    <n v="0.33333333333333331"/>
    <n v="4.5454545454545456E-2"/>
  </r>
  <r>
    <x v="1636"/>
    <s v="CA-2016-168984"/>
    <x v="35"/>
    <d v="2016-12-02T00:00:00"/>
    <s v="Standard Class"/>
    <s v="NW-18400"/>
    <x v="508"/>
    <x v="0"/>
    <x v="0"/>
    <s v="Tigard"/>
    <x v="21"/>
    <n v="97224"/>
    <x v="1"/>
    <s v="OFF-ST-10001097"/>
    <x v="1"/>
    <x v="4"/>
    <x v="747"/>
    <x v="1434"/>
    <n v="5"/>
    <n v="0.2"/>
    <x v="1509"/>
    <x v="1"/>
    <x v="0"/>
    <n v="0.33333333333333331"/>
    <n v="4.5454545454545456E-2"/>
  </r>
  <r>
    <x v="1637"/>
    <s v="CA-2016-168984"/>
    <x v="35"/>
    <d v="2016-12-02T00:00:00"/>
    <s v="Standard Class"/>
    <s v="NW-18400"/>
    <x v="508"/>
    <x v="0"/>
    <x v="0"/>
    <s v="Tigard"/>
    <x v="21"/>
    <n v="97224"/>
    <x v="1"/>
    <s v="TEC-PH-10000038"/>
    <x v="2"/>
    <x v="7"/>
    <x v="1065"/>
    <x v="1435"/>
    <n v="4"/>
    <n v="0.2"/>
    <x v="1510"/>
    <x v="1"/>
    <x v="0"/>
    <n v="0.33333333333333331"/>
    <n v="4.5454545454545456E-2"/>
  </r>
  <r>
    <x v="1638"/>
    <s v="CA-2018-157266"/>
    <x v="439"/>
    <d v="2018-06-01T00:00:00"/>
    <s v="Standard Class"/>
    <s v="TB-21280"/>
    <x v="509"/>
    <x v="0"/>
    <x v="0"/>
    <s v="Washington"/>
    <x v="40"/>
    <n v="20016"/>
    <x v="3"/>
    <s v="OFF-PA-10002689"/>
    <x v="1"/>
    <x v="10"/>
    <x v="1066"/>
    <x v="541"/>
    <n v="3"/>
    <n v="0"/>
    <x v="551"/>
    <x v="3"/>
    <x v="0"/>
    <n v="0.25"/>
    <n v="9.0909090909090912E-2"/>
  </r>
  <r>
    <x v="1639"/>
    <s v="CA-2018-157266"/>
    <x v="439"/>
    <d v="2018-06-01T00:00:00"/>
    <s v="Standard Class"/>
    <s v="TB-21280"/>
    <x v="509"/>
    <x v="0"/>
    <x v="0"/>
    <s v="Washington"/>
    <x v="40"/>
    <n v="20016"/>
    <x v="3"/>
    <s v="OFF-BI-10004728"/>
    <x v="1"/>
    <x v="8"/>
    <x v="544"/>
    <x v="1328"/>
    <n v="2"/>
    <n v="0"/>
    <x v="1511"/>
    <x v="3"/>
    <x v="0"/>
    <n v="0.25"/>
    <n v="9.0909090909090912E-2"/>
  </r>
  <r>
    <x v="1640"/>
    <s v="CA-2018-157266"/>
    <x v="439"/>
    <d v="2018-06-01T00:00:00"/>
    <s v="Standard Class"/>
    <s v="TB-21280"/>
    <x v="509"/>
    <x v="0"/>
    <x v="0"/>
    <s v="Washington"/>
    <x v="40"/>
    <n v="20016"/>
    <x v="3"/>
    <s v="OFF-PA-10004675"/>
    <x v="1"/>
    <x v="10"/>
    <x v="69"/>
    <x v="1436"/>
    <n v="2"/>
    <n v="0"/>
    <x v="1512"/>
    <x v="3"/>
    <x v="0"/>
    <n v="0.25"/>
    <n v="9.0909090909090912E-2"/>
  </r>
  <r>
    <x v="1641"/>
    <s v="CA-2018-157266"/>
    <x v="439"/>
    <d v="2018-06-01T00:00:00"/>
    <s v="Standard Class"/>
    <s v="TB-21280"/>
    <x v="509"/>
    <x v="0"/>
    <x v="0"/>
    <s v="Washington"/>
    <x v="40"/>
    <n v="20016"/>
    <x v="3"/>
    <s v="FUR-FU-10000629"/>
    <x v="0"/>
    <x v="5"/>
    <x v="93"/>
    <x v="1437"/>
    <n v="3"/>
    <n v="0"/>
    <x v="1513"/>
    <x v="3"/>
    <x v="0"/>
    <n v="0.25"/>
    <n v="9.0909090909090912E-2"/>
  </r>
  <r>
    <x v="1642"/>
    <s v="US-2016-134712"/>
    <x v="503"/>
    <d v="2016-12-04T00:00:00"/>
    <s v="Standard Class"/>
    <s v="BS-11380"/>
    <x v="510"/>
    <x v="1"/>
    <x v="0"/>
    <s v="Skokie"/>
    <x v="10"/>
    <n v="60076"/>
    <x v="2"/>
    <s v="OFF-FA-10003112"/>
    <x v="1"/>
    <x v="13"/>
    <x v="128"/>
    <x v="1438"/>
    <n v="2"/>
    <n v="0.2"/>
    <x v="1514"/>
    <x v="2"/>
    <x v="0"/>
    <n v="1"/>
    <n v="7.6923076923076927E-2"/>
  </r>
  <r>
    <x v="1643"/>
    <s v="CA-2017-111829"/>
    <x v="531"/>
    <d v="2017-03-20T00:00:00"/>
    <s v="First Class"/>
    <s v="FH-14365"/>
    <x v="92"/>
    <x v="1"/>
    <x v="0"/>
    <s v="Seattle"/>
    <x v="4"/>
    <n v="98115"/>
    <x v="1"/>
    <s v="OFF-ST-10000142"/>
    <x v="1"/>
    <x v="4"/>
    <x v="404"/>
    <x v="1439"/>
    <n v="3"/>
    <n v="0"/>
    <x v="1515"/>
    <x v="1"/>
    <x v="0"/>
    <n v="0.33333333333333331"/>
    <n v="7.6923076923076927E-2"/>
  </r>
  <r>
    <x v="1644"/>
    <s v="CA-2017-111829"/>
    <x v="531"/>
    <d v="2017-03-20T00:00:00"/>
    <s v="First Class"/>
    <s v="FH-14365"/>
    <x v="92"/>
    <x v="1"/>
    <x v="0"/>
    <s v="Seattle"/>
    <x v="4"/>
    <n v="98115"/>
    <x v="1"/>
    <s v="TEC-CO-10001766"/>
    <x v="2"/>
    <x v="16"/>
    <x v="1067"/>
    <x v="1440"/>
    <n v="7"/>
    <n v="0"/>
    <x v="1516"/>
    <x v="1"/>
    <x v="0"/>
    <n v="0.33333333333333331"/>
    <n v="7.6923076923076927E-2"/>
  </r>
  <r>
    <x v="1645"/>
    <s v="CA-2017-111829"/>
    <x v="531"/>
    <d v="2017-03-20T00:00:00"/>
    <s v="First Class"/>
    <s v="FH-14365"/>
    <x v="92"/>
    <x v="1"/>
    <x v="0"/>
    <s v="Seattle"/>
    <x v="4"/>
    <n v="98115"/>
    <x v="1"/>
    <s v="OFF-PA-10004359"/>
    <x v="1"/>
    <x v="10"/>
    <x v="1068"/>
    <x v="1441"/>
    <n v="2"/>
    <n v="0"/>
    <x v="1517"/>
    <x v="1"/>
    <x v="0"/>
    <n v="0.33333333333333331"/>
    <n v="7.6923076923076927E-2"/>
  </r>
  <r>
    <x v="1646"/>
    <s v="CA-2017-105221"/>
    <x v="549"/>
    <d v="2017-11-03T00:00:00"/>
    <s v="First Class"/>
    <s v="VM-21685"/>
    <x v="91"/>
    <x v="2"/>
    <x v="0"/>
    <s v="Philadelphia"/>
    <x v="9"/>
    <n v="19140"/>
    <x v="3"/>
    <s v="TEC-AC-10002323"/>
    <x v="2"/>
    <x v="11"/>
    <x v="177"/>
    <x v="1442"/>
    <n v="2"/>
    <n v="0.2"/>
    <x v="1518"/>
    <x v="3"/>
    <x v="0"/>
    <n v="0.5"/>
    <n v="8.3333333333333329E-2"/>
  </r>
  <r>
    <x v="1647"/>
    <s v="CA-2017-105221"/>
    <x v="549"/>
    <d v="2017-11-03T00:00:00"/>
    <s v="First Class"/>
    <s v="VM-21685"/>
    <x v="91"/>
    <x v="2"/>
    <x v="0"/>
    <s v="Philadelphia"/>
    <x v="9"/>
    <n v="19140"/>
    <x v="3"/>
    <s v="OFF-FA-10001135"/>
    <x v="1"/>
    <x v="13"/>
    <x v="1069"/>
    <x v="1443"/>
    <n v="2"/>
    <n v="0.2"/>
    <x v="1519"/>
    <x v="3"/>
    <x v="0"/>
    <n v="0.5"/>
    <n v="8.3333333333333329E-2"/>
  </r>
  <r>
    <x v="1648"/>
    <s v="CA-2017-120341"/>
    <x v="120"/>
    <d v="2017-09-29T00:00:00"/>
    <s v="Second Class"/>
    <s v="SF-20200"/>
    <x v="227"/>
    <x v="0"/>
    <x v="0"/>
    <s v="Philadelphia"/>
    <x v="9"/>
    <n v="19143"/>
    <x v="3"/>
    <s v="OFF-BI-10004224"/>
    <x v="1"/>
    <x v="8"/>
    <x v="1070"/>
    <x v="1444"/>
    <n v="6"/>
    <n v="0.7"/>
    <x v="1520"/>
    <x v="3"/>
    <x v="0"/>
    <n v="0.5"/>
    <n v="6.6666666666666666E-2"/>
  </r>
  <r>
    <x v="1649"/>
    <s v="CA-2017-120341"/>
    <x v="120"/>
    <d v="2017-09-29T00:00:00"/>
    <s v="Second Class"/>
    <s v="SF-20200"/>
    <x v="227"/>
    <x v="0"/>
    <x v="0"/>
    <s v="Philadelphia"/>
    <x v="9"/>
    <n v="19143"/>
    <x v="3"/>
    <s v="TEC-PH-10003357"/>
    <x v="2"/>
    <x v="7"/>
    <x v="1071"/>
    <x v="1445"/>
    <n v="1"/>
    <n v="0.4"/>
    <x v="1521"/>
    <x v="3"/>
    <x v="0"/>
    <n v="0.5"/>
    <n v="6.6666666666666666E-2"/>
  </r>
  <r>
    <x v="1650"/>
    <s v="CA-2016-135699"/>
    <x v="550"/>
    <d v="2016-08-29T00:00:00"/>
    <s v="Same Day"/>
    <s v="HH-15010"/>
    <x v="511"/>
    <x v="1"/>
    <x v="0"/>
    <s v="San Francisco"/>
    <x v="1"/>
    <n v="94110"/>
    <x v="1"/>
    <s v="OFF-PA-10004475"/>
    <x v="1"/>
    <x v="10"/>
    <x v="1072"/>
    <x v="1446"/>
    <n v="2"/>
    <n v="0"/>
    <x v="1522"/>
    <x v="1"/>
    <x v="1"/>
    <n v="0.5"/>
    <n v="0.16666666666666666"/>
  </r>
  <r>
    <x v="1651"/>
    <s v="CA-2016-135699"/>
    <x v="550"/>
    <d v="2016-08-29T00:00:00"/>
    <s v="Same Day"/>
    <s v="HH-15010"/>
    <x v="511"/>
    <x v="1"/>
    <x v="0"/>
    <s v="San Francisco"/>
    <x v="1"/>
    <n v="94110"/>
    <x v="1"/>
    <s v="OFF-PA-10003001"/>
    <x v="1"/>
    <x v="10"/>
    <x v="1073"/>
    <x v="522"/>
    <n v="2"/>
    <n v="0"/>
    <x v="534"/>
    <x v="1"/>
    <x v="1"/>
    <n v="0.5"/>
    <n v="0.16666666666666666"/>
  </r>
  <r>
    <x v="1652"/>
    <s v="US-2019-132444"/>
    <x v="551"/>
    <d v="2019-11-21T00:00:00"/>
    <s v="First Class"/>
    <s v="CD-12280"/>
    <x v="512"/>
    <x v="0"/>
    <x v="0"/>
    <s v="Seattle"/>
    <x v="4"/>
    <n v="98105"/>
    <x v="1"/>
    <s v="OFF-ST-10003442"/>
    <x v="1"/>
    <x v="4"/>
    <x v="86"/>
    <x v="1447"/>
    <n v="6"/>
    <n v="0"/>
    <x v="1523"/>
    <x v="1"/>
    <x v="0"/>
    <n v="0.2"/>
    <n v="7.6923076923076927E-2"/>
  </r>
  <r>
    <x v="1653"/>
    <s v="US-2019-132444"/>
    <x v="551"/>
    <d v="2019-11-21T00:00:00"/>
    <s v="First Class"/>
    <s v="CD-12280"/>
    <x v="512"/>
    <x v="0"/>
    <x v="0"/>
    <s v="Seattle"/>
    <x v="4"/>
    <n v="98105"/>
    <x v="1"/>
    <s v="TEC-AC-10003832"/>
    <x v="2"/>
    <x v="11"/>
    <x v="463"/>
    <x v="612"/>
    <n v="4"/>
    <n v="0"/>
    <x v="622"/>
    <x v="1"/>
    <x v="0"/>
    <n v="0.2"/>
    <n v="7.6923076923076927E-2"/>
  </r>
  <r>
    <x v="1654"/>
    <s v="US-2019-132444"/>
    <x v="551"/>
    <d v="2019-11-21T00:00:00"/>
    <s v="First Class"/>
    <s v="CD-12280"/>
    <x v="512"/>
    <x v="0"/>
    <x v="0"/>
    <s v="Seattle"/>
    <x v="4"/>
    <n v="98105"/>
    <x v="1"/>
    <s v="OFF-FA-10000611"/>
    <x v="1"/>
    <x v="13"/>
    <x v="1074"/>
    <x v="1448"/>
    <n v="2"/>
    <n v="0"/>
    <x v="1524"/>
    <x v="1"/>
    <x v="0"/>
    <n v="0.2"/>
    <n v="7.6923076923076927E-2"/>
  </r>
  <r>
    <x v="1655"/>
    <s v="US-2019-132444"/>
    <x v="551"/>
    <d v="2019-11-21T00:00:00"/>
    <s v="First Class"/>
    <s v="CD-12280"/>
    <x v="512"/>
    <x v="0"/>
    <x v="0"/>
    <s v="Seattle"/>
    <x v="4"/>
    <n v="98105"/>
    <x v="1"/>
    <s v="OFF-BI-10001116"/>
    <x v="1"/>
    <x v="8"/>
    <x v="1075"/>
    <x v="582"/>
    <n v="2"/>
    <n v="0.2"/>
    <x v="1525"/>
    <x v="1"/>
    <x v="0"/>
    <n v="0.2"/>
    <n v="7.6923076923076927E-2"/>
  </r>
  <r>
    <x v="1656"/>
    <s v="US-2019-132444"/>
    <x v="551"/>
    <d v="2019-11-21T00:00:00"/>
    <s v="First Class"/>
    <s v="CD-12280"/>
    <x v="512"/>
    <x v="0"/>
    <x v="0"/>
    <s v="Seattle"/>
    <x v="4"/>
    <n v="98105"/>
    <x v="1"/>
    <s v="OFF-ST-10000563"/>
    <x v="1"/>
    <x v="4"/>
    <x v="903"/>
    <x v="1449"/>
    <n v="3"/>
    <n v="0"/>
    <x v="1526"/>
    <x v="1"/>
    <x v="0"/>
    <n v="0.2"/>
    <n v="7.6923076923076927E-2"/>
  </r>
  <r>
    <x v="1657"/>
    <s v="CA-2016-127159"/>
    <x v="552"/>
    <d v="2016-05-15T00:00:00"/>
    <s v="First Class"/>
    <s v="HL-15040"/>
    <x v="332"/>
    <x v="0"/>
    <x v="0"/>
    <s v="Milwaukee"/>
    <x v="6"/>
    <n v="53209"/>
    <x v="2"/>
    <s v="FUR-FU-10000010"/>
    <x v="0"/>
    <x v="5"/>
    <x v="527"/>
    <x v="1450"/>
    <n v="7"/>
    <n v="0"/>
    <x v="1527"/>
    <x v="2"/>
    <x v="0"/>
    <n v="1"/>
    <n v="9.0909090909090912E-2"/>
  </r>
  <r>
    <x v="1658"/>
    <s v="CA-2019-161809"/>
    <x v="176"/>
    <d v="2019-01-26T00:00:00"/>
    <s v="Standard Class"/>
    <s v="TH-21100"/>
    <x v="513"/>
    <x v="0"/>
    <x v="0"/>
    <s v="Los Angeles"/>
    <x v="1"/>
    <n v="90045"/>
    <x v="1"/>
    <s v="TEC-PH-10004922"/>
    <x v="2"/>
    <x v="7"/>
    <x v="1076"/>
    <x v="1451"/>
    <n v="3"/>
    <n v="0.2"/>
    <x v="1528"/>
    <x v="1"/>
    <x v="0"/>
    <n v="1"/>
    <n v="0.14285714285714285"/>
  </r>
  <r>
    <x v="1659"/>
    <s v="CA-2019-127285"/>
    <x v="505"/>
    <d v="2019-11-06T00:00:00"/>
    <s v="Standard Class"/>
    <s v="MM-18055"/>
    <x v="514"/>
    <x v="0"/>
    <x v="0"/>
    <s v="Seattle"/>
    <x v="4"/>
    <n v="98115"/>
    <x v="1"/>
    <s v="OFF-BI-10004330"/>
    <x v="1"/>
    <x v="8"/>
    <x v="803"/>
    <x v="1294"/>
    <n v="3"/>
    <n v="0.2"/>
    <x v="1529"/>
    <x v="1"/>
    <x v="0"/>
    <n v="0.5"/>
    <n v="5.2631578947368418E-2"/>
  </r>
  <r>
    <x v="1660"/>
    <s v="CA-2019-127285"/>
    <x v="505"/>
    <d v="2019-11-06T00:00:00"/>
    <s v="Standard Class"/>
    <s v="MM-18055"/>
    <x v="514"/>
    <x v="0"/>
    <x v="0"/>
    <s v="Seattle"/>
    <x v="4"/>
    <n v="98115"/>
    <x v="1"/>
    <s v="OFF-BI-10002072"/>
    <x v="1"/>
    <x v="8"/>
    <x v="838"/>
    <x v="1162"/>
    <n v="2"/>
    <n v="0.2"/>
    <x v="1530"/>
    <x v="1"/>
    <x v="0"/>
    <n v="0.5"/>
    <n v="5.2631578947368418E-2"/>
  </r>
  <r>
    <x v="1661"/>
    <s v="CA-2019-144526"/>
    <x v="504"/>
    <d v="2019-05-06T00:00:00"/>
    <s v="Standard Class"/>
    <s v="QJ-19255"/>
    <x v="425"/>
    <x v="1"/>
    <x v="0"/>
    <s v="Philadelphia"/>
    <x v="9"/>
    <n v="19143"/>
    <x v="3"/>
    <s v="TEC-PH-10002549"/>
    <x v="2"/>
    <x v="7"/>
    <x v="937"/>
    <x v="1452"/>
    <n v="5"/>
    <n v="0.4"/>
    <x v="1531"/>
    <x v="3"/>
    <x v="0"/>
    <n v="0.5"/>
    <n v="7.6923076923076927E-2"/>
  </r>
  <r>
    <x v="1662"/>
    <s v="CA-2019-144526"/>
    <x v="504"/>
    <d v="2019-05-06T00:00:00"/>
    <s v="Standard Class"/>
    <s v="QJ-19255"/>
    <x v="425"/>
    <x v="1"/>
    <x v="0"/>
    <s v="Philadelphia"/>
    <x v="9"/>
    <n v="19143"/>
    <x v="3"/>
    <s v="OFF-BI-10002353"/>
    <x v="1"/>
    <x v="8"/>
    <x v="1077"/>
    <x v="1453"/>
    <n v="3"/>
    <n v="0.7"/>
    <x v="1532"/>
    <x v="3"/>
    <x v="0"/>
    <n v="0.5"/>
    <n v="7.6923076923076927E-2"/>
  </r>
  <r>
    <x v="1663"/>
    <s v="CA-2018-128531"/>
    <x v="390"/>
    <d v="2018-11-26T00:00:00"/>
    <s v="Second Class"/>
    <s v="NS-18505"/>
    <x v="515"/>
    <x v="0"/>
    <x v="0"/>
    <s v="Dallas"/>
    <x v="5"/>
    <n v="75217"/>
    <x v="2"/>
    <s v="OFF-ST-10001325"/>
    <x v="1"/>
    <x v="4"/>
    <x v="471"/>
    <x v="1454"/>
    <n v="5"/>
    <n v="0.2"/>
    <x v="1533"/>
    <x v="2"/>
    <x v="0"/>
    <n v="0.16666666666666666"/>
    <n v="6.6666666666666666E-2"/>
  </r>
  <r>
    <x v="1664"/>
    <s v="CA-2018-128531"/>
    <x v="390"/>
    <d v="2018-11-26T00:00:00"/>
    <s v="Second Class"/>
    <s v="NS-18505"/>
    <x v="515"/>
    <x v="0"/>
    <x v="0"/>
    <s v="Dallas"/>
    <x v="5"/>
    <n v="75217"/>
    <x v="2"/>
    <s v="TEC-AC-10002049"/>
    <x v="2"/>
    <x v="11"/>
    <x v="695"/>
    <x v="1455"/>
    <n v="3"/>
    <n v="0.2"/>
    <x v="1534"/>
    <x v="2"/>
    <x v="0"/>
    <n v="0.16666666666666666"/>
    <n v="6.6666666666666666E-2"/>
  </r>
  <r>
    <x v="1665"/>
    <s v="CA-2018-128531"/>
    <x v="390"/>
    <d v="2018-11-26T00:00:00"/>
    <s v="Second Class"/>
    <s v="NS-18505"/>
    <x v="515"/>
    <x v="0"/>
    <x v="0"/>
    <s v="Dallas"/>
    <x v="5"/>
    <n v="75217"/>
    <x v="2"/>
    <s v="OFF-FA-10002676"/>
    <x v="1"/>
    <x v="13"/>
    <x v="1078"/>
    <x v="1456"/>
    <n v="3"/>
    <n v="0.2"/>
    <x v="1535"/>
    <x v="2"/>
    <x v="0"/>
    <n v="0.16666666666666666"/>
    <n v="6.6666666666666666E-2"/>
  </r>
  <r>
    <x v="1666"/>
    <s v="CA-2018-128531"/>
    <x v="390"/>
    <d v="2018-11-26T00:00:00"/>
    <s v="Second Class"/>
    <s v="NS-18505"/>
    <x v="515"/>
    <x v="0"/>
    <x v="0"/>
    <s v="Dallas"/>
    <x v="5"/>
    <n v="75217"/>
    <x v="2"/>
    <s v="TEC-AC-10003023"/>
    <x v="2"/>
    <x v="11"/>
    <x v="1079"/>
    <x v="1457"/>
    <n v="2"/>
    <n v="0.2"/>
    <x v="1536"/>
    <x v="2"/>
    <x v="0"/>
    <n v="0.16666666666666666"/>
    <n v="6.6666666666666666E-2"/>
  </r>
  <r>
    <x v="1667"/>
    <s v="CA-2018-128531"/>
    <x v="390"/>
    <d v="2018-11-26T00:00:00"/>
    <s v="Second Class"/>
    <s v="NS-18505"/>
    <x v="515"/>
    <x v="0"/>
    <x v="0"/>
    <s v="Dallas"/>
    <x v="5"/>
    <n v="75217"/>
    <x v="2"/>
    <s v="OFF-PA-10000167"/>
    <x v="1"/>
    <x v="10"/>
    <x v="1080"/>
    <x v="1355"/>
    <n v="3"/>
    <n v="0.2"/>
    <x v="1419"/>
    <x v="2"/>
    <x v="0"/>
    <n v="0.16666666666666666"/>
    <n v="6.6666666666666666E-2"/>
  </r>
  <r>
    <x v="1668"/>
    <s v="CA-2018-128531"/>
    <x v="390"/>
    <d v="2018-11-26T00:00:00"/>
    <s v="Second Class"/>
    <s v="NS-18505"/>
    <x v="515"/>
    <x v="0"/>
    <x v="0"/>
    <s v="Dallas"/>
    <x v="5"/>
    <n v="75217"/>
    <x v="2"/>
    <s v="OFF-AR-10003405"/>
    <x v="1"/>
    <x v="6"/>
    <x v="628"/>
    <x v="1230"/>
    <n v="3"/>
    <n v="0.2"/>
    <x v="1276"/>
    <x v="2"/>
    <x v="0"/>
    <n v="0.16666666666666666"/>
    <n v="6.6666666666666666E-2"/>
  </r>
  <r>
    <x v="1669"/>
    <s v="US-2017-157154"/>
    <x v="553"/>
    <d v="2017-01-15T00:00:00"/>
    <s v="Standard Class"/>
    <s v="MM-17920"/>
    <x v="462"/>
    <x v="0"/>
    <x v="0"/>
    <s v="New York City"/>
    <x v="15"/>
    <n v="10011"/>
    <x v="3"/>
    <s v="FUR-TA-10001889"/>
    <x v="0"/>
    <x v="3"/>
    <x v="411"/>
    <x v="1458"/>
    <n v="4"/>
    <n v="0.4"/>
    <x v="1537"/>
    <x v="3"/>
    <x v="0"/>
    <n v="1"/>
    <n v="6.25E-2"/>
  </r>
  <r>
    <x v="1670"/>
    <s v="CA-2019-159457"/>
    <x v="15"/>
    <d v="2019-10-26T00:00:00"/>
    <s v="Standard Class"/>
    <s v="RD-19480"/>
    <x v="502"/>
    <x v="0"/>
    <x v="0"/>
    <s v="Houston"/>
    <x v="5"/>
    <n v="77095"/>
    <x v="2"/>
    <s v="TEC-PH-10002185"/>
    <x v="2"/>
    <x v="7"/>
    <x v="1081"/>
    <x v="1459"/>
    <n v="3"/>
    <n v="0.2"/>
    <x v="1538"/>
    <x v="2"/>
    <x v="0"/>
    <n v="1"/>
    <n v="6.6666666666666666E-2"/>
  </r>
  <r>
    <x v="1671"/>
    <s v="CA-2018-107615"/>
    <x v="554"/>
    <d v="2018-03-25T00:00:00"/>
    <s v="First Class"/>
    <s v="RB-19645"/>
    <x v="516"/>
    <x v="1"/>
    <x v="0"/>
    <s v="North Las Vegas"/>
    <x v="33"/>
    <n v="89031"/>
    <x v="1"/>
    <s v="TEC-AC-10001013"/>
    <x v="2"/>
    <x v="11"/>
    <x v="821"/>
    <x v="1460"/>
    <n v="2"/>
    <n v="0"/>
    <x v="1539"/>
    <x v="1"/>
    <x v="0"/>
    <n v="1"/>
    <n v="0.14285714285714285"/>
  </r>
  <r>
    <x v="1672"/>
    <s v="CA-2019-111647"/>
    <x v="445"/>
    <d v="2019-07-07T00:00:00"/>
    <s v="Standard Class"/>
    <s v="RD-19585"/>
    <x v="361"/>
    <x v="0"/>
    <x v="0"/>
    <s v="Plano"/>
    <x v="5"/>
    <n v="75023"/>
    <x v="2"/>
    <s v="TEC-PH-10002726"/>
    <x v="2"/>
    <x v="7"/>
    <x v="66"/>
    <x v="68"/>
    <n v="4"/>
    <n v="0.2"/>
    <x v="68"/>
    <x v="2"/>
    <x v="0"/>
    <n v="1"/>
    <n v="5.2631578947368418E-2"/>
  </r>
  <r>
    <x v="1673"/>
    <s v="CA-2017-150560"/>
    <x v="555"/>
    <d v="2017-12-12T00:00:00"/>
    <s v="First Class"/>
    <s v="SW-20455"/>
    <x v="517"/>
    <x v="0"/>
    <x v="0"/>
    <s v="Suffolk"/>
    <x v="17"/>
    <n v="23434"/>
    <x v="0"/>
    <s v="OFF-LA-10003930"/>
    <x v="1"/>
    <x v="2"/>
    <x v="508"/>
    <x v="1461"/>
    <n v="2"/>
    <n v="0"/>
    <x v="1540"/>
    <x v="0"/>
    <x v="0"/>
    <n v="1"/>
    <n v="0.1111111111111111"/>
  </r>
  <r>
    <x v="1674"/>
    <s v="CA-2017-143077"/>
    <x v="14"/>
    <d v="2017-09-21T00:00:00"/>
    <s v="Standard Class"/>
    <s v="SF-20965"/>
    <x v="245"/>
    <x v="1"/>
    <x v="0"/>
    <s v="Houston"/>
    <x v="5"/>
    <n v="77041"/>
    <x v="2"/>
    <s v="FUR-FU-10003535"/>
    <x v="0"/>
    <x v="5"/>
    <x v="897"/>
    <x v="1462"/>
    <n v="2"/>
    <n v="0.6"/>
    <x v="1541"/>
    <x v="2"/>
    <x v="0"/>
    <n v="0.5"/>
    <n v="5.8823529411764705E-2"/>
  </r>
  <r>
    <x v="1675"/>
    <s v="CA-2017-143077"/>
    <x v="14"/>
    <d v="2017-09-21T00:00:00"/>
    <s v="Standard Class"/>
    <s v="SF-20965"/>
    <x v="245"/>
    <x v="1"/>
    <x v="0"/>
    <s v="Houston"/>
    <x v="5"/>
    <n v="77041"/>
    <x v="2"/>
    <s v="OFF-BI-10000088"/>
    <x v="1"/>
    <x v="8"/>
    <x v="1034"/>
    <x v="1463"/>
    <n v="3"/>
    <n v="0.8"/>
    <x v="1542"/>
    <x v="2"/>
    <x v="0"/>
    <n v="0.5"/>
    <n v="5.8823529411764705E-2"/>
  </r>
  <r>
    <x v="1676"/>
    <s v="CA-2018-122728"/>
    <x v="556"/>
    <d v="2018-05-24T00:00:00"/>
    <s v="Standard Class"/>
    <s v="EB-13930"/>
    <x v="518"/>
    <x v="0"/>
    <x v="0"/>
    <s v="San Francisco"/>
    <x v="1"/>
    <n v="94110"/>
    <x v="1"/>
    <s v="OFF-ST-10000604"/>
    <x v="1"/>
    <x v="4"/>
    <x v="54"/>
    <x v="1464"/>
    <n v="3"/>
    <n v="0"/>
    <x v="1543"/>
    <x v="1"/>
    <x v="0"/>
    <n v="0.5"/>
    <n v="0.14285714285714285"/>
  </r>
  <r>
    <x v="1677"/>
    <s v="CA-2018-122728"/>
    <x v="556"/>
    <d v="2018-05-24T00:00:00"/>
    <s v="Standard Class"/>
    <s v="EB-13930"/>
    <x v="518"/>
    <x v="0"/>
    <x v="0"/>
    <s v="San Francisco"/>
    <x v="1"/>
    <n v="94110"/>
    <x v="1"/>
    <s v="OFF-PA-10004040"/>
    <x v="1"/>
    <x v="10"/>
    <x v="99"/>
    <x v="1465"/>
    <n v="3"/>
    <n v="0"/>
    <x v="1544"/>
    <x v="1"/>
    <x v="0"/>
    <n v="0.5"/>
    <n v="0.14285714285714285"/>
  </r>
  <r>
    <x v="1678"/>
    <s v="CA-2016-122882"/>
    <x v="557"/>
    <d v="2016-09-13T00:00:00"/>
    <s v="Standard Class"/>
    <s v="SB-20290"/>
    <x v="115"/>
    <x v="1"/>
    <x v="0"/>
    <s v="Philadelphia"/>
    <x v="9"/>
    <n v="19134"/>
    <x v="3"/>
    <s v="OFF-ST-10002344"/>
    <x v="1"/>
    <x v="4"/>
    <x v="865"/>
    <x v="1466"/>
    <n v="1"/>
    <n v="0.2"/>
    <x v="1545"/>
    <x v="3"/>
    <x v="0"/>
    <n v="0.25"/>
    <n v="5.8823529411764705E-2"/>
  </r>
  <r>
    <x v="1679"/>
    <s v="CA-2016-122882"/>
    <x v="557"/>
    <d v="2016-09-13T00:00:00"/>
    <s v="Standard Class"/>
    <s v="SB-20290"/>
    <x v="115"/>
    <x v="1"/>
    <x v="0"/>
    <s v="Philadelphia"/>
    <x v="9"/>
    <n v="19134"/>
    <x v="3"/>
    <s v="TEC-PH-10003589"/>
    <x v="2"/>
    <x v="7"/>
    <x v="826"/>
    <x v="1467"/>
    <n v="3"/>
    <n v="0.4"/>
    <x v="1546"/>
    <x v="3"/>
    <x v="0"/>
    <n v="0.25"/>
    <n v="5.8823529411764705E-2"/>
  </r>
  <r>
    <x v="1680"/>
    <s v="CA-2016-122882"/>
    <x v="557"/>
    <d v="2016-09-13T00:00:00"/>
    <s v="Standard Class"/>
    <s v="SB-20290"/>
    <x v="115"/>
    <x v="1"/>
    <x v="0"/>
    <s v="Philadelphia"/>
    <x v="9"/>
    <n v="19134"/>
    <x v="3"/>
    <s v="FUR-FU-10000758"/>
    <x v="0"/>
    <x v="5"/>
    <x v="1082"/>
    <x v="1468"/>
    <n v="2"/>
    <n v="0.2"/>
    <x v="1547"/>
    <x v="3"/>
    <x v="0"/>
    <n v="0.25"/>
    <n v="5.8823529411764705E-2"/>
  </r>
  <r>
    <x v="1681"/>
    <s v="CA-2016-122882"/>
    <x v="557"/>
    <d v="2016-09-13T00:00:00"/>
    <s v="Standard Class"/>
    <s v="SB-20290"/>
    <x v="115"/>
    <x v="1"/>
    <x v="0"/>
    <s v="Philadelphia"/>
    <x v="9"/>
    <n v="19134"/>
    <x v="3"/>
    <s v="TEC-MA-10004679"/>
    <x v="2"/>
    <x v="15"/>
    <x v="1083"/>
    <x v="1469"/>
    <n v="4"/>
    <n v="0.7"/>
    <x v="1548"/>
    <x v="3"/>
    <x v="0"/>
    <n v="0.25"/>
    <n v="5.8823529411764705E-2"/>
  </r>
  <r>
    <x v="1682"/>
    <s v="US-2018-101497"/>
    <x v="321"/>
    <d v="2018-10-01T00:00:00"/>
    <s v="Second Class"/>
    <s v="PS-18760"/>
    <x v="519"/>
    <x v="0"/>
    <x v="0"/>
    <s v="Los Angeles"/>
    <x v="1"/>
    <n v="90008"/>
    <x v="1"/>
    <s v="OFF-PA-10000176"/>
    <x v="1"/>
    <x v="10"/>
    <x v="640"/>
    <x v="1470"/>
    <n v="1"/>
    <n v="0"/>
    <x v="1549"/>
    <x v="1"/>
    <x v="0"/>
    <n v="1"/>
    <n v="4.7619047619047616E-2"/>
  </r>
  <r>
    <x v="1683"/>
    <s v="CA-2018-147585"/>
    <x v="77"/>
    <d v="2018-11-12T00:00:00"/>
    <s v="Standard Class"/>
    <s v="CB-12535"/>
    <x v="118"/>
    <x v="1"/>
    <x v="0"/>
    <s v="San Francisco"/>
    <x v="1"/>
    <n v="94110"/>
    <x v="1"/>
    <s v="FUR-FU-10002597"/>
    <x v="0"/>
    <x v="5"/>
    <x v="627"/>
    <x v="1471"/>
    <n v="3"/>
    <n v="0"/>
    <x v="1550"/>
    <x v="1"/>
    <x v="0"/>
    <n v="1"/>
    <n v="5.2631578947368418E-2"/>
  </r>
  <r>
    <x v="1684"/>
    <s v="CA-2019-149489"/>
    <x v="558"/>
    <d v="2019-04-27T00:00:00"/>
    <s v="First Class"/>
    <s v="DK-12835"/>
    <x v="460"/>
    <x v="1"/>
    <x v="0"/>
    <s v="Philadelphia"/>
    <x v="9"/>
    <n v="19143"/>
    <x v="3"/>
    <s v="OFF-AP-10002495"/>
    <x v="1"/>
    <x v="9"/>
    <x v="1084"/>
    <x v="1472"/>
    <n v="2"/>
    <n v="0.2"/>
    <x v="1551"/>
    <x v="3"/>
    <x v="0"/>
    <n v="0.33333333333333331"/>
    <n v="3.7037037037037035E-2"/>
  </r>
  <r>
    <x v="1685"/>
    <s v="CA-2019-149489"/>
    <x v="558"/>
    <d v="2019-04-27T00:00:00"/>
    <s v="First Class"/>
    <s v="DK-12835"/>
    <x v="460"/>
    <x v="1"/>
    <x v="0"/>
    <s v="Philadelphia"/>
    <x v="9"/>
    <n v="19143"/>
    <x v="3"/>
    <s v="OFF-BI-10002813"/>
    <x v="1"/>
    <x v="8"/>
    <x v="914"/>
    <x v="1473"/>
    <n v="2"/>
    <n v="0.7"/>
    <x v="1552"/>
    <x v="3"/>
    <x v="0"/>
    <n v="0.33333333333333331"/>
    <n v="3.7037037037037035E-2"/>
  </r>
  <r>
    <x v="1686"/>
    <s v="CA-2019-149489"/>
    <x v="558"/>
    <d v="2019-04-27T00:00:00"/>
    <s v="First Class"/>
    <s v="DK-12835"/>
    <x v="460"/>
    <x v="1"/>
    <x v="0"/>
    <s v="Philadelphia"/>
    <x v="9"/>
    <n v="19143"/>
    <x v="3"/>
    <s v="OFF-BI-10002414"/>
    <x v="1"/>
    <x v="8"/>
    <x v="1085"/>
    <x v="1474"/>
    <n v="2"/>
    <n v="0.7"/>
    <x v="1553"/>
    <x v="3"/>
    <x v="0"/>
    <n v="0.33333333333333331"/>
    <n v="3.7037037037037035E-2"/>
  </r>
  <r>
    <x v="1687"/>
    <s v="CA-2019-143798"/>
    <x v="389"/>
    <d v="2019-12-12T00:00:00"/>
    <s v="First Class"/>
    <s v="AW-10840"/>
    <x v="497"/>
    <x v="0"/>
    <x v="0"/>
    <s v="Philadelphia"/>
    <x v="9"/>
    <n v="19140"/>
    <x v="3"/>
    <s v="OFF-PA-10000788"/>
    <x v="1"/>
    <x v="10"/>
    <x v="738"/>
    <x v="563"/>
    <n v="2"/>
    <n v="0.2"/>
    <x v="572"/>
    <x v="3"/>
    <x v="0"/>
    <n v="0.5"/>
    <n v="0.125"/>
  </r>
  <r>
    <x v="1688"/>
    <s v="CA-2019-143798"/>
    <x v="389"/>
    <d v="2019-12-12T00:00:00"/>
    <s v="First Class"/>
    <s v="AW-10840"/>
    <x v="497"/>
    <x v="0"/>
    <x v="0"/>
    <s v="Philadelphia"/>
    <x v="9"/>
    <n v="19140"/>
    <x v="3"/>
    <s v="FUR-FU-10004306"/>
    <x v="0"/>
    <x v="5"/>
    <x v="622"/>
    <x v="721"/>
    <n v="2"/>
    <n v="0.2"/>
    <x v="739"/>
    <x v="3"/>
    <x v="0"/>
    <n v="0.5"/>
    <n v="0.125"/>
  </r>
  <r>
    <x v="1689"/>
    <s v="CA-2016-142839"/>
    <x v="559"/>
    <d v="2016-08-20T00:00:00"/>
    <s v="Standard Class"/>
    <s v="TS-21610"/>
    <x v="59"/>
    <x v="0"/>
    <x v="0"/>
    <s v="Philadelphia"/>
    <x v="9"/>
    <n v="19143"/>
    <x v="3"/>
    <s v="FUR-TA-10001539"/>
    <x v="0"/>
    <x v="3"/>
    <x v="10"/>
    <x v="1475"/>
    <n v="6"/>
    <n v="0.4"/>
    <x v="1554"/>
    <x v="3"/>
    <x v="0"/>
    <n v="1"/>
    <n v="9.0909090909090912E-2"/>
  </r>
  <r>
    <x v="1690"/>
    <s v="CA-2019-129833"/>
    <x v="34"/>
    <d v="2019-12-15T00:00:00"/>
    <s v="Standard Class"/>
    <s v="HF-14995"/>
    <x v="520"/>
    <x v="0"/>
    <x v="0"/>
    <s v="Indianapolis"/>
    <x v="14"/>
    <n v="46203"/>
    <x v="2"/>
    <s v="OFF-PA-10000575"/>
    <x v="1"/>
    <x v="10"/>
    <x v="1059"/>
    <x v="1476"/>
    <n v="5"/>
    <n v="0"/>
    <x v="1555"/>
    <x v="2"/>
    <x v="0"/>
    <n v="0.5"/>
    <n v="5.2631578947368418E-2"/>
  </r>
  <r>
    <x v="1691"/>
    <s v="CA-2019-129833"/>
    <x v="34"/>
    <d v="2019-12-15T00:00:00"/>
    <s v="Standard Class"/>
    <s v="HF-14995"/>
    <x v="520"/>
    <x v="0"/>
    <x v="0"/>
    <s v="Indianapolis"/>
    <x v="14"/>
    <n v="46203"/>
    <x v="2"/>
    <s v="OFF-BI-10004182"/>
    <x v="1"/>
    <x v="8"/>
    <x v="73"/>
    <x v="1477"/>
    <n v="5"/>
    <n v="0"/>
    <x v="1556"/>
    <x v="2"/>
    <x v="0"/>
    <n v="0.5"/>
    <n v="5.2631578947368418E-2"/>
  </r>
  <r>
    <x v="1692"/>
    <s v="US-2018-154361"/>
    <x v="560"/>
    <d v="2018-03-19T00:00:00"/>
    <s v="Standard Class"/>
    <s v="HZ-14950"/>
    <x v="521"/>
    <x v="0"/>
    <x v="0"/>
    <s v="Columbus"/>
    <x v="24"/>
    <n v="43229"/>
    <x v="3"/>
    <s v="FUR-FU-10004020"/>
    <x v="0"/>
    <x v="5"/>
    <x v="493"/>
    <x v="1478"/>
    <n v="5"/>
    <n v="0.2"/>
    <x v="1557"/>
    <x v="3"/>
    <x v="0"/>
    <n v="1"/>
    <n v="0.16666666666666666"/>
  </r>
  <r>
    <x v="1693"/>
    <s v="US-2018-158708"/>
    <x v="190"/>
    <d v="2018-06-29T00:00:00"/>
    <s v="Second Class"/>
    <s v="AB-10255"/>
    <x v="437"/>
    <x v="2"/>
    <x v="0"/>
    <s v="Plano"/>
    <x v="5"/>
    <n v="75023"/>
    <x v="2"/>
    <s v="TEC-AC-10003133"/>
    <x v="2"/>
    <x v="11"/>
    <x v="1086"/>
    <x v="1479"/>
    <n v="2"/>
    <n v="0.2"/>
    <x v="1558"/>
    <x v="2"/>
    <x v="0"/>
    <n v="1"/>
    <n v="7.1428571428571425E-2"/>
  </r>
  <r>
    <x v="1694"/>
    <s v="CA-2017-156335"/>
    <x v="12"/>
    <d v="2017-09-28T00:00:00"/>
    <s v="Second Class"/>
    <s v="PO-19195"/>
    <x v="285"/>
    <x v="2"/>
    <x v="0"/>
    <s v="Bayonne"/>
    <x v="30"/>
    <n v="7002"/>
    <x v="3"/>
    <s v="TEC-AC-10002006"/>
    <x v="2"/>
    <x v="11"/>
    <x v="1087"/>
    <x v="1480"/>
    <n v="4"/>
    <n v="0"/>
    <x v="1559"/>
    <x v="3"/>
    <x v="0"/>
    <n v="0.33333333333333331"/>
    <n v="0.1"/>
  </r>
  <r>
    <x v="1695"/>
    <s v="CA-2017-156335"/>
    <x v="12"/>
    <d v="2017-09-28T00:00:00"/>
    <s v="Second Class"/>
    <s v="PO-19195"/>
    <x v="285"/>
    <x v="2"/>
    <x v="0"/>
    <s v="Bayonne"/>
    <x v="30"/>
    <n v="7002"/>
    <x v="3"/>
    <s v="OFF-BI-10003314"/>
    <x v="1"/>
    <x v="8"/>
    <x v="308"/>
    <x v="1481"/>
    <n v="3"/>
    <n v="0"/>
    <x v="1560"/>
    <x v="3"/>
    <x v="0"/>
    <n v="0.33333333333333331"/>
    <n v="0.1"/>
  </r>
  <r>
    <x v="1696"/>
    <s v="CA-2017-156335"/>
    <x v="12"/>
    <d v="2017-09-28T00:00:00"/>
    <s v="Second Class"/>
    <s v="PO-19195"/>
    <x v="285"/>
    <x v="2"/>
    <x v="0"/>
    <s v="Bayonne"/>
    <x v="30"/>
    <n v="7002"/>
    <x v="3"/>
    <s v="TEC-PH-10002726"/>
    <x v="2"/>
    <x v="7"/>
    <x v="66"/>
    <x v="1482"/>
    <n v="2"/>
    <n v="0"/>
    <x v="1561"/>
    <x v="3"/>
    <x v="0"/>
    <n v="0.33333333333333331"/>
    <n v="0.1"/>
  </r>
  <r>
    <x v="1697"/>
    <s v="CA-2017-148376"/>
    <x v="17"/>
    <d v="2017-12-31T00:00:00"/>
    <s v="Standard Class"/>
    <s v="AG-10900"/>
    <x v="151"/>
    <x v="0"/>
    <x v="0"/>
    <s v="Los Angeles"/>
    <x v="1"/>
    <n v="90008"/>
    <x v="1"/>
    <s v="OFF-AP-10000240"/>
    <x v="1"/>
    <x v="9"/>
    <x v="650"/>
    <x v="1483"/>
    <n v="2"/>
    <n v="0"/>
    <x v="1562"/>
    <x v="1"/>
    <x v="0"/>
    <n v="0.5"/>
    <n v="4.7619047619047616E-2"/>
  </r>
  <r>
    <x v="1698"/>
    <s v="CA-2017-148376"/>
    <x v="17"/>
    <d v="2017-12-31T00:00:00"/>
    <s v="Standard Class"/>
    <s v="AG-10900"/>
    <x v="151"/>
    <x v="0"/>
    <x v="0"/>
    <s v="Los Angeles"/>
    <x v="1"/>
    <n v="90008"/>
    <x v="1"/>
    <s v="OFF-LA-10002381"/>
    <x v="1"/>
    <x v="2"/>
    <x v="1088"/>
    <x v="748"/>
    <n v="7"/>
    <n v="0"/>
    <x v="767"/>
    <x v="1"/>
    <x v="0"/>
    <n v="0.5"/>
    <n v="4.7619047619047616E-2"/>
  </r>
  <r>
    <x v="1699"/>
    <s v="CA-2016-135657"/>
    <x v="561"/>
    <d v="2016-06-07T00:00:00"/>
    <s v="Second Class"/>
    <s v="SC-20725"/>
    <x v="56"/>
    <x v="0"/>
    <x v="0"/>
    <s v="Seattle"/>
    <x v="4"/>
    <n v="98115"/>
    <x v="1"/>
    <s v="FUR-TA-10004086"/>
    <x v="0"/>
    <x v="3"/>
    <x v="832"/>
    <x v="1484"/>
    <n v="6"/>
    <n v="0"/>
    <x v="1563"/>
    <x v="1"/>
    <x v="1"/>
    <n v="1"/>
    <n v="3.8461538461538464E-2"/>
  </r>
  <r>
    <x v="1700"/>
    <s v="CA-2017-114069"/>
    <x v="562"/>
    <d v="2017-07-15T00:00:00"/>
    <s v="Second Class"/>
    <s v="ND-18370"/>
    <x v="444"/>
    <x v="0"/>
    <x v="0"/>
    <s v="New York City"/>
    <x v="15"/>
    <n v="10035"/>
    <x v="3"/>
    <s v="OFF-BI-10000320"/>
    <x v="1"/>
    <x v="8"/>
    <x v="776"/>
    <x v="929"/>
    <n v="2"/>
    <n v="0.2"/>
    <x v="963"/>
    <x v="3"/>
    <x v="0"/>
    <n v="0.33333333333333331"/>
    <n v="5.5555555555555552E-2"/>
  </r>
  <r>
    <x v="1701"/>
    <s v="CA-2017-114069"/>
    <x v="562"/>
    <d v="2017-07-15T00:00:00"/>
    <s v="Second Class"/>
    <s v="ND-18370"/>
    <x v="444"/>
    <x v="0"/>
    <x v="0"/>
    <s v="New York City"/>
    <x v="15"/>
    <n v="10035"/>
    <x v="3"/>
    <s v="FUR-CH-10000595"/>
    <x v="0"/>
    <x v="1"/>
    <x v="468"/>
    <x v="1485"/>
    <n v="9"/>
    <n v="0.1"/>
    <x v="1564"/>
    <x v="3"/>
    <x v="0"/>
    <n v="0.33333333333333331"/>
    <n v="5.5555555555555552E-2"/>
  </r>
  <r>
    <x v="1702"/>
    <s v="CA-2017-114069"/>
    <x v="562"/>
    <d v="2017-07-15T00:00:00"/>
    <s v="Second Class"/>
    <s v="ND-18370"/>
    <x v="444"/>
    <x v="0"/>
    <x v="0"/>
    <s v="New York City"/>
    <x v="15"/>
    <n v="10035"/>
    <x v="3"/>
    <s v="OFF-PA-10000349"/>
    <x v="1"/>
    <x v="10"/>
    <x v="33"/>
    <x v="745"/>
    <n v="2"/>
    <n v="0"/>
    <x v="1565"/>
    <x v="3"/>
    <x v="0"/>
    <n v="0.33333333333333331"/>
    <n v="5.5555555555555552E-2"/>
  </r>
  <r>
    <x v="1703"/>
    <s v="CA-2016-139857"/>
    <x v="563"/>
    <d v="2016-02-06T00:00:00"/>
    <s v="Standard Class"/>
    <s v="CD-12790"/>
    <x v="522"/>
    <x v="2"/>
    <x v="0"/>
    <s v="San Diego"/>
    <x v="1"/>
    <n v="92037"/>
    <x v="1"/>
    <s v="OFF-FA-10001843"/>
    <x v="1"/>
    <x v="13"/>
    <x v="128"/>
    <x v="1486"/>
    <n v="5"/>
    <n v="0"/>
    <x v="1566"/>
    <x v="1"/>
    <x v="0"/>
    <n v="1"/>
    <n v="6.6666666666666666E-2"/>
  </r>
  <r>
    <x v="1704"/>
    <s v="CA-2018-106306"/>
    <x v="387"/>
    <d v="2018-03-08T00:00:00"/>
    <s v="Same Day"/>
    <s v="PG-18820"/>
    <x v="310"/>
    <x v="0"/>
    <x v="0"/>
    <s v="Glendale"/>
    <x v="16"/>
    <n v="85301"/>
    <x v="1"/>
    <s v="OFF-BI-10003676"/>
    <x v="1"/>
    <x v="8"/>
    <x v="824"/>
    <x v="1487"/>
    <n v="3"/>
    <n v="0.7"/>
    <x v="1567"/>
    <x v="1"/>
    <x v="0"/>
    <n v="1"/>
    <n v="3.8461538461538464E-2"/>
  </r>
  <r>
    <x v="1705"/>
    <s v="CA-2017-100545"/>
    <x v="6"/>
    <d v="2017-11-26T00:00:00"/>
    <s v="Standard Class"/>
    <s v="IM-15070"/>
    <x v="5"/>
    <x v="0"/>
    <x v="0"/>
    <s v="Philadelphia"/>
    <x v="9"/>
    <n v="19120"/>
    <x v="3"/>
    <s v="OFF-BI-10003638"/>
    <x v="1"/>
    <x v="8"/>
    <x v="612"/>
    <x v="1488"/>
    <n v="2"/>
    <n v="0.7"/>
    <x v="1568"/>
    <x v="3"/>
    <x v="0"/>
    <n v="1"/>
    <n v="4.7619047619047616E-2"/>
  </r>
  <r>
    <x v="1706"/>
    <s v="CA-2019-123491"/>
    <x v="505"/>
    <d v="2019-11-05T00:00:00"/>
    <s v="Standard Class"/>
    <s v="JK-15205"/>
    <x v="523"/>
    <x v="0"/>
    <x v="0"/>
    <s v="San Francisco"/>
    <x v="1"/>
    <n v="94122"/>
    <x v="1"/>
    <s v="OFF-LA-10003077"/>
    <x v="1"/>
    <x v="2"/>
    <x v="1089"/>
    <x v="1489"/>
    <n v="6"/>
    <n v="0"/>
    <x v="1569"/>
    <x v="1"/>
    <x v="1"/>
    <n v="0.16666666666666666"/>
    <n v="7.6923076923076927E-2"/>
  </r>
  <r>
    <x v="1707"/>
    <s v="CA-2019-123491"/>
    <x v="505"/>
    <d v="2019-11-05T00:00:00"/>
    <s v="Standard Class"/>
    <s v="JK-15205"/>
    <x v="523"/>
    <x v="0"/>
    <x v="0"/>
    <s v="San Francisco"/>
    <x v="1"/>
    <n v="94122"/>
    <x v="1"/>
    <s v="TEC-PH-10003505"/>
    <x v="2"/>
    <x v="7"/>
    <x v="910"/>
    <x v="1490"/>
    <n v="2"/>
    <n v="0.2"/>
    <x v="1570"/>
    <x v="1"/>
    <x v="1"/>
    <n v="0.16666666666666666"/>
    <n v="7.6923076923076927E-2"/>
  </r>
  <r>
    <x v="1708"/>
    <s v="CA-2019-123491"/>
    <x v="505"/>
    <d v="2019-11-05T00:00:00"/>
    <s v="Standard Class"/>
    <s v="JK-15205"/>
    <x v="523"/>
    <x v="0"/>
    <x v="0"/>
    <s v="San Francisco"/>
    <x v="1"/>
    <n v="94122"/>
    <x v="1"/>
    <s v="OFF-PA-10003424"/>
    <x v="1"/>
    <x v="10"/>
    <x v="1090"/>
    <x v="1491"/>
    <n v="2"/>
    <n v="0"/>
    <x v="1571"/>
    <x v="1"/>
    <x v="1"/>
    <n v="0.16666666666666666"/>
    <n v="7.6923076923076927E-2"/>
  </r>
  <r>
    <x v="1709"/>
    <s v="CA-2019-123491"/>
    <x v="505"/>
    <d v="2019-11-05T00:00:00"/>
    <s v="Standard Class"/>
    <s v="JK-15205"/>
    <x v="523"/>
    <x v="0"/>
    <x v="0"/>
    <s v="San Francisco"/>
    <x v="1"/>
    <n v="94122"/>
    <x v="1"/>
    <s v="FUR-CH-10003061"/>
    <x v="0"/>
    <x v="1"/>
    <x v="51"/>
    <x v="1492"/>
    <n v="1"/>
    <n v="0.2"/>
    <x v="1572"/>
    <x v="1"/>
    <x v="1"/>
    <n v="0.16666666666666666"/>
    <n v="7.6923076923076927E-2"/>
  </r>
  <r>
    <x v="1710"/>
    <s v="CA-2019-123491"/>
    <x v="505"/>
    <d v="2019-11-05T00:00:00"/>
    <s v="Standard Class"/>
    <s v="JK-15205"/>
    <x v="523"/>
    <x v="0"/>
    <x v="0"/>
    <s v="San Francisco"/>
    <x v="1"/>
    <n v="94122"/>
    <x v="1"/>
    <s v="OFF-AR-10003514"/>
    <x v="1"/>
    <x v="6"/>
    <x v="182"/>
    <x v="189"/>
    <n v="5"/>
    <n v="0"/>
    <x v="191"/>
    <x v="1"/>
    <x v="1"/>
    <n v="0.16666666666666666"/>
    <n v="7.6923076923076927E-2"/>
  </r>
  <r>
    <x v="1711"/>
    <s v="CA-2019-123491"/>
    <x v="505"/>
    <d v="2019-11-05T00:00:00"/>
    <s v="Standard Class"/>
    <s v="JK-15205"/>
    <x v="523"/>
    <x v="0"/>
    <x v="0"/>
    <s v="San Francisco"/>
    <x v="1"/>
    <n v="94122"/>
    <x v="1"/>
    <s v="OFF-AP-10002684"/>
    <x v="1"/>
    <x v="9"/>
    <x v="167"/>
    <x v="1493"/>
    <n v="14"/>
    <n v="0"/>
    <x v="1573"/>
    <x v="1"/>
    <x v="1"/>
    <n v="0.16666666666666666"/>
    <n v="7.6923076923076927E-2"/>
  </r>
  <r>
    <x v="1712"/>
    <s v="CA-2017-145401"/>
    <x v="564"/>
    <d v="2017-02-04T00:00:00"/>
    <s v="Standard Class"/>
    <s v="JP-15520"/>
    <x v="187"/>
    <x v="0"/>
    <x v="0"/>
    <s v="Houston"/>
    <x v="5"/>
    <n v="77070"/>
    <x v="2"/>
    <s v="OFF-PA-10004405"/>
    <x v="1"/>
    <x v="10"/>
    <x v="1091"/>
    <x v="1494"/>
    <n v="6"/>
    <n v="0.2"/>
    <x v="1574"/>
    <x v="2"/>
    <x v="0"/>
    <n v="1"/>
    <n v="6.25E-2"/>
  </r>
  <r>
    <x v="1713"/>
    <s v="US-2019-124968"/>
    <x v="565"/>
    <d v="2019-09-13T00:00:00"/>
    <s v="Second Class"/>
    <s v="MM-18055"/>
    <x v="514"/>
    <x v="0"/>
    <x v="0"/>
    <s v="Chicago"/>
    <x v="10"/>
    <n v="60610"/>
    <x v="2"/>
    <s v="FUR-TA-10004289"/>
    <x v="0"/>
    <x v="3"/>
    <x v="189"/>
    <x v="1495"/>
    <n v="7"/>
    <n v="0.5"/>
    <x v="1575"/>
    <x v="2"/>
    <x v="0"/>
    <n v="1"/>
    <n v="5.2631578947368418E-2"/>
  </r>
  <r>
    <x v="1714"/>
    <s v="CA-2019-104003"/>
    <x v="566"/>
    <d v="2019-10-13T00:00:00"/>
    <s v="Standard Class"/>
    <s v="DC-13285"/>
    <x v="290"/>
    <x v="0"/>
    <x v="0"/>
    <s v="San Francisco"/>
    <x v="1"/>
    <n v="94110"/>
    <x v="1"/>
    <s v="FUR-BO-10003965"/>
    <x v="0"/>
    <x v="0"/>
    <x v="1092"/>
    <x v="1496"/>
    <n v="2"/>
    <n v="0.15"/>
    <x v="1576"/>
    <x v="1"/>
    <x v="0"/>
    <n v="1"/>
    <n v="0.14285714285714285"/>
  </r>
  <r>
    <x v="1715"/>
    <s v="CA-2018-154788"/>
    <x v="567"/>
    <d v="2018-05-04T00:00:00"/>
    <s v="Standard Class"/>
    <s v="JL-15835"/>
    <x v="252"/>
    <x v="0"/>
    <x v="0"/>
    <s v="New York City"/>
    <x v="15"/>
    <n v="10011"/>
    <x v="3"/>
    <s v="OFF-BI-10003314"/>
    <x v="1"/>
    <x v="8"/>
    <x v="308"/>
    <x v="326"/>
    <n v="2"/>
    <n v="0.2"/>
    <x v="332"/>
    <x v="3"/>
    <x v="0"/>
    <n v="1"/>
    <n v="2.9411764705882353E-2"/>
  </r>
  <r>
    <x v="1716"/>
    <s v="CA-2018-169943"/>
    <x v="288"/>
    <d v="2018-05-24T00:00:00"/>
    <s v="Standard Class"/>
    <s v="BN-11515"/>
    <x v="202"/>
    <x v="0"/>
    <x v="0"/>
    <s v="New York City"/>
    <x v="15"/>
    <n v="10011"/>
    <x v="3"/>
    <s v="OFF-AP-10001563"/>
    <x v="1"/>
    <x v="9"/>
    <x v="535"/>
    <x v="1497"/>
    <n v="5"/>
    <n v="0"/>
    <x v="1577"/>
    <x v="3"/>
    <x v="0"/>
    <n v="0.2"/>
    <n v="5.8823529411764705E-2"/>
  </r>
  <r>
    <x v="1717"/>
    <s v="CA-2018-169943"/>
    <x v="288"/>
    <d v="2018-05-24T00:00:00"/>
    <s v="Standard Class"/>
    <s v="BN-11515"/>
    <x v="202"/>
    <x v="0"/>
    <x v="0"/>
    <s v="New York City"/>
    <x v="15"/>
    <n v="10011"/>
    <x v="3"/>
    <s v="OFF-ST-10004123"/>
    <x v="1"/>
    <x v="4"/>
    <x v="72"/>
    <x v="1498"/>
    <n v="5"/>
    <n v="0"/>
    <x v="232"/>
    <x v="3"/>
    <x v="0"/>
    <n v="0.2"/>
    <n v="5.8823529411764705E-2"/>
  </r>
  <r>
    <x v="1718"/>
    <s v="CA-2018-169943"/>
    <x v="288"/>
    <d v="2018-05-24T00:00:00"/>
    <s v="Standard Class"/>
    <s v="BN-11515"/>
    <x v="202"/>
    <x v="0"/>
    <x v="0"/>
    <s v="New York City"/>
    <x v="15"/>
    <n v="10011"/>
    <x v="3"/>
    <s v="FUR-FU-10002088"/>
    <x v="0"/>
    <x v="5"/>
    <x v="1093"/>
    <x v="1499"/>
    <n v="4"/>
    <n v="0"/>
    <x v="1578"/>
    <x v="3"/>
    <x v="0"/>
    <n v="0.2"/>
    <n v="5.8823529411764705E-2"/>
  </r>
  <r>
    <x v="1719"/>
    <s v="CA-2018-169943"/>
    <x v="288"/>
    <d v="2018-05-24T00:00:00"/>
    <s v="Standard Class"/>
    <s v="BN-11515"/>
    <x v="202"/>
    <x v="0"/>
    <x v="0"/>
    <s v="New York City"/>
    <x v="15"/>
    <n v="10011"/>
    <x v="3"/>
    <s v="FUR-FU-10000010"/>
    <x v="0"/>
    <x v="5"/>
    <x v="527"/>
    <x v="1500"/>
    <n v="8"/>
    <n v="0"/>
    <x v="1579"/>
    <x v="3"/>
    <x v="0"/>
    <n v="0.2"/>
    <n v="5.8823529411764705E-2"/>
  </r>
  <r>
    <x v="1720"/>
    <s v="CA-2018-169943"/>
    <x v="288"/>
    <d v="2018-05-24T00:00:00"/>
    <s v="Standard Class"/>
    <s v="BN-11515"/>
    <x v="202"/>
    <x v="0"/>
    <x v="0"/>
    <s v="New York City"/>
    <x v="15"/>
    <n v="10011"/>
    <x v="3"/>
    <s v="OFF-BI-10002824"/>
    <x v="1"/>
    <x v="8"/>
    <x v="528"/>
    <x v="1501"/>
    <n v="4"/>
    <n v="0.2"/>
    <x v="1580"/>
    <x v="3"/>
    <x v="0"/>
    <n v="0.2"/>
    <n v="5.8823529411764705E-2"/>
  </r>
  <r>
    <x v="1721"/>
    <s v="US-2017-123218"/>
    <x v="139"/>
    <d v="2017-12-25T00:00:00"/>
    <s v="Standard Class"/>
    <s v="KD-16345"/>
    <x v="44"/>
    <x v="0"/>
    <x v="0"/>
    <s v="Chicago"/>
    <x v="10"/>
    <n v="60623"/>
    <x v="2"/>
    <s v="TEC-PH-10001061"/>
    <x v="2"/>
    <x v="7"/>
    <x v="830"/>
    <x v="1305"/>
    <n v="2"/>
    <n v="0.2"/>
    <x v="1581"/>
    <x v="2"/>
    <x v="0"/>
    <n v="0.33333333333333331"/>
    <n v="0.1"/>
  </r>
  <r>
    <x v="1722"/>
    <s v="US-2017-123218"/>
    <x v="139"/>
    <d v="2017-12-25T00:00:00"/>
    <s v="Standard Class"/>
    <s v="KD-16345"/>
    <x v="44"/>
    <x v="0"/>
    <x v="0"/>
    <s v="Chicago"/>
    <x v="10"/>
    <n v="60623"/>
    <x v="2"/>
    <s v="TEC-AC-10000736"/>
    <x v="2"/>
    <x v="11"/>
    <x v="1094"/>
    <x v="1309"/>
    <n v="4"/>
    <n v="0.2"/>
    <x v="1582"/>
    <x v="2"/>
    <x v="0"/>
    <n v="0.33333333333333331"/>
    <n v="0.1"/>
  </r>
  <r>
    <x v="1723"/>
    <s v="US-2017-123218"/>
    <x v="139"/>
    <d v="2017-12-25T00:00:00"/>
    <s v="Standard Class"/>
    <s v="KD-16345"/>
    <x v="44"/>
    <x v="0"/>
    <x v="0"/>
    <s v="Chicago"/>
    <x v="10"/>
    <n v="60623"/>
    <x v="2"/>
    <s v="FUR-BO-10003966"/>
    <x v="0"/>
    <x v="0"/>
    <x v="1095"/>
    <x v="1403"/>
    <n v="3"/>
    <n v="0.3"/>
    <x v="1583"/>
    <x v="2"/>
    <x v="0"/>
    <n v="0.33333333333333331"/>
    <n v="0.1"/>
  </r>
  <r>
    <x v="1724"/>
    <s v="CA-2017-127453"/>
    <x v="546"/>
    <d v="2017-12-20T00:00:00"/>
    <s v="First Class"/>
    <s v="JK-15370"/>
    <x v="271"/>
    <x v="0"/>
    <x v="0"/>
    <s v="Philadelphia"/>
    <x v="9"/>
    <n v="19143"/>
    <x v="3"/>
    <s v="OFF-AP-10000828"/>
    <x v="1"/>
    <x v="9"/>
    <x v="1096"/>
    <x v="1502"/>
    <n v="3"/>
    <n v="0.2"/>
    <x v="1584"/>
    <x v="3"/>
    <x v="0"/>
    <n v="0.33333333333333331"/>
    <n v="5.8823529411764705E-2"/>
  </r>
  <r>
    <x v="1725"/>
    <s v="CA-2017-127453"/>
    <x v="546"/>
    <d v="2017-12-20T00:00:00"/>
    <s v="First Class"/>
    <s v="JK-15370"/>
    <x v="271"/>
    <x v="0"/>
    <x v="0"/>
    <s v="Philadelphia"/>
    <x v="9"/>
    <n v="19143"/>
    <x v="3"/>
    <s v="OFF-AP-10002906"/>
    <x v="1"/>
    <x v="9"/>
    <x v="1097"/>
    <x v="1503"/>
    <n v="2"/>
    <n v="0.2"/>
    <x v="1585"/>
    <x v="3"/>
    <x v="0"/>
    <n v="0.33333333333333331"/>
    <n v="5.8823529411764705E-2"/>
  </r>
  <r>
    <x v="1726"/>
    <s v="CA-2017-127453"/>
    <x v="546"/>
    <d v="2017-12-20T00:00:00"/>
    <s v="First Class"/>
    <s v="JK-15370"/>
    <x v="271"/>
    <x v="0"/>
    <x v="0"/>
    <s v="Philadelphia"/>
    <x v="9"/>
    <n v="19143"/>
    <x v="3"/>
    <s v="OFF-AP-10003860"/>
    <x v="1"/>
    <x v="9"/>
    <x v="1098"/>
    <x v="1504"/>
    <n v="4"/>
    <n v="0.2"/>
    <x v="1586"/>
    <x v="3"/>
    <x v="0"/>
    <n v="0.33333333333333331"/>
    <n v="5.8823529411764705E-2"/>
  </r>
  <r>
    <x v="1727"/>
    <s v="US-2019-164056"/>
    <x v="568"/>
    <d v="2019-05-04T00:00:00"/>
    <s v="Second Class"/>
    <s v="FM-14215"/>
    <x v="524"/>
    <x v="1"/>
    <x v="0"/>
    <s v="Dublin"/>
    <x v="24"/>
    <n v="43017"/>
    <x v="3"/>
    <s v="FUR-TA-10001307"/>
    <x v="0"/>
    <x v="3"/>
    <x v="1099"/>
    <x v="1505"/>
    <n v="5"/>
    <n v="0.4"/>
    <x v="1587"/>
    <x v="3"/>
    <x v="0"/>
    <n v="1"/>
    <n v="6.6666666666666666E-2"/>
  </r>
  <r>
    <x v="1728"/>
    <s v="CA-2018-106894"/>
    <x v="569"/>
    <d v="2018-02-07T00:00:00"/>
    <s v="Same Day"/>
    <s v="CA-12265"/>
    <x v="244"/>
    <x v="0"/>
    <x v="0"/>
    <s v="Springfield"/>
    <x v="17"/>
    <n v="22153"/>
    <x v="0"/>
    <s v="TEC-AC-10003063"/>
    <x v="2"/>
    <x v="11"/>
    <x v="1061"/>
    <x v="1506"/>
    <n v="4"/>
    <n v="0"/>
    <x v="1588"/>
    <x v="0"/>
    <x v="0"/>
    <n v="0.5"/>
    <n v="5.8823529411764705E-2"/>
  </r>
  <r>
    <x v="1729"/>
    <s v="CA-2018-106894"/>
    <x v="569"/>
    <d v="2018-02-07T00:00:00"/>
    <s v="Same Day"/>
    <s v="CA-12265"/>
    <x v="244"/>
    <x v="0"/>
    <x v="0"/>
    <s v="Springfield"/>
    <x v="17"/>
    <n v="22153"/>
    <x v="0"/>
    <s v="OFF-LA-10001045"/>
    <x v="1"/>
    <x v="2"/>
    <x v="708"/>
    <x v="1507"/>
    <n v="3"/>
    <n v="0"/>
    <x v="1589"/>
    <x v="0"/>
    <x v="0"/>
    <n v="0.5"/>
    <n v="5.8823529411764705E-2"/>
  </r>
  <r>
    <x v="1730"/>
    <s v="CA-2016-125136"/>
    <x v="450"/>
    <d v="2016-10-03T00:00:00"/>
    <s v="Standard Class"/>
    <s v="KD-16495"/>
    <x v="470"/>
    <x v="1"/>
    <x v="0"/>
    <s v="Fayetteville"/>
    <x v="3"/>
    <n v="28314"/>
    <x v="0"/>
    <s v="OFF-PA-10001457"/>
    <x v="1"/>
    <x v="10"/>
    <x v="1100"/>
    <x v="1508"/>
    <n v="8"/>
    <n v="0.2"/>
    <x v="1590"/>
    <x v="0"/>
    <x v="0"/>
    <n v="0.5"/>
    <n v="3.5714285714285712E-2"/>
  </r>
  <r>
    <x v="1731"/>
    <s v="CA-2016-125136"/>
    <x v="450"/>
    <d v="2016-10-03T00:00:00"/>
    <s v="Standard Class"/>
    <s v="KD-16495"/>
    <x v="470"/>
    <x v="1"/>
    <x v="0"/>
    <s v="Fayetteville"/>
    <x v="3"/>
    <n v="28314"/>
    <x v="0"/>
    <s v="OFF-PA-10001804"/>
    <x v="1"/>
    <x v="10"/>
    <x v="129"/>
    <x v="1432"/>
    <n v="2"/>
    <n v="0.2"/>
    <x v="1507"/>
    <x v="0"/>
    <x v="0"/>
    <n v="0.5"/>
    <n v="3.5714285714285712E-2"/>
  </r>
  <r>
    <x v="1732"/>
    <s v="US-2018-131149"/>
    <x v="212"/>
    <d v="2018-07-14T00:00:00"/>
    <s v="Standard Class"/>
    <s v="LH-17155"/>
    <x v="109"/>
    <x v="0"/>
    <x v="0"/>
    <s v="Dallas"/>
    <x v="5"/>
    <n v="75081"/>
    <x v="2"/>
    <s v="OFF-ST-10000689"/>
    <x v="1"/>
    <x v="4"/>
    <x v="426"/>
    <x v="1080"/>
    <n v="3"/>
    <n v="0.2"/>
    <x v="1121"/>
    <x v="2"/>
    <x v="1"/>
    <n v="0.5"/>
    <n v="5.2631578947368418E-2"/>
  </r>
  <r>
    <x v="1733"/>
    <s v="US-2018-131149"/>
    <x v="212"/>
    <d v="2018-07-14T00:00:00"/>
    <s v="Standard Class"/>
    <s v="LH-17155"/>
    <x v="109"/>
    <x v="0"/>
    <x v="0"/>
    <s v="Dallas"/>
    <x v="5"/>
    <n v="75081"/>
    <x v="2"/>
    <s v="OFF-AR-10002135"/>
    <x v="1"/>
    <x v="6"/>
    <x v="281"/>
    <x v="1509"/>
    <n v="4"/>
    <n v="0.2"/>
    <x v="1591"/>
    <x v="2"/>
    <x v="1"/>
    <n v="0.5"/>
    <n v="5.2631578947368418E-2"/>
  </r>
  <r>
    <x v="1734"/>
    <s v="CA-2019-101483"/>
    <x v="570"/>
    <d v="2019-08-01T00:00:00"/>
    <s v="Second Class"/>
    <s v="AG-10675"/>
    <x v="165"/>
    <x v="0"/>
    <x v="0"/>
    <s v="Jacksonville"/>
    <x v="3"/>
    <n v="28540"/>
    <x v="0"/>
    <s v="OFF-AP-10002082"/>
    <x v="1"/>
    <x v="9"/>
    <x v="1101"/>
    <x v="1510"/>
    <n v="2"/>
    <n v="0.2"/>
    <x v="1592"/>
    <x v="0"/>
    <x v="0"/>
    <n v="0.33333333333333331"/>
    <n v="6.6666666666666666E-2"/>
  </r>
  <r>
    <x v="1735"/>
    <s v="CA-2019-101483"/>
    <x v="570"/>
    <d v="2019-08-01T00:00:00"/>
    <s v="Second Class"/>
    <s v="AG-10675"/>
    <x v="165"/>
    <x v="0"/>
    <x v="0"/>
    <s v="Jacksonville"/>
    <x v="3"/>
    <n v="28540"/>
    <x v="0"/>
    <s v="TEC-PH-10003442"/>
    <x v="2"/>
    <x v="7"/>
    <x v="888"/>
    <x v="1114"/>
    <n v="5"/>
    <n v="0.2"/>
    <x v="1593"/>
    <x v="0"/>
    <x v="0"/>
    <n v="0.33333333333333331"/>
    <n v="6.6666666666666666E-2"/>
  </r>
  <r>
    <x v="1736"/>
    <s v="CA-2019-101483"/>
    <x v="570"/>
    <d v="2019-08-01T00:00:00"/>
    <s v="Second Class"/>
    <s v="AG-10675"/>
    <x v="165"/>
    <x v="0"/>
    <x v="0"/>
    <s v="Jacksonville"/>
    <x v="3"/>
    <n v="28540"/>
    <x v="0"/>
    <s v="OFF-AR-10002833"/>
    <x v="1"/>
    <x v="6"/>
    <x v="6"/>
    <x v="972"/>
    <n v="3"/>
    <n v="0.2"/>
    <x v="1594"/>
    <x v="0"/>
    <x v="0"/>
    <n v="0.33333333333333331"/>
    <n v="6.6666666666666666E-2"/>
  </r>
  <r>
    <x v="1737"/>
    <s v="CA-2017-130204"/>
    <x v="37"/>
    <d v="2017-09-09T00:00:00"/>
    <s v="Standard Class"/>
    <s v="DB-13120"/>
    <x v="106"/>
    <x v="1"/>
    <x v="0"/>
    <s v="San Francisco"/>
    <x v="1"/>
    <n v="94122"/>
    <x v="1"/>
    <s v="OFF-ST-10001325"/>
    <x v="1"/>
    <x v="4"/>
    <x v="471"/>
    <x v="974"/>
    <n v="3"/>
    <n v="0"/>
    <x v="1011"/>
    <x v="1"/>
    <x v="0"/>
    <n v="0.33333333333333331"/>
    <n v="7.1428571428571425E-2"/>
  </r>
  <r>
    <x v="1738"/>
    <s v="CA-2017-130204"/>
    <x v="37"/>
    <d v="2017-09-09T00:00:00"/>
    <s v="Standard Class"/>
    <s v="DB-13120"/>
    <x v="106"/>
    <x v="1"/>
    <x v="0"/>
    <s v="San Francisco"/>
    <x v="1"/>
    <n v="94122"/>
    <x v="1"/>
    <s v="TEC-AC-10003038"/>
    <x v="2"/>
    <x v="11"/>
    <x v="1033"/>
    <x v="1511"/>
    <n v="2"/>
    <n v="0"/>
    <x v="1595"/>
    <x v="1"/>
    <x v="0"/>
    <n v="0.33333333333333331"/>
    <n v="7.1428571428571425E-2"/>
  </r>
  <r>
    <x v="1739"/>
    <s v="CA-2017-130204"/>
    <x v="37"/>
    <d v="2017-09-09T00:00:00"/>
    <s v="Standard Class"/>
    <s v="DB-13120"/>
    <x v="106"/>
    <x v="1"/>
    <x v="0"/>
    <s v="San Francisco"/>
    <x v="1"/>
    <n v="94122"/>
    <x v="1"/>
    <s v="TEC-AC-10003590"/>
    <x v="2"/>
    <x v="11"/>
    <x v="1102"/>
    <x v="1512"/>
    <n v="5"/>
    <n v="0"/>
    <x v="1596"/>
    <x v="1"/>
    <x v="0"/>
    <n v="0.33333333333333331"/>
    <n v="7.1428571428571425E-2"/>
  </r>
  <r>
    <x v="1740"/>
    <s v="CA-2016-110527"/>
    <x v="128"/>
    <d v="2016-08-16T00:00:00"/>
    <s v="Standard Class"/>
    <s v="ED-13885"/>
    <x v="525"/>
    <x v="2"/>
    <x v="0"/>
    <s v="San Diego"/>
    <x v="1"/>
    <n v="92037"/>
    <x v="1"/>
    <s v="OFF-LA-10000262"/>
    <x v="1"/>
    <x v="2"/>
    <x v="941"/>
    <x v="1513"/>
    <n v="8"/>
    <n v="0"/>
    <x v="1597"/>
    <x v="1"/>
    <x v="0"/>
    <n v="1"/>
    <n v="7.1428571428571425E-2"/>
  </r>
  <r>
    <x v="1741"/>
    <s v="CA-2019-152807"/>
    <x v="505"/>
    <d v="2019-11-03T00:00:00"/>
    <s v="Standard Class"/>
    <s v="MC-18100"/>
    <x v="498"/>
    <x v="0"/>
    <x v="0"/>
    <s v="Philadelphia"/>
    <x v="9"/>
    <n v="19140"/>
    <x v="3"/>
    <s v="OFF-PA-10004355"/>
    <x v="1"/>
    <x v="10"/>
    <x v="1103"/>
    <x v="561"/>
    <n v="4"/>
    <n v="0.2"/>
    <x v="570"/>
    <x v="3"/>
    <x v="0"/>
    <n v="0.25"/>
    <n v="5.2631578947368418E-2"/>
  </r>
  <r>
    <x v="1742"/>
    <s v="CA-2019-152807"/>
    <x v="505"/>
    <d v="2019-11-03T00:00:00"/>
    <s v="Standard Class"/>
    <s v="MC-18100"/>
    <x v="498"/>
    <x v="0"/>
    <x v="0"/>
    <s v="Philadelphia"/>
    <x v="9"/>
    <n v="19140"/>
    <x v="3"/>
    <s v="FUR-FU-10004415"/>
    <x v="0"/>
    <x v="5"/>
    <x v="1063"/>
    <x v="1514"/>
    <n v="2"/>
    <n v="0.2"/>
    <x v="1598"/>
    <x v="3"/>
    <x v="0"/>
    <n v="0.25"/>
    <n v="5.2631578947368418E-2"/>
  </r>
  <r>
    <x v="1743"/>
    <s v="CA-2019-152807"/>
    <x v="505"/>
    <d v="2019-11-03T00:00:00"/>
    <s v="Standard Class"/>
    <s v="MC-18100"/>
    <x v="498"/>
    <x v="0"/>
    <x v="0"/>
    <s v="Philadelphia"/>
    <x v="9"/>
    <n v="19140"/>
    <x v="3"/>
    <s v="OFF-ST-10002486"/>
    <x v="1"/>
    <x v="4"/>
    <x v="700"/>
    <x v="1515"/>
    <n v="2"/>
    <n v="0.2"/>
    <x v="1599"/>
    <x v="3"/>
    <x v="0"/>
    <n v="0.25"/>
    <n v="5.2631578947368418E-2"/>
  </r>
  <r>
    <x v="1744"/>
    <s v="CA-2019-152807"/>
    <x v="505"/>
    <d v="2019-11-03T00:00:00"/>
    <s v="Standard Class"/>
    <s v="MC-18100"/>
    <x v="498"/>
    <x v="0"/>
    <x v="0"/>
    <s v="Philadelphia"/>
    <x v="9"/>
    <n v="19140"/>
    <x v="3"/>
    <s v="TEC-AC-10001142"/>
    <x v="2"/>
    <x v="11"/>
    <x v="551"/>
    <x v="1516"/>
    <n v="7"/>
    <n v="0.2"/>
    <x v="1600"/>
    <x v="3"/>
    <x v="0"/>
    <n v="0.25"/>
    <n v="5.2631578947368418E-2"/>
  </r>
  <r>
    <x v="1745"/>
    <s v="CA-2016-133270"/>
    <x v="571"/>
    <d v="2016-06-09T00:00:00"/>
    <s v="First Class"/>
    <s v="BM-11785"/>
    <x v="298"/>
    <x v="0"/>
    <x v="0"/>
    <s v="Rochester"/>
    <x v="15"/>
    <n v="14609"/>
    <x v="3"/>
    <s v="OFF-AR-10002656"/>
    <x v="1"/>
    <x v="6"/>
    <x v="159"/>
    <x v="522"/>
    <n v="2"/>
    <n v="0"/>
    <x v="1601"/>
    <x v="3"/>
    <x v="0"/>
    <n v="1"/>
    <n v="7.1428571428571425E-2"/>
  </r>
  <r>
    <x v="1746"/>
    <s v="CA-2018-155670"/>
    <x v="572"/>
    <d v="2018-08-17T00:00:00"/>
    <s v="Second Class"/>
    <s v="EM-14065"/>
    <x v="191"/>
    <x v="0"/>
    <x v="0"/>
    <s v="Jacksonville"/>
    <x v="3"/>
    <n v="28540"/>
    <x v="0"/>
    <s v="OFF-BI-10000138"/>
    <x v="1"/>
    <x v="8"/>
    <x v="605"/>
    <x v="1517"/>
    <n v="8"/>
    <n v="0.7"/>
    <x v="1602"/>
    <x v="0"/>
    <x v="0"/>
    <n v="0.5"/>
    <n v="0.16666666666666666"/>
  </r>
  <r>
    <x v="1747"/>
    <s v="CA-2018-155670"/>
    <x v="572"/>
    <d v="2018-08-17T00:00:00"/>
    <s v="Second Class"/>
    <s v="EM-14065"/>
    <x v="191"/>
    <x v="0"/>
    <x v="0"/>
    <s v="Jacksonville"/>
    <x v="3"/>
    <n v="28540"/>
    <x v="0"/>
    <s v="OFF-PA-10004947"/>
    <x v="1"/>
    <x v="10"/>
    <x v="33"/>
    <x v="1518"/>
    <n v="3"/>
    <n v="0.2"/>
    <x v="1603"/>
    <x v="0"/>
    <x v="0"/>
    <n v="0.5"/>
    <n v="0.16666666666666666"/>
  </r>
  <r>
    <x v="1748"/>
    <s v="US-2016-157406"/>
    <x v="573"/>
    <d v="2016-04-29T00:00:00"/>
    <s v="Standard Class"/>
    <s v="DA-13450"/>
    <x v="526"/>
    <x v="2"/>
    <x v="0"/>
    <s v="Houston"/>
    <x v="5"/>
    <n v="77095"/>
    <x v="2"/>
    <s v="OFF-PA-10003543"/>
    <x v="1"/>
    <x v="10"/>
    <x v="723"/>
    <x v="563"/>
    <n v="2"/>
    <n v="0.2"/>
    <x v="572"/>
    <x v="2"/>
    <x v="0"/>
    <n v="0.5"/>
    <n v="0.125"/>
  </r>
  <r>
    <x v="1749"/>
    <s v="US-2016-157406"/>
    <x v="573"/>
    <d v="2016-04-29T00:00:00"/>
    <s v="Standard Class"/>
    <s v="DA-13450"/>
    <x v="526"/>
    <x v="2"/>
    <x v="0"/>
    <s v="Houston"/>
    <x v="5"/>
    <n v="77095"/>
    <x v="2"/>
    <s v="OFF-AR-10002221"/>
    <x v="1"/>
    <x v="6"/>
    <x v="1017"/>
    <x v="875"/>
    <n v="3"/>
    <n v="0.2"/>
    <x v="1604"/>
    <x v="2"/>
    <x v="0"/>
    <n v="0.5"/>
    <n v="0.125"/>
  </r>
  <r>
    <x v="1750"/>
    <s v="CA-2017-139094"/>
    <x v="6"/>
    <d v="2017-11-27T00:00:00"/>
    <s v="Standard Class"/>
    <s v="MO-17800"/>
    <x v="246"/>
    <x v="2"/>
    <x v="0"/>
    <s v="San Antonio"/>
    <x v="5"/>
    <n v="78207"/>
    <x v="2"/>
    <s v="FUR-TA-10004607"/>
    <x v="0"/>
    <x v="3"/>
    <x v="1104"/>
    <x v="1519"/>
    <n v="2"/>
    <n v="0.3"/>
    <x v="1605"/>
    <x v="2"/>
    <x v="0"/>
    <n v="1"/>
    <n v="9.0909090909090912E-2"/>
  </r>
  <r>
    <x v="1751"/>
    <s v="CA-2019-168837"/>
    <x v="336"/>
    <d v="2019-10-17T00:00:00"/>
    <s v="First Class"/>
    <s v="JW-15955"/>
    <x v="527"/>
    <x v="0"/>
    <x v="0"/>
    <s v="Oakland"/>
    <x v="1"/>
    <n v="94601"/>
    <x v="1"/>
    <s v="FUR-FU-10001918"/>
    <x v="0"/>
    <x v="5"/>
    <x v="283"/>
    <x v="1520"/>
    <n v="2"/>
    <n v="0"/>
    <x v="1606"/>
    <x v="1"/>
    <x v="0"/>
    <n v="1"/>
    <n v="9.0909090909090912E-2"/>
  </r>
  <r>
    <x v="1752"/>
    <s v="CA-2019-116715"/>
    <x v="574"/>
    <d v="2019-12-05T00:00:00"/>
    <s v="First Class"/>
    <s v="VW-21775"/>
    <x v="100"/>
    <x v="1"/>
    <x v="0"/>
    <s v="San Francisco"/>
    <x v="1"/>
    <n v="94122"/>
    <x v="1"/>
    <s v="OFF-ST-10004340"/>
    <x v="1"/>
    <x v="4"/>
    <x v="817"/>
    <x v="1521"/>
    <n v="9"/>
    <n v="0"/>
    <x v="1607"/>
    <x v="1"/>
    <x v="0"/>
    <n v="0.33333333333333331"/>
    <n v="5.5555555555555552E-2"/>
  </r>
  <r>
    <x v="1753"/>
    <s v="CA-2019-116715"/>
    <x v="574"/>
    <d v="2019-12-05T00:00:00"/>
    <s v="First Class"/>
    <s v="VW-21775"/>
    <x v="100"/>
    <x v="1"/>
    <x v="0"/>
    <s v="San Francisco"/>
    <x v="1"/>
    <n v="94122"/>
    <x v="1"/>
    <s v="OFF-PA-10004475"/>
    <x v="1"/>
    <x v="10"/>
    <x v="1072"/>
    <x v="1446"/>
    <n v="2"/>
    <n v="0"/>
    <x v="1522"/>
    <x v="1"/>
    <x v="0"/>
    <n v="0.33333333333333331"/>
    <n v="5.5555555555555552E-2"/>
  </r>
  <r>
    <x v="1754"/>
    <s v="CA-2019-116715"/>
    <x v="574"/>
    <d v="2019-12-05T00:00:00"/>
    <s v="First Class"/>
    <s v="VW-21775"/>
    <x v="100"/>
    <x v="1"/>
    <x v="0"/>
    <s v="San Francisco"/>
    <x v="1"/>
    <n v="94122"/>
    <x v="1"/>
    <s v="OFF-PA-10003893"/>
    <x v="1"/>
    <x v="10"/>
    <x v="1105"/>
    <x v="18"/>
    <n v="2"/>
    <n v="0"/>
    <x v="1608"/>
    <x v="1"/>
    <x v="0"/>
    <n v="0.33333333333333331"/>
    <n v="5.5555555555555552E-2"/>
  </r>
  <r>
    <x v="1755"/>
    <s v="CA-2017-135622"/>
    <x v="575"/>
    <d v="2017-12-11T00:00:00"/>
    <s v="Second Class"/>
    <s v="TT-21460"/>
    <x v="499"/>
    <x v="2"/>
    <x v="0"/>
    <s v="Fort Worth"/>
    <x v="5"/>
    <n v="76106"/>
    <x v="2"/>
    <s v="OFF-PA-10000100"/>
    <x v="1"/>
    <x v="10"/>
    <x v="833"/>
    <x v="1522"/>
    <n v="11"/>
    <n v="0.2"/>
    <x v="1609"/>
    <x v="2"/>
    <x v="0"/>
    <n v="0.5"/>
    <n v="7.1428571428571425E-2"/>
  </r>
  <r>
    <x v="1756"/>
    <s v="CA-2017-135622"/>
    <x v="575"/>
    <d v="2017-12-11T00:00:00"/>
    <s v="Second Class"/>
    <s v="TT-21460"/>
    <x v="499"/>
    <x v="2"/>
    <x v="0"/>
    <s v="Fort Worth"/>
    <x v="5"/>
    <n v="76106"/>
    <x v="2"/>
    <s v="TEC-PH-10001817"/>
    <x v="2"/>
    <x v="7"/>
    <x v="1106"/>
    <x v="1523"/>
    <n v="6"/>
    <n v="0.2"/>
    <x v="1610"/>
    <x v="2"/>
    <x v="0"/>
    <n v="0.5"/>
    <n v="7.1428571428571425E-2"/>
  </r>
  <r>
    <x v="1757"/>
    <s v="US-2017-107349"/>
    <x v="562"/>
    <d v="2017-07-15T00:00:00"/>
    <s v="First Class"/>
    <s v="SL-20155"/>
    <x v="359"/>
    <x v="2"/>
    <x v="0"/>
    <s v="Houston"/>
    <x v="5"/>
    <n v="77095"/>
    <x v="2"/>
    <s v="OFF-BI-10001765"/>
    <x v="1"/>
    <x v="8"/>
    <x v="994"/>
    <x v="1524"/>
    <n v="6"/>
    <n v="0.8"/>
    <x v="1611"/>
    <x v="2"/>
    <x v="0"/>
    <n v="1"/>
    <n v="0.1111111111111111"/>
  </r>
  <r>
    <x v="1758"/>
    <s v="CA-2016-139017"/>
    <x v="218"/>
    <d v="2016-05-17T00:00:00"/>
    <s v="Standard Class"/>
    <s v="RM-19375"/>
    <x v="528"/>
    <x v="0"/>
    <x v="0"/>
    <s v="Houston"/>
    <x v="5"/>
    <n v="77095"/>
    <x v="2"/>
    <s v="TEC-AC-10001013"/>
    <x v="2"/>
    <x v="11"/>
    <x v="821"/>
    <x v="1525"/>
    <n v="2"/>
    <n v="0.2"/>
    <x v="1612"/>
    <x v="2"/>
    <x v="0"/>
    <n v="1"/>
    <n v="0.1111111111111111"/>
  </r>
  <r>
    <x v="1759"/>
    <s v="CA-2016-141817"/>
    <x v="576"/>
    <d v="2016-01-12T00:00:00"/>
    <s v="Standard Class"/>
    <s v="MB-18085"/>
    <x v="469"/>
    <x v="0"/>
    <x v="0"/>
    <s v="Philadelphia"/>
    <x v="9"/>
    <n v="19143"/>
    <x v="3"/>
    <s v="OFF-AR-10003478"/>
    <x v="1"/>
    <x v="6"/>
    <x v="359"/>
    <x v="1526"/>
    <n v="3"/>
    <n v="0.2"/>
    <x v="1613"/>
    <x v="3"/>
    <x v="0"/>
    <n v="1"/>
    <n v="0.1"/>
  </r>
  <r>
    <x v="1760"/>
    <s v="CA-2017-130785"/>
    <x v="577"/>
    <d v="2017-09-09T00:00:00"/>
    <s v="Standard Class"/>
    <s v="AG-10900"/>
    <x v="151"/>
    <x v="0"/>
    <x v="0"/>
    <s v="San Diego"/>
    <x v="1"/>
    <n v="92105"/>
    <x v="1"/>
    <s v="FUR-BO-10000330"/>
    <x v="0"/>
    <x v="0"/>
    <x v="1107"/>
    <x v="1527"/>
    <n v="4"/>
    <n v="0.15"/>
    <x v="1614"/>
    <x v="1"/>
    <x v="1"/>
    <n v="0.33333333333333331"/>
    <n v="4.7619047619047616E-2"/>
  </r>
  <r>
    <x v="1761"/>
    <s v="CA-2017-130785"/>
    <x v="577"/>
    <d v="2017-09-09T00:00:00"/>
    <s v="Standard Class"/>
    <s v="AG-10900"/>
    <x v="151"/>
    <x v="0"/>
    <x v="0"/>
    <s v="San Diego"/>
    <x v="1"/>
    <n v="92105"/>
    <x v="1"/>
    <s v="OFF-BI-10001900"/>
    <x v="1"/>
    <x v="8"/>
    <x v="1108"/>
    <x v="1528"/>
    <n v="6"/>
    <n v="0.2"/>
    <x v="1615"/>
    <x v="1"/>
    <x v="1"/>
    <n v="0.33333333333333331"/>
    <n v="4.7619047619047616E-2"/>
  </r>
  <r>
    <x v="1762"/>
    <s v="CA-2017-130785"/>
    <x v="577"/>
    <d v="2017-09-09T00:00:00"/>
    <s v="Standard Class"/>
    <s v="AG-10900"/>
    <x v="151"/>
    <x v="0"/>
    <x v="0"/>
    <s v="San Diego"/>
    <x v="1"/>
    <n v="92105"/>
    <x v="1"/>
    <s v="FUR-BO-10003159"/>
    <x v="0"/>
    <x v="0"/>
    <x v="1109"/>
    <x v="1529"/>
    <n v="3"/>
    <n v="0.15"/>
    <x v="1616"/>
    <x v="1"/>
    <x v="1"/>
    <n v="0.33333333333333331"/>
    <n v="4.7619047619047616E-2"/>
  </r>
  <r>
    <x v="1763"/>
    <s v="CA-2018-110254"/>
    <x v="578"/>
    <d v="2018-08-08T00:00:00"/>
    <s v="Standard Class"/>
    <s v="ML-17755"/>
    <x v="529"/>
    <x v="2"/>
    <x v="0"/>
    <s v="Suffolk"/>
    <x v="17"/>
    <n v="23434"/>
    <x v="0"/>
    <s v="OFF-SU-10002573"/>
    <x v="1"/>
    <x v="14"/>
    <x v="354"/>
    <x v="1530"/>
    <n v="2"/>
    <n v="0"/>
    <x v="1617"/>
    <x v="0"/>
    <x v="0"/>
    <n v="0.25"/>
    <n v="7.6923076923076927E-2"/>
  </r>
  <r>
    <x v="1764"/>
    <s v="CA-2018-110254"/>
    <x v="578"/>
    <d v="2018-08-08T00:00:00"/>
    <s v="Standard Class"/>
    <s v="ML-17755"/>
    <x v="529"/>
    <x v="2"/>
    <x v="0"/>
    <s v="Suffolk"/>
    <x v="17"/>
    <n v="23434"/>
    <x v="0"/>
    <s v="OFF-LA-10004484"/>
    <x v="1"/>
    <x v="2"/>
    <x v="617"/>
    <x v="1531"/>
    <n v="1"/>
    <n v="0"/>
    <x v="1618"/>
    <x v="0"/>
    <x v="0"/>
    <n v="0.25"/>
    <n v="7.6923076923076927E-2"/>
  </r>
  <r>
    <x v="1765"/>
    <s v="CA-2018-110254"/>
    <x v="578"/>
    <d v="2018-08-08T00:00:00"/>
    <s v="Standard Class"/>
    <s v="ML-17755"/>
    <x v="529"/>
    <x v="2"/>
    <x v="0"/>
    <s v="Suffolk"/>
    <x v="17"/>
    <n v="23434"/>
    <x v="0"/>
    <s v="FUR-FU-10001591"/>
    <x v="0"/>
    <x v="5"/>
    <x v="1110"/>
    <x v="1532"/>
    <n v="9"/>
    <n v="0"/>
    <x v="1619"/>
    <x v="0"/>
    <x v="0"/>
    <n v="0.25"/>
    <n v="7.6923076923076927E-2"/>
  </r>
  <r>
    <x v="1766"/>
    <s v="CA-2018-110254"/>
    <x v="578"/>
    <d v="2018-08-08T00:00:00"/>
    <s v="Standard Class"/>
    <s v="ML-17755"/>
    <x v="529"/>
    <x v="2"/>
    <x v="0"/>
    <s v="Suffolk"/>
    <x v="17"/>
    <n v="23434"/>
    <x v="0"/>
    <s v="OFF-LA-10002034"/>
    <x v="1"/>
    <x v="2"/>
    <x v="1111"/>
    <x v="765"/>
    <n v="2"/>
    <n v="0"/>
    <x v="787"/>
    <x v="0"/>
    <x v="0"/>
    <n v="0.25"/>
    <n v="7.6923076923076927E-2"/>
  </r>
  <r>
    <x v="1767"/>
    <s v="US-2016-158057"/>
    <x v="579"/>
    <d v="2016-03-26T00:00:00"/>
    <s v="Standard Class"/>
    <s v="CC-12685"/>
    <x v="530"/>
    <x v="0"/>
    <x v="0"/>
    <s v="Greensboro"/>
    <x v="3"/>
    <n v="27405"/>
    <x v="0"/>
    <s v="OFF-BI-10004410"/>
    <x v="1"/>
    <x v="8"/>
    <x v="48"/>
    <x v="1533"/>
    <n v="4"/>
    <n v="0.7"/>
    <x v="1620"/>
    <x v="0"/>
    <x v="0"/>
    <n v="0.5"/>
    <n v="8.3333333333333329E-2"/>
  </r>
  <r>
    <x v="1768"/>
    <s v="US-2016-158057"/>
    <x v="579"/>
    <d v="2016-03-26T00:00:00"/>
    <s v="Standard Class"/>
    <s v="CC-12685"/>
    <x v="530"/>
    <x v="0"/>
    <x v="0"/>
    <s v="Greensboro"/>
    <x v="3"/>
    <n v="27405"/>
    <x v="0"/>
    <s v="OFF-BI-10002735"/>
    <x v="1"/>
    <x v="8"/>
    <x v="142"/>
    <x v="1534"/>
    <n v="5"/>
    <n v="0.7"/>
    <x v="1621"/>
    <x v="0"/>
    <x v="0"/>
    <n v="0.5"/>
    <n v="8.3333333333333329E-2"/>
  </r>
  <r>
    <x v="1769"/>
    <s v="CA-2019-146024"/>
    <x v="580"/>
    <d v="2019-03-08T00:00:00"/>
    <s v="Standard Class"/>
    <s v="SC-20770"/>
    <x v="34"/>
    <x v="1"/>
    <x v="0"/>
    <s v="Dallas"/>
    <x v="5"/>
    <n v="75081"/>
    <x v="2"/>
    <s v="OFF-SU-10001935"/>
    <x v="1"/>
    <x v="14"/>
    <x v="327"/>
    <x v="1535"/>
    <n v="4"/>
    <n v="0.2"/>
    <x v="1622"/>
    <x v="2"/>
    <x v="0"/>
    <n v="0.5"/>
    <n v="4.7619047619047616E-2"/>
  </r>
  <r>
    <x v="1770"/>
    <s v="CA-2019-146024"/>
    <x v="580"/>
    <d v="2019-03-08T00:00:00"/>
    <s v="Standard Class"/>
    <s v="SC-20770"/>
    <x v="34"/>
    <x v="1"/>
    <x v="0"/>
    <s v="Dallas"/>
    <x v="5"/>
    <n v="75081"/>
    <x v="2"/>
    <s v="OFF-BI-10003291"/>
    <x v="1"/>
    <x v="8"/>
    <x v="44"/>
    <x v="1536"/>
    <n v="7"/>
    <n v="0.8"/>
    <x v="1623"/>
    <x v="2"/>
    <x v="0"/>
    <n v="0.5"/>
    <n v="4.7619047619047616E-2"/>
  </r>
  <r>
    <x v="1771"/>
    <s v="CA-2018-129686"/>
    <x v="581"/>
    <d v="2018-11-29T00:00:00"/>
    <s v="Second Class"/>
    <s v="GG-14650"/>
    <x v="55"/>
    <x v="1"/>
    <x v="0"/>
    <s v="Chicago"/>
    <x v="10"/>
    <n v="60623"/>
    <x v="2"/>
    <s v="OFF-ST-10004337"/>
    <x v="1"/>
    <x v="4"/>
    <x v="847"/>
    <x v="1537"/>
    <n v="2"/>
    <n v="0.2"/>
    <x v="1624"/>
    <x v="2"/>
    <x v="0"/>
    <n v="0.5"/>
    <n v="4.1666666666666664E-2"/>
  </r>
  <r>
    <x v="1772"/>
    <s v="CA-2018-129686"/>
    <x v="581"/>
    <d v="2018-11-29T00:00:00"/>
    <s v="Second Class"/>
    <s v="GG-14650"/>
    <x v="55"/>
    <x v="1"/>
    <x v="0"/>
    <s v="Chicago"/>
    <x v="10"/>
    <n v="60623"/>
    <x v="2"/>
    <s v="TEC-AC-10001266"/>
    <x v="2"/>
    <x v="11"/>
    <x v="198"/>
    <x v="1538"/>
    <n v="6"/>
    <n v="0.2"/>
    <x v="1625"/>
    <x v="2"/>
    <x v="0"/>
    <n v="0.5"/>
    <n v="4.1666666666666664E-2"/>
  </r>
  <r>
    <x v="1773"/>
    <s v="CA-2016-118976"/>
    <x v="582"/>
    <d v="2016-05-03T00:00:00"/>
    <s v="Standard Class"/>
    <s v="MY-18295"/>
    <x v="501"/>
    <x v="1"/>
    <x v="0"/>
    <s v="Baltimore"/>
    <x v="39"/>
    <n v="21215"/>
    <x v="3"/>
    <s v="OFF-BI-10001628"/>
    <x v="1"/>
    <x v="8"/>
    <x v="1112"/>
    <x v="1539"/>
    <n v="2"/>
    <n v="0"/>
    <x v="1626"/>
    <x v="3"/>
    <x v="0"/>
    <n v="0.25"/>
    <n v="4.7619047619047616E-2"/>
  </r>
  <r>
    <x v="1774"/>
    <s v="CA-2016-118976"/>
    <x v="582"/>
    <d v="2016-05-03T00:00:00"/>
    <s v="Standard Class"/>
    <s v="MY-18295"/>
    <x v="501"/>
    <x v="1"/>
    <x v="0"/>
    <s v="Baltimore"/>
    <x v="39"/>
    <n v="21215"/>
    <x v="3"/>
    <s v="OFF-ST-10000877"/>
    <x v="1"/>
    <x v="4"/>
    <x v="1113"/>
    <x v="1540"/>
    <n v="9"/>
    <n v="0"/>
    <x v="1627"/>
    <x v="3"/>
    <x v="0"/>
    <n v="0.25"/>
    <n v="4.7619047619047616E-2"/>
  </r>
  <r>
    <x v="1775"/>
    <s v="CA-2016-118976"/>
    <x v="582"/>
    <d v="2016-05-03T00:00:00"/>
    <s v="Standard Class"/>
    <s v="MY-18295"/>
    <x v="501"/>
    <x v="1"/>
    <x v="0"/>
    <s v="Baltimore"/>
    <x v="39"/>
    <n v="21215"/>
    <x v="3"/>
    <s v="OFF-AR-10004752"/>
    <x v="1"/>
    <x v="6"/>
    <x v="1114"/>
    <x v="1541"/>
    <n v="2"/>
    <n v="0"/>
    <x v="1628"/>
    <x v="3"/>
    <x v="0"/>
    <n v="0.25"/>
    <n v="4.7619047619047616E-2"/>
  </r>
  <r>
    <x v="1776"/>
    <s v="CA-2016-118976"/>
    <x v="582"/>
    <d v="2016-05-03T00:00:00"/>
    <s v="Standard Class"/>
    <s v="MY-18295"/>
    <x v="501"/>
    <x v="1"/>
    <x v="0"/>
    <s v="Baltimore"/>
    <x v="39"/>
    <n v="21215"/>
    <x v="3"/>
    <s v="OFF-LA-10000452"/>
    <x v="1"/>
    <x v="2"/>
    <x v="812"/>
    <x v="982"/>
    <n v="1"/>
    <n v="0"/>
    <x v="1020"/>
    <x v="3"/>
    <x v="0"/>
    <n v="0.25"/>
    <n v="4.7619047619047616E-2"/>
  </r>
  <r>
    <x v="1777"/>
    <s v="CA-2017-105347"/>
    <x v="27"/>
    <d v="2017-11-28T00:00:00"/>
    <s v="Standard Class"/>
    <s v="DP-13000"/>
    <x v="24"/>
    <x v="0"/>
    <x v="0"/>
    <s v="Los Angeles"/>
    <x v="1"/>
    <n v="90004"/>
    <x v="1"/>
    <s v="OFF-PA-10000675"/>
    <x v="1"/>
    <x v="10"/>
    <x v="1115"/>
    <x v="1542"/>
    <n v="9"/>
    <n v="0"/>
    <x v="1629"/>
    <x v="1"/>
    <x v="0"/>
    <n v="0.5"/>
    <n v="5.8823529411764705E-2"/>
  </r>
  <r>
    <x v="1778"/>
    <s v="CA-2017-105347"/>
    <x v="27"/>
    <d v="2017-11-28T00:00:00"/>
    <s v="Standard Class"/>
    <s v="DP-13000"/>
    <x v="24"/>
    <x v="0"/>
    <x v="0"/>
    <s v="Los Angeles"/>
    <x v="1"/>
    <n v="90004"/>
    <x v="1"/>
    <s v="OFF-AR-10003045"/>
    <x v="1"/>
    <x v="6"/>
    <x v="425"/>
    <x v="456"/>
    <n v="5"/>
    <n v="0"/>
    <x v="467"/>
    <x v="1"/>
    <x v="0"/>
    <n v="0.5"/>
    <n v="5.8823529411764705E-2"/>
  </r>
  <r>
    <x v="1779"/>
    <s v="CA-2018-124667"/>
    <x v="583"/>
    <d v="2018-11-16T00:00:00"/>
    <s v="Standard Class"/>
    <s v="BD-11770"/>
    <x v="420"/>
    <x v="0"/>
    <x v="0"/>
    <s v="New York City"/>
    <x v="15"/>
    <n v="10011"/>
    <x v="3"/>
    <s v="TEC-AC-10003447"/>
    <x v="2"/>
    <x v="11"/>
    <x v="806"/>
    <x v="1543"/>
    <n v="3"/>
    <n v="0"/>
    <x v="1630"/>
    <x v="3"/>
    <x v="0"/>
    <n v="0.5"/>
    <n v="0.1"/>
  </r>
  <r>
    <x v="1780"/>
    <s v="CA-2018-124667"/>
    <x v="583"/>
    <d v="2018-11-16T00:00:00"/>
    <s v="Standard Class"/>
    <s v="BD-11770"/>
    <x v="420"/>
    <x v="0"/>
    <x v="0"/>
    <s v="New York City"/>
    <x v="15"/>
    <n v="10011"/>
    <x v="3"/>
    <s v="OFF-ST-10002276"/>
    <x v="1"/>
    <x v="4"/>
    <x v="226"/>
    <x v="1544"/>
    <n v="1"/>
    <n v="0"/>
    <x v="1631"/>
    <x v="3"/>
    <x v="0"/>
    <n v="0.5"/>
    <n v="0.1"/>
  </r>
  <r>
    <x v="1781"/>
    <s v="CA-2017-111094"/>
    <x v="584"/>
    <d v="2017-07-13T00:00:00"/>
    <s v="Standard Class"/>
    <s v="CB-12535"/>
    <x v="118"/>
    <x v="1"/>
    <x v="0"/>
    <s v="Franklin"/>
    <x v="31"/>
    <n v="2038"/>
    <x v="3"/>
    <s v="OFF-PA-10001609"/>
    <x v="1"/>
    <x v="10"/>
    <x v="1116"/>
    <x v="1545"/>
    <n v="2"/>
    <n v="0"/>
    <x v="1632"/>
    <x v="3"/>
    <x v="0"/>
    <n v="0.5"/>
    <n v="5.2631578947368418E-2"/>
  </r>
  <r>
    <x v="1782"/>
    <s v="CA-2017-111094"/>
    <x v="584"/>
    <d v="2017-07-13T00:00:00"/>
    <s v="Standard Class"/>
    <s v="CB-12535"/>
    <x v="118"/>
    <x v="1"/>
    <x v="0"/>
    <s v="Franklin"/>
    <x v="31"/>
    <n v="2038"/>
    <x v="3"/>
    <s v="OFF-BI-10001597"/>
    <x v="1"/>
    <x v="8"/>
    <x v="798"/>
    <x v="1546"/>
    <n v="3"/>
    <n v="0"/>
    <x v="1633"/>
    <x v="3"/>
    <x v="0"/>
    <n v="0.5"/>
    <n v="5.2631578947368418E-2"/>
  </r>
  <r>
    <x v="1783"/>
    <s v="CA-2019-166317"/>
    <x v="585"/>
    <d v="2019-09-26T00:00:00"/>
    <s v="Standard Class"/>
    <s v="JE-15610"/>
    <x v="531"/>
    <x v="1"/>
    <x v="0"/>
    <s v="Milwaukee"/>
    <x v="6"/>
    <n v="53209"/>
    <x v="2"/>
    <s v="OFF-PA-10004475"/>
    <x v="1"/>
    <x v="10"/>
    <x v="1072"/>
    <x v="1547"/>
    <n v="4"/>
    <n v="0"/>
    <x v="1634"/>
    <x v="2"/>
    <x v="0"/>
    <n v="0.25"/>
    <n v="0.05"/>
  </r>
  <r>
    <x v="1784"/>
    <s v="CA-2019-166317"/>
    <x v="585"/>
    <d v="2019-09-26T00:00:00"/>
    <s v="Standard Class"/>
    <s v="JE-15610"/>
    <x v="531"/>
    <x v="1"/>
    <x v="0"/>
    <s v="Milwaukee"/>
    <x v="6"/>
    <n v="53209"/>
    <x v="2"/>
    <s v="TEC-AC-10004510"/>
    <x v="2"/>
    <x v="11"/>
    <x v="953"/>
    <x v="1548"/>
    <n v="6"/>
    <n v="0"/>
    <x v="1635"/>
    <x v="2"/>
    <x v="0"/>
    <n v="0.25"/>
    <n v="0.05"/>
  </r>
  <r>
    <x v="1785"/>
    <s v="CA-2019-166317"/>
    <x v="585"/>
    <d v="2019-09-26T00:00:00"/>
    <s v="Standard Class"/>
    <s v="JE-15610"/>
    <x v="531"/>
    <x v="1"/>
    <x v="0"/>
    <s v="Milwaukee"/>
    <x v="6"/>
    <n v="53209"/>
    <x v="2"/>
    <s v="OFF-BI-10002976"/>
    <x v="1"/>
    <x v="8"/>
    <x v="857"/>
    <x v="1549"/>
    <n v="8"/>
    <n v="0"/>
    <x v="1636"/>
    <x v="2"/>
    <x v="0"/>
    <n v="0.25"/>
    <n v="0.05"/>
  </r>
  <r>
    <x v="1786"/>
    <s v="CA-2019-166317"/>
    <x v="585"/>
    <d v="2019-09-26T00:00:00"/>
    <s v="Standard Class"/>
    <s v="JE-15610"/>
    <x v="531"/>
    <x v="1"/>
    <x v="0"/>
    <s v="Milwaukee"/>
    <x v="6"/>
    <n v="53209"/>
    <x v="2"/>
    <s v="TEC-PH-10001615"/>
    <x v="2"/>
    <x v="7"/>
    <x v="1117"/>
    <x v="284"/>
    <n v="3"/>
    <n v="0"/>
    <x v="1637"/>
    <x v="2"/>
    <x v="0"/>
    <n v="0.25"/>
    <n v="0.05"/>
  </r>
  <r>
    <x v="1787"/>
    <s v="CA-2017-154326"/>
    <x v="586"/>
    <d v="2017-02-19T00:00:00"/>
    <s v="Standard Class"/>
    <s v="RP-19855"/>
    <x v="532"/>
    <x v="1"/>
    <x v="0"/>
    <s v="Kenosha"/>
    <x v="6"/>
    <n v="53142"/>
    <x v="2"/>
    <s v="TEC-PH-10001819"/>
    <x v="2"/>
    <x v="7"/>
    <x v="813"/>
    <x v="1550"/>
    <n v="3"/>
    <n v="0"/>
    <x v="1638"/>
    <x v="2"/>
    <x v="0"/>
    <n v="0.33333333333333331"/>
    <n v="6.6666666666666666E-2"/>
  </r>
  <r>
    <x v="1788"/>
    <s v="CA-2017-154326"/>
    <x v="586"/>
    <d v="2017-02-19T00:00:00"/>
    <s v="Standard Class"/>
    <s v="RP-19855"/>
    <x v="532"/>
    <x v="1"/>
    <x v="0"/>
    <s v="Kenosha"/>
    <x v="6"/>
    <n v="53142"/>
    <x v="2"/>
    <s v="TEC-PH-10000560"/>
    <x v="2"/>
    <x v="7"/>
    <x v="752"/>
    <x v="1551"/>
    <n v="2"/>
    <n v="0"/>
    <x v="1639"/>
    <x v="2"/>
    <x v="0"/>
    <n v="0.33333333333333331"/>
    <n v="6.6666666666666666E-2"/>
  </r>
  <r>
    <x v="1789"/>
    <s v="CA-2017-154326"/>
    <x v="586"/>
    <d v="2017-02-19T00:00:00"/>
    <s v="Standard Class"/>
    <s v="RP-19855"/>
    <x v="532"/>
    <x v="1"/>
    <x v="0"/>
    <s v="Kenosha"/>
    <x v="6"/>
    <n v="53142"/>
    <x v="2"/>
    <s v="TEC-AC-10004568"/>
    <x v="2"/>
    <x v="11"/>
    <x v="1118"/>
    <x v="1552"/>
    <n v="5"/>
    <n v="0"/>
    <x v="1640"/>
    <x v="2"/>
    <x v="0"/>
    <n v="0.33333333333333331"/>
    <n v="6.6666666666666666E-2"/>
  </r>
  <r>
    <x v="1790"/>
    <s v="CA-2016-102008"/>
    <x v="587"/>
    <d v="2016-10-04T00:00:00"/>
    <s v="Standard Class"/>
    <s v="RA-19915"/>
    <x v="154"/>
    <x v="0"/>
    <x v="0"/>
    <s v="New York City"/>
    <x v="15"/>
    <n v="10011"/>
    <x v="3"/>
    <s v="OFF-PA-10004092"/>
    <x v="1"/>
    <x v="10"/>
    <x v="593"/>
    <x v="1553"/>
    <n v="1"/>
    <n v="0"/>
    <x v="1641"/>
    <x v="3"/>
    <x v="0"/>
    <n v="1"/>
    <n v="4.5454545454545456E-2"/>
  </r>
  <r>
    <x v="1791"/>
    <s v="CA-2016-120474"/>
    <x v="588"/>
    <d v="2016-12-03T00:00:00"/>
    <s v="First Class"/>
    <s v="RP-19390"/>
    <x v="261"/>
    <x v="0"/>
    <x v="0"/>
    <s v="Madison"/>
    <x v="6"/>
    <n v="53711"/>
    <x v="2"/>
    <s v="FUR-CH-10001854"/>
    <x v="0"/>
    <x v="1"/>
    <x v="1119"/>
    <x v="1554"/>
    <n v="8"/>
    <n v="0"/>
    <x v="1642"/>
    <x v="2"/>
    <x v="0"/>
    <n v="0.5"/>
    <n v="0.04"/>
  </r>
  <r>
    <x v="1792"/>
    <s v="CA-2016-120474"/>
    <x v="588"/>
    <d v="2016-12-03T00:00:00"/>
    <s v="First Class"/>
    <s v="RP-19390"/>
    <x v="261"/>
    <x v="0"/>
    <x v="0"/>
    <s v="Madison"/>
    <x v="6"/>
    <n v="53711"/>
    <x v="2"/>
    <s v="OFF-AR-10000475"/>
    <x v="1"/>
    <x v="6"/>
    <x v="1120"/>
    <x v="1555"/>
    <n v="4"/>
    <n v="0"/>
    <x v="1643"/>
    <x v="2"/>
    <x v="0"/>
    <n v="0.5"/>
    <n v="0.04"/>
  </r>
  <r>
    <x v="1793"/>
    <s v="CA-2016-104773"/>
    <x v="589"/>
    <d v="2016-12-13T00:00:00"/>
    <s v="Standard Class"/>
    <s v="TB-21175"/>
    <x v="533"/>
    <x v="1"/>
    <x v="0"/>
    <s v="Houston"/>
    <x v="5"/>
    <n v="77041"/>
    <x v="2"/>
    <s v="OFF-ST-10000777"/>
    <x v="1"/>
    <x v="4"/>
    <x v="117"/>
    <x v="1556"/>
    <n v="2"/>
    <n v="0.2"/>
    <x v="1644"/>
    <x v="2"/>
    <x v="0"/>
    <n v="1"/>
    <n v="9.0909090909090912E-2"/>
  </r>
  <r>
    <x v="1794"/>
    <s v="CA-2018-140774"/>
    <x v="64"/>
    <d v="2018-09-10T00:00:00"/>
    <s v="Standard Class"/>
    <s v="BE-11455"/>
    <x v="534"/>
    <x v="2"/>
    <x v="0"/>
    <s v="Olathe"/>
    <x v="41"/>
    <n v="66062"/>
    <x v="2"/>
    <s v="OFF-AR-10004022"/>
    <x v="1"/>
    <x v="6"/>
    <x v="907"/>
    <x v="1557"/>
    <n v="3"/>
    <n v="0"/>
    <x v="1645"/>
    <x v="2"/>
    <x v="0"/>
    <n v="1"/>
    <n v="7.6923076923076927E-2"/>
  </r>
  <r>
    <x v="1795"/>
    <s v="US-2019-139465"/>
    <x v="151"/>
    <d v="2019-08-30T00:00:00"/>
    <s v="First Class"/>
    <s v="MR-17545"/>
    <x v="280"/>
    <x v="2"/>
    <x v="0"/>
    <s v="New York City"/>
    <x v="15"/>
    <n v="10024"/>
    <x v="3"/>
    <s v="OFF-ST-10002352"/>
    <x v="1"/>
    <x v="4"/>
    <x v="855"/>
    <x v="1558"/>
    <n v="8"/>
    <n v="0"/>
    <x v="1646"/>
    <x v="3"/>
    <x v="0"/>
    <n v="0.33333333333333331"/>
    <n v="0.16666666666666666"/>
  </r>
  <r>
    <x v="1796"/>
    <s v="US-2019-139465"/>
    <x v="151"/>
    <d v="2019-08-30T00:00:00"/>
    <s v="First Class"/>
    <s v="MR-17545"/>
    <x v="280"/>
    <x v="2"/>
    <x v="0"/>
    <s v="New York City"/>
    <x v="15"/>
    <n v="10024"/>
    <x v="3"/>
    <s v="TEC-PH-10000455"/>
    <x v="2"/>
    <x v="7"/>
    <x v="1121"/>
    <x v="1559"/>
    <n v="3"/>
    <n v="0"/>
    <x v="1647"/>
    <x v="3"/>
    <x v="0"/>
    <n v="0.33333333333333331"/>
    <n v="0.16666666666666666"/>
  </r>
  <r>
    <x v="1797"/>
    <s v="US-2019-139465"/>
    <x v="151"/>
    <d v="2019-08-30T00:00:00"/>
    <s v="First Class"/>
    <s v="MR-17545"/>
    <x v="280"/>
    <x v="2"/>
    <x v="0"/>
    <s v="New York City"/>
    <x v="15"/>
    <n v="10024"/>
    <x v="3"/>
    <s v="OFF-BI-10003910"/>
    <x v="1"/>
    <x v="8"/>
    <x v="8"/>
    <x v="1560"/>
    <n v="6"/>
    <n v="0.2"/>
    <x v="1648"/>
    <x v="3"/>
    <x v="0"/>
    <n v="0.33333333333333331"/>
    <n v="0.16666666666666666"/>
  </r>
  <r>
    <x v="1798"/>
    <s v="CA-2018-100965"/>
    <x v="274"/>
    <d v="2018-07-11T00:00:00"/>
    <s v="Standard Class"/>
    <s v="RM-19375"/>
    <x v="528"/>
    <x v="0"/>
    <x v="0"/>
    <s v="San Jose"/>
    <x v="1"/>
    <n v="95123"/>
    <x v="1"/>
    <s v="FUR-FU-10003039"/>
    <x v="0"/>
    <x v="5"/>
    <x v="484"/>
    <x v="1561"/>
    <n v="5"/>
    <n v="0"/>
    <x v="1649"/>
    <x v="1"/>
    <x v="0"/>
    <n v="1"/>
    <n v="0.1111111111111111"/>
  </r>
  <r>
    <x v="1799"/>
    <s v="CA-2018-121034"/>
    <x v="590"/>
    <d v="2018-08-10T00:00:00"/>
    <s v="Second Class"/>
    <s v="JF-15565"/>
    <x v="535"/>
    <x v="0"/>
    <x v="0"/>
    <s v="Dallas"/>
    <x v="5"/>
    <n v="75081"/>
    <x v="2"/>
    <s v="OFF-FA-10000585"/>
    <x v="1"/>
    <x v="13"/>
    <x v="204"/>
    <x v="1515"/>
    <n v="4"/>
    <n v="0.2"/>
    <x v="1650"/>
    <x v="2"/>
    <x v="0"/>
    <n v="0.5"/>
    <n v="6.25E-2"/>
  </r>
  <r>
    <x v="1800"/>
    <s v="CA-2018-121034"/>
    <x v="590"/>
    <d v="2018-08-10T00:00:00"/>
    <s v="Second Class"/>
    <s v="JF-15565"/>
    <x v="535"/>
    <x v="0"/>
    <x v="0"/>
    <s v="Dallas"/>
    <x v="5"/>
    <n v="75081"/>
    <x v="2"/>
    <s v="OFF-PA-10001994"/>
    <x v="1"/>
    <x v="10"/>
    <x v="1122"/>
    <x v="1562"/>
    <n v="3"/>
    <n v="0.2"/>
    <x v="1651"/>
    <x v="2"/>
    <x v="0"/>
    <n v="0.5"/>
    <n v="6.25E-2"/>
  </r>
  <r>
    <x v="1801"/>
    <s v="CA-2018-149461"/>
    <x v="373"/>
    <d v="2018-11-19T00:00:00"/>
    <s v="Standard Class"/>
    <s v="AS-10135"/>
    <x v="216"/>
    <x v="2"/>
    <x v="0"/>
    <s v="Auburn"/>
    <x v="4"/>
    <n v="98002"/>
    <x v="1"/>
    <s v="FUR-FU-10004270"/>
    <x v="0"/>
    <x v="5"/>
    <x v="998"/>
    <x v="1563"/>
    <n v="1"/>
    <n v="0"/>
    <x v="1652"/>
    <x v="1"/>
    <x v="0"/>
    <n v="1"/>
    <n v="0.33333333333333331"/>
  </r>
  <r>
    <x v="1802"/>
    <s v="CA-2019-158379"/>
    <x v="585"/>
    <d v="2019-09-26T00:00:00"/>
    <s v="Second Class"/>
    <s v="JA-15970"/>
    <x v="350"/>
    <x v="0"/>
    <x v="0"/>
    <s v="Philadelphia"/>
    <x v="9"/>
    <n v="19134"/>
    <x v="3"/>
    <s v="OFF-BI-10002498"/>
    <x v="1"/>
    <x v="8"/>
    <x v="440"/>
    <x v="1564"/>
    <n v="1"/>
    <n v="0.7"/>
    <x v="1653"/>
    <x v="3"/>
    <x v="0"/>
    <n v="0.33333333333333331"/>
    <n v="4.1666666666666664E-2"/>
  </r>
  <r>
    <x v="1803"/>
    <s v="CA-2019-158379"/>
    <x v="585"/>
    <d v="2019-09-26T00:00:00"/>
    <s v="Second Class"/>
    <s v="JA-15970"/>
    <x v="350"/>
    <x v="0"/>
    <x v="0"/>
    <s v="Philadelphia"/>
    <x v="9"/>
    <n v="19134"/>
    <x v="3"/>
    <s v="OFF-SU-10002881"/>
    <x v="1"/>
    <x v="14"/>
    <x v="466"/>
    <x v="1565"/>
    <n v="7"/>
    <n v="0.2"/>
    <x v="1654"/>
    <x v="3"/>
    <x v="0"/>
    <n v="0.33333333333333331"/>
    <n v="4.1666666666666664E-2"/>
  </r>
  <r>
    <x v="1804"/>
    <s v="CA-2019-158379"/>
    <x v="585"/>
    <d v="2019-09-26T00:00:00"/>
    <s v="Second Class"/>
    <s v="JA-15970"/>
    <x v="350"/>
    <x v="0"/>
    <x v="0"/>
    <s v="Philadelphia"/>
    <x v="9"/>
    <n v="19134"/>
    <x v="3"/>
    <s v="TEC-AC-10002926"/>
    <x v="2"/>
    <x v="11"/>
    <x v="1123"/>
    <x v="1566"/>
    <n v="2"/>
    <n v="0.2"/>
    <x v="1655"/>
    <x v="3"/>
    <x v="0"/>
    <n v="0.33333333333333331"/>
    <n v="4.1666666666666664E-2"/>
  </r>
  <r>
    <x v="1805"/>
    <s v="US-2018-116729"/>
    <x v="591"/>
    <d v="2018-12-28T00:00:00"/>
    <s v="First Class"/>
    <s v="GK-14620"/>
    <x v="136"/>
    <x v="1"/>
    <x v="0"/>
    <s v="Los Angeles"/>
    <x v="1"/>
    <n v="90049"/>
    <x v="1"/>
    <s v="TEC-PH-10002200"/>
    <x v="2"/>
    <x v="7"/>
    <x v="877"/>
    <x v="1567"/>
    <n v="7"/>
    <n v="0.2"/>
    <x v="1656"/>
    <x v="1"/>
    <x v="0"/>
    <n v="0.33333333333333331"/>
    <n v="7.1428571428571425E-2"/>
  </r>
  <r>
    <x v="1806"/>
    <s v="US-2018-116729"/>
    <x v="591"/>
    <d v="2018-12-28T00:00:00"/>
    <s v="First Class"/>
    <s v="GK-14620"/>
    <x v="136"/>
    <x v="1"/>
    <x v="0"/>
    <s v="Los Angeles"/>
    <x v="1"/>
    <n v="90049"/>
    <x v="1"/>
    <s v="OFF-PA-10002005"/>
    <x v="1"/>
    <x v="10"/>
    <x v="510"/>
    <x v="1568"/>
    <n v="7"/>
    <n v="0"/>
    <x v="1657"/>
    <x v="1"/>
    <x v="0"/>
    <n v="0.33333333333333331"/>
    <n v="7.1428571428571425E-2"/>
  </r>
  <r>
    <x v="1807"/>
    <s v="US-2018-116729"/>
    <x v="591"/>
    <d v="2018-12-28T00:00:00"/>
    <s v="First Class"/>
    <s v="GK-14620"/>
    <x v="136"/>
    <x v="1"/>
    <x v="0"/>
    <s v="Los Angeles"/>
    <x v="1"/>
    <n v="90049"/>
    <x v="1"/>
    <s v="TEC-AC-10001465"/>
    <x v="2"/>
    <x v="11"/>
    <x v="478"/>
    <x v="1569"/>
    <n v="7"/>
    <n v="0"/>
    <x v="1658"/>
    <x v="1"/>
    <x v="0"/>
    <n v="0.33333333333333331"/>
    <n v="7.1428571428571425E-2"/>
  </r>
  <r>
    <x v="1808"/>
    <s v="CA-2018-164938"/>
    <x v="592"/>
    <d v="2018-02-13T00:00:00"/>
    <s v="First Class"/>
    <s v="PB-19210"/>
    <x v="536"/>
    <x v="1"/>
    <x v="0"/>
    <s v="Tulsa"/>
    <x v="26"/>
    <n v="74133"/>
    <x v="2"/>
    <s v="TEC-PH-10004897"/>
    <x v="2"/>
    <x v="7"/>
    <x v="1124"/>
    <x v="1570"/>
    <n v="7"/>
    <n v="0"/>
    <x v="1659"/>
    <x v="2"/>
    <x v="0"/>
    <n v="1"/>
    <n v="0.5"/>
  </r>
  <r>
    <x v="1809"/>
    <s v="CA-2018-165484"/>
    <x v="248"/>
    <d v="2018-10-29T00:00:00"/>
    <s v="Standard Class"/>
    <s v="HK-14890"/>
    <x v="96"/>
    <x v="1"/>
    <x v="0"/>
    <s v="Chicago"/>
    <x v="10"/>
    <n v="60610"/>
    <x v="2"/>
    <s v="FUR-FU-10001196"/>
    <x v="0"/>
    <x v="5"/>
    <x v="1125"/>
    <x v="1571"/>
    <n v="7"/>
    <n v="0.6"/>
    <x v="1660"/>
    <x v="2"/>
    <x v="0"/>
    <n v="0.5"/>
    <n v="6.6666666666666666E-2"/>
  </r>
  <r>
    <x v="1810"/>
    <s v="CA-2018-165484"/>
    <x v="248"/>
    <d v="2018-10-29T00:00:00"/>
    <s v="Standard Class"/>
    <s v="HK-14890"/>
    <x v="96"/>
    <x v="1"/>
    <x v="0"/>
    <s v="Chicago"/>
    <x v="10"/>
    <n v="60610"/>
    <x v="2"/>
    <s v="OFF-PA-10000595"/>
    <x v="1"/>
    <x v="10"/>
    <x v="1126"/>
    <x v="1572"/>
    <n v="3"/>
    <n v="0.2"/>
    <x v="1661"/>
    <x v="2"/>
    <x v="0"/>
    <n v="0.5"/>
    <n v="6.6666666666666666E-2"/>
  </r>
  <r>
    <x v="1811"/>
    <s v="CA-2016-132612"/>
    <x v="3"/>
    <d v="2016-06-11T00:00:00"/>
    <s v="Second Class"/>
    <s v="FO-14305"/>
    <x v="383"/>
    <x v="0"/>
    <x v="0"/>
    <s v="Harrisonburg"/>
    <x v="17"/>
    <n v="22801"/>
    <x v="0"/>
    <s v="FUR-TA-10004534"/>
    <x v="0"/>
    <x v="3"/>
    <x v="121"/>
    <x v="1573"/>
    <n v="7"/>
    <n v="0"/>
    <x v="1662"/>
    <x v="0"/>
    <x v="0"/>
    <n v="1"/>
    <n v="6.6666666666666666E-2"/>
  </r>
  <r>
    <x v="1812"/>
    <s v="US-2019-161193"/>
    <x v="225"/>
    <d v="2019-11-26T00:00:00"/>
    <s v="Standard Class"/>
    <s v="BT-11680"/>
    <x v="537"/>
    <x v="0"/>
    <x v="0"/>
    <s v="Newark"/>
    <x v="24"/>
    <n v="43055"/>
    <x v="3"/>
    <s v="FUR-FU-10001861"/>
    <x v="0"/>
    <x v="5"/>
    <x v="275"/>
    <x v="292"/>
    <n v="5"/>
    <n v="0.2"/>
    <x v="1663"/>
    <x v="3"/>
    <x v="0"/>
    <n v="0.5"/>
    <n v="0.05"/>
  </r>
  <r>
    <x v="1813"/>
    <s v="US-2019-161193"/>
    <x v="225"/>
    <d v="2019-11-26T00:00:00"/>
    <s v="Standard Class"/>
    <s v="BT-11680"/>
    <x v="537"/>
    <x v="0"/>
    <x v="0"/>
    <s v="Newark"/>
    <x v="24"/>
    <n v="43055"/>
    <x v="3"/>
    <s v="FUR-FU-10000206"/>
    <x v="0"/>
    <x v="5"/>
    <x v="397"/>
    <x v="1574"/>
    <n v="2"/>
    <n v="0.2"/>
    <x v="1664"/>
    <x v="3"/>
    <x v="0"/>
    <n v="0.5"/>
    <n v="0.05"/>
  </r>
  <r>
    <x v="1814"/>
    <s v="CA-2017-131597"/>
    <x v="471"/>
    <d v="2017-09-18T00:00:00"/>
    <s v="Standard Class"/>
    <s v="SP-20620"/>
    <x v="407"/>
    <x v="1"/>
    <x v="0"/>
    <s v="Los Angeles"/>
    <x v="1"/>
    <n v="90045"/>
    <x v="1"/>
    <s v="FUR-TA-10002607"/>
    <x v="0"/>
    <x v="3"/>
    <x v="224"/>
    <x v="1575"/>
    <n v="3"/>
    <n v="0.2"/>
    <x v="1665"/>
    <x v="1"/>
    <x v="0"/>
    <n v="1"/>
    <n v="4.1666666666666664E-2"/>
  </r>
  <r>
    <x v="1815"/>
    <s v="CA-2017-164833"/>
    <x v="593"/>
    <d v="2017-06-04T00:00:00"/>
    <s v="Same Day"/>
    <s v="LL-16840"/>
    <x v="328"/>
    <x v="0"/>
    <x v="0"/>
    <s v="Seattle"/>
    <x v="4"/>
    <n v="98105"/>
    <x v="1"/>
    <s v="OFF-LA-10000443"/>
    <x v="1"/>
    <x v="2"/>
    <x v="1127"/>
    <x v="1576"/>
    <n v="2"/>
    <n v="0"/>
    <x v="1666"/>
    <x v="1"/>
    <x v="0"/>
    <n v="0.5"/>
    <n v="8.3333333333333329E-2"/>
  </r>
  <r>
    <x v="1816"/>
    <s v="CA-2017-164833"/>
    <x v="593"/>
    <d v="2017-06-04T00:00:00"/>
    <s v="Same Day"/>
    <s v="LL-16840"/>
    <x v="328"/>
    <x v="0"/>
    <x v="0"/>
    <s v="Seattle"/>
    <x v="4"/>
    <n v="98105"/>
    <x v="1"/>
    <s v="OFF-AR-10004685"/>
    <x v="1"/>
    <x v="6"/>
    <x v="183"/>
    <x v="1577"/>
    <n v="2"/>
    <n v="0"/>
    <x v="1667"/>
    <x v="1"/>
    <x v="0"/>
    <n v="0.5"/>
    <n v="8.3333333333333329E-2"/>
  </r>
  <r>
    <x v="1817"/>
    <s v="CA-2017-125423"/>
    <x v="350"/>
    <d v="2017-12-15T00:00:00"/>
    <s v="Second Class"/>
    <s v="MC-17575"/>
    <x v="430"/>
    <x v="0"/>
    <x v="0"/>
    <s v="Los Angeles"/>
    <x v="1"/>
    <n v="90036"/>
    <x v="1"/>
    <s v="OFF-LA-10001771"/>
    <x v="1"/>
    <x v="2"/>
    <x v="1128"/>
    <x v="745"/>
    <n v="2"/>
    <n v="0"/>
    <x v="763"/>
    <x v="1"/>
    <x v="0"/>
    <n v="1"/>
    <n v="9.0909090909090912E-2"/>
  </r>
  <r>
    <x v="1818"/>
    <s v="US-2016-130379"/>
    <x v="594"/>
    <d v="2016-05-29T00:00:00"/>
    <s v="Standard Class"/>
    <s v="JL-15235"/>
    <x v="538"/>
    <x v="0"/>
    <x v="0"/>
    <s v="Chicago"/>
    <x v="10"/>
    <n v="60623"/>
    <x v="2"/>
    <s v="OFF-AP-10001394"/>
    <x v="1"/>
    <x v="9"/>
    <x v="1129"/>
    <x v="1578"/>
    <n v="2"/>
    <n v="0.8"/>
    <x v="1668"/>
    <x v="2"/>
    <x v="0"/>
    <n v="0.5"/>
    <n v="0.1"/>
  </r>
  <r>
    <x v="1819"/>
    <s v="US-2016-130379"/>
    <x v="594"/>
    <d v="2016-05-29T00:00:00"/>
    <s v="Standard Class"/>
    <s v="JL-15235"/>
    <x v="538"/>
    <x v="0"/>
    <x v="0"/>
    <s v="Chicago"/>
    <x v="10"/>
    <n v="60623"/>
    <x v="2"/>
    <s v="FUR-FU-10002553"/>
    <x v="0"/>
    <x v="5"/>
    <x v="1130"/>
    <x v="1579"/>
    <n v="2"/>
    <n v="0.6"/>
    <x v="1669"/>
    <x v="2"/>
    <x v="0"/>
    <n v="0.5"/>
    <n v="0.1"/>
  </r>
  <r>
    <x v="1820"/>
    <s v="CA-2018-168956"/>
    <x v="595"/>
    <d v="2018-02-20T00:00:00"/>
    <s v="Standard Class"/>
    <s v="EA-14035"/>
    <x v="105"/>
    <x v="1"/>
    <x v="0"/>
    <s v="Chicago"/>
    <x v="10"/>
    <n v="60623"/>
    <x v="2"/>
    <s v="OFF-AP-10004233"/>
    <x v="1"/>
    <x v="9"/>
    <x v="1131"/>
    <x v="1580"/>
    <n v="6"/>
    <n v="0.8"/>
    <x v="1670"/>
    <x v="2"/>
    <x v="0"/>
    <n v="0.25"/>
    <n v="0.04"/>
  </r>
  <r>
    <x v="1821"/>
    <s v="CA-2018-168956"/>
    <x v="595"/>
    <d v="2018-02-20T00:00:00"/>
    <s v="Standard Class"/>
    <s v="EA-14035"/>
    <x v="105"/>
    <x v="1"/>
    <x v="0"/>
    <s v="Chicago"/>
    <x v="10"/>
    <n v="60623"/>
    <x v="2"/>
    <s v="OFF-FA-10000304"/>
    <x v="1"/>
    <x v="13"/>
    <x v="52"/>
    <x v="1535"/>
    <n v="4"/>
    <n v="0.2"/>
    <x v="1671"/>
    <x v="2"/>
    <x v="0"/>
    <n v="0.25"/>
    <n v="0.04"/>
  </r>
  <r>
    <x v="1822"/>
    <s v="CA-2018-168956"/>
    <x v="595"/>
    <d v="2018-02-20T00:00:00"/>
    <s v="Standard Class"/>
    <s v="EA-14035"/>
    <x v="105"/>
    <x v="1"/>
    <x v="0"/>
    <s v="Chicago"/>
    <x v="10"/>
    <n v="60623"/>
    <x v="2"/>
    <s v="FUR-CH-10004754"/>
    <x v="0"/>
    <x v="1"/>
    <x v="1132"/>
    <x v="1581"/>
    <n v="3"/>
    <n v="0.3"/>
    <x v="1672"/>
    <x v="2"/>
    <x v="0"/>
    <n v="0.25"/>
    <n v="0.04"/>
  </r>
  <r>
    <x v="1823"/>
    <s v="CA-2018-168956"/>
    <x v="595"/>
    <d v="2018-02-20T00:00:00"/>
    <s v="Standard Class"/>
    <s v="EA-14035"/>
    <x v="105"/>
    <x v="1"/>
    <x v="0"/>
    <s v="Chicago"/>
    <x v="10"/>
    <n v="60623"/>
    <x v="2"/>
    <s v="OFF-PA-10000809"/>
    <x v="1"/>
    <x v="10"/>
    <x v="1133"/>
    <x v="1182"/>
    <n v="1"/>
    <n v="0.2"/>
    <x v="1673"/>
    <x v="2"/>
    <x v="0"/>
    <n v="0.25"/>
    <n v="0.04"/>
  </r>
  <r>
    <x v="1824"/>
    <s v="CA-2018-167507"/>
    <x v="596"/>
    <d v="2018-12-28T00:00:00"/>
    <s v="Standard Class"/>
    <s v="SA-20830"/>
    <x v="193"/>
    <x v="0"/>
    <x v="0"/>
    <s v="Redmond"/>
    <x v="21"/>
    <n v="97756"/>
    <x v="1"/>
    <s v="OFF-BI-10003694"/>
    <x v="1"/>
    <x v="8"/>
    <x v="858"/>
    <x v="1582"/>
    <n v="10"/>
    <n v="0.7"/>
    <x v="1674"/>
    <x v="1"/>
    <x v="0"/>
    <n v="0.33333333333333331"/>
    <n v="4.7619047619047616E-2"/>
  </r>
  <r>
    <x v="1825"/>
    <s v="CA-2018-167507"/>
    <x v="596"/>
    <d v="2018-12-28T00:00:00"/>
    <s v="Standard Class"/>
    <s v="SA-20830"/>
    <x v="193"/>
    <x v="0"/>
    <x v="0"/>
    <s v="Redmond"/>
    <x v="21"/>
    <n v="97756"/>
    <x v="1"/>
    <s v="FUR-FU-10001935"/>
    <x v="0"/>
    <x v="5"/>
    <x v="345"/>
    <x v="1583"/>
    <n v="4"/>
    <n v="0.2"/>
    <x v="1675"/>
    <x v="1"/>
    <x v="0"/>
    <n v="0.33333333333333331"/>
    <n v="4.7619047619047616E-2"/>
  </r>
  <r>
    <x v="1826"/>
    <s v="CA-2018-167507"/>
    <x v="596"/>
    <d v="2018-12-28T00:00:00"/>
    <s v="Standard Class"/>
    <s v="SA-20830"/>
    <x v="193"/>
    <x v="0"/>
    <x v="0"/>
    <s v="Redmond"/>
    <x v="21"/>
    <n v="97756"/>
    <x v="1"/>
    <s v="FUR-FU-10002878"/>
    <x v="0"/>
    <x v="5"/>
    <x v="1134"/>
    <x v="1584"/>
    <n v="1"/>
    <n v="0.2"/>
    <x v="1676"/>
    <x v="1"/>
    <x v="0"/>
    <n v="0.33333333333333331"/>
    <n v="4.7619047619047616E-2"/>
  </r>
  <r>
    <x v="1827"/>
    <s v="CA-2018-109344"/>
    <x v="597"/>
    <d v="2018-02-11T00:00:00"/>
    <s v="Second Class"/>
    <s v="CH-12070"/>
    <x v="539"/>
    <x v="2"/>
    <x v="0"/>
    <s v="Raleigh"/>
    <x v="3"/>
    <n v="27604"/>
    <x v="0"/>
    <s v="TEC-PH-10002624"/>
    <x v="2"/>
    <x v="7"/>
    <x v="1135"/>
    <x v="1585"/>
    <n v="3"/>
    <n v="0.2"/>
    <x v="1677"/>
    <x v="0"/>
    <x v="0"/>
    <n v="1"/>
    <n v="0.25"/>
  </r>
  <r>
    <x v="1828"/>
    <s v="US-2017-140851"/>
    <x v="562"/>
    <d v="2017-07-15T00:00:00"/>
    <s v="Second Class"/>
    <s v="ND-18460"/>
    <x v="540"/>
    <x v="1"/>
    <x v="0"/>
    <s v="Macon"/>
    <x v="32"/>
    <n v="31204"/>
    <x v="0"/>
    <s v="OFF-PA-10000019"/>
    <x v="1"/>
    <x v="10"/>
    <x v="711"/>
    <x v="789"/>
    <n v="6"/>
    <n v="0"/>
    <x v="814"/>
    <x v="0"/>
    <x v="0"/>
    <n v="1"/>
    <n v="0.125"/>
  </r>
  <r>
    <x v="1829"/>
    <s v="CA-2016-103373"/>
    <x v="598"/>
    <d v="2016-05-24T00:00:00"/>
    <s v="Standard Class"/>
    <s v="BS-11755"/>
    <x v="94"/>
    <x v="0"/>
    <x v="0"/>
    <s v="Cleveland"/>
    <x v="24"/>
    <n v="44105"/>
    <x v="3"/>
    <s v="TEC-PH-10002885"/>
    <x v="2"/>
    <x v="7"/>
    <x v="1136"/>
    <x v="1586"/>
    <n v="2"/>
    <n v="0.4"/>
    <x v="1678"/>
    <x v="3"/>
    <x v="1"/>
    <n v="1"/>
    <n v="7.1428571428571425E-2"/>
  </r>
  <r>
    <x v="1830"/>
    <s v="CA-2019-145884"/>
    <x v="208"/>
    <d v="2019-10-21T00:00:00"/>
    <s v="Same Day"/>
    <s v="SL-20155"/>
    <x v="359"/>
    <x v="2"/>
    <x v="0"/>
    <s v="Muskogee"/>
    <x v="26"/>
    <n v="74403"/>
    <x v="2"/>
    <s v="TEC-PH-10000895"/>
    <x v="2"/>
    <x v="7"/>
    <x v="1137"/>
    <x v="1587"/>
    <n v="8"/>
    <n v="0"/>
    <x v="1679"/>
    <x v="2"/>
    <x v="0"/>
    <n v="0.5"/>
    <n v="0.1111111111111111"/>
  </r>
  <r>
    <x v="1831"/>
    <s v="CA-2019-145884"/>
    <x v="208"/>
    <d v="2019-10-21T00:00:00"/>
    <s v="Same Day"/>
    <s v="SL-20155"/>
    <x v="359"/>
    <x v="2"/>
    <x v="0"/>
    <s v="Muskogee"/>
    <x v="26"/>
    <n v="74403"/>
    <x v="2"/>
    <s v="FUR-TA-10002356"/>
    <x v="0"/>
    <x v="3"/>
    <x v="735"/>
    <x v="1588"/>
    <n v="1"/>
    <n v="0"/>
    <x v="1680"/>
    <x v="2"/>
    <x v="0"/>
    <n v="0.5"/>
    <n v="0.1111111111111111"/>
  </r>
  <r>
    <x v="1832"/>
    <s v="CA-2017-131422"/>
    <x v="599"/>
    <d v="2017-11-09T00:00:00"/>
    <s v="Standard Class"/>
    <s v="GB-14530"/>
    <x v="334"/>
    <x v="1"/>
    <x v="0"/>
    <s v="Monroe"/>
    <x v="3"/>
    <n v="28110"/>
    <x v="0"/>
    <s v="FUR-CH-10001270"/>
    <x v="0"/>
    <x v="1"/>
    <x v="860"/>
    <x v="724"/>
    <n v="3"/>
    <n v="0.2"/>
    <x v="1681"/>
    <x v="0"/>
    <x v="0"/>
    <n v="1"/>
    <n v="0.05"/>
  </r>
  <r>
    <x v="1833"/>
    <s v="CA-2019-162691"/>
    <x v="378"/>
    <d v="2019-08-07T00:00:00"/>
    <s v="Standard Class"/>
    <s v="AS-10045"/>
    <x v="442"/>
    <x v="1"/>
    <x v="0"/>
    <s v="Austin"/>
    <x v="5"/>
    <n v="78745"/>
    <x v="2"/>
    <s v="TEC-MA-10000488"/>
    <x v="2"/>
    <x v="15"/>
    <x v="1138"/>
    <x v="1589"/>
    <n v="3"/>
    <n v="0.4"/>
    <x v="1682"/>
    <x v="2"/>
    <x v="0"/>
    <n v="0.5"/>
    <n v="0.1"/>
  </r>
  <r>
    <x v="1834"/>
    <s v="CA-2019-162691"/>
    <x v="378"/>
    <d v="2019-08-07T00:00:00"/>
    <s v="Standard Class"/>
    <s v="AS-10045"/>
    <x v="442"/>
    <x v="1"/>
    <x v="0"/>
    <s v="Austin"/>
    <x v="5"/>
    <n v="78745"/>
    <x v="2"/>
    <s v="OFF-PA-10003729"/>
    <x v="1"/>
    <x v="10"/>
    <x v="1139"/>
    <x v="1590"/>
    <n v="7"/>
    <n v="0.2"/>
    <x v="1683"/>
    <x v="2"/>
    <x v="0"/>
    <n v="0.5"/>
    <n v="0.1"/>
  </r>
  <r>
    <x v="1835"/>
    <s v="CA-2016-141278"/>
    <x v="261"/>
    <d v="2016-06-24T00:00:00"/>
    <s v="First Class"/>
    <s v="RM-19375"/>
    <x v="528"/>
    <x v="0"/>
    <x v="0"/>
    <s v="Meriden"/>
    <x v="29"/>
    <n v="6450"/>
    <x v="3"/>
    <s v="OFF-AR-10003056"/>
    <x v="1"/>
    <x v="6"/>
    <x v="18"/>
    <x v="1591"/>
    <n v="5"/>
    <n v="0"/>
    <x v="1684"/>
    <x v="3"/>
    <x v="0"/>
    <n v="1"/>
    <n v="0.1111111111111111"/>
  </r>
  <r>
    <x v="1836"/>
    <s v="CA-2019-122693"/>
    <x v="600"/>
    <d v="2019-02-21T00:00:00"/>
    <s v="Second Class"/>
    <s v="NH-18610"/>
    <x v="468"/>
    <x v="1"/>
    <x v="0"/>
    <s v="Roswell"/>
    <x v="32"/>
    <n v="30076"/>
    <x v="0"/>
    <s v="OFF-AP-10002518"/>
    <x v="1"/>
    <x v="9"/>
    <x v="160"/>
    <x v="1592"/>
    <n v="7"/>
    <n v="0"/>
    <x v="1685"/>
    <x v="0"/>
    <x v="0"/>
    <n v="1"/>
    <n v="9.0909090909090912E-2"/>
  </r>
  <r>
    <x v="1837"/>
    <s v="CA-2016-117345"/>
    <x v="601"/>
    <d v="2016-08-05T00:00:00"/>
    <s v="Standard Class"/>
    <s v="BF-10975"/>
    <x v="541"/>
    <x v="1"/>
    <x v="0"/>
    <s v="Charlotte"/>
    <x v="3"/>
    <n v="28205"/>
    <x v="0"/>
    <s v="OFF-LA-10000240"/>
    <x v="1"/>
    <x v="2"/>
    <x v="2"/>
    <x v="1593"/>
    <n v="3"/>
    <n v="0.2"/>
    <x v="1686"/>
    <x v="0"/>
    <x v="0"/>
    <n v="0.25"/>
    <n v="7.6923076923076927E-2"/>
  </r>
  <r>
    <x v="1838"/>
    <s v="CA-2016-117345"/>
    <x v="601"/>
    <d v="2016-08-05T00:00:00"/>
    <s v="Standard Class"/>
    <s v="BF-10975"/>
    <x v="541"/>
    <x v="1"/>
    <x v="0"/>
    <s v="Charlotte"/>
    <x v="3"/>
    <n v="28205"/>
    <x v="0"/>
    <s v="FUR-FU-10000629"/>
    <x v="0"/>
    <x v="5"/>
    <x v="93"/>
    <x v="1594"/>
    <n v="4"/>
    <n v="0.2"/>
    <x v="1687"/>
    <x v="0"/>
    <x v="0"/>
    <n v="0.25"/>
    <n v="7.6923076923076927E-2"/>
  </r>
  <r>
    <x v="1839"/>
    <s v="CA-2016-117345"/>
    <x v="601"/>
    <d v="2016-08-05T00:00:00"/>
    <s v="Standard Class"/>
    <s v="BF-10975"/>
    <x v="541"/>
    <x v="1"/>
    <x v="0"/>
    <s v="Charlotte"/>
    <x v="3"/>
    <n v="28205"/>
    <x v="0"/>
    <s v="OFF-AP-10001005"/>
    <x v="1"/>
    <x v="9"/>
    <x v="1140"/>
    <x v="1595"/>
    <n v="1"/>
    <n v="0.2"/>
    <x v="1688"/>
    <x v="0"/>
    <x v="0"/>
    <n v="0.25"/>
    <n v="7.6923076923076927E-2"/>
  </r>
  <r>
    <x v="1840"/>
    <s v="CA-2016-117345"/>
    <x v="601"/>
    <d v="2016-08-05T00:00:00"/>
    <s v="Standard Class"/>
    <s v="BF-10975"/>
    <x v="541"/>
    <x v="1"/>
    <x v="0"/>
    <s v="Charlotte"/>
    <x v="3"/>
    <n v="28205"/>
    <x v="0"/>
    <s v="OFF-PA-10002377"/>
    <x v="1"/>
    <x v="10"/>
    <x v="127"/>
    <x v="128"/>
    <n v="2"/>
    <n v="0.2"/>
    <x v="130"/>
    <x v="0"/>
    <x v="0"/>
    <n v="0.25"/>
    <n v="7.6923076923076927E-2"/>
  </r>
  <r>
    <x v="1841"/>
    <s v="CA-2018-157763"/>
    <x v="427"/>
    <d v="2018-07-23T00:00:00"/>
    <s v="Standard Class"/>
    <s v="KH-16330"/>
    <x v="542"/>
    <x v="1"/>
    <x v="0"/>
    <s v="Bowling Green"/>
    <x v="0"/>
    <n v="42104"/>
    <x v="0"/>
    <s v="FUR-CH-10000988"/>
    <x v="0"/>
    <x v="1"/>
    <x v="1141"/>
    <x v="1596"/>
    <n v="1"/>
    <n v="0"/>
    <x v="1689"/>
    <x v="0"/>
    <x v="0"/>
    <n v="1"/>
    <n v="5.5555555555555552E-2"/>
  </r>
  <r>
    <x v="1842"/>
    <s v="CA-2017-135391"/>
    <x v="97"/>
    <d v="2017-02-11T00:00:00"/>
    <s v="Second Class"/>
    <s v="FA-14230"/>
    <x v="135"/>
    <x v="1"/>
    <x v="0"/>
    <s v="San Antonio"/>
    <x v="5"/>
    <n v="78207"/>
    <x v="2"/>
    <s v="OFF-LA-10001074"/>
    <x v="1"/>
    <x v="2"/>
    <x v="300"/>
    <x v="110"/>
    <n v="4"/>
    <n v="0.2"/>
    <x v="1690"/>
    <x v="2"/>
    <x v="0"/>
    <n v="0.5"/>
    <n v="5.8823529411764705E-2"/>
  </r>
  <r>
    <x v="1843"/>
    <s v="CA-2017-135391"/>
    <x v="97"/>
    <d v="2017-02-11T00:00:00"/>
    <s v="Second Class"/>
    <s v="FA-14230"/>
    <x v="135"/>
    <x v="1"/>
    <x v="0"/>
    <s v="San Antonio"/>
    <x v="5"/>
    <n v="78207"/>
    <x v="2"/>
    <s v="FUR-FU-10001986"/>
    <x v="0"/>
    <x v="5"/>
    <x v="1142"/>
    <x v="1597"/>
    <n v="2"/>
    <n v="0.6"/>
    <x v="1691"/>
    <x v="2"/>
    <x v="0"/>
    <n v="0.5"/>
    <n v="5.8823529411764705E-2"/>
  </r>
  <r>
    <x v="1844"/>
    <s v="US-2019-113852"/>
    <x v="570"/>
    <d v="2019-08-02T00:00:00"/>
    <s v="Standard Class"/>
    <s v="GW-14605"/>
    <x v="543"/>
    <x v="0"/>
    <x v="0"/>
    <s v="Seattle"/>
    <x v="4"/>
    <n v="98115"/>
    <x v="1"/>
    <s v="TEC-AC-10003027"/>
    <x v="2"/>
    <x v="11"/>
    <x v="25"/>
    <x v="26"/>
    <n v="3"/>
    <n v="0"/>
    <x v="26"/>
    <x v="1"/>
    <x v="0"/>
    <n v="1"/>
    <n v="0.1111111111111111"/>
  </r>
  <r>
    <x v="1845"/>
    <s v="US-2019-158512"/>
    <x v="602"/>
    <d v="2019-01-17T00:00:00"/>
    <s v="Second Class"/>
    <s v="DA-13450"/>
    <x v="526"/>
    <x v="2"/>
    <x v="0"/>
    <s v="Washington"/>
    <x v="40"/>
    <n v="20016"/>
    <x v="3"/>
    <s v="OFF-PA-10001804"/>
    <x v="1"/>
    <x v="10"/>
    <x v="129"/>
    <x v="1598"/>
    <n v="6"/>
    <n v="0"/>
    <x v="1692"/>
    <x v="3"/>
    <x v="0"/>
    <n v="0.5"/>
    <n v="0.125"/>
  </r>
  <r>
    <x v="1846"/>
    <s v="US-2019-158512"/>
    <x v="602"/>
    <d v="2019-01-17T00:00:00"/>
    <s v="Second Class"/>
    <s v="DA-13450"/>
    <x v="526"/>
    <x v="2"/>
    <x v="0"/>
    <s v="Washington"/>
    <x v="40"/>
    <n v="20016"/>
    <x v="3"/>
    <s v="FUR-FU-10004973"/>
    <x v="0"/>
    <x v="5"/>
    <x v="1143"/>
    <x v="1023"/>
    <n v="2"/>
    <n v="0"/>
    <x v="1693"/>
    <x v="3"/>
    <x v="0"/>
    <n v="0.5"/>
    <n v="0.125"/>
  </r>
  <r>
    <x v="1847"/>
    <s v="CA-2019-128370"/>
    <x v="18"/>
    <d v="2019-09-10T00:00:00"/>
    <s v="Same Day"/>
    <s v="FH-14275"/>
    <x v="395"/>
    <x v="1"/>
    <x v="0"/>
    <s v="Los Angeles"/>
    <x v="1"/>
    <n v="90004"/>
    <x v="1"/>
    <s v="FUR-CH-10002602"/>
    <x v="0"/>
    <x v="1"/>
    <x v="291"/>
    <x v="1599"/>
    <n v="3"/>
    <n v="0.2"/>
    <x v="1694"/>
    <x v="1"/>
    <x v="0"/>
    <n v="0.5"/>
    <n v="4.7619047619047616E-2"/>
  </r>
  <r>
    <x v="1848"/>
    <s v="CA-2019-128370"/>
    <x v="18"/>
    <d v="2019-09-10T00:00:00"/>
    <s v="Same Day"/>
    <s v="FH-14275"/>
    <x v="395"/>
    <x v="1"/>
    <x v="0"/>
    <s v="Los Angeles"/>
    <x v="1"/>
    <n v="90004"/>
    <x v="1"/>
    <s v="OFF-BI-10004140"/>
    <x v="1"/>
    <x v="8"/>
    <x v="307"/>
    <x v="1600"/>
    <n v="2"/>
    <n v="0.2"/>
    <x v="1695"/>
    <x v="1"/>
    <x v="0"/>
    <n v="0.5"/>
    <n v="4.7619047619047616E-2"/>
  </r>
  <r>
    <x v="1849"/>
    <s v="CA-2017-160472"/>
    <x v="603"/>
    <d v="2017-07-25T00:00:00"/>
    <s v="Second Class"/>
    <s v="RK-19300"/>
    <x v="343"/>
    <x v="0"/>
    <x v="0"/>
    <s v="South Bend"/>
    <x v="14"/>
    <n v="46614"/>
    <x v="2"/>
    <s v="OFF-ST-10000464"/>
    <x v="1"/>
    <x v="4"/>
    <x v="1144"/>
    <x v="1601"/>
    <n v="1"/>
    <n v="0"/>
    <x v="1696"/>
    <x v="2"/>
    <x v="0"/>
    <n v="0.16666666666666666"/>
    <n v="0.125"/>
  </r>
  <r>
    <x v="1850"/>
    <s v="CA-2017-160472"/>
    <x v="603"/>
    <d v="2017-07-25T00:00:00"/>
    <s v="Second Class"/>
    <s v="RK-19300"/>
    <x v="343"/>
    <x v="0"/>
    <x v="0"/>
    <s v="South Bend"/>
    <x v="14"/>
    <n v="46614"/>
    <x v="2"/>
    <s v="TEC-AC-10002253"/>
    <x v="2"/>
    <x v="11"/>
    <x v="577"/>
    <x v="1602"/>
    <n v="5"/>
    <n v="0"/>
    <x v="1697"/>
    <x v="2"/>
    <x v="0"/>
    <n v="0.16666666666666666"/>
    <n v="0.125"/>
  </r>
  <r>
    <x v="1851"/>
    <s v="CA-2017-160472"/>
    <x v="603"/>
    <d v="2017-07-25T00:00:00"/>
    <s v="Second Class"/>
    <s v="RK-19300"/>
    <x v="343"/>
    <x v="0"/>
    <x v="0"/>
    <s v="South Bend"/>
    <x v="14"/>
    <n v="46614"/>
    <x v="2"/>
    <s v="OFF-PA-10000528"/>
    <x v="1"/>
    <x v="10"/>
    <x v="1145"/>
    <x v="1603"/>
    <n v="5"/>
    <n v="0"/>
    <x v="1698"/>
    <x v="2"/>
    <x v="0"/>
    <n v="0.16666666666666666"/>
    <n v="0.125"/>
  </r>
  <r>
    <x v="1852"/>
    <s v="CA-2017-160472"/>
    <x v="603"/>
    <d v="2017-07-25T00:00:00"/>
    <s v="Second Class"/>
    <s v="RK-19300"/>
    <x v="343"/>
    <x v="0"/>
    <x v="0"/>
    <s v="South Bend"/>
    <x v="14"/>
    <n v="46614"/>
    <x v="2"/>
    <s v="OFF-EN-10000483"/>
    <x v="1"/>
    <x v="12"/>
    <x v="374"/>
    <x v="1604"/>
    <n v="7"/>
    <n v="0"/>
    <x v="1699"/>
    <x v="2"/>
    <x v="0"/>
    <n v="0.16666666666666666"/>
    <n v="0.125"/>
  </r>
  <r>
    <x v="1853"/>
    <s v="CA-2017-160472"/>
    <x v="603"/>
    <d v="2017-07-25T00:00:00"/>
    <s v="Second Class"/>
    <s v="RK-19300"/>
    <x v="343"/>
    <x v="0"/>
    <x v="0"/>
    <s v="South Bend"/>
    <x v="14"/>
    <n v="46614"/>
    <x v="2"/>
    <s v="OFF-PA-10003129"/>
    <x v="1"/>
    <x v="10"/>
    <x v="1146"/>
    <x v="619"/>
    <n v="2"/>
    <n v="0"/>
    <x v="630"/>
    <x v="2"/>
    <x v="0"/>
    <n v="0.16666666666666666"/>
    <n v="0.125"/>
  </r>
  <r>
    <x v="1854"/>
    <s v="CA-2017-160472"/>
    <x v="603"/>
    <d v="2017-07-25T00:00:00"/>
    <s v="Second Class"/>
    <s v="RK-19300"/>
    <x v="343"/>
    <x v="0"/>
    <x v="0"/>
    <s v="South Bend"/>
    <x v="14"/>
    <n v="46614"/>
    <x v="2"/>
    <s v="OFF-ST-10003442"/>
    <x v="1"/>
    <x v="4"/>
    <x v="86"/>
    <x v="1605"/>
    <n v="5"/>
    <n v="0"/>
    <x v="1700"/>
    <x v="2"/>
    <x v="0"/>
    <n v="0.16666666666666666"/>
    <n v="0.125"/>
  </r>
  <r>
    <x v="1855"/>
    <s v="CA-2016-114643"/>
    <x v="604"/>
    <d v="2016-06-17T00:00:00"/>
    <s v="Standard Class"/>
    <s v="FM-14215"/>
    <x v="524"/>
    <x v="1"/>
    <x v="0"/>
    <s v="Los Angeles"/>
    <x v="1"/>
    <n v="90032"/>
    <x v="1"/>
    <s v="OFF-AR-10003631"/>
    <x v="1"/>
    <x v="6"/>
    <x v="772"/>
    <x v="1606"/>
    <n v="3"/>
    <n v="0"/>
    <x v="1701"/>
    <x v="1"/>
    <x v="0"/>
    <n v="1"/>
    <n v="6.6666666666666666E-2"/>
  </r>
  <r>
    <x v="1856"/>
    <s v="US-2019-158218"/>
    <x v="605"/>
    <d v="2019-05-15T00:00:00"/>
    <s v="Second Class"/>
    <s v="AC-10420"/>
    <x v="141"/>
    <x v="1"/>
    <x v="0"/>
    <s v="Houston"/>
    <x v="5"/>
    <n v="77041"/>
    <x v="2"/>
    <s v="OFF-ST-10000563"/>
    <x v="1"/>
    <x v="4"/>
    <x v="903"/>
    <x v="1607"/>
    <n v="5"/>
    <n v="0.2"/>
    <x v="1702"/>
    <x v="2"/>
    <x v="0"/>
    <n v="0.5"/>
    <n v="0.2"/>
  </r>
  <r>
    <x v="1857"/>
    <s v="US-2019-158218"/>
    <x v="605"/>
    <d v="2019-05-15T00:00:00"/>
    <s v="Second Class"/>
    <s v="AC-10420"/>
    <x v="141"/>
    <x v="1"/>
    <x v="0"/>
    <s v="Houston"/>
    <x v="5"/>
    <n v="77041"/>
    <x v="2"/>
    <s v="OFF-BI-10002133"/>
    <x v="1"/>
    <x v="8"/>
    <x v="1147"/>
    <x v="1608"/>
    <n v="4"/>
    <n v="0.8"/>
    <x v="1703"/>
    <x v="2"/>
    <x v="0"/>
    <n v="0.5"/>
    <n v="0.2"/>
  </r>
  <r>
    <x v="1858"/>
    <s v="CA-2017-121608"/>
    <x v="37"/>
    <d v="2017-09-05T00:00:00"/>
    <s v="First Class"/>
    <s v="JB-15400"/>
    <x v="80"/>
    <x v="1"/>
    <x v="0"/>
    <s v="Bristol"/>
    <x v="29"/>
    <n v="6010"/>
    <x v="3"/>
    <s v="OFF-AP-10002311"/>
    <x v="1"/>
    <x v="9"/>
    <x v="14"/>
    <x v="1609"/>
    <n v="2"/>
    <n v="0"/>
    <x v="1704"/>
    <x v="3"/>
    <x v="0"/>
    <n v="0.5"/>
    <n v="6.25E-2"/>
  </r>
  <r>
    <x v="1859"/>
    <s v="CA-2017-121608"/>
    <x v="37"/>
    <d v="2017-09-05T00:00:00"/>
    <s v="First Class"/>
    <s v="JB-15400"/>
    <x v="80"/>
    <x v="1"/>
    <x v="0"/>
    <s v="Bristol"/>
    <x v="29"/>
    <n v="6010"/>
    <x v="3"/>
    <s v="TEC-PH-10004959"/>
    <x v="2"/>
    <x v="7"/>
    <x v="1148"/>
    <x v="1610"/>
    <n v="1"/>
    <n v="0"/>
    <x v="1705"/>
    <x v="3"/>
    <x v="0"/>
    <n v="0.5"/>
    <n v="6.25E-2"/>
  </r>
  <r>
    <x v="1860"/>
    <s v="US-2019-121251"/>
    <x v="606"/>
    <d v="2019-03-27T00:00:00"/>
    <s v="First Class"/>
    <s v="GM-14440"/>
    <x v="306"/>
    <x v="0"/>
    <x v="0"/>
    <s v="New York City"/>
    <x v="15"/>
    <n v="10009"/>
    <x v="3"/>
    <s v="FUR-BO-10001918"/>
    <x v="0"/>
    <x v="0"/>
    <x v="1149"/>
    <x v="1611"/>
    <n v="2"/>
    <n v="0.2"/>
    <x v="1706"/>
    <x v="3"/>
    <x v="0"/>
    <n v="0.5"/>
    <n v="9.0909090909090912E-2"/>
  </r>
  <r>
    <x v="1861"/>
    <s v="US-2019-121251"/>
    <x v="606"/>
    <d v="2019-03-27T00:00:00"/>
    <s v="First Class"/>
    <s v="GM-14440"/>
    <x v="306"/>
    <x v="0"/>
    <x v="0"/>
    <s v="New York City"/>
    <x v="15"/>
    <n v="10009"/>
    <x v="3"/>
    <s v="TEC-PH-10004896"/>
    <x v="2"/>
    <x v="7"/>
    <x v="174"/>
    <x v="668"/>
    <n v="4"/>
    <n v="0"/>
    <x v="1010"/>
    <x v="3"/>
    <x v="0"/>
    <n v="0.5"/>
    <n v="9.0909090909090912E-2"/>
  </r>
  <r>
    <x v="1862"/>
    <s v="CA-2016-151078"/>
    <x v="607"/>
    <d v="2016-11-12T00:00:00"/>
    <s v="Same Day"/>
    <s v="RF-19840"/>
    <x v="167"/>
    <x v="0"/>
    <x v="0"/>
    <s v="San Antonio"/>
    <x v="5"/>
    <n v="78207"/>
    <x v="2"/>
    <s v="OFF-ST-10001328"/>
    <x v="1"/>
    <x v="4"/>
    <x v="178"/>
    <x v="1612"/>
    <n v="4"/>
    <n v="0.2"/>
    <x v="1707"/>
    <x v="2"/>
    <x v="0"/>
    <n v="1"/>
    <n v="9.0909090909090912E-2"/>
  </r>
  <r>
    <x v="1863"/>
    <s v="US-2018-100839"/>
    <x v="63"/>
    <d v="2018-10-17T00:00:00"/>
    <s v="Standard Class"/>
    <s v="NC-18625"/>
    <x v="544"/>
    <x v="1"/>
    <x v="0"/>
    <s v="Aurora"/>
    <x v="22"/>
    <n v="80013"/>
    <x v="1"/>
    <s v="FUR-TA-10004575"/>
    <x v="0"/>
    <x v="3"/>
    <x v="309"/>
    <x v="1613"/>
    <n v="5"/>
    <n v="0.5"/>
    <x v="1708"/>
    <x v="1"/>
    <x v="0"/>
    <n v="0.5"/>
    <n v="0.1111111111111111"/>
  </r>
  <r>
    <x v="1864"/>
    <s v="US-2018-100839"/>
    <x v="63"/>
    <d v="2018-10-17T00:00:00"/>
    <s v="Standard Class"/>
    <s v="NC-18625"/>
    <x v="544"/>
    <x v="1"/>
    <x v="0"/>
    <s v="Aurora"/>
    <x v="22"/>
    <n v="80013"/>
    <x v="1"/>
    <s v="FUR-FU-10001617"/>
    <x v="0"/>
    <x v="5"/>
    <x v="1150"/>
    <x v="1614"/>
    <n v="3"/>
    <n v="0.2"/>
    <x v="1709"/>
    <x v="1"/>
    <x v="0"/>
    <n v="0.5"/>
    <n v="0.1111111111111111"/>
  </r>
  <r>
    <x v="1865"/>
    <s v="US-2019-116659"/>
    <x v="105"/>
    <d v="2019-11-12T00:00:00"/>
    <s v="Same Day"/>
    <s v="NG-18355"/>
    <x v="243"/>
    <x v="1"/>
    <x v="0"/>
    <s v="Newark"/>
    <x v="24"/>
    <n v="43055"/>
    <x v="3"/>
    <s v="TEC-PH-10002824"/>
    <x v="2"/>
    <x v="7"/>
    <x v="1151"/>
    <x v="1615"/>
    <n v="3"/>
    <n v="0.4"/>
    <x v="1710"/>
    <x v="3"/>
    <x v="0"/>
    <n v="1"/>
    <n v="6.25E-2"/>
  </r>
  <r>
    <x v="1866"/>
    <s v="CA-2019-118857"/>
    <x v="4"/>
    <d v="2019-04-18T00:00:00"/>
    <s v="First Class"/>
    <s v="AH-10075"/>
    <x v="340"/>
    <x v="1"/>
    <x v="0"/>
    <s v="Henderson"/>
    <x v="33"/>
    <n v="89015"/>
    <x v="1"/>
    <s v="FUR-FU-10004460"/>
    <x v="0"/>
    <x v="5"/>
    <x v="793"/>
    <x v="1616"/>
    <n v="5"/>
    <n v="0"/>
    <x v="1711"/>
    <x v="1"/>
    <x v="0"/>
    <n v="1"/>
    <n v="0.05"/>
  </r>
  <r>
    <x v="1867"/>
    <s v="CA-2017-127110"/>
    <x v="608"/>
    <d v="2017-07-01T00:00:00"/>
    <s v="Standard Class"/>
    <s v="CH-12070"/>
    <x v="539"/>
    <x v="2"/>
    <x v="0"/>
    <s v="Philadelphia"/>
    <x v="9"/>
    <n v="19143"/>
    <x v="3"/>
    <s v="OFF-PA-10003309"/>
    <x v="1"/>
    <x v="10"/>
    <x v="1152"/>
    <x v="277"/>
    <n v="6"/>
    <n v="0.2"/>
    <x v="282"/>
    <x v="3"/>
    <x v="0"/>
    <n v="0.5"/>
    <n v="0.25"/>
  </r>
  <r>
    <x v="1868"/>
    <s v="CA-2017-127110"/>
    <x v="608"/>
    <d v="2017-07-01T00:00:00"/>
    <s v="Standard Class"/>
    <s v="CH-12070"/>
    <x v="539"/>
    <x v="2"/>
    <x v="0"/>
    <s v="Philadelphia"/>
    <x v="9"/>
    <n v="19143"/>
    <x v="3"/>
    <s v="OFF-ST-10002554"/>
    <x v="1"/>
    <x v="4"/>
    <x v="1153"/>
    <x v="1617"/>
    <n v="2"/>
    <n v="0.2"/>
    <x v="1712"/>
    <x v="3"/>
    <x v="0"/>
    <n v="0.5"/>
    <n v="0.25"/>
  </r>
  <r>
    <x v="1869"/>
    <s v="CA-2018-148201"/>
    <x v="370"/>
    <d v="2018-08-29T00:00:00"/>
    <s v="Second Class"/>
    <s v="CC-12145"/>
    <x v="230"/>
    <x v="0"/>
    <x v="0"/>
    <s v="Seattle"/>
    <x v="4"/>
    <n v="98103"/>
    <x v="1"/>
    <s v="OFF-PA-10000019"/>
    <x v="1"/>
    <x v="10"/>
    <x v="711"/>
    <x v="90"/>
    <n v="1"/>
    <n v="0"/>
    <x v="90"/>
    <x v="1"/>
    <x v="0"/>
    <n v="1"/>
    <n v="9.0909090909090912E-2"/>
  </r>
  <r>
    <x v="1870"/>
    <s v="CA-2016-116932"/>
    <x v="609"/>
    <d v="2016-07-25T00:00:00"/>
    <s v="Standard Class"/>
    <s v="ME-18010"/>
    <x v="545"/>
    <x v="1"/>
    <x v="0"/>
    <s v="San Francisco"/>
    <x v="1"/>
    <n v="94122"/>
    <x v="1"/>
    <s v="OFF-AR-10002067"/>
    <x v="1"/>
    <x v="6"/>
    <x v="1154"/>
    <x v="1618"/>
    <n v="5"/>
    <n v="0"/>
    <x v="1713"/>
    <x v="1"/>
    <x v="0"/>
    <n v="0.33333333333333331"/>
    <n v="0.16666666666666666"/>
  </r>
  <r>
    <x v="1871"/>
    <s v="CA-2016-116932"/>
    <x v="609"/>
    <d v="2016-07-25T00:00:00"/>
    <s v="Standard Class"/>
    <s v="ME-18010"/>
    <x v="545"/>
    <x v="1"/>
    <x v="0"/>
    <s v="San Francisco"/>
    <x v="1"/>
    <n v="94122"/>
    <x v="1"/>
    <s v="FUR-CH-10001215"/>
    <x v="0"/>
    <x v="1"/>
    <x v="445"/>
    <x v="479"/>
    <n v="2"/>
    <n v="0.2"/>
    <x v="490"/>
    <x v="1"/>
    <x v="0"/>
    <n v="0.33333333333333331"/>
    <n v="0.16666666666666666"/>
  </r>
  <r>
    <x v="1872"/>
    <s v="CA-2016-116932"/>
    <x v="609"/>
    <d v="2016-07-25T00:00:00"/>
    <s v="Standard Class"/>
    <s v="ME-18010"/>
    <x v="545"/>
    <x v="1"/>
    <x v="0"/>
    <s v="San Francisco"/>
    <x v="1"/>
    <n v="94122"/>
    <x v="1"/>
    <s v="FUR-TA-10004175"/>
    <x v="0"/>
    <x v="3"/>
    <x v="1155"/>
    <x v="1619"/>
    <n v="1"/>
    <n v="0.2"/>
    <x v="1714"/>
    <x v="1"/>
    <x v="0"/>
    <n v="0.33333333333333331"/>
    <n v="0.16666666666666666"/>
  </r>
  <r>
    <x v="1873"/>
    <s v="CA-2019-142888"/>
    <x v="610"/>
    <d v="2019-11-25T00:00:00"/>
    <s v="Standard Class"/>
    <s v="BP-11230"/>
    <x v="546"/>
    <x v="0"/>
    <x v="0"/>
    <s v="Spokane"/>
    <x v="4"/>
    <n v="99207"/>
    <x v="1"/>
    <s v="FUR-TA-10004767"/>
    <x v="0"/>
    <x v="3"/>
    <x v="1156"/>
    <x v="558"/>
    <n v="1"/>
    <n v="0"/>
    <x v="1715"/>
    <x v="1"/>
    <x v="1"/>
    <n v="1"/>
    <n v="0.16666666666666666"/>
  </r>
  <r>
    <x v="1874"/>
    <s v="CA-2016-147914"/>
    <x v="611"/>
    <d v="2016-06-09T00:00:00"/>
    <s v="Standard Class"/>
    <s v="MP-17470"/>
    <x v="88"/>
    <x v="2"/>
    <x v="0"/>
    <s v="Columbus"/>
    <x v="24"/>
    <n v="43229"/>
    <x v="3"/>
    <s v="OFF-PA-10001685"/>
    <x v="1"/>
    <x v="10"/>
    <x v="33"/>
    <x v="1620"/>
    <n v="2"/>
    <n v="0.2"/>
    <x v="1716"/>
    <x v="3"/>
    <x v="0"/>
    <n v="1"/>
    <n v="7.1428571428571425E-2"/>
  </r>
  <r>
    <x v="1875"/>
    <s v="US-2018-112977"/>
    <x v="612"/>
    <d v="2018-03-16T00:00:00"/>
    <s v="Standard Class"/>
    <s v="CJ-12010"/>
    <x v="170"/>
    <x v="0"/>
    <x v="0"/>
    <s v="Long Beach"/>
    <x v="15"/>
    <n v="11561"/>
    <x v="3"/>
    <s v="FUR-BO-10003272"/>
    <x v="0"/>
    <x v="0"/>
    <x v="587"/>
    <x v="1621"/>
    <n v="1"/>
    <n v="0.2"/>
    <x v="1717"/>
    <x v="3"/>
    <x v="0"/>
    <n v="1"/>
    <n v="0.05"/>
  </r>
  <r>
    <x v="1876"/>
    <s v="CA-2019-112039"/>
    <x v="613"/>
    <d v="2019-03-29T00:00:00"/>
    <s v="Standard Class"/>
    <s v="JC-15775"/>
    <x v="547"/>
    <x v="0"/>
    <x v="0"/>
    <s v="San Antonio"/>
    <x v="5"/>
    <n v="78207"/>
    <x v="2"/>
    <s v="TEC-PH-10000984"/>
    <x v="2"/>
    <x v="7"/>
    <x v="470"/>
    <x v="553"/>
    <n v="3"/>
    <n v="0.2"/>
    <x v="1718"/>
    <x v="2"/>
    <x v="0"/>
    <n v="1"/>
    <n v="6.25E-2"/>
  </r>
  <r>
    <x v="1877"/>
    <s v="CA-2019-118885"/>
    <x v="614"/>
    <d v="2020-01-02T00:00:00"/>
    <s v="Standard Class"/>
    <s v="JG-15160"/>
    <x v="506"/>
    <x v="0"/>
    <x v="0"/>
    <s v="Los Angeles"/>
    <x v="1"/>
    <n v="90049"/>
    <x v="1"/>
    <s v="FUR-CH-10002880"/>
    <x v="0"/>
    <x v="1"/>
    <x v="809"/>
    <x v="1622"/>
    <n v="4"/>
    <n v="0.2"/>
    <x v="1719"/>
    <x v="1"/>
    <x v="0"/>
    <n v="0.5"/>
    <n v="5.5555555555555552E-2"/>
  </r>
  <r>
    <x v="1878"/>
    <s v="CA-2019-118885"/>
    <x v="614"/>
    <d v="2020-01-02T00:00:00"/>
    <s v="Standard Class"/>
    <s v="JG-15160"/>
    <x v="506"/>
    <x v="0"/>
    <x v="0"/>
    <s v="Los Angeles"/>
    <x v="1"/>
    <n v="90049"/>
    <x v="1"/>
    <s v="TEC-PH-10002563"/>
    <x v="2"/>
    <x v="7"/>
    <x v="203"/>
    <x v="214"/>
    <n v="3"/>
    <n v="0.2"/>
    <x v="216"/>
    <x v="1"/>
    <x v="0"/>
    <n v="0.5"/>
    <n v="5.5555555555555552E-2"/>
  </r>
  <r>
    <x v="1879"/>
    <s v="US-2019-166611"/>
    <x v="615"/>
    <d v="2019-04-02T00:00:00"/>
    <s v="Standard Class"/>
    <s v="CK-12760"/>
    <x v="316"/>
    <x v="1"/>
    <x v="0"/>
    <s v="Jacksonville"/>
    <x v="2"/>
    <n v="32216"/>
    <x v="0"/>
    <s v="OFF-BI-10001191"/>
    <x v="1"/>
    <x v="8"/>
    <x v="979"/>
    <x v="1623"/>
    <n v="9"/>
    <n v="0.7"/>
    <x v="1720"/>
    <x v="0"/>
    <x v="0"/>
    <n v="1"/>
    <n v="7.1428571428571425E-2"/>
  </r>
  <r>
    <x v="1880"/>
    <s v="CA-2017-109512"/>
    <x v="616"/>
    <d v="2017-03-05T00:00:00"/>
    <s v="Same Day"/>
    <s v="LF-17185"/>
    <x v="166"/>
    <x v="0"/>
    <x v="0"/>
    <s v="New York City"/>
    <x v="15"/>
    <n v="10011"/>
    <x v="3"/>
    <s v="OFF-EN-10002621"/>
    <x v="1"/>
    <x v="12"/>
    <x v="153"/>
    <x v="1624"/>
    <n v="3"/>
    <n v="0"/>
    <x v="1721"/>
    <x v="3"/>
    <x v="0"/>
    <n v="0.33333333333333331"/>
    <n v="6.25E-2"/>
  </r>
  <r>
    <x v="1881"/>
    <s v="CA-2017-109512"/>
    <x v="616"/>
    <d v="2017-03-05T00:00:00"/>
    <s v="Same Day"/>
    <s v="LF-17185"/>
    <x v="166"/>
    <x v="0"/>
    <x v="0"/>
    <s v="New York City"/>
    <x v="15"/>
    <n v="10011"/>
    <x v="3"/>
    <s v="FUR-CH-10001146"/>
    <x v="0"/>
    <x v="1"/>
    <x v="64"/>
    <x v="1625"/>
    <n v="7"/>
    <n v="0.1"/>
    <x v="1722"/>
    <x v="3"/>
    <x v="0"/>
    <n v="0.33333333333333331"/>
    <n v="6.25E-2"/>
  </r>
  <r>
    <x v="1882"/>
    <s v="CA-2017-109512"/>
    <x v="616"/>
    <d v="2017-03-05T00:00:00"/>
    <s v="Same Day"/>
    <s v="LF-17185"/>
    <x v="166"/>
    <x v="0"/>
    <x v="0"/>
    <s v="New York City"/>
    <x v="15"/>
    <n v="10011"/>
    <x v="3"/>
    <s v="OFF-ST-10000689"/>
    <x v="1"/>
    <x v="4"/>
    <x v="426"/>
    <x v="1626"/>
    <n v="4"/>
    <n v="0"/>
    <x v="1723"/>
    <x v="3"/>
    <x v="0"/>
    <n v="0.33333333333333331"/>
    <n v="6.25E-2"/>
  </r>
  <r>
    <x v="1883"/>
    <s v="CA-2018-118570"/>
    <x v="373"/>
    <d v="2018-11-17T00:00:00"/>
    <s v="Standard Class"/>
    <s v="CC-12430"/>
    <x v="254"/>
    <x v="2"/>
    <x v="0"/>
    <s v="Philadelphia"/>
    <x v="9"/>
    <n v="19143"/>
    <x v="3"/>
    <s v="OFF-PA-10001289"/>
    <x v="1"/>
    <x v="10"/>
    <x v="961"/>
    <x v="1627"/>
    <n v="7"/>
    <n v="0.2"/>
    <x v="1724"/>
    <x v="3"/>
    <x v="0"/>
    <n v="1"/>
    <n v="5.2631578947368418E-2"/>
  </r>
  <r>
    <x v="1884"/>
    <s v="CA-2019-154718"/>
    <x v="617"/>
    <d v="2019-01-23T00:00:00"/>
    <s v="Second Class"/>
    <s v="DL-12865"/>
    <x v="297"/>
    <x v="0"/>
    <x v="0"/>
    <s v="Keller"/>
    <x v="5"/>
    <n v="76248"/>
    <x v="2"/>
    <s v="OFF-LA-10003714"/>
    <x v="1"/>
    <x v="2"/>
    <x v="1157"/>
    <x v="1628"/>
    <n v="2"/>
    <n v="0.2"/>
    <x v="1725"/>
    <x v="2"/>
    <x v="0"/>
    <n v="1"/>
    <n v="7.1428571428571425E-2"/>
  </r>
  <r>
    <x v="1885"/>
    <s v="CA-2018-147578"/>
    <x v="183"/>
    <d v="2018-04-26T00:00:00"/>
    <s v="Second Class"/>
    <s v="PG-18895"/>
    <x v="38"/>
    <x v="0"/>
    <x v="0"/>
    <s v="San Francisco"/>
    <x v="1"/>
    <n v="94122"/>
    <x v="1"/>
    <s v="FUR-FU-10001889"/>
    <x v="0"/>
    <x v="5"/>
    <x v="1158"/>
    <x v="1629"/>
    <n v="3"/>
    <n v="0"/>
    <x v="1726"/>
    <x v="1"/>
    <x v="0"/>
    <n v="1"/>
    <n v="5.8823529411764705E-2"/>
  </r>
  <r>
    <x v="1886"/>
    <s v="CA-2016-140165"/>
    <x v="8"/>
    <d v="2016-05-15T00:00:00"/>
    <s v="First Class"/>
    <s v="EH-14005"/>
    <x v="382"/>
    <x v="2"/>
    <x v="0"/>
    <s v="Hialeah"/>
    <x v="2"/>
    <n v="33012"/>
    <x v="0"/>
    <s v="OFF-FA-10002815"/>
    <x v="1"/>
    <x v="13"/>
    <x v="128"/>
    <x v="1630"/>
    <n v="2"/>
    <n v="0.2"/>
    <x v="1727"/>
    <x v="0"/>
    <x v="0"/>
    <n v="0.5"/>
    <n v="9.0909090909090912E-2"/>
  </r>
  <r>
    <x v="1887"/>
    <s v="CA-2016-140165"/>
    <x v="8"/>
    <d v="2016-05-15T00:00:00"/>
    <s v="First Class"/>
    <s v="EH-14005"/>
    <x v="382"/>
    <x v="2"/>
    <x v="0"/>
    <s v="Hialeah"/>
    <x v="2"/>
    <n v="33012"/>
    <x v="0"/>
    <s v="OFF-BI-10004519"/>
    <x v="1"/>
    <x v="8"/>
    <x v="889"/>
    <x v="1631"/>
    <n v="8"/>
    <n v="0.7"/>
    <x v="1728"/>
    <x v="0"/>
    <x v="0"/>
    <n v="0.5"/>
    <n v="9.0909090909090912E-2"/>
  </r>
  <r>
    <x v="1888"/>
    <s v="CA-2016-142587"/>
    <x v="618"/>
    <d v="2016-10-22T00:00:00"/>
    <s v="First Class"/>
    <s v="TB-21520"/>
    <x v="14"/>
    <x v="0"/>
    <x v="0"/>
    <s v="Fairfield"/>
    <x v="24"/>
    <n v="45014"/>
    <x v="3"/>
    <s v="OFF-AP-10004708"/>
    <x v="1"/>
    <x v="9"/>
    <x v="513"/>
    <x v="1632"/>
    <n v="4"/>
    <n v="0.2"/>
    <x v="1729"/>
    <x v="3"/>
    <x v="0"/>
    <n v="0.5"/>
    <n v="0.05"/>
  </r>
  <r>
    <x v="1889"/>
    <s v="CA-2016-142587"/>
    <x v="618"/>
    <d v="2016-10-22T00:00:00"/>
    <s v="First Class"/>
    <s v="TB-21520"/>
    <x v="14"/>
    <x v="0"/>
    <x v="0"/>
    <s v="Fairfield"/>
    <x v="24"/>
    <n v="45014"/>
    <x v="3"/>
    <s v="FUR-TA-10000617"/>
    <x v="0"/>
    <x v="3"/>
    <x v="342"/>
    <x v="1633"/>
    <n v="3"/>
    <n v="0.4"/>
    <x v="1730"/>
    <x v="3"/>
    <x v="0"/>
    <n v="0.5"/>
    <n v="0.05"/>
  </r>
  <r>
    <x v="1890"/>
    <s v="CA-2016-157623"/>
    <x v="619"/>
    <d v="2016-03-18T00:00:00"/>
    <s v="Standard Class"/>
    <s v="DK-13225"/>
    <x v="158"/>
    <x v="1"/>
    <x v="0"/>
    <s v="Huntington Beach"/>
    <x v="1"/>
    <n v="92646"/>
    <x v="1"/>
    <s v="OFF-PA-10001204"/>
    <x v="1"/>
    <x v="10"/>
    <x v="523"/>
    <x v="232"/>
    <n v="2"/>
    <n v="0"/>
    <x v="234"/>
    <x v="1"/>
    <x v="0"/>
    <n v="0.5"/>
    <n v="5.2631578947368418E-2"/>
  </r>
  <r>
    <x v="1891"/>
    <s v="CA-2016-157623"/>
    <x v="619"/>
    <d v="2016-03-18T00:00:00"/>
    <s v="Standard Class"/>
    <s v="DK-13225"/>
    <x v="158"/>
    <x v="1"/>
    <x v="0"/>
    <s v="Huntington Beach"/>
    <x v="1"/>
    <n v="92646"/>
    <x v="1"/>
    <s v="OFF-AR-10003723"/>
    <x v="1"/>
    <x v="6"/>
    <x v="1159"/>
    <x v="1634"/>
    <n v="1"/>
    <n v="0"/>
    <x v="1731"/>
    <x v="1"/>
    <x v="0"/>
    <n v="0.5"/>
    <n v="5.2631578947368418E-2"/>
  </r>
  <r>
    <x v="1892"/>
    <s v="CA-2019-145310"/>
    <x v="66"/>
    <d v="2019-12-24T00:00:00"/>
    <s v="Second Class"/>
    <s v="JP-15520"/>
    <x v="187"/>
    <x v="0"/>
    <x v="0"/>
    <s v="Port Orange"/>
    <x v="2"/>
    <n v="32127"/>
    <x v="0"/>
    <s v="OFF-EN-10002621"/>
    <x v="1"/>
    <x v="12"/>
    <x v="153"/>
    <x v="1635"/>
    <n v="1"/>
    <n v="0.2"/>
    <x v="1732"/>
    <x v="0"/>
    <x v="0"/>
    <n v="1"/>
    <n v="6.25E-2"/>
  </r>
  <r>
    <x v="1893"/>
    <s v="CA-2018-100083"/>
    <x v="390"/>
    <d v="2018-11-29T00:00:00"/>
    <s v="Standard Class"/>
    <s v="CD-11980"/>
    <x v="263"/>
    <x v="0"/>
    <x v="0"/>
    <s v="Medford"/>
    <x v="21"/>
    <n v="97504"/>
    <x v="1"/>
    <s v="OFF-PA-10000241"/>
    <x v="1"/>
    <x v="10"/>
    <x v="1160"/>
    <x v="1636"/>
    <n v="1"/>
    <n v="0.2"/>
    <x v="1733"/>
    <x v="1"/>
    <x v="0"/>
    <n v="1"/>
    <n v="0.16666666666666666"/>
  </r>
  <r>
    <x v="1894"/>
    <s v="US-2019-108063"/>
    <x v="574"/>
    <d v="2019-12-05T00:00:00"/>
    <s v="First Class"/>
    <s v="AS-10090"/>
    <x v="548"/>
    <x v="0"/>
    <x v="0"/>
    <s v="Charlottesville"/>
    <x v="17"/>
    <n v="22901"/>
    <x v="0"/>
    <s v="OFF-AR-10001446"/>
    <x v="1"/>
    <x v="6"/>
    <x v="1161"/>
    <x v="1637"/>
    <n v="3"/>
    <n v="0"/>
    <x v="1734"/>
    <x v="0"/>
    <x v="0"/>
    <n v="1"/>
    <n v="0.04"/>
  </r>
  <r>
    <x v="1895"/>
    <s v="CA-2017-109197"/>
    <x v="620"/>
    <d v="2018-01-04T00:00:00"/>
    <s v="Standard Class"/>
    <s v="JO-15280"/>
    <x v="123"/>
    <x v="0"/>
    <x v="0"/>
    <s v="Missoula"/>
    <x v="37"/>
    <n v="59801"/>
    <x v="1"/>
    <s v="OFF-BI-10004632"/>
    <x v="1"/>
    <x v="8"/>
    <x v="569"/>
    <x v="1638"/>
    <n v="2"/>
    <n v="0.2"/>
    <x v="1735"/>
    <x v="1"/>
    <x v="0"/>
    <n v="1"/>
    <n v="9.0909090909090912E-2"/>
  </r>
  <r>
    <x v="1896"/>
    <s v="CA-2019-141789"/>
    <x v="621"/>
    <d v="2019-10-06T00:00:00"/>
    <s v="First Class"/>
    <s v="AC-10450"/>
    <x v="549"/>
    <x v="0"/>
    <x v="0"/>
    <s v="Minneapolis"/>
    <x v="11"/>
    <n v="55407"/>
    <x v="2"/>
    <s v="OFF-BI-10001359"/>
    <x v="1"/>
    <x v="8"/>
    <x v="1162"/>
    <x v="1639"/>
    <n v="2"/>
    <n v="0"/>
    <x v="1736"/>
    <x v="2"/>
    <x v="0"/>
    <n v="1"/>
    <n v="0.1111111111111111"/>
  </r>
  <r>
    <x v="1897"/>
    <s v="CA-2016-169775"/>
    <x v="550"/>
    <d v="2016-09-02T00:00:00"/>
    <s v="Second Class"/>
    <s v="RA-19945"/>
    <x v="362"/>
    <x v="0"/>
    <x v="0"/>
    <s v="Miami"/>
    <x v="2"/>
    <n v="33178"/>
    <x v="0"/>
    <s v="OFF-EN-10001749"/>
    <x v="1"/>
    <x v="12"/>
    <x v="1163"/>
    <x v="1640"/>
    <n v="2"/>
    <n v="0.2"/>
    <x v="1737"/>
    <x v="0"/>
    <x v="0"/>
    <n v="0.33333333333333331"/>
    <n v="0.1111111111111111"/>
  </r>
  <r>
    <x v="1898"/>
    <s v="CA-2016-169775"/>
    <x v="550"/>
    <d v="2016-09-02T00:00:00"/>
    <s v="Second Class"/>
    <s v="RA-19945"/>
    <x v="362"/>
    <x v="0"/>
    <x v="0"/>
    <s v="Miami"/>
    <x v="2"/>
    <n v="33178"/>
    <x v="0"/>
    <s v="OFF-BI-10004390"/>
    <x v="1"/>
    <x v="8"/>
    <x v="1164"/>
    <x v="1641"/>
    <n v="4"/>
    <n v="0.7"/>
    <x v="1738"/>
    <x v="0"/>
    <x v="0"/>
    <n v="0.33333333333333331"/>
    <n v="0.1111111111111111"/>
  </r>
  <r>
    <x v="1899"/>
    <s v="CA-2016-169775"/>
    <x v="550"/>
    <d v="2016-09-02T00:00:00"/>
    <s v="Second Class"/>
    <s v="RA-19945"/>
    <x v="362"/>
    <x v="0"/>
    <x v="0"/>
    <s v="Miami"/>
    <x v="2"/>
    <n v="33178"/>
    <x v="0"/>
    <s v="FUR-TA-10001857"/>
    <x v="0"/>
    <x v="3"/>
    <x v="438"/>
    <x v="1642"/>
    <n v="3"/>
    <n v="0.45"/>
    <x v="1739"/>
    <x v="0"/>
    <x v="0"/>
    <n v="0.33333333333333331"/>
    <n v="0.1111111111111111"/>
  </r>
  <r>
    <x v="1900"/>
    <s v="CA-2018-140543"/>
    <x v="622"/>
    <d v="2018-07-03T00:00:00"/>
    <s v="Second Class"/>
    <s v="Co-12640"/>
    <x v="476"/>
    <x v="0"/>
    <x v="0"/>
    <s v="Florence"/>
    <x v="20"/>
    <n v="29501"/>
    <x v="0"/>
    <s v="OFF-ST-10000563"/>
    <x v="1"/>
    <x v="4"/>
    <x v="903"/>
    <x v="1643"/>
    <n v="6"/>
    <n v="0"/>
    <x v="1740"/>
    <x v="0"/>
    <x v="0"/>
    <n v="1"/>
    <n v="0.125"/>
  </r>
  <r>
    <x v="1901"/>
    <s v="CA-2018-151141"/>
    <x v="623"/>
    <d v="2018-08-23T00:00:00"/>
    <s v="First Class"/>
    <s v="DW-13480"/>
    <x v="108"/>
    <x v="2"/>
    <x v="0"/>
    <s v="Detroit"/>
    <x v="12"/>
    <n v="48205"/>
    <x v="2"/>
    <s v="TEC-PH-10004924"/>
    <x v="2"/>
    <x v="7"/>
    <x v="1165"/>
    <x v="1644"/>
    <n v="2"/>
    <n v="0"/>
    <x v="1741"/>
    <x v="2"/>
    <x v="0"/>
    <n v="1"/>
    <n v="9.0909090909090912E-2"/>
  </r>
  <r>
    <x v="1902"/>
    <s v="CA-2019-167094"/>
    <x v="208"/>
    <d v="2019-10-22T00:00:00"/>
    <s v="First Class"/>
    <s v="DK-12835"/>
    <x v="460"/>
    <x v="1"/>
    <x v="0"/>
    <s v="Springfield"/>
    <x v="21"/>
    <n v="97477"/>
    <x v="1"/>
    <s v="OFF-PA-10003953"/>
    <x v="1"/>
    <x v="10"/>
    <x v="644"/>
    <x v="1182"/>
    <n v="1"/>
    <n v="0.2"/>
    <x v="1673"/>
    <x v="1"/>
    <x v="0"/>
    <n v="0.33333333333333331"/>
    <n v="3.7037037037037035E-2"/>
  </r>
  <r>
    <x v="1903"/>
    <s v="CA-2019-167094"/>
    <x v="208"/>
    <d v="2019-10-22T00:00:00"/>
    <s v="First Class"/>
    <s v="DK-12835"/>
    <x v="460"/>
    <x v="1"/>
    <x v="0"/>
    <s v="Springfield"/>
    <x v="21"/>
    <n v="97477"/>
    <x v="1"/>
    <s v="FUR-CH-10000155"/>
    <x v="0"/>
    <x v="1"/>
    <x v="1166"/>
    <x v="1645"/>
    <n v="2"/>
    <n v="0.2"/>
    <x v="1742"/>
    <x v="1"/>
    <x v="0"/>
    <n v="0.33333333333333331"/>
    <n v="3.7037037037037035E-2"/>
  </r>
  <r>
    <x v="1904"/>
    <s v="CA-2019-167094"/>
    <x v="208"/>
    <d v="2019-10-22T00:00:00"/>
    <s v="First Class"/>
    <s v="DK-12835"/>
    <x v="460"/>
    <x v="1"/>
    <x v="0"/>
    <s v="Springfield"/>
    <x v="21"/>
    <n v="97477"/>
    <x v="1"/>
    <s v="TEC-AC-10003116"/>
    <x v="2"/>
    <x v="11"/>
    <x v="929"/>
    <x v="1646"/>
    <n v="2"/>
    <n v="0.2"/>
    <x v="1743"/>
    <x v="1"/>
    <x v="0"/>
    <n v="0.33333333333333331"/>
    <n v="3.7037037037037035E-2"/>
  </r>
  <r>
    <x v="1905"/>
    <s v="CA-2019-154410"/>
    <x v="208"/>
    <d v="2019-10-24T00:00:00"/>
    <s v="First Class"/>
    <s v="MD-17860"/>
    <x v="550"/>
    <x v="1"/>
    <x v="0"/>
    <s v="Indianapolis"/>
    <x v="14"/>
    <n v="46203"/>
    <x v="2"/>
    <s v="OFF-ST-10002743"/>
    <x v="1"/>
    <x v="4"/>
    <x v="418"/>
    <x v="1647"/>
    <n v="8"/>
    <n v="0"/>
    <x v="1744"/>
    <x v="2"/>
    <x v="0"/>
    <n v="1"/>
    <n v="0.125"/>
  </r>
  <r>
    <x v="1906"/>
    <s v="US-2018-150567"/>
    <x v="624"/>
    <d v="2018-05-21T00:00:00"/>
    <s v="Standard Class"/>
    <s v="RP-19855"/>
    <x v="532"/>
    <x v="1"/>
    <x v="0"/>
    <s v="Apopka"/>
    <x v="2"/>
    <n v="32712"/>
    <x v="0"/>
    <s v="OFF-BI-10001757"/>
    <x v="1"/>
    <x v="8"/>
    <x v="1167"/>
    <x v="1648"/>
    <n v="2"/>
    <n v="0.7"/>
    <x v="1745"/>
    <x v="0"/>
    <x v="0"/>
    <n v="0.5"/>
    <n v="6.6666666666666666E-2"/>
  </r>
  <r>
    <x v="1907"/>
    <s v="US-2018-150567"/>
    <x v="624"/>
    <d v="2018-05-21T00:00:00"/>
    <s v="Standard Class"/>
    <s v="RP-19855"/>
    <x v="532"/>
    <x v="1"/>
    <x v="0"/>
    <s v="Apopka"/>
    <x v="2"/>
    <n v="32712"/>
    <x v="0"/>
    <s v="OFF-BI-10000069"/>
    <x v="1"/>
    <x v="8"/>
    <x v="491"/>
    <x v="1649"/>
    <n v="6"/>
    <n v="0.7"/>
    <x v="1746"/>
    <x v="0"/>
    <x v="0"/>
    <n v="0.5"/>
    <n v="6.6666666666666666E-2"/>
  </r>
  <r>
    <x v="1908"/>
    <s v="CA-2017-157959"/>
    <x v="302"/>
    <d v="2017-02-04T00:00:00"/>
    <s v="First Class"/>
    <s v="RW-19540"/>
    <x v="459"/>
    <x v="1"/>
    <x v="0"/>
    <s v="Los Angeles"/>
    <x v="1"/>
    <n v="90008"/>
    <x v="1"/>
    <s v="FUR-FU-10004093"/>
    <x v="0"/>
    <x v="5"/>
    <x v="1168"/>
    <x v="1650"/>
    <n v="4"/>
    <n v="0"/>
    <x v="1747"/>
    <x v="1"/>
    <x v="0"/>
    <n v="1"/>
    <n v="4.3478260869565216E-2"/>
  </r>
  <r>
    <x v="1909"/>
    <s v="CA-2019-105886"/>
    <x v="404"/>
    <d v="2019-12-23T00:00:00"/>
    <s v="Standard Class"/>
    <s v="DB-13660"/>
    <x v="551"/>
    <x v="0"/>
    <x v="0"/>
    <s v="Oceanside"/>
    <x v="15"/>
    <n v="11572"/>
    <x v="3"/>
    <s v="FUR-FU-10001037"/>
    <x v="0"/>
    <x v="5"/>
    <x v="1169"/>
    <x v="1651"/>
    <n v="2"/>
    <n v="0"/>
    <x v="1748"/>
    <x v="3"/>
    <x v="0"/>
    <n v="1"/>
    <n v="0.1"/>
  </r>
  <r>
    <x v="1910"/>
    <s v="CA-2018-105963"/>
    <x v="625"/>
    <d v="2018-11-22T00:00:00"/>
    <s v="Standard Class"/>
    <s v="SC-20770"/>
    <x v="34"/>
    <x v="1"/>
    <x v="0"/>
    <s v="Los Angeles"/>
    <x v="1"/>
    <n v="90008"/>
    <x v="1"/>
    <s v="TEC-AC-10003832"/>
    <x v="2"/>
    <x v="11"/>
    <x v="463"/>
    <x v="641"/>
    <n v="3"/>
    <n v="0"/>
    <x v="653"/>
    <x v="1"/>
    <x v="0"/>
    <n v="1"/>
    <n v="4.7619047619047616E-2"/>
  </r>
  <r>
    <x v="1911"/>
    <s v="CA-2019-121503"/>
    <x v="445"/>
    <d v="2019-07-06T00:00:00"/>
    <s v="Second Class"/>
    <s v="FH-14275"/>
    <x v="395"/>
    <x v="1"/>
    <x v="0"/>
    <s v="Houston"/>
    <x v="5"/>
    <n v="77041"/>
    <x v="2"/>
    <s v="OFF-PA-10001878"/>
    <x v="1"/>
    <x v="10"/>
    <x v="1170"/>
    <x v="1652"/>
    <n v="7"/>
    <n v="0.2"/>
    <x v="1749"/>
    <x v="2"/>
    <x v="0"/>
    <n v="0.5"/>
    <n v="4.7619047619047616E-2"/>
  </r>
  <r>
    <x v="1912"/>
    <s v="CA-2019-121503"/>
    <x v="445"/>
    <d v="2019-07-06T00:00:00"/>
    <s v="Second Class"/>
    <s v="FH-14275"/>
    <x v="395"/>
    <x v="1"/>
    <x v="0"/>
    <s v="Houston"/>
    <x v="5"/>
    <n v="77041"/>
    <x v="2"/>
    <s v="TEC-MA-10003674"/>
    <x v="2"/>
    <x v="15"/>
    <x v="1171"/>
    <x v="1653"/>
    <n v="3"/>
    <n v="0.4"/>
    <x v="1750"/>
    <x v="2"/>
    <x v="0"/>
    <n v="0.5"/>
    <n v="4.7619047619047616E-2"/>
  </r>
  <r>
    <x v="1913"/>
    <s v="CA-2016-103366"/>
    <x v="626"/>
    <d v="2016-01-17T00:00:00"/>
    <s v="First Class"/>
    <s v="EH-13990"/>
    <x v="552"/>
    <x v="0"/>
    <x v="0"/>
    <s v="Roswell"/>
    <x v="32"/>
    <n v="30076"/>
    <x v="0"/>
    <s v="TEC-AC-10003628"/>
    <x v="2"/>
    <x v="11"/>
    <x v="247"/>
    <x v="179"/>
    <n v="5"/>
    <n v="0"/>
    <x v="1751"/>
    <x v="0"/>
    <x v="0"/>
    <n v="1"/>
    <n v="0.125"/>
  </r>
  <r>
    <x v="1914"/>
    <s v="CA-2019-124597"/>
    <x v="504"/>
    <d v="2019-05-05T00:00:00"/>
    <s v="Standard Class"/>
    <s v="AS-10630"/>
    <x v="357"/>
    <x v="2"/>
    <x v="0"/>
    <s v="Boynton Beach"/>
    <x v="2"/>
    <n v="33437"/>
    <x v="0"/>
    <s v="OFF-LA-10003190"/>
    <x v="1"/>
    <x v="2"/>
    <x v="1172"/>
    <x v="877"/>
    <n v="2"/>
    <n v="0.2"/>
    <x v="910"/>
    <x v="0"/>
    <x v="0"/>
    <n v="0.33333333333333331"/>
    <n v="8.3333333333333329E-2"/>
  </r>
  <r>
    <x v="1915"/>
    <s v="CA-2019-124597"/>
    <x v="504"/>
    <d v="2019-05-05T00:00:00"/>
    <s v="Standard Class"/>
    <s v="AS-10630"/>
    <x v="357"/>
    <x v="2"/>
    <x v="0"/>
    <s v="Boynton Beach"/>
    <x v="2"/>
    <n v="33437"/>
    <x v="0"/>
    <s v="OFF-AR-10002280"/>
    <x v="1"/>
    <x v="6"/>
    <x v="772"/>
    <x v="1654"/>
    <n v="3"/>
    <n v="0.2"/>
    <x v="1752"/>
    <x v="0"/>
    <x v="0"/>
    <n v="0.33333333333333331"/>
    <n v="8.3333333333333329E-2"/>
  </r>
  <r>
    <x v="1916"/>
    <s v="CA-2019-124597"/>
    <x v="504"/>
    <d v="2019-05-05T00:00:00"/>
    <s v="Standard Class"/>
    <s v="AS-10630"/>
    <x v="357"/>
    <x v="2"/>
    <x v="0"/>
    <s v="Boynton Beach"/>
    <x v="2"/>
    <n v="33437"/>
    <x v="0"/>
    <s v="OFF-LA-10001569"/>
    <x v="1"/>
    <x v="2"/>
    <x v="639"/>
    <x v="1655"/>
    <n v="3"/>
    <n v="0.2"/>
    <x v="1753"/>
    <x v="0"/>
    <x v="0"/>
    <n v="0.33333333333333331"/>
    <n v="8.3333333333333329E-2"/>
  </r>
  <r>
    <x v="1917"/>
    <s v="CA-2017-105634"/>
    <x v="627"/>
    <d v="2017-11-14T00:00:00"/>
    <s v="Standard Class"/>
    <s v="HA-14905"/>
    <x v="456"/>
    <x v="0"/>
    <x v="0"/>
    <s v="Franklin"/>
    <x v="31"/>
    <n v="2038"/>
    <x v="3"/>
    <s v="OFF-AR-10001573"/>
    <x v="1"/>
    <x v="6"/>
    <x v="373"/>
    <x v="1656"/>
    <n v="5"/>
    <n v="0"/>
    <x v="1754"/>
    <x v="3"/>
    <x v="0"/>
    <n v="1"/>
    <n v="0.1"/>
  </r>
  <r>
    <x v="1918"/>
    <s v="CA-2017-123673"/>
    <x v="628"/>
    <d v="2017-11-01T00:00:00"/>
    <s v="Second Class"/>
    <s v="CH-12070"/>
    <x v="539"/>
    <x v="2"/>
    <x v="0"/>
    <s v="Detroit"/>
    <x v="12"/>
    <n v="48227"/>
    <x v="2"/>
    <s v="TEC-PH-10001809"/>
    <x v="2"/>
    <x v="7"/>
    <x v="1173"/>
    <x v="1657"/>
    <n v="2"/>
    <n v="0"/>
    <x v="1755"/>
    <x v="2"/>
    <x v="0"/>
    <n v="1"/>
    <n v="0.25"/>
  </r>
  <r>
    <x v="1919"/>
    <s v="US-2019-111423"/>
    <x v="629"/>
    <d v="2019-08-19T00:00:00"/>
    <s v="First Class"/>
    <s v="EH-13765"/>
    <x v="553"/>
    <x v="1"/>
    <x v="0"/>
    <s v="Watertown"/>
    <x v="15"/>
    <n v="13601"/>
    <x v="3"/>
    <s v="OFF-BI-10003091"/>
    <x v="1"/>
    <x v="8"/>
    <x v="1174"/>
    <x v="1658"/>
    <n v="5"/>
    <n v="0.2"/>
    <x v="1756"/>
    <x v="3"/>
    <x v="0"/>
    <n v="0.5"/>
    <n v="3.125E-2"/>
  </r>
  <r>
    <x v="1920"/>
    <s v="US-2019-111423"/>
    <x v="629"/>
    <d v="2019-08-19T00:00:00"/>
    <s v="First Class"/>
    <s v="EH-13765"/>
    <x v="553"/>
    <x v="1"/>
    <x v="0"/>
    <s v="Watertown"/>
    <x v="15"/>
    <n v="13601"/>
    <x v="3"/>
    <s v="FUR-CH-10003981"/>
    <x v="0"/>
    <x v="1"/>
    <x v="1175"/>
    <x v="1659"/>
    <n v="2"/>
    <n v="0.1"/>
    <x v="1757"/>
    <x v="3"/>
    <x v="0"/>
    <n v="0.5"/>
    <n v="3.125E-2"/>
  </r>
  <r>
    <x v="1921"/>
    <s v="CA-2017-125178"/>
    <x v="292"/>
    <d v="2017-10-09T00:00:00"/>
    <s v="Standard Class"/>
    <s v="MZ-17515"/>
    <x v="89"/>
    <x v="1"/>
    <x v="0"/>
    <s v="Reading"/>
    <x v="9"/>
    <n v="19601"/>
    <x v="3"/>
    <s v="OFF-ST-10002562"/>
    <x v="1"/>
    <x v="4"/>
    <x v="683"/>
    <x v="1660"/>
    <n v="2"/>
    <n v="0.2"/>
    <x v="1758"/>
    <x v="3"/>
    <x v="0"/>
    <n v="1"/>
    <n v="0.1"/>
  </r>
  <r>
    <x v="1922"/>
    <s v="CA-2018-156685"/>
    <x v="630"/>
    <d v="2018-07-10T00:00:00"/>
    <s v="Second Class"/>
    <s v="SC-20230"/>
    <x v="554"/>
    <x v="1"/>
    <x v="0"/>
    <s v="Arlington"/>
    <x v="5"/>
    <n v="76017"/>
    <x v="2"/>
    <s v="TEC-PH-10004345"/>
    <x v="2"/>
    <x v="7"/>
    <x v="1176"/>
    <x v="1661"/>
    <n v="9"/>
    <n v="0.2"/>
    <x v="1759"/>
    <x v="2"/>
    <x v="0"/>
    <n v="0.5"/>
    <n v="9.0909090909090912E-2"/>
  </r>
  <r>
    <x v="1923"/>
    <s v="CA-2018-156685"/>
    <x v="630"/>
    <d v="2018-07-10T00:00:00"/>
    <s v="Second Class"/>
    <s v="SC-20230"/>
    <x v="554"/>
    <x v="1"/>
    <x v="0"/>
    <s v="Arlington"/>
    <x v="5"/>
    <n v="76017"/>
    <x v="2"/>
    <s v="OFF-AR-10000588"/>
    <x v="1"/>
    <x v="6"/>
    <x v="398"/>
    <x v="1662"/>
    <n v="3"/>
    <n v="0.2"/>
    <x v="1760"/>
    <x v="2"/>
    <x v="0"/>
    <n v="0.5"/>
    <n v="9.0909090909090912E-2"/>
  </r>
  <r>
    <x v="1924"/>
    <s v="CA-2019-126865"/>
    <x v="256"/>
    <d v="2019-12-07T00:00:00"/>
    <s v="Second Class"/>
    <s v="NP-18325"/>
    <x v="268"/>
    <x v="0"/>
    <x v="0"/>
    <s v="San Diego"/>
    <x v="1"/>
    <n v="92024"/>
    <x v="1"/>
    <s v="OFF-PA-10003039"/>
    <x v="1"/>
    <x v="10"/>
    <x v="334"/>
    <x v="1663"/>
    <n v="3"/>
    <n v="0"/>
    <x v="1761"/>
    <x v="1"/>
    <x v="0"/>
    <n v="1"/>
    <n v="4.7619047619047616E-2"/>
  </r>
  <r>
    <x v="1925"/>
    <s v="CA-2019-102834"/>
    <x v="631"/>
    <d v="2019-03-13T00:00:00"/>
    <s v="Standard Class"/>
    <s v="LW-16990"/>
    <x v="352"/>
    <x v="1"/>
    <x v="0"/>
    <s v="San Francisco"/>
    <x v="1"/>
    <n v="94110"/>
    <x v="1"/>
    <s v="TEC-AC-10001908"/>
    <x v="2"/>
    <x v="11"/>
    <x v="295"/>
    <x v="1664"/>
    <n v="2"/>
    <n v="0"/>
    <x v="1762"/>
    <x v="1"/>
    <x v="0"/>
    <n v="1"/>
    <n v="9.0909090909090912E-2"/>
  </r>
  <r>
    <x v="1926"/>
    <s v="US-2018-139710"/>
    <x v="632"/>
    <d v="2018-06-15T00:00:00"/>
    <s v="Standard Class"/>
    <s v="GM-14680"/>
    <x v="411"/>
    <x v="0"/>
    <x v="0"/>
    <s v="Los Angeles"/>
    <x v="1"/>
    <n v="90045"/>
    <x v="1"/>
    <s v="TEC-PH-10001198"/>
    <x v="2"/>
    <x v="7"/>
    <x v="1177"/>
    <x v="1665"/>
    <n v="3"/>
    <n v="0.2"/>
    <x v="1763"/>
    <x v="1"/>
    <x v="0"/>
    <n v="1"/>
    <n v="9.0909090909090912E-2"/>
  </r>
  <r>
    <x v="1927"/>
    <s v="CA-2019-121538"/>
    <x v="354"/>
    <d v="2019-12-01T00:00:00"/>
    <s v="First Class"/>
    <s v="RH-19495"/>
    <x v="302"/>
    <x v="0"/>
    <x v="0"/>
    <s v="Denver"/>
    <x v="22"/>
    <n v="80219"/>
    <x v="1"/>
    <s v="OFF-PA-10004071"/>
    <x v="1"/>
    <x v="10"/>
    <x v="417"/>
    <x v="1666"/>
    <n v="2"/>
    <n v="0.2"/>
    <x v="1764"/>
    <x v="1"/>
    <x v="0"/>
    <n v="1"/>
    <n v="0.125"/>
  </r>
  <r>
    <x v="1928"/>
    <s v="US-2019-101539"/>
    <x v="633"/>
    <d v="2019-03-18T00:00:00"/>
    <s v="Second Class"/>
    <s v="VM-21685"/>
    <x v="91"/>
    <x v="2"/>
    <x v="0"/>
    <s v="Seattle"/>
    <x v="4"/>
    <n v="98105"/>
    <x v="1"/>
    <s v="OFF-PA-10001972"/>
    <x v="1"/>
    <x v="10"/>
    <x v="1178"/>
    <x v="90"/>
    <n v="1"/>
    <n v="0"/>
    <x v="90"/>
    <x v="1"/>
    <x v="0"/>
    <n v="0.33333333333333331"/>
    <n v="8.3333333333333329E-2"/>
  </r>
  <r>
    <x v="1929"/>
    <s v="US-2019-101539"/>
    <x v="633"/>
    <d v="2019-03-18T00:00:00"/>
    <s v="Second Class"/>
    <s v="VM-21685"/>
    <x v="91"/>
    <x v="2"/>
    <x v="0"/>
    <s v="Seattle"/>
    <x v="4"/>
    <n v="98105"/>
    <x v="1"/>
    <s v="OFF-ST-10004180"/>
    <x v="1"/>
    <x v="4"/>
    <x v="244"/>
    <x v="1667"/>
    <n v="1"/>
    <n v="0"/>
    <x v="1765"/>
    <x v="1"/>
    <x v="0"/>
    <n v="0.33333333333333331"/>
    <n v="8.3333333333333329E-2"/>
  </r>
  <r>
    <x v="1930"/>
    <s v="US-2019-101539"/>
    <x v="633"/>
    <d v="2019-03-18T00:00:00"/>
    <s v="Second Class"/>
    <s v="VM-21685"/>
    <x v="91"/>
    <x v="2"/>
    <x v="0"/>
    <s v="Seattle"/>
    <x v="4"/>
    <n v="98105"/>
    <x v="1"/>
    <s v="TEC-PH-10004165"/>
    <x v="2"/>
    <x v="7"/>
    <x v="895"/>
    <x v="1668"/>
    <n v="3"/>
    <n v="0.2"/>
    <x v="1766"/>
    <x v="1"/>
    <x v="0"/>
    <n v="0.33333333333333331"/>
    <n v="8.3333333333333329E-2"/>
  </r>
  <r>
    <x v="1931"/>
    <s v="CA-2018-152121"/>
    <x v="581"/>
    <d v="2018-11-29T00:00:00"/>
    <s v="Second Class"/>
    <s v="CC-12670"/>
    <x v="113"/>
    <x v="0"/>
    <x v="0"/>
    <s v="Scottsdale"/>
    <x v="16"/>
    <n v="85254"/>
    <x v="1"/>
    <s v="TEC-PH-10002483"/>
    <x v="2"/>
    <x v="7"/>
    <x v="1179"/>
    <x v="1669"/>
    <n v="1"/>
    <n v="0.2"/>
    <x v="1767"/>
    <x v="1"/>
    <x v="0"/>
    <n v="1"/>
    <n v="7.1428571428571425E-2"/>
  </r>
  <r>
    <x v="1932"/>
    <s v="CA-2019-161200"/>
    <x v="634"/>
    <d v="2019-08-10T00:00:00"/>
    <s v="Second Class"/>
    <s v="SV-20365"/>
    <x v="277"/>
    <x v="0"/>
    <x v="0"/>
    <s v="Lafayette"/>
    <x v="28"/>
    <n v="70506"/>
    <x v="0"/>
    <s v="FUR-BO-10000468"/>
    <x v="0"/>
    <x v="0"/>
    <x v="1180"/>
    <x v="1670"/>
    <n v="3"/>
    <n v="0"/>
    <x v="1768"/>
    <x v="0"/>
    <x v="0"/>
    <n v="0.5"/>
    <n v="3.125E-2"/>
  </r>
  <r>
    <x v="1933"/>
    <s v="CA-2019-161200"/>
    <x v="634"/>
    <d v="2019-08-10T00:00:00"/>
    <s v="Second Class"/>
    <s v="SV-20365"/>
    <x v="277"/>
    <x v="0"/>
    <x v="0"/>
    <s v="Lafayette"/>
    <x v="28"/>
    <n v="70506"/>
    <x v="0"/>
    <s v="FUR-FU-10001706"/>
    <x v="0"/>
    <x v="5"/>
    <x v="50"/>
    <x v="1671"/>
    <n v="5"/>
    <n v="0"/>
    <x v="1769"/>
    <x v="0"/>
    <x v="0"/>
    <n v="0.5"/>
    <n v="3.125E-2"/>
  </r>
  <r>
    <x v="1934"/>
    <s v="CA-2019-101245"/>
    <x v="344"/>
    <d v="2019-12-03T00:00:00"/>
    <s v="Standard Class"/>
    <s v="LW-16990"/>
    <x v="352"/>
    <x v="1"/>
    <x v="0"/>
    <s v="San Francisco"/>
    <x v="1"/>
    <n v="94109"/>
    <x v="1"/>
    <s v="OFF-PA-10003129"/>
    <x v="1"/>
    <x v="10"/>
    <x v="1146"/>
    <x v="1672"/>
    <n v="5"/>
    <n v="0"/>
    <x v="1770"/>
    <x v="1"/>
    <x v="0"/>
    <n v="0.5"/>
    <n v="9.0909090909090912E-2"/>
  </r>
  <r>
    <x v="1935"/>
    <s v="CA-2019-101245"/>
    <x v="344"/>
    <d v="2019-12-03T00:00:00"/>
    <s v="Standard Class"/>
    <s v="LW-16990"/>
    <x v="352"/>
    <x v="1"/>
    <x v="0"/>
    <s v="San Francisco"/>
    <x v="1"/>
    <n v="94109"/>
    <x v="1"/>
    <s v="TEC-AC-10001284"/>
    <x v="2"/>
    <x v="11"/>
    <x v="1181"/>
    <x v="1673"/>
    <n v="8"/>
    <n v="0"/>
    <x v="1771"/>
    <x v="1"/>
    <x v="0"/>
    <n v="0.5"/>
    <n v="9.0909090909090912E-2"/>
  </r>
  <r>
    <x v="1936"/>
    <s v="CA-2017-141768"/>
    <x v="442"/>
    <d v="2017-05-27T00:00:00"/>
    <s v="Second Class"/>
    <s v="NP-18685"/>
    <x v="472"/>
    <x v="2"/>
    <x v="0"/>
    <s v="San Francisco"/>
    <x v="1"/>
    <n v="94109"/>
    <x v="1"/>
    <s v="FUR-FU-10002268"/>
    <x v="0"/>
    <x v="5"/>
    <x v="869"/>
    <x v="1674"/>
    <n v="3"/>
    <n v="0"/>
    <x v="1772"/>
    <x v="1"/>
    <x v="0"/>
    <n v="1"/>
    <n v="0.14285714285714285"/>
  </r>
  <r>
    <x v="1937"/>
    <s v="CA-2018-112109"/>
    <x v="630"/>
    <d v="2018-07-12T00:00:00"/>
    <s v="Standard Class"/>
    <s v="JE-15715"/>
    <x v="555"/>
    <x v="0"/>
    <x v="0"/>
    <s v="Broomfield"/>
    <x v="22"/>
    <n v="80020"/>
    <x v="1"/>
    <s v="OFF-BI-10002082"/>
    <x v="1"/>
    <x v="8"/>
    <x v="1182"/>
    <x v="1675"/>
    <n v="2"/>
    <n v="0.7"/>
    <x v="1773"/>
    <x v="1"/>
    <x v="0"/>
    <n v="0.25"/>
    <n v="4.5454545454545456E-2"/>
  </r>
  <r>
    <x v="1938"/>
    <s v="CA-2018-112109"/>
    <x v="630"/>
    <d v="2018-07-12T00:00:00"/>
    <s v="Standard Class"/>
    <s v="JE-15715"/>
    <x v="555"/>
    <x v="0"/>
    <x v="0"/>
    <s v="Broomfield"/>
    <x v="22"/>
    <n v="80020"/>
    <x v="1"/>
    <s v="OFF-ST-10001505"/>
    <x v="1"/>
    <x v="4"/>
    <x v="1183"/>
    <x v="1399"/>
    <n v="7"/>
    <n v="0.2"/>
    <x v="1774"/>
    <x v="1"/>
    <x v="0"/>
    <n v="0.25"/>
    <n v="4.5454545454545456E-2"/>
  </r>
  <r>
    <x v="1939"/>
    <s v="CA-2018-112109"/>
    <x v="630"/>
    <d v="2018-07-12T00:00:00"/>
    <s v="Standard Class"/>
    <s v="JE-15715"/>
    <x v="555"/>
    <x v="0"/>
    <x v="0"/>
    <s v="Broomfield"/>
    <x v="22"/>
    <n v="80020"/>
    <x v="1"/>
    <s v="OFF-BI-10001634"/>
    <x v="1"/>
    <x v="8"/>
    <x v="24"/>
    <x v="1676"/>
    <n v="4"/>
    <n v="0.7"/>
    <x v="1775"/>
    <x v="1"/>
    <x v="0"/>
    <n v="0.25"/>
    <n v="4.5454545454545456E-2"/>
  </r>
  <r>
    <x v="1940"/>
    <s v="CA-2018-112109"/>
    <x v="630"/>
    <d v="2018-07-12T00:00:00"/>
    <s v="Standard Class"/>
    <s v="JE-15715"/>
    <x v="555"/>
    <x v="0"/>
    <x v="0"/>
    <s v="Broomfield"/>
    <x v="22"/>
    <n v="80020"/>
    <x v="1"/>
    <s v="FUR-CH-10004287"/>
    <x v="0"/>
    <x v="1"/>
    <x v="158"/>
    <x v="1677"/>
    <n v="3"/>
    <n v="0.2"/>
    <x v="1776"/>
    <x v="1"/>
    <x v="0"/>
    <n v="0.25"/>
    <n v="4.5454545454545456E-2"/>
  </r>
  <r>
    <x v="1941"/>
    <s v="CA-2019-144064"/>
    <x v="635"/>
    <d v="2019-09-01T00:00:00"/>
    <s v="First Class"/>
    <s v="CP-12085"/>
    <x v="434"/>
    <x v="1"/>
    <x v="0"/>
    <s v="Quincy"/>
    <x v="10"/>
    <n v="62301"/>
    <x v="2"/>
    <s v="OFF-LA-10004544"/>
    <x v="1"/>
    <x v="2"/>
    <x v="199"/>
    <x v="659"/>
    <n v="4"/>
    <n v="0.2"/>
    <x v="671"/>
    <x v="2"/>
    <x v="1"/>
    <n v="0.33333333333333331"/>
    <n v="7.1428571428571425E-2"/>
  </r>
  <r>
    <x v="1942"/>
    <s v="CA-2019-144064"/>
    <x v="635"/>
    <d v="2019-09-01T00:00:00"/>
    <s v="First Class"/>
    <s v="CP-12085"/>
    <x v="434"/>
    <x v="1"/>
    <x v="0"/>
    <s v="Quincy"/>
    <x v="10"/>
    <n v="62301"/>
    <x v="2"/>
    <s v="OFF-ST-10004507"/>
    <x v="1"/>
    <x v="4"/>
    <x v="457"/>
    <x v="1193"/>
    <n v="2"/>
    <n v="0.2"/>
    <x v="1239"/>
    <x v="2"/>
    <x v="1"/>
    <n v="0.33333333333333331"/>
    <n v="7.1428571428571425E-2"/>
  </r>
  <r>
    <x v="1943"/>
    <s v="CA-2019-144064"/>
    <x v="635"/>
    <d v="2019-09-01T00:00:00"/>
    <s v="First Class"/>
    <s v="CP-12085"/>
    <x v="434"/>
    <x v="1"/>
    <x v="0"/>
    <s v="Quincy"/>
    <x v="10"/>
    <n v="62301"/>
    <x v="2"/>
    <s v="OFF-BI-10002012"/>
    <x v="1"/>
    <x v="8"/>
    <x v="749"/>
    <x v="1678"/>
    <n v="9"/>
    <n v="0.8"/>
    <x v="1777"/>
    <x v="2"/>
    <x v="1"/>
    <n v="0.33333333333333331"/>
    <n v="7.1428571428571425E-2"/>
  </r>
  <r>
    <x v="1944"/>
    <s v="CA-2018-108581"/>
    <x v="23"/>
    <d v="2018-06-26T00:00:00"/>
    <s v="Standard Class"/>
    <s v="EA-14035"/>
    <x v="105"/>
    <x v="1"/>
    <x v="0"/>
    <s v="Carrollton"/>
    <x v="5"/>
    <n v="75007"/>
    <x v="2"/>
    <s v="TEC-AC-10001109"/>
    <x v="2"/>
    <x v="11"/>
    <x v="1007"/>
    <x v="1679"/>
    <n v="4"/>
    <n v="0.2"/>
    <x v="1778"/>
    <x v="2"/>
    <x v="0"/>
    <n v="0.5"/>
    <n v="0.04"/>
  </r>
  <r>
    <x v="1945"/>
    <s v="CA-2018-108581"/>
    <x v="23"/>
    <d v="2018-06-26T00:00:00"/>
    <s v="Standard Class"/>
    <s v="EA-14035"/>
    <x v="105"/>
    <x v="1"/>
    <x v="0"/>
    <s v="Carrollton"/>
    <x v="5"/>
    <n v="75007"/>
    <x v="2"/>
    <s v="OFF-PA-10000809"/>
    <x v="1"/>
    <x v="10"/>
    <x v="1133"/>
    <x v="563"/>
    <n v="2"/>
    <n v="0.2"/>
    <x v="572"/>
    <x v="2"/>
    <x v="0"/>
    <n v="0.5"/>
    <n v="0.04"/>
  </r>
  <r>
    <x v="1946"/>
    <s v="CA-2019-157987"/>
    <x v="264"/>
    <d v="2019-09-06T00:00:00"/>
    <s v="Standard Class"/>
    <s v="AC-10615"/>
    <x v="556"/>
    <x v="1"/>
    <x v="0"/>
    <s v="New York City"/>
    <x v="15"/>
    <n v="10009"/>
    <x v="3"/>
    <s v="OFF-AR-10000658"/>
    <x v="1"/>
    <x v="6"/>
    <x v="332"/>
    <x v="795"/>
    <n v="2"/>
    <n v="0"/>
    <x v="1779"/>
    <x v="3"/>
    <x v="0"/>
    <n v="8.3333333333333329E-2"/>
    <n v="5.5555555555555552E-2"/>
  </r>
  <r>
    <x v="1947"/>
    <s v="CA-2019-157987"/>
    <x v="264"/>
    <d v="2019-09-06T00:00:00"/>
    <s v="Standard Class"/>
    <s v="AC-10615"/>
    <x v="556"/>
    <x v="1"/>
    <x v="0"/>
    <s v="New York City"/>
    <x v="15"/>
    <n v="10009"/>
    <x v="3"/>
    <s v="FUR-FU-10001196"/>
    <x v="0"/>
    <x v="5"/>
    <x v="1125"/>
    <x v="1042"/>
    <n v="2"/>
    <n v="0"/>
    <x v="1780"/>
    <x v="3"/>
    <x v="0"/>
    <n v="8.3333333333333329E-2"/>
    <n v="5.5555555555555552E-2"/>
  </r>
  <r>
    <x v="1948"/>
    <s v="CA-2019-157987"/>
    <x v="264"/>
    <d v="2019-09-06T00:00:00"/>
    <s v="Standard Class"/>
    <s v="AC-10615"/>
    <x v="556"/>
    <x v="1"/>
    <x v="0"/>
    <s v="New York City"/>
    <x v="15"/>
    <n v="10009"/>
    <x v="3"/>
    <s v="FUR-TA-10001889"/>
    <x v="0"/>
    <x v="3"/>
    <x v="411"/>
    <x v="1680"/>
    <n v="1"/>
    <n v="0.4"/>
    <x v="1781"/>
    <x v="3"/>
    <x v="0"/>
    <n v="8.3333333333333329E-2"/>
    <n v="5.5555555555555552E-2"/>
  </r>
  <r>
    <x v="1949"/>
    <s v="CA-2019-157987"/>
    <x v="264"/>
    <d v="2019-09-06T00:00:00"/>
    <s v="Standard Class"/>
    <s v="AC-10615"/>
    <x v="556"/>
    <x v="1"/>
    <x v="0"/>
    <s v="New York City"/>
    <x v="15"/>
    <n v="10009"/>
    <x v="3"/>
    <s v="OFF-AP-10000358"/>
    <x v="1"/>
    <x v="9"/>
    <x v="95"/>
    <x v="1681"/>
    <n v="1"/>
    <n v="0"/>
    <x v="1782"/>
    <x v="3"/>
    <x v="0"/>
    <n v="8.3333333333333329E-2"/>
    <n v="5.5555555555555552E-2"/>
  </r>
  <r>
    <x v="1950"/>
    <s v="CA-2019-157987"/>
    <x v="264"/>
    <d v="2019-09-06T00:00:00"/>
    <s v="Standard Class"/>
    <s v="AC-10615"/>
    <x v="556"/>
    <x v="1"/>
    <x v="0"/>
    <s v="New York City"/>
    <x v="15"/>
    <n v="10009"/>
    <x v="3"/>
    <s v="OFF-BI-10004970"/>
    <x v="1"/>
    <x v="8"/>
    <x v="917"/>
    <x v="1682"/>
    <n v="8"/>
    <n v="0.2"/>
    <x v="1783"/>
    <x v="3"/>
    <x v="0"/>
    <n v="8.3333333333333329E-2"/>
    <n v="5.5555555555555552E-2"/>
  </r>
  <r>
    <x v="1951"/>
    <s v="CA-2019-157987"/>
    <x v="264"/>
    <d v="2019-09-06T00:00:00"/>
    <s v="Standard Class"/>
    <s v="AC-10615"/>
    <x v="556"/>
    <x v="1"/>
    <x v="0"/>
    <s v="New York City"/>
    <x v="15"/>
    <n v="10009"/>
    <x v="3"/>
    <s v="TEC-PH-10003885"/>
    <x v="2"/>
    <x v="7"/>
    <x v="780"/>
    <x v="933"/>
    <n v="3"/>
    <n v="0"/>
    <x v="967"/>
    <x v="3"/>
    <x v="0"/>
    <n v="8.3333333333333329E-2"/>
    <n v="5.5555555555555552E-2"/>
  </r>
  <r>
    <x v="1952"/>
    <s v="CA-2019-157987"/>
    <x v="264"/>
    <d v="2019-09-06T00:00:00"/>
    <s v="Standard Class"/>
    <s v="AC-10615"/>
    <x v="556"/>
    <x v="1"/>
    <x v="0"/>
    <s v="New York City"/>
    <x v="15"/>
    <n v="10009"/>
    <x v="3"/>
    <s v="OFF-LA-10001641"/>
    <x v="1"/>
    <x v="2"/>
    <x v="1031"/>
    <x v="1381"/>
    <n v="6"/>
    <n v="0"/>
    <x v="1446"/>
    <x v="3"/>
    <x v="0"/>
    <n v="8.3333333333333329E-2"/>
    <n v="5.5555555555555552E-2"/>
  </r>
  <r>
    <x v="1953"/>
    <s v="CA-2019-157987"/>
    <x v="264"/>
    <d v="2019-09-06T00:00:00"/>
    <s v="Standard Class"/>
    <s v="AC-10615"/>
    <x v="556"/>
    <x v="1"/>
    <x v="0"/>
    <s v="New York City"/>
    <x v="15"/>
    <n v="10009"/>
    <x v="3"/>
    <s v="FUR-CH-10003379"/>
    <x v="0"/>
    <x v="1"/>
    <x v="464"/>
    <x v="1683"/>
    <n v="5"/>
    <n v="0.1"/>
    <x v="968"/>
    <x v="3"/>
    <x v="0"/>
    <n v="8.3333333333333329E-2"/>
    <n v="5.5555555555555552E-2"/>
  </r>
  <r>
    <x v="1954"/>
    <s v="CA-2019-157987"/>
    <x v="264"/>
    <d v="2019-09-06T00:00:00"/>
    <s v="Standard Class"/>
    <s v="AC-10615"/>
    <x v="556"/>
    <x v="1"/>
    <x v="0"/>
    <s v="New York City"/>
    <x v="15"/>
    <n v="10009"/>
    <x v="3"/>
    <s v="OFF-AR-10004582"/>
    <x v="1"/>
    <x v="6"/>
    <x v="1184"/>
    <x v="1684"/>
    <n v="3"/>
    <n v="0"/>
    <x v="1784"/>
    <x v="3"/>
    <x v="0"/>
    <n v="8.3333333333333329E-2"/>
    <n v="5.5555555555555552E-2"/>
  </r>
  <r>
    <x v="1955"/>
    <s v="CA-2019-157987"/>
    <x v="264"/>
    <d v="2019-09-06T00:00:00"/>
    <s v="Standard Class"/>
    <s v="AC-10615"/>
    <x v="556"/>
    <x v="1"/>
    <x v="0"/>
    <s v="New York City"/>
    <x v="15"/>
    <n v="10009"/>
    <x v="3"/>
    <s v="TEC-AC-10002842"/>
    <x v="2"/>
    <x v="11"/>
    <x v="1185"/>
    <x v="1685"/>
    <n v="2"/>
    <n v="0"/>
    <x v="1785"/>
    <x v="3"/>
    <x v="0"/>
    <n v="8.3333333333333329E-2"/>
    <n v="5.5555555555555552E-2"/>
  </r>
  <r>
    <x v="1956"/>
    <s v="CA-2019-157987"/>
    <x v="264"/>
    <d v="2019-09-06T00:00:00"/>
    <s v="Standard Class"/>
    <s v="AC-10615"/>
    <x v="556"/>
    <x v="1"/>
    <x v="0"/>
    <s v="New York City"/>
    <x v="15"/>
    <n v="10009"/>
    <x v="3"/>
    <s v="TEC-AC-10000109"/>
    <x v="2"/>
    <x v="11"/>
    <x v="202"/>
    <x v="767"/>
    <n v="3"/>
    <n v="0"/>
    <x v="789"/>
    <x v="3"/>
    <x v="0"/>
    <n v="8.3333333333333329E-2"/>
    <n v="5.5555555555555552E-2"/>
  </r>
  <r>
    <x v="1957"/>
    <s v="CA-2019-157987"/>
    <x v="264"/>
    <d v="2019-09-06T00:00:00"/>
    <s v="Standard Class"/>
    <s v="AC-10615"/>
    <x v="556"/>
    <x v="1"/>
    <x v="0"/>
    <s v="New York City"/>
    <x v="15"/>
    <n v="10009"/>
    <x v="3"/>
    <s v="OFF-PA-10003893"/>
    <x v="1"/>
    <x v="10"/>
    <x v="1105"/>
    <x v="860"/>
    <n v="4"/>
    <n v="0"/>
    <x v="1786"/>
    <x v="3"/>
    <x v="0"/>
    <n v="8.3333333333333329E-2"/>
    <n v="5.5555555555555552E-2"/>
  </r>
  <r>
    <x v="1958"/>
    <s v="CA-2019-110905"/>
    <x v="18"/>
    <d v="2019-09-15T00:00:00"/>
    <s v="Second Class"/>
    <s v="RW-19690"/>
    <x v="355"/>
    <x v="0"/>
    <x v="0"/>
    <s v="Springfield"/>
    <x v="25"/>
    <n v="65807"/>
    <x v="2"/>
    <s v="OFF-BI-10003669"/>
    <x v="1"/>
    <x v="8"/>
    <x v="804"/>
    <x v="1686"/>
    <n v="3"/>
    <n v="0"/>
    <x v="1787"/>
    <x v="2"/>
    <x v="0"/>
    <n v="0.125"/>
    <n v="6.6666666666666666E-2"/>
  </r>
  <r>
    <x v="1959"/>
    <s v="CA-2019-110905"/>
    <x v="18"/>
    <d v="2019-09-15T00:00:00"/>
    <s v="Second Class"/>
    <s v="RW-19690"/>
    <x v="355"/>
    <x v="0"/>
    <x v="0"/>
    <s v="Springfield"/>
    <x v="25"/>
    <n v="65807"/>
    <x v="2"/>
    <s v="OFF-AP-10004785"/>
    <x v="1"/>
    <x v="9"/>
    <x v="1186"/>
    <x v="1687"/>
    <n v="3"/>
    <n v="0"/>
    <x v="1788"/>
    <x v="2"/>
    <x v="0"/>
    <n v="0.125"/>
    <n v="6.6666666666666666E-2"/>
  </r>
  <r>
    <x v="1960"/>
    <s v="CA-2019-110905"/>
    <x v="18"/>
    <d v="2019-09-15T00:00:00"/>
    <s v="Second Class"/>
    <s v="RW-19690"/>
    <x v="355"/>
    <x v="0"/>
    <x v="0"/>
    <s v="Springfield"/>
    <x v="25"/>
    <n v="65807"/>
    <x v="2"/>
    <s v="TEC-AC-10003023"/>
    <x v="2"/>
    <x v="11"/>
    <x v="1079"/>
    <x v="1688"/>
    <n v="5"/>
    <n v="0"/>
    <x v="1789"/>
    <x v="2"/>
    <x v="0"/>
    <n v="0.125"/>
    <n v="6.6666666666666666E-2"/>
  </r>
  <r>
    <x v="1961"/>
    <s v="CA-2019-110905"/>
    <x v="18"/>
    <d v="2019-09-15T00:00:00"/>
    <s v="Second Class"/>
    <s v="RW-19690"/>
    <x v="355"/>
    <x v="0"/>
    <x v="0"/>
    <s v="Springfield"/>
    <x v="25"/>
    <n v="65807"/>
    <x v="2"/>
    <s v="TEC-AC-10002217"/>
    <x v="2"/>
    <x v="11"/>
    <x v="1187"/>
    <x v="1689"/>
    <n v="6"/>
    <n v="0"/>
    <x v="1790"/>
    <x v="2"/>
    <x v="0"/>
    <n v="0.125"/>
    <n v="6.6666666666666666E-2"/>
  </r>
  <r>
    <x v="1962"/>
    <s v="CA-2019-110905"/>
    <x v="18"/>
    <d v="2019-09-15T00:00:00"/>
    <s v="Second Class"/>
    <s v="RW-19690"/>
    <x v="355"/>
    <x v="0"/>
    <x v="0"/>
    <s v="Springfield"/>
    <x v="25"/>
    <n v="65807"/>
    <x v="2"/>
    <s v="OFF-BI-10002954"/>
    <x v="1"/>
    <x v="8"/>
    <x v="1188"/>
    <x v="1690"/>
    <n v="3"/>
    <n v="0"/>
    <x v="1791"/>
    <x v="2"/>
    <x v="0"/>
    <n v="0.125"/>
    <n v="6.6666666666666666E-2"/>
  </r>
  <r>
    <x v="1963"/>
    <s v="CA-2019-110905"/>
    <x v="18"/>
    <d v="2019-09-15T00:00:00"/>
    <s v="Second Class"/>
    <s v="RW-19690"/>
    <x v="355"/>
    <x v="0"/>
    <x v="0"/>
    <s v="Springfield"/>
    <x v="25"/>
    <n v="65807"/>
    <x v="2"/>
    <s v="OFF-PA-10002586"/>
    <x v="1"/>
    <x v="10"/>
    <x v="1016"/>
    <x v="1691"/>
    <n v="5"/>
    <n v="0"/>
    <x v="1792"/>
    <x v="2"/>
    <x v="0"/>
    <n v="0.125"/>
    <n v="6.6666666666666666E-2"/>
  </r>
  <r>
    <x v="1964"/>
    <s v="CA-2019-110905"/>
    <x v="18"/>
    <d v="2019-09-15T00:00:00"/>
    <s v="Second Class"/>
    <s v="RW-19690"/>
    <x v="355"/>
    <x v="0"/>
    <x v="0"/>
    <s v="Springfield"/>
    <x v="25"/>
    <n v="65807"/>
    <x v="2"/>
    <s v="OFF-ST-10000025"/>
    <x v="1"/>
    <x v="4"/>
    <x v="621"/>
    <x v="1692"/>
    <n v="3"/>
    <n v="0"/>
    <x v="1793"/>
    <x v="2"/>
    <x v="0"/>
    <n v="0.125"/>
    <n v="6.6666666666666666E-2"/>
  </r>
  <r>
    <x v="1965"/>
    <s v="CA-2019-110905"/>
    <x v="18"/>
    <d v="2019-09-15T00:00:00"/>
    <s v="Second Class"/>
    <s v="RW-19690"/>
    <x v="355"/>
    <x v="0"/>
    <x v="0"/>
    <s v="Springfield"/>
    <x v="25"/>
    <n v="65807"/>
    <x v="2"/>
    <s v="OFF-AP-10003281"/>
    <x v="1"/>
    <x v="9"/>
    <x v="1189"/>
    <x v="1693"/>
    <n v="2"/>
    <n v="0"/>
    <x v="1794"/>
    <x v="2"/>
    <x v="0"/>
    <n v="0.125"/>
    <n v="6.6666666666666666E-2"/>
  </r>
  <r>
    <x v="1966"/>
    <s v="CA-2019-165841"/>
    <x v="202"/>
    <d v="2019-12-28T00:00:00"/>
    <s v="Standard Class"/>
    <s v="DB-13210"/>
    <x v="203"/>
    <x v="0"/>
    <x v="0"/>
    <s v="Paterson"/>
    <x v="30"/>
    <n v="7501"/>
    <x v="3"/>
    <s v="TEC-PH-10002103"/>
    <x v="2"/>
    <x v="7"/>
    <x v="539"/>
    <x v="1694"/>
    <n v="3"/>
    <n v="0"/>
    <x v="1795"/>
    <x v="3"/>
    <x v="0"/>
    <n v="0.33333333333333331"/>
    <n v="4.7619047619047616E-2"/>
  </r>
  <r>
    <x v="1967"/>
    <s v="CA-2019-165841"/>
    <x v="202"/>
    <d v="2019-12-28T00:00:00"/>
    <s v="Standard Class"/>
    <s v="DB-13210"/>
    <x v="203"/>
    <x v="0"/>
    <x v="0"/>
    <s v="Paterson"/>
    <x v="30"/>
    <n v="7501"/>
    <x v="3"/>
    <s v="OFF-SU-10000898"/>
    <x v="1"/>
    <x v="14"/>
    <x v="1190"/>
    <x v="1695"/>
    <n v="5"/>
    <n v="0"/>
    <x v="1796"/>
    <x v="3"/>
    <x v="0"/>
    <n v="0.33333333333333331"/>
    <n v="4.7619047619047616E-2"/>
  </r>
  <r>
    <x v="1968"/>
    <s v="CA-2019-165841"/>
    <x v="202"/>
    <d v="2019-12-28T00:00:00"/>
    <s v="Standard Class"/>
    <s v="DB-13210"/>
    <x v="203"/>
    <x v="0"/>
    <x v="0"/>
    <s v="Paterson"/>
    <x v="30"/>
    <n v="7501"/>
    <x v="3"/>
    <s v="OFF-PA-10001144"/>
    <x v="1"/>
    <x v="10"/>
    <x v="163"/>
    <x v="1696"/>
    <n v="3"/>
    <n v="0"/>
    <x v="1797"/>
    <x v="3"/>
    <x v="0"/>
    <n v="0.33333333333333331"/>
    <n v="4.7619047619047616E-2"/>
  </r>
  <r>
    <x v="1969"/>
    <s v="CA-2019-117485"/>
    <x v="397"/>
    <d v="2019-09-29T00:00:00"/>
    <s v="Standard Class"/>
    <s v="BD-11320"/>
    <x v="217"/>
    <x v="0"/>
    <x v="0"/>
    <s v="Tulsa"/>
    <x v="26"/>
    <n v="74133"/>
    <x v="2"/>
    <s v="TEC-AC-10004659"/>
    <x v="2"/>
    <x v="11"/>
    <x v="172"/>
    <x v="410"/>
    <n v="4"/>
    <n v="0"/>
    <x v="1798"/>
    <x v="2"/>
    <x v="0"/>
    <n v="1"/>
    <n v="5.2631578947368418E-2"/>
  </r>
  <r>
    <x v="1970"/>
    <s v="CA-2019-140242"/>
    <x v="636"/>
    <d v="2019-05-11T00:00:00"/>
    <s v="Standard Class"/>
    <s v="ML-17755"/>
    <x v="529"/>
    <x v="2"/>
    <x v="0"/>
    <s v="Chicago"/>
    <x v="10"/>
    <n v="60623"/>
    <x v="2"/>
    <s v="OFF-AR-10004752"/>
    <x v="1"/>
    <x v="6"/>
    <x v="1114"/>
    <x v="1697"/>
    <n v="3"/>
    <n v="0.2"/>
    <x v="1799"/>
    <x v="2"/>
    <x v="0"/>
    <n v="0.5"/>
    <n v="7.6923076923076927E-2"/>
  </r>
  <r>
    <x v="1971"/>
    <s v="CA-2019-140242"/>
    <x v="636"/>
    <d v="2019-05-11T00:00:00"/>
    <s v="Standard Class"/>
    <s v="ML-17755"/>
    <x v="529"/>
    <x v="2"/>
    <x v="0"/>
    <s v="Chicago"/>
    <x v="10"/>
    <n v="60623"/>
    <x v="2"/>
    <s v="TEC-AC-10004659"/>
    <x v="2"/>
    <x v="11"/>
    <x v="172"/>
    <x v="177"/>
    <n v="7"/>
    <n v="0.2"/>
    <x v="179"/>
    <x v="2"/>
    <x v="0"/>
    <n v="0.5"/>
    <n v="7.6923076923076927E-2"/>
  </r>
  <r>
    <x v="1972"/>
    <s v="CA-2016-148950"/>
    <x v="637"/>
    <d v="2016-12-19T00:00:00"/>
    <s v="Standard Class"/>
    <s v="JD-16015"/>
    <x v="557"/>
    <x v="0"/>
    <x v="0"/>
    <s v="Chicago"/>
    <x v="10"/>
    <n v="60610"/>
    <x v="2"/>
    <s v="OFF-BI-10001249"/>
    <x v="1"/>
    <x v="8"/>
    <x v="1191"/>
    <x v="1698"/>
    <n v="4"/>
    <n v="0.8"/>
    <x v="1800"/>
    <x v="2"/>
    <x v="1"/>
    <n v="0.33333333333333331"/>
    <n v="9.0909090909090912E-2"/>
  </r>
  <r>
    <x v="1973"/>
    <s v="CA-2016-148950"/>
    <x v="637"/>
    <d v="2016-12-19T00:00:00"/>
    <s v="Standard Class"/>
    <s v="JD-16015"/>
    <x v="557"/>
    <x v="0"/>
    <x v="0"/>
    <s v="Chicago"/>
    <x v="10"/>
    <n v="60610"/>
    <x v="2"/>
    <s v="OFF-FA-10003059"/>
    <x v="1"/>
    <x v="13"/>
    <x v="802"/>
    <x v="1699"/>
    <n v="2"/>
    <n v="0.2"/>
    <x v="1801"/>
    <x v="2"/>
    <x v="1"/>
    <n v="0.33333333333333331"/>
    <n v="9.0909090909090912E-2"/>
  </r>
  <r>
    <x v="1974"/>
    <s v="CA-2016-148950"/>
    <x v="637"/>
    <d v="2016-12-19T00:00:00"/>
    <s v="Standard Class"/>
    <s v="JD-16015"/>
    <x v="557"/>
    <x v="0"/>
    <x v="0"/>
    <s v="Chicago"/>
    <x v="10"/>
    <n v="60610"/>
    <x v="2"/>
    <s v="TEC-AC-10002718"/>
    <x v="2"/>
    <x v="11"/>
    <x v="1192"/>
    <x v="1700"/>
    <n v="3"/>
    <n v="0.2"/>
    <x v="1802"/>
    <x v="2"/>
    <x v="1"/>
    <n v="0.33333333333333331"/>
    <n v="9.0909090909090912E-2"/>
  </r>
  <r>
    <x v="1975"/>
    <s v="CA-2016-110408"/>
    <x v="638"/>
    <d v="2016-10-20T00:00:00"/>
    <s v="Second Class"/>
    <s v="AS-10225"/>
    <x v="127"/>
    <x v="1"/>
    <x v="0"/>
    <s v="Montgomery"/>
    <x v="19"/>
    <n v="36116"/>
    <x v="0"/>
    <s v="OFF-ST-10001522"/>
    <x v="1"/>
    <x v="4"/>
    <x v="197"/>
    <x v="1701"/>
    <n v="3"/>
    <n v="0"/>
    <x v="1803"/>
    <x v="0"/>
    <x v="0"/>
    <n v="0.33333333333333331"/>
    <n v="7.6923076923076927E-2"/>
  </r>
  <r>
    <x v="1976"/>
    <s v="CA-2016-110408"/>
    <x v="638"/>
    <d v="2016-10-20T00:00:00"/>
    <s v="Second Class"/>
    <s v="AS-10225"/>
    <x v="127"/>
    <x v="1"/>
    <x v="0"/>
    <s v="Montgomery"/>
    <x v="19"/>
    <n v="36116"/>
    <x v="0"/>
    <s v="TEC-PH-10002352"/>
    <x v="2"/>
    <x v="7"/>
    <x v="1193"/>
    <x v="1702"/>
    <n v="5"/>
    <n v="0"/>
    <x v="1804"/>
    <x v="0"/>
    <x v="0"/>
    <n v="0.33333333333333331"/>
    <n v="7.6923076923076927E-2"/>
  </r>
  <r>
    <x v="1977"/>
    <s v="CA-2016-110408"/>
    <x v="638"/>
    <d v="2016-10-20T00:00:00"/>
    <s v="Second Class"/>
    <s v="AS-10225"/>
    <x v="127"/>
    <x v="1"/>
    <x v="0"/>
    <s v="Montgomery"/>
    <x v="19"/>
    <n v="36116"/>
    <x v="0"/>
    <s v="FUR-CH-10003774"/>
    <x v="0"/>
    <x v="1"/>
    <x v="1194"/>
    <x v="1703"/>
    <n v="6"/>
    <n v="0"/>
    <x v="1805"/>
    <x v="0"/>
    <x v="0"/>
    <n v="0.33333333333333331"/>
    <n v="7.6923076923076927E-2"/>
  </r>
  <r>
    <x v="1978"/>
    <s v="CA-2017-109939"/>
    <x v="412"/>
    <d v="2017-05-12T00:00:00"/>
    <s v="Standard Class"/>
    <s v="AA-10375"/>
    <x v="211"/>
    <x v="0"/>
    <x v="0"/>
    <s v="Salem"/>
    <x v="21"/>
    <n v="97301"/>
    <x v="1"/>
    <s v="OFF-AR-10000127"/>
    <x v="1"/>
    <x v="6"/>
    <x v="1195"/>
    <x v="797"/>
    <n v="2"/>
    <n v="0.2"/>
    <x v="822"/>
    <x v="1"/>
    <x v="0"/>
    <n v="1"/>
    <n v="6.6666666666666666E-2"/>
  </r>
  <r>
    <x v="1979"/>
    <s v="CA-2018-112669"/>
    <x v="167"/>
    <d v="2018-04-14T00:00:00"/>
    <s v="Same Day"/>
    <s v="KT-16465"/>
    <x v="446"/>
    <x v="0"/>
    <x v="0"/>
    <s v="Glendale"/>
    <x v="16"/>
    <n v="85301"/>
    <x v="1"/>
    <s v="FUR-CH-10004086"/>
    <x v="0"/>
    <x v="1"/>
    <x v="284"/>
    <x v="1704"/>
    <n v="4"/>
    <n v="0.2"/>
    <x v="1806"/>
    <x v="1"/>
    <x v="0"/>
    <n v="0.5"/>
    <n v="7.1428571428571425E-2"/>
  </r>
  <r>
    <x v="1980"/>
    <s v="CA-2018-112669"/>
    <x v="167"/>
    <d v="2018-04-14T00:00:00"/>
    <s v="Same Day"/>
    <s v="KT-16465"/>
    <x v="446"/>
    <x v="0"/>
    <x v="0"/>
    <s v="Glendale"/>
    <x v="16"/>
    <n v="85301"/>
    <x v="1"/>
    <s v="OFF-ST-10001228"/>
    <x v="1"/>
    <x v="4"/>
    <x v="231"/>
    <x v="1705"/>
    <n v="4"/>
    <n v="0.2"/>
    <x v="1807"/>
    <x v="1"/>
    <x v="0"/>
    <n v="0.5"/>
    <n v="7.1428571428571425E-2"/>
  </r>
  <r>
    <x v="1981"/>
    <s v="CA-2017-119592"/>
    <x v="639"/>
    <d v="2017-12-16T00:00:00"/>
    <s v="Second Class"/>
    <s v="MM-18280"/>
    <x v="152"/>
    <x v="1"/>
    <x v="0"/>
    <s v="Columbus"/>
    <x v="32"/>
    <n v="31907"/>
    <x v="0"/>
    <s v="OFF-BI-10004187"/>
    <x v="1"/>
    <x v="8"/>
    <x v="620"/>
    <x v="1061"/>
    <n v="2"/>
    <n v="0"/>
    <x v="1808"/>
    <x v="0"/>
    <x v="0"/>
    <n v="1"/>
    <n v="8.3333333333333329E-2"/>
  </r>
  <r>
    <x v="1982"/>
    <s v="CA-2016-122749"/>
    <x v="640"/>
    <d v="2016-12-09T00:00:00"/>
    <s v="Standard Class"/>
    <s v="NG-18430"/>
    <x v="159"/>
    <x v="0"/>
    <x v="0"/>
    <s v="Oklahoma City"/>
    <x v="26"/>
    <n v="73120"/>
    <x v="2"/>
    <s v="TEC-PH-10003811"/>
    <x v="2"/>
    <x v="7"/>
    <x v="1196"/>
    <x v="1706"/>
    <n v="4"/>
    <n v="0"/>
    <x v="1809"/>
    <x v="2"/>
    <x v="0"/>
    <n v="1"/>
    <n v="0.1111111111111111"/>
  </r>
  <r>
    <x v="1983"/>
    <s v="CA-2016-164721"/>
    <x v="641"/>
    <d v="2016-11-27T00:00:00"/>
    <s v="Second Class"/>
    <s v="LW-16825"/>
    <x v="429"/>
    <x v="1"/>
    <x v="0"/>
    <s v="Brentwood"/>
    <x v="1"/>
    <n v="94513"/>
    <x v="1"/>
    <s v="OFF-AP-10000240"/>
    <x v="1"/>
    <x v="9"/>
    <x v="650"/>
    <x v="1707"/>
    <n v="6"/>
    <n v="0"/>
    <x v="1810"/>
    <x v="1"/>
    <x v="1"/>
    <n v="0.33333333333333331"/>
    <n v="6.6666666666666666E-2"/>
  </r>
  <r>
    <x v="1984"/>
    <s v="CA-2016-164721"/>
    <x v="641"/>
    <d v="2016-11-27T00:00:00"/>
    <s v="Second Class"/>
    <s v="LW-16825"/>
    <x v="429"/>
    <x v="1"/>
    <x v="0"/>
    <s v="Brentwood"/>
    <x v="1"/>
    <n v="94513"/>
    <x v="1"/>
    <s v="FUR-FU-10001940"/>
    <x v="0"/>
    <x v="5"/>
    <x v="222"/>
    <x v="1708"/>
    <n v="3"/>
    <n v="0"/>
    <x v="1811"/>
    <x v="1"/>
    <x v="1"/>
    <n v="0.33333333333333331"/>
    <n v="6.6666666666666666E-2"/>
  </r>
  <r>
    <x v="1985"/>
    <s v="CA-2016-164721"/>
    <x v="641"/>
    <d v="2016-11-27T00:00:00"/>
    <s v="Second Class"/>
    <s v="LW-16825"/>
    <x v="429"/>
    <x v="1"/>
    <x v="0"/>
    <s v="Brentwood"/>
    <x v="1"/>
    <n v="94513"/>
    <x v="1"/>
    <s v="OFF-PA-10000575"/>
    <x v="1"/>
    <x v="10"/>
    <x v="1059"/>
    <x v="1709"/>
    <n v="4"/>
    <n v="0"/>
    <x v="1812"/>
    <x v="1"/>
    <x v="1"/>
    <n v="0.33333333333333331"/>
    <n v="6.6666666666666666E-2"/>
  </r>
  <r>
    <x v="1986"/>
    <s v="CA-2018-147417"/>
    <x v="197"/>
    <d v="2018-07-27T00:00:00"/>
    <s v="First Class"/>
    <s v="CB-12415"/>
    <x v="558"/>
    <x v="0"/>
    <x v="0"/>
    <s v="Columbus"/>
    <x v="24"/>
    <n v="43229"/>
    <x v="3"/>
    <s v="TEC-CO-10001449"/>
    <x v="2"/>
    <x v="16"/>
    <x v="306"/>
    <x v="1710"/>
    <n v="4"/>
    <n v="0.4"/>
    <x v="1813"/>
    <x v="3"/>
    <x v="0"/>
    <n v="1"/>
    <n v="8.3333333333333329E-2"/>
  </r>
  <r>
    <x v="1987"/>
    <s v="CA-2017-127509"/>
    <x v="529"/>
    <d v="2017-11-13T00:00:00"/>
    <s v="Standard Class"/>
    <s v="AS-10090"/>
    <x v="548"/>
    <x v="0"/>
    <x v="0"/>
    <s v="Springfield"/>
    <x v="25"/>
    <n v="65807"/>
    <x v="2"/>
    <s v="OFF-BI-10002393"/>
    <x v="1"/>
    <x v="8"/>
    <x v="1197"/>
    <x v="1711"/>
    <n v="3"/>
    <n v="0"/>
    <x v="1814"/>
    <x v="2"/>
    <x v="0"/>
    <n v="0.25"/>
    <n v="0.04"/>
  </r>
  <r>
    <x v="1988"/>
    <s v="CA-2017-127509"/>
    <x v="529"/>
    <d v="2017-11-13T00:00:00"/>
    <s v="Standard Class"/>
    <s v="AS-10090"/>
    <x v="548"/>
    <x v="0"/>
    <x v="0"/>
    <s v="Springfield"/>
    <x v="25"/>
    <n v="65807"/>
    <x v="2"/>
    <s v="FUR-TA-10002855"/>
    <x v="0"/>
    <x v="3"/>
    <x v="1198"/>
    <x v="1712"/>
    <n v="7"/>
    <n v="0"/>
    <x v="1815"/>
    <x v="2"/>
    <x v="0"/>
    <n v="0.25"/>
    <n v="0.04"/>
  </r>
  <r>
    <x v="1989"/>
    <s v="CA-2017-127509"/>
    <x v="529"/>
    <d v="2017-11-13T00:00:00"/>
    <s v="Standard Class"/>
    <s v="AS-10090"/>
    <x v="548"/>
    <x v="0"/>
    <x v="0"/>
    <s v="Springfield"/>
    <x v="25"/>
    <n v="65807"/>
    <x v="2"/>
    <s v="OFF-EN-10000781"/>
    <x v="1"/>
    <x v="12"/>
    <x v="753"/>
    <x v="1713"/>
    <n v="3"/>
    <n v="0"/>
    <x v="1816"/>
    <x v="2"/>
    <x v="0"/>
    <n v="0.25"/>
    <n v="0.04"/>
  </r>
  <r>
    <x v="1990"/>
    <s v="CA-2017-127509"/>
    <x v="529"/>
    <d v="2017-11-13T00:00:00"/>
    <s v="Standard Class"/>
    <s v="AS-10090"/>
    <x v="548"/>
    <x v="0"/>
    <x v="0"/>
    <s v="Springfield"/>
    <x v="25"/>
    <n v="65807"/>
    <x v="2"/>
    <s v="OFF-PA-10002160"/>
    <x v="1"/>
    <x v="10"/>
    <x v="1199"/>
    <x v="1714"/>
    <n v="3"/>
    <n v="0"/>
    <x v="1817"/>
    <x v="2"/>
    <x v="0"/>
    <n v="0.25"/>
    <n v="0.04"/>
  </r>
  <r>
    <x v="1991"/>
    <s v="CA-2019-111374"/>
    <x v="642"/>
    <d v="2019-02-28T00:00:00"/>
    <s v="Standard Class"/>
    <s v="CB-12415"/>
    <x v="558"/>
    <x v="0"/>
    <x v="0"/>
    <s v="Philadelphia"/>
    <x v="9"/>
    <n v="19134"/>
    <x v="3"/>
    <s v="OFF-BI-10004970"/>
    <x v="1"/>
    <x v="8"/>
    <x v="917"/>
    <x v="1715"/>
    <n v="4"/>
    <n v="0.7"/>
    <x v="1818"/>
    <x v="3"/>
    <x v="0"/>
    <n v="1"/>
    <n v="8.3333333333333329E-2"/>
  </r>
  <r>
    <x v="1992"/>
    <s v="CA-2019-133648"/>
    <x v="643"/>
    <d v="2019-07-02T00:00:00"/>
    <s v="Standard Class"/>
    <s v="ML-17755"/>
    <x v="529"/>
    <x v="2"/>
    <x v="0"/>
    <s v="Springfield"/>
    <x v="21"/>
    <n v="97477"/>
    <x v="1"/>
    <s v="OFF-LA-10003923"/>
    <x v="1"/>
    <x v="2"/>
    <x v="429"/>
    <x v="1716"/>
    <n v="6"/>
    <n v="0.2"/>
    <x v="1819"/>
    <x v="1"/>
    <x v="0"/>
    <n v="0.33333333333333331"/>
    <n v="7.6923076923076927E-2"/>
  </r>
  <r>
    <x v="1993"/>
    <s v="CA-2019-133648"/>
    <x v="643"/>
    <d v="2019-07-02T00:00:00"/>
    <s v="Standard Class"/>
    <s v="ML-17755"/>
    <x v="529"/>
    <x v="2"/>
    <x v="0"/>
    <s v="Springfield"/>
    <x v="21"/>
    <n v="97477"/>
    <x v="1"/>
    <s v="OFF-AR-10002257"/>
    <x v="1"/>
    <x v="6"/>
    <x v="1200"/>
    <x v="758"/>
    <n v="2"/>
    <n v="0.2"/>
    <x v="1820"/>
    <x v="1"/>
    <x v="0"/>
    <n v="0.33333333333333331"/>
    <n v="7.6923076923076927E-2"/>
  </r>
  <r>
    <x v="1994"/>
    <s v="CA-2019-133648"/>
    <x v="643"/>
    <d v="2019-07-02T00:00:00"/>
    <s v="Standard Class"/>
    <s v="ML-17755"/>
    <x v="529"/>
    <x v="2"/>
    <x v="0"/>
    <s v="Springfield"/>
    <x v="21"/>
    <n v="97477"/>
    <x v="1"/>
    <s v="OFF-FA-10004395"/>
    <x v="1"/>
    <x v="13"/>
    <x v="1201"/>
    <x v="1717"/>
    <n v="3"/>
    <n v="0.2"/>
    <x v="1821"/>
    <x v="1"/>
    <x v="0"/>
    <n v="0.33333333333333331"/>
    <n v="7.6923076923076927E-2"/>
  </r>
  <r>
    <x v="1995"/>
    <s v="US-2019-147221"/>
    <x v="574"/>
    <d v="2019-12-04T00:00:00"/>
    <s v="Second Class"/>
    <s v="JS-16030"/>
    <x v="559"/>
    <x v="0"/>
    <x v="0"/>
    <s v="Houston"/>
    <x v="5"/>
    <n v="77036"/>
    <x v="2"/>
    <s v="OFF-AP-10002534"/>
    <x v="1"/>
    <x v="9"/>
    <x v="1202"/>
    <x v="1718"/>
    <n v="5"/>
    <n v="0.8"/>
    <x v="1822"/>
    <x v="2"/>
    <x v="0"/>
    <n v="0.5"/>
    <n v="5.5555555555555552E-2"/>
  </r>
  <r>
    <x v="1996"/>
    <s v="US-2019-147221"/>
    <x v="574"/>
    <d v="2019-12-04T00:00:00"/>
    <s v="Second Class"/>
    <s v="JS-16030"/>
    <x v="559"/>
    <x v="0"/>
    <x v="0"/>
    <s v="Houston"/>
    <x v="5"/>
    <n v="77036"/>
    <x v="2"/>
    <s v="FUR-FU-10004020"/>
    <x v="0"/>
    <x v="5"/>
    <x v="493"/>
    <x v="1719"/>
    <n v="4"/>
    <n v="0.6"/>
    <x v="1823"/>
    <x v="2"/>
    <x v="0"/>
    <n v="0.5"/>
    <n v="5.5555555555555552E-2"/>
  </r>
  <r>
    <x v="1997"/>
    <s v="CA-2016-131905"/>
    <x v="644"/>
    <d v="2016-02-09T00:00:00"/>
    <s v="First Class"/>
    <s v="ND-18460"/>
    <x v="540"/>
    <x v="1"/>
    <x v="0"/>
    <s v="Chesapeake"/>
    <x v="17"/>
    <n v="23320"/>
    <x v="0"/>
    <s v="OFF-LA-10002787"/>
    <x v="1"/>
    <x v="2"/>
    <x v="547"/>
    <x v="1720"/>
    <n v="4"/>
    <n v="0"/>
    <x v="1824"/>
    <x v="0"/>
    <x v="0"/>
    <n v="0.33333333333333331"/>
    <n v="0.125"/>
  </r>
  <r>
    <x v="1998"/>
    <s v="CA-2016-131905"/>
    <x v="644"/>
    <d v="2016-02-09T00:00:00"/>
    <s v="First Class"/>
    <s v="ND-18460"/>
    <x v="540"/>
    <x v="1"/>
    <x v="0"/>
    <s v="Chesapeake"/>
    <x v="17"/>
    <n v="23320"/>
    <x v="0"/>
    <s v="TEC-PH-10003645"/>
    <x v="2"/>
    <x v="7"/>
    <x v="297"/>
    <x v="1721"/>
    <n v="1"/>
    <n v="0"/>
    <x v="1825"/>
    <x v="0"/>
    <x v="0"/>
    <n v="0.33333333333333331"/>
    <n v="0.125"/>
  </r>
  <r>
    <x v="1999"/>
    <s v="CA-2016-131905"/>
    <x v="644"/>
    <d v="2016-02-09T00:00:00"/>
    <s v="First Class"/>
    <s v="ND-18460"/>
    <x v="540"/>
    <x v="1"/>
    <x v="0"/>
    <s v="Chesapeake"/>
    <x v="17"/>
    <n v="23320"/>
    <x v="0"/>
    <s v="TEC-PH-10001615"/>
    <x v="2"/>
    <x v="7"/>
    <x v="1117"/>
    <x v="1722"/>
    <n v="5"/>
    <n v="0"/>
    <x v="1826"/>
    <x v="0"/>
    <x v="0"/>
    <n v="0.33333333333333331"/>
    <n v="0.125"/>
  </r>
  <r>
    <x v="2000"/>
    <s v="CA-2019-166128"/>
    <x v="645"/>
    <d v="2019-04-18T00:00:00"/>
    <s v="Standard Class"/>
    <s v="LW-17215"/>
    <x v="560"/>
    <x v="0"/>
    <x v="0"/>
    <s v="Pasadena"/>
    <x v="1"/>
    <n v="91104"/>
    <x v="1"/>
    <s v="TEC-AC-10001767"/>
    <x v="2"/>
    <x v="11"/>
    <x v="97"/>
    <x v="1723"/>
    <n v="5"/>
    <n v="0"/>
    <x v="1827"/>
    <x v="1"/>
    <x v="0"/>
    <n v="0.5"/>
    <n v="6.6666666666666666E-2"/>
  </r>
  <r>
    <x v="2001"/>
    <s v="CA-2019-166128"/>
    <x v="645"/>
    <d v="2019-04-18T00:00:00"/>
    <s v="Standard Class"/>
    <s v="LW-17215"/>
    <x v="560"/>
    <x v="0"/>
    <x v="0"/>
    <s v="Pasadena"/>
    <x v="1"/>
    <n v="91104"/>
    <x v="1"/>
    <s v="OFF-AR-10001221"/>
    <x v="1"/>
    <x v="6"/>
    <x v="1043"/>
    <x v="1085"/>
    <n v="7"/>
    <n v="0"/>
    <x v="1828"/>
    <x v="1"/>
    <x v="0"/>
    <n v="0.5"/>
    <n v="6.6666666666666666E-2"/>
  </r>
  <r>
    <x v="2002"/>
    <s v="CA-2019-163510"/>
    <x v="53"/>
    <d v="2019-12-28T00:00:00"/>
    <s v="Second Class"/>
    <s v="JW-15955"/>
    <x v="527"/>
    <x v="0"/>
    <x v="0"/>
    <s v="Louisville"/>
    <x v="0"/>
    <n v="40214"/>
    <x v="0"/>
    <s v="OFF-ST-10000563"/>
    <x v="1"/>
    <x v="4"/>
    <x v="903"/>
    <x v="1449"/>
    <n v="3"/>
    <n v="0"/>
    <x v="1526"/>
    <x v="0"/>
    <x v="0"/>
    <n v="0.5"/>
    <n v="9.0909090909090912E-2"/>
  </r>
  <r>
    <x v="2003"/>
    <s v="CA-2019-163510"/>
    <x v="53"/>
    <d v="2019-12-28T00:00:00"/>
    <s v="Second Class"/>
    <s v="JW-15955"/>
    <x v="527"/>
    <x v="0"/>
    <x v="0"/>
    <s v="Louisville"/>
    <x v="0"/>
    <n v="40214"/>
    <x v="0"/>
    <s v="FUR-CH-10001146"/>
    <x v="0"/>
    <x v="1"/>
    <x v="64"/>
    <x v="1724"/>
    <n v="5"/>
    <n v="0"/>
    <x v="1829"/>
    <x v="0"/>
    <x v="0"/>
    <n v="0.5"/>
    <n v="9.0909090909090912E-2"/>
  </r>
  <r>
    <x v="2004"/>
    <s v="US-2019-143028"/>
    <x v="645"/>
    <d v="2019-04-18T00:00:00"/>
    <s v="Standard Class"/>
    <s v="SC-20050"/>
    <x v="337"/>
    <x v="2"/>
    <x v="0"/>
    <s v="Lubbock"/>
    <x v="5"/>
    <n v="79424"/>
    <x v="2"/>
    <s v="OFF-BI-10004738"/>
    <x v="1"/>
    <x v="8"/>
    <x v="92"/>
    <x v="524"/>
    <n v="3"/>
    <n v="0.8"/>
    <x v="536"/>
    <x v="2"/>
    <x v="0"/>
    <n v="1"/>
    <n v="6.6666666666666666E-2"/>
  </r>
  <r>
    <x v="2005"/>
    <s v="CA-2016-111150"/>
    <x v="520"/>
    <d v="2017-01-04T00:00:00"/>
    <s v="Standard Class"/>
    <s v="RW-19630"/>
    <x v="338"/>
    <x v="1"/>
    <x v="0"/>
    <s v="Columbia"/>
    <x v="25"/>
    <n v="65203"/>
    <x v="2"/>
    <s v="OFF-AR-10000034"/>
    <x v="1"/>
    <x v="6"/>
    <x v="751"/>
    <x v="1725"/>
    <n v="7"/>
    <n v="0"/>
    <x v="1830"/>
    <x v="2"/>
    <x v="0"/>
    <n v="0.5"/>
    <n v="6.25E-2"/>
  </r>
  <r>
    <x v="2006"/>
    <s v="CA-2016-111150"/>
    <x v="520"/>
    <d v="2017-01-04T00:00:00"/>
    <s v="Standard Class"/>
    <s v="RW-19630"/>
    <x v="338"/>
    <x v="1"/>
    <x v="0"/>
    <s v="Columbia"/>
    <x v="25"/>
    <n v="65203"/>
    <x v="2"/>
    <s v="TEC-AC-10000290"/>
    <x v="2"/>
    <x v="11"/>
    <x v="235"/>
    <x v="1726"/>
    <n v="7"/>
    <n v="0"/>
    <x v="1831"/>
    <x v="2"/>
    <x v="0"/>
    <n v="0.5"/>
    <n v="6.25E-2"/>
  </r>
  <r>
    <x v="2007"/>
    <s v="CA-2019-165386"/>
    <x v="646"/>
    <d v="2019-08-04T00:00:00"/>
    <s v="First Class"/>
    <s v="CM-12190"/>
    <x v="496"/>
    <x v="0"/>
    <x v="0"/>
    <s v="Chicago"/>
    <x v="10"/>
    <n v="60623"/>
    <x v="2"/>
    <s v="FUR-BO-10003034"/>
    <x v="0"/>
    <x v="0"/>
    <x v="1203"/>
    <x v="1727"/>
    <n v="2"/>
    <n v="0.3"/>
    <x v="1832"/>
    <x v="2"/>
    <x v="0"/>
    <n v="1"/>
    <n v="0.14285714285714285"/>
  </r>
  <r>
    <x v="2008"/>
    <s v="CA-2016-116407"/>
    <x v="647"/>
    <d v="2016-11-21T00:00:00"/>
    <s v="Standard Class"/>
    <s v="JF-15190"/>
    <x v="440"/>
    <x v="0"/>
    <x v="0"/>
    <s v="Johnson City"/>
    <x v="18"/>
    <n v="37604"/>
    <x v="0"/>
    <s v="OFF-AR-10001315"/>
    <x v="1"/>
    <x v="6"/>
    <x v="1029"/>
    <x v="1728"/>
    <n v="3"/>
    <n v="0.2"/>
    <x v="1833"/>
    <x v="0"/>
    <x v="0"/>
    <n v="0.33333333333333331"/>
    <n v="5.2631578947368418E-2"/>
  </r>
  <r>
    <x v="2009"/>
    <s v="CA-2016-116407"/>
    <x v="647"/>
    <d v="2016-11-21T00:00:00"/>
    <s v="Standard Class"/>
    <s v="JF-15190"/>
    <x v="440"/>
    <x v="0"/>
    <x v="0"/>
    <s v="Johnson City"/>
    <x v="18"/>
    <n v="37604"/>
    <x v="0"/>
    <s v="OFF-AP-10002118"/>
    <x v="1"/>
    <x v="9"/>
    <x v="77"/>
    <x v="1729"/>
    <n v="2"/>
    <n v="0.2"/>
    <x v="1834"/>
    <x v="0"/>
    <x v="0"/>
    <n v="0.33333333333333331"/>
    <n v="5.2631578947368418E-2"/>
  </r>
  <r>
    <x v="2010"/>
    <s v="CA-2016-116407"/>
    <x v="647"/>
    <d v="2016-11-21T00:00:00"/>
    <s v="Standard Class"/>
    <s v="JF-15190"/>
    <x v="440"/>
    <x v="0"/>
    <x v="0"/>
    <s v="Johnson City"/>
    <x v="18"/>
    <n v="37604"/>
    <x v="0"/>
    <s v="OFF-PA-10002137"/>
    <x v="1"/>
    <x v="10"/>
    <x v="565"/>
    <x v="1730"/>
    <n v="4"/>
    <n v="0.2"/>
    <x v="1835"/>
    <x v="0"/>
    <x v="0"/>
    <n v="0.33333333333333331"/>
    <n v="5.2631578947368418E-2"/>
  </r>
  <r>
    <x v="2011"/>
    <s v="CA-2017-155761"/>
    <x v="555"/>
    <d v="2017-12-11T00:00:00"/>
    <s v="Same Day"/>
    <s v="SC-20800"/>
    <x v="561"/>
    <x v="0"/>
    <x v="0"/>
    <s v="Houston"/>
    <x v="5"/>
    <n v="77041"/>
    <x v="2"/>
    <s v="TEC-AC-10001606"/>
    <x v="2"/>
    <x v="11"/>
    <x v="590"/>
    <x v="1305"/>
    <n v="2"/>
    <n v="0.2"/>
    <x v="1836"/>
    <x v="2"/>
    <x v="1"/>
    <n v="0.5"/>
    <n v="0.2"/>
  </r>
  <r>
    <x v="2012"/>
    <s v="CA-2017-155761"/>
    <x v="555"/>
    <d v="2017-12-11T00:00:00"/>
    <s v="Same Day"/>
    <s v="SC-20800"/>
    <x v="561"/>
    <x v="0"/>
    <x v="0"/>
    <s v="Houston"/>
    <x v="5"/>
    <n v="77041"/>
    <x v="2"/>
    <s v="OFF-ST-10000943"/>
    <x v="1"/>
    <x v="4"/>
    <x v="1204"/>
    <x v="1731"/>
    <n v="3"/>
    <n v="0.2"/>
    <x v="1837"/>
    <x v="2"/>
    <x v="1"/>
    <n v="0.5"/>
    <n v="0.2"/>
  </r>
  <r>
    <x v="2013"/>
    <s v="CA-2018-145905"/>
    <x v="31"/>
    <d v="2018-09-23T00:00:00"/>
    <s v="Standard Class"/>
    <s v="AM-10705"/>
    <x v="562"/>
    <x v="0"/>
    <x v="0"/>
    <s v="Auburn"/>
    <x v="19"/>
    <n v="36830"/>
    <x v="0"/>
    <s v="FUR-CH-10001854"/>
    <x v="0"/>
    <x v="1"/>
    <x v="1119"/>
    <x v="1732"/>
    <n v="1"/>
    <n v="0"/>
    <x v="1838"/>
    <x v="0"/>
    <x v="0"/>
    <n v="0.33333333333333331"/>
    <n v="4.5454545454545456E-2"/>
  </r>
  <r>
    <x v="2014"/>
    <s v="CA-2018-145905"/>
    <x v="31"/>
    <d v="2018-09-23T00:00:00"/>
    <s v="Standard Class"/>
    <s v="AM-10705"/>
    <x v="562"/>
    <x v="0"/>
    <x v="0"/>
    <s v="Auburn"/>
    <x v="19"/>
    <n v="36830"/>
    <x v="0"/>
    <s v="OFF-PA-10000533"/>
    <x v="1"/>
    <x v="10"/>
    <x v="1205"/>
    <x v="1733"/>
    <n v="2"/>
    <n v="0"/>
    <x v="1839"/>
    <x v="0"/>
    <x v="0"/>
    <n v="0.33333333333333331"/>
    <n v="4.5454545454545456E-2"/>
  </r>
  <r>
    <x v="2015"/>
    <s v="CA-2018-145905"/>
    <x v="31"/>
    <d v="2018-09-23T00:00:00"/>
    <s v="Standard Class"/>
    <s v="AM-10705"/>
    <x v="562"/>
    <x v="0"/>
    <x v="0"/>
    <s v="Auburn"/>
    <x v="19"/>
    <n v="36830"/>
    <x v="0"/>
    <s v="OFF-ST-10003716"/>
    <x v="1"/>
    <x v="4"/>
    <x v="898"/>
    <x v="1734"/>
    <n v="4"/>
    <n v="0"/>
    <x v="1840"/>
    <x v="0"/>
    <x v="0"/>
    <n v="0.33333333333333331"/>
    <n v="4.5454545454545456E-2"/>
  </r>
  <r>
    <x v="2016"/>
    <s v="CA-2017-113110"/>
    <x v="531"/>
    <d v="2017-03-23T00:00:00"/>
    <s v="Standard Class"/>
    <s v="BK-11260"/>
    <x v="318"/>
    <x v="0"/>
    <x v="0"/>
    <s v="San Bernardino"/>
    <x v="1"/>
    <n v="92404"/>
    <x v="1"/>
    <s v="OFF-BI-10000088"/>
    <x v="1"/>
    <x v="8"/>
    <x v="1034"/>
    <x v="683"/>
    <n v="2"/>
    <n v="0.2"/>
    <x v="696"/>
    <x v="1"/>
    <x v="0"/>
    <n v="0.25"/>
    <n v="6.25E-2"/>
  </r>
  <r>
    <x v="2017"/>
    <s v="CA-2017-113110"/>
    <x v="531"/>
    <d v="2017-03-23T00:00:00"/>
    <s v="Standard Class"/>
    <s v="BK-11260"/>
    <x v="318"/>
    <x v="0"/>
    <x v="0"/>
    <s v="San Bernardino"/>
    <x v="1"/>
    <n v="92404"/>
    <x v="1"/>
    <s v="OFF-LA-10000240"/>
    <x v="1"/>
    <x v="2"/>
    <x v="2"/>
    <x v="2"/>
    <n v="2"/>
    <n v="0"/>
    <x v="2"/>
    <x v="1"/>
    <x v="0"/>
    <n v="0.25"/>
    <n v="6.25E-2"/>
  </r>
  <r>
    <x v="2018"/>
    <s v="CA-2017-113110"/>
    <x v="531"/>
    <d v="2017-03-23T00:00:00"/>
    <s v="Standard Class"/>
    <s v="BK-11260"/>
    <x v="318"/>
    <x v="0"/>
    <x v="0"/>
    <s v="San Bernardino"/>
    <x v="1"/>
    <n v="92404"/>
    <x v="1"/>
    <s v="OFF-SU-10001165"/>
    <x v="1"/>
    <x v="14"/>
    <x v="1048"/>
    <x v="1735"/>
    <n v="4"/>
    <n v="0"/>
    <x v="1841"/>
    <x v="1"/>
    <x v="0"/>
    <n v="0.25"/>
    <n v="6.25E-2"/>
  </r>
  <r>
    <x v="2019"/>
    <s v="CA-2017-113110"/>
    <x v="531"/>
    <d v="2017-03-23T00:00:00"/>
    <s v="Standard Class"/>
    <s v="BK-11260"/>
    <x v="318"/>
    <x v="0"/>
    <x v="0"/>
    <s v="San Bernardino"/>
    <x v="1"/>
    <n v="92404"/>
    <x v="1"/>
    <s v="OFF-PA-10002749"/>
    <x v="1"/>
    <x v="10"/>
    <x v="187"/>
    <x v="1736"/>
    <n v="6"/>
    <n v="0"/>
    <x v="1842"/>
    <x v="1"/>
    <x v="0"/>
    <n v="0.25"/>
    <n v="6.25E-2"/>
  </r>
  <r>
    <x v="2020"/>
    <s v="CA-2018-168354"/>
    <x v="251"/>
    <d v="2018-09-21T00:00:00"/>
    <s v="First Class"/>
    <s v="RH-19510"/>
    <x v="563"/>
    <x v="2"/>
    <x v="0"/>
    <s v="Providence"/>
    <x v="34"/>
    <n v="2908"/>
    <x v="3"/>
    <s v="OFF-ST-10001490"/>
    <x v="1"/>
    <x v="4"/>
    <x v="518"/>
    <x v="1737"/>
    <n v="9"/>
    <n v="0"/>
    <x v="1843"/>
    <x v="3"/>
    <x v="0"/>
    <n v="0.25"/>
    <n v="8.3333333333333329E-2"/>
  </r>
  <r>
    <x v="2021"/>
    <s v="CA-2018-168354"/>
    <x v="251"/>
    <d v="2018-09-21T00:00:00"/>
    <s v="First Class"/>
    <s v="RH-19510"/>
    <x v="563"/>
    <x v="2"/>
    <x v="0"/>
    <s v="Providence"/>
    <x v="34"/>
    <n v="2908"/>
    <x v="3"/>
    <s v="OFF-PA-10002377"/>
    <x v="1"/>
    <x v="10"/>
    <x v="562"/>
    <x v="342"/>
    <n v="3"/>
    <n v="0"/>
    <x v="1844"/>
    <x v="3"/>
    <x v="0"/>
    <n v="0.25"/>
    <n v="8.3333333333333329E-2"/>
  </r>
  <r>
    <x v="2022"/>
    <s v="CA-2018-168354"/>
    <x v="251"/>
    <d v="2018-09-21T00:00:00"/>
    <s v="First Class"/>
    <s v="RH-19510"/>
    <x v="563"/>
    <x v="2"/>
    <x v="0"/>
    <s v="Providence"/>
    <x v="34"/>
    <n v="2908"/>
    <x v="3"/>
    <s v="OFF-BI-10004826"/>
    <x v="1"/>
    <x v="8"/>
    <x v="728"/>
    <x v="1738"/>
    <n v="3"/>
    <n v="0"/>
    <x v="1845"/>
    <x v="3"/>
    <x v="0"/>
    <n v="0.25"/>
    <n v="8.3333333333333329E-2"/>
  </r>
  <r>
    <x v="2023"/>
    <s v="CA-2018-168354"/>
    <x v="251"/>
    <d v="2018-09-21T00:00:00"/>
    <s v="First Class"/>
    <s v="RH-19510"/>
    <x v="563"/>
    <x v="2"/>
    <x v="0"/>
    <s v="Providence"/>
    <x v="34"/>
    <n v="2908"/>
    <x v="3"/>
    <s v="FUR-CH-10004675"/>
    <x v="0"/>
    <x v="1"/>
    <x v="635"/>
    <x v="1739"/>
    <n v="4"/>
    <n v="0"/>
    <x v="1846"/>
    <x v="3"/>
    <x v="0"/>
    <n v="0.25"/>
    <n v="8.3333333333333329E-2"/>
  </r>
  <r>
    <x v="2024"/>
    <s v="US-2019-111241"/>
    <x v="648"/>
    <d v="2019-08-22T00:00:00"/>
    <s v="Second Class"/>
    <s v="GM-14500"/>
    <x v="421"/>
    <x v="0"/>
    <x v="0"/>
    <s v="Fresno"/>
    <x v="1"/>
    <n v="93727"/>
    <x v="1"/>
    <s v="OFF-BI-10002867"/>
    <x v="1"/>
    <x v="8"/>
    <x v="972"/>
    <x v="1740"/>
    <n v="5"/>
    <n v="0.2"/>
    <x v="1847"/>
    <x v="1"/>
    <x v="0"/>
    <n v="1"/>
    <n v="7.6923076923076927E-2"/>
  </r>
  <r>
    <x v="2025"/>
    <s v="CA-2017-114237"/>
    <x v="649"/>
    <d v="2017-03-15T00:00:00"/>
    <s v="First Class"/>
    <s v="MC-17275"/>
    <x v="507"/>
    <x v="0"/>
    <x v="0"/>
    <s v="Seattle"/>
    <x v="4"/>
    <n v="98103"/>
    <x v="1"/>
    <s v="FUR-BO-10004409"/>
    <x v="0"/>
    <x v="0"/>
    <x v="631"/>
    <x v="1741"/>
    <n v="2"/>
    <n v="0"/>
    <x v="1848"/>
    <x v="1"/>
    <x v="0"/>
    <n v="1"/>
    <n v="7.6923076923076927E-2"/>
  </r>
  <r>
    <x v="2026"/>
    <s v="CA-2018-113516"/>
    <x v="162"/>
    <d v="2018-09-10T00:00:00"/>
    <s v="Second Class"/>
    <s v="VM-21685"/>
    <x v="91"/>
    <x v="2"/>
    <x v="0"/>
    <s v="Lancaster"/>
    <x v="1"/>
    <n v="93534"/>
    <x v="1"/>
    <s v="OFF-BI-10002225"/>
    <x v="1"/>
    <x v="8"/>
    <x v="340"/>
    <x v="1742"/>
    <n v="2"/>
    <n v="0.2"/>
    <x v="1849"/>
    <x v="1"/>
    <x v="0"/>
    <n v="0.5"/>
    <n v="8.3333333333333329E-2"/>
  </r>
  <r>
    <x v="2027"/>
    <s v="CA-2018-113516"/>
    <x v="162"/>
    <d v="2018-09-10T00:00:00"/>
    <s v="Second Class"/>
    <s v="VM-21685"/>
    <x v="91"/>
    <x v="2"/>
    <x v="0"/>
    <s v="Lancaster"/>
    <x v="1"/>
    <n v="93534"/>
    <x v="1"/>
    <s v="OFF-BI-10001989"/>
    <x v="1"/>
    <x v="8"/>
    <x v="542"/>
    <x v="1743"/>
    <n v="4"/>
    <n v="0.2"/>
    <x v="1850"/>
    <x v="1"/>
    <x v="0"/>
    <n v="0.5"/>
    <n v="8.3333333333333329E-2"/>
  </r>
  <r>
    <x v="2028"/>
    <s v="CA-2017-117961"/>
    <x v="650"/>
    <d v="2017-11-30T00:00:00"/>
    <s v="Standard Class"/>
    <s v="GP-14740"/>
    <x v="323"/>
    <x v="1"/>
    <x v="0"/>
    <s v="Leominster"/>
    <x v="31"/>
    <n v="1453"/>
    <x v="3"/>
    <s v="OFF-BI-10000343"/>
    <x v="1"/>
    <x v="8"/>
    <x v="186"/>
    <x v="1674"/>
    <n v="3"/>
    <n v="0"/>
    <x v="1851"/>
    <x v="3"/>
    <x v="0"/>
    <n v="0.25"/>
    <n v="0.2"/>
  </r>
  <r>
    <x v="2029"/>
    <s v="CA-2017-117961"/>
    <x v="650"/>
    <d v="2017-11-30T00:00:00"/>
    <s v="Standard Class"/>
    <s v="GP-14740"/>
    <x v="323"/>
    <x v="1"/>
    <x v="0"/>
    <s v="Leominster"/>
    <x v="31"/>
    <n v="1453"/>
    <x v="3"/>
    <s v="OFF-ST-10001172"/>
    <x v="1"/>
    <x v="4"/>
    <x v="1206"/>
    <x v="1744"/>
    <n v="5"/>
    <n v="0"/>
    <x v="1852"/>
    <x v="3"/>
    <x v="0"/>
    <n v="0.25"/>
    <n v="0.2"/>
  </r>
  <r>
    <x v="2030"/>
    <s v="CA-2017-117961"/>
    <x v="650"/>
    <d v="2017-11-30T00:00:00"/>
    <s v="Standard Class"/>
    <s v="GP-14740"/>
    <x v="323"/>
    <x v="1"/>
    <x v="0"/>
    <s v="Leominster"/>
    <x v="31"/>
    <n v="1453"/>
    <x v="3"/>
    <s v="OFF-BI-10003707"/>
    <x v="1"/>
    <x v="8"/>
    <x v="784"/>
    <x v="1745"/>
    <n v="4"/>
    <n v="0"/>
    <x v="1853"/>
    <x v="3"/>
    <x v="0"/>
    <n v="0.25"/>
    <n v="0.2"/>
  </r>
  <r>
    <x v="2031"/>
    <s v="CA-2017-117961"/>
    <x v="650"/>
    <d v="2017-11-30T00:00:00"/>
    <s v="Standard Class"/>
    <s v="GP-14740"/>
    <x v="323"/>
    <x v="1"/>
    <x v="0"/>
    <s v="Leominster"/>
    <x v="31"/>
    <n v="1453"/>
    <x v="3"/>
    <s v="OFF-PA-10001274"/>
    <x v="1"/>
    <x v="10"/>
    <x v="1020"/>
    <x v="1031"/>
    <n v="3"/>
    <n v="0"/>
    <x v="1854"/>
    <x v="3"/>
    <x v="0"/>
    <n v="0.25"/>
    <n v="0.2"/>
  </r>
  <r>
    <x v="2032"/>
    <s v="CA-2018-128923"/>
    <x v="10"/>
    <d v="2018-12-13T00:00:00"/>
    <s v="Standard Class"/>
    <s v="GB-14530"/>
    <x v="334"/>
    <x v="1"/>
    <x v="0"/>
    <s v="Fort Worth"/>
    <x v="5"/>
    <n v="76106"/>
    <x v="2"/>
    <s v="OFF-PA-10002250"/>
    <x v="1"/>
    <x v="10"/>
    <x v="706"/>
    <x v="1746"/>
    <n v="2"/>
    <n v="0.2"/>
    <x v="1855"/>
    <x v="2"/>
    <x v="0"/>
    <n v="0.5"/>
    <n v="0.05"/>
  </r>
  <r>
    <x v="2033"/>
    <s v="CA-2018-128923"/>
    <x v="10"/>
    <d v="2018-12-13T00:00:00"/>
    <s v="Standard Class"/>
    <s v="GB-14530"/>
    <x v="334"/>
    <x v="1"/>
    <x v="0"/>
    <s v="Fort Worth"/>
    <x v="5"/>
    <n v="76106"/>
    <x v="2"/>
    <s v="OFF-AR-10000475"/>
    <x v="1"/>
    <x v="6"/>
    <x v="1120"/>
    <x v="1747"/>
    <n v="1"/>
    <n v="0.2"/>
    <x v="1856"/>
    <x v="2"/>
    <x v="0"/>
    <n v="0.5"/>
    <n v="0.05"/>
  </r>
  <r>
    <x v="2034"/>
    <s v="CA-2019-162481"/>
    <x v="145"/>
    <d v="2019-09-29T00:00:00"/>
    <s v="Standard Class"/>
    <s v="CT-11995"/>
    <x v="564"/>
    <x v="0"/>
    <x v="0"/>
    <s v="Rochester"/>
    <x v="11"/>
    <n v="55901"/>
    <x v="2"/>
    <s v="OFF-BI-10002976"/>
    <x v="1"/>
    <x v="8"/>
    <x v="857"/>
    <x v="341"/>
    <n v="2"/>
    <n v="0"/>
    <x v="1857"/>
    <x v="2"/>
    <x v="0"/>
    <n v="0.5"/>
    <n v="5.5555555555555552E-2"/>
  </r>
  <r>
    <x v="2035"/>
    <s v="CA-2019-162481"/>
    <x v="145"/>
    <d v="2019-09-29T00:00:00"/>
    <s v="Standard Class"/>
    <s v="CT-11995"/>
    <x v="564"/>
    <x v="0"/>
    <x v="0"/>
    <s v="Rochester"/>
    <x v="11"/>
    <n v="55901"/>
    <x v="2"/>
    <s v="FUR-CH-10003061"/>
    <x v="0"/>
    <x v="1"/>
    <x v="51"/>
    <x v="1748"/>
    <n v="3"/>
    <n v="0"/>
    <x v="1858"/>
    <x v="2"/>
    <x v="0"/>
    <n v="0.5"/>
    <n v="5.5555555555555552E-2"/>
  </r>
  <r>
    <x v="2036"/>
    <s v="CA-2017-119214"/>
    <x v="651"/>
    <d v="2017-01-27T00:00:00"/>
    <s v="Standard Class"/>
    <s v="CW-11905"/>
    <x v="194"/>
    <x v="2"/>
    <x v="0"/>
    <s v="Bozeman"/>
    <x v="37"/>
    <n v="59715"/>
    <x v="1"/>
    <s v="OFF-PA-10002893"/>
    <x v="1"/>
    <x v="10"/>
    <x v="364"/>
    <x v="1749"/>
    <n v="3"/>
    <n v="0"/>
    <x v="1859"/>
    <x v="1"/>
    <x v="1"/>
    <n v="0.5"/>
    <n v="9.0909090909090912E-2"/>
  </r>
  <r>
    <x v="2037"/>
    <s v="CA-2017-119214"/>
    <x v="651"/>
    <d v="2017-01-27T00:00:00"/>
    <s v="Standard Class"/>
    <s v="CW-11905"/>
    <x v="194"/>
    <x v="2"/>
    <x v="0"/>
    <s v="Bozeman"/>
    <x v="37"/>
    <n v="59715"/>
    <x v="1"/>
    <s v="OFF-LA-10003077"/>
    <x v="1"/>
    <x v="2"/>
    <x v="1089"/>
    <x v="2"/>
    <n v="2"/>
    <n v="0"/>
    <x v="2"/>
    <x v="1"/>
    <x v="1"/>
    <n v="0.5"/>
    <n v="9.0909090909090912E-2"/>
  </r>
  <r>
    <x v="2038"/>
    <s v="CA-2017-122287"/>
    <x v="652"/>
    <d v="2017-06-23T00:00:00"/>
    <s v="Standard Class"/>
    <s v="SN-20560"/>
    <x v="381"/>
    <x v="2"/>
    <x v="0"/>
    <s v="Peoria"/>
    <x v="16"/>
    <n v="85345"/>
    <x v="1"/>
    <s v="OFF-PA-10001661"/>
    <x v="1"/>
    <x v="10"/>
    <x v="1207"/>
    <x v="1655"/>
    <n v="3"/>
    <n v="0.2"/>
    <x v="1860"/>
    <x v="1"/>
    <x v="0"/>
    <n v="0.25"/>
    <n v="6.6666666666666666E-2"/>
  </r>
  <r>
    <x v="2039"/>
    <s v="CA-2017-122287"/>
    <x v="652"/>
    <d v="2017-06-23T00:00:00"/>
    <s v="Standard Class"/>
    <s v="SN-20560"/>
    <x v="381"/>
    <x v="2"/>
    <x v="0"/>
    <s v="Peoria"/>
    <x v="16"/>
    <n v="85345"/>
    <x v="1"/>
    <s v="OFF-BI-10004656"/>
    <x v="1"/>
    <x v="8"/>
    <x v="864"/>
    <x v="1750"/>
    <n v="7"/>
    <n v="0.7"/>
    <x v="1861"/>
    <x v="1"/>
    <x v="0"/>
    <n v="0.25"/>
    <n v="6.6666666666666666E-2"/>
  </r>
  <r>
    <x v="2040"/>
    <s v="CA-2017-122287"/>
    <x v="652"/>
    <d v="2017-06-23T00:00:00"/>
    <s v="Standard Class"/>
    <s v="SN-20560"/>
    <x v="381"/>
    <x v="2"/>
    <x v="0"/>
    <s v="Peoria"/>
    <x v="16"/>
    <n v="85345"/>
    <x v="1"/>
    <s v="OFF-BI-10003707"/>
    <x v="1"/>
    <x v="8"/>
    <x v="784"/>
    <x v="1751"/>
    <n v="2"/>
    <n v="0.7"/>
    <x v="1862"/>
    <x v="1"/>
    <x v="0"/>
    <n v="0.25"/>
    <n v="6.6666666666666666E-2"/>
  </r>
  <r>
    <x v="2041"/>
    <s v="CA-2017-122287"/>
    <x v="652"/>
    <d v="2017-06-23T00:00:00"/>
    <s v="Standard Class"/>
    <s v="SN-20560"/>
    <x v="381"/>
    <x v="2"/>
    <x v="0"/>
    <s v="Peoria"/>
    <x v="16"/>
    <n v="85345"/>
    <x v="1"/>
    <s v="FUR-FU-10004973"/>
    <x v="0"/>
    <x v="5"/>
    <x v="1143"/>
    <x v="1752"/>
    <n v="5"/>
    <n v="0.2"/>
    <x v="1863"/>
    <x v="1"/>
    <x v="0"/>
    <n v="0.25"/>
    <n v="6.6666666666666666E-2"/>
  </r>
  <r>
    <x v="2042"/>
    <s v="CA-2017-104493"/>
    <x v="653"/>
    <d v="2017-10-08T00:00:00"/>
    <s v="Standard Class"/>
    <s v="EB-13705"/>
    <x v="182"/>
    <x v="1"/>
    <x v="0"/>
    <s v="San Diego"/>
    <x v="1"/>
    <n v="92105"/>
    <x v="1"/>
    <s v="OFF-BI-10004817"/>
    <x v="1"/>
    <x v="8"/>
    <x v="1208"/>
    <x v="1753"/>
    <n v="6"/>
    <n v="0.2"/>
    <x v="1864"/>
    <x v="1"/>
    <x v="0"/>
    <n v="1"/>
    <n v="8.3333333333333329E-2"/>
  </r>
  <r>
    <x v="2043"/>
    <s v="US-2019-158946"/>
    <x v="551"/>
    <d v="2019-11-23T00:00:00"/>
    <s v="Standard Class"/>
    <s v="JW-15220"/>
    <x v="478"/>
    <x v="1"/>
    <x v="0"/>
    <s v="Lakewood"/>
    <x v="24"/>
    <n v="44107"/>
    <x v="3"/>
    <s v="OFF-AR-10001860"/>
    <x v="1"/>
    <x v="6"/>
    <x v="916"/>
    <x v="1754"/>
    <n v="7"/>
    <n v="0.2"/>
    <x v="1586"/>
    <x v="3"/>
    <x v="0"/>
    <n v="1"/>
    <n v="7.1428571428571425E-2"/>
  </r>
  <r>
    <x v="2044"/>
    <s v="CA-2016-129168"/>
    <x v="654"/>
    <d v="2016-08-23T00:00:00"/>
    <s v="Standard Class"/>
    <s v="KB-16585"/>
    <x v="10"/>
    <x v="1"/>
    <x v="0"/>
    <s v="Houston"/>
    <x v="5"/>
    <n v="77095"/>
    <x v="2"/>
    <s v="OFF-PA-10001639"/>
    <x v="1"/>
    <x v="10"/>
    <x v="981"/>
    <x v="12"/>
    <n v="3"/>
    <n v="0.2"/>
    <x v="12"/>
    <x v="2"/>
    <x v="0"/>
    <n v="1"/>
    <n v="4.3478260869565216E-2"/>
  </r>
  <r>
    <x v="2045"/>
    <s v="CA-2018-131835"/>
    <x v="19"/>
    <d v="2018-07-21T00:00:00"/>
    <s v="Standard Class"/>
    <s v="MC-17590"/>
    <x v="565"/>
    <x v="1"/>
    <x v="0"/>
    <s v="Perth Amboy"/>
    <x v="30"/>
    <n v="8861"/>
    <x v="3"/>
    <s v="OFF-AP-10004487"/>
    <x v="1"/>
    <x v="9"/>
    <x v="722"/>
    <x v="1755"/>
    <n v="2"/>
    <n v="0"/>
    <x v="1865"/>
    <x v="3"/>
    <x v="0"/>
    <n v="0.33333333333333331"/>
    <n v="5.8823529411764705E-2"/>
  </r>
  <r>
    <x v="2046"/>
    <s v="CA-2018-131835"/>
    <x v="19"/>
    <d v="2018-07-21T00:00:00"/>
    <s v="Standard Class"/>
    <s v="MC-17590"/>
    <x v="565"/>
    <x v="1"/>
    <x v="0"/>
    <s v="Perth Amboy"/>
    <x v="30"/>
    <n v="8861"/>
    <x v="3"/>
    <s v="TEC-PH-10001760"/>
    <x v="2"/>
    <x v="7"/>
    <x v="257"/>
    <x v="1756"/>
    <n v="3"/>
    <n v="0"/>
    <x v="1866"/>
    <x v="3"/>
    <x v="0"/>
    <n v="0.33333333333333331"/>
    <n v="5.8823529411764705E-2"/>
  </r>
  <r>
    <x v="2047"/>
    <s v="CA-2018-131835"/>
    <x v="19"/>
    <d v="2018-07-21T00:00:00"/>
    <s v="Standard Class"/>
    <s v="MC-17590"/>
    <x v="565"/>
    <x v="1"/>
    <x v="0"/>
    <s v="Perth Amboy"/>
    <x v="30"/>
    <n v="8861"/>
    <x v="3"/>
    <s v="OFF-PA-10004071"/>
    <x v="1"/>
    <x v="10"/>
    <x v="417"/>
    <x v="447"/>
    <n v="1"/>
    <n v="0"/>
    <x v="458"/>
    <x v="3"/>
    <x v="0"/>
    <n v="0.33333333333333331"/>
    <n v="5.8823529411764705E-2"/>
  </r>
  <r>
    <x v="2048"/>
    <s v="CA-2017-142237"/>
    <x v="655"/>
    <d v="2017-07-13T00:00:00"/>
    <s v="First Class"/>
    <s v="CK-12595"/>
    <x v="242"/>
    <x v="0"/>
    <x v="0"/>
    <s v="Philadelphia"/>
    <x v="9"/>
    <n v="19134"/>
    <x v="3"/>
    <s v="FUR-FU-10004848"/>
    <x v="0"/>
    <x v="5"/>
    <x v="28"/>
    <x v="1757"/>
    <n v="7"/>
    <n v="0.2"/>
    <x v="1867"/>
    <x v="3"/>
    <x v="0"/>
    <n v="0.16666666666666666"/>
    <n v="0.04"/>
  </r>
  <r>
    <x v="2049"/>
    <s v="CA-2017-142237"/>
    <x v="655"/>
    <d v="2017-07-13T00:00:00"/>
    <s v="First Class"/>
    <s v="CK-12595"/>
    <x v="242"/>
    <x v="0"/>
    <x v="0"/>
    <s v="Philadelphia"/>
    <x v="9"/>
    <n v="19134"/>
    <x v="3"/>
    <s v="OFF-BI-10004022"/>
    <x v="1"/>
    <x v="8"/>
    <x v="755"/>
    <x v="1293"/>
    <n v="3"/>
    <n v="0.7"/>
    <x v="1868"/>
    <x v="3"/>
    <x v="0"/>
    <n v="0.16666666666666666"/>
    <n v="0.04"/>
  </r>
  <r>
    <x v="2050"/>
    <s v="CA-2017-142237"/>
    <x v="655"/>
    <d v="2017-07-13T00:00:00"/>
    <s v="First Class"/>
    <s v="CK-12595"/>
    <x v="242"/>
    <x v="0"/>
    <x v="0"/>
    <s v="Philadelphia"/>
    <x v="9"/>
    <n v="19134"/>
    <x v="3"/>
    <s v="OFF-BI-10003669"/>
    <x v="1"/>
    <x v="8"/>
    <x v="804"/>
    <x v="1758"/>
    <n v="4"/>
    <n v="0.7"/>
    <x v="1869"/>
    <x v="3"/>
    <x v="0"/>
    <n v="0.16666666666666666"/>
    <n v="0.04"/>
  </r>
  <r>
    <x v="2051"/>
    <s v="CA-2017-142237"/>
    <x v="655"/>
    <d v="2017-07-13T00:00:00"/>
    <s v="First Class"/>
    <s v="CK-12595"/>
    <x v="242"/>
    <x v="0"/>
    <x v="0"/>
    <s v="Philadelphia"/>
    <x v="9"/>
    <n v="19134"/>
    <x v="3"/>
    <s v="FUR-CH-10003833"/>
    <x v="0"/>
    <x v="1"/>
    <x v="1209"/>
    <x v="1759"/>
    <n v="8"/>
    <n v="0.3"/>
    <x v="1870"/>
    <x v="3"/>
    <x v="0"/>
    <n v="0.16666666666666666"/>
    <n v="0.04"/>
  </r>
  <r>
    <x v="2052"/>
    <s v="CA-2017-142237"/>
    <x v="655"/>
    <d v="2017-07-13T00:00:00"/>
    <s v="First Class"/>
    <s v="CK-12595"/>
    <x v="242"/>
    <x v="0"/>
    <x v="0"/>
    <s v="Philadelphia"/>
    <x v="9"/>
    <n v="19134"/>
    <x v="3"/>
    <s v="OFF-AR-10003732"/>
    <x v="1"/>
    <x v="6"/>
    <x v="324"/>
    <x v="1760"/>
    <n v="5"/>
    <n v="0.2"/>
    <x v="1871"/>
    <x v="3"/>
    <x v="0"/>
    <n v="0.16666666666666666"/>
    <n v="0.04"/>
  </r>
  <r>
    <x v="2053"/>
    <s v="CA-2017-142237"/>
    <x v="655"/>
    <d v="2017-07-13T00:00:00"/>
    <s v="First Class"/>
    <s v="CK-12595"/>
    <x v="242"/>
    <x v="0"/>
    <x v="0"/>
    <s v="Philadelphia"/>
    <x v="9"/>
    <n v="19134"/>
    <x v="3"/>
    <s v="FUR-FU-10003142"/>
    <x v="0"/>
    <x v="5"/>
    <x v="1210"/>
    <x v="869"/>
    <n v="6"/>
    <n v="0.2"/>
    <x v="1872"/>
    <x v="3"/>
    <x v="0"/>
    <n v="0.16666666666666666"/>
    <n v="0.04"/>
  </r>
  <r>
    <x v="2054"/>
    <s v="CA-2018-136434"/>
    <x v="49"/>
    <d v="2018-12-07T00:00:00"/>
    <s v="Standard Class"/>
    <s v="RD-19480"/>
    <x v="502"/>
    <x v="0"/>
    <x v="0"/>
    <s v="Richmond"/>
    <x v="14"/>
    <n v="47374"/>
    <x v="2"/>
    <s v="FUR-FU-10001196"/>
    <x v="0"/>
    <x v="5"/>
    <x v="1125"/>
    <x v="1761"/>
    <n v="3"/>
    <n v="0"/>
    <x v="1873"/>
    <x v="2"/>
    <x v="0"/>
    <n v="1"/>
    <n v="6.6666666666666666E-2"/>
  </r>
  <r>
    <x v="2055"/>
    <s v="CA-2019-120376"/>
    <x v="66"/>
    <d v="2019-12-25T00:00:00"/>
    <s v="First Class"/>
    <s v="TP-21130"/>
    <x v="236"/>
    <x v="0"/>
    <x v="0"/>
    <s v="Detroit"/>
    <x v="12"/>
    <n v="48227"/>
    <x v="2"/>
    <s v="TEC-AC-10001114"/>
    <x v="2"/>
    <x v="11"/>
    <x v="1211"/>
    <x v="1723"/>
    <n v="5"/>
    <n v="0"/>
    <x v="1874"/>
    <x v="2"/>
    <x v="0"/>
    <n v="0.25"/>
    <n v="6.25E-2"/>
  </r>
  <r>
    <x v="2056"/>
    <s v="CA-2019-120376"/>
    <x v="66"/>
    <d v="2019-12-25T00:00:00"/>
    <s v="First Class"/>
    <s v="TP-21130"/>
    <x v="236"/>
    <x v="0"/>
    <x v="0"/>
    <s v="Detroit"/>
    <x v="12"/>
    <n v="48227"/>
    <x v="2"/>
    <s v="FUR-CH-10002335"/>
    <x v="0"/>
    <x v="1"/>
    <x v="629"/>
    <x v="1762"/>
    <n v="7"/>
    <n v="0"/>
    <x v="1875"/>
    <x v="2"/>
    <x v="0"/>
    <n v="0.25"/>
    <n v="6.25E-2"/>
  </r>
  <r>
    <x v="2057"/>
    <s v="CA-2019-120376"/>
    <x v="66"/>
    <d v="2019-12-25T00:00:00"/>
    <s v="First Class"/>
    <s v="TP-21130"/>
    <x v="236"/>
    <x v="0"/>
    <x v="0"/>
    <s v="Detroit"/>
    <x v="12"/>
    <n v="48227"/>
    <x v="2"/>
    <s v="TEC-AC-10000844"/>
    <x v="2"/>
    <x v="11"/>
    <x v="106"/>
    <x v="1763"/>
    <n v="1"/>
    <n v="0"/>
    <x v="1876"/>
    <x v="2"/>
    <x v="0"/>
    <n v="0.25"/>
    <n v="6.25E-2"/>
  </r>
  <r>
    <x v="2058"/>
    <s v="CA-2019-120376"/>
    <x v="66"/>
    <d v="2019-12-25T00:00:00"/>
    <s v="First Class"/>
    <s v="TP-21130"/>
    <x v="236"/>
    <x v="0"/>
    <x v="0"/>
    <s v="Detroit"/>
    <x v="12"/>
    <n v="48227"/>
    <x v="2"/>
    <s v="FUR-TA-10004534"/>
    <x v="0"/>
    <x v="3"/>
    <x v="121"/>
    <x v="1764"/>
    <n v="2"/>
    <n v="0"/>
    <x v="1877"/>
    <x v="2"/>
    <x v="0"/>
    <n v="0.25"/>
    <n v="6.25E-2"/>
  </r>
  <r>
    <x v="2059"/>
    <s v="CA-2016-106439"/>
    <x v="656"/>
    <d v="2016-11-04T00:00:00"/>
    <s v="Standard Class"/>
    <s v="GG-14650"/>
    <x v="55"/>
    <x v="1"/>
    <x v="0"/>
    <s v="Los Angeles"/>
    <x v="1"/>
    <n v="90049"/>
    <x v="1"/>
    <s v="OFF-FA-10002975"/>
    <x v="1"/>
    <x v="13"/>
    <x v="128"/>
    <x v="1189"/>
    <n v="3"/>
    <n v="0"/>
    <x v="1878"/>
    <x v="1"/>
    <x v="0"/>
    <n v="0.1111111111111111"/>
    <n v="4.1666666666666664E-2"/>
  </r>
  <r>
    <x v="2060"/>
    <s v="CA-2016-106439"/>
    <x v="656"/>
    <d v="2016-11-04T00:00:00"/>
    <s v="Standard Class"/>
    <s v="GG-14650"/>
    <x v="55"/>
    <x v="1"/>
    <x v="0"/>
    <s v="Los Angeles"/>
    <x v="1"/>
    <n v="90049"/>
    <x v="1"/>
    <s v="OFF-ST-10003996"/>
    <x v="1"/>
    <x v="4"/>
    <x v="1212"/>
    <x v="1765"/>
    <n v="5"/>
    <n v="0"/>
    <x v="1879"/>
    <x v="1"/>
    <x v="0"/>
    <n v="0.1111111111111111"/>
    <n v="4.1666666666666664E-2"/>
  </r>
  <r>
    <x v="2061"/>
    <s v="CA-2016-106439"/>
    <x v="656"/>
    <d v="2016-11-04T00:00:00"/>
    <s v="Standard Class"/>
    <s v="GG-14650"/>
    <x v="55"/>
    <x v="1"/>
    <x v="0"/>
    <s v="Los Angeles"/>
    <x v="1"/>
    <n v="90049"/>
    <x v="1"/>
    <s v="OFF-BI-10002571"/>
    <x v="1"/>
    <x v="8"/>
    <x v="1213"/>
    <x v="1766"/>
    <n v="2"/>
    <n v="0.2"/>
    <x v="1880"/>
    <x v="1"/>
    <x v="0"/>
    <n v="0.1111111111111111"/>
    <n v="4.1666666666666664E-2"/>
  </r>
  <r>
    <x v="2062"/>
    <s v="CA-2016-106439"/>
    <x v="656"/>
    <d v="2016-11-04T00:00:00"/>
    <s v="Standard Class"/>
    <s v="GG-14650"/>
    <x v="55"/>
    <x v="1"/>
    <x v="0"/>
    <s v="Los Angeles"/>
    <x v="1"/>
    <n v="90049"/>
    <x v="1"/>
    <s v="OFF-PA-10000477"/>
    <x v="1"/>
    <x v="10"/>
    <x v="1214"/>
    <x v="1767"/>
    <n v="13"/>
    <n v="0"/>
    <x v="1881"/>
    <x v="1"/>
    <x v="0"/>
    <n v="0.1111111111111111"/>
    <n v="4.1666666666666664E-2"/>
  </r>
  <r>
    <x v="2063"/>
    <s v="CA-2016-106439"/>
    <x v="656"/>
    <d v="2016-11-04T00:00:00"/>
    <s v="Standard Class"/>
    <s v="GG-14650"/>
    <x v="55"/>
    <x v="1"/>
    <x v="0"/>
    <s v="Los Angeles"/>
    <x v="1"/>
    <n v="90049"/>
    <x v="1"/>
    <s v="OFF-BI-10004209"/>
    <x v="1"/>
    <x v="8"/>
    <x v="1215"/>
    <x v="1768"/>
    <n v="3"/>
    <n v="0.2"/>
    <x v="1882"/>
    <x v="1"/>
    <x v="0"/>
    <n v="0.1111111111111111"/>
    <n v="4.1666666666666664E-2"/>
  </r>
  <r>
    <x v="2064"/>
    <s v="CA-2016-106439"/>
    <x v="656"/>
    <d v="2016-11-04T00:00:00"/>
    <s v="Standard Class"/>
    <s v="GG-14650"/>
    <x v="55"/>
    <x v="1"/>
    <x v="0"/>
    <s v="Los Angeles"/>
    <x v="1"/>
    <n v="90049"/>
    <x v="1"/>
    <s v="OFF-ST-10001963"/>
    <x v="1"/>
    <x v="4"/>
    <x v="537"/>
    <x v="1769"/>
    <n v="4"/>
    <n v="0"/>
    <x v="1883"/>
    <x v="1"/>
    <x v="0"/>
    <n v="0.1111111111111111"/>
    <n v="4.1666666666666664E-2"/>
  </r>
  <r>
    <x v="2065"/>
    <s v="CA-2016-106439"/>
    <x v="656"/>
    <d v="2016-11-04T00:00:00"/>
    <s v="Standard Class"/>
    <s v="GG-14650"/>
    <x v="55"/>
    <x v="1"/>
    <x v="0"/>
    <s v="Los Angeles"/>
    <x v="1"/>
    <n v="90049"/>
    <x v="1"/>
    <s v="FUR-CH-10003833"/>
    <x v="0"/>
    <x v="1"/>
    <x v="1209"/>
    <x v="1770"/>
    <n v="3"/>
    <n v="0.2"/>
    <x v="1884"/>
    <x v="1"/>
    <x v="0"/>
    <n v="0.1111111111111111"/>
    <n v="4.1666666666666664E-2"/>
  </r>
  <r>
    <x v="2066"/>
    <s v="CA-2016-106439"/>
    <x v="656"/>
    <d v="2016-11-04T00:00:00"/>
    <s v="Standard Class"/>
    <s v="GG-14650"/>
    <x v="55"/>
    <x v="1"/>
    <x v="0"/>
    <s v="Los Angeles"/>
    <x v="1"/>
    <n v="90049"/>
    <x v="1"/>
    <s v="TEC-AC-10004568"/>
    <x v="2"/>
    <x v="11"/>
    <x v="1118"/>
    <x v="1771"/>
    <n v="9"/>
    <n v="0"/>
    <x v="1885"/>
    <x v="1"/>
    <x v="0"/>
    <n v="0.1111111111111111"/>
    <n v="4.1666666666666664E-2"/>
  </r>
  <r>
    <x v="2067"/>
    <s v="CA-2016-106439"/>
    <x v="656"/>
    <d v="2016-11-04T00:00:00"/>
    <s v="Standard Class"/>
    <s v="GG-14650"/>
    <x v="55"/>
    <x v="1"/>
    <x v="0"/>
    <s v="Los Angeles"/>
    <x v="1"/>
    <n v="90049"/>
    <x v="1"/>
    <s v="OFF-AR-10001419"/>
    <x v="1"/>
    <x v="6"/>
    <x v="1015"/>
    <x v="714"/>
    <n v="3"/>
    <n v="0"/>
    <x v="1886"/>
    <x v="1"/>
    <x v="0"/>
    <n v="0.1111111111111111"/>
    <n v="4.1666666666666664E-2"/>
  </r>
  <r>
    <x v="2068"/>
    <s v="CA-2017-133452"/>
    <x v="657"/>
    <d v="2017-04-19T00:00:00"/>
    <s v="Standard Class"/>
    <s v="ZC-21910"/>
    <x v="233"/>
    <x v="0"/>
    <x v="0"/>
    <s v="Pomona"/>
    <x v="1"/>
    <n v="91767"/>
    <x v="1"/>
    <s v="TEC-AC-10002800"/>
    <x v="2"/>
    <x v="11"/>
    <x v="1216"/>
    <x v="1772"/>
    <n v="4"/>
    <n v="0"/>
    <x v="1887"/>
    <x v="1"/>
    <x v="0"/>
    <n v="0.5"/>
    <n v="3.2258064516129031E-2"/>
  </r>
  <r>
    <x v="2069"/>
    <s v="CA-2017-133452"/>
    <x v="657"/>
    <d v="2017-04-19T00:00:00"/>
    <s v="Standard Class"/>
    <s v="ZC-21910"/>
    <x v="233"/>
    <x v="0"/>
    <x v="0"/>
    <s v="Pomona"/>
    <x v="1"/>
    <n v="91767"/>
    <x v="1"/>
    <s v="FUR-TA-10003954"/>
    <x v="0"/>
    <x v="3"/>
    <x v="1217"/>
    <x v="1773"/>
    <n v="3"/>
    <n v="0.2"/>
    <x v="1888"/>
    <x v="1"/>
    <x v="0"/>
    <n v="0.5"/>
    <n v="3.2258064516129031E-2"/>
  </r>
  <r>
    <x v="2070"/>
    <s v="CA-2018-146521"/>
    <x v="658"/>
    <d v="2018-07-23T00:00:00"/>
    <s v="Second Class"/>
    <s v="CC-12610"/>
    <x v="566"/>
    <x v="1"/>
    <x v="0"/>
    <s v="Philadelphia"/>
    <x v="9"/>
    <n v="19134"/>
    <x v="3"/>
    <s v="OFF-BI-10000301"/>
    <x v="1"/>
    <x v="8"/>
    <x v="625"/>
    <x v="1774"/>
    <n v="1"/>
    <n v="0.7"/>
    <x v="1889"/>
    <x v="3"/>
    <x v="0"/>
    <n v="1"/>
    <n v="8.3333333333333329E-2"/>
  </r>
  <r>
    <x v="2071"/>
    <s v="US-2019-110996"/>
    <x v="225"/>
    <d v="2019-11-25T00:00:00"/>
    <s v="Standard Class"/>
    <s v="KA-16525"/>
    <x v="567"/>
    <x v="0"/>
    <x v="0"/>
    <s v="Ontario"/>
    <x v="1"/>
    <n v="91761"/>
    <x v="1"/>
    <s v="FUR-CH-10003956"/>
    <x v="0"/>
    <x v="1"/>
    <x v="368"/>
    <x v="514"/>
    <n v="5"/>
    <n v="0.2"/>
    <x v="1890"/>
    <x v="1"/>
    <x v="0"/>
    <n v="1"/>
    <n v="9.0909090909090912E-2"/>
  </r>
  <r>
    <x v="2072"/>
    <s v="CA-2018-129693"/>
    <x v="491"/>
    <d v="2018-12-02T00:00:00"/>
    <s v="Standard Class"/>
    <s v="TC-20980"/>
    <x v="568"/>
    <x v="1"/>
    <x v="0"/>
    <s v="Seattle"/>
    <x v="4"/>
    <n v="98105"/>
    <x v="1"/>
    <s v="OFF-BI-10002954"/>
    <x v="1"/>
    <x v="8"/>
    <x v="1188"/>
    <x v="1775"/>
    <n v="2"/>
    <n v="0.2"/>
    <x v="1891"/>
    <x v="1"/>
    <x v="0"/>
    <n v="1"/>
    <n v="8.3333333333333329E-2"/>
  </r>
  <r>
    <x v="2073"/>
    <s v="CA-2019-122504"/>
    <x v="659"/>
    <d v="2019-11-12T00:00:00"/>
    <s v="Second Class"/>
    <s v="DB-13270"/>
    <x v="489"/>
    <x v="2"/>
    <x v="0"/>
    <s v="Brentwood"/>
    <x v="1"/>
    <n v="94513"/>
    <x v="1"/>
    <s v="TEC-AC-10003289"/>
    <x v="2"/>
    <x v="11"/>
    <x v="1218"/>
    <x v="1543"/>
    <n v="3"/>
    <n v="0"/>
    <x v="1892"/>
    <x v="1"/>
    <x v="1"/>
    <n v="0.5"/>
    <n v="7.6923076923076927E-2"/>
  </r>
  <r>
    <x v="2074"/>
    <s v="CA-2019-122504"/>
    <x v="659"/>
    <d v="2019-11-12T00:00:00"/>
    <s v="Second Class"/>
    <s v="DB-13270"/>
    <x v="489"/>
    <x v="2"/>
    <x v="0"/>
    <s v="Brentwood"/>
    <x v="1"/>
    <n v="94513"/>
    <x v="1"/>
    <s v="TEC-PH-10002468"/>
    <x v="2"/>
    <x v="7"/>
    <x v="1219"/>
    <x v="1776"/>
    <n v="7"/>
    <n v="0.2"/>
    <x v="1893"/>
    <x v="1"/>
    <x v="1"/>
    <n v="0.5"/>
    <n v="7.6923076923076927E-2"/>
  </r>
  <r>
    <x v="2075"/>
    <s v="CA-2016-131051"/>
    <x v="588"/>
    <d v="2016-12-05T00:00:00"/>
    <s v="Standard Class"/>
    <s v="TR-21325"/>
    <x v="309"/>
    <x v="0"/>
    <x v="0"/>
    <s v="San Francisco"/>
    <x v="1"/>
    <n v="94122"/>
    <x v="1"/>
    <s v="FUR-FU-10001861"/>
    <x v="0"/>
    <x v="5"/>
    <x v="275"/>
    <x v="1777"/>
    <n v="3"/>
    <n v="0"/>
    <x v="1894"/>
    <x v="1"/>
    <x v="0"/>
    <n v="1"/>
    <n v="0.14285714285714285"/>
  </r>
  <r>
    <x v="2076"/>
    <s v="CA-2019-140676"/>
    <x v="510"/>
    <d v="2019-09-15T00:00:00"/>
    <s v="First Class"/>
    <s v="BF-11080"/>
    <x v="569"/>
    <x v="0"/>
    <x v="0"/>
    <s v="Baltimore"/>
    <x v="39"/>
    <n v="21215"/>
    <x v="3"/>
    <s v="OFF-PA-10004082"/>
    <x v="1"/>
    <x v="10"/>
    <x v="227"/>
    <x v="1778"/>
    <n v="5"/>
    <n v="0"/>
    <x v="1895"/>
    <x v="3"/>
    <x v="0"/>
    <n v="0.33333333333333331"/>
    <n v="0.16666666666666666"/>
  </r>
  <r>
    <x v="2077"/>
    <s v="CA-2019-140676"/>
    <x v="510"/>
    <d v="2019-09-15T00:00:00"/>
    <s v="First Class"/>
    <s v="BF-11080"/>
    <x v="569"/>
    <x v="0"/>
    <x v="0"/>
    <s v="Baltimore"/>
    <x v="39"/>
    <n v="21215"/>
    <x v="3"/>
    <s v="OFF-AP-10000358"/>
    <x v="1"/>
    <x v="9"/>
    <x v="95"/>
    <x v="1779"/>
    <n v="7"/>
    <n v="0"/>
    <x v="1896"/>
    <x v="3"/>
    <x v="0"/>
    <n v="0.33333333333333331"/>
    <n v="0.16666666666666666"/>
  </r>
  <r>
    <x v="2078"/>
    <s v="CA-2019-140676"/>
    <x v="510"/>
    <d v="2019-09-15T00:00:00"/>
    <s v="First Class"/>
    <s v="BF-11080"/>
    <x v="569"/>
    <x v="0"/>
    <x v="0"/>
    <s v="Baltimore"/>
    <x v="39"/>
    <n v="21215"/>
    <x v="3"/>
    <s v="OFF-PA-10004243"/>
    <x v="1"/>
    <x v="10"/>
    <x v="274"/>
    <x v="453"/>
    <n v="5"/>
    <n v="0"/>
    <x v="464"/>
    <x v="3"/>
    <x v="0"/>
    <n v="0.33333333333333331"/>
    <n v="0.16666666666666666"/>
  </r>
  <r>
    <x v="2079"/>
    <s v="CA-2017-120103"/>
    <x v="100"/>
    <d v="2017-12-29T00:00:00"/>
    <s v="Standard Class"/>
    <s v="MS-17365"/>
    <x v="333"/>
    <x v="0"/>
    <x v="0"/>
    <s v="Phoenix"/>
    <x v="16"/>
    <n v="85023"/>
    <x v="1"/>
    <s v="OFF-PA-10001295"/>
    <x v="1"/>
    <x v="10"/>
    <x v="1220"/>
    <x v="1780"/>
    <n v="7"/>
    <n v="0.2"/>
    <x v="1897"/>
    <x v="1"/>
    <x v="0"/>
    <n v="0.33333333333333331"/>
    <n v="4.1666666666666664E-2"/>
  </r>
  <r>
    <x v="2080"/>
    <s v="CA-2017-120103"/>
    <x v="100"/>
    <d v="2017-12-29T00:00:00"/>
    <s v="Standard Class"/>
    <s v="MS-17365"/>
    <x v="333"/>
    <x v="0"/>
    <x v="0"/>
    <s v="Phoenix"/>
    <x v="16"/>
    <n v="85023"/>
    <x v="1"/>
    <s v="TEC-PH-10002170"/>
    <x v="2"/>
    <x v="7"/>
    <x v="599"/>
    <x v="1781"/>
    <n v="2"/>
    <n v="0.2"/>
    <x v="1898"/>
    <x v="1"/>
    <x v="0"/>
    <n v="0.33333333333333331"/>
    <n v="4.1666666666666664E-2"/>
  </r>
  <r>
    <x v="2081"/>
    <s v="CA-2017-120103"/>
    <x v="100"/>
    <d v="2017-12-29T00:00:00"/>
    <s v="Standard Class"/>
    <s v="MS-17365"/>
    <x v="333"/>
    <x v="0"/>
    <x v="0"/>
    <s v="Phoenix"/>
    <x v="16"/>
    <n v="85023"/>
    <x v="1"/>
    <s v="FUR-FU-10002885"/>
    <x v="0"/>
    <x v="5"/>
    <x v="762"/>
    <x v="326"/>
    <n v="2"/>
    <n v="0.2"/>
    <x v="1899"/>
    <x v="1"/>
    <x v="0"/>
    <n v="0.33333333333333331"/>
    <n v="4.1666666666666664E-2"/>
  </r>
  <r>
    <x v="2082"/>
    <s v="CA-2019-104647"/>
    <x v="660"/>
    <d v="2019-03-01T00:00:00"/>
    <s v="Standard Class"/>
    <s v="CK-12595"/>
    <x v="242"/>
    <x v="0"/>
    <x v="0"/>
    <s v="Los Angeles"/>
    <x v="1"/>
    <n v="90008"/>
    <x v="1"/>
    <s v="OFF-PA-10002870"/>
    <x v="1"/>
    <x v="10"/>
    <x v="902"/>
    <x v="782"/>
    <n v="6"/>
    <n v="0"/>
    <x v="1900"/>
    <x v="1"/>
    <x v="0"/>
    <n v="1"/>
    <n v="0.04"/>
  </r>
  <r>
    <x v="2083"/>
    <s v="CA-2016-110352"/>
    <x v="533"/>
    <d v="2016-11-29T00:00:00"/>
    <s v="Standard Class"/>
    <s v="ED-13885"/>
    <x v="525"/>
    <x v="2"/>
    <x v="0"/>
    <s v="Houston"/>
    <x v="5"/>
    <n v="77036"/>
    <x v="2"/>
    <s v="OFF-LA-10003923"/>
    <x v="1"/>
    <x v="2"/>
    <x v="429"/>
    <x v="208"/>
    <n v="2"/>
    <n v="0.2"/>
    <x v="210"/>
    <x v="2"/>
    <x v="0"/>
    <n v="1"/>
    <n v="7.1428571428571425E-2"/>
  </r>
  <r>
    <x v="2084"/>
    <s v="CA-2018-140501"/>
    <x v="661"/>
    <d v="2018-06-28T00:00:00"/>
    <s v="Standard Class"/>
    <s v="IM-15070"/>
    <x v="5"/>
    <x v="0"/>
    <x v="0"/>
    <s v="New York City"/>
    <x v="15"/>
    <n v="10009"/>
    <x v="3"/>
    <s v="OFF-LA-10003510"/>
    <x v="1"/>
    <x v="2"/>
    <x v="580"/>
    <x v="1176"/>
    <n v="4"/>
    <n v="0"/>
    <x v="1221"/>
    <x v="3"/>
    <x v="0"/>
    <n v="0.2"/>
    <n v="4.7619047619047616E-2"/>
  </r>
  <r>
    <x v="2085"/>
    <s v="CA-2018-140501"/>
    <x v="661"/>
    <d v="2018-06-28T00:00:00"/>
    <s v="Standard Class"/>
    <s v="IM-15070"/>
    <x v="5"/>
    <x v="0"/>
    <x v="0"/>
    <s v="New York City"/>
    <x v="15"/>
    <n v="10009"/>
    <x v="3"/>
    <s v="OFF-LA-10000248"/>
    <x v="1"/>
    <x v="2"/>
    <x v="1221"/>
    <x v="1782"/>
    <n v="5"/>
    <n v="0"/>
    <x v="1901"/>
    <x v="3"/>
    <x v="0"/>
    <n v="0.2"/>
    <n v="4.7619047619047616E-2"/>
  </r>
  <r>
    <x v="2086"/>
    <s v="CA-2018-140501"/>
    <x v="661"/>
    <d v="2018-06-28T00:00:00"/>
    <s v="Standard Class"/>
    <s v="IM-15070"/>
    <x v="5"/>
    <x v="0"/>
    <x v="0"/>
    <s v="New York City"/>
    <x v="15"/>
    <n v="10009"/>
    <x v="3"/>
    <s v="OFF-ST-10000060"/>
    <x v="1"/>
    <x v="4"/>
    <x v="392"/>
    <x v="1783"/>
    <n v="5"/>
    <n v="0"/>
    <x v="1902"/>
    <x v="3"/>
    <x v="0"/>
    <n v="0.2"/>
    <n v="4.7619047619047616E-2"/>
  </r>
  <r>
    <x v="2087"/>
    <s v="CA-2018-140501"/>
    <x v="661"/>
    <d v="2018-06-28T00:00:00"/>
    <s v="Standard Class"/>
    <s v="IM-15070"/>
    <x v="5"/>
    <x v="0"/>
    <x v="0"/>
    <s v="New York City"/>
    <x v="15"/>
    <n v="10009"/>
    <x v="3"/>
    <s v="OFF-PA-10003129"/>
    <x v="1"/>
    <x v="10"/>
    <x v="1146"/>
    <x v="64"/>
    <n v="3"/>
    <n v="0"/>
    <x v="64"/>
    <x v="3"/>
    <x v="0"/>
    <n v="0.2"/>
    <n v="4.7619047619047616E-2"/>
  </r>
  <r>
    <x v="2088"/>
    <s v="CA-2018-140501"/>
    <x v="661"/>
    <d v="2018-06-28T00:00:00"/>
    <s v="Standard Class"/>
    <s v="IM-15070"/>
    <x v="5"/>
    <x v="0"/>
    <x v="0"/>
    <s v="New York City"/>
    <x v="15"/>
    <n v="10009"/>
    <x v="3"/>
    <s v="OFF-FA-10004076"/>
    <x v="1"/>
    <x v="13"/>
    <x v="1222"/>
    <x v="536"/>
    <n v="2"/>
    <n v="0"/>
    <x v="1903"/>
    <x v="3"/>
    <x v="0"/>
    <n v="0.2"/>
    <n v="4.7619047619047616E-2"/>
  </r>
  <r>
    <x v="2089"/>
    <s v="CA-2017-139290"/>
    <x v="662"/>
    <d v="2017-10-30T00:00:00"/>
    <s v="Standard Class"/>
    <s v="MY-17380"/>
    <x v="199"/>
    <x v="1"/>
    <x v="0"/>
    <s v="Rancho Cucamonga"/>
    <x v="1"/>
    <n v="91730"/>
    <x v="1"/>
    <s v="OFF-LA-10004008"/>
    <x v="1"/>
    <x v="2"/>
    <x v="1223"/>
    <x v="1784"/>
    <n v="2"/>
    <n v="0"/>
    <x v="1904"/>
    <x v="1"/>
    <x v="0"/>
    <n v="1"/>
    <n v="7.6923076923076927E-2"/>
  </r>
  <r>
    <x v="2090"/>
    <s v="CA-2019-166142"/>
    <x v="663"/>
    <d v="2019-07-19T00:00:00"/>
    <s v="Standard Class"/>
    <s v="MM-17260"/>
    <x v="570"/>
    <x v="0"/>
    <x v="0"/>
    <s v="Wilmington"/>
    <x v="13"/>
    <n v="19805"/>
    <x v="3"/>
    <s v="OFF-BI-10004094"/>
    <x v="1"/>
    <x v="8"/>
    <x v="608"/>
    <x v="1785"/>
    <n v="3"/>
    <n v="0"/>
    <x v="1905"/>
    <x v="3"/>
    <x v="1"/>
    <n v="0.5"/>
    <n v="0.16666666666666666"/>
  </r>
  <r>
    <x v="2091"/>
    <s v="CA-2019-166142"/>
    <x v="663"/>
    <d v="2019-07-19T00:00:00"/>
    <s v="Standard Class"/>
    <s v="MM-17260"/>
    <x v="570"/>
    <x v="0"/>
    <x v="0"/>
    <s v="Wilmington"/>
    <x v="13"/>
    <n v="19805"/>
    <x v="3"/>
    <s v="FUR-TA-10004607"/>
    <x v="0"/>
    <x v="3"/>
    <x v="1104"/>
    <x v="1786"/>
    <n v="3"/>
    <n v="0.3"/>
    <x v="1906"/>
    <x v="3"/>
    <x v="1"/>
    <n v="0.5"/>
    <n v="0.16666666666666666"/>
  </r>
  <r>
    <x v="2092"/>
    <s v="CA-2016-145926"/>
    <x v="664"/>
    <d v="2016-11-21T00:00:00"/>
    <s v="Standard Class"/>
    <s v="MP-17470"/>
    <x v="88"/>
    <x v="2"/>
    <x v="0"/>
    <s v="Moorhead"/>
    <x v="11"/>
    <n v="56560"/>
    <x v="2"/>
    <s v="FUR-CH-10004289"/>
    <x v="0"/>
    <x v="1"/>
    <x v="984"/>
    <x v="1787"/>
    <n v="5"/>
    <n v="0"/>
    <x v="1907"/>
    <x v="2"/>
    <x v="0"/>
    <n v="1"/>
    <n v="7.1428571428571425E-2"/>
  </r>
  <r>
    <x v="2093"/>
    <s v="CA-2017-149678"/>
    <x v="657"/>
    <d v="2017-04-15T00:00:00"/>
    <s v="Second Class"/>
    <s v="AW-10840"/>
    <x v="497"/>
    <x v="0"/>
    <x v="0"/>
    <s v="Farmington"/>
    <x v="27"/>
    <n v="87401"/>
    <x v="1"/>
    <s v="OFF-SU-10004498"/>
    <x v="1"/>
    <x v="14"/>
    <x v="505"/>
    <x v="1788"/>
    <n v="1"/>
    <n v="0"/>
    <x v="1908"/>
    <x v="1"/>
    <x v="0"/>
    <n v="1"/>
    <n v="0.125"/>
  </r>
  <r>
    <x v="2094"/>
    <s v="US-2017-164357"/>
    <x v="665"/>
    <d v="2017-11-29T00:00:00"/>
    <s v="Standard Class"/>
    <s v="SF-20065"/>
    <x v="11"/>
    <x v="0"/>
    <x v="0"/>
    <s v="Wilmington"/>
    <x v="3"/>
    <n v="28403"/>
    <x v="0"/>
    <s v="OFF-AR-10001177"/>
    <x v="1"/>
    <x v="6"/>
    <x v="1224"/>
    <x v="1332"/>
    <n v="5"/>
    <n v="0.2"/>
    <x v="1909"/>
    <x v="0"/>
    <x v="0"/>
    <n v="1"/>
    <n v="0.1111111111111111"/>
  </r>
  <r>
    <x v="2095"/>
    <s v="US-2018-146570"/>
    <x v="666"/>
    <d v="2018-05-20T00:00:00"/>
    <s v="Standard Class"/>
    <s v="SN-20710"/>
    <x v="17"/>
    <x v="2"/>
    <x v="0"/>
    <s v="Jackson"/>
    <x v="35"/>
    <n v="39212"/>
    <x v="0"/>
    <s v="OFF-BI-10001718"/>
    <x v="1"/>
    <x v="8"/>
    <x v="1225"/>
    <x v="1789"/>
    <n v="8"/>
    <n v="0"/>
    <x v="1910"/>
    <x v="0"/>
    <x v="0"/>
    <n v="0.33333333333333331"/>
    <n v="5.2631578947368418E-2"/>
  </r>
  <r>
    <x v="2096"/>
    <s v="US-2018-146570"/>
    <x v="666"/>
    <d v="2018-05-20T00:00:00"/>
    <s v="Standard Class"/>
    <s v="SN-20710"/>
    <x v="17"/>
    <x v="2"/>
    <x v="0"/>
    <s v="Jackson"/>
    <x v="35"/>
    <n v="39212"/>
    <x v="0"/>
    <s v="OFF-AR-10004602"/>
    <x v="1"/>
    <x v="6"/>
    <x v="1226"/>
    <x v="1377"/>
    <n v="4"/>
    <n v="0"/>
    <x v="1911"/>
    <x v="0"/>
    <x v="0"/>
    <n v="0.33333333333333331"/>
    <n v="5.2631578947368418E-2"/>
  </r>
  <r>
    <x v="2097"/>
    <s v="US-2018-146570"/>
    <x v="666"/>
    <d v="2018-05-20T00:00:00"/>
    <s v="Standard Class"/>
    <s v="SN-20710"/>
    <x v="17"/>
    <x v="2"/>
    <x v="0"/>
    <s v="Jackson"/>
    <x v="35"/>
    <n v="39212"/>
    <x v="0"/>
    <s v="OFF-AR-10003856"/>
    <x v="1"/>
    <x v="6"/>
    <x v="449"/>
    <x v="484"/>
    <n v="3"/>
    <n v="0"/>
    <x v="495"/>
    <x v="0"/>
    <x v="0"/>
    <n v="0.33333333333333331"/>
    <n v="5.2631578947368418E-2"/>
  </r>
  <r>
    <x v="2098"/>
    <s v="CA-2019-124401"/>
    <x v="210"/>
    <d v="2019-09-12T00:00:00"/>
    <s v="Standard Class"/>
    <s v="RD-19900"/>
    <x v="76"/>
    <x v="0"/>
    <x v="0"/>
    <s v="Portland"/>
    <x v="21"/>
    <n v="97206"/>
    <x v="1"/>
    <s v="OFF-ST-10000649"/>
    <x v="1"/>
    <x v="4"/>
    <x v="946"/>
    <x v="1023"/>
    <n v="3"/>
    <n v="0.2"/>
    <x v="1912"/>
    <x v="1"/>
    <x v="1"/>
    <n v="0.5"/>
    <n v="4.7619047619047616E-2"/>
  </r>
  <r>
    <x v="2099"/>
    <s v="CA-2019-124401"/>
    <x v="210"/>
    <d v="2019-09-12T00:00:00"/>
    <s v="Standard Class"/>
    <s v="RD-19900"/>
    <x v="76"/>
    <x v="0"/>
    <x v="0"/>
    <s v="Portland"/>
    <x v="21"/>
    <n v="97206"/>
    <x v="1"/>
    <s v="TEC-AC-10002926"/>
    <x v="2"/>
    <x v="11"/>
    <x v="1123"/>
    <x v="1790"/>
    <n v="7"/>
    <n v="0.2"/>
    <x v="1913"/>
    <x v="1"/>
    <x v="1"/>
    <n v="0.5"/>
    <n v="4.7619047619047616E-2"/>
  </r>
  <r>
    <x v="2100"/>
    <s v="US-2016-140116"/>
    <x v="418"/>
    <d v="2016-03-17T00:00:00"/>
    <s v="Standard Class"/>
    <s v="KT-16480"/>
    <x v="409"/>
    <x v="0"/>
    <x v="0"/>
    <s v="Denver"/>
    <x v="22"/>
    <n v="80219"/>
    <x v="1"/>
    <s v="OFF-ST-10000078"/>
    <x v="1"/>
    <x v="4"/>
    <x v="1227"/>
    <x v="1791"/>
    <n v="3"/>
    <n v="0.2"/>
    <x v="1914"/>
    <x v="1"/>
    <x v="0"/>
    <n v="0.5"/>
    <n v="7.6923076923076927E-2"/>
  </r>
  <r>
    <x v="2101"/>
    <s v="US-2016-140116"/>
    <x v="418"/>
    <d v="2016-03-17T00:00:00"/>
    <s v="Standard Class"/>
    <s v="KT-16480"/>
    <x v="409"/>
    <x v="0"/>
    <x v="0"/>
    <s v="Denver"/>
    <x v="22"/>
    <n v="80219"/>
    <x v="1"/>
    <s v="OFF-AR-10001044"/>
    <x v="1"/>
    <x v="6"/>
    <x v="1051"/>
    <x v="1792"/>
    <n v="4"/>
    <n v="0.2"/>
    <x v="1915"/>
    <x v="1"/>
    <x v="0"/>
    <n v="0.5"/>
    <n v="7.6923076923076927E-2"/>
  </r>
  <r>
    <x v="2102"/>
    <s v="CA-2016-123295"/>
    <x v="667"/>
    <d v="2016-07-18T00:00:00"/>
    <s v="Same Day"/>
    <s v="AH-10120"/>
    <x v="571"/>
    <x v="2"/>
    <x v="0"/>
    <s v="Tucson"/>
    <x v="16"/>
    <n v="85705"/>
    <x v="1"/>
    <s v="FUR-CH-10002372"/>
    <x v="0"/>
    <x v="1"/>
    <x v="395"/>
    <x v="1793"/>
    <n v="4"/>
    <n v="0.2"/>
    <x v="1916"/>
    <x v="1"/>
    <x v="0"/>
    <n v="1"/>
    <n v="6.25E-2"/>
  </r>
  <r>
    <x v="2103"/>
    <s v="CA-2019-167101"/>
    <x v="668"/>
    <d v="2019-03-28T00:00:00"/>
    <s v="Second Class"/>
    <s v="BM-11650"/>
    <x v="312"/>
    <x v="1"/>
    <x v="0"/>
    <s v="New York City"/>
    <x v="15"/>
    <n v="10009"/>
    <x v="3"/>
    <s v="OFF-PA-10000357"/>
    <x v="1"/>
    <x v="10"/>
    <x v="1228"/>
    <x v="1794"/>
    <n v="4"/>
    <n v="0"/>
    <x v="1917"/>
    <x v="3"/>
    <x v="0"/>
    <n v="0.5"/>
    <n v="3.4482758620689655E-2"/>
  </r>
  <r>
    <x v="2104"/>
    <s v="CA-2019-167101"/>
    <x v="668"/>
    <d v="2019-03-28T00:00:00"/>
    <s v="Second Class"/>
    <s v="BM-11650"/>
    <x v="312"/>
    <x v="1"/>
    <x v="0"/>
    <s v="New York City"/>
    <x v="15"/>
    <n v="10009"/>
    <x v="3"/>
    <s v="TEC-AC-10001266"/>
    <x v="2"/>
    <x v="11"/>
    <x v="198"/>
    <x v="1795"/>
    <n v="2"/>
    <n v="0"/>
    <x v="1918"/>
    <x v="3"/>
    <x v="0"/>
    <n v="0.5"/>
    <n v="3.4482758620689655E-2"/>
  </r>
  <r>
    <x v="2105"/>
    <s v="US-2016-167633"/>
    <x v="587"/>
    <d v="2016-10-05T00:00:00"/>
    <s v="Standard Class"/>
    <s v="BW-11200"/>
    <x v="572"/>
    <x v="0"/>
    <x v="0"/>
    <s v="Boynton Beach"/>
    <x v="2"/>
    <n v="33437"/>
    <x v="0"/>
    <s v="OFF-PA-10004888"/>
    <x v="1"/>
    <x v="10"/>
    <x v="968"/>
    <x v="12"/>
    <n v="3"/>
    <n v="0.2"/>
    <x v="12"/>
    <x v="0"/>
    <x v="0"/>
    <n v="1"/>
    <n v="0.1"/>
  </r>
  <r>
    <x v="2106"/>
    <s v="US-2016-152723"/>
    <x v="467"/>
    <d v="2016-09-26T00:00:00"/>
    <s v="Same Day"/>
    <s v="HG-14965"/>
    <x v="428"/>
    <x v="1"/>
    <x v="0"/>
    <s v="Mesquite"/>
    <x v="5"/>
    <n v="75150"/>
    <x v="2"/>
    <s v="OFF-BI-10003460"/>
    <x v="1"/>
    <x v="8"/>
    <x v="237"/>
    <x v="1796"/>
    <n v="1"/>
    <n v="0.8"/>
    <x v="1919"/>
    <x v="2"/>
    <x v="0"/>
    <n v="1"/>
    <n v="5.8823529411764705E-2"/>
  </r>
  <r>
    <x v="2107"/>
    <s v="CA-2017-164882"/>
    <x v="89"/>
    <d v="2017-10-31T00:00:00"/>
    <s v="Same Day"/>
    <s v="SG-20080"/>
    <x v="65"/>
    <x v="0"/>
    <x v="0"/>
    <s v="Redlands"/>
    <x v="1"/>
    <n v="92374"/>
    <x v="1"/>
    <s v="OFF-PA-10000157"/>
    <x v="1"/>
    <x v="10"/>
    <x v="369"/>
    <x v="1024"/>
    <n v="1"/>
    <n v="0"/>
    <x v="1920"/>
    <x v="1"/>
    <x v="1"/>
    <n v="0.1111111111111111"/>
    <n v="9.0909090909090912E-2"/>
  </r>
  <r>
    <x v="2108"/>
    <s v="CA-2017-164882"/>
    <x v="89"/>
    <d v="2017-10-31T00:00:00"/>
    <s v="Same Day"/>
    <s v="SG-20080"/>
    <x v="65"/>
    <x v="0"/>
    <x v="0"/>
    <s v="Redlands"/>
    <x v="1"/>
    <n v="92374"/>
    <x v="1"/>
    <s v="OFF-BI-10004519"/>
    <x v="1"/>
    <x v="8"/>
    <x v="889"/>
    <x v="1115"/>
    <n v="3"/>
    <n v="0.2"/>
    <x v="1155"/>
    <x v="1"/>
    <x v="1"/>
    <n v="0.1111111111111111"/>
    <n v="9.0909090909090912E-2"/>
  </r>
  <r>
    <x v="2109"/>
    <s v="CA-2017-164882"/>
    <x v="89"/>
    <d v="2017-10-31T00:00:00"/>
    <s v="Same Day"/>
    <s v="SG-20080"/>
    <x v="65"/>
    <x v="0"/>
    <x v="0"/>
    <s v="Redlands"/>
    <x v="1"/>
    <n v="92374"/>
    <x v="1"/>
    <s v="OFF-AR-10004272"/>
    <x v="1"/>
    <x v="6"/>
    <x v="1229"/>
    <x v="1325"/>
    <n v="3"/>
    <n v="0"/>
    <x v="1921"/>
    <x v="1"/>
    <x v="1"/>
    <n v="0.1111111111111111"/>
    <n v="9.0909090909090912E-2"/>
  </r>
  <r>
    <x v="2110"/>
    <s v="CA-2017-164882"/>
    <x v="89"/>
    <d v="2017-10-31T00:00:00"/>
    <s v="Same Day"/>
    <s v="SG-20080"/>
    <x v="65"/>
    <x v="0"/>
    <x v="0"/>
    <s v="Redlands"/>
    <x v="1"/>
    <n v="92374"/>
    <x v="1"/>
    <s v="OFF-FA-10000585"/>
    <x v="1"/>
    <x v="13"/>
    <x v="204"/>
    <x v="1797"/>
    <n v="5"/>
    <n v="0"/>
    <x v="1922"/>
    <x v="1"/>
    <x v="1"/>
    <n v="0.1111111111111111"/>
    <n v="9.0909090909090912E-2"/>
  </r>
  <r>
    <x v="2111"/>
    <s v="CA-2017-164882"/>
    <x v="89"/>
    <d v="2017-10-31T00:00:00"/>
    <s v="Same Day"/>
    <s v="SG-20080"/>
    <x v="65"/>
    <x v="0"/>
    <x v="0"/>
    <s v="Redlands"/>
    <x v="1"/>
    <n v="92374"/>
    <x v="1"/>
    <s v="FUR-CH-10004218"/>
    <x v="0"/>
    <x v="1"/>
    <x v="38"/>
    <x v="831"/>
    <n v="4"/>
    <n v="0.2"/>
    <x v="1923"/>
    <x v="1"/>
    <x v="1"/>
    <n v="0.1111111111111111"/>
    <n v="9.0909090909090912E-2"/>
  </r>
  <r>
    <x v="2112"/>
    <s v="CA-2017-164882"/>
    <x v="89"/>
    <d v="2017-10-31T00:00:00"/>
    <s v="Same Day"/>
    <s v="SG-20080"/>
    <x v="65"/>
    <x v="0"/>
    <x v="0"/>
    <s v="Redlands"/>
    <x v="1"/>
    <n v="92374"/>
    <x v="1"/>
    <s v="OFF-SU-10004231"/>
    <x v="1"/>
    <x v="14"/>
    <x v="557"/>
    <x v="1286"/>
    <n v="3"/>
    <n v="0"/>
    <x v="1924"/>
    <x v="1"/>
    <x v="1"/>
    <n v="0.1111111111111111"/>
    <n v="9.0909090909090912E-2"/>
  </r>
  <r>
    <x v="2113"/>
    <s v="CA-2017-164882"/>
    <x v="89"/>
    <d v="2017-10-31T00:00:00"/>
    <s v="Same Day"/>
    <s v="SG-20080"/>
    <x v="65"/>
    <x v="0"/>
    <x v="0"/>
    <s v="Redlands"/>
    <x v="1"/>
    <n v="92374"/>
    <x v="1"/>
    <s v="TEC-PH-10001578"/>
    <x v="2"/>
    <x v="7"/>
    <x v="1230"/>
    <x v="1798"/>
    <n v="4"/>
    <n v="0.2"/>
    <x v="1925"/>
    <x v="1"/>
    <x v="1"/>
    <n v="0.1111111111111111"/>
    <n v="9.0909090909090912E-2"/>
  </r>
  <r>
    <x v="2114"/>
    <s v="CA-2017-164882"/>
    <x v="89"/>
    <d v="2017-10-31T00:00:00"/>
    <s v="Same Day"/>
    <s v="SG-20080"/>
    <x v="65"/>
    <x v="0"/>
    <x v="0"/>
    <s v="Redlands"/>
    <x v="1"/>
    <n v="92374"/>
    <x v="1"/>
    <s v="OFF-ST-10003638"/>
    <x v="1"/>
    <x v="4"/>
    <x v="1231"/>
    <x v="1799"/>
    <n v="2"/>
    <n v="0"/>
    <x v="1926"/>
    <x v="1"/>
    <x v="1"/>
    <n v="0.1111111111111111"/>
    <n v="9.0909090909090912E-2"/>
  </r>
  <r>
    <x v="2115"/>
    <s v="CA-2017-164882"/>
    <x v="89"/>
    <d v="2017-10-31T00:00:00"/>
    <s v="Same Day"/>
    <s v="SG-20080"/>
    <x v="65"/>
    <x v="0"/>
    <x v="0"/>
    <s v="Redlands"/>
    <x v="1"/>
    <n v="92374"/>
    <x v="1"/>
    <s v="FUR-BO-10002213"/>
    <x v="0"/>
    <x v="0"/>
    <x v="1232"/>
    <x v="1800"/>
    <n v="1"/>
    <n v="0.15"/>
    <x v="1927"/>
    <x v="1"/>
    <x v="1"/>
    <n v="0.1111111111111111"/>
    <n v="9.0909090909090912E-2"/>
  </r>
  <r>
    <x v="2116"/>
    <s v="CA-2017-159786"/>
    <x v="88"/>
    <d v="2017-10-17T00:00:00"/>
    <s v="Second Class"/>
    <s v="RK-19300"/>
    <x v="343"/>
    <x v="0"/>
    <x v="0"/>
    <s v="Rochester"/>
    <x v="15"/>
    <n v="14609"/>
    <x v="3"/>
    <s v="FUR-TA-10001307"/>
    <x v="0"/>
    <x v="3"/>
    <x v="1099"/>
    <x v="1801"/>
    <n v="1"/>
    <n v="0.4"/>
    <x v="1928"/>
    <x v="3"/>
    <x v="0"/>
    <n v="1"/>
    <n v="0.125"/>
  </r>
  <r>
    <x v="2117"/>
    <s v="CA-2018-130267"/>
    <x v="251"/>
    <d v="2018-09-23T00:00:00"/>
    <s v="Standard Class"/>
    <s v="SW-20245"/>
    <x v="573"/>
    <x v="0"/>
    <x v="0"/>
    <s v="Stockton"/>
    <x v="1"/>
    <n v="95207"/>
    <x v="1"/>
    <s v="OFF-PA-10002222"/>
    <x v="1"/>
    <x v="10"/>
    <x v="394"/>
    <x v="1802"/>
    <n v="7"/>
    <n v="0"/>
    <x v="1929"/>
    <x v="1"/>
    <x v="0"/>
    <n v="1"/>
    <n v="0.1"/>
  </r>
  <r>
    <x v="2118"/>
    <s v="CA-2019-155460"/>
    <x v="669"/>
    <d v="2019-04-15T00:00:00"/>
    <s v="First Class"/>
    <s v="RW-19630"/>
    <x v="338"/>
    <x v="1"/>
    <x v="0"/>
    <s v="Seattle"/>
    <x v="4"/>
    <n v="98105"/>
    <x v="1"/>
    <s v="OFF-PA-10002479"/>
    <x v="1"/>
    <x v="10"/>
    <x v="219"/>
    <x v="267"/>
    <n v="1"/>
    <n v="0"/>
    <x v="1930"/>
    <x v="1"/>
    <x v="0"/>
    <n v="0.5"/>
    <n v="6.25E-2"/>
  </r>
  <r>
    <x v="2119"/>
    <s v="CA-2019-155460"/>
    <x v="669"/>
    <d v="2019-04-15T00:00:00"/>
    <s v="First Class"/>
    <s v="RW-19630"/>
    <x v="338"/>
    <x v="1"/>
    <x v="0"/>
    <s v="Seattle"/>
    <x v="4"/>
    <n v="98105"/>
    <x v="1"/>
    <s v="OFF-BI-10003091"/>
    <x v="1"/>
    <x v="8"/>
    <x v="1174"/>
    <x v="1658"/>
    <n v="5"/>
    <n v="0.2"/>
    <x v="1756"/>
    <x v="1"/>
    <x v="0"/>
    <n v="0.5"/>
    <n v="6.25E-2"/>
  </r>
  <r>
    <x v="2120"/>
    <s v="US-2019-168690"/>
    <x v="363"/>
    <d v="2019-01-13T00:00:00"/>
    <s v="Standard Class"/>
    <s v="TS-21085"/>
    <x v="465"/>
    <x v="0"/>
    <x v="0"/>
    <s v="Ormond Beach"/>
    <x v="2"/>
    <n v="32174"/>
    <x v="0"/>
    <s v="OFF-BI-10000145"/>
    <x v="1"/>
    <x v="8"/>
    <x v="742"/>
    <x v="1803"/>
    <n v="3"/>
    <n v="0.7"/>
    <x v="1931"/>
    <x v="0"/>
    <x v="0"/>
    <n v="1"/>
    <n v="0.5"/>
  </r>
  <r>
    <x v="2121"/>
    <s v="CA-2019-158246"/>
    <x v="45"/>
    <d v="2019-11-11T00:00:00"/>
    <s v="First Class"/>
    <s v="JB-15400"/>
    <x v="80"/>
    <x v="1"/>
    <x v="0"/>
    <s v="Sunnyvale"/>
    <x v="1"/>
    <n v="94086"/>
    <x v="1"/>
    <s v="FUR-CH-10003061"/>
    <x v="0"/>
    <x v="1"/>
    <x v="51"/>
    <x v="1804"/>
    <n v="3"/>
    <n v="0.2"/>
    <x v="1932"/>
    <x v="1"/>
    <x v="0"/>
    <n v="1"/>
    <n v="6.25E-2"/>
  </r>
  <r>
    <x v="2122"/>
    <s v="CA-2019-167381"/>
    <x v="585"/>
    <d v="2019-09-24T00:00:00"/>
    <s v="Second Class"/>
    <s v="EH-14005"/>
    <x v="382"/>
    <x v="2"/>
    <x v="0"/>
    <s v="Lansing"/>
    <x v="12"/>
    <n v="48911"/>
    <x v="2"/>
    <s v="FUR-BO-10001972"/>
    <x v="0"/>
    <x v="0"/>
    <x v="367"/>
    <x v="1805"/>
    <n v="2"/>
    <n v="0"/>
    <x v="1933"/>
    <x v="2"/>
    <x v="0"/>
    <n v="0.5"/>
    <n v="9.0909090909090912E-2"/>
  </r>
  <r>
    <x v="2123"/>
    <s v="CA-2019-167381"/>
    <x v="585"/>
    <d v="2019-09-24T00:00:00"/>
    <s v="Second Class"/>
    <s v="EH-14005"/>
    <x v="382"/>
    <x v="2"/>
    <x v="0"/>
    <s v="Lansing"/>
    <x v="12"/>
    <n v="48911"/>
    <x v="2"/>
    <s v="OFF-LA-10000134"/>
    <x v="1"/>
    <x v="2"/>
    <x v="85"/>
    <x v="1806"/>
    <n v="9"/>
    <n v="0"/>
    <x v="1934"/>
    <x v="2"/>
    <x v="0"/>
    <n v="0.5"/>
    <n v="9.0909090909090912E-2"/>
  </r>
  <r>
    <x v="2124"/>
    <s v="CA-2019-144862"/>
    <x v="96"/>
    <d v="2019-12-05T00:00:00"/>
    <s v="Standard Class"/>
    <s v="EH-14005"/>
    <x v="382"/>
    <x v="2"/>
    <x v="0"/>
    <s v="Philadelphia"/>
    <x v="9"/>
    <n v="19143"/>
    <x v="3"/>
    <s v="OFF-EN-10003040"/>
    <x v="1"/>
    <x v="12"/>
    <x v="1233"/>
    <x v="1807"/>
    <n v="5"/>
    <n v="0.2"/>
    <x v="1935"/>
    <x v="3"/>
    <x v="0"/>
    <n v="0.5"/>
    <n v="9.0909090909090912E-2"/>
  </r>
  <r>
    <x v="2125"/>
    <s v="CA-2019-144862"/>
    <x v="96"/>
    <d v="2019-12-05T00:00:00"/>
    <s v="Standard Class"/>
    <s v="EH-14005"/>
    <x v="382"/>
    <x v="2"/>
    <x v="0"/>
    <s v="Philadelphia"/>
    <x v="9"/>
    <n v="19143"/>
    <x v="3"/>
    <s v="TEC-PH-10000923"/>
    <x v="2"/>
    <x v="7"/>
    <x v="1234"/>
    <x v="1581"/>
    <n v="7"/>
    <n v="0.4"/>
    <x v="1936"/>
    <x v="3"/>
    <x v="0"/>
    <n v="0.5"/>
    <n v="9.0909090909090912E-2"/>
  </r>
  <r>
    <x v="2126"/>
    <s v="CA-2016-126032"/>
    <x v="670"/>
    <d v="2016-06-28T00:00:00"/>
    <s v="Standard Class"/>
    <s v="BS-11665"/>
    <x v="574"/>
    <x v="0"/>
    <x v="0"/>
    <s v="Philadelphia"/>
    <x v="9"/>
    <n v="19143"/>
    <x v="3"/>
    <s v="TEC-AC-10000158"/>
    <x v="2"/>
    <x v="11"/>
    <x v="357"/>
    <x v="1808"/>
    <n v="3"/>
    <n v="0.2"/>
    <x v="1937"/>
    <x v="3"/>
    <x v="0"/>
    <n v="1"/>
    <n v="9.0909090909090912E-2"/>
  </r>
  <r>
    <x v="2127"/>
    <s v="CA-2017-134859"/>
    <x v="242"/>
    <d v="2017-10-09T00:00:00"/>
    <s v="Standard Class"/>
    <s v="JK-16120"/>
    <x v="451"/>
    <x v="2"/>
    <x v="0"/>
    <s v="Philadelphia"/>
    <x v="9"/>
    <n v="19134"/>
    <x v="3"/>
    <s v="FUR-FU-10003623"/>
    <x v="0"/>
    <x v="5"/>
    <x v="1235"/>
    <x v="1809"/>
    <n v="3"/>
    <n v="0.2"/>
    <x v="1938"/>
    <x v="3"/>
    <x v="0"/>
    <n v="0.5"/>
    <n v="5.8823529411764705E-2"/>
  </r>
  <r>
    <x v="2128"/>
    <s v="CA-2017-134859"/>
    <x v="242"/>
    <d v="2017-10-09T00:00:00"/>
    <s v="Standard Class"/>
    <s v="JK-16120"/>
    <x v="451"/>
    <x v="2"/>
    <x v="0"/>
    <s v="Philadelphia"/>
    <x v="9"/>
    <n v="19134"/>
    <x v="3"/>
    <s v="OFF-PA-10001293"/>
    <x v="1"/>
    <x v="10"/>
    <x v="996"/>
    <x v="561"/>
    <n v="4"/>
    <n v="0.2"/>
    <x v="570"/>
    <x v="3"/>
    <x v="0"/>
    <n v="0.5"/>
    <n v="5.8823529411764705E-2"/>
  </r>
  <r>
    <x v="2129"/>
    <s v="US-2016-114188"/>
    <x v="671"/>
    <d v="2016-05-22T00:00:00"/>
    <s v="Second Class"/>
    <s v="RF-19345"/>
    <x v="575"/>
    <x v="1"/>
    <x v="0"/>
    <s v="Dover"/>
    <x v="38"/>
    <n v="3820"/>
    <x v="3"/>
    <s v="OFF-AP-10000124"/>
    <x v="1"/>
    <x v="9"/>
    <x v="1236"/>
    <x v="1810"/>
    <n v="4"/>
    <n v="0"/>
    <x v="1939"/>
    <x v="3"/>
    <x v="0"/>
    <n v="0.33333333333333331"/>
    <n v="6.25E-2"/>
  </r>
  <r>
    <x v="2130"/>
    <s v="US-2016-114188"/>
    <x v="671"/>
    <d v="2016-05-22T00:00:00"/>
    <s v="Second Class"/>
    <s v="RF-19345"/>
    <x v="575"/>
    <x v="1"/>
    <x v="0"/>
    <s v="Dover"/>
    <x v="38"/>
    <n v="3820"/>
    <x v="3"/>
    <s v="OFF-AR-10004511"/>
    <x v="1"/>
    <x v="6"/>
    <x v="1237"/>
    <x v="1811"/>
    <n v="9"/>
    <n v="0"/>
    <x v="1940"/>
    <x v="3"/>
    <x v="0"/>
    <n v="0.33333333333333331"/>
    <n v="6.25E-2"/>
  </r>
  <r>
    <x v="2131"/>
    <s v="US-2016-114188"/>
    <x v="671"/>
    <d v="2016-05-22T00:00:00"/>
    <s v="Second Class"/>
    <s v="RF-19345"/>
    <x v="575"/>
    <x v="1"/>
    <x v="0"/>
    <s v="Dover"/>
    <x v="38"/>
    <n v="3820"/>
    <x v="3"/>
    <s v="FUR-FU-10000076"/>
    <x v="0"/>
    <x v="5"/>
    <x v="884"/>
    <x v="395"/>
    <n v="7"/>
    <n v="0"/>
    <x v="1941"/>
    <x v="3"/>
    <x v="0"/>
    <n v="0.33333333333333331"/>
    <n v="6.25E-2"/>
  </r>
  <r>
    <x v="2132"/>
    <s v="CA-2017-156524"/>
    <x v="312"/>
    <d v="2017-11-26T00:00:00"/>
    <s v="Standard Class"/>
    <s v="DL-12865"/>
    <x v="297"/>
    <x v="0"/>
    <x v="0"/>
    <s v="New York City"/>
    <x v="15"/>
    <n v="10011"/>
    <x v="3"/>
    <s v="OFF-PA-10003883"/>
    <x v="1"/>
    <x v="10"/>
    <x v="1238"/>
    <x v="1812"/>
    <n v="3"/>
    <n v="0"/>
    <x v="1942"/>
    <x v="3"/>
    <x v="0"/>
    <n v="1"/>
    <n v="7.1428571428571425E-2"/>
  </r>
  <r>
    <x v="2133"/>
    <s v="CA-2017-122210"/>
    <x v="672"/>
    <d v="2017-12-04T00:00:00"/>
    <s v="Standard Class"/>
    <s v="WB-21850"/>
    <x v="576"/>
    <x v="0"/>
    <x v="0"/>
    <s v="Philadelphia"/>
    <x v="9"/>
    <n v="19134"/>
    <x v="3"/>
    <s v="OFF-BI-10003656"/>
    <x v="1"/>
    <x v="8"/>
    <x v="13"/>
    <x v="1813"/>
    <n v="3"/>
    <n v="0.7"/>
    <x v="1943"/>
    <x v="3"/>
    <x v="0"/>
    <n v="0.33333333333333331"/>
    <n v="2.7027027027027029E-2"/>
  </r>
  <r>
    <x v="2134"/>
    <s v="CA-2017-122210"/>
    <x v="672"/>
    <d v="2017-12-04T00:00:00"/>
    <s v="Standard Class"/>
    <s v="WB-21850"/>
    <x v="576"/>
    <x v="0"/>
    <x v="0"/>
    <s v="Philadelphia"/>
    <x v="9"/>
    <n v="19134"/>
    <x v="3"/>
    <s v="OFF-FA-10000053"/>
    <x v="1"/>
    <x v="13"/>
    <x v="962"/>
    <x v="1814"/>
    <n v="7"/>
    <n v="0.2"/>
    <x v="1944"/>
    <x v="3"/>
    <x v="0"/>
    <n v="0.33333333333333331"/>
    <n v="2.7027027027027029E-2"/>
  </r>
  <r>
    <x v="2135"/>
    <s v="CA-2017-122210"/>
    <x v="672"/>
    <d v="2017-12-04T00:00:00"/>
    <s v="Standard Class"/>
    <s v="WB-21850"/>
    <x v="576"/>
    <x v="0"/>
    <x v="0"/>
    <s v="Philadelphia"/>
    <x v="9"/>
    <n v="19134"/>
    <x v="3"/>
    <s v="TEC-PH-10002807"/>
    <x v="2"/>
    <x v="7"/>
    <x v="1239"/>
    <x v="1815"/>
    <n v="4"/>
    <n v="0.4"/>
    <x v="1945"/>
    <x v="3"/>
    <x v="0"/>
    <n v="0.33333333333333331"/>
    <n v="2.7027027027027029E-2"/>
  </r>
  <r>
    <x v="2136"/>
    <s v="CA-2017-156377"/>
    <x v="620"/>
    <d v="2018-01-05T00:00:00"/>
    <s v="Standard Class"/>
    <s v="TB-21625"/>
    <x v="577"/>
    <x v="0"/>
    <x v="0"/>
    <s v="Grand Prairie"/>
    <x v="5"/>
    <n v="75051"/>
    <x v="2"/>
    <s v="FUR-FU-10002364"/>
    <x v="0"/>
    <x v="5"/>
    <x v="1240"/>
    <x v="1816"/>
    <n v="5"/>
    <n v="0.6"/>
    <x v="1946"/>
    <x v="2"/>
    <x v="0"/>
    <n v="0.5"/>
    <n v="6.6666666666666666E-2"/>
  </r>
  <r>
    <x v="2137"/>
    <s v="CA-2017-156377"/>
    <x v="620"/>
    <d v="2018-01-05T00:00:00"/>
    <s v="Standard Class"/>
    <s v="TB-21625"/>
    <x v="577"/>
    <x v="0"/>
    <x v="0"/>
    <s v="Grand Prairie"/>
    <x v="5"/>
    <n v="75051"/>
    <x v="2"/>
    <s v="OFF-BI-10002954"/>
    <x v="1"/>
    <x v="8"/>
    <x v="1188"/>
    <x v="1817"/>
    <n v="4"/>
    <n v="0.8"/>
    <x v="1947"/>
    <x v="2"/>
    <x v="0"/>
    <n v="0.5"/>
    <n v="6.6666666666666666E-2"/>
  </r>
  <r>
    <x v="2138"/>
    <s v="US-2019-157896"/>
    <x v="673"/>
    <d v="2019-11-16T00:00:00"/>
    <s v="Same Day"/>
    <s v="CB-12415"/>
    <x v="558"/>
    <x v="0"/>
    <x v="0"/>
    <s v="New York City"/>
    <x v="15"/>
    <n v="10009"/>
    <x v="3"/>
    <s v="OFF-PA-10004092"/>
    <x v="1"/>
    <x v="10"/>
    <x v="593"/>
    <x v="678"/>
    <n v="3"/>
    <n v="0"/>
    <x v="691"/>
    <x v="3"/>
    <x v="0"/>
    <n v="1"/>
    <n v="8.3333333333333329E-2"/>
  </r>
  <r>
    <x v="2139"/>
    <s v="CA-2016-159520"/>
    <x v="571"/>
    <d v="2016-06-11T00:00:00"/>
    <s v="Standard Class"/>
    <s v="GT-14635"/>
    <x v="265"/>
    <x v="1"/>
    <x v="0"/>
    <s v="Long Beach"/>
    <x v="15"/>
    <n v="11561"/>
    <x v="3"/>
    <s v="OFF-BI-10003982"/>
    <x v="1"/>
    <x v="8"/>
    <x v="350"/>
    <x v="1818"/>
    <n v="9"/>
    <n v="0.2"/>
    <x v="1948"/>
    <x v="3"/>
    <x v="0"/>
    <n v="0.33333333333333331"/>
    <n v="0.16666666666666666"/>
  </r>
  <r>
    <x v="2140"/>
    <s v="CA-2016-159520"/>
    <x v="571"/>
    <d v="2016-06-11T00:00:00"/>
    <s v="Standard Class"/>
    <s v="GT-14635"/>
    <x v="265"/>
    <x v="1"/>
    <x v="0"/>
    <s v="Long Beach"/>
    <x v="15"/>
    <n v="11561"/>
    <x v="3"/>
    <s v="OFF-SU-10001664"/>
    <x v="1"/>
    <x v="14"/>
    <x v="1241"/>
    <x v="1819"/>
    <n v="2"/>
    <n v="0"/>
    <x v="1949"/>
    <x v="3"/>
    <x v="0"/>
    <n v="0.33333333333333331"/>
    <n v="0.16666666666666666"/>
  </r>
  <r>
    <x v="2141"/>
    <s v="CA-2016-159520"/>
    <x v="571"/>
    <d v="2016-06-11T00:00:00"/>
    <s v="Standard Class"/>
    <s v="GT-14635"/>
    <x v="265"/>
    <x v="1"/>
    <x v="0"/>
    <s v="Long Beach"/>
    <x v="15"/>
    <n v="11561"/>
    <x v="3"/>
    <s v="FUR-TA-10003238"/>
    <x v="0"/>
    <x v="3"/>
    <x v="1242"/>
    <x v="1820"/>
    <n v="3"/>
    <n v="0.4"/>
    <x v="1950"/>
    <x v="3"/>
    <x v="0"/>
    <n v="0.33333333333333331"/>
    <n v="0.16666666666666666"/>
  </r>
  <r>
    <x v="2142"/>
    <s v="CA-2018-155481"/>
    <x v="142"/>
    <d v="2018-09-05T00:00:00"/>
    <s v="Standard Class"/>
    <s v="DK-13225"/>
    <x v="158"/>
    <x v="1"/>
    <x v="0"/>
    <s v="Philadelphia"/>
    <x v="9"/>
    <n v="19140"/>
    <x v="3"/>
    <s v="OFF-PA-10004675"/>
    <x v="1"/>
    <x v="10"/>
    <x v="69"/>
    <x v="429"/>
    <n v="6"/>
    <n v="0.2"/>
    <x v="1951"/>
    <x v="3"/>
    <x v="0"/>
    <n v="0.33333333333333331"/>
    <n v="5.2631578947368418E-2"/>
  </r>
  <r>
    <x v="2143"/>
    <s v="CA-2018-155481"/>
    <x v="142"/>
    <d v="2018-09-05T00:00:00"/>
    <s v="Standard Class"/>
    <s v="DK-13225"/>
    <x v="158"/>
    <x v="1"/>
    <x v="0"/>
    <s v="Philadelphia"/>
    <x v="9"/>
    <n v="19140"/>
    <x v="3"/>
    <s v="TEC-PH-10002293"/>
    <x v="2"/>
    <x v="7"/>
    <x v="126"/>
    <x v="1821"/>
    <n v="2"/>
    <n v="0.4"/>
    <x v="1952"/>
    <x v="3"/>
    <x v="0"/>
    <n v="0.33333333333333331"/>
    <n v="5.2631578947368418E-2"/>
  </r>
  <r>
    <x v="2144"/>
    <s v="CA-2018-155481"/>
    <x v="142"/>
    <d v="2018-09-05T00:00:00"/>
    <s v="Standard Class"/>
    <s v="DK-13225"/>
    <x v="158"/>
    <x v="1"/>
    <x v="0"/>
    <s v="Philadelphia"/>
    <x v="9"/>
    <n v="19140"/>
    <x v="3"/>
    <s v="OFF-FA-10002780"/>
    <x v="1"/>
    <x v="13"/>
    <x v="128"/>
    <x v="1822"/>
    <n v="7"/>
    <n v="0.2"/>
    <x v="1953"/>
    <x v="3"/>
    <x v="0"/>
    <n v="0.33333333333333331"/>
    <n v="5.2631578947368418E-2"/>
  </r>
  <r>
    <x v="2145"/>
    <s v="US-2018-152051"/>
    <x v="674"/>
    <d v="2018-06-29T00:00:00"/>
    <s v="Standard Class"/>
    <s v="TS-21160"/>
    <x v="378"/>
    <x v="1"/>
    <x v="0"/>
    <s v="York"/>
    <x v="9"/>
    <n v="17403"/>
    <x v="3"/>
    <s v="FUR-CH-10002965"/>
    <x v="0"/>
    <x v="1"/>
    <x v="229"/>
    <x v="1823"/>
    <n v="3"/>
    <n v="0.3"/>
    <x v="1954"/>
    <x v="3"/>
    <x v="1"/>
    <n v="0.33333333333333331"/>
    <n v="5.8823529411764705E-2"/>
  </r>
  <r>
    <x v="2146"/>
    <s v="US-2018-152051"/>
    <x v="674"/>
    <d v="2018-06-29T00:00:00"/>
    <s v="Standard Class"/>
    <s v="TS-21160"/>
    <x v="378"/>
    <x v="1"/>
    <x v="0"/>
    <s v="York"/>
    <x v="9"/>
    <n v="17403"/>
    <x v="3"/>
    <s v="OFF-BI-10004781"/>
    <x v="1"/>
    <x v="8"/>
    <x v="133"/>
    <x v="1824"/>
    <n v="4"/>
    <n v="0.7"/>
    <x v="1955"/>
    <x v="3"/>
    <x v="1"/>
    <n v="0.33333333333333331"/>
    <n v="5.8823529411764705E-2"/>
  </r>
  <r>
    <x v="2147"/>
    <s v="US-2018-152051"/>
    <x v="674"/>
    <d v="2018-06-29T00:00:00"/>
    <s v="Standard Class"/>
    <s v="TS-21160"/>
    <x v="378"/>
    <x v="1"/>
    <x v="0"/>
    <s v="York"/>
    <x v="9"/>
    <n v="17403"/>
    <x v="3"/>
    <s v="OFF-ST-10001713"/>
    <x v="1"/>
    <x v="4"/>
    <x v="45"/>
    <x v="1825"/>
    <n v="6"/>
    <n v="0.2"/>
    <x v="1956"/>
    <x v="3"/>
    <x v="1"/>
    <n v="0.33333333333333331"/>
    <n v="5.8823529411764705E-2"/>
  </r>
  <r>
    <x v="2148"/>
    <s v="CA-2016-141607"/>
    <x v="432"/>
    <d v="2016-12-17T00:00:00"/>
    <s v="Standard Class"/>
    <s v="WB-21850"/>
    <x v="576"/>
    <x v="0"/>
    <x v="0"/>
    <s v="Concord"/>
    <x v="1"/>
    <n v="94521"/>
    <x v="1"/>
    <s v="FUR-FU-10003975"/>
    <x v="0"/>
    <x v="5"/>
    <x v="783"/>
    <x v="1826"/>
    <n v="1"/>
    <n v="0"/>
    <x v="1957"/>
    <x v="1"/>
    <x v="0"/>
    <n v="1"/>
    <n v="2.7027027027027029E-2"/>
  </r>
  <r>
    <x v="2149"/>
    <s v="CA-2019-102771"/>
    <x v="185"/>
    <d v="2019-04-05T00:00:00"/>
    <s v="Standard Class"/>
    <s v="DO-13435"/>
    <x v="157"/>
    <x v="0"/>
    <x v="0"/>
    <s v="New York City"/>
    <x v="15"/>
    <n v="10035"/>
    <x v="3"/>
    <s v="TEC-PH-10001536"/>
    <x v="2"/>
    <x v="7"/>
    <x v="1243"/>
    <x v="1827"/>
    <n v="5"/>
    <n v="0"/>
    <x v="1958"/>
    <x v="3"/>
    <x v="0"/>
    <n v="1"/>
    <n v="7.6923076923076927E-2"/>
  </r>
  <r>
    <x v="2150"/>
    <s v="US-2019-139969"/>
    <x v="123"/>
    <d v="2019-11-26T00:00:00"/>
    <s v="Standard Class"/>
    <s v="AF-10870"/>
    <x v="578"/>
    <x v="0"/>
    <x v="0"/>
    <s v="College Station"/>
    <x v="5"/>
    <n v="77840"/>
    <x v="2"/>
    <s v="FUR-CH-10001973"/>
    <x v="0"/>
    <x v="1"/>
    <x v="905"/>
    <x v="1828"/>
    <n v="3"/>
    <n v="0.3"/>
    <x v="1959"/>
    <x v="2"/>
    <x v="0"/>
    <n v="1"/>
    <n v="6.25E-2"/>
  </r>
  <r>
    <x v="2151"/>
    <s v="CA-2016-167360"/>
    <x v="156"/>
    <d v="2016-11-29T00:00:00"/>
    <s v="Second Class"/>
    <s v="RB-19435"/>
    <x v="579"/>
    <x v="0"/>
    <x v="0"/>
    <s v="Saint Louis"/>
    <x v="25"/>
    <n v="63116"/>
    <x v="2"/>
    <s v="TEC-AC-10001772"/>
    <x v="2"/>
    <x v="11"/>
    <x v="405"/>
    <x v="1829"/>
    <n v="7"/>
    <n v="0"/>
    <x v="1960"/>
    <x v="2"/>
    <x v="0"/>
    <n v="1"/>
    <n v="6.25E-2"/>
  </r>
  <r>
    <x v="2152"/>
    <s v="CA-2017-123505"/>
    <x v="6"/>
    <d v="2017-11-26T00:00:00"/>
    <s v="Standard Class"/>
    <s v="AR-10540"/>
    <x v="481"/>
    <x v="0"/>
    <x v="0"/>
    <s v="Quincy"/>
    <x v="31"/>
    <n v="2169"/>
    <x v="3"/>
    <s v="OFF-PA-10002586"/>
    <x v="1"/>
    <x v="10"/>
    <x v="1016"/>
    <x v="1830"/>
    <n v="3"/>
    <n v="0"/>
    <x v="1961"/>
    <x v="3"/>
    <x v="0"/>
    <n v="1"/>
    <n v="0.1111111111111111"/>
  </r>
  <r>
    <x v="2153"/>
    <s v="CA-2018-117282"/>
    <x v="216"/>
    <d v="2018-07-18T00:00:00"/>
    <s v="Standard Class"/>
    <s v="DR-12880"/>
    <x v="112"/>
    <x v="1"/>
    <x v="0"/>
    <s v="New York City"/>
    <x v="15"/>
    <n v="10009"/>
    <x v="3"/>
    <s v="OFF-BI-10004094"/>
    <x v="1"/>
    <x v="8"/>
    <x v="608"/>
    <x v="1831"/>
    <n v="2"/>
    <n v="0.2"/>
    <x v="1962"/>
    <x v="3"/>
    <x v="0"/>
    <n v="1"/>
    <n v="4.1666666666666664E-2"/>
  </r>
  <r>
    <x v="2154"/>
    <s v="US-2018-120460"/>
    <x v="567"/>
    <d v="2018-05-05T00:00:00"/>
    <s v="Standard Class"/>
    <s v="BF-11170"/>
    <x v="408"/>
    <x v="2"/>
    <x v="0"/>
    <s v="Dallas"/>
    <x v="5"/>
    <n v="75081"/>
    <x v="2"/>
    <s v="FUR-FU-10004973"/>
    <x v="0"/>
    <x v="5"/>
    <x v="1143"/>
    <x v="1832"/>
    <n v="3"/>
    <n v="0.6"/>
    <x v="1963"/>
    <x v="2"/>
    <x v="0"/>
    <n v="1"/>
    <n v="3.7037037037037035E-2"/>
  </r>
  <r>
    <x v="2155"/>
    <s v="CA-2018-111115"/>
    <x v="197"/>
    <d v="2018-07-27T00:00:00"/>
    <s v="Second Class"/>
    <s v="LB-16735"/>
    <x v="445"/>
    <x v="0"/>
    <x v="0"/>
    <s v="Los Angeles"/>
    <x v="1"/>
    <n v="90032"/>
    <x v="1"/>
    <s v="OFF-FA-10000624"/>
    <x v="1"/>
    <x v="13"/>
    <x v="294"/>
    <x v="1385"/>
    <n v="6"/>
    <n v="0"/>
    <x v="1964"/>
    <x v="1"/>
    <x v="0"/>
    <n v="1"/>
    <n v="0.33333333333333331"/>
  </r>
  <r>
    <x v="2156"/>
    <s v="CA-2016-124646"/>
    <x v="169"/>
    <d v="2016-06-24T00:00:00"/>
    <s v="First Class"/>
    <s v="DV-13465"/>
    <x v="231"/>
    <x v="0"/>
    <x v="0"/>
    <s v="Minneapolis"/>
    <x v="11"/>
    <n v="55407"/>
    <x v="2"/>
    <s v="OFF-ST-10001097"/>
    <x v="1"/>
    <x v="4"/>
    <x v="747"/>
    <x v="881"/>
    <n v="3"/>
    <n v="0"/>
    <x v="232"/>
    <x v="2"/>
    <x v="0"/>
    <n v="0.5"/>
    <n v="6.6666666666666666E-2"/>
  </r>
  <r>
    <x v="2157"/>
    <s v="CA-2016-124646"/>
    <x v="169"/>
    <d v="2016-06-24T00:00:00"/>
    <s v="First Class"/>
    <s v="DV-13465"/>
    <x v="231"/>
    <x v="0"/>
    <x v="0"/>
    <s v="Minneapolis"/>
    <x v="11"/>
    <n v="55407"/>
    <x v="2"/>
    <s v="OFF-ST-10001469"/>
    <x v="1"/>
    <x v="4"/>
    <x v="399"/>
    <x v="427"/>
    <n v="3"/>
    <n v="0"/>
    <x v="437"/>
    <x v="2"/>
    <x v="0"/>
    <n v="0.5"/>
    <n v="6.6666666666666666E-2"/>
  </r>
  <r>
    <x v="2158"/>
    <s v="CA-2019-148166"/>
    <x v="208"/>
    <d v="2019-10-26T00:00:00"/>
    <s v="Standard Class"/>
    <s v="NK-18490"/>
    <x v="71"/>
    <x v="2"/>
    <x v="0"/>
    <s v="Deltona"/>
    <x v="2"/>
    <n v="32725"/>
    <x v="0"/>
    <s v="OFF-AR-10004956"/>
    <x v="1"/>
    <x v="6"/>
    <x v="1244"/>
    <x v="329"/>
    <n v="4"/>
    <n v="0.2"/>
    <x v="1965"/>
    <x v="0"/>
    <x v="0"/>
    <n v="1"/>
    <n v="9.0909090909090912E-2"/>
  </r>
  <r>
    <x v="2159"/>
    <s v="CA-2018-159737"/>
    <x v="323"/>
    <d v="2018-09-09T00:00:00"/>
    <s v="Standard Class"/>
    <s v="CS-11950"/>
    <x v="229"/>
    <x v="0"/>
    <x v="0"/>
    <s v="Chicago"/>
    <x v="10"/>
    <n v="60610"/>
    <x v="2"/>
    <s v="OFF-BI-10004236"/>
    <x v="1"/>
    <x v="8"/>
    <x v="900"/>
    <x v="1833"/>
    <n v="3"/>
    <n v="0.8"/>
    <x v="1966"/>
    <x v="2"/>
    <x v="0"/>
    <n v="1"/>
    <n v="4.5454545454545456E-2"/>
  </r>
  <r>
    <x v="2160"/>
    <s v="CA-2018-141019"/>
    <x v="675"/>
    <d v="2018-05-14T00:00:00"/>
    <s v="Same Day"/>
    <s v="LH-17155"/>
    <x v="109"/>
    <x v="0"/>
    <x v="0"/>
    <s v="Cincinnati"/>
    <x v="24"/>
    <n v="45231"/>
    <x v="3"/>
    <s v="FUR-FU-10002937"/>
    <x v="0"/>
    <x v="5"/>
    <x v="1060"/>
    <x v="1834"/>
    <n v="1"/>
    <n v="0.2"/>
    <x v="1967"/>
    <x v="3"/>
    <x v="0"/>
    <n v="1"/>
    <n v="5.2631578947368418E-2"/>
  </r>
  <r>
    <x v="2161"/>
    <s v="CA-2018-101938"/>
    <x v="676"/>
    <d v="2018-01-12T00:00:00"/>
    <s v="Standard Class"/>
    <s v="DW-13480"/>
    <x v="108"/>
    <x v="2"/>
    <x v="0"/>
    <s v="Oakland"/>
    <x v="1"/>
    <n v="94601"/>
    <x v="1"/>
    <s v="OFF-AR-10003696"/>
    <x v="1"/>
    <x v="6"/>
    <x v="1245"/>
    <x v="1835"/>
    <n v="1"/>
    <n v="0"/>
    <x v="1968"/>
    <x v="1"/>
    <x v="0"/>
    <n v="1"/>
    <n v="9.0909090909090912E-2"/>
  </r>
  <r>
    <x v="2162"/>
    <s v="CA-2019-166296"/>
    <x v="677"/>
    <d v="2019-03-19T00:00:00"/>
    <s v="Standard Class"/>
    <s v="KF-16285"/>
    <x v="580"/>
    <x v="2"/>
    <x v="0"/>
    <s v="Manteca"/>
    <x v="1"/>
    <n v="95336"/>
    <x v="1"/>
    <s v="OFF-PA-10004359"/>
    <x v="1"/>
    <x v="10"/>
    <x v="1068"/>
    <x v="1836"/>
    <n v="3"/>
    <n v="0"/>
    <x v="1969"/>
    <x v="1"/>
    <x v="0"/>
    <n v="1"/>
    <n v="5.5555555555555552E-2"/>
  </r>
  <r>
    <x v="2163"/>
    <s v="CA-2018-154018"/>
    <x v="63"/>
    <d v="2018-10-19T00:00:00"/>
    <s v="Standard Class"/>
    <s v="HA-14920"/>
    <x v="66"/>
    <x v="0"/>
    <x v="0"/>
    <s v="Laredo"/>
    <x v="5"/>
    <n v="78041"/>
    <x v="2"/>
    <s v="TEC-AC-10002402"/>
    <x v="2"/>
    <x v="11"/>
    <x v="657"/>
    <x v="1837"/>
    <n v="3"/>
    <n v="0.2"/>
    <x v="1970"/>
    <x v="2"/>
    <x v="0"/>
    <n v="0.2"/>
    <n v="5.5555555555555552E-2"/>
  </r>
  <r>
    <x v="2164"/>
    <s v="CA-2018-154018"/>
    <x v="63"/>
    <d v="2018-10-19T00:00:00"/>
    <s v="Standard Class"/>
    <s v="HA-14920"/>
    <x v="66"/>
    <x v="0"/>
    <x v="0"/>
    <s v="Laredo"/>
    <x v="5"/>
    <n v="78041"/>
    <x v="2"/>
    <s v="OFF-PA-10000551"/>
    <x v="1"/>
    <x v="10"/>
    <x v="1246"/>
    <x v="1838"/>
    <n v="2"/>
    <n v="0.2"/>
    <x v="1971"/>
    <x v="2"/>
    <x v="0"/>
    <n v="0.2"/>
    <n v="5.5555555555555552E-2"/>
  </r>
  <r>
    <x v="2165"/>
    <s v="CA-2018-154018"/>
    <x v="63"/>
    <d v="2018-10-19T00:00:00"/>
    <s v="Standard Class"/>
    <s v="HA-14920"/>
    <x v="66"/>
    <x v="0"/>
    <x v="0"/>
    <s v="Laredo"/>
    <x v="5"/>
    <n v="78041"/>
    <x v="2"/>
    <s v="FUR-FU-10003394"/>
    <x v="0"/>
    <x v="5"/>
    <x v="583"/>
    <x v="1839"/>
    <n v="5"/>
    <n v="0.6"/>
    <x v="1972"/>
    <x v="2"/>
    <x v="0"/>
    <n v="0.2"/>
    <n v="5.5555555555555552E-2"/>
  </r>
  <r>
    <x v="2166"/>
    <s v="CA-2018-154018"/>
    <x v="63"/>
    <d v="2018-10-19T00:00:00"/>
    <s v="Standard Class"/>
    <s v="HA-14920"/>
    <x v="66"/>
    <x v="0"/>
    <x v="0"/>
    <s v="Laredo"/>
    <x v="5"/>
    <n v="78041"/>
    <x v="2"/>
    <s v="OFF-AR-10002067"/>
    <x v="1"/>
    <x v="6"/>
    <x v="1154"/>
    <x v="1840"/>
    <n v="1"/>
    <n v="0.2"/>
    <x v="1973"/>
    <x v="2"/>
    <x v="0"/>
    <n v="0.2"/>
    <n v="5.5555555555555552E-2"/>
  </r>
  <r>
    <x v="2167"/>
    <s v="CA-2018-154018"/>
    <x v="63"/>
    <d v="2018-10-19T00:00:00"/>
    <s v="Standard Class"/>
    <s v="HA-14920"/>
    <x v="66"/>
    <x v="0"/>
    <x v="0"/>
    <s v="Laredo"/>
    <x v="5"/>
    <n v="78041"/>
    <x v="2"/>
    <s v="OFF-BI-10004140"/>
    <x v="1"/>
    <x v="8"/>
    <x v="307"/>
    <x v="1841"/>
    <n v="7"/>
    <n v="0.8"/>
    <x v="1974"/>
    <x v="2"/>
    <x v="0"/>
    <n v="0.2"/>
    <n v="5.5555555555555552E-2"/>
  </r>
  <r>
    <x v="2168"/>
    <s v="CA-2019-117870"/>
    <x v="678"/>
    <d v="2019-01-30T00:00:00"/>
    <s v="Second Class"/>
    <s v="JH-15820"/>
    <x v="581"/>
    <x v="0"/>
    <x v="0"/>
    <s v="Kent"/>
    <x v="24"/>
    <n v="44240"/>
    <x v="3"/>
    <s v="OFF-AR-10004078"/>
    <x v="1"/>
    <x v="6"/>
    <x v="512"/>
    <x v="261"/>
    <n v="3"/>
    <n v="0.2"/>
    <x v="1975"/>
    <x v="3"/>
    <x v="0"/>
    <n v="0.33333333333333331"/>
    <n v="0.125"/>
  </r>
  <r>
    <x v="2169"/>
    <s v="CA-2019-117870"/>
    <x v="678"/>
    <d v="2019-01-30T00:00:00"/>
    <s v="Second Class"/>
    <s v="JH-15820"/>
    <x v="581"/>
    <x v="0"/>
    <x v="0"/>
    <s v="Kent"/>
    <x v="24"/>
    <n v="44240"/>
    <x v="3"/>
    <s v="TEC-AC-10000927"/>
    <x v="2"/>
    <x v="11"/>
    <x v="701"/>
    <x v="981"/>
    <n v="3"/>
    <n v="0.2"/>
    <x v="1976"/>
    <x v="3"/>
    <x v="0"/>
    <n v="0.33333333333333331"/>
    <n v="0.125"/>
  </r>
  <r>
    <x v="2170"/>
    <s v="CA-2019-117870"/>
    <x v="678"/>
    <d v="2019-01-30T00:00:00"/>
    <s v="Second Class"/>
    <s v="JH-15820"/>
    <x v="581"/>
    <x v="0"/>
    <x v="0"/>
    <s v="Kent"/>
    <x v="24"/>
    <n v="44240"/>
    <x v="3"/>
    <s v="TEC-PH-10003931"/>
    <x v="2"/>
    <x v="7"/>
    <x v="161"/>
    <x v="715"/>
    <n v="3"/>
    <n v="0.4"/>
    <x v="733"/>
    <x v="3"/>
    <x v="0"/>
    <n v="0.33333333333333331"/>
    <n v="0.125"/>
  </r>
  <r>
    <x v="2171"/>
    <s v="US-2019-137491"/>
    <x v="123"/>
    <d v="2019-11-25T00:00:00"/>
    <s v="Standard Class"/>
    <s v="LC-16930"/>
    <x v="18"/>
    <x v="1"/>
    <x v="0"/>
    <s v="San Angelo"/>
    <x v="5"/>
    <n v="76903"/>
    <x v="2"/>
    <s v="FUR-CH-10004675"/>
    <x v="0"/>
    <x v="1"/>
    <x v="635"/>
    <x v="1842"/>
    <n v="2"/>
    <n v="0.3"/>
    <x v="1977"/>
    <x v="2"/>
    <x v="0"/>
    <n v="1"/>
    <n v="7.1428571428571425E-2"/>
  </r>
  <r>
    <x v="2172"/>
    <s v="CA-2016-152296"/>
    <x v="601"/>
    <d v="2016-08-03T00:00:00"/>
    <s v="First Class"/>
    <s v="IL-15100"/>
    <x v="582"/>
    <x v="0"/>
    <x v="0"/>
    <s v="San Francisco"/>
    <x v="1"/>
    <n v="94122"/>
    <x v="1"/>
    <s v="OFF-BI-10004506"/>
    <x v="1"/>
    <x v="8"/>
    <x v="1247"/>
    <x v="1843"/>
    <n v="3"/>
    <n v="0.2"/>
    <x v="1978"/>
    <x v="1"/>
    <x v="0"/>
    <n v="1"/>
    <n v="7.1428571428571425E-2"/>
  </r>
  <r>
    <x v="2173"/>
    <s v="CA-2018-112025"/>
    <x v="679"/>
    <d v="2018-08-04T00:00:00"/>
    <s v="Standard Class"/>
    <s v="LS-16975"/>
    <x v="60"/>
    <x v="2"/>
    <x v="0"/>
    <s v="Houston"/>
    <x v="5"/>
    <n v="77070"/>
    <x v="2"/>
    <s v="OFF-BI-10002353"/>
    <x v="1"/>
    <x v="8"/>
    <x v="1077"/>
    <x v="1844"/>
    <n v="3"/>
    <n v="0.8"/>
    <x v="1979"/>
    <x v="2"/>
    <x v="0"/>
    <n v="1"/>
    <n v="4.5454545454545456E-2"/>
  </r>
  <r>
    <x v="2174"/>
    <s v="CA-2017-132507"/>
    <x v="117"/>
    <d v="2017-08-03T00:00:00"/>
    <s v="Second Class"/>
    <s v="CC-12610"/>
    <x v="566"/>
    <x v="1"/>
    <x v="0"/>
    <s v="Houston"/>
    <x v="5"/>
    <n v="77041"/>
    <x v="2"/>
    <s v="OFF-ST-10000943"/>
    <x v="1"/>
    <x v="4"/>
    <x v="1204"/>
    <x v="1845"/>
    <n v="4"/>
    <n v="0.2"/>
    <x v="1980"/>
    <x v="2"/>
    <x v="0"/>
    <n v="1"/>
    <n v="8.3333333333333329E-2"/>
  </r>
  <r>
    <x v="2175"/>
    <s v="CA-2018-125738"/>
    <x v="680"/>
    <d v="2018-10-21T00:00:00"/>
    <s v="Standard Class"/>
    <s v="PB-18805"/>
    <x v="583"/>
    <x v="2"/>
    <x v="0"/>
    <s v="Salt Lake City"/>
    <x v="7"/>
    <n v="84106"/>
    <x v="1"/>
    <s v="OFF-PA-10000740"/>
    <x v="1"/>
    <x v="10"/>
    <x v="1248"/>
    <x v="1846"/>
    <n v="2"/>
    <n v="0"/>
    <x v="1981"/>
    <x v="1"/>
    <x v="0"/>
    <n v="0.25"/>
    <n v="0.1"/>
  </r>
  <r>
    <x v="2176"/>
    <s v="CA-2018-125738"/>
    <x v="680"/>
    <d v="2018-10-21T00:00:00"/>
    <s v="Standard Class"/>
    <s v="PB-18805"/>
    <x v="583"/>
    <x v="2"/>
    <x v="0"/>
    <s v="Salt Lake City"/>
    <x v="7"/>
    <n v="84106"/>
    <x v="1"/>
    <s v="OFF-PA-10003001"/>
    <x v="1"/>
    <x v="10"/>
    <x v="1073"/>
    <x v="1847"/>
    <n v="9"/>
    <n v="0"/>
    <x v="1982"/>
    <x v="1"/>
    <x v="0"/>
    <n v="0.25"/>
    <n v="0.1"/>
  </r>
  <r>
    <x v="2177"/>
    <s v="CA-2018-125738"/>
    <x v="680"/>
    <d v="2018-10-21T00:00:00"/>
    <s v="Standard Class"/>
    <s v="PB-18805"/>
    <x v="583"/>
    <x v="2"/>
    <x v="0"/>
    <s v="Salt Lake City"/>
    <x v="7"/>
    <n v="84106"/>
    <x v="1"/>
    <s v="OFF-BI-10001628"/>
    <x v="1"/>
    <x v="8"/>
    <x v="1112"/>
    <x v="1848"/>
    <n v="5"/>
    <n v="0.2"/>
    <x v="1983"/>
    <x v="1"/>
    <x v="0"/>
    <n v="0.25"/>
    <n v="0.1"/>
  </r>
  <r>
    <x v="2178"/>
    <s v="CA-2018-125738"/>
    <x v="680"/>
    <d v="2018-10-21T00:00:00"/>
    <s v="Standard Class"/>
    <s v="PB-18805"/>
    <x v="583"/>
    <x v="2"/>
    <x v="0"/>
    <s v="Salt Lake City"/>
    <x v="7"/>
    <n v="84106"/>
    <x v="1"/>
    <s v="OFF-PA-10001509"/>
    <x v="1"/>
    <x v="10"/>
    <x v="422"/>
    <x v="1849"/>
    <n v="8"/>
    <n v="0"/>
    <x v="1984"/>
    <x v="1"/>
    <x v="0"/>
    <n v="0.25"/>
    <n v="0.1"/>
  </r>
  <r>
    <x v="2179"/>
    <s v="CA-2018-128818"/>
    <x v="681"/>
    <d v="2018-05-11T00:00:00"/>
    <s v="Standard Class"/>
    <s v="CJ-12010"/>
    <x v="170"/>
    <x v="0"/>
    <x v="0"/>
    <s v="New York City"/>
    <x v="15"/>
    <n v="10009"/>
    <x v="3"/>
    <s v="OFF-BI-10000309"/>
    <x v="1"/>
    <x v="8"/>
    <x v="338"/>
    <x v="1850"/>
    <n v="7"/>
    <n v="0.2"/>
    <x v="1985"/>
    <x v="3"/>
    <x v="0"/>
    <n v="0.16666666666666666"/>
    <n v="0.05"/>
  </r>
  <r>
    <x v="2180"/>
    <s v="CA-2018-128818"/>
    <x v="681"/>
    <d v="2018-05-11T00:00:00"/>
    <s v="Standard Class"/>
    <s v="CJ-12010"/>
    <x v="170"/>
    <x v="0"/>
    <x v="0"/>
    <s v="New York City"/>
    <x v="15"/>
    <n v="10009"/>
    <x v="3"/>
    <s v="OFF-LA-10003923"/>
    <x v="1"/>
    <x v="2"/>
    <x v="429"/>
    <x v="1851"/>
    <n v="3"/>
    <n v="0"/>
    <x v="1986"/>
    <x v="3"/>
    <x v="0"/>
    <n v="0.16666666666666666"/>
    <n v="0.05"/>
  </r>
  <r>
    <x v="2181"/>
    <s v="CA-2018-128818"/>
    <x v="681"/>
    <d v="2018-05-11T00:00:00"/>
    <s v="Standard Class"/>
    <s v="CJ-12010"/>
    <x v="170"/>
    <x v="0"/>
    <x v="0"/>
    <s v="New York City"/>
    <x v="15"/>
    <n v="10009"/>
    <x v="3"/>
    <s v="FUR-CH-10002084"/>
    <x v="0"/>
    <x v="1"/>
    <x v="1249"/>
    <x v="1852"/>
    <n v="4"/>
    <n v="0.1"/>
    <x v="1987"/>
    <x v="3"/>
    <x v="0"/>
    <n v="0.16666666666666666"/>
    <n v="0.05"/>
  </r>
  <r>
    <x v="2182"/>
    <s v="CA-2018-128818"/>
    <x v="681"/>
    <d v="2018-05-11T00:00:00"/>
    <s v="Standard Class"/>
    <s v="CJ-12010"/>
    <x v="170"/>
    <x v="0"/>
    <x v="0"/>
    <s v="New York City"/>
    <x v="15"/>
    <n v="10009"/>
    <x v="3"/>
    <s v="TEC-MA-10000488"/>
    <x v="2"/>
    <x v="15"/>
    <x v="1138"/>
    <x v="1853"/>
    <n v="5"/>
    <n v="0"/>
    <x v="1988"/>
    <x v="3"/>
    <x v="0"/>
    <n v="0.16666666666666666"/>
    <n v="0.05"/>
  </r>
  <r>
    <x v="2183"/>
    <s v="CA-2018-128818"/>
    <x v="681"/>
    <d v="2018-05-11T00:00:00"/>
    <s v="Standard Class"/>
    <s v="CJ-12010"/>
    <x v="170"/>
    <x v="0"/>
    <x v="0"/>
    <s v="New York City"/>
    <x v="15"/>
    <n v="10009"/>
    <x v="3"/>
    <s v="TEC-AC-10001767"/>
    <x v="2"/>
    <x v="11"/>
    <x v="97"/>
    <x v="1723"/>
    <n v="5"/>
    <n v="0"/>
    <x v="1827"/>
    <x v="3"/>
    <x v="0"/>
    <n v="0.16666666666666666"/>
    <n v="0.05"/>
  </r>
  <r>
    <x v="2184"/>
    <s v="CA-2018-128818"/>
    <x v="681"/>
    <d v="2018-05-11T00:00:00"/>
    <s v="Standard Class"/>
    <s v="CJ-12010"/>
    <x v="170"/>
    <x v="0"/>
    <x v="0"/>
    <s v="New York City"/>
    <x v="15"/>
    <n v="10009"/>
    <x v="3"/>
    <s v="FUR-FU-10001940"/>
    <x v="0"/>
    <x v="5"/>
    <x v="222"/>
    <x v="1854"/>
    <n v="8"/>
    <n v="0"/>
    <x v="1989"/>
    <x v="3"/>
    <x v="0"/>
    <n v="0.16666666666666666"/>
    <n v="0.05"/>
  </r>
  <r>
    <x v="2185"/>
    <s v="CA-2019-124576"/>
    <x v="378"/>
    <d v="2019-08-04T00:00:00"/>
    <s v="Second Class"/>
    <s v="HK-14890"/>
    <x v="96"/>
    <x v="1"/>
    <x v="0"/>
    <s v="Salinas"/>
    <x v="1"/>
    <n v="93905"/>
    <x v="1"/>
    <s v="OFF-BI-10002735"/>
    <x v="1"/>
    <x v="8"/>
    <x v="142"/>
    <x v="1855"/>
    <n v="2"/>
    <n v="0.2"/>
    <x v="1990"/>
    <x v="1"/>
    <x v="0"/>
    <n v="1"/>
    <n v="6.6666666666666666E-2"/>
  </r>
  <r>
    <x v="2186"/>
    <s v="CA-2018-101378"/>
    <x v="216"/>
    <d v="2018-07-14T00:00:00"/>
    <s v="Same Day"/>
    <s v="RH-19600"/>
    <x v="584"/>
    <x v="0"/>
    <x v="0"/>
    <s v="Huntsville"/>
    <x v="19"/>
    <n v="35810"/>
    <x v="0"/>
    <s v="TEC-AC-10002345"/>
    <x v="2"/>
    <x v="11"/>
    <x v="175"/>
    <x v="180"/>
    <n v="2"/>
    <n v="0"/>
    <x v="182"/>
    <x v="0"/>
    <x v="0"/>
    <n v="1"/>
    <n v="9.0909090909090912E-2"/>
  </r>
  <r>
    <x v="2187"/>
    <s v="CA-2019-143063"/>
    <x v="682"/>
    <d v="2019-08-15T00:00:00"/>
    <s v="Standard Class"/>
    <s v="IL-15100"/>
    <x v="582"/>
    <x v="0"/>
    <x v="0"/>
    <s v="Columbus"/>
    <x v="14"/>
    <n v="47201"/>
    <x v="2"/>
    <s v="OFF-EN-10003134"/>
    <x v="1"/>
    <x v="12"/>
    <x v="153"/>
    <x v="1856"/>
    <n v="6"/>
    <n v="0"/>
    <x v="1991"/>
    <x v="2"/>
    <x v="0"/>
    <n v="0.33333333333333331"/>
    <n v="7.1428571428571425E-2"/>
  </r>
  <r>
    <x v="2188"/>
    <s v="CA-2019-143063"/>
    <x v="682"/>
    <d v="2019-08-15T00:00:00"/>
    <s v="Standard Class"/>
    <s v="IL-15100"/>
    <x v="582"/>
    <x v="0"/>
    <x v="0"/>
    <s v="Columbus"/>
    <x v="14"/>
    <n v="47201"/>
    <x v="2"/>
    <s v="FUR-FU-10003708"/>
    <x v="0"/>
    <x v="5"/>
    <x v="71"/>
    <x v="1857"/>
    <n v="2"/>
    <n v="0"/>
    <x v="1992"/>
    <x v="2"/>
    <x v="0"/>
    <n v="0.33333333333333331"/>
    <n v="7.1428571428571425E-2"/>
  </r>
  <r>
    <x v="2189"/>
    <s v="CA-2019-143063"/>
    <x v="682"/>
    <d v="2019-08-15T00:00:00"/>
    <s v="Standard Class"/>
    <s v="IL-15100"/>
    <x v="582"/>
    <x v="0"/>
    <x v="0"/>
    <s v="Columbus"/>
    <x v="14"/>
    <n v="47201"/>
    <x v="2"/>
    <s v="TEC-PH-10003645"/>
    <x v="2"/>
    <x v="7"/>
    <x v="297"/>
    <x v="1858"/>
    <n v="9"/>
    <n v="0"/>
    <x v="1993"/>
    <x v="2"/>
    <x v="0"/>
    <n v="0.33333333333333331"/>
    <n v="7.1428571428571425E-2"/>
  </r>
  <r>
    <x v="2190"/>
    <s v="CA-2018-118913"/>
    <x v="674"/>
    <d v="2018-06-29T00:00:00"/>
    <s v="Standard Class"/>
    <s v="AS-10240"/>
    <x v="238"/>
    <x v="0"/>
    <x v="0"/>
    <s v="Los Angeles"/>
    <x v="1"/>
    <n v="90049"/>
    <x v="1"/>
    <s v="OFF-AP-10000692"/>
    <x v="1"/>
    <x v="9"/>
    <x v="1250"/>
    <x v="1859"/>
    <n v="3"/>
    <n v="0"/>
    <x v="1994"/>
    <x v="1"/>
    <x v="0"/>
    <n v="1"/>
    <n v="7.6923076923076927E-2"/>
  </r>
  <r>
    <x v="2191"/>
    <s v="CA-2018-128412"/>
    <x v="107"/>
    <d v="2018-12-17T00:00:00"/>
    <s v="Standard Class"/>
    <s v="AP-10915"/>
    <x v="275"/>
    <x v="0"/>
    <x v="0"/>
    <s v="Seattle"/>
    <x v="4"/>
    <n v="98105"/>
    <x v="1"/>
    <s v="OFF-BI-10001718"/>
    <x v="1"/>
    <x v="8"/>
    <x v="1225"/>
    <x v="1860"/>
    <n v="3"/>
    <n v="0.2"/>
    <x v="1995"/>
    <x v="1"/>
    <x v="0"/>
    <n v="0.2"/>
    <n v="3.2258064516129031E-2"/>
  </r>
  <r>
    <x v="2192"/>
    <s v="CA-2018-128412"/>
    <x v="107"/>
    <d v="2018-12-17T00:00:00"/>
    <s v="Standard Class"/>
    <s v="AP-10915"/>
    <x v="275"/>
    <x v="0"/>
    <x v="0"/>
    <s v="Seattle"/>
    <x v="4"/>
    <n v="98105"/>
    <x v="1"/>
    <s v="OFF-AP-10002082"/>
    <x v="1"/>
    <x v="9"/>
    <x v="1101"/>
    <x v="1861"/>
    <n v="3"/>
    <n v="0"/>
    <x v="1996"/>
    <x v="1"/>
    <x v="0"/>
    <n v="0.2"/>
    <n v="3.2258064516129031E-2"/>
  </r>
  <r>
    <x v="2193"/>
    <s v="CA-2018-128412"/>
    <x v="107"/>
    <d v="2018-12-17T00:00:00"/>
    <s v="Standard Class"/>
    <s v="AP-10915"/>
    <x v="275"/>
    <x v="0"/>
    <x v="0"/>
    <s v="Seattle"/>
    <x v="4"/>
    <n v="98105"/>
    <x v="1"/>
    <s v="OFF-PA-10001125"/>
    <x v="1"/>
    <x v="10"/>
    <x v="1021"/>
    <x v="1862"/>
    <n v="4"/>
    <n v="0"/>
    <x v="1997"/>
    <x v="1"/>
    <x v="0"/>
    <n v="0.2"/>
    <n v="3.2258064516129031E-2"/>
  </r>
  <r>
    <x v="2194"/>
    <s v="CA-2018-128412"/>
    <x v="107"/>
    <d v="2018-12-17T00:00:00"/>
    <s v="Standard Class"/>
    <s v="AP-10915"/>
    <x v="275"/>
    <x v="0"/>
    <x v="0"/>
    <s v="Seattle"/>
    <x v="4"/>
    <n v="98105"/>
    <x v="1"/>
    <s v="OFF-AP-10000252"/>
    <x v="1"/>
    <x v="9"/>
    <x v="1251"/>
    <x v="1863"/>
    <n v="3"/>
    <n v="0"/>
    <x v="1998"/>
    <x v="1"/>
    <x v="0"/>
    <n v="0.2"/>
    <n v="3.2258064516129031E-2"/>
  </r>
  <r>
    <x v="2195"/>
    <s v="CA-2018-128412"/>
    <x v="107"/>
    <d v="2018-12-17T00:00:00"/>
    <s v="Standard Class"/>
    <s v="AP-10915"/>
    <x v="275"/>
    <x v="0"/>
    <x v="0"/>
    <s v="Seattle"/>
    <x v="4"/>
    <n v="98105"/>
    <x v="1"/>
    <s v="TEC-AC-10003038"/>
    <x v="2"/>
    <x v="11"/>
    <x v="1033"/>
    <x v="915"/>
    <n v="5"/>
    <n v="0"/>
    <x v="1999"/>
    <x v="1"/>
    <x v="0"/>
    <n v="0.2"/>
    <n v="3.2258064516129031E-2"/>
  </r>
  <r>
    <x v="2196"/>
    <s v="CA-2018-136483"/>
    <x v="49"/>
    <d v="2018-12-06T00:00:00"/>
    <s v="Standard Class"/>
    <s v="AG-10390"/>
    <x v="369"/>
    <x v="0"/>
    <x v="0"/>
    <s v="Knoxville"/>
    <x v="18"/>
    <n v="37918"/>
    <x v="0"/>
    <s v="OFF-AR-10000940"/>
    <x v="1"/>
    <x v="6"/>
    <x v="135"/>
    <x v="1864"/>
    <n v="2"/>
    <n v="0.2"/>
    <x v="2000"/>
    <x v="0"/>
    <x v="1"/>
    <n v="1"/>
    <n v="0.125"/>
  </r>
  <r>
    <x v="2197"/>
    <s v="CA-2016-163013"/>
    <x v="683"/>
    <d v="2016-12-04T00:00:00"/>
    <s v="Standard Class"/>
    <s v="BF-11080"/>
    <x v="569"/>
    <x v="0"/>
    <x v="0"/>
    <s v="Montgomery"/>
    <x v="19"/>
    <n v="36116"/>
    <x v="0"/>
    <s v="OFF-AR-10001954"/>
    <x v="1"/>
    <x v="6"/>
    <x v="563"/>
    <x v="1865"/>
    <n v="3"/>
    <n v="0"/>
    <x v="2001"/>
    <x v="0"/>
    <x v="0"/>
    <n v="1"/>
    <n v="0.16666666666666666"/>
  </r>
  <r>
    <x v="2198"/>
    <s v="CA-2017-135363"/>
    <x v="262"/>
    <d v="2017-04-02T00:00:00"/>
    <s v="Standard Class"/>
    <s v="CK-12205"/>
    <x v="237"/>
    <x v="0"/>
    <x v="0"/>
    <s v="Philadelphia"/>
    <x v="9"/>
    <n v="19120"/>
    <x v="3"/>
    <s v="OFF-PA-10003177"/>
    <x v="1"/>
    <x v="10"/>
    <x v="89"/>
    <x v="12"/>
    <n v="3"/>
    <n v="0.2"/>
    <x v="12"/>
    <x v="3"/>
    <x v="0"/>
    <n v="0.5"/>
    <n v="3.125E-2"/>
  </r>
  <r>
    <x v="2199"/>
    <s v="CA-2017-135363"/>
    <x v="262"/>
    <d v="2017-04-02T00:00:00"/>
    <s v="Standard Class"/>
    <s v="CK-12205"/>
    <x v="237"/>
    <x v="0"/>
    <x v="0"/>
    <s v="Philadelphia"/>
    <x v="9"/>
    <n v="19120"/>
    <x v="3"/>
    <s v="OFF-PA-10000533"/>
    <x v="1"/>
    <x v="10"/>
    <x v="1205"/>
    <x v="1866"/>
    <n v="1"/>
    <n v="0.2"/>
    <x v="2002"/>
    <x v="3"/>
    <x v="0"/>
    <n v="0.5"/>
    <n v="3.125E-2"/>
  </r>
  <r>
    <x v="2200"/>
    <s v="US-2016-165659"/>
    <x v="106"/>
    <d v="2016-06-06T00:00:00"/>
    <s v="Standard Class"/>
    <s v="LT-17110"/>
    <x v="299"/>
    <x v="0"/>
    <x v="0"/>
    <s v="Little Rock"/>
    <x v="36"/>
    <n v="72209"/>
    <x v="0"/>
    <s v="FUR-FU-10001935"/>
    <x v="0"/>
    <x v="5"/>
    <x v="345"/>
    <x v="500"/>
    <n v="6"/>
    <n v="0"/>
    <x v="867"/>
    <x v="0"/>
    <x v="0"/>
    <n v="0.5"/>
    <n v="7.1428571428571425E-2"/>
  </r>
  <r>
    <x v="2201"/>
    <s v="US-2016-165659"/>
    <x v="106"/>
    <d v="2016-06-06T00:00:00"/>
    <s v="Standard Class"/>
    <s v="LT-17110"/>
    <x v="299"/>
    <x v="0"/>
    <x v="0"/>
    <s v="Little Rock"/>
    <x v="36"/>
    <n v="72209"/>
    <x v="0"/>
    <s v="TEC-PH-10002563"/>
    <x v="2"/>
    <x v="7"/>
    <x v="203"/>
    <x v="1867"/>
    <n v="7"/>
    <n v="0"/>
    <x v="2003"/>
    <x v="0"/>
    <x v="0"/>
    <n v="0.5"/>
    <n v="7.1428571428571425E-2"/>
  </r>
  <r>
    <x v="2202"/>
    <s v="CA-2017-138002"/>
    <x v="684"/>
    <d v="2017-09-12T00:00:00"/>
    <s v="Standard Class"/>
    <s v="BT-11305"/>
    <x v="457"/>
    <x v="2"/>
    <x v="0"/>
    <s v="Seattle"/>
    <x v="4"/>
    <n v="98103"/>
    <x v="1"/>
    <s v="OFF-BI-10002160"/>
    <x v="1"/>
    <x v="8"/>
    <x v="315"/>
    <x v="861"/>
    <n v="2"/>
    <n v="0.2"/>
    <x v="2004"/>
    <x v="1"/>
    <x v="0"/>
    <n v="0.5"/>
    <n v="0.1111111111111111"/>
  </r>
  <r>
    <x v="2203"/>
    <s v="CA-2017-138002"/>
    <x v="684"/>
    <d v="2017-09-12T00:00:00"/>
    <s v="Standard Class"/>
    <s v="BT-11305"/>
    <x v="457"/>
    <x v="2"/>
    <x v="0"/>
    <s v="Seattle"/>
    <x v="4"/>
    <n v="98103"/>
    <x v="1"/>
    <s v="FUR-FU-10004748"/>
    <x v="0"/>
    <x v="5"/>
    <x v="1252"/>
    <x v="1868"/>
    <n v="3"/>
    <n v="0"/>
    <x v="2005"/>
    <x v="1"/>
    <x v="0"/>
    <n v="0.5"/>
    <n v="0.1111111111111111"/>
  </r>
  <r>
    <x v="2204"/>
    <s v="CA-2017-128860"/>
    <x v="685"/>
    <d v="2017-07-05T00:00:00"/>
    <s v="Standard Class"/>
    <s v="SC-20725"/>
    <x v="56"/>
    <x v="0"/>
    <x v="0"/>
    <s v="Lancaster"/>
    <x v="9"/>
    <n v="17602"/>
    <x v="3"/>
    <s v="FUR-FU-10001473"/>
    <x v="0"/>
    <x v="5"/>
    <x v="1253"/>
    <x v="1869"/>
    <n v="1"/>
    <n v="0.2"/>
    <x v="2006"/>
    <x v="3"/>
    <x v="0"/>
    <n v="1"/>
    <n v="3.8461538461538464E-2"/>
  </r>
  <r>
    <x v="2205"/>
    <s v="CA-2018-164350"/>
    <x v="545"/>
    <d v="2018-09-12T00:00:00"/>
    <s v="Second Class"/>
    <s v="CG-12040"/>
    <x v="344"/>
    <x v="2"/>
    <x v="0"/>
    <s v="Bristol"/>
    <x v="18"/>
    <n v="37620"/>
    <x v="0"/>
    <s v="OFF-AR-10000538"/>
    <x v="1"/>
    <x v="6"/>
    <x v="1254"/>
    <x v="1870"/>
    <n v="3"/>
    <n v="0.2"/>
    <x v="2007"/>
    <x v="0"/>
    <x v="0"/>
    <n v="1"/>
    <n v="0.1111111111111111"/>
  </r>
  <r>
    <x v="2206"/>
    <s v="US-2016-103905"/>
    <x v="686"/>
    <d v="2016-07-20T00:00:00"/>
    <s v="Standard Class"/>
    <s v="AW-10930"/>
    <x v="585"/>
    <x v="2"/>
    <x v="0"/>
    <s v="Aurora"/>
    <x v="10"/>
    <n v="60505"/>
    <x v="2"/>
    <s v="OFF-BI-10001098"/>
    <x v="1"/>
    <x v="8"/>
    <x v="410"/>
    <x v="1871"/>
    <n v="7"/>
    <n v="0.8"/>
    <x v="2008"/>
    <x v="2"/>
    <x v="0"/>
    <n v="0.5"/>
    <n v="6.25E-2"/>
  </r>
  <r>
    <x v="2207"/>
    <s v="US-2016-103905"/>
    <x v="686"/>
    <d v="2016-07-20T00:00:00"/>
    <s v="Standard Class"/>
    <s v="AW-10930"/>
    <x v="585"/>
    <x v="2"/>
    <x v="0"/>
    <s v="Aurora"/>
    <x v="10"/>
    <n v="60505"/>
    <x v="2"/>
    <s v="TEC-PH-10001552"/>
    <x v="2"/>
    <x v="7"/>
    <x v="180"/>
    <x v="1872"/>
    <n v="4"/>
    <n v="0.2"/>
    <x v="2009"/>
    <x v="2"/>
    <x v="0"/>
    <n v="0.5"/>
    <n v="6.25E-2"/>
  </r>
  <r>
    <x v="2208"/>
    <s v="CA-2017-129854"/>
    <x v="421"/>
    <d v="2017-08-26T00:00:00"/>
    <s v="Standard Class"/>
    <s v="RB-19705"/>
    <x v="42"/>
    <x v="2"/>
    <x v="0"/>
    <s v="New York City"/>
    <x v="15"/>
    <n v="10009"/>
    <x v="3"/>
    <s v="OFF-AR-10000390"/>
    <x v="1"/>
    <x v="6"/>
    <x v="105"/>
    <x v="1873"/>
    <n v="4"/>
    <n v="0"/>
    <x v="2010"/>
    <x v="3"/>
    <x v="0"/>
    <n v="1"/>
    <n v="0.14285714285714285"/>
  </r>
  <r>
    <x v="2209"/>
    <s v="CA-2016-125556"/>
    <x v="687"/>
    <d v="2016-11-16T00:00:00"/>
    <s v="Second Class"/>
    <s v="ML-17410"/>
    <x v="586"/>
    <x v="0"/>
    <x v="0"/>
    <s v="Fairfield"/>
    <x v="29"/>
    <n v="6824"/>
    <x v="3"/>
    <s v="TEC-PH-10001079"/>
    <x v="2"/>
    <x v="7"/>
    <x v="1255"/>
    <x v="1874"/>
    <n v="7"/>
    <n v="0"/>
    <x v="2011"/>
    <x v="3"/>
    <x v="0"/>
    <n v="0.5"/>
    <n v="6.6666666666666666E-2"/>
  </r>
  <r>
    <x v="2210"/>
    <s v="CA-2016-125556"/>
    <x v="687"/>
    <d v="2016-11-16T00:00:00"/>
    <s v="Second Class"/>
    <s v="ML-17410"/>
    <x v="586"/>
    <x v="0"/>
    <x v="0"/>
    <s v="Fairfield"/>
    <x v="29"/>
    <n v="6824"/>
    <x v="3"/>
    <s v="OFF-BI-10003460"/>
    <x v="1"/>
    <x v="8"/>
    <x v="237"/>
    <x v="1875"/>
    <n v="10"/>
    <n v="0"/>
    <x v="2012"/>
    <x v="3"/>
    <x v="0"/>
    <n v="0.5"/>
    <n v="6.6666666666666666E-2"/>
  </r>
  <r>
    <x v="2211"/>
    <s v="CA-2018-162313"/>
    <x v="581"/>
    <d v="2018-11-30T00:00:00"/>
    <s v="First Class"/>
    <s v="VB-21745"/>
    <x v="146"/>
    <x v="1"/>
    <x v="0"/>
    <s v="Lincoln Park"/>
    <x v="12"/>
    <n v="48146"/>
    <x v="2"/>
    <s v="OFF-AP-10003842"/>
    <x v="1"/>
    <x v="9"/>
    <x v="1256"/>
    <x v="1876"/>
    <n v="6"/>
    <n v="0.1"/>
    <x v="2013"/>
    <x v="2"/>
    <x v="0"/>
    <n v="1"/>
    <n v="0.1"/>
  </r>
  <r>
    <x v="2212"/>
    <s v="CA-2019-107874"/>
    <x v="610"/>
    <d v="2019-11-25T00:00:00"/>
    <s v="Standard Class"/>
    <s v="SW-20275"/>
    <x v="349"/>
    <x v="0"/>
    <x v="0"/>
    <s v="New York City"/>
    <x v="15"/>
    <n v="10035"/>
    <x v="3"/>
    <s v="FUR-FU-10003535"/>
    <x v="0"/>
    <x v="5"/>
    <x v="897"/>
    <x v="1877"/>
    <n v="1"/>
    <n v="0"/>
    <x v="2014"/>
    <x v="3"/>
    <x v="0"/>
    <n v="1"/>
    <n v="0.14285714285714285"/>
  </r>
  <r>
    <x v="2213"/>
    <s v="CA-2019-129378"/>
    <x v="172"/>
    <d v="2019-10-02T00:00:00"/>
    <s v="First Class"/>
    <s v="NS-18505"/>
    <x v="515"/>
    <x v="0"/>
    <x v="0"/>
    <s v="San Jose"/>
    <x v="1"/>
    <n v="95123"/>
    <x v="1"/>
    <s v="OFF-BI-10002012"/>
    <x v="1"/>
    <x v="8"/>
    <x v="749"/>
    <x v="1878"/>
    <n v="1"/>
    <n v="0.2"/>
    <x v="2015"/>
    <x v="1"/>
    <x v="0"/>
    <n v="0.25"/>
    <n v="6.6666666666666666E-2"/>
  </r>
  <r>
    <x v="2214"/>
    <s v="CA-2019-129378"/>
    <x v="172"/>
    <d v="2019-10-02T00:00:00"/>
    <s v="First Class"/>
    <s v="NS-18505"/>
    <x v="515"/>
    <x v="0"/>
    <x v="0"/>
    <s v="San Jose"/>
    <x v="1"/>
    <n v="95123"/>
    <x v="1"/>
    <s v="OFF-BI-10001922"/>
    <x v="1"/>
    <x v="8"/>
    <x v="305"/>
    <x v="1879"/>
    <n v="13"/>
    <n v="0.2"/>
    <x v="2016"/>
    <x v="1"/>
    <x v="0"/>
    <n v="0.25"/>
    <n v="6.6666666666666666E-2"/>
  </r>
  <r>
    <x v="2215"/>
    <s v="CA-2019-129378"/>
    <x v="172"/>
    <d v="2019-10-02T00:00:00"/>
    <s v="First Class"/>
    <s v="NS-18505"/>
    <x v="515"/>
    <x v="0"/>
    <x v="0"/>
    <s v="San Jose"/>
    <x v="1"/>
    <n v="95123"/>
    <x v="1"/>
    <s v="OFF-AP-10000576"/>
    <x v="1"/>
    <x v="9"/>
    <x v="850"/>
    <x v="1805"/>
    <n v="2"/>
    <n v="0"/>
    <x v="2017"/>
    <x v="1"/>
    <x v="0"/>
    <n v="0.25"/>
    <n v="6.6666666666666666E-2"/>
  </r>
  <r>
    <x v="2216"/>
    <s v="CA-2019-129378"/>
    <x v="172"/>
    <d v="2019-10-02T00:00:00"/>
    <s v="First Class"/>
    <s v="NS-18505"/>
    <x v="515"/>
    <x v="0"/>
    <x v="0"/>
    <s v="San Jose"/>
    <x v="1"/>
    <n v="95123"/>
    <x v="1"/>
    <s v="FUR-CH-10000553"/>
    <x v="0"/>
    <x v="1"/>
    <x v="1257"/>
    <x v="1880"/>
    <n v="4"/>
    <n v="0.2"/>
    <x v="2018"/>
    <x v="1"/>
    <x v="0"/>
    <n v="0.25"/>
    <n v="6.6666666666666666E-2"/>
  </r>
  <r>
    <x v="2217"/>
    <s v="CA-2016-151953"/>
    <x v="59"/>
    <d v="2016-09-25T00:00:00"/>
    <s v="Standard Class"/>
    <s v="DB-13555"/>
    <x v="587"/>
    <x v="1"/>
    <x v="0"/>
    <s v="Jacksonville"/>
    <x v="2"/>
    <n v="32216"/>
    <x v="0"/>
    <s v="OFF-AR-10003469"/>
    <x v="1"/>
    <x v="6"/>
    <x v="1258"/>
    <x v="1881"/>
    <n v="2"/>
    <n v="0.2"/>
    <x v="2019"/>
    <x v="0"/>
    <x v="0"/>
    <n v="1"/>
    <n v="7.1428571428571425E-2"/>
  </r>
  <r>
    <x v="2218"/>
    <s v="CA-2019-130841"/>
    <x v="688"/>
    <d v="2019-08-01T00:00:00"/>
    <s v="Standard Class"/>
    <s v="MH-17620"/>
    <x v="588"/>
    <x v="1"/>
    <x v="0"/>
    <s v="San Francisco"/>
    <x v="1"/>
    <n v="94110"/>
    <x v="1"/>
    <s v="OFF-BI-10000145"/>
    <x v="1"/>
    <x v="8"/>
    <x v="742"/>
    <x v="1882"/>
    <n v="4"/>
    <n v="0.2"/>
    <x v="2020"/>
    <x v="1"/>
    <x v="0"/>
    <n v="0.33333333333333331"/>
    <n v="0.16666666666666666"/>
  </r>
  <r>
    <x v="2219"/>
    <s v="CA-2019-130841"/>
    <x v="688"/>
    <d v="2019-08-01T00:00:00"/>
    <s v="Standard Class"/>
    <s v="MH-17620"/>
    <x v="588"/>
    <x v="1"/>
    <x v="0"/>
    <s v="San Francisco"/>
    <x v="1"/>
    <n v="94110"/>
    <x v="1"/>
    <s v="OFF-ST-10001580"/>
    <x v="1"/>
    <x v="4"/>
    <x v="355"/>
    <x v="1883"/>
    <n v="1"/>
    <n v="0"/>
    <x v="2021"/>
    <x v="1"/>
    <x v="0"/>
    <n v="0.33333333333333331"/>
    <n v="0.16666666666666666"/>
  </r>
  <r>
    <x v="2220"/>
    <s v="CA-2019-130841"/>
    <x v="688"/>
    <d v="2019-08-01T00:00:00"/>
    <s v="Standard Class"/>
    <s v="MH-17620"/>
    <x v="588"/>
    <x v="1"/>
    <x v="0"/>
    <s v="San Francisco"/>
    <x v="1"/>
    <n v="94110"/>
    <x v="1"/>
    <s v="TEC-PH-10001817"/>
    <x v="2"/>
    <x v="7"/>
    <x v="1106"/>
    <x v="1884"/>
    <n v="4"/>
    <n v="0.2"/>
    <x v="2022"/>
    <x v="1"/>
    <x v="0"/>
    <n v="0.33333333333333331"/>
    <n v="0.16666666666666666"/>
  </r>
  <r>
    <x v="2221"/>
    <s v="CA-2017-131884"/>
    <x v="401"/>
    <d v="2017-12-06T00:00:00"/>
    <s v="Same Day"/>
    <s v="DK-13375"/>
    <x v="589"/>
    <x v="0"/>
    <x v="0"/>
    <s v="Marion"/>
    <x v="24"/>
    <n v="43302"/>
    <x v="3"/>
    <s v="TEC-PH-10001578"/>
    <x v="2"/>
    <x v="7"/>
    <x v="1230"/>
    <x v="1885"/>
    <n v="2"/>
    <n v="0.4"/>
    <x v="2023"/>
    <x v="3"/>
    <x v="0"/>
    <n v="0.33333333333333331"/>
    <n v="4.3478260869565216E-2"/>
  </r>
  <r>
    <x v="2222"/>
    <s v="CA-2017-131884"/>
    <x v="401"/>
    <d v="2017-12-06T00:00:00"/>
    <s v="Same Day"/>
    <s v="DK-13375"/>
    <x v="589"/>
    <x v="0"/>
    <x v="0"/>
    <s v="Marion"/>
    <x v="24"/>
    <n v="43302"/>
    <x v="3"/>
    <s v="OFF-AR-10004078"/>
    <x v="1"/>
    <x v="6"/>
    <x v="512"/>
    <x v="1886"/>
    <n v="8"/>
    <n v="0.2"/>
    <x v="2024"/>
    <x v="3"/>
    <x v="0"/>
    <n v="0.33333333333333331"/>
    <n v="4.3478260869565216E-2"/>
  </r>
  <r>
    <x v="2223"/>
    <s v="CA-2017-131884"/>
    <x v="401"/>
    <d v="2017-12-06T00:00:00"/>
    <s v="Same Day"/>
    <s v="DK-13375"/>
    <x v="589"/>
    <x v="0"/>
    <x v="0"/>
    <s v="Marion"/>
    <x v="24"/>
    <n v="43302"/>
    <x v="3"/>
    <s v="FUR-CH-10004860"/>
    <x v="0"/>
    <x v="1"/>
    <x v="212"/>
    <x v="1887"/>
    <n v="1"/>
    <n v="0.3"/>
    <x v="2025"/>
    <x v="3"/>
    <x v="0"/>
    <n v="0.33333333333333331"/>
    <n v="4.3478260869565216E-2"/>
  </r>
  <r>
    <x v="2224"/>
    <s v="CA-2019-121909"/>
    <x v="689"/>
    <d v="2019-08-05T00:00:00"/>
    <s v="Standard Class"/>
    <s v="EA-14035"/>
    <x v="105"/>
    <x v="1"/>
    <x v="0"/>
    <s v="Philadelphia"/>
    <x v="9"/>
    <n v="19134"/>
    <x v="3"/>
    <s v="OFF-PA-10003790"/>
    <x v="1"/>
    <x v="10"/>
    <x v="1259"/>
    <x v="1572"/>
    <n v="3"/>
    <n v="0.2"/>
    <x v="1661"/>
    <x v="3"/>
    <x v="0"/>
    <n v="1"/>
    <n v="0.04"/>
  </r>
  <r>
    <x v="2225"/>
    <s v="CA-2018-106383"/>
    <x v="690"/>
    <d v="2018-03-21T00:00:00"/>
    <s v="Second Class"/>
    <s v="BT-11440"/>
    <x v="590"/>
    <x v="0"/>
    <x v="0"/>
    <s v="Littleton"/>
    <x v="22"/>
    <n v="80122"/>
    <x v="1"/>
    <s v="FUR-BO-10002202"/>
    <x v="0"/>
    <x v="0"/>
    <x v="1260"/>
    <x v="1888"/>
    <n v="1"/>
    <n v="0.7"/>
    <x v="2026"/>
    <x v="1"/>
    <x v="0"/>
    <n v="1"/>
    <n v="0.14285714285714285"/>
  </r>
  <r>
    <x v="2226"/>
    <s v="CA-2019-130771"/>
    <x v="570"/>
    <d v="2019-08-03T00:00:00"/>
    <s v="Standard Class"/>
    <s v="LA-16780"/>
    <x v="156"/>
    <x v="1"/>
    <x v="0"/>
    <s v="Austin"/>
    <x v="5"/>
    <n v="78745"/>
    <x v="2"/>
    <s v="OFF-FA-10003059"/>
    <x v="1"/>
    <x v="13"/>
    <x v="802"/>
    <x v="1699"/>
    <n v="2"/>
    <n v="0.2"/>
    <x v="1801"/>
    <x v="2"/>
    <x v="0"/>
    <n v="0.5"/>
    <n v="3.8461538461538464E-2"/>
  </r>
  <r>
    <x v="2227"/>
    <s v="CA-2019-130771"/>
    <x v="570"/>
    <d v="2019-08-03T00:00:00"/>
    <s v="Standard Class"/>
    <s v="LA-16780"/>
    <x v="156"/>
    <x v="1"/>
    <x v="0"/>
    <s v="Austin"/>
    <x v="5"/>
    <n v="78745"/>
    <x v="2"/>
    <s v="TEC-PH-10002496"/>
    <x v="2"/>
    <x v="7"/>
    <x v="495"/>
    <x v="1889"/>
    <n v="1"/>
    <n v="0.2"/>
    <x v="2027"/>
    <x v="2"/>
    <x v="0"/>
    <n v="0.5"/>
    <n v="3.8461538461538464E-2"/>
  </r>
  <r>
    <x v="2228"/>
    <s v="CA-2018-139157"/>
    <x v="393"/>
    <d v="2018-10-05T00:00:00"/>
    <s v="Standard Class"/>
    <s v="GM-14680"/>
    <x v="411"/>
    <x v="0"/>
    <x v="0"/>
    <s v="New York City"/>
    <x v="15"/>
    <n v="10024"/>
    <x v="3"/>
    <s v="FUR-TA-10003238"/>
    <x v="0"/>
    <x v="3"/>
    <x v="1242"/>
    <x v="1890"/>
    <n v="1"/>
    <n v="0.4"/>
    <x v="2028"/>
    <x v="3"/>
    <x v="0"/>
    <n v="1"/>
    <n v="9.0909090909090912E-2"/>
  </r>
  <r>
    <x v="2229"/>
    <s v="CA-2016-128055"/>
    <x v="691"/>
    <d v="2016-04-05T00:00:00"/>
    <s v="Standard Class"/>
    <s v="AA-10315"/>
    <x v="397"/>
    <x v="0"/>
    <x v="0"/>
    <s v="San Francisco"/>
    <x v="1"/>
    <n v="94122"/>
    <x v="1"/>
    <s v="OFF-BI-10004390"/>
    <x v="1"/>
    <x v="8"/>
    <x v="1164"/>
    <x v="1891"/>
    <n v="2"/>
    <n v="0.2"/>
    <x v="2029"/>
    <x v="1"/>
    <x v="0"/>
    <n v="0.5"/>
    <n v="9.0909090909090912E-2"/>
  </r>
  <r>
    <x v="2230"/>
    <s v="CA-2016-128055"/>
    <x v="691"/>
    <d v="2016-04-05T00:00:00"/>
    <s v="Standard Class"/>
    <s v="AA-10315"/>
    <x v="397"/>
    <x v="0"/>
    <x v="0"/>
    <s v="San Francisco"/>
    <x v="1"/>
    <n v="94122"/>
    <x v="1"/>
    <s v="OFF-AP-10002765"/>
    <x v="1"/>
    <x v="9"/>
    <x v="1261"/>
    <x v="1892"/>
    <n v="2"/>
    <n v="0"/>
    <x v="2030"/>
    <x v="1"/>
    <x v="0"/>
    <n v="0.5"/>
    <n v="9.0909090909090912E-2"/>
  </r>
  <r>
    <x v="2231"/>
    <s v="CA-2019-157091"/>
    <x v="335"/>
    <d v="2019-07-01T00:00:00"/>
    <s v="Standard Class"/>
    <s v="DB-13405"/>
    <x v="591"/>
    <x v="0"/>
    <x v="0"/>
    <s v="La Porte"/>
    <x v="14"/>
    <n v="46350"/>
    <x v="2"/>
    <s v="FUR-FU-10000293"/>
    <x v="0"/>
    <x v="5"/>
    <x v="791"/>
    <x v="1893"/>
    <n v="5"/>
    <n v="0"/>
    <x v="2031"/>
    <x v="2"/>
    <x v="0"/>
    <n v="1"/>
    <n v="7.1428571428571425E-2"/>
  </r>
  <r>
    <x v="2232"/>
    <s v="CA-2019-132122"/>
    <x v="362"/>
    <d v="2019-07-14T00:00:00"/>
    <s v="Standard Class"/>
    <s v="JH-15820"/>
    <x v="581"/>
    <x v="0"/>
    <x v="0"/>
    <s v="Chicago"/>
    <x v="10"/>
    <n v="60610"/>
    <x v="2"/>
    <s v="OFF-ST-10003692"/>
    <x v="1"/>
    <x v="4"/>
    <x v="1262"/>
    <x v="1894"/>
    <n v="5"/>
    <n v="0.2"/>
    <x v="2032"/>
    <x v="2"/>
    <x v="0"/>
    <n v="1"/>
    <n v="0.125"/>
  </r>
  <r>
    <x v="2233"/>
    <s v="CA-2017-123232"/>
    <x v="639"/>
    <d v="2017-12-16T00:00:00"/>
    <s v="Second Class"/>
    <s v="DJ-13630"/>
    <x v="264"/>
    <x v="0"/>
    <x v="0"/>
    <s v="Portland"/>
    <x v="21"/>
    <n v="97206"/>
    <x v="1"/>
    <s v="TEC-PH-10001051"/>
    <x v="2"/>
    <x v="7"/>
    <x v="1263"/>
    <x v="1895"/>
    <n v="4"/>
    <n v="0.2"/>
    <x v="2033"/>
    <x v="1"/>
    <x v="0"/>
    <n v="1"/>
    <n v="0.125"/>
  </r>
  <r>
    <x v="2234"/>
    <s v="CA-2019-104066"/>
    <x v="256"/>
    <d v="2019-12-10T00:00:00"/>
    <s v="Standard Class"/>
    <s v="QJ-19255"/>
    <x v="425"/>
    <x v="1"/>
    <x v="0"/>
    <s v="Burlington"/>
    <x v="42"/>
    <m/>
    <x v="3"/>
    <s v="TEC-AC-10001013"/>
    <x v="2"/>
    <x v="11"/>
    <x v="821"/>
    <x v="1896"/>
    <n v="7"/>
    <n v="0"/>
    <x v="2034"/>
    <x v="3"/>
    <x v="0"/>
    <n v="1"/>
    <n v="7.6923076923076927E-2"/>
  </r>
  <r>
    <x v="2235"/>
    <s v="CA-2017-145849"/>
    <x v="426"/>
    <d v="2017-09-17T00:00:00"/>
    <s v="Second Class"/>
    <s v="CT-11995"/>
    <x v="564"/>
    <x v="0"/>
    <x v="0"/>
    <s v="Indianapolis"/>
    <x v="14"/>
    <n v="46203"/>
    <x v="2"/>
    <s v="OFF-ST-10000025"/>
    <x v="1"/>
    <x v="4"/>
    <x v="621"/>
    <x v="1897"/>
    <n v="2"/>
    <n v="0"/>
    <x v="2035"/>
    <x v="2"/>
    <x v="0"/>
    <n v="0.5"/>
    <n v="5.5555555555555552E-2"/>
  </r>
  <r>
    <x v="2236"/>
    <s v="CA-2017-145849"/>
    <x v="426"/>
    <d v="2017-09-17T00:00:00"/>
    <s v="Second Class"/>
    <s v="CT-11995"/>
    <x v="564"/>
    <x v="0"/>
    <x v="0"/>
    <s v="Indianapolis"/>
    <x v="14"/>
    <n v="46203"/>
    <x v="2"/>
    <s v="OFF-AR-10000817"/>
    <x v="1"/>
    <x v="6"/>
    <x v="1264"/>
    <x v="1898"/>
    <n v="8"/>
    <n v="0"/>
    <x v="2036"/>
    <x v="2"/>
    <x v="0"/>
    <n v="0.5"/>
    <n v="5.5555555555555552E-2"/>
  </r>
  <r>
    <x v="2237"/>
    <s v="CA-2018-122322"/>
    <x v="692"/>
    <d v="2018-07-21T00:00:00"/>
    <s v="Standard Class"/>
    <s v="RH-19510"/>
    <x v="563"/>
    <x v="2"/>
    <x v="0"/>
    <s v="Provo"/>
    <x v="7"/>
    <n v="84604"/>
    <x v="1"/>
    <s v="OFF-SU-10000952"/>
    <x v="1"/>
    <x v="14"/>
    <x v="1265"/>
    <x v="1851"/>
    <n v="5"/>
    <n v="0"/>
    <x v="2037"/>
    <x v="1"/>
    <x v="0"/>
    <n v="1"/>
    <n v="8.3333333333333329E-2"/>
  </r>
  <r>
    <x v="2238"/>
    <s v="CA-2019-166849"/>
    <x v="693"/>
    <d v="2019-04-26T00:00:00"/>
    <s v="Standard Class"/>
    <s v="SJ-20125"/>
    <x v="319"/>
    <x v="2"/>
    <x v="0"/>
    <s v="Chicago"/>
    <x v="10"/>
    <n v="60610"/>
    <x v="2"/>
    <s v="FUR-FU-10004597"/>
    <x v="0"/>
    <x v="5"/>
    <x v="1266"/>
    <x v="1851"/>
    <n v="2"/>
    <n v="0.6"/>
    <x v="2038"/>
    <x v="2"/>
    <x v="0"/>
    <n v="1"/>
    <n v="4.1666666666666664E-2"/>
  </r>
  <r>
    <x v="2239"/>
    <s v="CA-2018-146633"/>
    <x v="625"/>
    <d v="2018-11-17T00:00:00"/>
    <s v="Second Class"/>
    <s v="TG-21310"/>
    <x v="592"/>
    <x v="0"/>
    <x v="0"/>
    <s v="Los Angeles"/>
    <x v="1"/>
    <n v="90049"/>
    <x v="1"/>
    <s v="OFF-BI-10003527"/>
    <x v="1"/>
    <x v="8"/>
    <x v="451"/>
    <x v="1899"/>
    <n v="1"/>
    <n v="0.2"/>
    <x v="2039"/>
    <x v="1"/>
    <x v="0"/>
    <n v="0.5"/>
    <n v="0.1111111111111111"/>
  </r>
  <r>
    <x v="2240"/>
    <s v="CA-2018-146633"/>
    <x v="625"/>
    <d v="2018-11-17T00:00:00"/>
    <s v="Second Class"/>
    <s v="TG-21310"/>
    <x v="592"/>
    <x v="0"/>
    <x v="0"/>
    <s v="Los Angeles"/>
    <x v="1"/>
    <n v="90049"/>
    <x v="1"/>
    <s v="OFF-BI-10002982"/>
    <x v="1"/>
    <x v="8"/>
    <x v="1267"/>
    <x v="1900"/>
    <n v="7"/>
    <n v="0.2"/>
    <x v="2040"/>
    <x v="1"/>
    <x v="0"/>
    <n v="0.5"/>
    <n v="0.1111111111111111"/>
  </r>
  <r>
    <x v="2241"/>
    <s v="US-2018-126893"/>
    <x v="491"/>
    <d v="2018-12-01T00:00:00"/>
    <s v="Standard Class"/>
    <s v="CT-11995"/>
    <x v="564"/>
    <x v="0"/>
    <x v="0"/>
    <s v="Philadelphia"/>
    <x v="9"/>
    <n v="19134"/>
    <x v="3"/>
    <s v="TEC-PH-10004165"/>
    <x v="2"/>
    <x v="7"/>
    <x v="895"/>
    <x v="1901"/>
    <n v="3"/>
    <n v="0.4"/>
    <x v="2041"/>
    <x v="3"/>
    <x v="0"/>
    <n v="1"/>
    <n v="5.5555555555555552E-2"/>
  </r>
  <r>
    <x v="2242"/>
    <s v="CA-2019-103380"/>
    <x v="610"/>
    <d v="2019-11-25T00:00:00"/>
    <s v="Standard Class"/>
    <s v="BF-11005"/>
    <x v="593"/>
    <x v="2"/>
    <x v="0"/>
    <s v="Pasadena"/>
    <x v="1"/>
    <n v="91104"/>
    <x v="1"/>
    <s v="OFF-ST-10003442"/>
    <x v="1"/>
    <x v="4"/>
    <x v="86"/>
    <x v="403"/>
    <n v="2"/>
    <n v="0"/>
    <x v="2042"/>
    <x v="1"/>
    <x v="1"/>
    <n v="0.2"/>
    <n v="0.1"/>
  </r>
  <r>
    <x v="2243"/>
    <s v="CA-2019-103380"/>
    <x v="610"/>
    <d v="2019-11-25T00:00:00"/>
    <s v="Standard Class"/>
    <s v="BF-11005"/>
    <x v="593"/>
    <x v="2"/>
    <x v="0"/>
    <s v="Pasadena"/>
    <x v="1"/>
    <n v="91104"/>
    <x v="1"/>
    <s v="OFF-AR-10003856"/>
    <x v="1"/>
    <x v="6"/>
    <x v="449"/>
    <x v="348"/>
    <n v="2"/>
    <n v="0"/>
    <x v="356"/>
    <x v="1"/>
    <x v="1"/>
    <n v="0.2"/>
    <n v="0.1"/>
  </r>
  <r>
    <x v="2244"/>
    <s v="CA-2019-103380"/>
    <x v="610"/>
    <d v="2019-11-25T00:00:00"/>
    <s v="Standard Class"/>
    <s v="BF-11005"/>
    <x v="593"/>
    <x v="2"/>
    <x v="0"/>
    <s v="Pasadena"/>
    <x v="1"/>
    <n v="91104"/>
    <x v="1"/>
    <s v="OFF-FA-10004248"/>
    <x v="1"/>
    <x v="13"/>
    <x v="485"/>
    <x v="1902"/>
    <n v="2"/>
    <n v="0"/>
    <x v="2043"/>
    <x v="1"/>
    <x v="1"/>
    <n v="0.2"/>
    <n v="0.1"/>
  </r>
  <r>
    <x v="2245"/>
    <s v="CA-2019-103380"/>
    <x v="610"/>
    <d v="2019-11-25T00:00:00"/>
    <s v="Standard Class"/>
    <s v="BF-11005"/>
    <x v="593"/>
    <x v="2"/>
    <x v="0"/>
    <s v="Pasadena"/>
    <x v="1"/>
    <n v="91104"/>
    <x v="1"/>
    <s v="OFF-AP-10001492"/>
    <x v="1"/>
    <x v="9"/>
    <x v="22"/>
    <x v="1903"/>
    <n v="1"/>
    <n v="0"/>
    <x v="2044"/>
    <x v="1"/>
    <x v="1"/>
    <n v="0.2"/>
    <n v="0.1"/>
  </r>
  <r>
    <x v="2246"/>
    <s v="CA-2019-103380"/>
    <x v="610"/>
    <d v="2019-11-25T00:00:00"/>
    <s v="Standard Class"/>
    <s v="BF-11005"/>
    <x v="593"/>
    <x v="2"/>
    <x v="0"/>
    <s v="Pasadena"/>
    <x v="1"/>
    <n v="91104"/>
    <x v="1"/>
    <s v="TEC-PH-10004165"/>
    <x v="2"/>
    <x v="7"/>
    <x v="895"/>
    <x v="1668"/>
    <n v="3"/>
    <n v="0.2"/>
    <x v="1766"/>
    <x v="1"/>
    <x v="1"/>
    <n v="0.2"/>
    <n v="0.1"/>
  </r>
  <r>
    <x v="2247"/>
    <s v="CA-2017-116092"/>
    <x v="586"/>
    <d v="2017-02-18T00:00:00"/>
    <s v="Second Class"/>
    <s v="JM-16195"/>
    <x v="594"/>
    <x v="0"/>
    <x v="0"/>
    <s v="Los Angeles"/>
    <x v="1"/>
    <n v="90004"/>
    <x v="1"/>
    <s v="OFF-PA-10004285"/>
    <x v="1"/>
    <x v="10"/>
    <x v="1268"/>
    <x v="522"/>
    <n v="2"/>
    <n v="0"/>
    <x v="534"/>
    <x v="1"/>
    <x v="1"/>
    <n v="0.2"/>
    <n v="5.2631578947368418E-2"/>
  </r>
  <r>
    <x v="2248"/>
    <s v="CA-2017-116092"/>
    <x v="586"/>
    <d v="2017-02-18T00:00:00"/>
    <s v="Second Class"/>
    <s v="JM-16195"/>
    <x v="594"/>
    <x v="0"/>
    <x v="0"/>
    <s v="Los Angeles"/>
    <x v="1"/>
    <n v="90004"/>
    <x v="1"/>
    <s v="OFF-BI-10001628"/>
    <x v="1"/>
    <x v="8"/>
    <x v="1112"/>
    <x v="1848"/>
    <n v="5"/>
    <n v="0.2"/>
    <x v="1983"/>
    <x v="1"/>
    <x v="1"/>
    <n v="0.2"/>
    <n v="5.2631578947368418E-2"/>
  </r>
  <r>
    <x v="2249"/>
    <s v="CA-2017-116092"/>
    <x v="586"/>
    <d v="2017-02-18T00:00:00"/>
    <s v="Second Class"/>
    <s v="JM-16195"/>
    <x v="594"/>
    <x v="0"/>
    <x v="0"/>
    <s v="Los Angeles"/>
    <x v="1"/>
    <n v="90004"/>
    <x v="1"/>
    <s v="OFF-BI-10000546"/>
    <x v="1"/>
    <x v="8"/>
    <x v="614"/>
    <x v="132"/>
    <n v="5"/>
    <n v="0.2"/>
    <x v="2045"/>
    <x v="1"/>
    <x v="1"/>
    <n v="0.2"/>
    <n v="5.2631578947368418E-2"/>
  </r>
  <r>
    <x v="2250"/>
    <s v="CA-2017-116092"/>
    <x v="586"/>
    <d v="2017-02-18T00:00:00"/>
    <s v="Second Class"/>
    <s v="JM-16195"/>
    <x v="594"/>
    <x v="0"/>
    <x v="0"/>
    <s v="Los Angeles"/>
    <x v="1"/>
    <n v="90004"/>
    <x v="1"/>
    <s v="OFF-AP-10001391"/>
    <x v="1"/>
    <x v="9"/>
    <x v="1269"/>
    <x v="1904"/>
    <n v="6"/>
    <n v="0"/>
    <x v="2046"/>
    <x v="1"/>
    <x v="1"/>
    <n v="0.2"/>
    <n v="5.2631578947368418E-2"/>
  </r>
  <r>
    <x v="2251"/>
    <s v="CA-2017-116092"/>
    <x v="586"/>
    <d v="2017-02-18T00:00:00"/>
    <s v="Second Class"/>
    <s v="JM-16195"/>
    <x v="594"/>
    <x v="0"/>
    <x v="0"/>
    <s v="Los Angeles"/>
    <x v="1"/>
    <n v="90004"/>
    <x v="1"/>
    <s v="OFF-PA-10000477"/>
    <x v="1"/>
    <x v="10"/>
    <x v="1270"/>
    <x v="541"/>
    <n v="3"/>
    <n v="0"/>
    <x v="551"/>
    <x v="1"/>
    <x v="1"/>
    <n v="0.2"/>
    <n v="5.2631578947368418E-2"/>
  </r>
  <r>
    <x v="2252"/>
    <s v="CA-2018-117849"/>
    <x v="173"/>
    <d v="2018-04-17T00:00:00"/>
    <s v="Second Class"/>
    <s v="JK-16120"/>
    <x v="451"/>
    <x v="2"/>
    <x v="0"/>
    <s v="San Diego"/>
    <x v="1"/>
    <n v="92105"/>
    <x v="1"/>
    <s v="OFF-PA-10004327"/>
    <x v="1"/>
    <x v="10"/>
    <x v="137"/>
    <x v="140"/>
    <n v="3"/>
    <n v="0"/>
    <x v="142"/>
    <x v="1"/>
    <x v="0"/>
    <n v="1"/>
    <n v="5.8823529411764705E-2"/>
  </r>
  <r>
    <x v="2253"/>
    <s v="CA-2017-169201"/>
    <x v="694"/>
    <d v="2017-10-01T00:00:00"/>
    <s v="First Class"/>
    <s v="HG-14965"/>
    <x v="428"/>
    <x v="1"/>
    <x v="0"/>
    <s v="San Francisco"/>
    <x v="1"/>
    <n v="94110"/>
    <x v="1"/>
    <s v="OFF-AP-10000696"/>
    <x v="1"/>
    <x v="9"/>
    <x v="336"/>
    <x v="1905"/>
    <n v="3"/>
    <n v="0"/>
    <x v="2047"/>
    <x v="1"/>
    <x v="0"/>
    <n v="0.5"/>
    <n v="5.8823529411764705E-2"/>
  </r>
  <r>
    <x v="2254"/>
    <s v="CA-2017-169201"/>
    <x v="694"/>
    <d v="2017-10-01T00:00:00"/>
    <s v="First Class"/>
    <s v="HG-14965"/>
    <x v="428"/>
    <x v="1"/>
    <x v="0"/>
    <s v="San Francisco"/>
    <x v="1"/>
    <n v="94110"/>
    <x v="1"/>
    <s v="OFF-AP-10002082"/>
    <x v="1"/>
    <x v="9"/>
    <x v="1101"/>
    <x v="1906"/>
    <n v="2"/>
    <n v="0"/>
    <x v="2048"/>
    <x v="1"/>
    <x v="0"/>
    <n v="0.5"/>
    <n v="5.8823529411764705E-2"/>
  </r>
  <r>
    <x v="2255"/>
    <s v="CA-2018-164091"/>
    <x v="42"/>
    <d v="2018-09-22T00:00:00"/>
    <s v="Standard Class"/>
    <s v="LA-16780"/>
    <x v="156"/>
    <x v="1"/>
    <x v="0"/>
    <s v="Bangor"/>
    <x v="43"/>
    <n v="4401"/>
    <x v="3"/>
    <s v="TEC-PH-10001944"/>
    <x v="2"/>
    <x v="7"/>
    <x v="1271"/>
    <x v="1907"/>
    <n v="3"/>
    <n v="0"/>
    <x v="2049"/>
    <x v="3"/>
    <x v="0"/>
    <n v="0.5"/>
    <n v="3.8461538461538464E-2"/>
  </r>
  <r>
    <x v="2256"/>
    <s v="CA-2018-164091"/>
    <x v="42"/>
    <d v="2018-09-22T00:00:00"/>
    <s v="Standard Class"/>
    <s v="LA-16780"/>
    <x v="156"/>
    <x v="1"/>
    <x v="0"/>
    <s v="Bangor"/>
    <x v="43"/>
    <n v="4401"/>
    <x v="3"/>
    <s v="FUR-FU-10004952"/>
    <x v="0"/>
    <x v="5"/>
    <x v="853"/>
    <x v="1049"/>
    <n v="2"/>
    <n v="0"/>
    <x v="1090"/>
    <x v="3"/>
    <x v="0"/>
    <n v="0.5"/>
    <n v="3.8461538461538464E-2"/>
  </r>
  <r>
    <x v="2257"/>
    <s v="CA-2019-105214"/>
    <x v="114"/>
    <d v="2019-06-19T00:00:00"/>
    <s v="First Class"/>
    <s v="TS-21610"/>
    <x v="59"/>
    <x v="0"/>
    <x v="0"/>
    <s v="San Francisco"/>
    <x v="1"/>
    <n v="94122"/>
    <x v="1"/>
    <s v="FUR-CH-10000015"/>
    <x v="0"/>
    <x v="1"/>
    <x v="378"/>
    <x v="1908"/>
    <n v="7"/>
    <n v="0.2"/>
    <x v="2050"/>
    <x v="1"/>
    <x v="0"/>
    <n v="0.5"/>
    <n v="9.0909090909090912E-2"/>
  </r>
  <r>
    <x v="2258"/>
    <s v="CA-2019-105214"/>
    <x v="114"/>
    <d v="2019-06-19T00:00:00"/>
    <s v="First Class"/>
    <s v="TS-21610"/>
    <x v="59"/>
    <x v="0"/>
    <x v="0"/>
    <s v="San Francisco"/>
    <x v="1"/>
    <n v="94122"/>
    <x v="1"/>
    <s v="OFF-PA-10001776"/>
    <x v="1"/>
    <x v="10"/>
    <x v="1272"/>
    <x v="1909"/>
    <n v="2"/>
    <n v="0"/>
    <x v="2051"/>
    <x v="1"/>
    <x v="0"/>
    <n v="0.5"/>
    <n v="9.0909090909090912E-2"/>
  </r>
  <r>
    <x v="2259"/>
    <s v="CA-2017-117611"/>
    <x v="627"/>
    <d v="2017-11-10T00:00:00"/>
    <s v="Second Class"/>
    <s v="MZ-17335"/>
    <x v="595"/>
    <x v="2"/>
    <x v="0"/>
    <s v="San Diego"/>
    <x v="1"/>
    <n v="92024"/>
    <x v="1"/>
    <s v="OFF-FA-10002280"/>
    <x v="1"/>
    <x v="13"/>
    <x v="659"/>
    <x v="1910"/>
    <n v="1"/>
    <n v="0"/>
    <x v="2052"/>
    <x v="1"/>
    <x v="0"/>
    <n v="0.5"/>
    <n v="0.16666666666666666"/>
  </r>
  <r>
    <x v="2260"/>
    <s v="CA-2017-117611"/>
    <x v="627"/>
    <d v="2017-11-10T00:00:00"/>
    <s v="Second Class"/>
    <s v="MZ-17335"/>
    <x v="595"/>
    <x v="2"/>
    <x v="0"/>
    <s v="San Diego"/>
    <x v="1"/>
    <n v="92024"/>
    <x v="1"/>
    <s v="TEC-AC-10002049"/>
    <x v="2"/>
    <x v="11"/>
    <x v="695"/>
    <x v="810"/>
    <n v="3"/>
    <n v="0"/>
    <x v="836"/>
    <x v="1"/>
    <x v="0"/>
    <n v="0.5"/>
    <n v="0.16666666666666666"/>
  </r>
  <r>
    <x v="2261"/>
    <s v="US-2017-137960"/>
    <x v="217"/>
    <d v="2017-12-18T00:00:00"/>
    <s v="Same Day"/>
    <s v="MW-18220"/>
    <x v="596"/>
    <x v="0"/>
    <x v="0"/>
    <s v="New York City"/>
    <x v="15"/>
    <n v="10035"/>
    <x v="3"/>
    <s v="TEC-AC-10002253"/>
    <x v="2"/>
    <x v="11"/>
    <x v="577"/>
    <x v="656"/>
    <n v="1"/>
    <n v="0"/>
    <x v="668"/>
    <x v="3"/>
    <x v="0"/>
    <n v="1"/>
    <n v="7.1428571428571425E-2"/>
  </r>
  <r>
    <x v="2262"/>
    <s v="CA-2019-122994"/>
    <x v="695"/>
    <d v="2019-02-09T00:00:00"/>
    <s v="First Class"/>
    <s v="MV-17485"/>
    <x v="597"/>
    <x v="0"/>
    <x v="0"/>
    <s v="Arlington"/>
    <x v="17"/>
    <n v="22204"/>
    <x v="0"/>
    <s v="FUR-BO-10004015"/>
    <x v="0"/>
    <x v="0"/>
    <x v="574"/>
    <x v="1911"/>
    <n v="3"/>
    <n v="0"/>
    <x v="2053"/>
    <x v="0"/>
    <x v="0"/>
    <n v="1"/>
    <n v="6.6666666666666666E-2"/>
  </r>
  <r>
    <x v="2263"/>
    <s v="CA-2018-131065"/>
    <x v="696"/>
    <d v="2018-11-16T00:00:00"/>
    <s v="Second Class"/>
    <s v="AA-10375"/>
    <x v="211"/>
    <x v="0"/>
    <x v="0"/>
    <s v="Atlanta"/>
    <x v="32"/>
    <n v="30318"/>
    <x v="0"/>
    <s v="TEC-AC-10004145"/>
    <x v="2"/>
    <x v="11"/>
    <x v="1273"/>
    <x v="1912"/>
    <n v="2"/>
    <n v="0"/>
    <x v="2054"/>
    <x v="0"/>
    <x v="0"/>
    <n v="0.33333333333333331"/>
    <n v="6.6666666666666666E-2"/>
  </r>
  <r>
    <x v="2264"/>
    <s v="CA-2018-131065"/>
    <x v="696"/>
    <d v="2018-11-16T00:00:00"/>
    <s v="Second Class"/>
    <s v="AA-10375"/>
    <x v="211"/>
    <x v="0"/>
    <x v="0"/>
    <s v="Atlanta"/>
    <x v="32"/>
    <n v="30318"/>
    <x v="0"/>
    <s v="OFF-PA-10002479"/>
    <x v="1"/>
    <x v="10"/>
    <x v="219"/>
    <x v="267"/>
    <n v="1"/>
    <n v="0"/>
    <x v="1930"/>
    <x v="0"/>
    <x v="0"/>
    <n v="0.33333333333333331"/>
    <n v="6.6666666666666666E-2"/>
  </r>
  <r>
    <x v="2265"/>
    <s v="CA-2018-131065"/>
    <x v="696"/>
    <d v="2018-11-16T00:00:00"/>
    <s v="Second Class"/>
    <s v="AA-10375"/>
    <x v="211"/>
    <x v="0"/>
    <x v="0"/>
    <s v="Atlanta"/>
    <x v="32"/>
    <n v="30318"/>
    <x v="0"/>
    <s v="OFF-BI-10004970"/>
    <x v="1"/>
    <x v="8"/>
    <x v="917"/>
    <x v="341"/>
    <n v="2"/>
    <n v="0"/>
    <x v="1857"/>
    <x v="0"/>
    <x v="0"/>
    <n v="0.33333333333333331"/>
    <n v="6.6666666666666666E-2"/>
  </r>
  <r>
    <x v="2266"/>
    <s v="CA-2019-149146"/>
    <x v="386"/>
    <d v="2019-10-12T00:00:00"/>
    <s v="Same Day"/>
    <s v="SM-20320"/>
    <x v="598"/>
    <x v="2"/>
    <x v="0"/>
    <s v="Monroe"/>
    <x v="3"/>
    <n v="28110"/>
    <x v="0"/>
    <s v="OFF-PA-10003919"/>
    <x v="1"/>
    <x v="10"/>
    <x v="1274"/>
    <x v="892"/>
    <n v="2"/>
    <n v="0.2"/>
    <x v="2055"/>
    <x v="0"/>
    <x v="0"/>
    <n v="1"/>
    <n v="6.6666666666666666E-2"/>
  </r>
  <r>
    <x v="2267"/>
    <s v="CA-2019-137470"/>
    <x v="697"/>
    <d v="2019-09-17T00:00:00"/>
    <s v="Same Day"/>
    <s v="TP-21415"/>
    <x v="599"/>
    <x v="0"/>
    <x v="0"/>
    <s v="Seattle"/>
    <x v="4"/>
    <n v="98115"/>
    <x v="1"/>
    <s v="OFF-PA-10002001"/>
    <x v="1"/>
    <x v="10"/>
    <x v="1275"/>
    <x v="91"/>
    <n v="2"/>
    <n v="0"/>
    <x v="2056"/>
    <x v="1"/>
    <x v="0"/>
    <n v="1"/>
    <n v="0.1"/>
  </r>
  <r>
    <x v="2268"/>
    <s v="CA-2019-105480"/>
    <x v="698"/>
    <d v="2019-12-26T00:00:00"/>
    <s v="Standard Class"/>
    <s v="DK-13225"/>
    <x v="158"/>
    <x v="1"/>
    <x v="0"/>
    <s v="Rochester"/>
    <x v="15"/>
    <n v="14609"/>
    <x v="3"/>
    <s v="OFF-PA-10002787"/>
    <x v="1"/>
    <x v="10"/>
    <x v="1276"/>
    <x v="90"/>
    <n v="1"/>
    <n v="0"/>
    <x v="90"/>
    <x v="3"/>
    <x v="0"/>
    <n v="0.5"/>
    <n v="5.2631578947368418E-2"/>
  </r>
  <r>
    <x v="2269"/>
    <s v="CA-2019-105480"/>
    <x v="698"/>
    <d v="2019-12-26T00:00:00"/>
    <s v="Standard Class"/>
    <s v="DK-13225"/>
    <x v="158"/>
    <x v="1"/>
    <x v="0"/>
    <s v="Rochester"/>
    <x v="15"/>
    <n v="14609"/>
    <x v="3"/>
    <s v="OFF-BI-10003291"/>
    <x v="1"/>
    <x v="8"/>
    <x v="44"/>
    <x v="1913"/>
    <n v="1"/>
    <n v="0.2"/>
    <x v="2057"/>
    <x v="3"/>
    <x v="0"/>
    <n v="0.5"/>
    <n v="5.2631578947368418E-2"/>
  </r>
  <r>
    <x v="2270"/>
    <s v="CA-2019-164917"/>
    <x v="574"/>
    <d v="2019-12-07T00:00:00"/>
    <s v="Standard Class"/>
    <s v="MK-17905"/>
    <x v="149"/>
    <x v="1"/>
    <x v="0"/>
    <s v="Miami"/>
    <x v="2"/>
    <n v="33180"/>
    <x v="0"/>
    <s v="OFF-AR-10004344"/>
    <x v="1"/>
    <x v="6"/>
    <x v="370"/>
    <x v="1914"/>
    <n v="5"/>
    <n v="0.2"/>
    <x v="2058"/>
    <x v="0"/>
    <x v="0"/>
    <n v="1"/>
    <n v="5.8823529411764705E-2"/>
  </r>
  <r>
    <x v="2271"/>
    <s v="CA-2017-102036"/>
    <x v="481"/>
    <d v="2017-09-27T00:00:00"/>
    <s v="Standard Class"/>
    <s v="CS-12130"/>
    <x v="79"/>
    <x v="0"/>
    <x v="0"/>
    <s v="Seattle"/>
    <x v="4"/>
    <n v="98105"/>
    <x v="1"/>
    <s v="OFF-ST-10003123"/>
    <x v="1"/>
    <x v="4"/>
    <x v="1277"/>
    <x v="1915"/>
    <n v="6"/>
    <n v="0"/>
    <x v="2059"/>
    <x v="1"/>
    <x v="0"/>
    <n v="1"/>
    <n v="0.14285714285714285"/>
  </r>
  <r>
    <x v="2272"/>
    <s v="CA-2017-142944"/>
    <x v="699"/>
    <d v="2017-03-11T00:00:00"/>
    <s v="Standard Class"/>
    <s v="JL-15850"/>
    <x v="139"/>
    <x v="0"/>
    <x v="0"/>
    <s v="San Francisco"/>
    <x v="1"/>
    <n v="94122"/>
    <x v="1"/>
    <s v="FUR-FU-10000308"/>
    <x v="0"/>
    <x v="5"/>
    <x v="1278"/>
    <x v="1916"/>
    <n v="7"/>
    <n v="0"/>
    <x v="2060"/>
    <x v="1"/>
    <x v="0"/>
    <n v="0.5"/>
    <n v="9.0909090909090912E-2"/>
  </r>
  <r>
    <x v="2273"/>
    <s v="CA-2017-142944"/>
    <x v="699"/>
    <d v="2017-03-11T00:00:00"/>
    <s v="Standard Class"/>
    <s v="JL-15850"/>
    <x v="139"/>
    <x v="0"/>
    <x v="0"/>
    <s v="San Francisco"/>
    <x v="1"/>
    <n v="94122"/>
    <x v="1"/>
    <s v="TEC-CO-10003763"/>
    <x v="2"/>
    <x v="16"/>
    <x v="1279"/>
    <x v="1917"/>
    <n v="2"/>
    <n v="0.2"/>
    <x v="2061"/>
    <x v="1"/>
    <x v="0"/>
    <n v="0.5"/>
    <n v="9.0909090909090912E-2"/>
  </r>
  <r>
    <x v="2274"/>
    <s v="CA-2016-157882"/>
    <x v="462"/>
    <d v="2016-10-08T00:00:00"/>
    <s v="Second Class"/>
    <s v="AR-10405"/>
    <x v="153"/>
    <x v="1"/>
    <x v="0"/>
    <s v="Los Angeles"/>
    <x v="1"/>
    <n v="90036"/>
    <x v="1"/>
    <s v="FUR-TA-10001866"/>
    <x v="0"/>
    <x v="3"/>
    <x v="1280"/>
    <x v="1918"/>
    <n v="1"/>
    <n v="0.2"/>
    <x v="2062"/>
    <x v="1"/>
    <x v="0"/>
    <n v="0.5"/>
    <n v="0.14285714285714285"/>
  </r>
  <r>
    <x v="2275"/>
    <s v="CA-2016-157882"/>
    <x v="462"/>
    <d v="2016-10-08T00:00:00"/>
    <s v="Second Class"/>
    <s v="AR-10405"/>
    <x v="153"/>
    <x v="1"/>
    <x v="0"/>
    <s v="Los Angeles"/>
    <x v="1"/>
    <n v="90036"/>
    <x v="1"/>
    <s v="FUR-CH-10002774"/>
    <x v="0"/>
    <x v="1"/>
    <x v="23"/>
    <x v="1919"/>
    <n v="3"/>
    <n v="0.2"/>
    <x v="2063"/>
    <x v="1"/>
    <x v="0"/>
    <n v="0.5"/>
    <n v="0.14285714285714285"/>
  </r>
  <r>
    <x v="2276"/>
    <s v="CA-2016-104283"/>
    <x v="700"/>
    <d v="2016-07-01T00:00:00"/>
    <s v="Standard Class"/>
    <s v="LM-17065"/>
    <x v="215"/>
    <x v="0"/>
    <x v="0"/>
    <s v="Southaven"/>
    <x v="35"/>
    <n v="38671"/>
    <x v="0"/>
    <s v="OFF-ST-10004337"/>
    <x v="1"/>
    <x v="4"/>
    <x v="847"/>
    <x v="1920"/>
    <n v="5"/>
    <n v="0"/>
    <x v="232"/>
    <x v="0"/>
    <x v="0"/>
    <n v="0.33333333333333331"/>
    <n v="0.14285714285714285"/>
  </r>
  <r>
    <x v="2277"/>
    <s v="CA-2016-104283"/>
    <x v="700"/>
    <d v="2016-07-01T00:00:00"/>
    <s v="Standard Class"/>
    <s v="LM-17065"/>
    <x v="215"/>
    <x v="0"/>
    <x v="0"/>
    <s v="Southaven"/>
    <x v="35"/>
    <n v="38671"/>
    <x v="0"/>
    <s v="FUR-TA-10001039"/>
    <x v="0"/>
    <x v="3"/>
    <x v="832"/>
    <x v="1921"/>
    <n v="1"/>
    <n v="0"/>
    <x v="2064"/>
    <x v="0"/>
    <x v="0"/>
    <n v="0.33333333333333331"/>
    <n v="0.14285714285714285"/>
  </r>
  <r>
    <x v="2278"/>
    <s v="CA-2016-104283"/>
    <x v="700"/>
    <d v="2016-07-01T00:00:00"/>
    <s v="Standard Class"/>
    <s v="LM-17065"/>
    <x v="215"/>
    <x v="0"/>
    <x v="0"/>
    <s v="Southaven"/>
    <x v="35"/>
    <n v="38671"/>
    <x v="0"/>
    <s v="TEC-AC-10000109"/>
    <x v="2"/>
    <x v="11"/>
    <x v="202"/>
    <x v="1922"/>
    <n v="4"/>
    <n v="0"/>
    <x v="2065"/>
    <x v="0"/>
    <x v="0"/>
    <n v="0.33333333333333331"/>
    <n v="0.14285714285714285"/>
  </r>
  <r>
    <x v="2279"/>
    <s v="CA-2019-142622"/>
    <x v="505"/>
    <d v="2019-11-02T00:00:00"/>
    <s v="First Class"/>
    <s v="JK-15625"/>
    <x v="600"/>
    <x v="0"/>
    <x v="0"/>
    <s v="Seattle"/>
    <x v="4"/>
    <n v="98115"/>
    <x v="1"/>
    <s v="FUR-CH-10003833"/>
    <x v="0"/>
    <x v="1"/>
    <x v="1209"/>
    <x v="1923"/>
    <n v="2"/>
    <n v="0.2"/>
    <x v="2066"/>
    <x v="1"/>
    <x v="0"/>
    <n v="0.33333333333333331"/>
    <n v="8.3333333333333329E-2"/>
  </r>
  <r>
    <x v="2280"/>
    <s v="CA-2019-142622"/>
    <x v="505"/>
    <d v="2019-11-02T00:00:00"/>
    <s v="First Class"/>
    <s v="JK-15625"/>
    <x v="600"/>
    <x v="0"/>
    <x v="0"/>
    <s v="Seattle"/>
    <x v="4"/>
    <n v="98115"/>
    <x v="1"/>
    <s v="FUR-CH-10004289"/>
    <x v="0"/>
    <x v="1"/>
    <x v="984"/>
    <x v="1924"/>
    <n v="8"/>
    <n v="0.2"/>
    <x v="2067"/>
    <x v="1"/>
    <x v="0"/>
    <n v="0.33333333333333331"/>
    <n v="8.3333333333333329E-2"/>
  </r>
  <r>
    <x v="2281"/>
    <s v="CA-2019-142622"/>
    <x v="505"/>
    <d v="2019-11-02T00:00:00"/>
    <s v="First Class"/>
    <s v="JK-15625"/>
    <x v="600"/>
    <x v="0"/>
    <x v="0"/>
    <s v="Seattle"/>
    <x v="4"/>
    <n v="98115"/>
    <x v="1"/>
    <s v="FUR-BO-10004467"/>
    <x v="0"/>
    <x v="0"/>
    <x v="892"/>
    <x v="1664"/>
    <n v="2"/>
    <n v="0"/>
    <x v="2068"/>
    <x v="1"/>
    <x v="0"/>
    <n v="0.33333333333333331"/>
    <n v="8.3333333333333329E-2"/>
  </r>
  <r>
    <x v="2282"/>
    <s v="CA-2018-132143"/>
    <x v="323"/>
    <d v="2018-09-05T00:00:00"/>
    <s v="First Class"/>
    <s v="FM-14215"/>
    <x v="524"/>
    <x v="1"/>
    <x v="0"/>
    <s v="Middletown"/>
    <x v="29"/>
    <n v="6457"/>
    <x v="3"/>
    <s v="OFF-PA-10002713"/>
    <x v="1"/>
    <x v="10"/>
    <x v="320"/>
    <x v="1925"/>
    <n v="7"/>
    <n v="0"/>
    <x v="2069"/>
    <x v="3"/>
    <x v="0"/>
    <n v="1"/>
    <n v="6.6666666666666666E-2"/>
  </r>
  <r>
    <x v="2283"/>
    <s v="CA-2017-153108"/>
    <x v="616"/>
    <d v="2017-03-09T00:00:00"/>
    <s v="Standard Class"/>
    <s v="SF-20200"/>
    <x v="227"/>
    <x v="0"/>
    <x v="0"/>
    <s v="New Castle"/>
    <x v="14"/>
    <n v="47362"/>
    <x v="2"/>
    <s v="TEC-PH-10001552"/>
    <x v="2"/>
    <x v="7"/>
    <x v="180"/>
    <x v="100"/>
    <n v="2"/>
    <n v="0"/>
    <x v="2070"/>
    <x v="2"/>
    <x v="0"/>
    <n v="0.5"/>
    <n v="6.6666666666666666E-2"/>
  </r>
  <r>
    <x v="2284"/>
    <s v="CA-2017-153108"/>
    <x v="616"/>
    <d v="2017-03-09T00:00:00"/>
    <s v="Standard Class"/>
    <s v="SF-20200"/>
    <x v="227"/>
    <x v="0"/>
    <x v="0"/>
    <s v="New Castle"/>
    <x v="14"/>
    <n v="47362"/>
    <x v="2"/>
    <s v="OFF-AP-10002222"/>
    <x v="1"/>
    <x v="9"/>
    <x v="360"/>
    <x v="1926"/>
    <n v="7"/>
    <n v="0"/>
    <x v="2071"/>
    <x v="2"/>
    <x v="0"/>
    <n v="0.5"/>
    <n v="6.6666666666666666E-2"/>
  </r>
  <r>
    <x v="2285"/>
    <s v="CA-2018-112676"/>
    <x v="465"/>
    <d v="2018-05-08T00:00:00"/>
    <s v="First Class"/>
    <s v="PJ-18835"/>
    <x v="601"/>
    <x v="1"/>
    <x v="0"/>
    <s v="Murfreesboro"/>
    <x v="18"/>
    <n v="37130"/>
    <x v="0"/>
    <s v="OFF-PA-10003971"/>
    <x v="1"/>
    <x v="10"/>
    <x v="1281"/>
    <x v="646"/>
    <n v="3"/>
    <n v="0.2"/>
    <x v="1186"/>
    <x v="0"/>
    <x v="0"/>
    <n v="1"/>
    <n v="7.6923076923076927E-2"/>
  </r>
  <r>
    <x v="2286"/>
    <s v="CA-2019-165687"/>
    <x v="701"/>
    <d v="2019-11-23T00:00:00"/>
    <s v="Standard Class"/>
    <s v="CS-12355"/>
    <x v="394"/>
    <x v="0"/>
    <x v="0"/>
    <s v="Salem"/>
    <x v="17"/>
    <n v="24153"/>
    <x v="0"/>
    <s v="OFF-AP-10004036"/>
    <x v="1"/>
    <x v="9"/>
    <x v="1282"/>
    <x v="1927"/>
    <n v="2"/>
    <n v="0"/>
    <x v="2072"/>
    <x v="0"/>
    <x v="0"/>
    <n v="1"/>
    <n v="4.5454545454545456E-2"/>
  </r>
  <r>
    <x v="2287"/>
    <s v="US-2019-112928"/>
    <x v="702"/>
    <d v="2019-06-05T00:00:00"/>
    <s v="Second Class"/>
    <s v="BB-10990"/>
    <x v="121"/>
    <x v="1"/>
    <x v="0"/>
    <s v="Toledo"/>
    <x v="24"/>
    <n v="43615"/>
    <x v="3"/>
    <s v="OFF-AP-10002287"/>
    <x v="1"/>
    <x v="9"/>
    <x v="1283"/>
    <x v="1928"/>
    <n v="5"/>
    <n v="0.2"/>
    <x v="2073"/>
    <x v="3"/>
    <x v="0"/>
    <n v="1"/>
    <n v="0.125"/>
  </r>
  <r>
    <x v="2288"/>
    <s v="CA-2019-143343"/>
    <x v="193"/>
    <d v="2019-06-13T00:00:00"/>
    <s v="First Class"/>
    <s v="BW-11200"/>
    <x v="572"/>
    <x v="0"/>
    <x v="0"/>
    <s v="Los Angeles"/>
    <x v="1"/>
    <n v="90032"/>
    <x v="1"/>
    <s v="OFF-AR-10002375"/>
    <x v="1"/>
    <x v="6"/>
    <x v="831"/>
    <x v="1235"/>
    <n v="5"/>
    <n v="0"/>
    <x v="2074"/>
    <x v="1"/>
    <x v="0"/>
    <n v="1"/>
    <n v="0.1"/>
  </r>
  <r>
    <x v="2289"/>
    <s v="CA-2019-115154"/>
    <x v="703"/>
    <d v="2019-01-11T00:00:00"/>
    <s v="First Class"/>
    <s v="RS-19420"/>
    <x v="602"/>
    <x v="1"/>
    <x v="0"/>
    <s v="Seattle"/>
    <x v="4"/>
    <n v="98115"/>
    <x v="1"/>
    <s v="FUR-TA-10001950"/>
    <x v="0"/>
    <x v="3"/>
    <x v="1284"/>
    <x v="1929"/>
    <n v="2"/>
    <n v="0"/>
    <x v="2075"/>
    <x v="1"/>
    <x v="0"/>
    <n v="1"/>
    <n v="0.1111111111111111"/>
  </r>
  <r>
    <x v="2290"/>
    <s v="CA-2017-149342"/>
    <x v="704"/>
    <d v="2017-04-25T00:00:00"/>
    <s v="Standard Class"/>
    <s v="TS-21160"/>
    <x v="378"/>
    <x v="1"/>
    <x v="0"/>
    <s v="Columbus"/>
    <x v="32"/>
    <n v="31907"/>
    <x v="0"/>
    <s v="TEC-PH-10001557"/>
    <x v="2"/>
    <x v="7"/>
    <x v="664"/>
    <x v="1170"/>
    <n v="3"/>
    <n v="0"/>
    <x v="1214"/>
    <x v="0"/>
    <x v="1"/>
    <n v="0.33333333333333331"/>
    <n v="5.8823529411764705E-2"/>
  </r>
  <r>
    <x v="2291"/>
    <s v="CA-2017-149342"/>
    <x v="704"/>
    <d v="2017-04-25T00:00:00"/>
    <s v="Standard Class"/>
    <s v="TS-21160"/>
    <x v="378"/>
    <x v="1"/>
    <x v="0"/>
    <s v="Columbus"/>
    <x v="32"/>
    <n v="31907"/>
    <x v="0"/>
    <s v="FUR-FU-10002937"/>
    <x v="0"/>
    <x v="5"/>
    <x v="1060"/>
    <x v="1930"/>
    <n v="6"/>
    <n v="0"/>
    <x v="2076"/>
    <x v="0"/>
    <x v="1"/>
    <n v="0.33333333333333331"/>
    <n v="5.8823529411764705E-2"/>
  </r>
  <r>
    <x v="2292"/>
    <s v="CA-2017-149342"/>
    <x v="704"/>
    <d v="2017-04-25T00:00:00"/>
    <s v="Standard Class"/>
    <s v="TS-21160"/>
    <x v="378"/>
    <x v="1"/>
    <x v="0"/>
    <s v="Columbus"/>
    <x v="32"/>
    <n v="31907"/>
    <x v="0"/>
    <s v="OFF-PA-10001166"/>
    <x v="1"/>
    <x v="10"/>
    <x v="777"/>
    <x v="91"/>
    <n v="2"/>
    <n v="0"/>
    <x v="91"/>
    <x v="0"/>
    <x v="1"/>
    <n v="0.33333333333333331"/>
    <n v="5.8823529411764705E-2"/>
  </r>
  <r>
    <x v="2293"/>
    <s v="CA-2017-130995"/>
    <x v="549"/>
    <d v="2017-11-06T00:00:00"/>
    <s v="Standard Class"/>
    <s v="QJ-19255"/>
    <x v="425"/>
    <x v="1"/>
    <x v="0"/>
    <s v="New York City"/>
    <x v="15"/>
    <n v="10009"/>
    <x v="3"/>
    <s v="TEC-PH-10000347"/>
    <x v="2"/>
    <x v="7"/>
    <x v="500"/>
    <x v="1931"/>
    <n v="1"/>
    <n v="0"/>
    <x v="2077"/>
    <x v="3"/>
    <x v="0"/>
    <n v="1"/>
    <n v="7.6923076923076927E-2"/>
  </r>
  <r>
    <x v="2294"/>
    <s v="CA-2019-127929"/>
    <x v="331"/>
    <d v="2019-12-27T00:00:00"/>
    <s v="Standard Class"/>
    <s v="FM-14215"/>
    <x v="524"/>
    <x v="1"/>
    <x v="0"/>
    <s v="Middletown"/>
    <x v="29"/>
    <n v="6457"/>
    <x v="3"/>
    <s v="FUR-FU-10003708"/>
    <x v="0"/>
    <x v="5"/>
    <x v="71"/>
    <x v="1932"/>
    <n v="3"/>
    <n v="0"/>
    <x v="2078"/>
    <x v="3"/>
    <x v="0"/>
    <n v="1"/>
    <n v="6.6666666666666666E-2"/>
  </r>
  <r>
    <x v="2295"/>
    <s v="CA-2017-113145"/>
    <x v="549"/>
    <d v="2017-11-05T00:00:00"/>
    <s v="Standard Class"/>
    <s v="VD-21670"/>
    <x v="104"/>
    <x v="0"/>
    <x v="0"/>
    <s v="New York City"/>
    <x v="15"/>
    <n v="10011"/>
    <x v="3"/>
    <s v="OFF-PA-10002659"/>
    <x v="1"/>
    <x v="10"/>
    <x v="931"/>
    <x v="1933"/>
    <n v="4"/>
    <n v="0"/>
    <x v="2079"/>
    <x v="3"/>
    <x v="0"/>
    <n v="0.2"/>
    <n v="6.25E-2"/>
  </r>
  <r>
    <x v="2296"/>
    <s v="CA-2017-113145"/>
    <x v="549"/>
    <d v="2017-11-05T00:00:00"/>
    <s v="Standard Class"/>
    <s v="VD-21670"/>
    <x v="104"/>
    <x v="0"/>
    <x v="0"/>
    <s v="New York City"/>
    <x v="15"/>
    <n v="10011"/>
    <x v="3"/>
    <s v="FUR-FU-10000965"/>
    <x v="0"/>
    <x v="5"/>
    <x v="689"/>
    <x v="1934"/>
    <n v="5"/>
    <n v="0"/>
    <x v="2080"/>
    <x v="3"/>
    <x v="0"/>
    <n v="0.2"/>
    <n v="6.25E-2"/>
  </r>
  <r>
    <x v="2297"/>
    <s v="CA-2017-113145"/>
    <x v="549"/>
    <d v="2017-11-05T00:00:00"/>
    <s v="Standard Class"/>
    <s v="VD-21670"/>
    <x v="104"/>
    <x v="0"/>
    <x v="0"/>
    <s v="New York City"/>
    <x v="15"/>
    <n v="10011"/>
    <x v="3"/>
    <s v="TEC-PH-10001527"/>
    <x v="2"/>
    <x v="7"/>
    <x v="1285"/>
    <x v="1935"/>
    <n v="1"/>
    <n v="0"/>
    <x v="2081"/>
    <x v="3"/>
    <x v="0"/>
    <n v="0.2"/>
    <n v="6.25E-2"/>
  </r>
  <r>
    <x v="2298"/>
    <s v="CA-2017-113145"/>
    <x v="549"/>
    <d v="2017-11-05T00:00:00"/>
    <s v="Standard Class"/>
    <s v="VD-21670"/>
    <x v="104"/>
    <x v="0"/>
    <x v="0"/>
    <s v="New York City"/>
    <x v="15"/>
    <n v="10011"/>
    <x v="3"/>
    <s v="TEC-AC-10001838"/>
    <x v="2"/>
    <x v="11"/>
    <x v="651"/>
    <x v="757"/>
    <n v="7"/>
    <n v="0"/>
    <x v="780"/>
    <x v="3"/>
    <x v="0"/>
    <n v="0.2"/>
    <n v="6.25E-2"/>
  </r>
  <r>
    <x v="2299"/>
    <s v="CA-2017-113145"/>
    <x v="549"/>
    <d v="2017-11-05T00:00:00"/>
    <s v="Standard Class"/>
    <s v="VD-21670"/>
    <x v="104"/>
    <x v="0"/>
    <x v="0"/>
    <s v="New York City"/>
    <x v="15"/>
    <n v="10011"/>
    <x v="3"/>
    <s v="TEC-PH-10002597"/>
    <x v="2"/>
    <x v="7"/>
    <x v="479"/>
    <x v="178"/>
    <n v="4"/>
    <n v="0"/>
    <x v="2082"/>
    <x v="3"/>
    <x v="0"/>
    <n v="0.2"/>
    <n v="6.25E-2"/>
  </r>
  <r>
    <x v="2300"/>
    <s v="CA-2016-162362"/>
    <x v="687"/>
    <d v="2016-11-18T00:00:00"/>
    <s v="Standard Class"/>
    <s v="JL-15505"/>
    <x v="145"/>
    <x v="0"/>
    <x v="0"/>
    <s v="Midland"/>
    <x v="12"/>
    <n v="48640"/>
    <x v="2"/>
    <s v="OFF-BI-10000756"/>
    <x v="1"/>
    <x v="8"/>
    <x v="15"/>
    <x v="1936"/>
    <n v="3"/>
    <n v="0"/>
    <x v="2083"/>
    <x v="2"/>
    <x v="0"/>
    <n v="0.5"/>
    <n v="5.8823529411764705E-2"/>
  </r>
  <r>
    <x v="2301"/>
    <s v="CA-2016-162362"/>
    <x v="687"/>
    <d v="2016-11-18T00:00:00"/>
    <s v="Standard Class"/>
    <s v="JL-15505"/>
    <x v="145"/>
    <x v="0"/>
    <x v="0"/>
    <s v="Midland"/>
    <x v="12"/>
    <n v="48640"/>
    <x v="2"/>
    <s v="OFF-BI-10000546"/>
    <x v="1"/>
    <x v="8"/>
    <x v="614"/>
    <x v="132"/>
    <n v="4"/>
    <n v="0"/>
    <x v="2084"/>
    <x v="2"/>
    <x v="0"/>
    <n v="0.5"/>
    <n v="5.8823529411764705E-2"/>
  </r>
  <r>
    <x v="2302"/>
    <s v="CA-2018-106558"/>
    <x v="327"/>
    <d v="2018-01-21T00:00:00"/>
    <s v="Standard Class"/>
    <s v="DL-13495"/>
    <x v="393"/>
    <x v="1"/>
    <x v="0"/>
    <s v="Columbus"/>
    <x v="32"/>
    <n v="31907"/>
    <x v="0"/>
    <s v="TEC-AC-10001142"/>
    <x v="2"/>
    <x v="11"/>
    <x v="551"/>
    <x v="617"/>
    <n v="4"/>
    <n v="0"/>
    <x v="628"/>
    <x v="0"/>
    <x v="0"/>
    <n v="1"/>
    <n v="8.3333333333333329E-2"/>
  </r>
  <r>
    <x v="2303"/>
    <s v="CA-2019-157931"/>
    <x v="697"/>
    <d v="2019-09-22T00:00:00"/>
    <s v="Second Class"/>
    <s v="MO-17800"/>
    <x v="246"/>
    <x v="2"/>
    <x v="0"/>
    <s v="Roswell"/>
    <x v="32"/>
    <n v="30076"/>
    <x v="0"/>
    <s v="FUR-CH-10000785"/>
    <x v="0"/>
    <x v="1"/>
    <x v="323"/>
    <x v="1937"/>
    <n v="4"/>
    <n v="0"/>
    <x v="2085"/>
    <x v="0"/>
    <x v="0"/>
    <n v="0.5"/>
    <n v="9.0909090909090912E-2"/>
  </r>
  <r>
    <x v="2304"/>
    <s v="CA-2019-157931"/>
    <x v="697"/>
    <d v="2019-09-22T00:00:00"/>
    <s v="Second Class"/>
    <s v="MO-17800"/>
    <x v="246"/>
    <x v="2"/>
    <x v="0"/>
    <s v="Roswell"/>
    <x v="32"/>
    <n v="30076"/>
    <x v="0"/>
    <s v="OFF-PA-10000474"/>
    <x v="1"/>
    <x v="10"/>
    <x v="33"/>
    <x v="1938"/>
    <n v="3"/>
    <n v="0"/>
    <x v="2086"/>
    <x v="0"/>
    <x v="0"/>
    <n v="0.5"/>
    <n v="9.0909090909090912E-2"/>
  </r>
  <r>
    <x v="2305"/>
    <s v="CA-2018-115574"/>
    <x v="443"/>
    <d v="2018-12-24T00:00:00"/>
    <s v="First Class"/>
    <s v="BP-11185"/>
    <x v="130"/>
    <x v="1"/>
    <x v="0"/>
    <s v="Chicago"/>
    <x v="10"/>
    <n v="60623"/>
    <x v="2"/>
    <s v="FUR-BO-10003441"/>
    <x v="0"/>
    <x v="0"/>
    <x v="712"/>
    <x v="1088"/>
    <n v="2"/>
    <n v="0.3"/>
    <x v="2087"/>
    <x v="2"/>
    <x v="0"/>
    <n v="1"/>
    <n v="5.5555555555555552E-2"/>
  </r>
  <r>
    <x v="2306"/>
    <s v="CA-2017-160794"/>
    <x v="705"/>
    <d v="2017-08-08T00:00:00"/>
    <s v="First Class"/>
    <s v="MS-17980"/>
    <x v="99"/>
    <x v="1"/>
    <x v="0"/>
    <s v="Houston"/>
    <x v="5"/>
    <n v="77041"/>
    <x v="2"/>
    <s v="OFF-PA-10004156"/>
    <x v="1"/>
    <x v="10"/>
    <x v="750"/>
    <x v="1939"/>
    <n v="3"/>
    <n v="0.2"/>
    <x v="2088"/>
    <x v="2"/>
    <x v="0"/>
    <n v="1"/>
    <n v="9.0909090909090912E-2"/>
  </r>
  <r>
    <x v="2307"/>
    <s v="CA-2019-116225"/>
    <x v="60"/>
    <d v="2019-11-09T00:00:00"/>
    <s v="Standard Class"/>
    <s v="SV-20935"/>
    <x v="603"/>
    <x v="0"/>
    <x v="0"/>
    <s v="New York City"/>
    <x v="15"/>
    <n v="10009"/>
    <x v="3"/>
    <s v="TEC-AC-10001432"/>
    <x v="2"/>
    <x v="11"/>
    <x v="476"/>
    <x v="1940"/>
    <n v="5"/>
    <n v="0"/>
    <x v="2089"/>
    <x v="3"/>
    <x v="0"/>
    <n v="1"/>
    <n v="7.6923076923076927E-2"/>
  </r>
  <r>
    <x v="2308"/>
    <s v="US-2019-120418"/>
    <x v="532"/>
    <d v="2019-06-12T00:00:00"/>
    <s v="First Class"/>
    <s v="BC-11125"/>
    <x v="604"/>
    <x v="2"/>
    <x v="0"/>
    <s v="Peoria"/>
    <x v="16"/>
    <n v="85345"/>
    <x v="1"/>
    <s v="FUR-CH-10001394"/>
    <x v="0"/>
    <x v="1"/>
    <x v="654"/>
    <x v="1941"/>
    <n v="1"/>
    <n v="0.2"/>
    <x v="2090"/>
    <x v="1"/>
    <x v="0"/>
    <n v="0.2"/>
    <n v="5.5555555555555552E-2"/>
  </r>
  <r>
    <x v="2309"/>
    <s v="US-2019-120418"/>
    <x v="532"/>
    <d v="2019-06-12T00:00:00"/>
    <s v="First Class"/>
    <s v="BC-11125"/>
    <x v="604"/>
    <x v="2"/>
    <x v="0"/>
    <s v="Peoria"/>
    <x v="16"/>
    <n v="85345"/>
    <x v="1"/>
    <s v="OFF-ST-10002370"/>
    <x v="1"/>
    <x v="4"/>
    <x v="80"/>
    <x v="1942"/>
    <n v="4"/>
    <n v="0.2"/>
    <x v="2091"/>
    <x v="1"/>
    <x v="0"/>
    <n v="0.2"/>
    <n v="5.5555555555555552E-2"/>
  </r>
  <r>
    <x v="2310"/>
    <s v="US-2019-120418"/>
    <x v="532"/>
    <d v="2019-06-12T00:00:00"/>
    <s v="First Class"/>
    <s v="BC-11125"/>
    <x v="604"/>
    <x v="2"/>
    <x v="0"/>
    <s v="Peoria"/>
    <x v="16"/>
    <n v="85345"/>
    <x v="1"/>
    <s v="OFF-AR-10002956"/>
    <x v="1"/>
    <x v="6"/>
    <x v="666"/>
    <x v="1943"/>
    <n v="5"/>
    <n v="0.2"/>
    <x v="2092"/>
    <x v="1"/>
    <x v="0"/>
    <n v="0.2"/>
    <n v="5.5555555555555552E-2"/>
  </r>
  <r>
    <x v="2311"/>
    <s v="US-2019-120418"/>
    <x v="532"/>
    <d v="2019-06-12T00:00:00"/>
    <s v="First Class"/>
    <s v="BC-11125"/>
    <x v="604"/>
    <x v="2"/>
    <x v="0"/>
    <s v="Peoria"/>
    <x v="16"/>
    <n v="85345"/>
    <x v="1"/>
    <s v="OFF-AR-10001955"/>
    <x v="1"/>
    <x v="6"/>
    <x v="1030"/>
    <x v="1840"/>
    <n v="1"/>
    <n v="0.2"/>
    <x v="2093"/>
    <x v="1"/>
    <x v="0"/>
    <n v="0.2"/>
    <n v="5.5555555555555552E-2"/>
  </r>
  <r>
    <x v="2312"/>
    <s v="US-2019-120418"/>
    <x v="532"/>
    <d v="2019-06-12T00:00:00"/>
    <s v="First Class"/>
    <s v="BC-11125"/>
    <x v="604"/>
    <x v="2"/>
    <x v="0"/>
    <s v="Peoria"/>
    <x v="16"/>
    <n v="85345"/>
    <x v="1"/>
    <s v="OFF-ST-10001809"/>
    <x v="1"/>
    <x v="4"/>
    <x v="435"/>
    <x v="1944"/>
    <n v="3"/>
    <n v="0.2"/>
    <x v="2094"/>
    <x v="1"/>
    <x v="0"/>
    <n v="0.2"/>
    <n v="5.5555555555555552E-2"/>
  </r>
  <r>
    <x v="2313"/>
    <s v="CA-2019-122035"/>
    <x v="228"/>
    <d v="2019-07-25T00:00:00"/>
    <s v="Standard Class"/>
    <s v="EM-13825"/>
    <x v="605"/>
    <x v="1"/>
    <x v="0"/>
    <s v="Sioux Falls"/>
    <x v="44"/>
    <n v="57103"/>
    <x v="2"/>
    <s v="OFF-LA-10004093"/>
    <x v="1"/>
    <x v="2"/>
    <x v="676"/>
    <x v="2"/>
    <n v="2"/>
    <n v="0"/>
    <x v="2"/>
    <x v="2"/>
    <x v="0"/>
    <n v="0.16666666666666666"/>
    <n v="6.25E-2"/>
  </r>
  <r>
    <x v="2314"/>
    <s v="CA-2019-122035"/>
    <x v="228"/>
    <d v="2019-07-25T00:00:00"/>
    <s v="Standard Class"/>
    <s v="EM-13825"/>
    <x v="605"/>
    <x v="1"/>
    <x v="0"/>
    <s v="Sioux Falls"/>
    <x v="44"/>
    <n v="57103"/>
    <x v="2"/>
    <s v="OFF-AP-10002118"/>
    <x v="1"/>
    <x v="9"/>
    <x v="77"/>
    <x v="1945"/>
    <n v="2"/>
    <n v="0"/>
    <x v="2095"/>
    <x v="2"/>
    <x v="0"/>
    <n v="0.16666666666666666"/>
    <n v="6.25E-2"/>
  </r>
  <r>
    <x v="2315"/>
    <s v="CA-2019-122035"/>
    <x v="228"/>
    <d v="2019-07-25T00:00:00"/>
    <s v="Standard Class"/>
    <s v="EM-13825"/>
    <x v="605"/>
    <x v="1"/>
    <x v="0"/>
    <s v="Sioux Falls"/>
    <x v="44"/>
    <n v="57103"/>
    <x v="2"/>
    <s v="OFF-BI-10000404"/>
    <x v="1"/>
    <x v="8"/>
    <x v="481"/>
    <x v="1946"/>
    <n v="5"/>
    <n v="0"/>
    <x v="2096"/>
    <x v="2"/>
    <x v="0"/>
    <n v="0.16666666666666666"/>
    <n v="6.25E-2"/>
  </r>
  <r>
    <x v="2316"/>
    <s v="CA-2019-122035"/>
    <x v="228"/>
    <d v="2019-07-25T00:00:00"/>
    <s v="Standard Class"/>
    <s v="EM-13825"/>
    <x v="605"/>
    <x v="1"/>
    <x v="0"/>
    <s v="Sioux Falls"/>
    <x v="44"/>
    <n v="57103"/>
    <x v="2"/>
    <s v="FUR-CH-10003833"/>
    <x v="0"/>
    <x v="1"/>
    <x v="1209"/>
    <x v="1101"/>
    <n v="3"/>
    <n v="0"/>
    <x v="2097"/>
    <x v="2"/>
    <x v="0"/>
    <n v="0.16666666666666666"/>
    <n v="6.25E-2"/>
  </r>
  <r>
    <x v="2317"/>
    <s v="CA-2019-122035"/>
    <x v="228"/>
    <d v="2019-07-25T00:00:00"/>
    <s v="Standard Class"/>
    <s v="EM-13825"/>
    <x v="605"/>
    <x v="1"/>
    <x v="0"/>
    <s v="Sioux Falls"/>
    <x v="44"/>
    <n v="57103"/>
    <x v="2"/>
    <s v="OFF-BI-10002072"/>
    <x v="1"/>
    <x v="8"/>
    <x v="838"/>
    <x v="1947"/>
    <n v="7"/>
    <n v="0"/>
    <x v="2098"/>
    <x v="2"/>
    <x v="0"/>
    <n v="0.16666666666666666"/>
    <n v="6.25E-2"/>
  </r>
  <r>
    <x v="2318"/>
    <s v="CA-2019-122035"/>
    <x v="228"/>
    <d v="2019-07-25T00:00:00"/>
    <s v="Standard Class"/>
    <s v="EM-13825"/>
    <x v="605"/>
    <x v="1"/>
    <x v="0"/>
    <s v="Sioux Falls"/>
    <x v="44"/>
    <n v="57103"/>
    <x v="2"/>
    <s v="TEC-AC-10003095"/>
    <x v="2"/>
    <x v="11"/>
    <x v="1286"/>
    <x v="1948"/>
    <n v="3"/>
    <n v="0"/>
    <x v="2099"/>
    <x v="2"/>
    <x v="0"/>
    <n v="0.16666666666666666"/>
    <n v="6.25E-2"/>
  </r>
  <r>
    <x v="2319"/>
    <s v="CA-2017-117828"/>
    <x v="706"/>
    <d v="2017-12-26T00:00:00"/>
    <s v="First Class"/>
    <s v="BD-11500"/>
    <x v="214"/>
    <x v="0"/>
    <x v="0"/>
    <s v="Richmond"/>
    <x v="17"/>
    <n v="23223"/>
    <x v="0"/>
    <s v="OFF-AP-10001563"/>
    <x v="1"/>
    <x v="9"/>
    <x v="535"/>
    <x v="1949"/>
    <n v="4"/>
    <n v="0"/>
    <x v="2100"/>
    <x v="0"/>
    <x v="0"/>
    <n v="1"/>
    <n v="0.1"/>
  </r>
  <r>
    <x v="2320"/>
    <s v="CA-2019-165491"/>
    <x v="177"/>
    <d v="2019-03-24T00:00:00"/>
    <s v="Standard Class"/>
    <s v="HW-14935"/>
    <x v="304"/>
    <x v="1"/>
    <x v="0"/>
    <s v="Seattle"/>
    <x v="4"/>
    <n v="98115"/>
    <x v="1"/>
    <s v="TEC-AC-10000358"/>
    <x v="2"/>
    <x v="11"/>
    <x v="1287"/>
    <x v="1950"/>
    <n v="7"/>
    <n v="0"/>
    <x v="2101"/>
    <x v="1"/>
    <x v="1"/>
    <n v="1"/>
    <n v="0.05"/>
  </r>
  <r>
    <x v="2321"/>
    <s v="CA-2017-109470"/>
    <x v="620"/>
    <d v="2018-01-03T00:00:00"/>
    <s v="Second Class"/>
    <s v="KC-16255"/>
    <x v="346"/>
    <x v="1"/>
    <x v="0"/>
    <s v="Henderson"/>
    <x v="0"/>
    <n v="42420"/>
    <x v="0"/>
    <s v="OFF-BI-10004492"/>
    <x v="1"/>
    <x v="8"/>
    <x v="351"/>
    <x v="1951"/>
    <n v="3"/>
    <n v="0"/>
    <x v="2102"/>
    <x v="0"/>
    <x v="0"/>
    <n v="0.25"/>
    <n v="0.1"/>
  </r>
  <r>
    <x v="2322"/>
    <s v="CA-2017-109470"/>
    <x v="620"/>
    <d v="2018-01-03T00:00:00"/>
    <s v="Second Class"/>
    <s v="KC-16255"/>
    <x v="346"/>
    <x v="1"/>
    <x v="0"/>
    <s v="Henderson"/>
    <x v="0"/>
    <n v="42420"/>
    <x v="0"/>
    <s v="OFF-BI-10001072"/>
    <x v="1"/>
    <x v="8"/>
    <x v="280"/>
    <x v="1952"/>
    <n v="4"/>
    <n v="0"/>
    <x v="2103"/>
    <x v="0"/>
    <x v="0"/>
    <n v="0.25"/>
    <n v="0.1"/>
  </r>
  <r>
    <x v="2323"/>
    <s v="CA-2017-109470"/>
    <x v="620"/>
    <d v="2018-01-03T00:00:00"/>
    <s v="Second Class"/>
    <s v="KC-16255"/>
    <x v="346"/>
    <x v="1"/>
    <x v="0"/>
    <s v="Henderson"/>
    <x v="0"/>
    <n v="42420"/>
    <x v="0"/>
    <s v="OFF-BI-10003707"/>
    <x v="1"/>
    <x v="8"/>
    <x v="784"/>
    <x v="1953"/>
    <n v="5"/>
    <n v="0"/>
    <x v="2104"/>
    <x v="0"/>
    <x v="0"/>
    <n v="0.25"/>
    <n v="0.1"/>
  </r>
  <r>
    <x v="2324"/>
    <s v="CA-2017-109470"/>
    <x v="620"/>
    <d v="2018-01-03T00:00:00"/>
    <s v="Second Class"/>
    <s v="KC-16255"/>
    <x v="346"/>
    <x v="1"/>
    <x v="0"/>
    <s v="Henderson"/>
    <x v="0"/>
    <n v="42420"/>
    <x v="0"/>
    <s v="OFF-BI-10000977"/>
    <x v="1"/>
    <x v="8"/>
    <x v="991"/>
    <x v="1954"/>
    <n v="12"/>
    <n v="0"/>
    <x v="2105"/>
    <x v="0"/>
    <x v="0"/>
    <n v="0.25"/>
    <n v="0.1"/>
  </r>
  <r>
    <x v="2325"/>
    <s v="CA-2017-105102"/>
    <x v="426"/>
    <d v="2017-09-19T00:00:00"/>
    <s v="Second Class"/>
    <s v="BM-11575"/>
    <x v="606"/>
    <x v="1"/>
    <x v="0"/>
    <s v="New York City"/>
    <x v="15"/>
    <n v="10035"/>
    <x v="3"/>
    <s v="OFF-BI-10002082"/>
    <x v="1"/>
    <x v="8"/>
    <x v="1182"/>
    <x v="1955"/>
    <n v="3"/>
    <n v="0.2"/>
    <x v="2106"/>
    <x v="3"/>
    <x v="0"/>
    <n v="0.33333333333333331"/>
    <n v="0.1"/>
  </r>
  <r>
    <x v="2326"/>
    <s v="CA-2017-105102"/>
    <x v="426"/>
    <d v="2017-09-19T00:00:00"/>
    <s v="Second Class"/>
    <s v="BM-11575"/>
    <x v="606"/>
    <x v="1"/>
    <x v="0"/>
    <s v="New York City"/>
    <x v="15"/>
    <n v="10035"/>
    <x v="3"/>
    <s v="FUR-BO-10004709"/>
    <x v="0"/>
    <x v="0"/>
    <x v="266"/>
    <x v="1956"/>
    <n v="1"/>
    <n v="0.2"/>
    <x v="2107"/>
    <x v="3"/>
    <x v="0"/>
    <n v="0.33333333333333331"/>
    <n v="0.1"/>
  </r>
  <r>
    <x v="2327"/>
    <s v="CA-2017-105102"/>
    <x v="426"/>
    <d v="2017-09-19T00:00:00"/>
    <s v="Second Class"/>
    <s v="BM-11575"/>
    <x v="606"/>
    <x v="1"/>
    <x v="0"/>
    <s v="New York City"/>
    <x v="15"/>
    <n v="10035"/>
    <x v="3"/>
    <s v="OFF-PA-10002365"/>
    <x v="1"/>
    <x v="10"/>
    <x v="12"/>
    <x v="91"/>
    <n v="2"/>
    <n v="0"/>
    <x v="91"/>
    <x v="3"/>
    <x v="0"/>
    <n v="0.33333333333333331"/>
    <n v="0.1"/>
  </r>
  <r>
    <x v="2328"/>
    <s v="CA-2019-138422"/>
    <x v="397"/>
    <d v="2019-09-26T00:00:00"/>
    <s v="First Class"/>
    <s v="KN-16705"/>
    <x v="607"/>
    <x v="2"/>
    <x v="0"/>
    <s v="Fort Collins"/>
    <x v="22"/>
    <n v="80525"/>
    <x v="1"/>
    <s v="OFF-EN-10004147"/>
    <x v="1"/>
    <x v="12"/>
    <x v="1288"/>
    <x v="646"/>
    <n v="3"/>
    <n v="0.2"/>
    <x v="1186"/>
    <x v="1"/>
    <x v="0"/>
    <n v="1"/>
    <n v="6.6666666666666666E-2"/>
  </r>
  <r>
    <x v="2329"/>
    <s v="US-2017-147739"/>
    <x v="707"/>
    <d v="2017-12-29T00:00:00"/>
    <s v="Standard Class"/>
    <s v="JD-16150"/>
    <x v="251"/>
    <x v="1"/>
    <x v="0"/>
    <s v="Philadelphia"/>
    <x v="9"/>
    <n v="19140"/>
    <x v="3"/>
    <s v="FUR-FU-10001468"/>
    <x v="0"/>
    <x v="5"/>
    <x v="1289"/>
    <x v="1957"/>
    <n v="4"/>
    <n v="0.2"/>
    <x v="2108"/>
    <x v="3"/>
    <x v="0"/>
    <n v="1"/>
    <n v="5.8823529411764705E-2"/>
  </r>
  <r>
    <x v="2330"/>
    <s v="CA-2018-155187"/>
    <x v="446"/>
    <d v="2018-09-26T00:00:00"/>
    <s v="Second Class"/>
    <s v="LA-16780"/>
    <x v="156"/>
    <x v="1"/>
    <x v="0"/>
    <s v="Los Angeles"/>
    <x v="1"/>
    <n v="90004"/>
    <x v="1"/>
    <s v="OFF-ST-10000642"/>
    <x v="1"/>
    <x v="4"/>
    <x v="194"/>
    <x v="108"/>
    <n v="2"/>
    <n v="0"/>
    <x v="1464"/>
    <x v="1"/>
    <x v="0"/>
    <n v="0.5"/>
    <n v="3.8461538461538464E-2"/>
  </r>
  <r>
    <x v="2331"/>
    <s v="CA-2018-155187"/>
    <x v="446"/>
    <d v="2018-09-26T00:00:00"/>
    <s v="Second Class"/>
    <s v="LA-16780"/>
    <x v="156"/>
    <x v="1"/>
    <x v="0"/>
    <s v="Los Angeles"/>
    <x v="1"/>
    <n v="90004"/>
    <x v="1"/>
    <s v="OFF-PA-10000380"/>
    <x v="1"/>
    <x v="10"/>
    <x v="1290"/>
    <x v="1958"/>
    <n v="5"/>
    <n v="0"/>
    <x v="2109"/>
    <x v="1"/>
    <x v="0"/>
    <n v="0.5"/>
    <n v="3.8461538461538464E-2"/>
  </r>
  <r>
    <x v="2332"/>
    <s v="CA-2019-169285"/>
    <x v="708"/>
    <d v="2019-03-25T00:00:00"/>
    <s v="Standard Class"/>
    <s v="RW-19690"/>
    <x v="355"/>
    <x v="0"/>
    <x v="0"/>
    <s v="Lafayette"/>
    <x v="14"/>
    <n v="47905"/>
    <x v="2"/>
    <s v="OFF-PA-10004071"/>
    <x v="1"/>
    <x v="10"/>
    <x v="417"/>
    <x v="1959"/>
    <n v="5"/>
    <n v="0"/>
    <x v="2110"/>
    <x v="2"/>
    <x v="0"/>
    <n v="0.5"/>
    <n v="6.6666666666666666E-2"/>
  </r>
  <r>
    <x v="2333"/>
    <s v="CA-2019-169285"/>
    <x v="708"/>
    <d v="2019-03-25T00:00:00"/>
    <s v="Standard Class"/>
    <s v="RW-19690"/>
    <x v="355"/>
    <x v="0"/>
    <x v="0"/>
    <s v="Lafayette"/>
    <x v="14"/>
    <n v="47905"/>
    <x v="2"/>
    <s v="OFF-PA-10004971"/>
    <x v="1"/>
    <x v="10"/>
    <x v="609"/>
    <x v="399"/>
    <n v="1"/>
    <n v="0"/>
    <x v="408"/>
    <x v="2"/>
    <x v="0"/>
    <n v="0.5"/>
    <n v="6.6666666666666666E-2"/>
  </r>
  <r>
    <x v="2334"/>
    <s v="CA-2016-140886"/>
    <x v="587"/>
    <d v="2016-10-04T00:00:00"/>
    <s v="Standard Class"/>
    <s v="KW-16570"/>
    <x v="608"/>
    <x v="0"/>
    <x v="0"/>
    <s v="Clarksville"/>
    <x v="18"/>
    <n v="37042"/>
    <x v="0"/>
    <s v="OFF-AP-10000696"/>
    <x v="1"/>
    <x v="9"/>
    <x v="336"/>
    <x v="1960"/>
    <n v="6"/>
    <n v="0.2"/>
    <x v="2111"/>
    <x v="0"/>
    <x v="0"/>
    <n v="1"/>
    <n v="0.2"/>
  </r>
  <r>
    <x v="2335"/>
    <s v="CA-2019-152695"/>
    <x v="389"/>
    <d v="2019-12-10T00:00:00"/>
    <s v="Same Day"/>
    <s v="CC-12220"/>
    <x v="417"/>
    <x v="0"/>
    <x v="0"/>
    <s v="Fairfield"/>
    <x v="29"/>
    <n v="6824"/>
    <x v="3"/>
    <s v="OFF-EN-10004030"/>
    <x v="1"/>
    <x v="12"/>
    <x v="136"/>
    <x v="139"/>
    <n v="3"/>
    <n v="0"/>
    <x v="141"/>
    <x v="3"/>
    <x v="0"/>
    <n v="0.5"/>
    <n v="4.5454545454545456E-2"/>
  </r>
  <r>
    <x v="2336"/>
    <s v="CA-2019-152695"/>
    <x v="389"/>
    <d v="2019-12-10T00:00:00"/>
    <s v="Same Day"/>
    <s v="CC-12220"/>
    <x v="417"/>
    <x v="0"/>
    <x v="0"/>
    <s v="Fairfield"/>
    <x v="29"/>
    <n v="6824"/>
    <x v="3"/>
    <s v="OFF-AP-10000026"/>
    <x v="1"/>
    <x v="9"/>
    <x v="1291"/>
    <x v="1961"/>
    <n v="7"/>
    <n v="0"/>
    <x v="2112"/>
    <x v="3"/>
    <x v="0"/>
    <n v="0.5"/>
    <n v="4.5454545454545456E-2"/>
  </r>
  <r>
    <x v="2337"/>
    <s v="CA-2016-110639"/>
    <x v="709"/>
    <d v="2016-08-23T00:00:00"/>
    <s v="Same Day"/>
    <s v="RH-19495"/>
    <x v="302"/>
    <x v="0"/>
    <x v="0"/>
    <s v="New York City"/>
    <x v="15"/>
    <n v="10009"/>
    <x v="3"/>
    <s v="OFF-PA-10003936"/>
    <x v="1"/>
    <x v="10"/>
    <x v="1292"/>
    <x v="243"/>
    <n v="4"/>
    <n v="0"/>
    <x v="245"/>
    <x v="3"/>
    <x v="0"/>
    <n v="0.5"/>
    <n v="0.125"/>
  </r>
  <r>
    <x v="2338"/>
    <s v="CA-2016-110639"/>
    <x v="709"/>
    <d v="2016-08-23T00:00:00"/>
    <s v="Same Day"/>
    <s v="RH-19495"/>
    <x v="302"/>
    <x v="0"/>
    <x v="0"/>
    <s v="New York City"/>
    <x v="15"/>
    <n v="10009"/>
    <x v="3"/>
    <s v="OFF-PA-10004530"/>
    <x v="1"/>
    <x v="10"/>
    <x v="496"/>
    <x v="1962"/>
    <n v="4"/>
    <n v="0"/>
    <x v="2113"/>
    <x v="3"/>
    <x v="0"/>
    <n v="0.5"/>
    <n v="0.125"/>
  </r>
  <r>
    <x v="2339"/>
    <s v="CA-2016-121727"/>
    <x v="710"/>
    <d v="2016-08-24T00:00:00"/>
    <s v="Standard Class"/>
    <s v="JK-15625"/>
    <x v="600"/>
    <x v="0"/>
    <x v="0"/>
    <s v="Columbus"/>
    <x v="24"/>
    <n v="43229"/>
    <x v="3"/>
    <s v="OFF-AR-10004930"/>
    <x v="1"/>
    <x v="6"/>
    <x v="87"/>
    <x v="1963"/>
    <n v="2"/>
    <n v="0.2"/>
    <x v="2114"/>
    <x v="3"/>
    <x v="0"/>
    <n v="1"/>
    <n v="8.3333333333333329E-2"/>
  </r>
  <r>
    <x v="2340"/>
    <s v="CA-2018-137736"/>
    <x v="338"/>
    <d v="2018-11-15T00:00:00"/>
    <s v="Standard Class"/>
    <s v="DC-13285"/>
    <x v="290"/>
    <x v="0"/>
    <x v="0"/>
    <s v="Warner Robins"/>
    <x v="32"/>
    <n v="31088"/>
    <x v="0"/>
    <s v="OFF-AR-10004999"/>
    <x v="1"/>
    <x v="6"/>
    <x v="873"/>
    <x v="1085"/>
    <n v="7"/>
    <n v="0"/>
    <x v="1126"/>
    <x v="0"/>
    <x v="0"/>
    <n v="1"/>
    <n v="0.14285714285714285"/>
  </r>
  <r>
    <x v="2341"/>
    <s v="US-2016-143231"/>
    <x v="520"/>
    <d v="2017-01-03T00:00:00"/>
    <s v="First Class"/>
    <s v="GM-14455"/>
    <x v="39"/>
    <x v="2"/>
    <x v="0"/>
    <s v="Franklin"/>
    <x v="31"/>
    <n v="2038"/>
    <x v="3"/>
    <s v="FUR-FU-10002501"/>
    <x v="0"/>
    <x v="5"/>
    <x v="1293"/>
    <x v="1964"/>
    <n v="5"/>
    <n v="0"/>
    <x v="2115"/>
    <x v="3"/>
    <x v="0"/>
    <n v="0.5"/>
    <n v="8.3333333333333329E-2"/>
  </r>
  <r>
    <x v="2342"/>
    <s v="US-2016-143231"/>
    <x v="520"/>
    <d v="2017-01-03T00:00:00"/>
    <s v="First Class"/>
    <s v="GM-14455"/>
    <x v="39"/>
    <x v="2"/>
    <x v="0"/>
    <s v="Franklin"/>
    <x v="31"/>
    <n v="2038"/>
    <x v="3"/>
    <s v="TEC-AC-10000358"/>
    <x v="2"/>
    <x v="11"/>
    <x v="1287"/>
    <x v="1965"/>
    <n v="3"/>
    <n v="0"/>
    <x v="2116"/>
    <x v="3"/>
    <x v="0"/>
    <n v="0.5"/>
    <n v="8.3333333333333329E-2"/>
  </r>
  <r>
    <x v="2343"/>
    <s v="US-2016-155894"/>
    <x v="711"/>
    <d v="2016-07-30T00:00:00"/>
    <s v="Second Class"/>
    <s v="CL-11890"/>
    <x v="488"/>
    <x v="0"/>
    <x v="0"/>
    <s v="Chicago"/>
    <x v="10"/>
    <n v="60623"/>
    <x v="2"/>
    <s v="OFF-ST-10004804"/>
    <x v="1"/>
    <x v="4"/>
    <x v="233"/>
    <x v="1966"/>
    <n v="3"/>
    <n v="0.2"/>
    <x v="2117"/>
    <x v="2"/>
    <x v="0"/>
    <n v="1"/>
    <n v="0.14285714285714285"/>
  </r>
  <r>
    <x v="2344"/>
    <s v="CA-2018-119025"/>
    <x v="712"/>
    <d v="2018-02-28T00:00:00"/>
    <s v="Standard Class"/>
    <s v="PV-18985"/>
    <x v="391"/>
    <x v="2"/>
    <x v="0"/>
    <s v="Milwaukee"/>
    <x v="6"/>
    <n v="53209"/>
    <x v="2"/>
    <s v="OFF-AP-10001205"/>
    <x v="1"/>
    <x v="9"/>
    <x v="1294"/>
    <x v="1967"/>
    <n v="9"/>
    <n v="0"/>
    <x v="2118"/>
    <x v="2"/>
    <x v="0"/>
    <n v="1"/>
    <n v="7.6923076923076927E-2"/>
  </r>
  <r>
    <x v="2345"/>
    <s v="CA-2018-159373"/>
    <x v="69"/>
    <d v="2018-03-18T00:00:00"/>
    <s v="Standard Class"/>
    <s v="LT-17110"/>
    <x v="299"/>
    <x v="0"/>
    <x v="0"/>
    <s v="San Antonio"/>
    <x v="5"/>
    <n v="78207"/>
    <x v="2"/>
    <s v="OFF-PA-10000659"/>
    <x v="1"/>
    <x v="10"/>
    <x v="1295"/>
    <x v="1856"/>
    <n v="5"/>
    <n v="0.2"/>
    <x v="2119"/>
    <x v="2"/>
    <x v="0"/>
    <n v="0.33333333333333331"/>
    <n v="7.1428571428571425E-2"/>
  </r>
  <r>
    <x v="2346"/>
    <s v="CA-2018-159373"/>
    <x v="69"/>
    <d v="2018-03-18T00:00:00"/>
    <s v="Standard Class"/>
    <s v="LT-17110"/>
    <x v="299"/>
    <x v="0"/>
    <x v="0"/>
    <s v="San Antonio"/>
    <x v="5"/>
    <n v="78207"/>
    <x v="2"/>
    <s v="OFF-BI-10004141"/>
    <x v="1"/>
    <x v="8"/>
    <x v="1296"/>
    <x v="1968"/>
    <n v="2"/>
    <n v="0.8"/>
    <x v="2120"/>
    <x v="2"/>
    <x v="0"/>
    <n v="0.33333333333333331"/>
    <n v="7.1428571428571425E-2"/>
  </r>
  <r>
    <x v="2347"/>
    <s v="CA-2018-159373"/>
    <x v="69"/>
    <d v="2018-03-18T00:00:00"/>
    <s v="Standard Class"/>
    <s v="LT-17110"/>
    <x v="299"/>
    <x v="0"/>
    <x v="0"/>
    <s v="San Antonio"/>
    <x v="5"/>
    <n v="78207"/>
    <x v="2"/>
    <s v="FUR-TA-10004619"/>
    <x v="0"/>
    <x v="3"/>
    <x v="891"/>
    <x v="1969"/>
    <n v="5"/>
    <n v="0.3"/>
    <x v="232"/>
    <x v="2"/>
    <x v="0"/>
    <n v="0.33333333333333331"/>
    <n v="7.1428571428571425E-2"/>
  </r>
  <r>
    <x v="2348"/>
    <s v="CA-2019-109701"/>
    <x v="574"/>
    <d v="2019-12-03T00:00:00"/>
    <s v="Same Day"/>
    <s v="AM-10360"/>
    <x v="87"/>
    <x v="1"/>
    <x v="0"/>
    <s v="Los Angeles"/>
    <x v="1"/>
    <n v="90032"/>
    <x v="1"/>
    <s v="OFF-BI-10004187"/>
    <x v="1"/>
    <x v="8"/>
    <x v="620"/>
    <x v="1970"/>
    <n v="6"/>
    <n v="0.2"/>
    <x v="2121"/>
    <x v="1"/>
    <x v="0"/>
    <n v="0.2"/>
    <n v="8.3333333333333329E-2"/>
  </r>
  <r>
    <x v="2349"/>
    <s v="CA-2019-109701"/>
    <x v="574"/>
    <d v="2019-12-03T00:00:00"/>
    <s v="Same Day"/>
    <s v="AM-10360"/>
    <x v="87"/>
    <x v="1"/>
    <x v="0"/>
    <s v="Los Angeles"/>
    <x v="1"/>
    <n v="90032"/>
    <x v="1"/>
    <s v="OFF-BI-10000632"/>
    <x v="1"/>
    <x v="8"/>
    <x v="1297"/>
    <x v="1971"/>
    <n v="2"/>
    <n v="0.2"/>
    <x v="2122"/>
    <x v="1"/>
    <x v="0"/>
    <n v="0.2"/>
    <n v="8.3333333333333329E-2"/>
  </r>
  <r>
    <x v="2350"/>
    <s v="CA-2019-109701"/>
    <x v="574"/>
    <d v="2019-12-03T00:00:00"/>
    <s v="Same Day"/>
    <s v="AM-10360"/>
    <x v="87"/>
    <x v="1"/>
    <x v="0"/>
    <s v="Los Angeles"/>
    <x v="1"/>
    <n v="90032"/>
    <x v="1"/>
    <s v="OFF-PA-10003724"/>
    <x v="1"/>
    <x v="10"/>
    <x v="362"/>
    <x v="139"/>
    <n v="2"/>
    <n v="0"/>
    <x v="2123"/>
    <x v="1"/>
    <x v="0"/>
    <n v="0.2"/>
    <n v="8.3333333333333329E-2"/>
  </r>
  <r>
    <x v="2351"/>
    <s v="CA-2019-109701"/>
    <x v="574"/>
    <d v="2019-12-03T00:00:00"/>
    <s v="Same Day"/>
    <s v="AM-10360"/>
    <x v="87"/>
    <x v="1"/>
    <x v="0"/>
    <s v="Los Angeles"/>
    <x v="1"/>
    <n v="90032"/>
    <x v="1"/>
    <s v="OFF-AP-10002765"/>
    <x v="1"/>
    <x v="9"/>
    <x v="1261"/>
    <x v="1972"/>
    <n v="3"/>
    <n v="0"/>
    <x v="2124"/>
    <x v="1"/>
    <x v="0"/>
    <n v="0.2"/>
    <n v="8.3333333333333329E-2"/>
  </r>
  <r>
    <x v="2352"/>
    <s v="CA-2019-109701"/>
    <x v="574"/>
    <d v="2019-12-03T00:00:00"/>
    <s v="Same Day"/>
    <s v="AM-10360"/>
    <x v="87"/>
    <x v="1"/>
    <x v="0"/>
    <s v="Los Angeles"/>
    <x v="1"/>
    <n v="90032"/>
    <x v="1"/>
    <s v="OFF-AR-10001868"/>
    <x v="1"/>
    <x v="6"/>
    <x v="59"/>
    <x v="1973"/>
    <n v="6"/>
    <n v="0"/>
    <x v="2125"/>
    <x v="1"/>
    <x v="0"/>
    <n v="0.2"/>
    <n v="8.3333333333333329E-2"/>
  </r>
  <r>
    <x v="2353"/>
    <s v="CA-2017-111514"/>
    <x v="284"/>
    <d v="2017-09-02T00:00:00"/>
    <s v="First Class"/>
    <s v="SC-20260"/>
    <x v="609"/>
    <x v="1"/>
    <x v="0"/>
    <s v="San Francisco"/>
    <x v="1"/>
    <n v="94122"/>
    <x v="1"/>
    <s v="FUR-BO-10002545"/>
    <x v="0"/>
    <x v="0"/>
    <x v="37"/>
    <x v="1974"/>
    <n v="7"/>
    <n v="0.15"/>
    <x v="2126"/>
    <x v="1"/>
    <x v="0"/>
    <n v="0.25"/>
    <n v="5.5555555555555552E-2"/>
  </r>
  <r>
    <x v="2354"/>
    <s v="CA-2017-111514"/>
    <x v="284"/>
    <d v="2017-09-02T00:00:00"/>
    <s v="First Class"/>
    <s v="SC-20260"/>
    <x v="609"/>
    <x v="1"/>
    <x v="0"/>
    <s v="San Francisco"/>
    <x v="1"/>
    <n v="94122"/>
    <x v="1"/>
    <s v="OFF-BI-10002735"/>
    <x v="1"/>
    <x v="8"/>
    <x v="142"/>
    <x v="1975"/>
    <n v="5"/>
    <n v="0.2"/>
    <x v="2127"/>
    <x v="1"/>
    <x v="0"/>
    <n v="0.25"/>
    <n v="5.5555555555555552E-2"/>
  </r>
  <r>
    <x v="2355"/>
    <s v="CA-2017-111514"/>
    <x v="284"/>
    <d v="2017-09-02T00:00:00"/>
    <s v="First Class"/>
    <s v="SC-20260"/>
    <x v="609"/>
    <x v="1"/>
    <x v="0"/>
    <s v="San Francisco"/>
    <x v="1"/>
    <n v="94122"/>
    <x v="1"/>
    <s v="TEC-AC-10004864"/>
    <x v="2"/>
    <x v="11"/>
    <x v="1298"/>
    <x v="1976"/>
    <n v="1"/>
    <n v="0"/>
    <x v="2128"/>
    <x v="1"/>
    <x v="0"/>
    <n v="0.25"/>
    <n v="5.5555555555555552E-2"/>
  </r>
  <r>
    <x v="2356"/>
    <s v="CA-2017-111514"/>
    <x v="284"/>
    <d v="2017-09-02T00:00:00"/>
    <s v="First Class"/>
    <s v="SC-20260"/>
    <x v="609"/>
    <x v="1"/>
    <x v="0"/>
    <s v="San Francisco"/>
    <x v="1"/>
    <n v="94122"/>
    <x v="1"/>
    <s v="TEC-MA-10000597"/>
    <x v="2"/>
    <x v="15"/>
    <x v="1299"/>
    <x v="1977"/>
    <n v="3"/>
    <n v="0.2"/>
    <x v="2129"/>
    <x v="1"/>
    <x v="0"/>
    <n v="0.25"/>
    <n v="5.5555555555555552E-2"/>
  </r>
  <r>
    <x v="2357"/>
    <s v="US-2016-148838"/>
    <x v="461"/>
    <d v="2016-03-21T00:00:00"/>
    <s v="Standard Class"/>
    <s v="CP-12340"/>
    <x v="291"/>
    <x v="1"/>
    <x v="0"/>
    <s v="New York City"/>
    <x v="15"/>
    <n v="10024"/>
    <x v="3"/>
    <s v="FUR-TA-10003473"/>
    <x v="0"/>
    <x v="3"/>
    <x v="216"/>
    <x v="1978"/>
    <n v="7"/>
    <n v="0.4"/>
    <x v="2130"/>
    <x v="3"/>
    <x v="0"/>
    <n v="0.2"/>
    <n v="6.6666666666666666E-2"/>
  </r>
  <r>
    <x v="2358"/>
    <s v="US-2016-148838"/>
    <x v="461"/>
    <d v="2016-03-21T00:00:00"/>
    <s v="Standard Class"/>
    <s v="CP-12340"/>
    <x v="291"/>
    <x v="1"/>
    <x v="0"/>
    <s v="New York City"/>
    <x v="15"/>
    <n v="10024"/>
    <x v="3"/>
    <s v="FUR-TA-10001950"/>
    <x v="0"/>
    <x v="3"/>
    <x v="1284"/>
    <x v="1979"/>
    <n v="4"/>
    <n v="0.4"/>
    <x v="2131"/>
    <x v="3"/>
    <x v="0"/>
    <n v="0.2"/>
    <n v="6.6666666666666666E-2"/>
  </r>
  <r>
    <x v="2359"/>
    <s v="US-2016-148838"/>
    <x v="461"/>
    <d v="2016-03-21T00:00:00"/>
    <s v="Standard Class"/>
    <s v="CP-12340"/>
    <x v="291"/>
    <x v="1"/>
    <x v="0"/>
    <s v="New York City"/>
    <x v="15"/>
    <n v="10024"/>
    <x v="3"/>
    <s v="FUR-TA-10004175"/>
    <x v="0"/>
    <x v="3"/>
    <x v="1155"/>
    <x v="1980"/>
    <n v="3"/>
    <n v="0.4"/>
    <x v="2132"/>
    <x v="3"/>
    <x v="0"/>
    <n v="0.2"/>
    <n v="6.6666666666666666E-2"/>
  </r>
  <r>
    <x v="2360"/>
    <s v="US-2016-148838"/>
    <x v="461"/>
    <d v="2016-03-21T00:00:00"/>
    <s v="Standard Class"/>
    <s v="CP-12340"/>
    <x v="291"/>
    <x v="1"/>
    <x v="0"/>
    <s v="New York City"/>
    <x v="15"/>
    <n v="10024"/>
    <x v="3"/>
    <s v="OFF-PA-10002960"/>
    <x v="1"/>
    <x v="10"/>
    <x v="1300"/>
    <x v="1981"/>
    <n v="7"/>
    <n v="0"/>
    <x v="2133"/>
    <x v="3"/>
    <x v="0"/>
    <n v="0.2"/>
    <n v="6.6666666666666666E-2"/>
  </r>
  <r>
    <x v="2361"/>
    <s v="US-2016-148838"/>
    <x v="461"/>
    <d v="2016-03-21T00:00:00"/>
    <s v="Standard Class"/>
    <s v="CP-12340"/>
    <x v="291"/>
    <x v="1"/>
    <x v="0"/>
    <s v="New York City"/>
    <x v="15"/>
    <n v="10024"/>
    <x v="3"/>
    <s v="OFF-PA-10000919"/>
    <x v="1"/>
    <x v="10"/>
    <x v="1301"/>
    <x v="1982"/>
    <n v="4"/>
    <n v="0"/>
    <x v="2134"/>
    <x v="3"/>
    <x v="0"/>
    <n v="0.2"/>
    <n v="6.6666666666666666E-2"/>
  </r>
  <r>
    <x v="2362"/>
    <s v="CA-2019-136497"/>
    <x v="513"/>
    <d v="2019-04-20T00:00:00"/>
    <s v="Standard Class"/>
    <s v="RF-19840"/>
    <x v="167"/>
    <x v="0"/>
    <x v="0"/>
    <s v="Columbus"/>
    <x v="24"/>
    <n v="43229"/>
    <x v="3"/>
    <s v="OFF-BI-10001553"/>
    <x v="1"/>
    <x v="8"/>
    <x v="1302"/>
    <x v="1983"/>
    <n v="5"/>
    <n v="0.7"/>
    <x v="2135"/>
    <x v="3"/>
    <x v="0"/>
    <n v="1"/>
    <n v="9.0909090909090912E-2"/>
  </r>
  <r>
    <x v="2363"/>
    <s v="US-2018-108637"/>
    <x v="69"/>
    <d v="2018-03-18T00:00:00"/>
    <s v="Standard Class"/>
    <s v="AB-10060"/>
    <x v="144"/>
    <x v="2"/>
    <x v="0"/>
    <s v="Waynesboro"/>
    <x v="17"/>
    <n v="22980"/>
    <x v="0"/>
    <s v="FUR-FU-10004864"/>
    <x v="0"/>
    <x v="5"/>
    <x v="441"/>
    <x v="1984"/>
    <n v="2"/>
    <n v="0"/>
    <x v="2136"/>
    <x v="0"/>
    <x v="0"/>
    <n v="0.33333333333333331"/>
    <n v="5.5555555555555552E-2"/>
  </r>
  <r>
    <x v="2364"/>
    <s v="US-2018-108637"/>
    <x v="69"/>
    <d v="2018-03-18T00:00:00"/>
    <s v="Standard Class"/>
    <s v="AB-10060"/>
    <x v="144"/>
    <x v="2"/>
    <x v="0"/>
    <s v="Waynesboro"/>
    <x v="17"/>
    <n v="22980"/>
    <x v="0"/>
    <s v="OFF-AP-10004540"/>
    <x v="1"/>
    <x v="9"/>
    <x v="1303"/>
    <x v="1985"/>
    <n v="2"/>
    <n v="0"/>
    <x v="2137"/>
    <x v="0"/>
    <x v="0"/>
    <n v="0.33333333333333331"/>
    <n v="5.5555555555555552E-2"/>
  </r>
  <r>
    <x v="2365"/>
    <s v="US-2018-108637"/>
    <x v="69"/>
    <d v="2018-03-18T00:00:00"/>
    <s v="Standard Class"/>
    <s v="AB-10060"/>
    <x v="144"/>
    <x v="2"/>
    <x v="0"/>
    <s v="Waynesboro"/>
    <x v="17"/>
    <n v="22980"/>
    <x v="0"/>
    <s v="OFF-BI-10004965"/>
    <x v="1"/>
    <x v="8"/>
    <x v="1014"/>
    <x v="1986"/>
    <n v="4"/>
    <n v="0"/>
    <x v="2138"/>
    <x v="0"/>
    <x v="0"/>
    <n v="0.33333333333333331"/>
    <n v="5.5555555555555552E-2"/>
  </r>
  <r>
    <x v="2366"/>
    <s v="CA-2016-102295"/>
    <x v="156"/>
    <d v="2016-11-26T00:00:00"/>
    <s v="Second Class"/>
    <s v="EH-13990"/>
    <x v="552"/>
    <x v="0"/>
    <x v="0"/>
    <s v="Sacramento"/>
    <x v="1"/>
    <n v="95823"/>
    <x v="1"/>
    <s v="FUR-CH-10001714"/>
    <x v="0"/>
    <x v="1"/>
    <x v="1304"/>
    <x v="1987"/>
    <n v="1"/>
    <n v="0.2"/>
    <x v="2139"/>
    <x v="1"/>
    <x v="0"/>
    <n v="1"/>
    <n v="0.125"/>
  </r>
  <r>
    <x v="2367"/>
    <s v="CA-2019-123659"/>
    <x v="516"/>
    <d v="2019-02-13T00:00:00"/>
    <s v="First Class"/>
    <s v="MN-17935"/>
    <x v="438"/>
    <x v="0"/>
    <x v="0"/>
    <s v="Clinton"/>
    <x v="39"/>
    <n v="20735"/>
    <x v="3"/>
    <s v="OFF-PA-10002464"/>
    <x v="1"/>
    <x v="10"/>
    <x v="1002"/>
    <x v="1071"/>
    <n v="4"/>
    <n v="0"/>
    <x v="1112"/>
    <x v="3"/>
    <x v="0"/>
    <n v="1"/>
    <n v="0.1"/>
  </r>
  <r>
    <x v="2368"/>
    <s v="US-2018-129469"/>
    <x v="713"/>
    <d v="2018-09-27T00:00:00"/>
    <s v="Standard Class"/>
    <s v="KL-16555"/>
    <x v="126"/>
    <x v="1"/>
    <x v="0"/>
    <s v="Fairfield"/>
    <x v="24"/>
    <n v="45014"/>
    <x v="3"/>
    <s v="FUR-FU-10002298"/>
    <x v="0"/>
    <x v="5"/>
    <x v="1305"/>
    <x v="1988"/>
    <n v="6"/>
    <n v="0.2"/>
    <x v="2140"/>
    <x v="3"/>
    <x v="0"/>
    <n v="0.5"/>
    <n v="4.5454545454545456E-2"/>
  </r>
  <r>
    <x v="2369"/>
    <s v="US-2018-129469"/>
    <x v="713"/>
    <d v="2018-09-27T00:00:00"/>
    <s v="Standard Class"/>
    <s v="KL-16555"/>
    <x v="126"/>
    <x v="1"/>
    <x v="0"/>
    <s v="Fairfield"/>
    <x v="24"/>
    <n v="45014"/>
    <x v="3"/>
    <s v="OFF-AR-10000315"/>
    <x v="1"/>
    <x v="6"/>
    <x v="1306"/>
    <x v="1989"/>
    <n v="2"/>
    <n v="0.2"/>
    <x v="2141"/>
    <x v="3"/>
    <x v="0"/>
    <n v="0.5"/>
    <n v="4.5454545454545456E-2"/>
  </r>
  <r>
    <x v="2370"/>
    <s v="CA-2019-155152"/>
    <x v="437"/>
    <d v="2019-07-09T00:00:00"/>
    <s v="Second Class"/>
    <s v="MP-17965"/>
    <x v="172"/>
    <x v="1"/>
    <x v="0"/>
    <s v="Warwick"/>
    <x v="34"/>
    <n v="2886"/>
    <x v="3"/>
    <s v="TEC-AC-10004353"/>
    <x v="2"/>
    <x v="11"/>
    <x v="724"/>
    <x v="1990"/>
    <n v="4"/>
    <n v="0"/>
    <x v="2142"/>
    <x v="3"/>
    <x v="0"/>
    <n v="1"/>
    <n v="0.05"/>
  </r>
  <r>
    <x v="2371"/>
    <s v="CA-2018-159940"/>
    <x v="274"/>
    <d v="2018-07-11T00:00:00"/>
    <s v="Second Class"/>
    <s v="BF-11020"/>
    <x v="292"/>
    <x v="1"/>
    <x v="0"/>
    <s v="Aurora"/>
    <x v="10"/>
    <n v="60505"/>
    <x v="2"/>
    <s v="FUR-FU-10004973"/>
    <x v="0"/>
    <x v="5"/>
    <x v="1143"/>
    <x v="1991"/>
    <n v="8"/>
    <n v="0.6"/>
    <x v="2143"/>
    <x v="2"/>
    <x v="0"/>
    <n v="0.25"/>
    <n v="4.7619047619047616E-2"/>
  </r>
  <r>
    <x v="2372"/>
    <s v="CA-2018-159940"/>
    <x v="274"/>
    <d v="2018-07-11T00:00:00"/>
    <s v="Second Class"/>
    <s v="BF-11020"/>
    <x v="292"/>
    <x v="1"/>
    <x v="0"/>
    <s v="Aurora"/>
    <x v="10"/>
    <n v="60505"/>
    <x v="2"/>
    <s v="OFF-FA-10000936"/>
    <x v="1"/>
    <x v="13"/>
    <x v="1307"/>
    <x v="1992"/>
    <n v="1"/>
    <n v="0.2"/>
    <x v="2144"/>
    <x v="2"/>
    <x v="0"/>
    <n v="0.25"/>
    <n v="4.7619047619047616E-2"/>
  </r>
  <r>
    <x v="2373"/>
    <s v="CA-2018-159940"/>
    <x v="274"/>
    <d v="2018-07-11T00:00:00"/>
    <s v="Second Class"/>
    <s v="BF-11020"/>
    <x v="292"/>
    <x v="1"/>
    <x v="0"/>
    <s v="Aurora"/>
    <x v="10"/>
    <n v="60505"/>
    <x v="2"/>
    <s v="OFF-PA-10001609"/>
    <x v="1"/>
    <x v="10"/>
    <x v="1116"/>
    <x v="1993"/>
    <n v="9"/>
    <n v="0.2"/>
    <x v="2145"/>
    <x v="2"/>
    <x v="0"/>
    <n v="0.25"/>
    <n v="4.7619047619047616E-2"/>
  </r>
  <r>
    <x v="2374"/>
    <s v="CA-2018-159940"/>
    <x v="274"/>
    <d v="2018-07-11T00:00:00"/>
    <s v="Second Class"/>
    <s v="BF-11020"/>
    <x v="292"/>
    <x v="1"/>
    <x v="0"/>
    <s v="Aurora"/>
    <x v="10"/>
    <n v="60505"/>
    <x v="2"/>
    <s v="FUR-CH-10000785"/>
    <x v="0"/>
    <x v="1"/>
    <x v="323"/>
    <x v="1994"/>
    <n v="2"/>
    <n v="0.3"/>
    <x v="2146"/>
    <x v="2"/>
    <x v="0"/>
    <n v="0.25"/>
    <n v="4.7619047619047616E-2"/>
  </r>
  <r>
    <x v="2375"/>
    <s v="CA-2019-119669"/>
    <x v="714"/>
    <d v="2019-01-30T00:00:00"/>
    <s v="Standard Class"/>
    <s v="TP-21130"/>
    <x v="236"/>
    <x v="0"/>
    <x v="0"/>
    <s v="Smyrna"/>
    <x v="32"/>
    <n v="30080"/>
    <x v="0"/>
    <s v="OFF-FA-10000053"/>
    <x v="1"/>
    <x v="13"/>
    <x v="962"/>
    <x v="1995"/>
    <n v="3"/>
    <n v="0"/>
    <x v="2147"/>
    <x v="0"/>
    <x v="0"/>
    <n v="1"/>
    <n v="6.25E-2"/>
  </r>
  <r>
    <x v="2376"/>
    <s v="US-2016-164616"/>
    <x v="710"/>
    <d v="2016-08-21T00:00:00"/>
    <s v="Second Class"/>
    <s v="MS-17770"/>
    <x v="474"/>
    <x v="0"/>
    <x v="0"/>
    <s v="Columbus"/>
    <x v="24"/>
    <n v="43229"/>
    <x v="3"/>
    <s v="OFF-BI-10001718"/>
    <x v="1"/>
    <x v="8"/>
    <x v="1225"/>
    <x v="1996"/>
    <n v="4"/>
    <n v="0.7"/>
    <x v="2148"/>
    <x v="3"/>
    <x v="0"/>
    <n v="0.5"/>
    <n v="5.2631578947368418E-2"/>
  </r>
  <r>
    <x v="2377"/>
    <s v="US-2016-164616"/>
    <x v="710"/>
    <d v="2016-08-21T00:00:00"/>
    <s v="Second Class"/>
    <s v="MS-17770"/>
    <x v="474"/>
    <x v="0"/>
    <x v="0"/>
    <s v="Columbus"/>
    <x v="24"/>
    <n v="43229"/>
    <x v="3"/>
    <s v="OFF-SU-10004768"/>
    <x v="1"/>
    <x v="14"/>
    <x v="1308"/>
    <x v="1997"/>
    <n v="2"/>
    <n v="0.2"/>
    <x v="2149"/>
    <x v="3"/>
    <x v="0"/>
    <n v="0.5"/>
    <n v="5.2631578947368418E-2"/>
  </r>
  <r>
    <x v="2378"/>
    <s v="CA-2017-148628"/>
    <x v="401"/>
    <d v="2017-12-11T00:00:00"/>
    <s v="Standard Class"/>
    <s v="KM-16375"/>
    <x v="454"/>
    <x v="2"/>
    <x v="0"/>
    <s v="Thousand Oaks"/>
    <x v="1"/>
    <n v="91360"/>
    <x v="1"/>
    <s v="OFF-PA-10003883"/>
    <x v="1"/>
    <x v="10"/>
    <x v="1238"/>
    <x v="1998"/>
    <n v="5"/>
    <n v="0"/>
    <x v="2150"/>
    <x v="1"/>
    <x v="0"/>
    <n v="1"/>
    <n v="0.05"/>
  </r>
  <r>
    <x v="2379"/>
    <s v="CA-2018-118052"/>
    <x v="715"/>
    <d v="2018-05-10T00:00:00"/>
    <s v="Standard Class"/>
    <s v="BE-11455"/>
    <x v="534"/>
    <x v="2"/>
    <x v="0"/>
    <s v="Lorain"/>
    <x v="24"/>
    <n v="44052"/>
    <x v="3"/>
    <s v="OFF-FA-10004248"/>
    <x v="1"/>
    <x v="13"/>
    <x v="485"/>
    <x v="1999"/>
    <n v="2"/>
    <n v="0.2"/>
    <x v="2151"/>
    <x v="3"/>
    <x v="0"/>
    <n v="0.33333333333333331"/>
    <n v="7.6923076923076927E-2"/>
  </r>
  <r>
    <x v="2380"/>
    <s v="CA-2018-118052"/>
    <x v="715"/>
    <d v="2018-05-10T00:00:00"/>
    <s v="Standard Class"/>
    <s v="BE-11455"/>
    <x v="534"/>
    <x v="2"/>
    <x v="0"/>
    <s v="Lorain"/>
    <x v="24"/>
    <n v="44052"/>
    <x v="3"/>
    <s v="OFF-PA-10002581"/>
    <x v="1"/>
    <x v="10"/>
    <x v="1309"/>
    <x v="2000"/>
    <n v="2"/>
    <n v="0.2"/>
    <x v="2152"/>
    <x v="3"/>
    <x v="0"/>
    <n v="0.33333333333333331"/>
    <n v="7.6923076923076927E-2"/>
  </r>
  <r>
    <x v="2381"/>
    <s v="CA-2018-118052"/>
    <x v="715"/>
    <d v="2018-05-10T00:00:00"/>
    <s v="Standard Class"/>
    <s v="BE-11455"/>
    <x v="534"/>
    <x v="2"/>
    <x v="0"/>
    <s v="Lorain"/>
    <x v="24"/>
    <n v="44052"/>
    <x v="3"/>
    <s v="FUR-FU-10004848"/>
    <x v="0"/>
    <x v="5"/>
    <x v="1310"/>
    <x v="2001"/>
    <n v="7"/>
    <n v="0.2"/>
    <x v="2153"/>
    <x v="3"/>
    <x v="0"/>
    <n v="0.33333333333333331"/>
    <n v="7.6923076923076927E-2"/>
  </r>
  <r>
    <x v="2382"/>
    <s v="US-2019-117534"/>
    <x v="613"/>
    <d v="2019-03-26T00:00:00"/>
    <s v="First Class"/>
    <s v="CV-12295"/>
    <x v="610"/>
    <x v="0"/>
    <x v="0"/>
    <s v="Fresno"/>
    <x v="1"/>
    <n v="93727"/>
    <x v="1"/>
    <s v="OFF-AP-10002403"/>
    <x v="1"/>
    <x v="9"/>
    <x v="1311"/>
    <x v="2002"/>
    <n v="4"/>
    <n v="0"/>
    <x v="2154"/>
    <x v="1"/>
    <x v="0"/>
    <n v="0.2"/>
    <n v="7.6923076923076927E-2"/>
  </r>
  <r>
    <x v="2383"/>
    <s v="US-2019-117534"/>
    <x v="613"/>
    <d v="2019-03-26T00:00:00"/>
    <s v="First Class"/>
    <s v="CV-12295"/>
    <x v="610"/>
    <x v="0"/>
    <x v="0"/>
    <s v="Fresno"/>
    <x v="1"/>
    <n v="93727"/>
    <x v="1"/>
    <s v="OFF-AR-10003087"/>
    <x v="1"/>
    <x v="6"/>
    <x v="772"/>
    <x v="2003"/>
    <n v="9"/>
    <n v="0"/>
    <x v="2155"/>
    <x v="1"/>
    <x v="0"/>
    <n v="0.2"/>
    <n v="7.6923076923076927E-2"/>
  </r>
  <r>
    <x v="2384"/>
    <s v="US-2019-117534"/>
    <x v="613"/>
    <d v="2019-03-26T00:00:00"/>
    <s v="First Class"/>
    <s v="CV-12295"/>
    <x v="610"/>
    <x v="0"/>
    <x v="0"/>
    <s v="Fresno"/>
    <x v="1"/>
    <n v="93727"/>
    <x v="1"/>
    <s v="OFF-BI-10002026"/>
    <x v="1"/>
    <x v="8"/>
    <x v="912"/>
    <x v="2004"/>
    <n v="4"/>
    <n v="0.2"/>
    <x v="2156"/>
    <x v="1"/>
    <x v="0"/>
    <n v="0.2"/>
    <n v="7.6923076923076927E-2"/>
  </r>
  <r>
    <x v="2385"/>
    <s v="US-2019-117534"/>
    <x v="613"/>
    <d v="2019-03-26T00:00:00"/>
    <s v="First Class"/>
    <s v="CV-12295"/>
    <x v="610"/>
    <x v="0"/>
    <x v="0"/>
    <s v="Fresno"/>
    <x v="1"/>
    <n v="93727"/>
    <x v="1"/>
    <s v="TEC-PH-10000141"/>
    <x v="2"/>
    <x v="7"/>
    <x v="1312"/>
    <x v="2005"/>
    <n v="4"/>
    <n v="0.2"/>
    <x v="2157"/>
    <x v="1"/>
    <x v="0"/>
    <n v="0.2"/>
    <n v="7.6923076923076927E-2"/>
  </r>
  <r>
    <x v="2386"/>
    <s v="US-2019-117534"/>
    <x v="613"/>
    <d v="2019-03-26T00:00:00"/>
    <s v="First Class"/>
    <s v="CV-12295"/>
    <x v="610"/>
    <x v="0"/>
    <x v="0"/>
    <s v="Fresno"/>
    <x v="1"/>
    <n v="93727"/>
    <x v="1"/>
    <s v="TEC-CO-10000971"/>
    <x v="2"/>
    <x v="16"/>
    <x v="1313"/>
    <x v="2006"/>
    <n v="2"/>
    <n v="0.2"/>
    <x v="2158"/>
    <x v="1"/>
    <x v="0"/>
    <n v="0.2"/>
    <n v="7.6923076923076927E-2"/>
  </r>
  <r>
    <x v="2387"/>
    <s v="CA-2017-145065"/>
    <x v="295"/>
    <d v="2017-12-15T00:00:00"/>
    <s v="First Class"/>
    <s v="DK-13375"/>
    <x v="589"/>
    <x v="0"/>
    <x v="0"/>
    <s v="San Diego"/>
    <x v="1"/>
    <n v="92105"/>
    <x v="1"/>
    <s v="OFF-FA-10001229"/>
    <x v="1"/>
    <x v="13"/>
    <x v="128"/>
    <x v="2007"/>
    <n v="2"/>
    <n v="0"/>
    <x v="2159"/>
    <x v="1"/>
    <x v="0"/>
    <n v="0.5"/>
    <n v="4.3478260869565216E-2"/>
  </r>
  <r>
    <x v="2388"/>
    <s v="CA-2017-145065"/>
    <x v="295"/>
    <d v="2017-12-15T00:00:00"/>
    <s v="First Class"/>
    <s v="DK-13375"/>
    <x v="589"/>
    <x v="0"/>
    <x v="0"/>
    <s v="San Diego"/>
    <x v="1"/>
    <n v="92105"/>
    <x v="1"/>
    <s v="OFF-BI-10002437"/>
    <x v="1"/>
    <x v="8"/>
    <x v="1314"/>
    <x v="671"/>
    <n v="2"/>
    <n v="0.2"/>
    <x v="683"/>
    <x v="1"/>
    <x v="0"/>
    <n v="0.5"/>
    <n v="4.3478260869565216E-2"/>
  </r>
  <r>
    <x v="2389"/>
    <s v="US-2017-127040"/>
    <x v="401"/>
    <d v="2017-12-10T00:00:00"/>
    <s v="Standard Class"/>
    <s v="SG-20605"/>
    <x v="611"/>
    <x v="0"/>
    <x v="0"/>
    <s v="New York City"/>
    <x v="15"/>
    <n v="10009"/>
    <x v="3"/>
    <s v="OFF-PA-10004255"/>
    <x v="1"/>
    <x v="10"/>
    <x v="1315"/>
    <x v="90"/>
    <n v="1"/>
    <n v="0"/>
    <x v="90"/>
    <x v="3"/>
    <x v="0"/>
    <n v="0.25"/>
    <n v="7.6923076923076927E-2"/>
  </r>
  <r>
    <x v="2390"/>
    <s v="US-2017-127040"/>
    <x v="401"/>
    <d v="2017-12-10T00:00:00"/>
    <s v="Standard Class"/>
    <s v="SG-20605"/>
    <x v="611"/>
    <x v="0"/>
    <x v="0"/>
    <s v="New York City"/>
    <x v="15"/>
    <n v="10009"/>
    <x v="3"/>
    <s v="OFF-PA-10001184"/>
    <x v="1"/>
    <x v="10"/>
    <x v="1316"/>
    <x v="1085"/>
    <n v="7"/>
    <n v="0"/>
    <x v="2160"/>
    <x v="3"/>
    <x v="0"/>
    <n v="0.25"/>
    <n v="7.6923076923076927E-2"/>
  </r>
  <r>
    <x v="2391"/>
    <s v="US-2017-127040"/>
    <x v="401"/>
    <d v="2017-12-10T00:00:00"/>
    <s v="Standard Class"/>
    <s v="SG-20605"/>
    <x v="611"/>
    <x v="0"/>
    <x v="0"/>
    <s v="New York City"/>
    <x v="15"/>
    <n v="10009"/>
    <x v="3"/>
    <s v="TEC-AC-10002637"/>
    <x v="2"/>
    <x v="11"/>
    <x v="1317"/>
    <x v="2008"/>
    <n v="9"/>
    <n v="0"/>
    <x v="2161"/>
    <x v="3"/>
    <x v="0"/>
    <n v="0.25"/>
    <n v="7.6923076923076927E-2"/>
  </r>
  <r>
    <x v="2392"/>
    <s v="US-2017-127040"/>
    <x v="401"/>
    <d v="2017-12-10T00:00:00"/>
    <s v="Standard Class"/>
    <s v="SG-20605"/>
    <x v="611"/>
    <x v="0"/>
    <x v="0"/>
    <s v="New York City"/>
    <x v="15"/>
    <n v="10009"/>
    <x v="3"/>
    <s v="FUR-FU-10002878"/>
    <x v="0"/>
    <x v="5"/>
    <x v="1134"/>
    <x v="2009"/>
    <n v="4"/>
    <n v="0"/>
    <x v="2162"/>
    <x v="3"/>
    <x v="0"/>
    <n v="0.25"/>
    <n v="7.6923076923076927E-2"/>
  </r>
  <r>
    <x v="2393"/>
    <s v="CA-2018-128111"/>
    <x v="716"/>
    <d v="2018-03-23T00:00:00"/>
    <s v="Standard Class"/>
    <s v="CS-12355"/>
    <x v="394"/>
    <x v="0"/>
    <x v="0"/>
    <s v="Malden"/>
    <x v="31"/>
    <n v="2148"/>
    <x v="3"/>
    <s v="OFF-AR-10000588"/>
    <x v="1"/>
    <x v="6"/>
    <x v="398"/>
    <x v="2010"/>
    <n v="2"/>
    <n v="0"/>
    <x v="2163"/>
    <x v="3"/>
    <x v="0"/>
    <n v="1"/>
    <n v="4.5454545454545456E-2"/>
  </r>
  <r>
    <x v="2394"/>
    <s v="CA-2017-137897"/>
    <x v="717"/>
    <d v="2017-11-19T00:00:00"/>
    <s v="Standard Class"/>
    <s v="PJ-18835"/>
    <x v="601"/>
    <x v="1"/>
    <x v="0"/>
    <s v="New York City"/>
    <x v="15"/>
    <n v="10035"/>
    <x v="3"/>
    <s v="TEC-AC-10002217"/>
    <x v="2"/>
    <x v="11"/>
    <x v="1187"/>
    <x v="2011"/>
    <n v="2"/>
    <n v="0"/>
    <x v="2164"/>
    <x v="3"/>
    <x v="0"/>
    <n v="0.33333333333333331"/>
    <n v="7.6923076923076927E-2"/>
  </r>
  <r>
    <x v="2395"/>
    <s v="CA-2017-137897"/>
    <x v="717"/>
    <d v="2017-11-19T00:00:00"/>
    <s v="Standard Class"/>
    <s v="PJ-18835"/>
    <x v="601"/>
    <x v="1"/>
    <x v="0"/>
    <s v="New York City"/>
    <x v="15"/>
    <n v="10035"/>
    <x v="3"/>
    <s v="TEC-AC-10001267"/>
    <x v="2"/>
    <x v="11"/>
    <x v="538"/>
    <x v="2012"/>
    <n v="2"/>
    <n v="0"/>
    <x v="2165"/>
    <x v="3"/>
    <x v="0"/>
    <n v="0.33333333333333331"/>
    <n v="7.6923076923076927E-2"/>
  </r>
  <r>
    <x v="2396"/>
    <s v="CA-2017-137897"/>
    <x v="717"/>
    <d v="2017-11-19T00:00:00"/>
    <s v="Standard Class"/>
    <s v="PJ-18835"/>
    <x v="601"/>
    <x v="1"/>
    <x v="0"/>
    <s v="New York City"/>
    <x v="15"/>
    <n v="10035"/>
    <x v="3"/>
    <s v="OFF-PA-10004041"/>
    <x v="1"/>
    <x v="10"/>
    <x v="949"/>
    <x v="2013"/>
    <n v="5"/>
    <n v="0"/>
    <x v="2166"/>
    <x v="3"/>
    <x v="0"/>
    <n v="0.33333333333333331"/>
    <n v="7.6923076923076927E-2"/>
  </r>
  <r>
    <x v="2397"/>
    <s v="CA-2019-169264"/>
    <x v="718"/>
    <d v="2019-08-16T00:00:00"/>
    <s v="Second Class"/>
    <s v="NP-18700"/>
    <x v="413"/>
    <x v="0"/>
    <x v="0"/>
    <s v="San Francisco"/>
    <x v="1"/>
    <n v="94109"/>
    <x v="1"/>
    <s v="OFF-LA-10001613"/>
    <x v="1"/>
    <x v="2"/>
    <x v="743"/>
    <x v="1784"/>
    <n v="2"/>
    <n v="0"/>
    <x v="2167"/>
    <x v="1"/>
    <x v="0"/>
    <n v="0.5"/>
    <n v="7.6923076923076927E-2"/>
  </r>
  <r>
    <x v="2398"/>
    <s v="CA-2019-169264"/>
    <x v="718"/>
    <d v="2019-08-16T00:00:00"/>
    <s v="Second Class"/>
    <s v="NP-18700"/>
    <x v="413"/>
    <x v="0"/>
    <x v="0"/>
    <s v="San Francisco"/>
    <x v="1"/>
    <n v="94109"/>
    <x v="1"/>
    <s v="OFF-AR-10000246"/>
    <x v="1"/>
    <x v="6"/>
    <x v="21"/>
    <x v="1459"/>
    <n v="6"/>
    <n v="0"/>
    <x v="2168"/>
    <x v="1"/>
    <x v="0"/>
    <n v="0.5"/>
    <n v="7.6923076923076927E-2"/>
  </r>
  <r>
    <x v="2399"/>
    <s v="CA-2019-147361"/>
    <x v="428"/>
    <d v="2019-09-15T00:00:00"/>
    <s v="Standard Class"/>
    <s v="SB-20290"/>
    <x v="115"/>
    <x v="1"/>
    <x v="0"/>
    <s v="Florence"/>
    <x v="20"/>
    <n v="29501"/>
    <x v="0"/>
    <s v="OFF-ST-10001809"/>
    <x v="1"/>
    <x v="4"/>
    <x v="435"/>
    <x v="2014"/>
    <n v="7"/>
    <n v="0"/>
    <x v="2169"/>
    <x v="0"/>
    <x v="0"/>
    <n v="0.5"/>
    <n v="5.8823529411764705E-2"/>
  </r>
  <r>
    <x v="2400"/>
    <s v="CA-2019-147361"/>
    <x v="428"/>
    <d v="2019-09-15T00:00:00"/>
    <s v="Standard Class"/>
    <s v="SB-20290"/>
    <x v="115"/>
    <x v="1"/>
    <x v="0"/>
    <s v="Florence"/>
    <x v="20"/>
    <n v="29501"/>
    <x v="0"/>
    <s v="OFF-ST-10002214"/>
    <x v="1"/>
    <x v="4"/>
    <x v="1003"/>
    <x v="2015"/>
    <n v="5"/>
    <n v="0"/>
    <x v="2170"/>
    <x v="0"/>
    <x v="0"/>
    <n v="0.5"/>
    <n v="5.8823529411764705E-2"/>
  </r>
  <r>
    <x v="2401"/>
    <s v="CA-2019-145877"/>
    <x v="719"/>
    <d v="2019-04-04T00:00:00"/>
    <s v="Second Class"/>
    <s v="AS-10090"/>
    <x v="548"/>
    <x v="0"/>
    <x v="0"/>
    <s v="Springfield"/>
    <x v="25"/>
    <n v="65807"/>
    <x v="2"/>
    <s v="OFF-ST-10000649"/>
    <x v="1"/>
    <x v="4"/>
    <x v="946"/>
    <x v="2016"/>
    <n v="6"/>
    <n v="0"/>
    <x v="2171"/>
    <x v="2"/>
    <x v="0"/>
    <n v="0.5"/>
    <n v="0.04"/>
  </r>
  <r>
    <x v="2402"/>
    <s v="CA-2019-145877"/>
    <x v="719"/>
    <d v="2019-04-04T00:00:00"/>
    <s v="Second Class"/>
    <s v="AS-10090"/>
    <x v="548"/>
    <x v="0"/>
    <x v="0"/>
    <s v="Springfield"/>
    <x v="25"/>
    <n v="65807"/>
    <x v="2"/>
    <s v="OFF-EN-10001990"/>
    <x v="1"/>
    <x v="12"/>
    <x v="153"/>
    <x v="158"/>
    <n v="5"/>
    <n v="0"/>
    <x v="160"/>
    <x v="2"/>
    <x v="0"/>
    <n v="0.5"/>
    <n v="0.04"/>
  </r>
  <r>
    <x v="2403"/>
    <s v="US-2018-110170"/>
    <x v="720"/>
    <d v="2018-10-03T00:00:00"/>
    <s v="Standard Class"/>
    <s v="HM-14860"/>
    <x v="447"/>
    <x v="1"/>
    <x v="0"/>
    <s v="Huntsville"/>
    <x v="5"/>
    <n v="77340"/>
    <x v="2"/>
    <s v="FUR-BO-10000780"/>
    <x v="0"/>
    <x v="0"/>
    <x v="1318"/>
    <x v="2017"/>
    <n v="7"/>
    <n v="0.32"/>
    <x v="2172"/>
    <x v="2"/>
    <x v="0"/>
    <n v="1"/>
    <n v="0.05"/>
  </r>
  <r>
    <x v="2404"/>
    <s v="CA-2019-108574"/>
    <x v="566"/>
    <d v="2019-10-11T00:00:00"/>
    <s v="Standard Class"/>
    <s v="MG-18145"/>
    <x v="207"/>
    <x v="0"/>
    <x v="0"/>
    <s v="Los Angeles"/>
    <x v="1"/>
    <n v="90045"/>
    <x v="1"/>
    <s v="TEC-AC-10002049"/>
    <x v="2"/>
    <x v="11"/>
    <x v="695"/>
    <x v="2018"/>
    <n v="9"/>
    <n v="0"/>
    <x v="2173"/>
    <x v="1"/>
    <x v="0"/>
    <n v="0.33333333333333331"/>
    <n v="0.125"/>
  </r>
  <r>
    <x v="2405"/>
    <s v="CA-2019-108574"/>
    <x v="566"/>
    <d v="2019-10-11T00:00:00"/>
    <s v="Standard Class"/>
    <s v="MG-18145"/>
    <x v="207"/>
    <x v="0"/>
    <x v="0"/>
    <s v="Los Angeles"/>
    <x v="1"/>
    <n v="90045"/>
    <x v="1"/>
    <s v="TEC-PH-10003555"/>
    <x v="2"/>
    <x v="7"/>
    <x v="462"/>
    <x v="2019"/>
    <n v="7"/>
    <n v="0.2"/>
    <x v="2174"/>
    <x v="1"/>
    <x v="0"/>
    <n v="0.33333333333333331"/>
    <n v="0.125"/>
  </r>
  <r>
    <x v="2406"/>
    <s v="CA-2019-108574"/>
    <x v="566"/>
    <d v="2019-10-11T00:00:00"/>
    <s v="Standard Class"/>
    <s v="MG-18145"/>
    <x v="207"/>
    <x v="0"/>
    <x v="0"/>
    <s v="Los Angeles"/>
    <x v="1"/>
    <n v="90045"/>
    <x v="1"/>
    <s v="TEC-PH-10000702"/>
    <x v="2"/>
    <x v="7"/>
    <x v="312"/>
    <x v="2020"/>
    <n v="10"/>
    <n v="0.2"/>
    <x v="2175"/>
    <x v="1"/>
    <x v="0"/>
    <n v="0.33333333333333331"/>
    <n v="0.125"/>
  </r>
  <r>
    <x v="2407"/>
    <s v="CA-2019-144589"/>
    <x v="176"/>
    <d v="2019-01-25T00:00:00"/>
    <s v="Standard Class"/>
    <s v="TM-21010"/>
    <x v="612"/>
    <x v="0"/>
    <x v="0"/>
    <s v="San Francisco"/>
    <x v="1"/>
    <n v="94122"/>
    <x v="1"/>
    <s v="OFF-AR-10003631"/>
    <x v="1"/>
    <x v="6"/>
    <x v="772"/>
    <x v="2021"/>
    <n v="5"/>
    <n v="0"/>
    <x v="2176"/>
    <x v="1"/>
    <x v="0"/>
    <n v="0.5"/>
    <n v="5.2631578947368418E-2"/>
  </r>
  <r>
    <x v="2408"/>
    <s v="CA-2019-144589"/>
    <x v="176"/>
    <d v="2019-01-25T00:00:00"/>
    <s v="Standard Class"/>
    <s v="TM-21010"/>
    <x v="612"/>
    <x v="0"/>
    <x v="0"/>
    <s v="San Francisco"/>
    <x v="1"/>
    <n v="94122"/>
    <x v="1"/>
    <s v="TEC-PH-10003072"/>
    <x v="2"/>
    <x v="7"/>
    <x v="1319"/>
    <x v="2022"/>
    <n v="3"/>
    <n v="0.2"/>
    <x v="2177"/>
    <x v="1"/>
    <x v="0"/>
    <n v="0.5"/>
    <n v="5.2631578947368418E-2"/>
  </r>
  <r>
    <x v="2409"/>
    <s v="CA-2019-155985"/>
    <x v="721"/>
    <d v="2019-03-25T00:00:00"/>
    <s v="First Class"/>
    <s v="BE-11335"/>
    <x v="336"/>
    <x v="2"/>
    <x v="0"/>
    <s v="San Francisco"/>
    <x v="1"/>
    <n v="94122"/>
    <x v="1"/>
    <s v="FUR-FU-10000758"/>
    <x v="0"/>
    <x v="5"/>
    <x v="1082"/>
    <x v="2023"/>
    <n v="8"/>
    <n v="0"/>
    <x v="2178"/>
    <x v="1"/>
    <x v="0"/>
    <n v="1"/>
    <n v="0.1111111111111111"/>
  </r>
  <r>
    <x v="2410"/>
    <s v="CA-2016-162684"/>
    <x v="601"/>
    <d v="2016-08-06T00:00:00"/>
    <s v="Standard Class"/>
    <s v="AS-10630"/>
    <x v="357"/>
    <x v="2"/>
    <x v="0"/>
    <s v="Philadelphia"/>
    <x v="9"/>
    <n v="19120"/>
    <x v="3"/>
    <s v="OFF-FA-10000992"/>
    <x v="1"/>
    <x v="13"/>
    <x v="1042"/>
    <x v="1103"/>
    <n v="2"/>
    <n v="0.2"/>
    <x v="2179"/>
    <x v="3"/>
    <x v="0"/>
    <n v="1"/>
    <n v="8.3333333333333329E-2"/>
  </r>
  <r>
    <x v="2411"/>
    <s v="CA-2017-142041"/>
    <x v="722"/>
    <d v="2017-06-09T00:00:00"/>
    <s v="Second Class"/>
    <s v="EM-13810"/>
    <x v="613"/>
    <x v="1"/>
    <x v="0"/>
    <s v="Los Angeles"/>
    <x v="1"/>
    <n v="90036"/>
    <x v="1"/>
    <s v="OFF-BI-10004187"/>
    <x v="1"/>
    <x v="8"/>
    <x v="620"/>
    <x v="2024"/>
    <n v="5"/>
    <n v="0.2"/>
    <x v="2180"/>
    <x v="1"/>
    <x v="0"/>
    <n v="1"/>
    <n v="0.14285714285714285"/>
  </r>
  <r>
    <x v="2412"/>
    <s v="CA-2016-151295"/>
    <x v="607"/>
    <d v="2016-11-16T00:00:00"/>
    <s v="Standard Class"/>
    <s v="JA-15970"/>
    <x v="350"/>
    <x v="0"/>
    <x v="0"/>
    <s v="Los Angeles"/>
    <x v="1"/>
    <n v="90045"/>
    <x v="1"/>
    <s v="OFF-PA-10001947"/>
    <x v="1"/>
    <x v="10"/>
    <x v="358"/>
    <x v="493"/>
    <n v="2"/>
    <n v="0"/>
    <x v="2181"/>
    <x v="1"/>
    <x v="0"/>
    <n v="0.5"/>
    <n v="4.1666666666666664E-2"/>
  </r>
  <r>
    <x v="2413"/>
    <s v="CA-2016-151295"/>
    <x v="607"/>
    <d v="2016-11-16T00:00:00"/>
    <s v="Standard Class"/>
    <s v="JA-15970"/>
    <x v="350"/>
    <x v="0"/>
    <x v="0"/>
    <s v="Los Angeles"/>
    <x v="1"/>
    <n v="90045"/>
    <x v="1"/>
    <s v="FUR-TA-10002356"/>
    <x v="0"/>
    <x v="3"/>
    <x v="735"/>
    <x v="2025"/>
    <n v="3"/>
    <n v="0.2"/>
    <x v="2182"/>
    <x v="1"/>
    <x v="0"/>
    <n v="0.5"/>
    <n v="4.1666666666666664E-2"/>
  </r>
  <r>
    <x v="2414"/>
    <s v="CA-2018-156300"/>
    <x v="723"/>
    <d v="2019-01-02T00:00:00"/>
    <s v="Standard Class"/>
    <s v="TB-21595"/>
    <x v="180"/>
    <x v="0"/>
    <x v="0"/>
    <s v="Milwaukee"/>
    <x v="6"/>
    <n v="53209"/>
    <x v="2"/>
    <s v="FUR-CH-10001714"/>
    <x v="0"/>
    <x v="1"/>
    <x v="1304"/>
    <x v="2026"/>
    <n v="5"/>
    <n v="0"/>
    <x v="2183"/>
    <x v="2"/>
    <x v="0"/>
    <n v="1"/>
    <n v="0.14285714285714285"/>
  </r>
  <r>
    <x v="2415"/>
    <s v="CA-2017-146087"/>
    <x v="380"/>
    <d v="2017-07-11T00:00:00"/>
    <s v="Standard Class"/>
    <s v="PP-18955"/>
    <x v="452"/>
    <x v="2"/>
    <x v="0"/>
    <s v="Holyoke"/>
    <x v="31"/>
    <n v="1040"/>
    <x v="3"/>
    <s v="FUR-BO-10002824"/>
    <x v="0"/>
    <x v="0"/>
    <x v="415"/>
    <x v="85"/>
    <n v="2"/>
    <n v="0"/>
    <x v="2184"/>
    <x v="3"/>
    <x v="0"/>
    <n v="1"/>
    <n v="2.9411764705882353E-2"/>
  </r>
  <r>
    <x v="2416"/>
    <s v="CA-2019-168655"/>
    <x v="386"/>
    <d v="2019-10-18T00:00:00"/>
    <s v="Standard Class"/>
    <s v="ML-18040"/>
    <x v="614"/>
    <x v="1"/>
    <x v="0"/>
    <s v="Albuquerque"/>
    <x v="27"/>
    <n v="87105"/>
    <x v="1"/>
    <s v="TEC-AC-10002842"/>
    <x v="2"/>
    <x v="11"/>
    <x v="1185"/>
    <x v="2027"/>
    <n v="5"/>
    <n v="0"/>
    <x v="2185"/>
    <x v="1"/>
    <x v="0"/>
    <n v="0.5"/>
    <n v="0.25"/>
  </r>
  <r>
    <x v="2417"/>
    <s v="CA-2019-168655"/>
    <x v="386"/>
    <d v="2019-10-18T00:00:00"/>
    <s v="Standard Class"/>
    <s v="ML-18040"/>
    <x v="614"/>
    <x v="1"/>
    <x v="0"/>
    <s v="Albuquerque"/>
    <x v="27"/>
    <n v="87105"/>
    <x v="1"/>
    <s v="OFF-BI-10002082"/>
    <x v="1"/>
    <x v="8"/>
    <x v="1182"/>
    <x v="1955"/>
    <n v="3"/>
    <n v="0.2"/>
    <x v="2106"/>
    <x v="1"/>
    <x v="0"/>
    <n v="0.5"/>
    <n v="0.25"/>
  </r>
  <r>
    <x v="2418"/>
    <s v="CA-2018-107202"/>
    <x v="206"/>
    <d v="2018-05-28T00:00:00"/>
    <s v="Standard Class"/>
    <s v="LC-16930"/>
    <x v="18"/>
    <x v="1"/>
    <x v="0"/>
    <s v="Sparks"/>
    <x v="33"/>
    <n v="89431"/>
    <x v="1"/>
    <s v="TEC-MA-10000112"/>
    <x v="2"/>
    <x v="15"/>
    <x v="1320"/>
    <x v="2028"/>
    <n v="10"/>
    <n v="0.2"/>
    <x v="2186"/>
    <x v="1"/>
    <x v="0"/>
    <n v="1"/>
    <n v="7.1428571428571425E-2"/>
  </r>
  <r>
    <x v="2419"/>
    <s v="CA-2019-159597"/>
    <x v="45"/>
    <d v="2019-11-14T00:00:00"/>
    <s v="Standard Class"/>
    <s v="MC-17590"/>
    <x v="565"/>
    <x v="1"/>
    <x v="0"/>
    <s v="Coachella"/>
    <x v="1"/>
    <n v="92236"/>
    <x v="1"/>
    <s v="OFF-ST-10002289"/>
    <x v="1"/>
    <x v="4"/>
    <x v="960"/>
    <x v="2029"/>
    <n v="2"/>
    <n v="0"/>
    <x v="2187"/>
    <x v="1"/>
    <x v="0"/>
    <n v="0.5"/>
    <n v="5.8823529411764705E-2"/>
  </r>
  <r>
    <x v="2420"/>
    <s v="CA-2019-159597"/>
    <x v="45"/>
    <d v="2019-11-14T00:00:00"/>
    <s v="Standard Class"/>
    <s v="MC-17590"/>
    <x v="565"/>
    <x v="1"/>
    <x v="0"/>
    <s v="Coachella"/>
    <x v="1"/>
    <n v="92236"/>
    <x v="1"/>
    <s v="TEC-AC-10004171"/>
    <x v="2"/>
    <x v="11"/>
    <x v="1321"/>
    <x v="313"/>
    <n v="1"/>
    <n v="0"/>
    <x v="1360"/>
    <x v="1"/>
    <x v="0"/>
    <n v="0.5"/>
    <n v="5.8823529411764705E-2"/>
  </r>
  <r>
    <x v="2421"/>
    <s v="CA-2018-155551"/>
    <x v="724"/>
    <d v="2018-04-23T00:00:00"/>
    <s v="Standard Class"/>
    <s v="CR-12580"/>
    <x v="615"/>
    <x v="2"/>
    <x v="0"/>
    <s v="Elmhurst"/>
    <x v="10"/>
    <n v="60126"/>
    <x v="2"/>
    <s v="OFF-ST-10003656"/>
    <x v="1"/>
    <x v="4"/>
    <x v="82"/>
    <x v="84"/>
    <n v="3"/>
    <n v="0.2"/>
    <x v="84"/>
    <x v="2"/>
    <x v="0"/>
    <n v="0.5"/>
    <n v="0.16666666666666666"/>
  </r>
  <r>
    <x v="2422"/>
    <s v="CA-2018-155551"/>
    <x v="724"/>
    <d v="2018-04-23T00:00:00"/>
    <s v="Standard Class"/>
    <s v="CR-12580"/>
    <x v="615"/>
    <x v="2"/>
    <x v="0"/>
    <s v="Elmhurst"/>
    <x v="10"/>
    <n v="60126"/>
    <x v="2"/>
    <s v="OFF-PA-10001560"/>
    <x v="1"/>
    <x v="10"/>
    <x v="670"/>
    <x v="778"/>
    <n v="2"/>
    <n v="0.2"/>
    <x v="801"/>
    <x v="2"/>
    <x v="0"/>
    <n v="0.5"/>
    <n v="0.16666666666666666"/>
  </r>
  <r>
    <x v="2423"/>
    <s v="US-2019-147669"/>
    <x v="53"/>
    <d v="2019-12-30T00:00:00"/>
    <s v="Standard Class"/>
    <s v="SV-20935"/>
    <x v="603"/>
    <x v="0"/>
    <x v="0"/>
    <s v="Fairfield"/>
    <x v="24"/>
    <n v="45014"/>
    <x v="3"/>
    <s v="TEC-AC-10002473"/>
    <x v="2"/>
    <x v="11"/>
    <x v="720"/>
    <x v="2030"/>
    <n v="7"/>
    <n v="0.2"/>
    <x v="2188"/>
    <x v="3"/>
    <x v="0"/>
    <n v="0.25"/>
    <n v="7.6923076923076927E-2"/>
  </r>
  <r>
    <x v="2424"/>
    <s v="US-2019-147669"/>
    <x v="53"/>
    <d v="2019-12-30T00:00:00"/>
    <s v="Standard Class"/>
    <s v="SV-20935"/>
    <x v="603"/>
    <x v="0"/>
    <x v="0"/>
    <s v="Fairfield"/>
    <x v="24"/>
    <n v="45014"/>
    <x v="3"/>
    <s v="OFF-BI-10000632"/>
    <x v="1"/>
    <x v="8"/>
    <x v="1297"/>
    <x v="2031"/>
    <n v="1"/>
    <n v="0.7"/>
    <x v="2189"/>
    <x v="3"/>
    <x v="0"/>
    <n v="0.25"/>
    <n v="7.6923076923076927E-2"/>
  </r>
  <r>
    <x v="2425"/>
    <s v="US-2019-147669"/>
    <x v="53"/>
    <d v="2019-12-30T00:00:00"/>
    <s v="Standard Class"/>
    <s v="SV-20935"/>
    <x v="603"/>
    <x v="0"/>
    <x v="0"/>
    <s v="Fairfield"/>
    <x v="24"/>
    <n v="45014"/>
    <x v="3"/>
    <s v="FUR-TA-10002645"/>
    <x v="0"/>
    <x v="3"/>
    <x v="1322"/>
    <x v="2032"/>
    <n v="2"/>
    <n v="0.4"/>
    <x v="2190"/>
    <x v="3"/>
    <x v="0"/>
    <n v="0.25"/>
    <n v="7.6923076923076927E-2"/>
  </r>
  <r>
    <x v="2426"/>
    <s v="US-2019-147669"/>
    <x v="53"/>
    <d v="2019-12-30T00:00:00"/>
    <s v="Standard Class"/>
    <s v="SV-20935"/>
    <x v="603"/>
    <x v="0"/>
    <x v="0"/>
    <s v="Fairfield"/>
    <x v="24"/>
    <n v="45014"/>
    <x v="3"/>
    <s v="OFF-FA-10002975"/>
    <x v="1"/>
    <x v="13"/>
    <x v="128"/>
    <x v="2033"/>
    <n v="13"/>
    <n v="0.2"/>
    <x v="2191"/>
    <x v="3"/>
    <x v="0"/>
    <n v="0.25"/>
    <n v="7.6923076923076927E-2"/>
  </r>
  <r>
    <x v="2427"/>
    <s v="CA-2018-169922"/>
    <x v="725"/>
    <d v="2018-06-17T00:00:00"/>
    <s v="Standard Class"/>
    <s v="MZ-17515"/>
    <x v="89"/>
    <x v="1"/>
    <x v="0"/>
    <s v="Arlington"/>
    <x v="5"/>
    <n v="76017"/>
    <x v="2"/>
    <s v="OFF-BI-10003784"/>
    <x v="1"/>
    <x v="8"/>
    <x v="1323"/>
    <x v="2034"/>
    <n v="4"/>
    <n v="0.8"/>
    <x v="2192"/>
    <x v="2"/>
    <x v="0"/>
    <n v="0.33333333333333331"/>
    <n v="0.1"/>
  </r>
  <r>
    <x v="2428"/>
    <s v="CA-2018-169922"/>
    <x v="725"/>
    <d v="2018-06-17T00:00:00"/>
    <s v="Standard Class"/>
    <s v="MZ-17515"/>
    <x v="89"/>
    <x v="1"/>
    <x v="0"/>
    <s v="Arlington"/>
    <x v="5"/>
    <n v="76017"/>
    <x v="2"/>
    <s v="OFF-BI-10001617"/>
    <x v="1"/>
    <x v="8"/>
    <x v="1324"/>
    <x v="2035"/>
    <n v="4"/>
    <n v="0.8"/>
    <x v="2193"/>
    <x v="2"/>
    <x v="0"/>
    <n v="0.33333333333333331"/>
    <n v="0.1"/>
  </r>
  <r>
    <x v="2429"/>
    <s v="CA-2018-169922"/>
    <x v="725"/>
    <d v="2018-06-17T00:00:00"/>
    <s v="Standard Class"/>
    <s v="MZ-17515"/>
    <x v="89"/>
    <x v="1"/>
    <x v="0"/>
    <s v="Arlington"/>
    <x v="5"/>
    <n v="76017"/>
    <x v="2"/>
    <s v="FUR-FU-10004415"/>
    <x v="0"/>
    <x v="5"/>
    <x v="1063"/>
    <x v="2036"/>
    <n v="7"/>
    <n v="0.6"/>
    <x v="2194"/>
    <x v="2"/>
    <x v="0"/>
    <n v="0.33333333333333331"/>
    <n v="0.1"/>
  </r>
  <r>
    <x v="2430"/>
    <s v="CA-2019-100748"/>
    <x v="726"/>
    <d v="2019-05-20T00:00:00"/>
    <s v="Standard Class"/>
    <s v="RB-19795"/>
    <x v="176"/>
    <x v="2"/>
    <x v="0"/>
    <s v="San Francisco"/>
    <x v="1"/>
    <n v="94110"/>
    <x v="1"/>
    <s v="OFF-LA-10000240"/>
    <x v="1"/>
    <x v="2"/>
    <x v="2"/>
    <x v="2037"/>
    <n v="8"/>
    <n v="0"/>
    <x v="2195"/>
    <x v="1"/>
    <x v="0"/>
    <n v="1"/>
    <n v="5.5555555555555552E-2"/>
  </r>
  <r>
    <x v="2431"/>
    <s v="CA-2019-129805"/>
    <x v="116"/>
    <d v="2020-01-02T00:00:00"/>
    <s v="Standard Class"/>
    <s v="HM-14860"/>
    <x v="447"/>
    <x v="1"/>
    <x v="0"/>
    <s v="Seattle"/>
    <x v="4"/>
    <n v="98103"/>
    <x v="1"/>
    <s v="FUR-FU-10001935"/>
    <x v="0"/>
    <x v="5"/>
    <x v="345"/>
    <x v="2038"/>
    <n v="2"/>
    <n v="0"/>
    <x v="2196"/>
    <x v="1"/>
    <x v="0"/>
    <n v="1"/>
    <n v="0.05"/>
  </r>
  <r>
    <x v="2432"/>
    <s v="CA-2016-148586"/>
    <x v="727"/>
    <d v="2016-04-01T00:00:00"/>
    <s v="Standard Class"/>
    <s v="AZ-10750"/>
    <x v="616"/>
    <x v="0"/>
    <x v="0"/>
    <s v="New York City"/>
    <x v="15"/>
    <n v="10009"/>
    <x v="3"/>
    <s v="FUR-CH-10002439"/>
    <x v="0"/>
    <x v="1"/>
    <x v="1325"/>
    <x v="2039"/>
    <n v="7"/>
    <n v="0.1"/>
    <x v="2197"/>
    <x v="3"/>
    <x v="0"/>
    <n v="1"/>
    <n v="8.3333333333333329E-2"/>
  </r>
  <r>
    <x v="2433"/>
    <s v="US-2019-112613"/>
    <x v="39"/>
    <d v="2019-06-01T00:00:00"/>
    <s v="Standard Class"/>
    <s v="JH-15910"/>
    <x v="101"/>
    <x v="0"/>
    <x v="0"/>
    <s v="Houston"/>
    <x v="5"/>
    <n v="77070"/>
    <x v="2"/>
    <s v="TEC-PH-10001536"/>
    <x v="2"/>
    <x v="7"/>
    <x v="1243"/>
    <x v="2040"/>
    <n v="4"/>
    <n v="0.2"/>
    <x v="2198"/>
    <x v="2"/>
    <x v="0"/>
    <n v="1"/>
    <n v="0.1111111111111111"/>
  </r>
  <r>
    <x v="2434"/>
    <s v="CA-2017-154746"/>
    <x v="717"/>
    <d v="2017-11-17T00:00:00"/>
    <s v="First Class"/>
    <s v="PJ-18835"/>
    <x v="601"/>
    <x v="1"/>
    <x v="0"/>
    <s v="Springfield"/>
    <x v="17"/>
    <n v="22153"/>
    <x v="0"/>
    <s v="OFF-EN-10001532"/>
    <x v="1"/>
    <x v="12"/>
    <x v="618"/>
    <x v="2041"/>
    <n v="2"/>
    <n v="0"/>
    <x v="2199"/>
    <x v="0"/>
    <x v="0"/>
    <n v="0.5"/>
    <n v="7.6923076923076927E-2"/>
  </r>
  <r>
    <x v="2435"/>
    <s v="CA-2017-154746"/>
    <x v="717"/>
    <d v="2017-11-17T00:00:00"/>
    <s v="First Class"/>
    <s v="PJ-18835"/>
    <x v="601"/>
    <x v="1"/>
    <x v="0"/>
    <s v="Springfield"/>
    <x v="17"/>
    <n v="22153"/>
    <x v="0"/>
    <s v="OFF-AP-10003057"/>
    <x v="1"/>
    <x v="9"/>
    <x v="1326"/>
    <x v="2042"/>
    <n v="3"/>
    <n v="0"/>
    <x v="2200"/>
    <x v="0"/>
    <x v="0"/>
    <n v="0.5"/>
    <n v="7.6923076923076927E-2"/>
  </r>
  <r>
    <x v="2436"/>
    <s v="CA-2019-140053"/>
    <x v="445"/>
    <d v="2019-07-10T00:00:00"/>
    <s v="Standard Class"/>
    <s v="CA-12265"/>
    <x v="244"/>
    <x v="0"/>
    <x v="0"/>
    <s v="Farmington"/>
    <x v="27"/>
    <n v="87401"/>
    <x v="1"/>
    <s v="FUR-FU-10003708"/>
    <x v="0"/>
    <x v="5"/>
    <x v="71"/>
    <x v="2043"/>
    <n v="9"/>
    <n v="0"/>
    <x v="2201"/>
    <x v="1"/>
    <x v="1"/>
    <n v="1"/>
    <n v="5.8823529411764705E-2"/>
  </r>
  <r>
    <x v="2437"/>
    <s v="CA-2016-164210"/>
    <x v="728"/>
    <d v="2016-11-20T00:00:00"/>
    <s v="Second Class"/>
    <s v="PW-19240"/>
    <x v="617"/>
    <x v="0"/>
    <x v="0"/>
    <s v="Louisville"/>
    <x v="22"/>
    <n v="80027"/>
    <x v="1"/>
    <s v="FUR-TA-10000849"/>
    <x v="0"/>
    <x v="3"/>
    <x v="1327"/>
    <x v="2044"/>
    <n v="2"/>
    <n v="0.5"/>
    <x v="2202"/>
    <x v="1"/>
    <x v="0"/>
    <n v="0.5"/>
    <n v="8.3333333333333329E-2"/>
  </r>
  <r>
    <x v="2438"/>
    <s v="CA-2016-164210"/>
    <x v="728"/>
    <d v="2016-11-20T00:00:00"/>
    <s v="Second Class"/>
    <s v="PW-19240"/>
    <x v="617"/>
    <x v="0"/>
    <x v="0"/>
    <s v="Louisville"/>
    <x v="22"/>
    <n v="80027"/>
    <x v="1"/>
    <s v="OFF-PA-10002259"/>
    <x v="1"/>
    <x v="10"/>
    <x v="856"/>
    <x v="2045"/>
    <n v="4"/>
    <n v="0.2"/>
    <x v="2203"/>
    <x v="1"/>
    <x v="0"/>
    <n v="0.5"/>
    <n v="8.3333333333333329E-2"/>
  </r>
  <r>
    <x v="2439"/>
    <s v="CA-2019-139948"/>
    <x v="729"/>
    <d v="2019-07-22T00:00:00"/>
    <s v="Standard Class"/>
    <s v="SW-20455"/>
    <x v="517"/>
    <x v="0"/>
    <x v="0"/>
    <s v="Tampa"/>
    <x v="2"/>
    <n v="33614"/>
    <x v="0"/>
    <s v="FUR-FU-10002597"/>
    <x v="0"/>
    <x v="5"/>
    <x v="627"/>
    <x v="2046"/>
    <n v="2"/>
    <n v="0.2"/>
    <x v="2204"/>
    <x v="0"/>
    <x v="0"/>
    <n v="1"/>
    <n v="0.1111111111111111"/>
  </r>
  <r>
    <x v="2440"/>
    <s v="CA-2018-146934"/>
    <x v="730"/>
    <d v="2018-05-27T00:00:00"/>
    <s v="Standard Class"/>
    <s v="AF-10870"/>
    <x v="578"/>
    <x v="0"/>
    <x v="0"/>
    <s v="Passaic"/>
    <x v="30"/>
    <n v="7055"/>
    <x v="3"/>
    <s v="TEC-PH-10004614"/>
    <x v="2"/>
    <x v="7"/>
    <x v="302"/>
    <x v="2047"/>
    <n v="5"/>
    <n v="0"/>
    <x v="2205"/>
    <x v="3"/>
    <x v="0"/>
    <n v="0.16666666666666666"/>
    <n v="6.25E-2"/>
  </r>
  <r>
    <x v="2441"/>
    <s v="CA-2018-146934"/>
    <x v="730"/>
    <d v="2018-05-27T00:00:00"/>
    <s v="Standard Class"/>
    <s v="AF-10870"/>
    <x v="578"/>
    <x v="0"/>
    <x v="0"/>
    <s v="Passaic"/>
    <x v="30"/>
    <n v="7055"/>
    <x v="3"/>
    <s v="FUR-TA-10003748"/>
    <x v="0"/>
    <x v="3"/>
    <x v="210"/>
    <x v="2048"/>
    <n v="2"/>
    <n v="0.3"/>
    <x v="2206"/>
    <x v="3"/>
    <x v="0"/>
    <n v="0.16666666666666666"/>
    <n v="6.25E-2"/>
  </r>
  <r>
    <x v="2442"/>
    <s v="CA-2018-146934"/>
    <x v="730"/>
    <d v="2018-05-27T00:00:00"/>
    <s v="Standard Class"/>
    <s v="AF-10870"/>
    <x v="578"/>
    <x v="0"/>
    <x v="0"/>
    <s v="Passaic"/>
    <x v="30"/>
    <n v="7055"/>
    <x v="3"/>
    <s v="OFF-AP-10003217"/>
    <x v="1"/>
    <x v="9"/>
    <x v="191"/>
    <x v="2049"/>
    <n v="4"/>
    <n v="0"/>
    <x v="2207"/>
    <x v="3"/>
    <x v="0"/>
    <n v="0.16666666666666666"/>
    <n v="6.25E-2"/>
  </r>
  <r>
    <x v="2443"/>
    <s v="CA-2018-146934"/>
    <x v="730"/>
    <d v="2018-05-27T00:00:00"/>
    <s v="Standard Class"/>
    <s v="AF-10870"/>
    <x v="578"/>
    <x v="0"/>
    <x v="0"/>
    <s v="Passaic"/>
    <x v="30"/>
    <n v="7055"/>
    <x v="3"/>
    <s v="TEC-AC-10002399"/>
    <x v="2"/>
    <x v="11"/>
    <x v="453"/>
    <x v="2050"/>
    <n v="5"/>
    <n v="0"/>
    <x v="2208"/>
    <x v="3"/>
    <x v="0"/>
    <n v="0.16666666666666666"/>
    <n v="6.25E-2"/>
  </r>
  <r>
    <x v="2444"/>
    <s v="CA-2018-146934"/>
    <x v="730"/>
    <d v="2018-05-27T00:00:00"/>
    <s v="Standard Class"/>
    <s v="AF-10870"/>
    <x v="578"/>
    <x v="0"/>
    <x v="0"/>
    <s v="Passaic"/>
    <x v="30"/>
    <n v="7055"/>
    <x v="3"/>
    <s v="OFF-EN-10002973"/>
    <x v="1"/>
    <x v="12"/>
    <x v="1328"/>
    <x v="2051"/>
    <n v="6"/>
    <n v="0"/>
    <x v="2209"/>
    <x v="3"/>
    <x v="0"/>
    <n v="0.16666666666666666"/>
    <n v="6.25E-2"/>
  </r>
  <r>
    <x v="2445"/>
    <s v="CA-2018-146934"/>
    <x v="730"/>
    <d v="2018-05-27T00:00:00"/>
    <s v="Standard Class"/>
    <s v="AF-10870"/>
    <x v="578"/>
    <x v="0"/>
    <x v="0"/>
    <s v="Passaic"/>
    <x v="30"/>
    <n v="7055"/>
    <x v="3"/>
    <s v="TEC-PH-10001336"/>
    <x v="2"/>
    <x v="7"/>
    <x v="950"/>
    <x v="2052"/>
    <n v="2"/>
    <n v="0"/>
    <x v="2210"/>
    <x v="3"/>
    <x v="0"/>
    <n v="0.16666666666666666"/>
    <n v="6.25E-2"/>
  </r>
  <r>
    <x v="2446"/>
    <s v="CA-2017-100573"/>
    <x v="12"/>
    <d v="2017-10-01T00:00:00"/>
    <s v="Standard Class"/>
    <s v="AM-10705"/>
    <x v="562"/>
    <x v="0"/>
    <x v="0"/>
    <s v="Los Angeles"/>
    <x v="1"/>
    <n v="90004"/>
    <x v="1"/>
    <s v="OFF-EN-10000461"/>
    <x v="1"/>
    <x v="12"/>
    <x v="753"/>
    <x v="2053"/>
    <n v="2"/>
    <n v="0"/>
    <x v="2211"/>
    <x v="1"/>
    <x v="0"/>
    <n v="1"/>
    <n v="4.5454545454545456E-2"/>
  </r>
  <r>
    <x v="2447"/>
    <s v="CA-2018-119165"/>
    <x v="731"/>
    <d v="2018-11-06T00:00:00"/>
    <s v="Standard Class"/>
    <s v="BD-11320"/>
    <x v="217"/>
    <x v="0"/>
    <x v="0"/>
    <s v="Philadelphia"/>
    <x v="9"/>
    <n v="19143"/>
    <x v="3"/>
    <s v="FUR-CH-10000988"/>
    <x v="0"/>
    <x v="1"/>
    <x v="1141"/>
    <x v="2054"/>
    <n v="5"/>
    <n v="0.3"/>
    <x v="2212"/>
    <x v="3"/>
    <x v="0"/>
    <n v="1"/>
    <n v="5.2631578947368418E-2"/>
  </r>
  <r>
    <x v="2448"/>
    <s v="CA-2017-128027"/>
    <x v="471"/>
    <d v="2017-09-17T00:00:00"/>
    <s v="Second Class"/>
    <s v="CM-12385"/>
    <x v="200"/>
    <x v="0"/>
    <x v="0"/>
    <s v="North Charleston"/>
    <x v="20"/>
    <n v="29406"/>
    <x v="0"/>
    <s v="OFF-ST-10001809"/>
    <x v="1"/>
    <x v="4"/>
    <x v="435"/>
    <x v="2055"/>
    <n v="3"/>
    <n v="0"/>
    <x v="2213"/>
    <x v="0"/>
    <x v="0"/>
    <n v="1"/>
    <n v="0.1"/>
  </r>
  <r>
    <x v="2449"/>
    <s v="CA-2018-140207"/>
    <x v="732"/>
    <d v="2018-11-10T00:00:00"/>
    <s v="Standard Class"/>
    <s v="CS-12400"/>
    <x v="37"/>
    <x v="2"/>
    <x v="0"/>
    <s v="San Jose"/>
    <x v="1"/>
    <n v="95123"/>
    <x v="1"/>
    <s v="OFF-BI-10003963"/>
    <x v="1"/>
    <x v="8"/>
    <x v="1329"/>
    <x v="2056"/>
    <n v="5"/>
    <n v="0.2"/>
    <x v="2214"/>
    <x v="1"/>
    <x v="0"/>
    <n v="1"/>
    <n v="7.1428571428571425E-2"/>
  </r>
  <r>
    <x v="2450"/>
    <s v="CA-2019-140949"/>
    <x v="294"/>
    <d v="2019-03-22T00:00:00"/>
    <s v="Second Class"/>
    <s v="DB-13405"/>
    <x v="591"/>
    <x v="0"/>
    <x v="0"/>
    <s v="New York City"/>
    <x v="15"/>
    <n v="10011"/>
    <x v="3"/>
    <s v="OFF-LA-10000081"/>
    <x v="1"/>
    <x v="2"/>
    <x v="1330"/>
    <x v="2057"/>
    <n v="5"/>
    <n v="0"/>
    <x v="2215"/>
    <x v="3"/>
    <x v="0"/>
    <n v="0.1111111111111111"/>
    <n v="7.1428571428571425E-2"/>
  </r>
  <r>
    <x v="2451"/>
    <s v="CA-2019-140949"/>
    <x v="294"/>
    <d v="2019-03-22T00:00:00"/>
    <s v="Second Class"/>
    <s v="DB-13405"/>
    <x v="591"/>
    <x v="0"/>
    <x v="0"/>
    <s v="New York City"/>
    <x v="15"/>
    <n v="10011"/>
    <x v="3"/>
    <s v="TEC-PH-10000149"/>
    <x v="2"/>
    <x v="7"/>
    <x v="424"/>
    <x v="2058"/>
    <n v="6"/>
    <n v="0"/>
    <x v="2216"/>
    <x v="3"/>
    <x v="0"/>
    <n v="0.1111111111111111"/>
    <n v="7.1428571428571425E-2"/>
  </r>
  <r>
    <x v="2452"/>
    <s v="CA-2019-140949"/>
    <x v="294"/>
    <d v="2019-03-22T00:00:00"/>
    <s v="Second Class"/>
    <s v="DB-13405"/>
    <x v="591"/>
    <x v="0"/>
    <x v="0"/>
    <s v="New York City"/>
    <x v="15"/>
    <n v="10011"/>
    <x v="3"/>
    <s v="OFF-BI-10000605"/>
    <x v="1"/>
    <x v="8"/>
    <x v="536"/>
    <x v="1083"/>
    <n v="3"/>
    <n v="0.2"/>
    <x v="2217"/>
    <x v="3"/>
    <x v="0"/>
    <n v="0.1111111111111111"/>
    <n v="7.1428571428571425E-2"/>
  </r>
  <r>
    <x v="2453"/>
    <s v="CA-2019-140949"/>
    <x v="294"/>
    <d v="2019-03-22T00:00:00"/>
    <s v="Second Class"/>
    <s v="DB-13405"/>
    <x v="591"/>
    <x v="0"/>
    <x v="0"/>
    <s v="New York City"/>
    <x v="15"/>
    <n v="10011"/>
    <x v="3"/>
    <s v="TEC-AC-10002399"/>
    <x v="2"/>
    <x v="11"/>
    <x v="453"/>
    <x v="2059"/>
    <n v="3"/>
    <n v="0"/>
    <x v="2218"/>
    <x v="3"/>
    <x v="0"/>
    <n v="0.1111111111111111"/>
    <n v="7.1428571428571425E-2"/>
  </r>
  <r>
    <x v="2454"/>
    <s v="CA-2019-140949"/>
    <x v="294"/>
    <d v="2019-03-22T00:00:00"/>
    <s v="Second Class"/>
    <s v="DB-13405"/>
    <x v="591"/>
    <x v="0"/>
    <x v="0"/>
    <s v="New York City"/>
    <x v="15"/>
    <n v="10011"/>
    <x v="3"/>
    <s v="TEC-AC-10003038"/>
    <x v="2"/>
    <x v="11"/>
    <x v="1033"/>
    <x v="1849"/>
    <n v="8"/>
    <n v="0"/>
    <x v="2219"/>
    <x v="3"/>
    <x v="0"/>
    <n v="0.1111111111111111"/>
    <n v="7.1428571428571425E-2"/>
  </r>
  <r>
    <x v="2455"/>
    <s v="CA-2019-140949"/>
    <x v="294"/>
    <d v="2019-03-22T00:00:00"/>
    <s v="Second Class"/>
    <s v="DB-13405"/>
    <x v="591"/>
    <x v="0"/>
    <x v="0"/>
    <s v="New York City"/>
    <x v="15"/>
    <n v="10011"/>
    <x v="3"/>
    <s v="OFF-ST-10000344"/>
    <x v="1"/>
    <x v="4"/>
    <x v="1022"/>
    <x v="2060"/>
    <n v="8"/>
    <n v="0"/>
    <x v="2220"/>
    <x v="3"/>
    <x v="0"/>
    <n v="0.1111111111111111"/>
    <n v="7.1428571428571425E-2"/>
  </r>
  <r>
    <x v="2456"/>
    <s v="CA-2019-140949"/>
    <x v="294"/>
    <d v="2019-03-22T00:00:00"/>
    <s v="Second Class"/>
    <s v="DB-13405"/>
    <x v="591"/>
    <x v="0"/>
    <x v="0"/>
    <s v="New York City"/>
    <x v="15"/>
    <n v="10011"/>
    <x v="3"/>
    <s v="OFF-LA-10004093"/>
    <x v="1"/>
    <x v="2"/>
    <x v="676"/>
    <x v="2061"/>
    <n v="1"/>
    <n v="0"/>
    <x v="2221"/>
    <x v="3"/>
    <x v="0"/>
    <n v="0.1111111111111111"/>
    <n v="7.1428571428571425E-2"/>
  </r>
  <r>
    <x v="2457"/>
    <s v="CA-2019-140949"/>
    <x v="294"/>
    <d v="2019-03-22T00:00:00"/>
    <s v="Second Class"/>
    <s v="DB-13405"/>
    <x v="591"/>
    <x v="0"/>
    <x v="0"/>
    <s v="New York City"/>
    <x v="15"/>
    <n v="10011"/>
    <x v="3"/>
    <s v="OFF-AR-10001683"/>
    <x v="1"/>
    <x v="6"/>
    <x v="32"/>
    <x v="2062"/>
    <n v="6"/>
    <n v="0"/>
    <x v="2222"/>
    <x v="3"/>
    <x v="0"/>
    <n v="0.1111111111111111"/>
    <n v="7.1428571428571425E-2"/>
  </r>
  <r>
    <x v="2458"/>
    <s v="CA-2019-140949"/>
    <x v="294"/>
    <d v="2019-03-22T00:00:00"/>
    <s v="Second Class"/>
    <s v="DB-13405"/>
    <x v="591"/>
    <x v="0"/>
    <x v="0"/>
    <s v="New York City"/>
    <x v="15"/>
    <n v="10011"/>
    <x v="3"/>
    <s v="OFF-ST-10003455"/>
    <x v="1"/>
    <x v="4"/>
    <x v="171"/>
    <x v="2063"/>
    <n v="3"/>
    <n v="0"/>
    <x v="2223"/>
    <x v="3"/>
    <x v="0"/>
    <n v="0.1111111111111111"/>
    <n v="7.1428571428571425E-2"/>
  </r>
  <r>
    <x v="2459"/>
    <s v="CA-2019-138548"/>
    <x v="733"/>
    <d v="2019-08-21T00:00:00"/>
    <s v="Standard Class"/>
    <s v="JG-15160"/>
    <x v="506"/>
    <x v="0"/>
    <x v="0"/>
    <s v="Plainfield"/>
    <x v="30"/>
    <n v="7060"/>
    <x v="3"/>
    <s v="OFF-AP-10002578"/>
    <x v="1"/>
    <x v="9"/>
    <x v="414"/>
    <x v="2064"/>
    <n v="2"/>
    <n v="0"/>
    <x v="2224"/>
    <x v="3"/>
    <x v="0"/>
    <n v="1"/>
    <n v="5.5555555555555552E-2"/>
  </r>
  <r>
    <x v="2460"/>
    <s v="CA-2017-142419"/>
    <x v="655"/>
    <d v="2017-07-13T00:00:00"/>
    <s v="Second Class"/>
    <s v="SC-20380"/>
    <x v="618"/>
    <x v="0"/>
    <x v="0"/>
    <s v="Seattle"/>
    <x v="4"/>
    <n v="98115"/>
    <x v="1"/>
    <s v="OFF-PA-10001763"/>
    <x v="1"/>
    <x v="10"/>
    <x v="837"/>
    <x v="2065"/>
    <n v="3"/>
    <n v="0"/>
    <x v="2225"/>
    <x v="1"/>
    <x v="0"/>
    <n v="0.5"/>
    <n v="0.05"/>
  </r>
  <r>
    <x v="2461"/>
    <s v="CA-2017-142419"/>
    <x v="655"/>
    <d v="2017-07-13T00:00:00"/>
    <s v="Second Class"/>
    <s v="SC-20380"/>
    <x v="618"/>
    <x v="0"/>
    <x v="0"/>
    <s v="Seattle"/>
    <x v="4"/>
    <n v="98115"/>
    <x v="1"/>
    <s v="OFF-BI-10001597"/>
    <x v="1"/>
    <x v="8"/>
    <x v="798"/>
    <x v="2066"/>
    <n v="3"/>
    <n v="0.2"/>
    <x v="2226"/>
    <x v="1"/>
    <x v="0"/>
    <n v="0.5"/>
    <n v="0.05"/>
  </r>
  <r>
    <x v="2462"/>
    <s v="CA-2019-148691"/>
    <x v="734"/>
    <d v="2019-12-09T00:00:00"/>
    <s v="Standard Class"/>
    <s v="CS-12460"/>
    <x v="427"/>
    <x v="0"/>
    <x v="0"/>
    <s v="New York City"/>
    <x v="15"/>
    <n v="10009"/>
    <x v="3"/>
    <s v="OFF-BI-10001524"/>
    <x v="1"/>
    <x v="8"/>
    <x v="301"/>
    <x v="2067"/>
    <n v="5"/>
    <n v="0.2"/>
    <x v="2227"/>
    <x v="3"/>
    <x v="0"/>
    <n v="0.25"/>
    <n v="0.16666666666666666"/>
  </r>
  <r>
    <x v="2463"/>
    <s v="CA-2019-148691"/>
    <x v="734"/>
    <d v="2019-12-09T00:00:00"/>
    <s v="Standard Class"/>
    <s v="CS-12460"/>
    <x v="427"/>
    <x v="0"/>
    <x v="0"/>
    <s v="New York City"/>
    <x v="15"/>
    <n v="10009"/>
    <x v="3"/>
    <s v="OFF-BI-10001553"/>
    <x v="1"/>
    <x v="8"/>
    <x v="1302"/>
    <x v="899"/>
    <n v="2"/>
    <n v="0.2"/>
    <x v="2228"/>
    <x v="3"/>
    <x v="0"/>
    <n v="0.25"/>
    <n v="0.16666666666666666"/>
  </r>
  <r>
    <x v="2464"/>
    <s v="CA-2019-148691"/>
    <x v="734"/>
    <d v="2019-12-09T00:00:00"/>
    <s v="Standard Class"/>
    <s v="CS-12460"/>
    <x v="427"/>
    <x v="0"/>
    <x v="0"/>
    <s v="New York City"/>
    <x v="15"/>
    <n v="10009"/>
    <x v="3"/>
    <s v="TEC-PH-10000576"/>
    <x v="2"/>
    <x v="7"/>
    <x v="815"/>
    <x v="2068"/>
    <n v="1"/>
    <n v="0"/>
    <x v="2229"/>
    <x v="3"/>
    <x v="0"/>
    <n v="0.25"/>
    <n v="0.16666666666666666"/>
  </r>
  <r>
    <x v="2465"/>
    <s v="CA-2019-148691"/>
    <x v="734"/>
    <d v="2019-12-09T00:00:00"/>
    <s v="Standard Class"/>
    <s v="CS-12460"/>
    <x v="427"/>
    <x v="0"/>
    <x v="0"/>
    <s v="New York City"/>
    <x v="15"/>
    <n v="10009"/>
    <x v="3"/>
    <s v="OFF-LA-10001317"/>
    <x v="1"/>
    <x v="2"/>
    <x v="396"/>
    <x v="982"/>
    <n v="1"/>
    <n v="0"/>
    <x v="1020"/>
    <x v="3"/>
    <x v="0"/>
    <n v="0.25"/>
    <n v="0.16666666666666666"/>
  </r>
  <r>
    <x v="2466"/>
    <s v="CA-2019-128755"/>
    <x v="464"/>
    <d v="2019-05-08T00:00:00"/>
    <s v="Standard Class"/>
    <s v="MK-18160"/>
    <x v="177"/>
    <x v="0"/>
    <x v="0"/>
    <s v="Newport News"/>
    <x v="17"/>
    <n v="23602"/>
    <x v="0"/>
    <s v="OFF-PA-10000726"/>
    <x v="1"/>
    <x v="10"/>
    <x v="1331"/>
    <x v="2069"/>
    <n v="1"/>
    <n v="0"/>
    <x v="2230"/>
    <x v="0"/>
    <x v="0"/>
    <n v="0.25"/>
    <n v="9.0909090909090912E-2"/>
  </r>
  <r>
    <x v="2467"/>
    <s v="CA-2019-128755"/>
    <x v="464"/>
    <d v="2019-05-08T00:00:00"/>
    <s v="Standard Class"/>
    <s v="MK-18160"/>
    <x v="177"/>
    <x v="0"/>
    <x v="0"/>
    <s v="Newport News"/>
    <x v="17"/>
    <n v="23602"/>
    <x v="0"/>
    <s v="OFF-ST-10003306"/>
    <x v="1"/>
    <x v="4"/>
    <x v="385"/>
    <x v="2070"/>
    <n v="4"/>
    <n v="0"/>
    <x v="2231"/>
    <x v="0"/>
    <x v="0"/>
    <n v="0.25"/>
    <n v="9.0909090909090912E-2"/>
  </r>
  <r>
    <x v="2468"/>
    <s v="CA-2019-128755"/>
    <x v="464"/>
    <d v="2019-05-08T00:00:00"/>
    <s v="Standard Class"/>
    <s v="MK-18160"/>
    <x v="177"/>
    <x v="0"/>
    <x v="0"/>
    <s v="Newport News"/>
    <x v="17"/>
    <n v="23602"/>
    <x v="0"/>
    <s v="OFF-PA-10004983"/>
    <x v="1"/>
    <x v="10"/>
    <x v="1332"/>
    <x v="56"/>
    <n v="5"/>
    <n v="0"/>
    <x v="56"/>
    <x v="0"/>
    <x v="0"/>
    <n v="0.25"/>
    <n v="9.0909090909090912E-2"/>
  </r>
  <r>
    <x v="2469"/>
    <s v="CA-2019-128755"/>
    <x v="464"/>
    <d v="2019-05-08T00:00:00"/>
    <s v="Standard Class"/>
    <s v="MK-18160"/>
    <x v="177"/>
    <x v="0"/>
    <x v="0"/>
    <s v="Newport News"/>
    <x v="17"/>
    <n v="23602"/>
    <x v="0"/>
    <s v="OFF-ST-10001291"/>
    <x v="1"/>
    <x v="4"/>
    <x v="1026"/>
    <x v="2071"/>
    <n v="1"/>
    <n v="0"/>
    <x v="2232"/>
    <x v="0"/>
    <x v="0"/>
    <n v="0.25"/>
    <n v="9.0909090909090912E-2"/>
  </r>
  <r>
    <x v="2470"/>
    <s v="US-2018-135923"/>
    <x v="115"/>
    <d v="2018-01-28T00:00:00"/>
    <s v="Standard Class"/>
    <s v="CM-11935"/>
    <x v="619"/>
    <x v="0"/>
    <x v="0"/>
    <s v="Fayetteville"/>
    <x v="3"/>
    <n v="28314"/>
    <x v="0"/>
    <s v="FUR-FU-10002107"/>
    <x v="0"/>
    <x v="5"/>
    <x v="1333"/>
    <x v="2072"/>
    <n v="8"/>
    <n v="0.2"/>
    <x v="2233"/>
    <x v="0"/>
    <x v="0"/>
    <n v="0.33333333333333331"/>
    <n v="0.25"/>
  </r>
  <r>
    <x v="2471"/>
    <s v="US-2018-135923"/>
    <x v="115"/>
    <d v="2018-01-28T00:00:00"/>
    <s v="Standard Class"/>
    <s v="CM-11935"/>
    <x v="619"/>
    <x v="0"/>
    <x v="0"/>
    <s v="Fayetteville"/>
    <x v="3"/>
    <n v="28314"/>
    <x v="0"/>
    <s v="FUR-BO-10002213"/>
    <x v="0"/>
    <x v="0"/>
    <x v="1334"/>
    <x v="2073"/>
    <n v="4"/>
    <n v="0.2"/>
    <x v="2234"/>
    <x v="0"/>
    <x v="0"/>
    <n v="0.33333333333333331"/>
    <n v="0.25"/>
  </r>
  <r>
    <x v="2472"/>
    <s v="US-2018-135923"/>
    <x v="115"/>
    <d v="2018-01-28T00:00:00"/>
    <s v="Standard Class"/>
    <s v="CM-11935"/>
    <x v="619"/>
    <x v="0"/>
    <x v="0"/>
    <s v="Fayetteville"/>
    <x v="3"/>
    <n v="28314"/>
    <x v="0"/>
    <s v="OFF-AP-10000692"/>
    <x v="1"/>
    <x v="9"/>
    <x v="1250"/>
    <x v="2074"/>
    <n v="4"/>
    <n v="0.2"/>
    <x v="2235"/>
    <x v="0"/>
    <x v="0"/>
    <n v="0.33333333333333331"/>
    <n v="0.25"/>
  </r>
  <r>
    <x v="2473"/>
    <s v="CA-2018-114972"/>
    <x v="54"/>
    <d v="2018-11-06T00:00:00"/>
    <s v="First Class"/>
    <s v="PF-19225"/>
    <x v="418"/>
    <x v="0"/>
    <x v="0"/>
    <s v="Los Angeles"/>
    <x v="1"/>
    <n v="90032"/>
    <x v="1"/>
    <s v="FUR-CH-10001190"/>
    <x v="0"/>
    <x v="1"/>
    <x v="1335"/>
    <x v="2075"/>
    <n v="2"/>
    <n v="0.2"/>
    <x v="2236"/>
    <x v="1"/>
    <x v="0"/>
    <n v="0.25"/>
    <n v="0.1"/>
  </r>
  <r>
    <x v="2474"/>
    <s v="CA-2018-114972"/>
    <x v="54"/>
    <d v="2018-11-06T00:00:00"/>
    <s v="First Class"/>
    <s v="PF-19225"/>
    <x v="418"/>
    <x v="0"/>
    <x v="0"/>
    <s v="Los Angeles"/>
    <x v="1"/>
    <n v="90032"/>
    <x v="1"/>
    <s v="TEC-AC-10000682"/>
    <x v="2"/>
    <x v="11"/>
    <x v="1336"/>
    <x v="2076"/>
    <n v="5"/>
    <n v="0"/>
    <x v="2237"/>
    <x v="1"/>
    <x v="0"/>
    <n v="0.25"/>
    <n v="0.1"/>
  </r>
  <r>
    <x v="2475"/>
    <s v="CA-2018-114972"/>
    <x v="54"/>
    <d v="2018-11-06T00:00:00"/>
    <s v="First Class"/>
    <s v="PF-19225"/>
    <x v="418"/>
    <x v="0"/>
    <x v="0"/>
    <s v="Los Angeles"/>
    <x v="1"/>
    <n v="90032"/>
    <x v="1"/>
    <s v="OFF-LA-10004545"/>
    <x v="1"/>
    <x v="2"/>
    <x v="1337"/>
    <x v="2077"/>
    <n v="7"/>
    <n v="0"/>
    <x v="2238"/>
    <x v="1"/>
    <x v="0"/>
    <n v="0.25"/>
    <n v="0.1"/>
  </r>
  <r>
    <x v="2476"/>
    <s v="CA-2018-114972"/>
    <x v="54"/>
    <d v="2018-11-06T00:00:00"/>
    <s v="First Class"/>
    <s v="PF-19225"/>
    <x v="418"/>
    <x v="0"/>
    <x v="0"/>
    <s v="Los Angeles"/>
    <x v="1"/>
    <n v="90032"/>
    <x v="1"/>
    <s v="OFF-AP-10003057"/>
    <x v="1"/>
    <x v="9"/>
    <x v="1326"/>
    <x v="2078"/>
    <n v="4"/>
    <n v="0"/>
    <x v="2239"/>
    <x v="1"/>
    <x v="0"/>
    <n v="0.25"/>
    <n v="0.1"/>
  </r>
  <r>
    <x v="2477"/>
    <s v="CA-2019-102750"/>
    <x v="507"/>
    <d v="2019-09-08T00:00:00"/>
    <s v="Second Class"/>
    <s v="GM-14695"/>
    <x v="620"/>
    <x v="1"/>
    <x v="0"/>
    <s v="Los Angeles"/>
    <x v="1"/>
    <n v="90036"/>
    <x v="1"/>
    <s v="FUR-TA-10000198"/>
    <x v="0"/>
    <x v="3"/>
    <x v="594"/>
    <x v="2079"/>
    <n v="3"/>
    <n v="0.2"/>
    <x v="2240"/>
    <x v="1"/>
    <x v="0"/>
    <n v="1"/>
    <n v="9.0909090909090912E-2"/>
  </r>
  <r>
    <x v="2478"/>
    <s v="CA-2016-145212"/>
    <x v="103"/>
    <d v="2016-09-19T00:00:00"/>
    <s v="Standard Class"/>
    <s v="DC-12850"/>
    <x v="419"/>
    <x v="0"/>
    <x v="0"/>
    <s v="New York City"/>
    <x v="15"/>
    <n v="10011"/>
    <x v="3"/>
    <s v="OFF-AR-10002833"/>
    <x v="1"/>
    <x v="6"/>
    <x v="6"/>
    <x v="1410"/>
    <n v="3"/>
    <n v="0"/>
    <x v="2241"/>
    <x v="3"/>
    <x v="0"/>
    <n v="1"/>
    <n v="5.5555555555555552E-2"/>
  </r>
  <r>
    <x v="2479"/>
    <s v="CA-2019-141992"/>
    <x v="249"/>
    <d v="2019-06-25T00:00:00"/>
    <s v="Standard Class"/>
    <s v="FO-14305"/>
    <x v="383"/>
    <x v="0"/>
    <x v="0"/>
    <s v="Dallas"/>
    <x v="5"/>
    <n v="75220"/>
    <x v="2"/>
    <s v="OFF-SU-10002557"/>
    <x v="1"/>
    <x v="14"/>
    <x v="1338"/>
    <x v="2080"/>
    <n v="1"/>
    <n v="0.2"/>
    <x v="2242"/>
    <x v="2"/>
    <x v="0"/>
    <n v="0.5"/>
    <n v="6.6666666666666666E-2"/>
  </r>
  <r>
    <x v="2480"/>
    <s v="CA-2019-141992"/>
    <x v="249"/>
    <d v="2019-06-25T00:00:00"/>
    <s v="Standard Class"/>
    <s v="FO-14305"/>
    <x v="383"/>
    <x v="0"/>
    <x v="0"/>
    <s v="Dallas"/>
    <x v="5"/>
    <n v="75220"/>
    <x v="2"/>
    <s v="OFF-ST-10003656"/>
    <x v="1"/>
    <x v="4"/>
    <x v="82"/>
    <x v="2081"/>
    <n v="2"/>
    <n v="0.2"/>
    <x v="2243"/>
    <x v="2"/>
    <x v="0"/>
    <n v="0.5"/>
    <n v="6.6666666666666666E-2"/>
  </r>
  <r>
    <x v="2481"/>
    <s v="CA-2019-147956"/>
    <x v="165"/>
    <d v="2019-12-31T00:00:00"/>
    <s v="Standard Class"/>
    <s v="AH-10210"/>
    <x v="117"/>
    <x v="0"/>
    <x v="0"/>
    <s v="Seattle"/>
    <x v="4"/>
    <n v="98105"/>
    <x v="1"/>
    <s v="OFF-ST-10001097"/>
    <x v="1"/>
    <x v="4"/>
    <x v="747"/>
    <x v="2082"/>
    <n v="6"/>
    <n v="0"/>
    <x v="232"/>
    <x v="1"/>
    <x v="0"/>
    <n v="1"/>
    <n v="7.6923076923076927E-2"/>
  </r>
  <r>
    <x v="2482"/>
    <s v="CA-2019-126067"/>
    <x v="735"/>
    <d v="2019-09-03T00:00:00"/>
    <s v="Standard Class"/>
    <s v="KN-16705"/>
    <x v="607"/>
    <x v="2"/>
    <x v="0"/>
    <s v="Seattle"/>
    <x v="4"/>
    <n v="98105"/>
    <x v="1"/>
    <s v="TEC-PH-10000912"/>
    <x v="2"/>
    <x v="7"/>
    <x v="1339"/>
    <x v="2083"/>
    <n v="4"/>
    <n v="0.2"/>
    <x v="2244"/>
    <x v="1"/>
    <x v="0"/>
    <n v="0.25"/>
    <n v="6.6666666666666666E-2"/>
  </r>
  <r>
    <x v="2483"/>
    <s v="CA-2019-126067"/>
    <x v="735"/>
    <d v="2019-09-03T00:00:00"/>
    <s v="Standard Class"/>
    <s v="KN-16705"/>
    <x v="607"/>
    <x v="2"/>
    <x v="0"/>
    <s v="Seattle"/>
    <x v="4"/>
    <n v="98105"/>
    <x v="1"/>
    <s v="FUR-TA-10000617"/>
    <x v="0"/>
    <x v="3"/>
    <x v="342"/>
    <x v="2084"/>
    <n v="5"/>
    <n v="0"/>
    <x v="2245"/>
    <x v="1"/>
    <x v="0"/>
    <n v="0.25"/>
    <n v="6.6666666666666666E-2"/>
  </r>
  <r>
    <x v="2484"/>
    <s v="CA-2019-126067"/>
    <x v="735"/>
    <d v="2019-09-03T00:00:00"/>
    <s v="Standard Class"/>
    <s v="KN-16705"/>
    <x v="607"/>
    <x v="2"/>
    <x v="0"/>
    <s v="Seattle"/>
    <x v="4"/>
    <n v="98105"/>
    <x v="1"/>
    <s v="OFF-BI-10001658"/>
    <x v="1"/>
    <x v="8"/>
    <x v="444"/>
    <x v="2085"/>
    <n v="5"/>
    <n v="0.2"/>
    <x v="2246"/>
    <x v="1"/>
    <x v="0"/>
    <n v="0.25"/>
    <n v="6.6666666666666666E-2"/>
  </r>
  <r>
    <x v="2485"/>
    <s v="CA-2019-126067"/>
    <x v="735"/>
    <d v="2019-09-03T00:00:00"/>
    <s v="Standard Class"/>
    <s v="KN-16705"/>
    <x v="607"/>
    <x v="2"/>
    <x v="0"/>
    <s v="Seattle"/>
    <x v="4"/>
    <n v="98105"/>
    <x v="1"/>
    <s v="OFF-AR-10003856"/>
    <x v="1"/>
    <x v="6"/>
    <x v="449"/>
    <x v="348"/>
    <n v="2"/>
    <n v="0"/>
    <x v="356"/>
    <x v="1"/>
    <x v="0"/>
    <n v="0.25"/>
    <n v="6.6666666666666666E-2"/>
  </r>
  <r>
    <x v="2486"/>
    <s v="CA-2017-104514"/>
    <x v="98"/>
    <d v="2017-01-04T00:00:00"/>
    <s v="Second Class"/>
    <s v="CB-12535"/>
    <x v="118"/>
    <x v="1"/>
    <x v="0"/>
    <s v="Newark"/>
    <x v="13"/>
    <n v="19711"/>
    <x v="3"/>
    <s v="OFF-ST-10001837"/>
    <x v="1"/>
    <x v="4"/>
    <x v="1340"/>
    <x v="2086"/>
    <n v="2"/>
    <n v="0"/>
    <x v="2247"/>
    <x v="3"/>
    <x v="0"/>
    <n v="0.33333333333333331"/>
    <n v="5.2631578947368418E-2"/>
  </r>
  <r>
    <x v="2487"/>
    <s v="CA-2017-104514"/>
    <x v="98"/>
    <d v="2017-01-04T00:00:00"/>
    <s v="Second Class"/>
    <s v="CB-12535"/>
    <x v="118"/>
    <x v="1"/>
    <x v="0"/>
    <s v="Newark"/>
    <x v="13"/>
    <n v="19711"/>
    <x v="3"/>
    <s v="OFF-AR-10001473"/>
    <x v="1"/>
    <x v="6"/>
    <x v="1341"/>
    <x v="296"/>
    <n v="3"/>
    <n v="0"/>
    <x v="2248"/>
    <x v="3"/>
    <x v="0"/>
    <n v="0.33333333333333331"/>
    <n v="5.2631578947368418E-2"/>
  </r>
  <r>
    <x v="2488"/>
    <s v="CA-2017-104514"/>
    <x v="98"/>
    <d v="2017-01-04T00:00:00"/>
    <s v="Second Class"/>
    <s v="CB-12535"/>
    <x v="118"/>
    <x v="1"/>
    <x v="0"/>
    <s v="Newark"/>
    <x v="13"/>
    <n v="19711"/>
    <x v="3"/>
    <s v="OFF-PA-10004285"/>
    <x v="1"/>
    <x v="10"/>
    <x v="1268"/>
    <x v="130"/>
    <n v="3"/>
    <n v="0"/>
    <x v="132"/>
    <x v="3"/>
    <x v="0"/>
    <n v="0.33333333333333331"/>
    <n v="5.2631578947368418E-2"/>
  </r>
  <r>
    <x v="2489"/>
    <s v="CA-2017-141040"/>
    <x v="330"/>
    <d v="2017-10-13T00:00:00"/>
    <s v="Second Class"/>
    <s v="TB-21250"/>
    <x v="621"/>
    <x v="0"/>
    <x v="0"/>
    <s v="New York City"/>
    <x v="15"/>
    <n v="10024"/>
    <x v="3"/>
    <s v="TEC-PH-10001835"/>
    <x v="2"/>
    <x v="7"/>
    <x v="1342"/>
    <x v="2087"/>
    <n v="4"/>
    <n v="0"/>
    <x v="2249"/>
    <x v="3"/>
    <x v="0"/>
    <n v="0.5"/>
    <n v="5.2631578947368418E-2"/>
  </r>
  <r>
    <x v="2490"/>
    <s v="CA-2017-141040"/>
    <x v="330"/>
    <d v="2017-10-13T00:00:00"/>
    <s v="Second Class"/>
    <s v="TB-21250"/>
    <x v="621"/>
    <x v="0"/>
    <x v="0"/>
    <s v="New York City"/>
    <x v="15"/>
    <n v="10024"/>
    <x v="3"/>
    <s v="OFF-PA-10002245"/>
    <x v="1"/>
    <x v="10"/>
    <x v="1343"/>
    <x v="100"/>
    <n v="4"/>
    <n v="0"/>
    <x v="2250"/>
    <x v="3"/>
    <x v="0"/>
    <n v="0.5"/>
    <n v="5.2631578947368418E-2"/>
  </r>
  <r>
    <x v="2491"/>
    <s v="CA-2016-113579"/>
    <x v="736"/>
    <d v="2016-12-15T00:00:00"/>
    <s v="Second Class"/>
    <s v="KD-16345"/>
    <x v="44"/>
    <x v="0"/>
    <x v="0"/>
    <s v="Los Angeles"/>
    <x v="1"/>
    <n v="90049"/>
    <x v="1"/>
    <s v="OFF-PA-10001457"/>
    <x v="1"/>
    <x v="10"/>
    <x v="1100"/>
    <x v="2088"/>
    <n v="6"/>
    <n v="0"/>
    <x v="2251"/>
    <x v="1"/>
    <x v="0"/>
    <n v="1"/>
    <n v="0.1"/>
  </r>
  <r>
    <x v="2492"/>
    <s v="CA-2016-144624"/>
    <x v="84"/>
    <d v="2016-11-23T00:00:00"/>
    <s v="Standard Class"/>
    <s v="JM-15865"/>
    <x v="622"/>
    <x v="0"/>
    <x v="0"/>
    <s v="Jamestown"/>
    <x v="15"/>
    <n v="14701"/>
    <x v="3"/>
    <s v="TEC-PH-10002885"/>
    <x v="2"/>
    <x v="7"/>
    <x v="1136"/>
    <x v="2089"/>
    <n v="7"/>
    <n v="0"/>
    <x v="2252"/>
    <x v="3"/>
    <x v="0"/>
    <n v="1"/>
    <n v="7.6923076923076927E-2"/>
  </r>
  <r>
    <x v="2493"/>
    <s v="CA-2018-146206"/>
    <x v="545"/>
    <d v="2018-09-14T00:00:00"/>
    <s v="Second Class"/>
    <s v="KT-16480"/>
    <x v="409"/>
    <x v="0"/>
    <x v="0"/>
    <s v="Houston"/>
    <x v="5"/>
    <n v="77095"/>
    <x v="2"/>
    <s v="FUR-TA-10004086"/>
    <x v="0"/>
    <x v="3"/>
    <x v="832"/>
    <x v="2090"/>
    <n v="5"/>
    <n v="0.3"/>
    <x v="2253"/>
    <x v="2"/>
    <x v="0"/>
    <n v="0.5"/>
    <n v="7.6923076923076927E-2"/>
  </r>
  <r>
    <x v="2494"/>
    <s v="CA-2018-146206"/>
    <x v="545"/>
    <d v="2018-09-14T00:00:00"/>
    <s v="Second Class"/>
    <s v="KT-16480"/>
    <x v="409"/>
    <x v="0"/>
    <x v="0"/>
    <s v="Houston"/>
    <x v="5"/>
    <n v="77095"/>
    <x v="2"/>
    <s v="TEC-PH-10000895"/>
    <x v="2"/>
    <x v="7"/>
    <x v="1137"/>
    <x v="2091"/>
    <n v="5"/>
    <n v="0.2"/>
    <x v="2254"/>
    <x v="2"/>
    <x v="0"/>
    <n v="0.5"/>
    <n v="7.6923076923076927E-2"/>
  </r>
  <r>
    <x v="2495"/>
    <s v="CA-2016-136644"/>
    <x v="737"/>
    <d v="2016-06-22T00:00:00"/>
    <s v="Standard Class"/>
    <s v="SC-20575"/>
    <x v="623"/>
    <x v="0"/>
    <x v="0"/>
    <s v="Mishawaka"/>
    <x v="14"/>
    <n v="46544"/>
    <x v="2"/>
    <s v="FUR-CH-10000225"/>
    <x v="0"/>
    <x v="1"/>
    <x v="406"/>
    <x v="345"/>
    <n v="8"/>
    <n v="0"/>
    <x v="2255"/>
    <x v="2"/>
    <x v="0"/>
    <n v="1"/>
    <n v="0.14285714285714285"/>
  </r>
  <r>
    <x v="2496"/>
    <s v="CA-2017-122371"/>
    <x v="120"/>
    <d v="2017-10-01T00:00:00"/>
    <s v="Standard Class"/>
    <s v="BS-11800"/>
    <x v="354"/>
    <x v="2"/>
    <x v="0"/>
    <s v="San Diego"/>
    <x v="1"/>
    <n v="92037"/>
    <x v="1"/>
    <s v="OFF-ST-10002370"/>
    <x v="1"/>
    <x v="4"/>
    <x v="80"/>
    <x v="2092"/>
    <n v="3"/>
    <n v="0"/>
    <x v="2256"/>
    <x v="1"/>
    <x v="0"/>
    <n v="0.5"/>
    <n v="0.125"/>
  </r>
  <r>
    <x v="2497"/>
    <s v="CA-2017-122371"/>
    <x v="120"/>
    <d v="2017-10-01T00:00:00"/>
    <s v="Standard Class"/>
    <s v="BS-11800"/>
    <x v="354"/>
    <x v="2"/>
    <x v="0"/>
    <s v="San Diego"/>
    <x v="1"/>
    <n v="92037"/>
    <x v="1"/>
    <s v="OFF-EN-10000056"/>
    <x v="1"/>
    <x v="12"/>
    <x v="633"/>
    <x v="2093"/>
    <n v="2"/>
    <n v="0"/>
    <x v="2257"/>
    <x v="1"/>
    <x v="0"/>
    <n v="0.5"/>
    <n v="0.125"/>
  </r>
  <r>
    <x v="2498"/>
    <s v="CA-2018-126935"/>
    <x v="288"/>
    <d v="2018-05-24T00:00:00"/>
    <s v="Standard Class"/>
    <s v="BT-11395"/>
    <x v="387"/>
    <x v="1"/>
    <x v="0"/>
    <s v="San Francisco"/>
    <x v="1"/>
    <n v="94109"/>
    <x v="1"/>
    <s v="OFF-BI-10004817"/>
    <x v="1"/>
    <x v="8"/>
    <x v="1208"/>
    <x v="2094"/>
    <n v="1"/>
    <n v="0.2"/>
    <x v="2258"/>
    <x v="1"/>
    <x v="0"/>
    <n v="1"/>
    <n v="0.1"/>
  </r>
  <r>
    <x v="2499"/>
    <s v="US-2019-133781"/>
    <x v="738"/>
    <d v="2019-06-23T00:00:00"/>
    <s v="First Class"/>
    <s v="DC-12850"/>
    <x v="419"/>
    <x v="0"/>
    <x v="0"/>
    <s v="Miami"/>
    <x v="2"/>
    <n v="33178"/>
    <x v="0"/>
    <s v="OFF-EN-10004483"/>
    <x v="1"/>
    <x v="12"/>
    <x v="1344"/>
    <x v="2095"/>
    <n v="3"/>
    <n v="0.2"/>
    <x v="2259"/>
    <x v="0"/>
    <x v="0"/>
    <n v="1"/>
    <n v="5.5555555555555552E-2"/>
  </r>
  <r>
    <x v="2500"/>
    <s v="CA-2019-131618"/>
    <x v="46"/>
    <d v="2019-06-20T00:00:00"/>
    <s v="First Class"/>
    <s v="LS-17200"/>
    <x v="624"/>
    <x v="1"/>
    <x v="0"/>
    <s v="Skokie"/>
    <x v="10"/>
    <n v="60076"/>
    <x v="2"/>
    <s v="OFF-PA-10001892"/>
    <x v="1"/>
    <x v="10"/>
    <x v="823"/>
    <x v="2096"/>
    <n v="2"/>
    <n v="0.2"/>
    <x v="2260"/>
    <x v="2"/>
    <x v="1"/>
    <n v="0.33333333333333331"/>
    <n v="7.1428571428571425E-2"/>
  </r>
  <r>
    <x v="2501"/>
    <s v="CA-2019-131618"/>
    <x v="46"/>
    <d v="2019-06-20T00:00:00"/>
    <s v="First Class"/>
    <s v="LS-17200"/>
    <x v="624"/>
    <x v="1"/>
    <x v="0"/>
    <s v="Skokie"/>
    <x v="10"/>
    <n v="60076"/>
    <x v="2"/>
    <s v="OFF-BI-10000546"/>
    <x v="1"/>
    <x v="8"/>
    <x v="614"/>
    <x v="2097"/>
    <n v="4"/>
    <n v="0.8"/>
    <x v="2261"/>
    <x v="2"/>
    <x v="1"/>
    <n v="0.33333333333333331"/>
    <n v="7.1428571428571425E-2"/>
  </r>
  <r>
    <x v="2502"/>
    <s v="CA-2019-131618"/>
    <x v="46"/>
    <d v="2019-06-20T00:00:00"/>
    <s v="First Class"/>
    <s v="LS-17200"/>
    <x v="624"/>
    <x v="1"/>
    <x v="0"/>
    <s v="Skokie"/>
    <x v="10"/>
    <n v="60076"/>
    <x v="2"/>
    <s v="OFF-BI-10001294"/>
    <x v="1"/>
    <x v="8"/>
    <x v="673"/>
    <x v="2098"/>
    <n v="4"/>
    <n v="0.8"/>
    <x v="2262"/>
    <x v="2"/>
    <x v="1"/>
    <n v="0.33333333333333331"/>
    <n v="7.1428571428571425E-2"/>
  </r>
  <r>
    <x v="2503"/>
    <s v="CA-2018-149482"/>
    <x v="696"/>
    <d v="2018-11-19T00:00:00"/>
    <s v="Standard Class"/>
    <s v="RR-19315"/>
    <x v="625"/>
    <x v="0"/>
    <x v="0"/>
    <s v="San Francisco"/>
    <x v="1"/>
    <n v="94110"/>
    <x v="1"/>
    <s v="OFF-LA-10000248"/>
    <x v="1"/>
    <x v="2"/>
    <x v="1221"/>
    <x v="1576"/>
    <n v="2"/>
    <n v="0"/>
    <x v="1666"/>
    <x v="1"/>
    <x v="0"/>
    <n v="1"/>
    <n v="0.25"/>
  </r>
  <r>
    <x v="2504"/>
    <s v="CA-2016-143917"/>
    <x v="739"/>
    <d v="2016-07-27T00:00:00"/>
    <s v="Second Class"/>
    <s v="KL-16645"/>
    <x v="107"/>
    <x v="0"/>
    <x v="0"/>
    <s v="San Francisco"/>
    <x v="1"/>
    <n v="94122"/>
    <x v="1"/>
    <s v="OFF-ST-10001228"/>
    <x v="1"/>
    <x v="4"/>
    <x v="231"/>
    <x v="2099"/>
    <n v="4"/>
    <n v="0"/>
    <x v="2263"/>
    <x v="1"/>
    <x v="0"/>
    <n v="0.33333333333333331"/>
    <n v="3.4482758620689655E-2"/>
  </r>
  <r>
    <x v="2505"/>
    <s v="CA-2016-143917"/>
    <x v="739"/>
    <d v="2016-07-27T00:00:00"/>
    <s v="Second Class"/>
    <s v="KL-16645"/>
    <x v="107"/>
    <x v="0"/>
    <x v="0"/>
    <s v="San Francisco"/>
    <x v="1"/>
    <n v="94122"/>
    <x v="1"/>
    <s v="OFF-SU-10000151"/>
    <x v="1"/>
    <x v="14"/>
    <x v="1345"/>
    <x v="2100"/>
    <n v="5"/>
    <n v="0"/>
    <x v="2264"/>
    <x v="1"/>
    <x v="0"/>
    <n v="0.33333333333333331"/>
    <n v="3.4482758620689655E-2"/>
  </r>
  <r>
    <x v="2506"/>
    <s v="CA-2016-143917"/>
    <x v="739"/>
    <d v="2016-07-27T00:00:00"/>
    <s v="Second Class"/>
    <s v="KL-16645"/>
    <x v="107"/>
    <x v="0"/>
    <x v="0"/>
    <s v="San Francisco"/>
    <x v="1"/>
    <n v="94122"/>
    <x v="1"/>
    <s v="FUR-FU-10004351"/>
    <x v="0"/>
    <x v="5"/>
    <x v="222"/>
    <x v="2101"/>
    <n v="8"/>
    <n v="0"/>
    <x v="2265"/>
    <x v="1"/>
    <x v="0"/>
    <n v="0.33333333333333331"/>
    <n v="3.4482758620689655E-2"/>
  </r>
  <r>
    <x v="2507"/>
    <s v="CA-2017-120397"/>
    <x v="740"/>
    <d v="2017-07-02T00:00:00"/>
    <s v="Same Day"/>
    <s v="RB-19435"/>
    <x v="579"/>
    <x v="0"/>
    <x v="0"/>
    <s v="Houston"/>
    <x v="5"/>
    <n v="77070"/>
    <x v="2"/>
    <s v="OFF-AP-10001293"/>
    <x v="1"/>
    <x v="9"/>
    <x v="1346"/>
    <x v="2102"/>
    <n v="4"/>
    <n v="0.8"/>
    <x v="2266"/>
    <x v="2"/>
    <x v="0"/>
    <n v="1"/>
    <n v="6.25E-2"/>
  </r>
  <r>
    <x v="2508"/>
    <s v="CA-2019-163902"/>
    <x v="580"/>
    <d v="2019-03-08T00:00:00"/>
    <s v="Standard Class"/>
    <s v="MY-17380"/>
    <x v="199"/>
    <x v="1"/>
    <x v="0"/>
    <s v="Los Angeles"/>
    <x v="1"/>
    <n v="90045"/>
    <x v="1"/>
    <s v="TEC-PH-10000675"/>
    <x v="2"/>
    <x v="7"/>
    <x v="1347"/>
    <x v="2103"/>
    <n v="3"/>
    <n v="0.2"/>
    <x v="2267"/>
    <x v="1"/>
    <x v="0"/>
    <n v="0.5"/>
    <n v="7.6923076923076927E-2"/>
  </r>
  <r>
    <x v="2509"/>
    <s v="CA-2019-163902"/>
    <x v="580"/>
    <d v="2019-03-08T00:00:00"/>
    <s v="Standard Class"/>
    <s v="MY-17380"/>
    <x v="199"/>
    <x v="1"/>
    <x v="0"/>
    <s v="Los Angeles"/>
    <x v="1"/>
    <n v="90045"/>
    <x v="1"/>
    <s v="TEC-AC-10000580"/>
    <x v="2"/>
    <x v="11"/>
    <x v="906"/>
    <x v="2104"/>
    <n v="6"/>
    <n v="0"/>
    <x v="2268"/>
    <x v="1"/>
    <x v="0"/>
    <n v="0.5"/>
    <n v="7.6923076923076927E-2"/>
  </r>
  <r>
    <x v="2510"/>
    <s v="CA-2018-136812"/>
    <x v="741"/>
    <d v="2018-11-23T00:00:00"/>
    <s v="Standard Class"/>
    <s v="AW-10930"/>
    <x v="585"/>
    <x v="2"/>
    <x v="0"/>
    <s v="Oklahoma City"/>
    <x v="26"/>
    <n v="73120"/>
    <x v="2"/>
    <s v="OFF-ST-10003470"/>
    <x v="1"/>
    <x v="4"/>
    <x v="1348"/>
    <x v="2105"/>
    <n v="4"/>
    <n v="0"/>
    <x v="2269"/>
    <x v="2"/>
    <x v="0"/>
    <n v="1"/>
    <n v="6.25E-2"/>
  </r>
  <r>
    <x v="2511"/>
    <s v="CA-2017-102722"/>
    <x v="24"/>
    <d v="2017-04-19T00:00:00"/>
    <s v="First Class"/>
    <s v="KW-16570"/>
    <x v="608"/>
    <x v="0"/>
    <x v="0"/>
    <s v="Monroe"/>
    <x v="28"/>
    <n v="71203"/>
    <x v="0"/>
    <s v="TEC-AC-10003116"/>
    <x v="2"/>
    <x v="11"/>
    <x v="929"/>
    <x v="2106"/>
    <n v="6"/>
    <n v="0"/>
    <x v="2270"/>
    <x v="0"/>
    <x v="0"/>
    <n v="1"/>
    <n v="0.2"/>
  </r>
  <r>
    <x v="2512"/>
    <s v="CA-2019-155089"/>
    <x v="574"/>
    <d v="2019-12-06T00:00:00"/>
    <s v="Standard Class"/>
    <s v="DB-12910"/>
    <x v="626"/>
    <x v="2"/>
    <x v="0"/>
    <s v="Tampa"/>
    <x v="2"/>
    <n v="33614"/>
    <x v="0"/>
    <s v="OFF-BI-10002429"/>
    <x v="1"/>
    <x v="8"/>
    <x v="472"/>
    <x v="2107"/>
    <n v="5"/>
    <n v="0.7"/>
    <x v="2271"/>
    <x v="0"/>
    <x v="0"/>
    <n v="1"/>
    <n v="8.3333333333333329E-2"/>
  </r>
  <r>
    <x v="2513"/>
    <s v="CA-2018-124506"/>
    <x v="583"/>
    <d v="2018-11-17T00:00:00"/>
    <s v="Standard Class"/>
    <s v="BB-11545"/>
    <x v="179"/>
    <x v="1"/>
    <x v="0"/>
    <s v="Chicago"/>
    <x v="10"/>
    <n v="60623"/>
    <x v="2"/>
    <s v="TEC-AC-10003280"/>
    <x v="2"/>
    <x v="11"/>
    <x v="1037"/>
    <x v="1679"/>
    <n v="4"/>
    <n v="0.2"/>
    <x v="2272"/>
    <x v="2"/>
    <x v="0"/>
    <n v="0.5"/>
    <n v="0.05"/>
  </r>
  <r>
    <x v="2514"/>
    <s v="CA-2018-124506"/>
    <x v="583"/>
    <d v="2018-11-17T00:00:00"/>
    <s v="Standard Class"/>
    <s v="BB-11545"/>
    <x v="179"/>
    <x v="1"/>
    <x v="0"/>
    <s v="Chicago"/>
    <x v="10"/>
    <n v="60623"/>
    <x v="2"/>
    <s v="FUR-CH-10004540"/>
    <x v="0"/>
    <x v="1"/>
    <x v="871"/>
    <x v="1404"/>
    <n v="2"/>
    <n v="0.3"/>
    <x v="1474"/>
    <x v="2"/>
    <x v="0"/>
    <n v="0.5"/>
    <n v="0.05"/>
  </r>
  <r>
    <x v="2515"/>
    <s v="CA-2016-106572"/>
    <x v="742"/>
    <d v="2016-09-10T00:00:00"/>
    <s v="Standard Class"/>
    <s v="NP-18700"/>
    <x v="413"/>
    <x v="0"/>
    <x v="0"/>
    <s v="Bowling Green"/>
    <x v="24"/>
    <n v="43402"/>
    <x v="3"/>
    <s v="OFF-ST-10000585"/>
    <x v="1"/>
    <x v="4"/>
    <x v="546"/>
    <x v="2108"/>
    <n v="2"/>
    <n v="0.2"/>
    <x v="2273"/>
    <x v="3"/>
    <x v="0"/>
    <n v="1"/>
    <n v="7.6923076923076927E-2"/>
  </r>
  <r>
    <x v="2516"/>
    <s v="CA-2016-128888"/>
    <x v="647"/>
    <d v="2016-11-22T00:00:00"/>
    <s v="Standard Class"/>
    <s v="PB-19105"/>
    <x v="287"/>
    <x v="0"/>
    <x v="0"/>
    <s v="Houston"/>
    <x v="5"/>
    <n v="77095"/>
    <x v="2"/>
    <s v="OFF-EN-10003001"/>
    <x v="1"/>
    <x v="12"/>
    <x v="964"/>
    <x v="2109"/>
    <n v="9"/>
    <n v="0.2"/>
    <x v="2274"/>
    <x v="2"/>
    <x v="0"/>
    <n v="1"/>
    <n v="0.2"/>
  </r>
  <r>
    <x v="2517"/>
    <s v="CA-2019-123134"/>
    <x v="743"/>
    <d v="2019-05-07T00:00:00"/>
    <s v="Standard Class"/>
    <s v="DW-13585"/>
    <x v="61"/>
    <x v="1"/>
    <x v="0"/>
    <s v="Westfield"/>
    <x v="30"/>
    <n v="7090"/>
    <x v="3"/>
    <s v="FUR-FU-10003975"/>
    <x v="0"/>
    <x v="5"/>
    <x v="783"/>
    <x v="2110"/>
    <n v="3"/>
    <n v="0"/>
    <x v="2275"/>
    <x v="3"/>
    <x v="0"/>
    <n v="1"/>
    <n v="0.1"/>
  </r>
  <r>
    <x v="2518"/>
    <s v="CA-2018-124352"/>
    <x v="680"/>
    <d v="2018-10-21T00:00:00"/>
    <s v="Standard Class"/>
    <s v="CD-12790"/>
    <x v="522"/>
    <x v="2"/>
    <x v="0"/>
    <s v="Oklahoma City"/>
    <x v="26"/>
    <n v="73120"/>
    <x v="2"/>
    <s v="OFF-LA-10004559"/>
    <x v="1"/>
    <x v="2"/>
    <x v="1349"/>
    <x v="171"/>
    <n v="7"/>
    <n v="0"/>
    <x v="765"/>
    <x v="2"/>
    <x v="0"/>
    <n v="0.16666666666666666"/>
    <n v="6.6666666666666666E-2"/>
  </r>
  <r>
    <x v="2519"/>
    <s v="CA-2018-124352"/>
    <x v="680"/>
    <d v="2018-10-21T00:00:00"/>
    <s v="Standard Class"/>
    <s v="CD-12790"/>
    <x v="522"/>
    <x v="2"/>
    <x v="0"/>
    <s v="Oklahoma City"/>
    <x v="26"/>
    <n v="73120"/>
    <x v="2"/>
    <s v="OFF-LA-10003223"/>
    <x v="1"/>
    <x v="2"/>
    <x v="607"/>
    <x v="2111"/>
    <n v="6"/>
    <n v="0"/>
    <x v="2276"/>
    <x v="2"/>
    <x v="0"/>
    <n v="0.16666666666666666"/>
    <n v="6.6666666666666666E-2"/>
  </r>
  <r>
    <x v="2520"/>
    <s v="CA-2018-124352"/>
    <x v="680"/>
    <d v="2018-10-21T00:00:00"/>
    <s v="Standard Class"/>
    <s v="CD-12790"/>
    <x v="522"/>
    <x v="2"/>
    <x v="0"/>
    <s v="Oklahoma City"/>
    <x v="26"/>
    <n v="73120"/>
    <x v="2"/>
    <s v="OFF-AP-10002651"/>
    <x v="1"/>
    <x v="9"/>
    <x v="1350"/>
    <x v="2112"/>
    <n v="3"/>
    <n v="0"/>
    <x v="2277"/>
    <x v="2"/>
    <x v="0"/>
    <n v="0.16666666666666666"/>
    <n v="6.6666666666666666E-2"/>
  </r>
  <r>
    <x v="2521"/>
    <s v="CA-2018-124352"/>
    <x v="680"/>
    <d v="2018-10-21T00:00:00"/>
    <s v="Standard Class"/>
    <s v="CD-12790"/>
    <x v="522"/>
    <x v="2"/>
    <x v="0"/>
    <s v="Oklahoma City"/>
    <x v="26"/>
    <n v="73120"/>
    <x v="2"/>
    <s v="OFF-PA-10003177"/>
    <x v="1"/>
    <x v="10"/>
    <x v="89"/>
    <x v="91"/>
    <n v="2"/>
    <n v="0"/>
    <x v="91"/>
    <x v="2"/>
    <x v="0"/>
    <n v="0.16666666666666666"/>
    <n v="6.6666666666666666E-2"/>
  </r>
  <r>
    <x v="2522"/>
    <s v="CA-2018-124352"/>
    <x v="680"/>
    <d v="2018-10-21T00:00:00"/>
    <s v="Standard Class"/>
    <s v="CD-12790"/>
    <x v="522"/>
    <x v="2"/>
    <x v="0"/>
    <s v="Oklahoma City"/>
    <x v="26"/>
    <n v="73120"/>
    <x v="2"/>
    <s v="TEC-PH-10003442"/>
    <x v="2"/>
    <x v="7"/>
    <x v="888"/>
    <x v="2113"/>
    <n v="1"/>
    <n v="0"/>
    <x v="1593"/>
    <x v="2"/>
    <x v="0"/>
    <n v="0.16666666666666666"/>
    <n v="6.6666666666666666E-2"/>
  </r>
  <r>
    <x v="2523"/>
    <s v="CA-2018-124352"/>
    <x v="680"/>
    <d v="2018-10-21T00:00:00"/>
    <s v="Standard Class"/>
    <s v="CD-12790"/>
    <x v="522"/>
    <x v="2"/>
    <x v="0"/>
    <s v="Oklahoma City"/>
    <x v="26"/>
    <n v="73120"/>
    <x v="2"/>
    <s v="OFF-BI-10000977"/>
    <x v="1"/>
    <x v="8"/>
    <x v="991"/>
    <x v="2114"/>
    <n v="4"/>
    <n v="0"/>
    <x v="2278"/>
    <x v="2"/>
    <x v="0"/>
    <n v="0.16666666666666666"/>
    <n v="6.6666666666666666E-2"/>
  </r>
  <r>
    <x v="2524"/>
    <s v="CA-2017-124541"/>
    <x v="744"/>
    <d v="2017-04-10T00:00:00"/>
    <s v="Standard Class"/>
    <s v="TT-21220"/>
    <x v="627"/>
    <x v="0"/>
    <x v="0"/>
    <s v="Houston"/>
    <x v="5"/>
    <n v="77041"/>
    <x v="2"/>
    <s v="OFF-AR-10004078"/>
    <x v="1"/>
    <x v="6"/>
    <x v="512"/>
    <x v="2115"/>
    <n v="9"/>
    <n v="0.2"/>
    <x v="2279"/>
    <x v="2"/>
    <x v="0"/>
    <n v="0.2"/>
    <n v="6.6666666666666666E-2"/>
  </r>
  <r>
    <x v="2525"/>
    <s v="CA-2017-124541"/>
    <x v="744"/>
    <d v="2017-04-10T00:00:00"/>
    <s v="Standard Class"/>
    <s v="TT-21220"/>
    <x v="627"/>
    <x v="0"/>
    <x v="0"/>
    <s v="Houston"/>
    <x v="5"/>
    <n v="77041"/>
    <x v="2"/>
    <s v="TEC-AC-10002550"/>
    <x v="2"/>
    <x v="11"/>
    <x v="1351"/>
    <x v="2116"/>
    <n v="2"/>
    <n v="0.2"/>
    <x v="1201"/>
    <x v="2"/>
    <x v="0"/>
    <n v="0.2"/>
    <n v="6.6666666666666666E-2"/>
  </r>
  <r>
    <x v="2526"/>
    <s v="CA-2017-124541"/>
    <x v="744"/>
    <d v="2017-04-10T00:00:00"/>
    <s v="Standard Class"/>
    <s v="TT-21220"/>
    <x v="627"/>
    <x v="0"/>
    <x v="0"/>
    <s v="Houston"/>
    <x v="5"/>
    <n v="77041"/>
    <x v="2"/>
    <s v="OFF-BI-10004965"/>
    <x v="1"/>
    <x v="8"/>
    <x v="1014"/>
    <x v="2117"/>
    <n v="3"/>
    <n v="0.8"/>
    <x v="2280"/>
    <x v="2"/>
    <x v="0"/>
    <n v="0.2"/>
    <n v="6.6666666666666666E-2"/>
  </r>
  <r>
    <x v="2527"/>
    <s v="CA-2017-124541"/>
    <x v="744"/>
    <d v="2017-04-10T00:00:00"/>
    <s v="Standard Class"/>
    <s v="TT-21220"/>
    <x v="627"/>
    <x v="0"/>
    <x v="0"/>
    <s v="Houston"/>
    <x v="5"/>
    <n v="77041"/>
    <x v="2"/>
    <s v="OFF-BI-10004209"/>
    <x v="1"/>
    <x v="8"/>
    <x v="1215"/>
    <x v="2118"/>
    <n v="6"/>
    <n v="0.8"/>
    <x v="2281"/>
    <x v="2"/>
    <x v="0"/>
    <n v="0.2"/>
    <n v="6.6666666666666666E-2"/>
  </r>
  <r>
    <x v="2528"/>
    <s v="CA-2017-124541"/>
    <x v="744"/>
    <d v="2017-04-10T00:00:00"/>
    <s v="Standard Class"/>
    <s v="TT-21220"/>
    <x v="627"/>
    <x v="0"/>
    <x v="0"/>
    <s v="Houston"/>
    <x v="5"/>
    <n v="77041"/>
    <x v="2"/>
    <s v="OFF-PA-10001526"/>
    <x v="1"/>
    <x v="10"/>
    <x v="1039"/>
    <x v="892"/>
    <n v="2"/>
    <n v="0.2"/>
    <x v="2282"/>
    <x v="2"/>
    <x v="0"/>
    <n v="0.2"/>
    <n v="6.6666666666666666E-2"/>
  </r>
  <r>
    <x v="2529"/>
    <s v="CA-2016-108707"/>
    <x v="745"/>
    <d v="2016-10-29T00:00:00"/>
    <s v="Standard Class"/>
    <s v="DB-12910"/>
    <x v="626"/>
    <x v="2"/>
    <x v="0"/>
    <s v="Fort Lauderdale"/>
    <x v="2"/>
    <n v="33311"/>
    <x v="0"/>
    <s v="OFF-PA-10000788"/>
    <x v="1"/>
    <x v="10"/>
    <x v="738"/>
    <x v="563"/>
    <n v="2"/>
    <n v="0.2"/>
    <x v="572"/>
    <x v="0"/>
    <x v="0"/>
    <n v="1"/>
    <n v="8.3333333333333329E-2"/>
  </r>
  <r>
    <x v="2530"/>
    <s v="CA-2016-111500"/>
    <x v="654"/>
    <d v="2016-08-21T00:00:00"/>
    <s v="Standard Class"/>
    <s v="DJ-13510"/>
    <x v="137"/>
    <x v="1"/>
    <x v="0"/>
    <s v="Little Rock"/>
    <x v="36"/>
    <n v="72209"/>
    <x v="0"/>
    <s v="OFF-PA-10000595"/>
    <x v="1"/>
    <x v="10"/>
    <x v="1126"/>
    <x v="1159"/>
    <n v="5"/>
    <n v="0"/>
    <x v="1203"/>
    <x v="0"/>
    <x v="0"/>
    <n v="0.25"/>
    <n v="7.6923076923076927E-2"/>
  </r>
  <r>
    <x v="2531"/>
    <s v="CA-2016-111500"/>
    <x v="654"/>
    <d v="2016-08-21T00:00:00"/>
    <s v="Standard Class"/>
    <s v="DJ-13510"/>
    <x v="137"/>
    <x v="1"/>
    <x v="0"/>
    <s v="Little Rock"/>
    <x v="36"/>
    <n v="72209"/>
    <x v="0"/>
    <s v="OFF-BI-10000829"/>
    <x v="1"/>
    <x v="8"/>
    <x v="307"/>
    <x v="2119"/>
    <n v="4"/>
    <n v="0"/>
    <x v="2283"/>
    <x v="0"/>
    <x v="0"/>
    <n v="0.25"/>
    <n v="7.6923076923076927E-2"/>
  </r>
  <r>
    <x v="2532"/>
    <s v="CA-2016-111500"/>
    <x v="654"/>
    <d v="2016-08-21T00:00:00"/>
    <s v="Standard Class"/>
    <s v="DJ-13510"/>
    <x v="137"/>
    <x v="1"/>
    <x v="0"/>
    <s v="Little Rock"/>
    <x v="36"/>
    <n v="72209"/>
    <x v="0"/>
    <s v="OFF-FA-10002676"/>
    <x v="1"/>
    <x v="13"/>
    <x v="1078"/>
    <x v="2120"/>
    <n v="7"/>
    <n v="0"/>
    <x v="2284"/>
    <x v="0"/>
    <x v="0"/>
    <n v="0.25"/>
    <n v="7.6923076923076927E-2"/>
  </r>
  <r>
    <x v="2533"/>
    <s v="CA-2016-111500"/>
    <x v="654"/>
    <d v="2016-08-21T00:00:00"/>
    <s v="Standard Class"/>
    <s v="DJ-13510"/>
    <x v="137"/>
    <x v="1"/>
    <x v="0"/>
    <s v="Little Rock"/>
    <x v="36"/>
    <n v="72209"/>
    <x v="0"/>
    <s v="TEC-AC-10000844"/>
    <x v="2"/>
    <x v="11"/>
    <x v="106"/>
    <x v="2121"/>
    <n v="4"/>
    <n v="0"/>
    <x v="2285"/>
    <x v="0"/>
    <x v="0"/>
    <n v="0.25"/>
    <n v="7.6923076923076927E-2"/>
  </r>
  <r>
    <x v="2534"/>
    <s v="US-2019-117723"/>
    <x v="733"/>
    <d v="2019-08-18T00:00:00"/>
    <s v="Second Class"/>
    <s v="DL-13495"/>
    <x v="393"/>
    <x v="1"/>
    <x v="0"/>
    <s v="Philadelphia"/>
    <x v="9"/>
    <n v="19120"/>
    <x v="3"/>
    <s v="OFF-ST-10004459"/>
    <x v="1"/>
    <x v="4"/>
    <x v="459"/>
    <x v="2122"/>
    <n v="6"/>
    <n v="0.2"/>
    <x v="2286"/>
    <x v="3"/>
    <x v="0"/>
    <n v="1"/>
    <n v="8.3333333333333329E-2"/>
  </r>
  <r>
    <x v="2535"/>
    <s v="CA-2017-143238"/>
    <x v="684"/>
    <d v="2017-09-08T00:00:00"/>
    <s v="First Class"/>
    <s v="LO-17170"/>
    <x v="628"/>
    <x v="1"/>
    <x v="0"/>
    <s v="La Quinta"/>
    <x v="1"/>
    <n v="92253"/>
    <x v="1"/>
    <s v="TEC-AC-10003499"/>
    <x v="2"/>
    <x v="11"/>
    <x v="103"/>
    <x v="2123"/>
    <n v="4"/>
    <n v="0"/>
    <x v="2287"/>
    <x v="1"/>
    <x v="1"/>
    <n v="1"/>
    <n v="0.1111111111111111"/>
  </r>
  <r>
    <x v="2536"/>
    <s v="CA-2017-168746"/>
    <x v="746"/>
    <d v="2017-01-29T00:00:00"/>
    <s v="Second Class"/>
    <s v="SV-20365"/>
    <x v="277"/>
    <x v="0"/>
    <x v="0"/>
    <s v="Cleveland"/>
    <x v="24"/>
    <n v="44105"/>
    <x v="3"/>
    <s v="FUR-CH-10000513"/>
    <x v="0"/>
    <x v="1"/>
    <x v="70"/>
    <x v="2124"/>
    <n v="2"/>
    <n v="0.3"/>
    <x v="2288"/>
    <x v="3"/>
    <x v="0"/>
    <n v="0.33333333333333331"/>
    <n v="3.125E-2"/>
  </r>
  <r>
    <x v="2537"/>
    <s v="CA-2017-168746"/>
    <x v="746"/>
    <d v="2017-01-29T00:00:00"/>
    <s v="Second Class"/>
    <s v="SV-20365"/>
    <x v="277"/>
    <x v="0"/>
    <x v="0"/>
    <s v="Cleveland"/>
    <x v="24"/>
    <n v="44105"/>
    <x v="3"/>
    <s v="TEC-PH-10000895"/>
    <x v="2"/>
    <x v="7"/>
    <x v="1137"/>
    <x v="2125"/>
    <n v="4"/>
    <n v="0.4"/>
    <x v="2289"/>
    <x v="3"/>
    <x v="0"/>
    <n v="0.33333333333333331"/>
    <n v="3.125E-2"/>
  </r>
  <r>
    <x v="2538"/>
    <s v="CA-2017-168746"/>
    <x v="746"/>
    <d v="2017-01-29T00:00:00"/>
    <s v="Second Class"/>
    <s v="SV-20365"/>
    <x v="277"/>
    <x v="0"/>
    <x v="0"/>
    <s v="Cleveland"/>
    <x v="24"/>
    <n v="44105"/>
    <x v="3"/>
    <s v="TEC-PH-10002555"/>
    <x v="2"/>
    <x v="7"/>
    <x v="1352"/>
    <x v="2126"/>
    <n v="1"/>
    <n v="0.4"/>
    <x v="2290"/>
    <x v="3"/>
    <x v="0"/>
    <n v="0.33333333333333331"/>
    <n v="3.125E-2"/>
  </r>
  <r>
    <x v="2539"/>
    <s v="CA-2017-113404"/>
    <x v="747"/>
    <d v="2017-07-16T00:00:00"/>
    <s v="Same Day"/>
    <s v="EM-13810"/>
    <x v="613"/>
    <x v="1"/>
    <x v="0"/>
    <s v="San Francisco"/>
    <x v="1"/>
    <n v="94122"/>
    <x v="1"/>
    <s v="FUR-CH-10003312"/>
    <x v="0"/>
    <x v="1"/>
    <x v="299"/>
    <x v="2127"/>
    <n v="6"/>
    <n v="0.2"/>
    <x v="2291"/>
    <x v="1"/>
    <x v="0"/>
    <n v="0.5"/>
    <n v="0.14285714285714285"/>
  </r>
  <r>
    <x v="2540"/>
    <s v="CA-2017-113404"/>
    <x v="747"/>
    <d v="2017-07-16T00:00:00"/>
    <s v="Same Day"/>
    <s v="EM-13810"/>
    <x v="613"/>
    <x v="1"/>
    <x v="0"/>
    <s v="San Francisco"/>
    <x v="1"/>
    <n v="94122"/>
    <x v="1"/>
    <s v="FUR-CH-10004086"/>
    <x v="0"/>
    <x v="1"/>
    <x v="284"/>
    <x v="2128"/>
    <n v="3"/>
    <n v="0.2"/>
    <x v="2292"/>
    <x v="1"/>
    <x v="0"/>
    <n v="0.5"/>
    <n v="0.14285714285714285"/>
  </r>
  <r>
    <x v="2541"/>
    <s v="CA-2018-144792"/>
    <x v="567"/>
    <d v="2018-05-04T00:00:00"/>
    <s v="Standard Class"/>
    <s v="KD-16615"/>
    <x v="629"/>
    <x v="1"/>
    <x v="0"/>
    <s v="Scottsdale"/>
    <x v="16"/>
    <n v="85254"/>
    <x v="1"/>
    <s v="FUR-FU-10002759"/>
    <x v="0"/>
    <x v="5"/>
    <x v="560"/>
    <x v="2129"/>
    <n v="7"/>
    <n v="0.2"/>
    <x v="2293"/>
    <x v="1"/>
    <x v="0"/>
    <n v="1"/>
    <n v="7.6923076923076927E-2"/>
  </r>
  <r>
    <x v="2542"/>
    <s v="CA-2016-164385"/>
    <x v="467"/>
    <d v="2016-10-01T00:00:00"/>
    <s v="Second Class"/>
    <s v="NB-18580"/>
    <x v="630"/>
    <x v="1"/>
    <x v="0"/>
    <s v="Philadelphia"/>
    <x v="9"/>
    <n v="19134"/>
    <x v="3"/>
    <s v="OFF-AP-10002191"/>
    <x v="1"/>
    <x v="9"/>
    <x v="808"/>
    <x v="2130"/>
    <n v="3"/>
    <n v="0.2"/>
    <x v="2294"/>
    <x v="3"/>
    <x v="0"/>
    <n v="1"/>
    <n v="0.5"/>
  </r>
  <r>
    <x v="2543"/>
    <s v="US-2018-114174"/>
    <x v="162"/>
    <d v="2018-09-14T00:00:00"/>
    <s v="Standard Class"/>
    <s v="AP-10720"/>
    <x v="399"/>
    <x v="2"/>
    <x v="0"/>
    <s v="Malden"/>
    <x v="31"/>
    <n v="2148"/>
    <x v="3"/>
    <s v="FUR-BO-10003450"/>
    <x v="0"/>
    <x v="0"/>
    <x v="1353"/>
    <x v="2131"/>
    <n v="3"/>
    <n v="0"/>
    <x v="2295"/>
    <x v="3"/>
    <x v="0"/>
    <n v="0.5"/>
    <n v="5.2631578947368418E-2"/>
  </r>
  <r>
    <x v="2544"/>
    <s v="US-2018-114174"/>
    <x v="162"/>
    <d v="2018-09-14T00:00:00"/>
    <s v="Standard Class"/>
    <s v="AP-10720"/>
    <x v="399"/>
    <x v="2"/>
    <x v="0"/>
    <s v="Malden"/>
    <x v="31"/>
    <n v="2148"/>
    <x v="3"/>
    <s v="OFF-LA-10000248"/>
    <x v="1"/>
    <x v="2"/>
    <x v="1221"/>
    <x v="1816"/>
    <n v="4"/>
    <n v="0"/>
    <x v="2296"/>
    <x v="3"/>
    <x v="0"/>
    <n v="0.5"/>
    <n v="5.2631578947368418E-2"/>
  </r>
  <r>
    <x v="2545"/>
    <s v="CA-2019-108070"/>
    <x v="513"/>
    <d v="2019-04-20T00:00:00"/>
    <s v="Standard Class"/>
    <s v="JE-15745"/>
    <x v="32"/>
    <x v="0"/>
    <x v="0"/>
    <s v="San Jose"/>
    <x v="1"/>
    <n v="95123"/>
    <x v="1"/>
    <s v="OFF-ST-10004804"/>
    <x v="1"/>
    <x v="4"/>
    <x v="233"/>
    <x v="2132"/>
    <n v="4"/>
    <n v="0"/>
    <x v="2297"/>
    <x v="1"/>
    <x v="0"/>
    <n v="0.5"/>
    <n v="4.3478260869565216E-2"/>
  </r>
  <r>
    <x v="2546"/>
    <s v="CA-2019-108070"/>
    <x v="513"/>
    <d v="2019-04-20T00:00:00"/>
    <s v="Standard Class"/>
    <s v="JE-15745"/>
    <x v="32"/>
    <x v="0"/>
    <x v="0"/>
    <s v="San Jose"/>
    <x v="1"/>
    <n v="95123"/>
    <x v="1"/>
    <s v="FUR-BO-10001337"/>
    <x v="0"/>
    <x v="0"/>
    <x v="430"/>
    <x v="2133"/>
    <n v="1"/>
    <n v="0.15"/>
    <x v="2298"/>
    <x v="1"/>
    <x v="0"/>
    <n v="0.5"/>
    <n v="4.3478260869565216E-2"/>
  </r>
  <r>
    <x v="2547"/>
    <s v="US-2017-128090"/>
    <x v="748"/>
    <d v="2017-08-22T00:00:00"/>
    <s v="Standard Class"/>
    <s v="JM-15865"/>
    <x v="622"/>
    <x v="0"/>
    <x v="0"/>
    <s v="Phoenix"/>
    <x v="16"/>
    <n v="85023"/>
    <x v="1"/>
    <s v="OFF-AR-10002255"/>
    <x v="1"/>
    <x v="6"/>
    <x v="822"/>
    <x v="2134"/>
    <n v="1"/>
    <n v="0.2"/>
    <x v="2299"/>
    <x v="1"/>
    <x v="1"/>
    <n v="0.25"/>
    <n v="7.6923076923076927E-2"/>
  </r>
  <r>
    <x v="2548"/>
    <s v="US-2017-128090"/>
    <x v="748"/>
    <d v="2017-08-22T00:00:00"/>
    <s v="Standard Class"/>
    <s v="JM-15865"/>
    <x v="622"/>
    <x v="0"/>
    <x v="0"/>
    <s v="Phoenix"/>
    <x v="16"/>
    <n v="85023"/>
    <x v="1"/>
    <s v="TEC-PH-10002624"/>
    <x v="2"/>
    <x v="7"/>
    <x v="1135"/>
    <x v="2135"/>
    <n v="5"/>
    <n v="0.2"/>
    <x v="2300"/>
    <x v="1"/>
    <x v="1"/>
    <n v="0.25"/>
    <n v="7.6923076923076927E-2"/>
  </r>
  <r>
    <x v="2549"/>
    <s v="US-2017-128090"/>
    <x v="748"/>
    <d v="2017-08-22T00:00:00"/>
    <s v="Standard Class"/>
    <s v="JM-15865"/>
    <x v="622"/>
    <x v="0"/>
    <x v="0"/>
    <s v="Phoenix"/>
    <x v="16"/>
    <n v="85023"/>
    <x v="1"/>
    <s v="OFF-PA-10001878"/>
    <x v="1"/>
    <x v="10"/>
    <x v="1170"/>
    <x v="2136"/>
    <n v="8"/>
    <n v="0.2"/>
    <x v="2301"/>
    <x v="1"/>
    <x v="1"/>
    <n v="0.25"/>
    <n v="7.6923076923076927E-2"/>
  </r>
  <r>
    <x v="2550"/>
    <s v="US-2017-128090"/>
    <x v="748"/>
    <d v="2017-08-22T00:00:00"/>
    <s v="Standard Class"/>
    <s v="JM-15865"/>
    <x v="622"/>
    <x v="0"/>
    <x v="0"/>
    <s v="Phoenix"/>
    <x v="16"/>
    <n v="85023"/>
    <x v="1"/>
    <s v="OFF-LA-10000452"/>
    <x v="1"/>
    <x v="2"/>
    <x v="812"/>
    <x v="1325"/>
    <n v="2"/>
    <n v="0.2"/>
    <x v="1382"/>
    <x v="1"/>
    <x v="1"/>
    <n v="0.25"/>
    <n v="7.6923076923076927E-2"/>
  </r>
  <r>
    <x v="2551"/>
    <s v="CA-2019-101042"/>
    <x v="123"/>
    <d v="2019-11-23T00:00:00"/>
    <s v="Standard Class"/>
    <s v="AB-10105"/>
    <x v="455"/>
    <x v="0"/>
    <x v="0"/>
    <s v="Henderson"/>
    <x v="0"/>
    <n v="42420"/>
    <x v="0"/>
    <s v="FUR-FU-10004665"/>
    <x v="0"/>
    <x v="5"/>
    <x v="1354"/>
    <x v="2137"/>
    <n v="6"/>
    <n v="0"/>
    <x v="2302"/>
    <x v="0"/>
    <x v="0"/>
    <n v="0.5"/>
    <n v="0.05"/>
  </r>
  <r>
    <x v="2552"/>
    <s v="CA-2019-101042"/>
    <x v="123"/>
    <d v="2019-11-23T00:00:00"/>
    <s v="Standard Class"/>
    <s v="AB-10105"/>
    <x v="455"/>
    <x v="0"/>
    <x v="0"/>
    <s v="Henderson"/>
    <x v="0"/>
    <n v="42420"/>
    <x v="0"/>
    <s v="OFF-BI-10000088"/>
    <x v="1"/>
    <x v="8"/>
    <x v="1034"/>
    <x v="2138"/>
    <n v="2"/>
    <n v="0"/>
    <x v="2303"/>
    <x v="0"/>
    <x v="0"/>
    <n v="0.5"/>
    <n v="0.05"/>
  </r>
  <r>
    <x v="2553"/>
    <s v="CA-2018-155439"/>
    <x v="749"/>
    <d v="2018-09-18T00:00:00"/>
    <s v="Standard Class"/>
    <s v="PN-18775"/>
    <x v="43"/>
    <x v="2"/>
    <x v="0"/>
    <s v="Columbia"/>
    <x v="20"/>
    <n v="29203"/>
    <x v="0"/>
    <s v="OFF-PA-10000029"/>
    <x v="1"/>
    <x v="10"/>
    <x v="811"/>
    <x v="243"/>
    <n v="4"/>
    <n v="0"/>
    <x v="245"/>
    <x v="0"/>
    <x v="0"/>
    <n v="1"/>
    <n v="7.6923076923076927E-2"/>
  </r>
  <r>
    <x v="2554"/>
    <s v="CA-2018-118626"/>
    <x v="243"/>
    <d v="2018-08-20T00:00:00"/>
    <s v="Standard Class"/>
    <s v="JC-15775"/>
    <x v="547"/>
    <x v="0"/>
    <x v="0"/>
    <s v="Tallahassee"/>
    <x v="2"/>
    <n v="32303"/>
    <x v="0"/>
    <s v="TEC-PH-10000369"/>
    <x v="2"/>
    <x v="7"/>
    <x v="1355"/>
    <x v="2139"/>
    <n v="7"/>
    <n v="0.2"/>
    <x v="2304"/>
    <x v="0"/>
    <x v="0"/>
    <n v="1"/>
    <n v="6.25E-2"/>
  </r>
  <r>
    <x v="2555"/>
    <s v="CA-2017-111458"/>
    <x v="120"/>
    <d v="2017-09-30T00:00:00"/>
    <s v="Standard Class"/>
    <s v="PF-19165"/>
    <x v="58"/>
    <x v="0"/>
    <x v="0"/>
    <s v="New York City"/>
    <x v="15"/>
    <n v="10035"/>
    <x v="3"/>
    <s v="TEC-AC-10001590"/>
    <x v="2"/>
    <x v="11"/>
    <x v="1356"/>
    <x v="1424"/>
    <n v="2"/>
    <n v="0"/>
    <x v="2305"/>
    <x v="3"/>
    <x v="0"/>
    <n v="1"/>
    <n v="0.1"/>
  </r>
  <r>
    <x v="2556"/>
    <s v="US-2018-126844"/>
    <x v="750"/>
    <d v="2018-10-14T00:00:00"/>
    <s v="Standard Class"/>
    <s v="BW-11110"/>
    <x v="308"/>
    <x v="1"/>
    <x v="0"/>
    <s v="Houston"/>
    <x v="5"/>
    <n v="77070"/>
    <x v="2"/>
    <s v="FUR-FU-10004909"/>
    <x v="0"/>
    <x v="5"/>
    <x v="1357"/>
    <x v="2140"/>
    <n v="8"/>
    <n v="0.6"/>
    <x v="2306"/>
    <x v="2"/>
    <x v="0"/>
    <n v="1"/>
    <n v="5.8823529411764705E-2"/>
  </r>
  <r>
    <x v="2557"/>
    <s v="US-2017-112508"/>
    <x v="539"/>
    <d v="2017-03-30T00:00:00"/>
    <s v="Standard Class"/>
    <s v="BP-11185"/>
    <x v="130"/>
    <x v="1"/>
    <x v="0"/>
    <s v="Coral Springs"/>
    <x v="2"/>
    <n v="33065"/>
    <x v="0"/>
    <s v="OFF-AP-10002287"/>
    <x v="1"/>
    <x v="9"/>
    <x v="1283"/>
    <x v="2141"/>
    <n v="2"/>
    <n v="0.2"/>
    <x v="2307"/>
    <x v="0"/>
    <x v="0"/>
    <n v="1"/>
    <n v="5.5555555555555552E-2"/>
  </r>
  <r>
    <x v="2558"/>
    <s v="CA-2017-147788"/>
    <x v="70"/>
    <d v="2017-06-04T00:00:00"/>
    <s v="Standard Class"/>
    <s v="TM-21010"/>
    <x v="612"/>
    <x v="0"/>
    <x v="0"/>
    <s v="Orem"/>
    <x v="7"/>
    <n v="84057"/>
    <x v="1"/>
    <s v="FUR-BO-10004357"/>
    <x v="0"/>
    <x v="0"/>
    <x v="1358"/>
    <x v="2142"/>
    <n v="7"/>
    <n v="0"/>
    <x v="2308"/>
    <x v="1"/>
    <x v="0"/>
    <n v="0.33333333333333331"/>
    <n v="5.2631578947368418E-2"/>
  </r>
  <r>
    <x v="2559"/>
    <s v="CA-2017-147788"/>
    <x v="70"/>
    <d v="2017-06-04T00:00:00"/>
    <s v="Standard Class"/>
    <s v="TM-21010"/>
    <x v="612"/>
    <x v="0"/>
    <x v="0"/>
    <s v="Orem"/>
    <x v="7"/>
    <n v="84057"/>
    <x v="1"/>
    <s v="OFF-LA-10003766"/>
    <x v="1"/>
    <x v="2"/>
    <x v="365"/>
    <x v="2143"/>
    <n v="5"/>
    <n v="0"/>
    <x v="2309"/>
    <x v="1"/>
    <x v="0"/>
    <n v="0.33333333333333331"/>
    <n v="5.2631578947368418E-2"/>
  </r>
  <r>
    <x v="2560"/>
    <s v="CA-2017-147788"/>
    <x v="70"/>
    <d v="2017-06-04T00:00:00"/>
    <s v="Standard Class"/>
    <s v="TM-21010"/>
    <x v="612"/>
    <x v="0"/>
    <x v="0"/>
    <s v="Orem"/>
    <x v="7"/>
    <n v="84057"/>
    <x v="1"/>
    <s v="OFF-ST-10000046"/>
    <x v="1"/>
    <x v="4"/>
    <x v="764"/>
    <x v="2144"/>
    <n v="2"/>
    <n v="0"/>
    <x v="2310"/>
    <x v="1"/>
    <x v="0"/>
    <n v="0.33333333333333331"/>
    <n v="5.2631578947368418E-2"/>
  </r>
  <r>
    <x v="2561"/>
    <s v="CA-2017-144288"/>
    <x v="707"/>
    <d v="2017-12-31T00:00:00"/>
    <s v="Standard Class"/>
    <s v="MB-17305"/>
    <x v="93"/>
    <x v="0"/>
    <x v="0"/>
    <s v="Nashville"/>
    <x v="18"/>
    <n v="37211"/>
    <x v="0"/>
    <s v="OFF-LA-10003190"/>
    <x v="1"/>
    <x v="2"/>
    <x v="1172"/>
    <x v="2145"/>
    <n v="4"/>
    <n v="0.2"/>
    <x v="2311"/>
    <x v="0"/>
    <x v="0"/>
    <n v="0.5"/>
    <n v="5.2631578947368418E-2"/>
  </r>
  <r>
    <x v="2562"/>
    <s v="CA-2017-144288"/>
    <x v="707"/>
    <d v="2017-12-31T00:00:00"/>
    <s v="Standard Class"/>
    <s v="MB-17305"/>
    <x v="93"/>
    <x v="0"/>
    <x v="0"/>
    <s v="Nashville"/>
    <x v="18"/>
    <n v="37211"/>
    <x v="0"/>
    <s v="OFF-PA-10002787"/>
    <x v="1"/>
    <x v="10"/>
    <x v="1276"/>
    <x v="563"/>
    <n v="2"/>
    <n v="0.2"/>
    <x v="572"/>
    <x v="0"/>
    <x v="0"/>
    <n v="0.5"/>
    <n v="5.2631578947368418E-2"/>
  </r>
  <r>
    <x v="2563"/>
    <s v="CA-2017-110632"/>
    <x v="751"/>
    <d v="2017-03-22T00:00:00"/>
    <s v="Second Class"/>
    <s v="HR-14830"/>
    <x v="403"/>
    <x v="1"/>
    <x v="0"/>
    <s v="New York City"/>
    <x v="15"/>
    <n v="10009"/>
    <x v="3"/>
    <s v="TEC-AC-10000387"/>
    <x v="2"/>
    <x v="11"/>
    <x v="1359"/>
    <x v="2146"/>
    <n v="1"/>
    <n v="0"/>
    <x v="2312"/>
    <x v="3"/>
    <x v="0"/>
    <n v="0.5"/>
    <n v="7.1428571428571425E-2"/>
  </r>
  <r>
    <x v="2564"/>
    <s v="CA-2017-110632"/>
    <x v="751"/>
    <d v="2017-03-22T00:00:00"/>
    <s v="Second Class"/>
    <s v="HR-14830"/>
    <x v="403"/>
    <x v="1"/>
    <x v="0"/>
    <s v="New York City"/>
    <x v="15"/>
    <n v="10009"/>
    <x v="3"/>
    <s v="OFF-ST-10001291"/>
    <x v="1"/>
    <x v="4"/>
    <x v="1026"/>
    <x v="2147"/>
    <n v="2"/>
    <n v="0"/>
    <x v="2313"/>
    <x v="3"/>
    <x v="0"/>
    <n v="0.5"/>
    <n v="7.1428571428571425E-2"/>
  </r>
  <r>
    <x v="2565"/>
    <s v="CA-2019-109589"/>
    <x v="202"/>
    <d v="2019-12-24T00:00:00"/>
    <s v="First Class"/>
    <s v="BD-11635"/>
    <x v="631"/>
    <x v="0"/>
    <x v="0"/>
    <s v="Bowling Green"/>
    <x v="0"/>
    <n v="42104"/>
    <x v="0"/>
    <s v="TEC-AC-10003116"/>
    <x v="2"/>
    <x v="11"/>
    <x v="929"/>
    <x v="2148"/>
    <n v="4"/>
    <n v="0"/>
    <x v="2314"/>
    <x v="0"/>
    <x v="0"/>
    <n v="1"/>
    <n v="0.2"/>
  </r>
  <r>
    <x v="2566"/>
    <s v="CA-2019-123967"/>
    <x v="752"/>
    <d v="2019-11-03T00:00:00"/>
    <s v="Second Class"/>
    <s v="SF-20200"/>
    <x v="227"/>
    <x v="0"/>
    <x v="0"/>
    <s v="Bellingham"/>
    <x v="4"/>
    <n v="98226"/>
    <x v="1"/>
    <s v="OFF-BI-10001308"/>
    <x v="1"/>
    <x v="8"/>
    <x v="1360"/>
    <x v="2149"/>
    <n v="5"/>
    <n v="0.2"/>
    <x v="2315"/>
    <x v="1"/>
    <x v="0"/>
    <n v="0.5"/>
    <n v="6.6666666666666666E-2"/>
  </r>
  <r>
    <x v="2567"/>
    <s v="CA-2019-123967"/>
    <x v="752"/>
    <d v="2019-11-03T00:00:00"/>
    <s v="Second Class"/>
    <s v="SF-20200"/>
    <x v="227"/>
    <x v="0"/>
    <x v="0"/>
    <s v="Bellingham"/>
    <x v="4"/>
    <n v="98226"/>
    <x v="1"/>
    <s v="FUR-TA-10003954"/>
    <x v="0"/>
    <x v="3"/>
    <x v="1217"/>
    <x v="2150"/>
    <n v="9"/>
    <n v="0"/>
    <x v="2316"/>
    <x v="1"/>
    <x v="0"/>
    <n v="0.5"/>
    <n v="6.6666666666666666E-2"/>
  </r>
  <r>
    <x v="2568"/>
    <s v="CA-2019-148929"/>
    <x v="210"/>
    <d v="2019-09-11T00:00:00"/>
    <s v="Standard Class"/>
    <s v="SP-20620"/>
    <x v="407"/>
    <x v="1"/>
    <x v="0"/>
    <s v="New York City"/>
    <x v="15"/>
    <n v="10011"/>
    <x v="3"/>
    <s v="OFF-ST-10003282"/>
    <x v="1"/>
    <x v="4"/>
    <x v="42"/>
    <x v="2151"/>
    <n v="8"/>
    <n v="0"/>
    <x v="2317"/>
    <x v="3"/>
    <x v="0"/>
    <n v="1"/>
    <n v="4.1666666666666664E-2"/>
  </r>
  <r>
    <x v="2569"/>
    <s v="CA-2019-134404"/>
    <x v="753"/>
    <d v="2019-12-27T00:00:00"/>
    <s v="Same Day"/>
    <s v="DR-12880"/>
    <x v="112"/>
    <x v="1"/>
    <x v="0"/>
    <s v="Newark"/>
    <x v="24"/>
    <n v="43055"/>
    <x v="3"/>
    <s v="TEC-PH-10000576"/>
    <x v="2"/>
    <x v="7"/>
    <x v="815"/>
    <x v="2152"/>
    <n v="2"/>
    <n v="0.4"/>
    <x v="2318"/>
    <x v="3"/>
    <x v="0"/>
    <n v="0.5"/>
    <n v="4.1666666666666664E-2"/>
  </r>
  <r>
    <x v="2570"/>
    <s v="CA-2019-134404"/>
    <x v="753"/>
    <d v="2019-12-27T00:00:00"/>
    <s v="Same Day"/>
    <s v="DR-12880"/>
    <x v="112"/>
    <x v="1"/>
    <x v="0"/>
    <s v="Newark"/>
    <x v="24"/>
    <n v="43055"/>
    <x v="3"/>
    <s v="OFF-AR-10004441"/>
    <x v="1"/>
    <x v="6"/>
    <x v="155"/>
    <x v="2153"/>
    <n v="4"/>
    <n v="0.2"/>
    <x v="2319"/>
    <x v="3"/>
    <x v="0"/>
    <n v="0.5"/>
    <n v="4.1666666666666664E-2"/>
  </r>
  <r>
    <x v="2571"/>
    <s v="CA-2019-109778"/>
    <x v="11"/>
    <d v="2019-07-21T00:00:00"/>
    <s v="Standard Class"/>
    <s v="VM-21685"/>
    <x v="91"/>
    <x v="2"/>
    <x v="0"/>
    <s v="Woodstock"/>
    <x v="10"/>
    <n v="60098"/>
    <x v="2"/>
    <s v="OFF-AR-10003759"/>
    <x v="1"/>
    <x v="6"/>
    <x v="846"/>
    <x v="2154"/>
    <n v="2"/>
    <n v="0.2"/>
    <x v="2320"/>
    <x v="2"/>
    <x v="0"/>
    <n v="1"/>
    <n v="8.3333333333333329E-2"/>
  </r>
  <r>
    <x v="2572"/>
    <s v="CA-2018-155845"/>
    <x v="399"/>
    <d v="2018-08-15T00:00:00"/>
    <s v="Second Class"/>
    <s v="CM-12235"/>
    <x v="632"/>
    <x v="0"/>
    <x v="0"/>
    <s v="Carrollton"/>
    <x v="5"/>
    <n v="75007"/>
    <x v="2"/>
    <s v="TEC-AC-10004145"/>
    <x v="2"/>
    <x v="11"/>
    <x v="1273"/>
    <x v="2155"/>
    <n v="7"/>
    <n v="0.2"/>
    <x v="2321"/>
    <x v="2"/>
    <x v="0"/>
    <n v="1"/>
    <n v="0.125"/>
  </r>
  <r>
    <x v="2573"/>
    <s v="CA-2019-145128"/>
    <x v="362"/>
    <d v="2019-07-14T00:00:00"/>
    <s v="Standard Class"/>
    <s v="SM-20320"/>
    <x v="598"/>
    <x v="2"/>
    <x v="0"/>
    <s v="Lafayette"/>
    <x v="14"/>
    <n v="47905"/>
    <x v="2"/>
    <s v="FUR-FU-10000293"/>
    <x v="0"/>
    <x v="5"/>
    <x v="791"/>
    <x v="1893"/>
    <n v="5"/>
    <n v="0"/>
    <x v="2031"/>
    <x v="2"/>
    <x v="1"/>
    <n v="1"/>
    <n v="6.6666666666666666E-2"/>
  </r>
  <r>
    <x v="2574"/>
    <s v="CA-2016-129091"/>
    <x v="754"/>
    <d v="2016-11-27T00:00:00"/>
    <s v="Standard Class"/>
    <s v="RA-19885"/>
    <x v="19"/>
    <x v="1"/>
    <x v="0"/>
    <s v="Columbus"/>
    <x v="32"/>
    <n v="31907"/>
    <x v="0"/>
    <s v="OFF-EN-10004955"/>
    <x v="1"/>
    <x v="12"/>
    <x v="890"/>
    <x v="2156"/>
    <n v="3"/>
    <n v="0"/>
    <x v="2322"/>
    <x v="0"/>
    <x v="0"/>
    <n v="0.25"/>
    <n v="6.6666666666666666E-2"/>
  </r>
  <r>
    <x v="2575"/>
    <s v="CA-2016-129091"/>
    <x v="754"/>
    <d v="2016-11-27T00:00:00"/>
    <s v="Standard Class"/>
    <s v="RA-19885"/>
    <x v="19"/>
    <x v="1"/>
    <x v="0"/>
    <s v="Columbus"/>
    <x v="32"/>
    <n v="31907"/>
    <x v="0"/>
    <s v="OFF-BI-10001071"/>
    <x v="1"/>
    <x v="8"/>
    <x v="669"/>
    <x v="2157"/>
    <n v="5"/>
    <n v="0"/>
    <x v="2323"/>
    <x v="0"/>
    <x v="0"/>
    <n v="0.25"/>
    <n v="6.6666666666666666E-2"/>
  </r>
  <r>
    <x v="2576"/>
    <s v="CA-2016-129091"/>
    <x v="754"/>
    <d v="2016-11-27T00:00:00"/>
    <s v="Standard Class"/>
    <s v="RA-19885"/>
    <x v="19"/>
    <x v="1"/>
    <x v="0"/>
    <s v="Columbus"/>
    <x v="32"/>
    <n v="31907"/>
    <x v="0"/>
    <s v="OFF-EN-10001990"/>
    <x v="1"/>
    <x v="12"/>
    <x v="153"/>
    <x v="716"/>
    <n v="2"/>
    <n v="0"/>
    <x v="734"/>
    <x v="0"/>
    <x v="0"/>
    <n v="0.25"/>
    <n v="6.6666666666666666E-2"/>
  </r>
  <r>
    <x v="2577"/>
    <s v="CA-2016-129091"/>
    <x v="754"/>
    <d v="2016-11-27T00:00:00"/>
    <s v="Standard Class"/>
    <s v="RA-19885"/>
    <x v="19"/>
    <x v="1"/>
    <x v="0"/>
    <s v="Columbus"/>
    <x v="32"/>
    <n v="31907"/>
    <x v="0"/>
    <s v="OFF-AP-10002734"/>
    <x v="1"/>
    <x v="9"/>
    <x v="1361"/>
    <x v="2158"/>
    <n v="3"/>
    <n v="0"/>
    <x v="2324"/>
    <x v="0"/>
    <x v="0"/>
    <n v="0.25"/>
    <n v="6.6666666666666666E-2"/>
  </r>
  <r>
    <x v="2578"/>
    <s v="US-2016-155502"/>
    <x v="755"/>
    <d v="2016-01-31T00:00:00"/>
    <s v="Standard Class"/>
    <s v="SD-20485"/>
    <x v="174"/>
    <x v="2"/>
    <x v="0"/>
    <s v="Alexandria"/>
    <x v="17"/>
    <n v="22304"/>
    <x v="0"/>
    <s v="FUR-FU-10004587"/>
    <x v="0"/>
    <x v="5"/>
    <x v="1362"/>
    <x v="2159"/>
    <n v="3"/>
    <n v="0"/>
    <x v="2325"/>
    <x v="0"/>
    <x v="0"/>
    <n v="0.14285714285714285"/>
    <n v="4.7619047619047616E-2"/>
  </r>
  <r>
    <x v="2579"/>
    <s v="US-2016-155502"/>
    <x v="755"/>
    <d v="2016-01-31T00:00:00"/>
    <s v="Standard Class"/>
    <s v="SD-20485"/>
    <x v="174"/>
    <x v="2"/>
    <x v="0"/>
    <s v="Alexandria"/>
    <x v="17"/>
    <n v="22304"/>
    <x v="0"/>
    <s v="OFF-ST-10004337"/>
    <x v="1"/>
    <x v="4"/>
    <x v="847"/>
    <x v="2160"/>
    <n v="8"/>
    <n v="0"/>
    <x v="232"/>
    <x v="0"/>
    <x v="0"/>
    <n v="0.14285714285714285"/>
    <n v="4.7619047619047616E-2"/>
  </r>
  <r>
    <x v="2580"/>
    <s v="US-2016-155502"/>
    <x v="755"/>
    <d v="2016-01-31T00:00:00"/>
    <s v="Standard Class"/>
    <s v="SD-20485"/>
    <x v="174"/>
    <x v="2"/>
    <x v="0"/>
    <s v="Alexandria"/>
    <x v="17"/>
    <n v="22304"/>
    <x v="0"/>
    <s v="OFF-PA-10003072"/>
    <x v="1"/>
    <x v="10"/>
    <x v="927"/>
    <x v="541"/>
    <n v="3"/>
    <n v="0"/>
    <x v="551"/>
    <x v="0"/>
    <x v="0"/>
    <n v="0.14285714285714285"/>
    <n v="4.7619047619047616E-2"/>
  </r>
  <r>
    <x v="2581"/>
    <s v="US-2016-155502"/>
    <x v="755"/>
    <d v="2016-01-31T00:00:00"/>
    <s v="Standard Class"/>
    <s v="SD-20485"/>
    <x v="174"/>
    <x v="2"/>
    <x v="0"/>
    <s v="Alexandria"/>
    <x v="17"/>
    <n v="22304"/>
    <x v="0"/>
    <s v="OFF-PA-10000380"/>
    <x v="1"/>
    <x v="10"/>
    <x v="1290"/>
    <x v="1459"/>
    <n v="2"/>
    <n v="0"/>
    <x v="2326"/>
    <x v="0"/>
    <x v="0"/>
    <n v="0.14285714285714285"/>
    <n v="4.7619047619047616E-2"/>
  </r>
  <r>
    <x v="2582"/>
    <s v="US-2016-155502"/>
    <x v="755"/>
    <d v="2016-01-31T00:00:00"/>
    <s v="Standard Class"/>
    <s v="SD-20485"/>
    <x v="174"/>
    <x v="2"/>
    <x v="0"/>
    <s v="Alexandria"/>
    <x v="17"/>
    <n v="22304"/>
    <x v="0"/>
    <s v="TEC-PH-10004833"/>
    <x v="2"/>
    <x v="7"/>
    <x v="1363"/>
    <x v="2161"/>
    <n v="13"/>
    <n v="0"/>
    <x v="232"/>
    <x v="0"/>
    <x v="0"/>
    <n v="0.14285714285714285"/>
    <n v="4.7619047619047616E-2"/>
  </r>
  <r>
    <x v="2583"/>
    <s v="US-2016-155502"/>
    <x v="755"/>
    <d v="2016-01-31T00:00:00"/>
    <s v="Standard Class"/>
    <s v="SD-20485"/>
    <x v="174"/>
    <x v="2"/>
    <x v="0"/>
    <s v="Alexandria"/>
    <x v="17"/>
    <n v="22304"/>
    <x v="0"/>
    <s v="FUR-FU-10001847"/>
    <x v="0"/>
    <x v="5"/>
    <x v="1364"/>
    <x v="2162"/>
    <n v="3"/>
    <n v="0"/>
    <x v="2327"/>
    <x v="0"/>
    <x v="0"/>
    <n v="0.14285714285714285"/>
    <n v="4.7619047619047616E-2"/>
  </r>
  <r>
    <x v="2584"/>
    <s v="US-2016-155502"/>
    <x v="755"/>
    <d v="2016-01-31T00:00:00"/>
    <s v="Standard Class"/>
    <s v="SD-20485"/>
    <x v="174"/>
    <x v="2"/>
    <x v="0"/>
    <s v="Alexandria"/>
    <x v="17"/>
    <n v="22304"/>
    <x v="0"/>
    <s v="TEC-PH-10002103"/>
    <x v="2"/>
    <x v="7"/>
    <x v="539"/>
    <x v="2163"/>
    <n v="2"/>
    <n v="0"/>
    <x v="2328"/>
    <x v="0"/>
    <x v="0"/>
    <n v="0.14285714285714285"/>
    <n v="4.7619047619047616E-2"/>
  </r>
  <r>
    <x v="2585"/>
    <s v="CA-2017-121041"/>
    <x v="502"/>
    <d v="2017-11-10T00:00:00"/>
    <s v="Standard Class"/>
    <s v="CS-12250"/>
    <x v="294"/>
    <x v="1"/>
    <x v="0"/>
    <s v="Haltom City"/>
    <x v="5"/>
    <n v="76117"/>
    <x v="2"/>
    <s v="OFF-EN-10001137"/>
    <x v="1"/>
    <x v="12"/>
    <x v="318"/>
    <x v="2164"/>
    <n v="2"/>
    <n v="0.2"/>
    <x v="2329"/>
    <x v="2"/>
    <x v="0"/>
    <n v="1"/>
    <n v="3.5714285714285712E-2"/>
  </r>
  <r>
    <x v="2586"/>
    <s v="CA-2019-131695"/>
    <x v="160"/>
    <d v="2019-07-06T00:00:00"/>
    <s v="Standard Class"/>
    <s v="RA-19285"/>
    <x v="267"/>
    <x v="0"/>
    <x v="0"/>
    <s v="New York City"/>
    <x v="15"/>
    <n v="10024"/>
    <x v="3"/>
    <s v="OFF-ST-10001476"/>
    <x v="1"/>
    <x v="4"/>
    <x v="835"/>
    <x v="2165"/>
    <n v="7"/>
    <n v="0"/>
    <x v="2330"/>
    <x v="3"/>
    <x v="0"/>
    <n v="0.5"/>
    <n v="5.8823529411764705E-2"/>
  </r>
  <r>
    <x v="2587"/>
    <s v="CA-2019-131695"/>
    <x v="160"/>
    <d v="2019-07-06T00:00:00"/>
    <s v="Standard Class"/>
    <s v="RA-19285"/>
    <x v="267"/>
    <x v="0"/>
    <x v="0"/>
    <s v="New York City"/>
    <x v="15"/>
    <n v="10024"/>
    <x v="3"/>
    <s v="FUR-FU-10002045"/>
    <x v="0"/>
    <x v="5"/>
    <x v="1365"/>
    <x v="749"/>
    <n v="1"/>
    <n v="0"/>
    <x v="2331"/>
    <x v="3"/>
    <x v="0"/>
    <n v="0.5"/>
    <n v="5.8823529411764705E-2"/>
  </r>
  <r>
    <x v="2588"/>
    <s v="CA-2018-137729"/>
    <x v="465"/>
    <d v="2018-05-09T00:00:00"/>
    <s v="Standard Class"/>
    <s v="BF-11005"/>
    <x v="593"/>
    <x v="2"/>
    <x v="0"/>
    <s v="Los Angeles"/>
    <x v="1"/>
    <n v="90004"/>
    <x v="1"/>
    <s v="OFF-ST-10001505"/>
    <x v="1"/>
    <x v="4"/>
    <x v="1183"/>
    <x v="156"/>
    <n v="1"/>
    <n v="0"/>
    <x v="2332"/>
    <x v="1"/>
    <x v="0"/>
    <n v="0.5"/>
    <n v="0.1"/>
  </r>
  <r>
    <x v="2589"/>
    <s v="CA-2018-137729"/>
    <x v="465"/>
    <d v="2018-05-09T00:00:00"/>
    <s v="Standard Class"/>
    <s v="BF-11005"/>
    <x v="593"/>
    <x v="2"/>
    <x v="0"/>
    <s v="Los Angeles"/>
    <x v="1"/>
    <n v="90004"/>
    <x v="1"/>
    <s v="TEC-PH-10001433"/>
    <x v="2"/>
    <x v="7"/>
    <x v="240"/>
    <x v="2166"/>
    <n v="3"/>
    <n v="0.2"/>
    <x v="2333"/>
    <x v="1"/>
    <x v="0"/>
    <n v="0.5"/>
    <n v="0.1"/>
  </r>
  <r>
    <x v="2590"/>
    <s v="US-2018-115455"/>
    <x v="162"/>
    <d v="2018-09-14T00:00:00"/>
    <s v="Standard Class"/>
    <s v="SE-20110"/>
    <x v="339"/>
    <x v="0"/>
    <x v="0"/>
    <s v="Wheeling"/>
    <x v="10"/>
    <n v="60090"/>
    <x v="2"/>
    <s v="FUR-FU-10004671"/>
    <x v="0"/>
    <x v="5"/>
    <x v="1366"/>
    <x v="2167"/>
    <n v="2"/>
    <n v="0.6"/>
    <x v="2334"/>
    <x v="2"/>
    <x v="0"/>
    <n v="0.5"/>
    <n v="5.2631578947368418E-2"/>
  </r>
  <r>
    <x v="2591"/>
    <s v="US-2018-115455"/>
    <x v="162"/>
    <d v="2018-09-14T00:00:00"/>
    <s v="Standard Class"/>
    <s v="SE-20110"/>
    <x v="339"/>
    <x v="0"/>
    <x v="0"/>
    <s v="Wheeling"/>
    <x v="10"/>
    <n v="60090"/>
    <x v="2"/>
    <s v="FUR-TA-10003569"/>
    <x v="0"/>
    <x v="3"/>
    <x v="1367"/>
    <x v="2168"/>
    <n v="3"/>
    <n v="0.5"/>
    <x v="2335"/>
    <x v="2"/>
    <x v="0"/>
    <n v="0.5"/>
    <n v="5.2631578947368418E-2"/>
  </r>
  <r>
    <x v="2592"/>
    <s v="CA-2019-128300"/>
    <x v="221"/>
    <d v="2019-11-26T00:00:00"/>
    <s v="Second Class"/>
    <s v="RS-19765"/>
    <x v="276"/>
    <x v="1"/>
    <x v="0"/>
    <s v="Summerville"/>
    <x v="20"/>
    <n v="29483"/>
    <x v="0"/>
    <s v="TEC-PH-10002807"/>
    <x v="2"/>
    <x v="7"/>
    <x v="1239"/>
    <x v="2169"/>
    <n v="2"/>
    <n v="0"/>
    <x v="2336"/>
    <x v="0"/>
    <x v="0"/>
    <n v="0.5"/>
    <n v="7.1428571428571425E-2"/>
  </r>
  <r>
    <x v="2593"/>
    <s v="CA-2019-128300"/>
    <x v="221"/>
    <d v="2019-11-26T00:00:00"/>
    <s v="Second Class"/>
    <s v="RS-19765"/>
    <x v="276"/>
    <x v="1"/>
    <x v="0"/>
    <s v="Summerville"/>
    <x v="20"/>
    <n v="29483"/>
    <x v="0"/>
    <s v="OFF-BI-10001597"/>
    <x v="1"/>
    <x v="8"/>
    <x v="798"/>
    <x v="2170"/>
    <n v="8"/>
    <n v="0"/>
    <x v="2337"/>
    <x v="0"/>
    <x v="0"/>
    <n v="0.5"/>
    <n v="7.1428571428571425E-2"/>
  </r>
  <r>
    <x v="2594"/>
    <s v="CA-2019-149048"/>
    <x v="726"/>
    <d v="2019-05-17T00:00:00"/>
    <s v="Standard Class"/>
    <s v="BM-11650"/>
    <x v="312"/>
    <x v="1"/>
    <x v="0"/>
    <s v="Columbus"/>
    <x v="14"/>
    <n v="47201"/>
    <x v="2"/>
    <s v="OFF-EN-10003296"/>
    <x v="1"/>
    <x v="12"/>
    <x v="232"/>
    <x v="2171"/>
    <n v="2"/>
    <n v="0"/>
    <x v="2338"/>
    <x v="2"/>
    <x v="0"/>
    <n v="0.2"/>
    <n v="3.4482758620689655E-2"/>
  </r>
  <r>
    <x v="2595"/>
    <s v="CA-2019-149048"/>
    <x v="726"/>
    <d v="2019-05-17T00:00:00"/>
    <s v="Standard Class"/>
    <s v="BM-11650"/>
    <x v="312"/>
    <x v="1"/>
    <x v="0"/>
    <s v="Columbus"/>
    <x v="14"/>
    <n v="47201"/>
    <x v="2"/>
    <s v="OFF-BI-10004632"/>
    <x v="1"/>
    <x v="8"/>
    <x v="569"/>
    <x v="2172"/>
    <n v="3"/>
    <n v="0"/>
    <x v="2339"/>
    <x v="2"/>
    <x v="0"/>
    <n v="0.2"/>
    <n v="3.4482758620689655E-2"/>
  </r>
  <r>
    <x v="2596"/>
    <s v="CA-2019-149048"/>
    <x v="726"/>
    <d v="2019-05-17T00:00:00"/>
    <s v="Standard Class"/>
    <s v="BM-11650"/>
    <x v="312"/>
    <x v="1"/>
    <x v="0"/>
    <s v="Columbus"/>
    <x v="14"/>
    <n v="47201"/>
    <x v="2"/>
    <s v="TEC-PH-10002310"/>
    <x v="2"/>
    <x v="7"/>
    <x v="1368"/>
    <x v="2173"/>
    <n v="3"/>
    <n v="0"/>
    <x v="2340"/>
    <x v="2"/>
    <x v="0"/>
    <n v="0.2"/>
    <n v="3.4482758620689655E-2"/>
  </r>
  <r>
    <x v="2597"/>
    <s v="CA-2019-149048"/>
    <x v="726"/>
    <d v="2019-05-17T00:00:00"/>
    <s v="Standard Class"/>
    <s v="BM-11650"/>
    <x v="312"/>
    <x v="1"/>
    <x v="0"/>
    <s v="Columbus"/>
    <x v="14"/>
    <n v="47201"/>
    <x v="2"/>
    <s v="OFF-ST-10000078"/>
    <x v="1"/>
    <x v="4"/>
    <x v="1227"/>
    <x v="2174"/>
    <n v="2"/>
    <n v="0"/>
    <x v="2341"/>
    <x v="2"/>
    <x v="0"/>
    <n v="0.2"/>
    <n v="3.4482758620689655E-2"/>
  </r>
  <r>
    <x v="2598"/>
    <s v="CA-2019-149048"/>
    <x v="726"/>
    <d v="2019-05-17T00:00:00"/>
    <s v="Standard Class"/>
    <s v="BM-11650"/>
    <x v="312"/>
    <x v="1"/>
    <x v="0"/>
    <s v="Columbus"/>
    <x v="14"/>
    <n v="47201"/>
    <x v="2"/>
    <s v="OFF-PA-10001752"/>
    <x v="1"/>
    <x v="10"/>
    <x v="1369"/>
    <x v="1830"/>
    <n v="3"/>
    <n v="0"/>
    <x v="2342"/>
    <x v="2"/>
    <x v="0"/>
    <n v="0.2"/>
    <n v="3.4482758620689655E-2"/>
  </r>
  <r>
    <x v="2599"/>
    <s v="CA-2019-108553"/>
    <x v="756"/>
    <d v="2019-04-29T00:00:00"/>
    <s v="Standard Class"/>
    <s v="SK-19990"/>
    <x v="85"/>
    <x v="0"/>
    <x v="0"/>
    <s v="New York City"/>
    <x v="15"/>
    <n v="10024"/>
    <x v="3"/>
    <s v="OFF-AP-10000026"/>
    <x v="1"/>
    <x v="9"/>
    <x v="1291"/>
    <x v="2175"/>
    <n v="2"/>
    <n v="0"/>
    <x v="2343"/>
    <x v="3"/>
    <x v="0"/>
    <n v="0.5"/>
    <n v="0.2"/>
  </r>
  <r>
    <x v="2600"/>
    <s v="CA-2019-108553"/>
    <x v="756"/>
    <d v="2019-04-29T00:00:00"/>
    <s v="Standard Class"/>
    <s v="SK-19990"/>
    <x v="85"/>
    <x v="0"/>
    <x v="0"/>
    <s v="New York City"/>
    <x v="15"/>
    <n v="10024"/>
    <x v="3"/>
    <s v="OFF-SU-10002573"/>
    <x v="1"/>
    <x v="14"/>
    <x v="354"/>
    <x v="2176"/>
    <n v="7"/>
    <n v="0"/>
    <x v="2344"/>
    <x v="3"/>
    <x v="0"/>
    <n v="0.5"/>
    <n v="0.2"/>
  </r>
  <r>
    <x v="2601"/>
    <s v="CA-2018-165848"/>
    <x v="30"/>
    <d v="2018-06-04T00:00:00"/>
    <s v="Same Day"/>
    <s v="EN-13780"/>
    <x v="633"/>
    <x v="0"/>
    <x v="0"/>
    <s v="New York City"/>
    <x v="15"/>
    <n v="10035"/>
    <x v="3"/>
    <s v="OFF-PA-10000349"/>
    <x v="1"/>
    <x v="10"/>
    <x v="33"/>
    <x v="1830"/>
    <n v="3"/>
    <n v="0"/>
    <x v="1961"/>
    <x v="3"/>
    <x v="0"/>
    <n v="0.25"/>
    <n v="0.1111111111111111"/>
  </r>
  <r>
    <x v="2602"/>
    <s v="CA-2018-165848"/>
    <x v="30"/>
    <d v="2018-06-04T00:00:00"/>
    <s v="Same Day"/>
    <s v="EN-13780"/>
    <x v="633"/>
    <x v="0"/>
    <x v="0"/>
    <s v="New York City"/>
    <x v="15"/>
    <n v="10035"/>
    <x v="3"/>
    <s v="TEC-MA-10003356"/>
    <x v="2"/>
    <x v="15"/>
    <x v="1370"/>
    <x v="2177"/>
    <n v="3"/>
    <n v="0"/>
    <x v="2345"/>
    <x v="3"/>
    <x v="0"/>
    <n v="0.25"/>
    <n v="0.1111111111111111"/>
  </r>
  <r>
    <x v="2603"/>
    <s v="CA-2018-165848"/>
    <x v="30"/>
    <d v="2018-06-04T00:00:00"/>
    <s v="Same Day"/>
    <s v="EN-13780"/>
    <x v="633"/>
    <x v="0"/>
    <x v="0"/>
    <s v="New York City"/>
    <x v="15"/>
    <n v="10035"/>
    <x v="3"/>
    <s v="FUR-BO-10000362"/>
    <x v="0"/>
    <x v="0"/>
    <x v="1046"/>
    <x v="2178"/>
    <n v="1"/>
    <n v="0.2"/>
    <x v="2346"/>
    <x v="3"/>
    <x v="0"/>
    <n v="0.25"/>
    <n v="0.1111111111111111"/>
  </r>
  <r>
    <x v="2604"/>
    <s v="CA-2018-165848"/>
    <x v="30"/>
    <d v="2018-06-04T00:00:00"/>
    <s v="Same Day"/>
    <s v="EN-13780"/>
    <x v="633"/>
    <x v="0"/>
    <x v="0"/>
    <s v="New York City"/>
    <x v="15"/>
    <n v="10035"/>
    <x v="3"/>
    <s v="FUR-FU-10003878"/>
    <x v="0"/>
    <x v="5"/>
    <x v="677"/>
    <x v="2179"/>
    <n v="4"/>
    <n v="0"/>
    <x v="2347"/>
    <x v="3"/>
    <x v="0"/>
    <n v="0.25"/>
    <n v="0.1111111111111111"/>
  </r>
  <r>
    <x v="2605"/>
    <s v="CA-2016-112718"/>
    <x v="757"/>
    <d v="2016-12-21T00:00:00"/>
    <s v="Standard Class"/>
    <s v="KN-16450"/>
    <x v="634"/>
    <x v="1"/>
    <x v="0"/>
    <s v="Jacksonville"/>
    <x v="2"/>
    <n v="32216"/>
    <x v="0"/>
    <s v="OFF-BI-10000591"/>
    <x v="1"/>
    <x v="8"/>
    <x v="1054"/>
    <x v="2180"/>
    <n v="1"/>
    <n v="0.7"/>
    <x v="2348"/>
    <x v="0"/>
    <x v="0"/>
    <n v="1"/>
    <n v="0.125"/>
  </r>
  <r>
    <x v="2606"/>
    <s v="CA-2018-154053"/>
    <x v="758"/>
    <d v="2018-03-10T00:00:00"/>
    <s v="Standard Class"/>
    <s v="MG-17890"/>
    <x v="450"/>
    <x v="2"/>
    <x v="0"/>
    <s v="San Diego"/>
    <x v="1"/>
    <n v="92024"/>
    <x v="1"/>
    <s v="OFF-AR-10003727"/>
    <x v="1"/>
    <x v="6"/>
    <x v="1371"/>
    <x v="2181"/>
    <n v="1"/>
    <n v="0"/>
    <x v="2349"/>
    <x v="1"/>
    <x v="0"/>
    <n v="1"/>
    <n v="7.6923076923076927E-2"/>
  </r>
  <r>
    <x v="2607"/>
    <s v="CA-2016-127446"/>
    <x v="641"/>
    <d v="2016-11-30T00:00:00"/>
    <s v="Standard Class"/>
    <s v="MC-17590"/>
    <x v="565"/>
    <x v="1"/>
    <x v="0"/>
    <s v="Arlington"/>
    <x v="5"/>
    <n v="76017"/>
    <x v="2"/>
    <s v="TEC-AC-10001635"/>
    <x v="2"/>
    <x v="11"/>
    <x v="1372"/>
    <x v="1072"/>
    <n v="3"/>
    <n v="0.2"/>
    <x v="232"/>
    <x v="2"/>
    <x v="0"/>
    <n v="0.16666666666666666"/>
    <n v="5.8823529411764705E-2"/>
  </r>
  <r>
    <x v="2608"/>
    <s v="CA-2016-127446"/>
    <x v="641"/>
    <d v="2016-11-30T00:00:00"/>
    <s v="Standard Class"/>
    <s v="MC-17590"/>
    <x v="565"/>
    <x v="1"/>
    <x v="0"/>
    <s v="Arlington"/>
    <x v="5"/>
    <n v="76017"/>
    <x v="2"/>
    <s v="OFF-LA-10001317"/>
    <x v="1"/>
    <x v="2"/>
    <x v="396"/>
    <x v="2182"/>
    <n v="1"/>
    <n v="0.2"/>
    <x v="2350"/>
    <x v="2"/>
    <x v="0"/>
    <n v="0.16666666666666666"/>
    <n v="5.8823529411764705E-2"/>
  </r>
  <r>
    <x v="2609"/>
    <s v="CA-2016-127446"/>
    <x v="641"/>
    <d v="2016-11-30T00:00:00"/>
    <s v="Standard Class"/>
    <s v="MC-17590"/>
    <x v="565"/>
    <x v="1"/>
    <x v="0"/>
    <s v="Arlington"/>
    <x v="5"/>
    <n v="76017"/>
    <x v="2"/>
    <s v="FUR-TA-10000577"/>
    <x v="0"/>
    <x v="3"/>
    <x v="3"/>
    <x v="2183"/>
    <n v="5"/>
    <n v="0.3"/>
    <x v="2351"/>
    <x v="2"/>
    <x v="0"/>
    <n v="0.16666666666666666"/>
    <n v="5.8823529411764705E-2"/>
  </r>
  <r>
    <x v="2610"/>
    <s v="CA-2016-127446"/>
    <x v="641"/>
    <d v="2016-11-30T00:00:00"/>
    <s v="Standard Class"/>
    <s v="MC-17590"/>
    <x v="565"/>
    <x v="1"/>
    <x v="0"/>
    <s v="Arlington"/>
    <x v="5"/>
    <n v="76017"/>
    <x v="2"/>
    <s v="OFF-LA-10000248"/>
    <x v="1"/>
    <x v="2"/>
    <x v="1221"/>
    <x v="2184"/>
    <n v="2"/>
    <n v="0.2"/>
    <x v="2352"/>
    <x v="2"/>
    <x v="0"/>
    <n v="0.16666666666666666"/>
    <n v="5.8823529411764705E-2"/>
  </r>
  <r>
    <x v="2611"/>
    <s v="CA-2016-127446"/>
    <x v="641"/>
    <d v="2016-11-30T00:00:00"/>
    <s v="Standard Class"/>
    <s v="MC-17590"/>
    <x v="565"/>
    <x v="1"/>
    <x v="0"/>
    <s v="Arlington"/>
    <x v="5"/>
    <n v="76017"/>
    <x v="2"/>
    <s v="OFF-PA-10000955"/>
    <x v="1"/>
    <x v="10"/>
    <x v="782"/>
    <x v="937"/>
    <n v="3"/>
    <n v="0.2"/>
    <x v="971"/>
    <x v="2"/>
    <x v="0"/>
    <n v="0.16666666666666666"/>
    <n v="5.8823529411764705E-2"/>
  </r>
  <r>
    <x v="2612"/>
    <s v="CA-2016-127446"/>
    <x v="641"/>
    <d v="2016-11-30T00:00:00"/>
    <s v="Standard Class"/>
    <s v="MC-17590"/>
    <x v="565"/>
    <x v="1"/>
    <x v="0"/>
    <s v="Arlington"/>
    <x v="5"/>
    <n v="76017"/>
    <x v="2"/>
    <s v="FUR-FU-10000221"/>
    <x v="0"/>
    <x v="5"/>
    <x v="534"/>
    <x v="861"/>
    <n v="3"/>
    <n v="0.6"/>
    <x v="2353"/>
    <x v="2"/>
    <x v="0"/>
    <n v="0.16666666666666666"/>
    <n v="5.8823529411764705E-2"/>
  </r>
  <r>
    <x v="2613"/>
    <s v="CA-2018-137204"/>
    <x v="236"/>
    <d v="2018-05-05T00:00:00"/>
    <s v="Standard Class"/>
    <s v="BO-11350"/>
    <x v="635"/>
    <x v="1"/>
    <x v="0"/>
    <s v="Los Angeles"/>
    <x v="1"/>
    <n v="90045"/>
    <x v="1"/>
    <s v="FUR-CH-10002304"/>
    <x v="0"/>
    <x v="1"/>
    <x v="790"/>
    <x v="2185"/>
    <n v="2"/>
    <n v="0.2"/>
    <x v="2354"/>
    <x v="1"/>
    <x v="0"/>
    <n v="1"/>
    <n v="8.3333333333333329E-2"/>
  </r>
  <r>
    <x v="2614"/>
    <s v="CA-2016-147298"/>
    <x v="759"/>
    <d v="2016-05-03T00:00:00"/>
    <s v="Standard Class"/>
    <s v="AG-10300"/>
    <x v="636"/>
    <x v="1"/>
    <x v="0"/>
    <s v="Los Angeles"/>
    <x v="1"/>
    <n v="90049"/>
    <x v="1"/>
    <s v="FUR-CH-10004886"/>
    <x v="0"/>
    <x v="1"/>
    <x v="371"/>
    <x v="2186"/>
    <n v="3"/>
    <n v="0.2"/>
    <x v="2355"/>
    <x v="1"/>
    <x v="0"/>
    <n v="0.5"/>
    <n v="0.2"/>
  </r>
  <r>
    <x v="2615"/>
    <s v="CA-2016-147298"/>
    <x v="759"/>
    <d v="2016-05-03T00:00:00"/>
    <s v="Standard Class"/>
    <s v="AG-10300"/>
    <x v="636"/>
    <x v="1"/>
    <x v="0"/>
    <s v="Los Angeles"/>
    <x v="1"/>
    <n v="90049"/>
    <x v="1"/>
    <s v="OFF-BI-10001525"/>
    <x v="1"/>
    <x v="8"/>
    <x v="31"/>
    <x v="2187"/>
    <n v="6"/>
    <n v="0.2"/>
    <x v="2356"/>
    <x v="1"/>
    <x v="0"/>
    <n v="0.5"/>
    <n v="0.2"/>
  </r>
  <r>
    <x v="2616"/>
    <s v="CA-2019-147942"/>
    <x v="719"/>
    <d v="2019-04-05T00:00:00"/>
    <s v="Standard Class"/>
    <s v="MS-17365"/>
    <x v="333"/>
    <x v="0"/>
    <x v="0"/>
    <s v="San Francisco"/>
    <x v="1"/>
    <n v="94110"/>
    <x v="1"/>
    <s v="OFF-LA-10003663"/>
    <x v="1"/>
    <x v="2"/>
    <x v="1373"/>
    <x v="399"/>
    <n v="2"/>
    <n v="0"/>
    <x v="2357"/>
    <x v="1"/>
    <x v="0"/>
    <n v="0.5"/>
    <n v="4.1666666666666664E-2"/>
  </r>
  <r>
    <x v="2617"/>
    <s v="CA-2019-147942"/>
    <x v="719"/>
    <d v="2019-04-05T00:00:00"/>
    <s v="Standard Class"/>
    <s v="MS-17365"/>
    <x v="333"/>
    <x v="0"/>
    <x v="0"/>
    <s v="San Francisco"/>
    <x v="1"/>
    <n v="94110"/>
    <x v="1"/>
    <s v="OFF-BI-10001294"/>
    <x v="1"/>
    <x v="8"/>
    <x v="673"/>
    <x v="2188"/>
    <n v="13"/>
    <n v="0.2"/>
    <x v="2358"/>
    <x v="1"/>
    <x v="0"/>
    <n v="0.5"/>
    <n v="4.1666666666666664E-2"/>
  </r>
  <r>
    <x v="2618"/>
    <s v="CA-2019-115931"/>
    <x v="66"/>
    <d v="2019-12-26T00:00:00"/>
    <s v="Standard Class"/>
    <s v="JM-15655"/>
    <x v="487"/>
    <x v="1"/>
    <x v="0"/>
    <s v="Carlsbad"/>
    <x v="27"/>
    <n v="88220"/>
    <x v="1"/>
    <s v="OFF-AR-10000369"/>
    <x v="1"/>
    <x v="6"/>
    <x v="382"/>
    <x v="2189"/>
    <n v="3"/>
    <n v="0"/>
    <x v="2359"/>
    <x v="1"/>
    <x v="0"/>
    <n v="0.25"/>
    <n v="8.3333333333333329E-2"/>
  </r>
  <r>
    <x v="2619"/>
    <s v="CA-2019-115931"/>
    <x v="66"/>
    <d v="2019-12-26T00:00:00"/>
    <s v="Standard Class"/>
    <s v="JM-15655"/>
    <x v="487"/>
    <x v="1"/>
    <x v="0"/>
    <s v="Carlsbad"/>
    <x v="27"/>
    <n v="88220"/>
    <x v="1"/>
    <s v="TEC-PH-10001300"/>
    <x v="2"/>
    <x v="7"/>
    <x v="1011"/>
    <x v="2190"/>
    <n v="4"/>
    <n v="0.2"/>
    <x v="2360"/>
    <x v="1"/>
    <x v="0"/>
    <n v="0.25"/>
    <n v="8.3333333333333329E-2"/>
  </r>
  <r>
    <x v="2620"/>
    <s v="CA-2019-115931"/>
    <x v="66"/>
    <d v="2019-12-26T00:00:00"/>
    <s v="Standard Class"/>
    <s v="JM-15655"/>
    <x v="487"/>
    <x v="1"/>
    <x v="0"/>
    <s v="Carlsbad"/>
    <x v="27"/>
    <n v="88220"/>
    <x v="1"/>
    <s v="OFF-ST-10000876"/>
    <x v="1"/>
    <x v="4"/>
    <x v="254"/>
    <x v="2191"/>
    <n v="3"/>
    <n v="0"/>
    <x v="2361"/>
    <x v="1"/>
    <x v="0"/>
    <n v="0.25"/>
    <n v="8.3333333333333329E-2"/>
  </r>
  <r>
    <x v="2621"/>
    <s v="CA-2019-115931"/>
    <x v="66"/>
    <d v="2019-12-26T00:00:00"/>
    <s v="Standard Class"/>
    <s v="JM-15655"/>
    <x v="487"/>
    <x v="1"/>
    <x v="0"/>
    <s v="Carlsbad"/>
    <x v="27"/>
    <n v="88220"/>
    <x v="1"/>
    <s v="OFF-LA-10001404"/>
    <x v="1"/>
    <x v="2"/>
    <x v="925"/>
    <x v="1782"/>
    <n v="5"/>
    <n v="0"/>
    <x v="1901"/>
    <x v="1"/>
    <x v="0"/>
    <n v="0.25"/>
    <n v="8.3333333333333329E-2"/>
  </r>
  <r>
    <x v="2622"/>
    <s v="CA-2016-164861"/>
    <x v="640"/>
    <d v="2016-12-06T00:00:00"/>
    <s v="Second Class"/>
    <s v="MC-17635"/>
    <x v="637"/>
    <x v="1"/>
    <x v="0"/>
    <s v="Saint Louis"/>
    <x v="25"/>
    <n v="63116"/>
    <x v="2"/>
    <s v="OFF-PA-10001972"/>
    <x v="1"/>
    <x v="10"/>
    <x v="1178"/>
    <x v="243"/>
    <n v="4"/>
    <n v="0"/>
    <x v="245"/>
    <x v="2"/>
    <x v="1"/>
    <n v="1"/>
    <n v="0.125"/>
  </r>
  <r>
    <x v="2623"/>
    <s v="CA-2019-127180"/>
    <x v="760"/>
    <d v="2019-10-24T00:00:00"/>
    <s v="First Class"/>
    <s v="TA-21385"/>
    <x v="638"/>
    <x v="2"/>
    <x v="0"/>
    <s v="New York City"/>
    <x v="15"/>
    <n v="10024"/>
    <x v="3"/>
    <s v="TEC-CO-10004722"/>
    <x v="2"/>
    <x v="16"/>
    <x v="1374"/>
    <x v="2192"/>
    <n v="4"/>
    <n v="0.2"/>
    <x v="2362"/>
    <x v="3"/>
    <x v="0"/>
    <n v="0.25"/>
    <n v="0.1"/>
  </r>
  <r>
    <x v="2624"/>
    <s v="CA-2019-127180"/>
    <x v="760"/>
    <d v="2019-10-24T00:00:00"/>
    <s v="First Class"/>
    <s v="TA-21385"/>
    <x v="638"/>
    <x v="2"/>
    <x v="0"/>
    <s v="New York City"/>
    <x v="15"/>
    <n v="10024"/>
    <x v="3"/>
    <s v="TEC-PH-10001494"/>
    <x v="2"/>
    <x v="7"/>
    <x v="715"/>
    <x v="2193"/>
    <n v="8"/>
    <n v="0"/>
    <x v="2363"/>
    <x v="3"/>
    <x v="0"/>
    <n v="0.25"/>
    <n v="0.1"/>
  </r>
  <r>
    <x v="2625"/>
    <s v="CA-2019-127180"/>
    <x v="760"/>
    <d v="2019-10-24T00:00:00"/>
    <s v="First Class"/>
    <s v="TA-21385"/>
    <x v="638"/>
    <x v="2"/>
    <x v="0"/>
    <s v="New York City"/>
    <x v="15"/>
    <n v="10024"/>
    <x v="3"/>
    <s v="OFF-EN-10002500"/>
    <x v="1"/>
    <x v="12"/>
    <x v="118"/>
    <x v="1019"/>
    <n v="5"/>
    <n v="0"/>
    <x v="1058"/>
    <x v="3"/>
    <x v="0"/>
    <n v="0.25"/>
    <n v="0.1"/>
  </r>
  <r>
    <x v="2626"/>
    <s v="CA-2019-127180"/>
    <x v="760"/>
    <d v="2019-10-24T00:00:00"/>
    <s v="First Class"/>
    <s v="TA-21385"/>
    <x v="638"/>
    <x v="2"/>
    <x v="0"/>
    <s v="New York City"/>
    <x v="15"/>
    <n v="10024"/>
    <x v="3"/>
    <s v="TEC-PH-10003800"/>
    <x v="2"/>
    <x v="7"/>
    <x v="509"/>
    <x v="2194"/>
    <n v="1"/>
    <n v="0"/>
    <x v="2364"/>
    <x v="3"/>
    <x v="0"/>
    <n v="0.25"/>
    <n v="0.1"/>
  </r>
  <r>
    <x v="2627"/>
    <s v="US-2019-165344"/>
    <x v="38"/>
    <d v="2019-11-15T00:00:00"/>
    <s v="First Class"/>
    <s v="SB-20290"/>
    <x v="115"/>
    <x v="1"/>
    <x v="0"/>
    <s v="Springfield"/>
    <x v="24"/>
    <n v="45503"/>
    <x v="3"/>
    <s v="TEC-AC-10002399"/>
    <x v="2"/>
    <x v="11"/>
    <x v="453"/>
    <x v="2195"/>
    <n v="4"/>
    <n v="0.2"/>
    <x v="2365"/>
    <x v="3"/>
    <x v="0"/>
    <n v="0.33333333333333331"/>
    <n v="5.8823529411764705E-2"/>
  </r>
  <r>
    <x v="2628"/>
    <s v="US-2019-165344"/>
    <x v="38"/>
    <d v="2019-11-15T00:00:00"/>
    <s v="First Class"/>
    <s v="SB-20290"/>
    <x v="115"/>
    <x v="1"/>
    <x v="0"/>
    <s v="Springfield"/>
    <x v="24"/>
    <n v="45503"/>
    <x v="3"/>
    <s v="TEC-MA-10002210"/>
    <x v="2"/>
    <x v="15"/>
    <x v="1375"/>
    <x v="2196"/>
    <n v="7"/>
    <n v="0.7"/>
    <x v="2366"/>
    <x v="3"/>
    <x v="0"/>
    <n v="0.33333333333333331"/>
    <n v="5.8823529411764705E-2"/>
  </r>
  <r>
    <x v="2629"/>
    <s v="US-2019-165344"/>
    <x v="38"/>
    <d v="2019-11-15T00:00:00"/>
    <s v="First Class"/>
    <s v="SB-20290"/>
    <x v="115"/>
    <x v="1"/>
    <x v="0"/>
    <s v="Springfield"/>
    <x v="24"/>
    <n v="45503"/>
    <x v="3"/>
    <s v="OFF-BI-10003196"/>
    <x v="1"/>
    <x v="8"/>
    <x v="1376"/>
    <x v="2197"/>
    <n v="10"/>
    <n v="0.7"/>
    <x v="2367"/>
    <x v="3"/>
    <x v="0"/>
    <n v="0.33333333333333331"/>
    <n v="5.8823529411764705E-2"/>
  </r>
  <r>
    <x v="2630"/>
    <s v="CA-2017-168186"/>
    <x v="229"/>
    <d v="2017-09-15T00:00:00"/>
    <s v="Standard Class"/>
    <s v="AB-10150"/>
    <x v="492"/>
    <x v="0"/>
    <x v="0"/>
    <s v="Tulsa"/>
    <x v="26"/>
    <n v="74133"/>
    <x v="2"/>
    <s v="OFF-PA-10000477"/>
    <x v="1"/>
    <x v="10"/>
    <x v="1214"/>
    <x v="1830"/>
    <n v="3"/>
    <n v="0"/>
    <x v="1961"/>
    <x v="2"/>
    <x v="0"/>
    <n v="1"/>
    <n v="8.3333333333333329E-2"/>
  </r>
  <r>
    <x v="2631"/>
    <s v="US-2019-110604"/>
    <x v="356"/>
    <d v="2019-05-20T00:00:00"/>
    <s v="Standard Class"/>
    <s v="JF-15295"/>
    <x v="639"/>
    <x v="0"/>
    <x v="0"/>
    <s v="Seattle"/>
    <x v="4"/>
    <n v="98103"/>
    <x v="1"/>
    <s v="FUR-FU-10000076"/>
    <x v="0"/>
    <x v="5"/>
    <x v="884"/>
    <x v="792"/>
    <n v="2"/>
    <n v="0"/>
    <x v="2368"/>
    <x v="1"/>
    <x v="0"/>
    <n v="0.33333333333333331"/>
    <n v="7.1428571428571425E-2"/>
  </r>
  <r>
    <x v="2632"/>
    <s v="US-2019-110604"/>
    <x v="356"/>
    <d v="2019-05-20T00:00:00"/>
    <s v="Standard Class"/>
    <s v="JF-15295"/>
    <x v="639"/>
    <x v="0"/>
    <x v="0"/>
    <s v="Seattle"/>
    <x v="4"/>
    <n v="98103"/>
    <x v="1"/>
    <s v="FUR-CH-10002017"/>
    <x v="0"/>
    <x v="1"/>
    <x v="1377"/>
    <x v="2198"/>
    <n v="2"/>
    <n v="0.2"/>
    <x v="2369"/>
    <x v="1"/>
    <x v="0"/>
    <n v="0.33333333333333331"/>
    <n v="7.1428571428571425E-2"/>
  </r>
  <r>
    <x v="2633"/>
    <s v="US-2019-110604"/>
    <x v="356"/>
    <d v="2019-05-20T00:00:00"/>
    <s v="Standard Class"/>
    <s v="JF-15295"/>
    <x v="639"/>
    <x v="0"/>
    <x v="0"/>
    <s v="Seattle"/>
    <x v="4"/>
    <n v="98103"/>
    <x v="1"/>
    <s v="FUR-CH-10004287"/>
    <x v="0"/>
    <x v="1"/>
    <x v="158"/>
    <x v="2199"/>
    <n v="1"/>
    <n v="0.2"/>
    <x v="2370"/>
    <x v="1"/>
    <x v="0"/>
    <n v="0.33333333333333331"/>
    <n v="7.1428571428571425E-2"/>
  </r>
  <r>
    <x v="2634"/>
    <s v="CA-2017-116750"/>
    <x v="761"/>
    <d v="2017-07-10T00:00:00"/>
    <s v="Second Class"/>
    <s v="BF-10975"/>
    <x v="541"/>
    <x v="1"/>
    <x v="0"/>
    <s v="Fayetteville"/>
    <x v="3"/>
    <n v="28314"/>
    <x v="0"/>
    <s v="FUR-FU-10003829"/>
    <x v="0"/>
    <x v="5"/>
    <x v="1378"/>
    <x v="1268"/>
    <n v="2"/>
    <n v="0.2"/>
    <x v="2371"/>
    <x v="0"/>
    <x v="0"/>
    <n v="0.5"/>
    <n v="7.6923076923076927E-2"/>
  </r>
  <r>
    <x v="2635"/>
    <s v="CA-2017-116750"/>
    <x v="761"/>
    <d v="2017-07-10T00:00:00"/>
    <s v="Second Class"/>
    <s v="BF-10975"/>
    <x v="541"/>
    <x v="1"/>
    <x v="0"/>
    <s v="Fayetteville"/>
    <x v="3"/>
    <n v="28314"/>
    <x v="0"/>
    <s v="OFF-BI-10004728"/>
    <x v="1"/>
    <x v="8"/>
    <x v="544"/>
    <x v="2200"/>
    <n v="5"/>
    <n v="0.7"/>
    <x v="2372"/>
    <x v="0"/>
    <x v="0"/>
    <n v="0.5"/>
    <n v="7.6923076923076927E-2"/>
  </r>
  <r>
    <x v="2636"/>
    <s v="CA-2017-162369"/>
    <x v="762"/>
    <d v="2017-08-19T00:00:00"/>
    <s v="Standard Class"/>
    <s v="TT-21265"/>
    <x v="640"/>
    <x v="1"/>
    <x v="0"/>
    <s v="Los Angeles"/>
    <x v="1"/>
    <n v="90045"/>
    <x v="1"/>
    <s v="OFF-ST-10000046"/>
    <x v="1"/>
    <x v="4"/>
    <x v="764"/>
    <x v="2144"/>
    <n v="2"/>
    <n v="0"/>
    <x v="2310"/>
    <x v="1"/>
    <x v="0"/>
    <n v="1"/>
    <n v="0.33333333333333331"/>
  </r>
  <r>
    <x v="2637"/>
    <s v="CA-2019-108441"/>
    <x v="492"/>
    <d v="2019-06-18T00:00:00"/>
    <s v="Standard Class"/>
    <s v="SB-20170"/>
    <x v="641"/>
    <x v="0"/>
    <x v="0"/>
    <s v="New York City"/>
    <x v="15"/>
    <n v="10035"/>
    <x v="3"/>
    <s v="OFF-PA-10000697"/>
    <x v="1"/>
    <x v="10"/>
    <x v="1379"/>
    <x v="2201"/>
    <n v="4"/>
    <n v="0"/>
    <x v="2373"/>
    <x v="3"/>
    <x v="0"/>
    <n v="0.25"/>
    <n v="0.14285714285714285"/>
  </r>
  <r>
    <x v="2638"/>
    <s v="CA-2019-108441"/>
    <x v="492"/>
    <d v="2019-06-18T00:00:00"/>
    <s v="Standard Class"/>
    <s v="SB-20170"/>
    <x v="641"/>
    <x v="0"/>
    <x v="0"/>
    <s v="New York City"/>
    <x v="15"/>
    <n v="10035"/>
    <x v="3"/>
    <s v="OFF-BI-10000848"/>
    <x v="1"/>
    <x v="8"/>
    <x v="520"/>
    <x v="535"/>
    <n v="3"/>
    <n v="0.2"/>
    <x v="729"/>
    <x v="3"/>
    <x v="0"/>
    <n v="0.25"/>
    <n v="0.14285714285714285"/>
  </r>
  <r>
    <x v="2639"/>
    <s v="CA-2019-108441"/>
    <x v="492"/>
    <d v="2019-06-18T00:00:00"/>
    <s v="Standard Class"/>
    <s v="SB-20170"/>
    <x v="641"/>
    <x v="0"/>
    <x v="0"/>
    <s v="New York City"/>
    <x v="15"/>
    <n v="10035"/>
    <x v="3"/>
    <s v="OFF-AR-10004691"/>
    <x v="1"/>
    <x v="6"/>
    <x v="1380"/>
    <x v="2202"/>
    <n v="3"/>
    <n v="0"/>
    <x v="2374"/>
    <x v="3"/>
    <x v="0"/>
    <n v="0.25"/>
    <n v="0.14285714285714285"/>
  </r>
  <r>
    <x v="2640"/>
    <s v="CA-2019-108441"/>
    <x v="492"/>
    <d v="2019-06-18T00:00:00"/>
    <s v="Standard Class"/>
    <s v="SB-20170"/>
    <x v="641"/>
    <x v="0"/>
    <x v="0"/>
    <s v="New York City"/>
    <x v="15"/>
    <n v="10035"/>
    <x v="3"/>
    <s v="FUR-CH-10000595"/>
    <x v="0"/>
    <x v="1"/>
    <x v="468"/>
    <x v="2203"/>
    <n v="4"/>
    <n v="0.1"/>
    <x v="2375"/>
    <x v="3"/>
    <x v="0"/>
    <n v="0.25"/>
    <n v="0.14285714285714285"/>
  </r>
  <r>
    <x v="2641"/>
    <s v="CA-2017-169740"/>
    <x v="763"/>
    <d v="2017-02-25T00:00:00"/>
    <s v="Standard Class"/>
    <s v="LM-17065"/>
    <x v="215"/>
    <x v="0"/>
    <x v="0"/>
    <s v="Hot Springs"/>
    <x v="36"/>
    <n v="71901"/>
    <x v="0"/>
    <s v="TEC-AC-10000927"/>
    <x v="2"/>
    <x v="11"/>
    <x v="701"/>
    <x v="809"/>
    <n v="1"/>
    <n v="0"/>
    <x v="2376"/>
    <x v="0"/>
    <x v="0"/>
    <n v="1"/>
    <n v="0.14285714285714285"/>
  </r>
  <r>
    <x v="2642"/>
    <s v="CA-2018-124051"/>
    <x v="723"/>
    <d v="2018-12-30T00:00:00"/>
    <s v="First Class"/>
    <s v="KA-16525"/>
    <x v="567"/>
    <x v="0"/>
    <x v="0"/>
    <s v="Aurora"/>
    <x v="10"/>
    <n v="60505"/>
    <x v="2"/>
    <s v="OFF-PA-10001289"/>
    <x v="1"/>
    <x v="10"/>
    <x v="961"/>
    <x v="781"/>
    <n v="6"/>
    <n v="0.2"/>
    <x v="2377"/>
    <x v="2"/>
    <x v="0"/>
    <n v="1"/>
    <n v="9.0909090909090912E-2"/>
  </r>
  <r>
    <x v="2643"/>
    <s v="CA-2018-149111"/>
    <x v="764"/>
    <d v="2018-04-21T00:00:00"/>
    <s v="Second Class"/>
    <s v="BF-11170"/>
    <x v="408"/>
    <x v="2"/>
    <x v="0"/>
    <s v="Raleigh"/>
    <x v="3"/>
    <n v="27604"/>
    <x v="0"/>
    <s v="TEC-PH-10003092"/>
    <x v="2"/>
    <x v="7"/>
    <x v="521"/>
    <x v="2204"/>
    <n v="1"/>
    <n v="0.2"/>
    <x v="2378"/>
    <x v="0"/>
    <x v="0"/>
    <n v="0.5"/>
    <n v="3.7037037037037035E-2"/>
  </r>
  <r>
    <x v="2644"/>
    <s v="CA-2018-149111"/>
    <x v="764"/>
    <d v="2018-04-21T00:00:00"/>
    <s v="Second Class"/>
    <s v="BF-11170"/>
    <x v="408"/>
    <x v="2"/>
    <x v="0"/>
    <s v="Raleigh"/>
    <x v="3"/>
    <n v="27604"/>
    <x v="0"/>
    <s v="FUR-FU-10000206"/>
    <x v="0"/>
    <x v="5"/>
    <x v="397"/>
    <x v="2205"/>
    <n v="8"/>
    <n v="0.2"/>
    <x v="2379"/>
    <x v="0"/>
    <x v="0"/>
    <n v="0.5"/>
    <n v="3.7037037037037035E-2"/>
  </r>
  <r>
    <x v="2645"/>
    <s v="CA-2016-131002"/>
    <x v="557"/>
    <d v="2016-09-12T00:00:00"/>
    <s v="Second Class"/>
    <s v="TB-21400"/>
    <x v="483"/>
    <x v="0"/>
    <x v="0"/>
    <s v="Tulsa"/>
    <x v="26"/>
    <n v="74133"/>
    <x v="2"/>
    <s v="FUR-FU-10004270"/>
    <x v="0"/>
    <x v="5"/>
    <x v="1381"/>
    <x v="2206"/>
    <n v="3"/>
    <n v="0"/>
    <x v="2380"/>
    <x v="2"/>
    <x v="0"/>
    <n v="0.2"/>
    <n v="5.8823529411764705E-2"/>
  </r>
  <r>
    <x v="2646"/>
    <s v="CA-2016-131002"/>
    <x v="557"/>
    <d v="2016-09-12T00:00:00"/>
    <s v="Second Class"/>
    <s v="TB-21400"/>
    <x v="483"/>
    <x v="0"/>
    <x v="0"/>
    <s v="Tulsa"/>
    <x v="26"/>
    <n v="74133"/>
    <x v="2"/>
    <s v="OFF-BI-10000948"/>
    <x v="1"/>
    <x v="8"/>
    <x v="1382"/>
    <x v="2207"/>
    <n v="3"/>
    <n v="0"/>
    <x v="2381"/>
    <x v="2"/>
    <x v="0"/>
    <n v="0.2"/>
    <n v="5.8823529411764705E-2"/>
  </r>
  <r>
    <x v="2647"/>
    <s v="CA-2016-131002"/>
    <x v="557"/>
    <d v="2016-09-12T00:00:00"/>
    <s v="Second Class"/>
    <s v="TB-21400"/>
    <x v="483"/>
    <x v="0"/>
    <x v="0"/>
    <s v="Tulsa"/>
    <x v="26"/>
    <n v="74133"/>
    <x v="2"/>
    <s v="OFF-PA-10000223"/>
    <x v="1"/>
    <x v="10"/>
    <x v="1383"/>
    <x v="91"/>
    <n v="2"/>
    <n v="0"/>
    <x v="91"/>
    <x v="2"/>
    <x v="0"/>
    <n v="0.2"/>
    <n v="5.8823529411764705E-2"/>
  </r>
  <r>
    <x v="2648"/>
    <s v="CA-2016-131002"/>
    <x v="557"/>
    <d v="2016-09-12T00:00:00"/>
    <s v="Second Class"/>
    <s v="TB-21400"/>
    <x v="483"/>
    <x v="0"/>
    <x v="0"/>
    <s v="Tulsa"/>
    <x v="26"/>
    <n v="74133"/>
    <x v="2"/>
    <s v="FUR-FU-10004665"/>
    <x v="0"/>
    <x v="5"/>
    <x v="1354"/>
    <x v="2137"/>
    <n v="6"/>
    <n v="0"/>
    <x v="2302"/>
    <x v="2"/>
    <x v="0"/>
    <n v="0.2"/>
    <n v="5.8823529411764705E-2"/>
  </r>
  <r>
    <x v="2649"/>
    <s v="CA-2016-131002"/>
    <x v="557"/>
    <d v="2016-09-12T00:00:00"/>
    <s v="Second Class"/>
    <s v="TB-21400"/>
    <x v="483"/>
    <x v="0"/>
    <x v="0"/>
    <s v="Tulsa"/>
    <x v="26"/>
    <n v="74133"/>
    <x v="2"/>
    <s v="TEC-PH-10000215"/>
    <x v="2"/>
    <x v="7"/>
    <x v="140"/>
    <x v="1245"/>
    <n v="3"/>
    <n v="0"/>
    <x v="1293"/>
    <x v="2"/>
    <x v="0"/>
    <n v="0.2"/>
    <n v="5.8823529411764705E-2"/>
  </r>
  <r>
    <x v="2650"/>
    <s v="US-2018-146794"/>
    <x v="182"/>
    <d v="2018-10-01T00:00:00"/>
    <s v="Standard Class"/>
    <s v="SH-19975"/>
    <x v="64"/>
    <x v="1"/>
    <x v="0"/>
    <s v="Hesperia"/>
    <x v="1"/>
    <n v="92345"/>
    <x v="1"/>
    <s v="FUR-BO-10004467"/>
    <x v="0"/>
    <x v="0"/>
    <x v="892"/>
    <x v="2208"/>
    <n v="5"/>
    <n v="0.15"/>
    <x v="2382"/>
    <x v="1"/>
    <x v="0"/>
    <n v="1"/>
    <n v="3.4482758620689655E-2"/>
  </r>
  <r>
    <x v="2651"/>
    <s v="CA-2019-112515"/>
    <x v="697"/>
    <d v="2019-09-21T00:00:00"/>
    <s v="Second Class"/>
    <s v="AS-10225"/>
    <x v="127"/>
    <x v="1"/>
    <x v="0"/>
    <s v="Provo"/>
    <x v="7"/>
    <n v="84604"/>
    <x v="1"/>
    <s v="OFF-BI-10000829"/>
    <x v="1"/>
    <x v="8"/>
    <x v="307"/>
    <x v="2209"/>
    <n v="3"/>
    <n v="0.2"/>
    <x v="2383"/>
    <x v="1"/>
    <x v="0"/>
    <n v="0.14285714285714285"/>
    <n v="7.6923076923076927E-2"/>
  </r>
  <r>
    <x v="2652"/>
    <s v="CA-2019-112515"/>
    <x v="697"/>
    <d v="2019-09-21T00:00:00"/>
    <s v="Second Class"/>
    <s v="AS-10225"/>
    <x v="127"/>
    <x v="1"/>
    <x v="0"/>
    <s v="Provo"/>
    <x v="7"/>
    <n v="84604"/>
    <x v="1"/>
    <s v="OFF-BI-10003712"/>
    <x v="1"/>
    <x v="8"/>
    <x v="696"/>
    <x v="696"/>
    <n v="3"/>
    <n v="0.2"/>
    <x v="710"/>
    <x v="1"/>
    <x v="0"/>
    <n v="0.14285714285714285"/>
    <n v="7.6923076923076927E-2"/>
  </r>
  <r>
    <x v="2653"/>
    <s v="CA-2019-112515"/>
    <x v="697"/>
    <d v="2019-09-21T00:00:00"/>
    <s v="Second Class"/>
    <s v="AS-10225"/>
    <x v="127"/>
    <x v="1"/>
    <x v="0"/>
    <s v="Provo"/>
    <x v="7"/>
    <n v="84604"/>
    <x v="1"/>
    <s v="OFF-PA-10000062"/>
    <x v="1"/>
    <x v="10"/>
    <x v="1384"/>
    <x v="2210"/>
    <n v="3"/>
    <n v="0"/>
    <x v="2384"/>
    <x v="1"/>
    <x v="0"/>
    <n v="0.14285714285714285"/>
    <n v="7.6923076923076927E-2"/>
  </r>
  <r>
    <x v="2654"/>
    <s v="CA-2019-112515"/>
    <x v="697"/>
    <d v="2019-09-21T00:00:00"/>
    <s v="Second Class"/>
    <s v="AS-10225"/>
    <x v="127"/>
    <x v="1"/>
    <x v="0"/>
    <s v="Provo"/>
    <x v="7"/>
    <n v="84604"/>
    <x v="1"/>
    <s v="FUR-BO-10003404"/>
    <x v="0"/>
    <x v="0"/>
    <x v="1385"/>
    <x v="2211"/>
    <n v="3"/>
    <n v="0"/>
    <x v="2385"/>
    <x v="1"/>
    <x v="0"/>
    <n v="0.14285714285714285"/>
    <n v="7.6923076923076927E-2"/>
  </r>
  <r>
    <x v="2655"/>
    <s v="CA-2019-112515"/>
    <x v="697"/>
    <d v="2019-09-21T00:00:00"/>
    <s v="Second Class"/>
    <s v="AS-10225"/>
    <x v="127"/>
    <x v="1"/>
    <x v="0"/>
    <s v="Provo"/>
    <x v="7"/>
    <n v="84604"/>
    <x v="1"/>
    <s v="OFF-BI-10004233"/>
    <x v="1"/>
    <x v="8"/>
    <x v="1386"/>
    <x v="2212"/>
    <n v="2"/>
    <n v="0.2"/>
    <x v="2386"/>
    <x v="1"/>
    <x v="0"/>
    <n v="0.14285714285714285"/>
    <n v="7.6923076923076927E-2"/>
  </r>
  <r>
    <x v="2656"/>
    <s v="CA-2019-112515"/>
    <x v="697"/>
    <d v="2019-09-21T00:00:00"/>
    <s v="Second Class"/>
    <s v="AS-10225"/>
    <x v="127"/>
    <x v="1"/>
    <x v="0"/>
    <s v="Provo"/>
    <x v="7"/>
    <n v="84604"/>
    <x v="1"/>
    <s v="OFF-ST-10001272"/>
    <x v="1"/>
    <x v="4"/>
    <x v="533"/>
    <x v="2213"/>
    <n v="2"/>
    <n v="0"/>
    <x v="2387"/>
    <x v="1"/>
    <x v="0"/>
    <n v="0.14285714285714285"/>
    <n v="7.6923076923076927E-2"/>
  </r>
  <r>
    <x v="2657"/>
    <s v="CA-2019-112515"/>
    <x v="697"/>
    <d v="2019-09-21T00:00:00"/>
    <s v="Second Class"/>
    <s v="AS-10225"/>
    <x v="127"/>
    <x v="1"/>
    <x v="0"/>
    <s v="Provo"/>
    <x v="7"/>
    <n v="84604"/>
    <x v="1"/>
    <s v="OFF-LA-10001175"/>
    <x v="1"/>
    <x v="2"/>
    <x v="781"/>
    <x v="936"/>
    <n v="5"/>
    <n v="0"/>
    <x v="970"/>
    <x v="1"/>
    <x v="0"/>
    <n v="0.14285714285714285"/>
    <n v="7.6923076923076927E-2"/>
  </r>
  <r>
    <x v="2658"/>
    <s v="CA-2018-150343"/>
    <x v="765"/>
    <d v="2018-08-20T00:00:00"/>
    <s v="Standard Class"/>
    <s v="PK-19075"/>
    <x v="7"/>
    <x v="0"/>
    <x v="0"/>
    <s v="San Francisco"/>
    <x v="1"/>
    <n v="94110"/>
    <x v="1"/>
    <s v="OFF-EN-10004030"/>
    <x v="1"/>
    <x v="12"/>
    <x v="136"/>
    <x v="139"/>
    <n v="3"/>
    <n v="0"/>
    <x v="141"/>
    <x v="1"/>
    <x v="0"/>
    <n v="1"/>
    <n v="0.04"/>
  </r>
  <r>
    <x v="2659"/>
    <s v="CA-2017-135538"/>
    <x v="100"/>
    <d v="2017-12-28T00:00:00"/>
    <s v="Standard Class"/>
    <s v="HR-14830"/>
    <x v="403"/>
    <x v="1"/>
    <x v="0"/>
    <s v="Gilbert"/>
    <x v="16"/>
    <n v="85234"/>
    <x v="1"/>
    <s v="FUR-CH-10004287"/>
    <x v="0"/>
    <x v="1"/>
    <x v="158"/>
    <x v="2214"/>
    <n v="4"/>
    <n v="0.2"/>
    <x v="2388"/>
    <x v="1"/>
    <x v="0"/>
    <n v="1"/>
    <n v="7.1428571428571425E-2"/>
  </r>
  <r>
    <x v="2660"/>
    <s v="CA-2019-123372"/>
    <x v="354"/>
    <d v="2019-12-02T00:00:00"/>
    <s v="Standard Class"/>
    <s v="DG-13300"/>
    <x v="375"/>
    <x v="1"/>
    <x v="0"/>
    <s v="New York City"/>
    <x v="15"/>
    <n v="10035"/>
    <x v="3"/>
    <s v="TEC-PH-10002834"/>
    <x v="2"/>
    <x v="7"/>
    <x v="1387"/>
    <x v="2215"/>
    <n v="11"/>
    <n v="0"/>
    <x v="2389"/>
    <x v="3"/>
    <x v="0"/>
    <n v="0.5"/>
    <n v="0.125"/>
  </r>
  <r>
    <x v="2661"/>
    <s v="CA-2019-123372"/>
    <x v="354"/>
    <d v="2019-12-02T00:00:00"/>
    <s v="Standard Class"/>
    <s v="DG-13300"/>
    <x v="375"/>
    <x v="1"/>
    <x v="0"/>
    <s v="New York City"/>
    <x v="15"/>
    <n v="10035"/>
    <x v="3"/>
    <s v="OFF-EN-10003055"/>
    <x v="1"/>
    <x v="12"/>
    <x v="882"/>
    <x v="1105"/>
    <n v="2"/>
    <n v="0"/>
    <x v="1147"/>
    <x v="3"/>
    <x v="0"/>
    <n v="0.5"/>
    <n v="0.125"/>
  </r>
  <r>
    <x v="2662"/>
    <s v="CA-2019-159604"/>
    <x v="349"/>
    <d v="2019-04-15T00:00:00"/>
    <s v="First Class"/>
    <s v="CL-12700"/>
    <x v="642"/>
    <x v="2"/>
    <x v="0"/>
    <s v="Springfield"/>
    <x v="25"/>
    <n v="65807"/>
    <x v="2"/>
    <s v="OFF-BI-10003460"/>
    <x v="1"/>
    <x v="8"/>
    <x v="237"/>
    <x v="2216"/>
    <n v="2"/>
    <n v="0"/>
    <x v="2390"/>
    <x v="2"/>
    <x v="0"/>
    <n v="1"/>
    <n v="0.125"/>
  </r>
  <r>
    <x v="2663"/>
    <s v="CA-2018-164784"/>
    <x v="766"/>
    <d v="2018-05-04T00:00:00"/>
    <s v="First Class"/>
    <s v="HF-14995"/>
    <x v="520"/>
    <x v="0"/>
    <x v="0"/>
    <s v="Memphis"/>
    <x v="18"/>
    <n v="38109"/>
    <x v="0"/>
    <s v="OFF-LA-10001569"/>
    <x v="1"/>
    <x v="2"/>
    <x v="639"/>
    <x v="2217"/>
    <n v="1"/>
    <n v="0.2"/>
    <x v="2391"/>
    <x v="0"/>
    <x v="0"/>
    <n v="0.33333333333333331"/>
    <n v="5.2631578947368418E-2"/>
  </r>
  <r>
    <x v="2664"/>
    <s v="CA-2018-164784"/>
    <x v="766"/>
    <d v="2018-05-04T00:00:00"/>
    <s v="First Class"/>
    <s v="HF-14995"/>
    <x v="520"/>
    <x v="0"/>
    <x v="0"/>
    <s v="Memphis"/>
    <x v="18"/>
    <n v="38109"/>
    <x v="0"/>
    <s v="FUR-TA-10004534"/>
    <x v="0"/>
    <x v="3"/>
    <x v="121"/>
    <x v="2218"/>
    <n v="3"/>
    <n v="0.4"/>
    <x v="2392"/>
    <x v="0"/>
    <x v="0"/>
    <n v="0.33333333333333331"/>
    <n v="5.2631578947368418E-2"/>
  </r>
  <r>
    <x v="2665"/>
    <s v="CA-2018-164784"/>
    <x v="766"/>
    <d v="2018-05-04T00:00:00"/>
    <s v="First Class"/>
    <s v="HF-14995"/>
    <x v="520"/>
    <x v="0"/>
    <x v="0"/>
    <s v="Memphis"/>
    <x v="18"/>
    <n v="38109"/>
    <x v="0"/>
    <s v="OFF-BI-10002954"/>
    <x v="1"/>
    <x v="8"/>
    <x v="1188"/>
    <x v="2219"/>
    <n v="2"/>
    <n v="0.7"/>
    <x v="2393"/>
    <x v="0"/>
    <x v="0"/>
    <n v="0.33333333333333331"/>
    <n v="5.2631578947368418E-2"/>
  </r>
  <r>
    <x v="2666"/>
    <s v="CA-2018-111794"/>
    <x v="393"/>
    <d v="2018-10-01T00:00:00"/>
    <s v="Same Day"/>
    <s v="HG-15025"/>
    <x v="643"/>
    <x v="0"/>
    <x v="0"/>
    <s v="Amarillo"/>
    <x v="5"/>
    <n v="79109"/>
    <x v="2"/>
    <s v="TEC-AC-10003832"/>
    <x v="2"/>
    <x v="11"/>
    <x v="463"/>
    <x v="2220"/>
    <n v="3"/>
    <n v="0.2"/>
    <x v="2394"/>
    <x v="2"/>
    <x v="0"/>
    <n v="0.5"/>
    <n v="9.0909090909090912E-2"/>
  </r>
  <r>
    <x v="2667"/>
    <s v="CA-2018-111794"/>
    <x v="393"/>
    <d v="2018-10-01T00:00:00"/>
    <s v="Same Day"/>
    <s v="HG-15025"/>
    <x v="643"/>
    <x v="0"/>
    <x v="0"/>
    <s v="Amarillo"/>
    <x v="5"/>
    <n v="79109"/>
    <x v="2"/>
    <s v="OFF-PA-10000474"/>
    <x v="1"/>
    <x v="10"/>
    <x v="33"/>
    <x v="2221"/>
    <n v="1"/>
    <n v="0.2"/>
    <x v="2395"/>
    <x v="2"/>
    <x v="0"/>
    <n v="0.5"/>
    <n v="9.0909090909090912E-2"/>
  </r>
  <r>
    <x v="2668"/>
    <s v="US-2017-139759"/>
    <x v="767"/>
    <d v="2017-08-30T00:00:00"/>
    <s v="Standard Class"/>
    <s v="NL-18310"/>
    <x v="644"/>
    <x v="2"/>
    <x v="0"/>
    <s v="Los Angeles"/>
    <x v="1"/>
    <n v="90045"/>
    <x v="1"/>
    <s v="FUR-CH-10002774"/>
    <x v="0"/>
    <x v="1"/>
    <x v="23"/>
    <x v="1597"/>
    <n v="1"/>
    <n v="0.2"/>
    <x v="2396"/>
    <x v="1"/>
    <x v="0"/>
    <n v="0.5"/>
    <n v="0.1"/>
  </r>
  <r>
    <x v="2669"/>
    <s v="US-2017-139759"/>
    <x v="767"/>
    <d v="2017-08-30T00:00:00"/>
    <s v="Standard Class"/>
    <s v="NL-18310"/>
    <x v="644"/>
    <x v="2"/>
    <x v="0"/>
    <s v="Los Angeles"/>
    <x v="1"/>
    <n v="90045"/>
    <x v="1"/>
    <s v="OFF-AP-10002765"/>
    <x v="1"/>
    <x v="9"/>
    <x v="1261"/>
    <x v="2222"/>
    <n v="4"/>
    <n v="0"/>
    <x v="2397"/>
    <x v="1"/>
    <x v="0"/>
    <n v="0.5"/>
    <n v="0.1"/>
  </r>
  <r>
    <x v="2670"/>
    <s v="CA-2016-126403"/>
    <x v="340"/>
    <d v="2016-09-12T00:00:00"/>
    <s v="Second Class"/>
    <s v="RR-19525"/>
    <x v="645"/>
    <x v="1"/>
    <x v="0"/>
    <s v="Lowell"/>
    <x v="31"/>
    <n v="1852"/>
    <x v="3"/>
    <s v="OFF-PA-10001144"/>
    <x v="1"/>
    <x v="10"/>
    <x v="163"/>
    <x v="1696"/>
    <n v="3"/>
    <n v="0"/>
    <x v="1797"/>
    <x v="3"/>
    <x v="1"/>
    <n v="0.25"/>
    <n v="0.1"/>
  </r>
  <r>
    <x v="2671"/>
    <s v="CA-2016-126403"/>
    <x v="340"/>
    <d v="2016-09-12T00:00:00"/>
    <s v="Second Class"/>
    <s v="RR-19525"/>
    <x v="645"/>
    <x v="1"/>
    <x v="0"/>
    <s v="Lowell"/>
    <x v="31"/>
    <n v="1852"/>
    <x v="3"/>
    <s v="FUR-CH-10003761"/>
    <x v="0"/>
    <x v="1"/>
    <x v="1388"/>
    <x v="2223"/>
    <n v="6"/>
    <n v="0"/>
    <x v="2398"/>
    <x v="3"/>
    <x v="1"/>
    <n v="0.25"/>
    <n v="0.1"/>
  </r>
  <r>
    <x v="2672"/>
    <s v="CA-2016-126403"/>
    <x v="340"/>
    <d v="2016-09-12T00:00:00"/>
    <s v="Second Class"/>
    <s v="RR-19525"/>
    <x v="645"/>
    <x v="1"/>
    <x v="0"/>
    <s v="Lowell"/>
    <x v="31"/>
    <n v="1852"/>
    <x v="3"/>
    <s v="OFF-PA-10004665"/>
    <x v="1"/>
    <x v="10"/>
    <x v="1389"/>
    <x v="2224"/>
    <n v="2"/>
    <n v="0"/>
    <x v="2399"/>
    <x v="3"/>
    <x v="1"/>
    <n v="0.25"/>
    <n v="0.1"/>
  </r>
  <r>
    <x v="2673"/>
    <s v="CA-2016-126403"/>
    <x v="340"/>
    <d v="2016-09-12T00:00:00"/>
    <s v="Second Class"/>
    <s v="RR-19525"/>
    <x v="645"/>
    <x v="1"/>
    <x v="0"/>
    <s v="Lowell"/>
    <x v="31"/>
    <n v="1852"/>
    <x v="3"/>
    <s v="OFF-ST-10000078"/>
    <x v="1"/>
    <x v="4"/>
    <x v="1227"/>
    <x v="2225"/>
    <n v="5"/>
    <n v="0"/>
    <x v="2400"/>
    <x v="3"/>
    <x v="1"/>
    <n v="0.25"/>
    <n v="0.1"/>
  </r>
  <r>
    <x v="2674"/>
    <s v="CA-2019-136875"/>
    <x v="734"/>
    <d v="2019-12-03T00:00:00"/>
    <s v="Same Day"/>
    <s v="TC-21295"/>
    <x v="646"/>
    <x v="0"/>
    <x v="0"/>
    <s v="San Diego"/>
    <x v="1"/>
    <n v="92024"/>
    <x v="1"/>
    <s v="OFF-PA-10000357"/>
    <x v="1"/>
    <x v="10"/>
    <x v="1228"/>
    <x v="1696"/>
    <n v="3"/>
    <n v="0"/>
    <x v="1797"/>
    <x v="1"/>
    <x v="0"/>
    <n v="1"/>
    <n v="6.25E-2"/>
  </r>
  <r>
    <x v="2675"/>
    <s v="CA-2019-132185"/>
    <x v="344"/>
    <d v="2019-12-02T00:00:00"/>
    <s v="Standard Class"/>
    <s v="DB-13615"/>
    <x v="140"/>
    <x v="0"/>
    <x v="0"/>
    <s v="Asheville"/>
    <x v="3"/>
    <n v="28806"/>
    <x v="0"/>
    <s v="OFF-AR-10000422"/>
    <x v="1"/>
    <x v="6"/>
    <x v="901"/>
    <x v="2216"/>
    <n v="5"/>
    <n v="0.2"/>
    <x v="2401"/>
    <x v="0"/>
    <x v="0"/>
    <n v="0.5"/>
    <n v="9.0909090909090912E-2"/>
  </r>
  <r>
    <x v="2676"/>
    <s v="CA-2019-132185"/>
    <x v="344"/>
    <d v="2019-12-02T00:00:00"/>
    <s v="Standard Class"/>
    <s v="DB-13615"/>
    <x v="140"/>
    <x v="0"/>
    <x v="0"/>
    <s v="Asheville"/>
    <x v="3"/>
    <n v="28806"/>
    <x v="0"/>
    <s v="OFF-AP-10001205"/>
    <x v="1"/>
    <x v="9"/>
    <x v="1294"/>
    <x v="2226"/>
    <n v="1"/>
    <n v="0.2"/>
    <x v="2402"/>
    <x v="0"/>
    <x v="0"/>
    <n v="0.5"/>
    <n v="9.0909090909090912E-2"/>
  </r>
  <r>
    <x v="2677"/>
    <s v="US-2016-160780"/>
    <x v="261"/>
    <d v="2016-06-21T00:00:00"/>
    <s v="Same Day"/>
    <s v="SV-20785"/>
    <x v="647"/>
    <x v="0"/>
    <x v="0"/>
    <s v="Pueblo"/>
    <x v="22"/>
    <n v="81001"/>
    <x v="1"/>
    <s v="OFF-BI-10001116"/>
    <x v="1"/>
    <x v="8"/>
    <x v="1075"/>
    <x v="2227"/>
    <n v="7"/>
    <n v="0.7"/>
    <x v="2403"/>
    <x v="1"/>
    <x v="0"/>
    <n v="0.5"/>
    <n v="0.04"/>
  </r>
  <r>
    <x v="2678"/>
    <s v="US-2016-160780"/>
    <x v="261"/>
    <d v="2016-06-21T00:00:00"/>
    <s v="Same Day"/>
    <s v="SV-20785"/>
    <x v="647"/>
    <x v="0"/>
    <x v="0"/>
    <s v="Pueblo"/>
    <x v="22"/>
    <n v="81001"/>
    <x v="1"/>
    <s v="OFF-BI-10002931"/>
    <x v="1"/>
    <x v="8"/>
    <x v="734"/>
    <x v="2228"/>
    <n v="2"/>
    <n v="0.7"/>
    <x v="2404"/>
    <x v="1"/>
    <x v="0"/>
    <n v="0.5"/>
    <n v="0.04"/>
  </r>
  <r>
    <x v="2679"/>
    <s v="CA-2019-127026"/>
    <x v="276"/>
    <d v="2019-01-27T00:00:00"/>
    <s v="Standard Class"/>
    <s v="MH-18115"/>
    <x v="414"/>
    <x v="2"/>
    <x v="0"/>
    <s v="Jackson"/>
    <x v="12"/>
    <n v="49201"/>
    <x v="2"/>
    <s v="OFF-BI-10000546"/>
    <x v="1"/>
    <x v="8"/>
    <x v="614"/>
    <x v="936"/>
    <n v="5"/>
    <n v="0"/>
    <x v="970"/>
    <x v="2"/>
    <x v="0"/>
    <n v="0.2"/>
    <n v="4.5454545454545456E-2"/>
  </r>
  <r>
    <x v="2680"/>
    <s v="CA-2019-127026"/>
    <x v="276"/>
    <d v="2019-01-27T00:00:00"/>
    <s v="Standard Class"/>
    <s v="MH-18115"/>
    <x v="414"/>
    <x v="2"/>
    <x v="0"/>
    <s v="Jackson"/>
    <x v="12"/>
    <n v="49201"/>
    <x v="2"/>
    <s v="TEC-AC-10002049"/>
    <x v="2"/>
    <x v="11"/>
    <x v="695"/>
    <x v="1008"/>
    <n v="5"/>
    <n v="0"/>
    <x v="1047"/>
    <x v="2"/>
    <x v="0"/>
    <n v="0.2"/>
    <n v="4.5454545454545456E-2"/>
  </r>
  <r>
    <x v="2681"/>
    <s v="CA-2019-127026"/>
    <x v="276"/>
    <d v="2019-01-27T00:00:00"/>
    <s v="Standard Class"/>
    <s v="MH-18115"/>
    <x v="414"/>
    <x v="2"/>
    <x v="0"/>
    <s v="Jackson"/>
    <x v="12"/>
    <n v="49201"/>
    <x v="2"/>
    <s v="OFF-BI-10001196"/>
    <x v="1"/>
    <x v="8"/>
    <x v="1390"/>
    <x v="2229"/>
    <n v="4"/>
    <n v="0"/>
    <x v="2405"/>
    <x v="2"/>
    <x v="0"/>
    <n v="0.2"/>
    <n v="4.5454545454545456E-2"/>
  </r>
  <r>
    <x v="2682"/>
    <s v="CA-2019-127026"/>
    <x v="276"/>
    <d v="2019-01-27T00:00:00"/>
    <s v="Standard Class"/>
    <s v="MH-18115"/>
    <x v="414"/>
    <x v="2"/>
    <x v="0"/>
    <s v="Jackson"/>
    <x v="12"/>
    <n v="49201"/>
    <x v="2"/>
    <s v="TEC-MA-10002981"/>
    <x v="2"/>
    <x v="15"/>
    <x v="1391"/>
    <x v="2230"/>
    <n v="3"/>
    <n v="0.1"/>
    <x v="2406"/>
    <x v="2"/>
    <x v="0"/>
    <n v="0.2"/>
    <n v="4.5454545454545456E-2"/>
  </r>
  <r>
    <x v="2683"/>
    <s v="CA-2019-127026"/>
    <x v="276"/>
    <d v="2019-01-27T00:00:00"/>
    <s v="Standard Class"/>
    <s v="MH-18115"/>
    <x v="414"/>
    <x v="2"/>
    <x v="0"/>
    <s v="Jackson"/>
    <x v="12"/>
    <n v="49201"/>
    <x v="2"/>
    <s v="TEC-PH-10003601"/>
    <x v="2"/>
    <x v="7"/>
    <x v="1392"/>
    <x v="2231"/>
    <n v="1"/>
    <n v="0"/>
    <x v="2407"/>
    <x v="2"/>
    <x v="0"/>
    <n v="0.2"/>
    <n v="4.5454545454545456E-2"/>
  </r>
  <r>
    <x v="2684"/>
    <s v="CA-2019-137085"/>
    <x v="222"/>
    <d v="2019-07-06T00:00:00"/>
    <s v="Standard Class"/>
    <s v="CT-11995"/>
    <x v="564"/>
    <x v="0"/>
    <x v="0"/>
    <s v="Los Angeles"/>
    <x v="1"/>
    <n v="90004"/>
    <x v="1"/>
    <s v="OFF-BI-10000632"/>
    <x v="1"/>
    <x v="8"/>
    <x v="1297"/>
    <x v="2232"/>
    <n v="9"/>
    <n v="0.2"/>
    <x v="2408"/>
    <x v="1"/>
    <x v="1"/>
    <n v="1"/>
    <n v="5.5555555555555552E-2"/>
  </r>
  <r>
    <x v="2685"/>
    <s v="CA-2018-133123"/>
    <x v="47"/>
    <d v="2018-09-11T00:00:00"/>
    <s v="Standard Class"/>
    <s v="KB-16315"/>
    <x v="41"/>
    <x v="0"/>
    <x v="0"/>
    <s v="Thomasville"/>
    <x v="3"/>
    <n v="27360"/>
    <x v="0"/>
    <s v="OFF-EN-10003055"/>
    <x v="1"/>
    <x v="12"/>
    <x v="882"/>
    <x v="2233"/>
    <n v="3"/>
    <n v="0.2"/>
    <x v="2409"/>
    <x v="0"/>
    <x v="0"/>
    <n v="0.5"/>
    <n v="4.5454545454545456E-2"/>
  </r>
  <r>
    <x v="2686"/>
    <s v="CA-2018-133123"/>
    <x v="47"/>
    <d v="2018-09-11T00:00:00"/>
    <s v="Standard Class"/>
    <s v="KB-16315"/>
    <x v="41"/>
    <x v="0"/>
    <x v="0"/>
    <s v="Thomasville"/>
    <x v="3"/>
    <n v="27360"/>
    <x v="0"/>
    <s v="OFF-BI-10001031"/>
    <x v="1"/>
    <x v="8"/>
    <x v="874"/>
    <x v="2234"/>
    <n v="2"/>
    <n v="0.7"/>
    <x v="2410"/>
    <x v="0"/>
    <x v="0"/>
    <n v="0.5"/>
    <n v="4.5454545454545456E-2"/>
  </r>
  <r>
    <x v="2687"/>
    <s v="US-2018-128195"/>
    <x v="578"/>
    <d v="2018-08-05T00:00:00"/>
    <s v="First Class"/>
    <s v="RA-19285"/>
    <x v="267"/>
    <x v="0"/>
    <x v="0"/>
    <s v="Peoria"/>
    <x v="10"/>
    <n v="61604"/>
    <x v="2"/>
    <s v="OFF-BI-10002003"/>
    <x v="1"/>
    <x v="8"/>
    <x v="1393"/>
    <x v="2235"/>
    <n v="5"/>
    <n v="0.8"/>
    <x v="2411"/>
    <x v="2"/>
    <x v="0"/>
    <n v="1"/>
    <n v="5.8823529411764705E-2"/>
  </r>
  <r>
    <x v="2688"/>
    <s v="CA-2017-153220"/>
    <x v="768"/>
    <d v="2017-11-14T00:00:00"/>
    <s v="First Class"/>
    <s v="YC-21895"/>
    <x v="289"/>
    <x v="1"/>
    <x v="0"/>
    <s v="Los Angeles"/>
    <x v="1"/>
    <n v="90032"/>
    <x v="1"/>
    <s v="OFF-PA-10003016"/>
    <x v="1"/>
    <x v="10"/>
    <x v="1394"/>
    <x v="2236"/>
    <n v="5"/>
    <n v="0"/>
    <x v="2412"/>
    <x v="1"/>
    <x v="1"/>
    <n v="1"/>
    <n v="0.125"/>
  </r>
  <r>
    <x v="2689"/>
    <s v="CA-2016-123064"/>
    <x v="479"/>
    <d v="2016-07-02T00:00:00"/>
    <s v="First Class"/>
    <s v="RA-19915"/>
    <x v="154"/>
    <x v="0"/>
    <x v="0"/>
    <s v="Chicago"/>
    <x v="10"/>
    <n v="60653"/>
    <x v="2"/>
    <s v="OFF-AR-10004582"/>
    <x v="1"/>
    <x v="6"/>
    <x v="1184"/>
    <x v="797"/>
    <n v="4"/>
    <n v="0.2"/>
    <x v="2413"/>
    <x v="2"/>
    <x v="0"/>
    <n v="1"/>
    <n v="4.5454545454545456E-2"/>
  </r>
  <r>
    <x v="2690"/>
    <s v="CA-2019-156412"/>
    <x v="769"/>
    <d v="2019-12-08T00:00:00"/>
    <s v="Standard Class"/>
    <s v="CM-12160"/>
    <x v="380"/>
    <x v="0"/>
    <x v="0"/>
    <s v="Philadelphia"/>
    <x v="9"/>
    <n v="19134"/>
    <x v="3"/>
    <s v="OFF-BI-10004364"/>
    <x v="1"/>
    <x v="8"/>
    <x v="305"/>
    <x v="2237"/>
    <n v="3"/>
    <n v="0.7"/>
    <x v="2414"/>
    <x v="3"/>
    <x v="0"/>
    <n v="1"/>
    <n v="0.14285714285714285"/>
  </r>
  <r>
    <x v="2691"/>
    <s v="US-2018-144211"/>
    <x v="770"/>
    <d v="2018-09-02T00:00:00"/>
    <s v="Standard Class"/>
    <s v="CS-12130"/>
    <x v="79"/>
    <x v="0"/>
    <x v="0"/>
    <s v="Englewood"/>
    <x v="22"/>
    <n v="80112"/>
    <x v="1"/>
    <s v="OFF-PA-10002246"/>
    <x v="1"/>
    <x v="10"/>
    <x v="1395"/>
    <x v="1154"/>
    <n v="3"/>
    <n v="0.2"/>
    <x v="2415"/>
    <x v="1"/>
    <x v="0"/>
    <n v="0.5"/>
    <n v="0.14285714285714285"/>
  </r>
  <r>
    <x v="2692"/>
    <s v="US-2018-144211"/>
    <x v="770"/>
    <d v="2018-09-02T00:00:00"/>
    <s v="Standard Class"/>
    <s v="CS-12130"/>
    <x v="79"/>
    <x v="0"/>
    <x v="0"/>
    <s v="Englewood"/>
    <x v="22"/>
    <n v="80112"/>
    <x v="1"/>
    <s v="TEC-PH-10002890"/>
    <x v="2"/>
    <x v="7"/>
    <x v="1396"/>
    <x v="2238"/>
    <n v="3"/>
    <n v="0.2"/>
    <x v="2416"/>
    <x v="1"/>
    <x v="0"/>
    <n v="0.5"/>
    <n v="0.14285714285714285"/>
  </r>
  <r>
    <x v="2693"/>
    <s v="CA-2018-138079"/>
    <x v="115"/>
    <d v="2018-01-28T00:00:00"/>
    <s v="Standard Class"/>
    <s v="AJ-10795"/>
    <x v="295"/>
    <x v="1"/>
    <x v="0"/>
    <s v="Seattle"/>
    <x v="4"/>
    <n v="98115"/>
    <x v="1"/>
    <s v="FUR-FU-10001475"/>
    <x v="0"/>
    <x v="5"/>
    <x v="504"/>
    <x v="2239"/>
    <n v="5"/>
    <n v="0"/>
    <x v="2417"/>
    <x v="1"/>
    <x v="0"/>
    <n v="1"/>
    <n v="4.7619047619047616E-2"/>
  </r>
  <r>
    <x v="2694"/>
    <s v="CA-2016-143182"/>
    <x v="771"/>
    <d v="2016-10-20T00:00:00"/>
    <s v="Standard Class"/>
    <s v="DL-12865"/>
    <x v="297"/>
    <x v="0"/>
    <x v="0"/>
    <s v="Hialeah"/>
    <x v="2"/>
    <n v="33012"/>
    <x v="0"/>
    <s v="FUR-FU-10004270"/>
    <x v="0"/>
    <x v="5"/>
    <x v="1381"/>
    <x v="2240"/>
    <n v="1"/>
    <n v="0.2"/>
    <x v="2418"/>
    <x v="0"/>
    <x v="0"/>
    <n v="1"/>
    <n v="7.1428571428571425E-2"/>
  </r>
  <r>
    <x v="2695"/>
    <s v="CA-2018-161662"/>
    <x v="569"/>
    <d v="2018-02-09T00:00:00"/>
    <s v="First Class"/>
    <s v="BE-11410"/>
    <x v="648"/>
    <x v="0"/>
    <x v="0"/>
    <s v="Lancaster"/>
    <x v="24"/>
    <n v="43130"/>
    <x v="3"/>
    <s v="OFF-PA-10003465"/>
    <x v="1"/>
    <x v="10"/>
    <x v="423"/>
    <x v="2241"/>
    <n v="2"/>
    <n v="0.2"/>
    <x v="2419"/>
    <x v="3"/>
    <x v="0"/>
    <n v="1"/>
    <n v="0.2"/>
  </r>
  <r>
    <x v="2696"/>
    <s v="CA-2016-145317"/>
    <x v="772"/>
    <d v="2016-03-23T00:00:00"/>
    <s v="Standard Class"/>
    <s v="SM-20320"/>
    <x v="598"/>
    <x v="2"/>
    <x v="0"/>
    <s v="Jacksonville"/>
    <x v="2"/>
    <n v="32216"/>
    <x v="0"/>
    <s v="TEC-MA-10003626"/>
    <x v="2"/>
    <x v="15"/>
    <x v="1397"/>
    <x v="2242"/>
    <n v="4"/>
    <n v="0.5"/>
    <x v="2420"/>
    <x v="0"/>
    <x v="0"/>
    <n v="0.14285714285714285"/>
    <n v="6.6666666666666666E-2"/>
  </r>
  <r>
    <x v="2697"/>
    <s v="CA-2016-145317"/>
    <x v="772"/>
    <d v="2016-03-23T00:00:00"/>
    <s v="Standard Class"/>
    <s v="SM-20320"/>
    <x v="598"/>
    <x v="2"/>
    <x v="0"/>
    <s v="Jacksonville"/>
    <x v="2"/>
    <n v="32216"/>
    <x v="0"/>
    <s v="TEC-MA-10002412"/>
    <x v="2"/>
    <x v="15"/>
    <x v="1398"/>
    <x v="2243"/>
    <n v="6"/>
    <n v="0.5"/>
    <x v="2421"/>
    <x v="0"/>
    <x v="0"/>
    <n v="0.14285714285714285"/>
    <n v="6.6666666666666666E-2"/>
  </r>
  <r>
    <x v="2698"/>
    <s v="CA-2016-145317"/>
    <x v="772"/>
    <d v="2016-03-23T00:00:00"/>
    <s v="Standard Class"/>
    <s v="SM-20320"/>
    <x v="598"/>
    <x v="2"/>
    <x v="0"/>
    <s v="Jacksonville"/>
    <x v="2"/>
    <n v="32216"/>
    <x v="0"/>
    <s v="OFF-PA-10001804"/>
    <x v="1"/>
    <x v="10"/>
    <x v="129"/>
    <x v="2244"/>
    <n v="4"/>
    <n v="0.2"/>
    <x v="2422"/>
    <x v="0"/>
    <x v="0"/>
    <n v="0.14285714285714285"/>
    <n v="6.6666666666666666E-2"/>
  </r>
  <r>
    <x v="2699"/>
    <s v="CA-2016-145317"/>
    <x v="772"/>
    <d v="2016-03-23T00:00:00"/>
    <s v="Standard Class"/>
    <s v="SM-20320"/>
    <x v="598"/>
    <x v="2"/>
    <x v="0"/>
    <s v="Jacksonville"/>
    <x v="2"/>
    <n v="32216"/>
    <x v="0"/>
    <s v="OFF-AR-10003183"/>
    <x v="1"/>
    <x v="6"/>
    <x v="1399"/>
    <x v="2245"/>
    <n v="3"/>
    <n v="0.2"/>
    <x v="2423"/>
    <x v="0"/>
    <x v="0"/>
    <n v="0.14285714285714285"/>
    <n v="6.6666666666666666E-2"/>
  </r>
  <r>
    <x v="2700"/>
    <s v="CA-2016-145317"/>
    <x v="772"/>
    <d v="2016-03-23T00:00:00"/>
    <s v="Standard Class"/>
    <s v="SM-20320"/>
    <x v="598"/>
    <x v="2"/>
    <x v="0"/>
    <s v="Jacksonville"/>
    <x v="2"/>
    <n v="32216"/>
    <x v="0"/>
    <s v="FUR-FU-10004270"/>
    <x v="0"/>
    <x v="5"/>
    <x v="1381"/>
    <x v="2246"/>
    <n v="2"/>
    <n v="0.2"/>
    <x v="2424"/>
    <x v="0"/>
    <x v="0"/>
    <n v="0.14285714285714285"/>
    <n v="6.6666666666666666E-2"/>
  </r>
  <r>
    <x v="2701"/>
    <s v="CA-2016-145317"/>
    <x v="772"/>
    <d v="2016-03-23T00:00:00"/>
    <s v="Standard Class"/>
    <s v="SM-20320"/>
    <x v="598"/>
    <x v="2"/>
    <x v="0"/>
    <s v="Jacksonville"/>
    <x v="2"/>
    <n v="32216"/>
    <x v="0"/>
    <s v="OFF-FA-10003112"/>
    <x v="1"/>
    <x v="13"/>
    <x v="128"/>
    <x v="2247"/>
    <n v="3"/>
    <n v="0.2"/>
    <x v="2425"/>
    <x v="0"/>
    <x v="0"/>
    <n v="0.14285714285714285"/>
    <n v="6.6666666666666666E-2"/>
  </r>
  <r>
    <x v="2702"/>
    <s v="CA-2016-145317"/>
    <x v="772"/>
    <d v="2016-03-23T00:00:00"/>
    <s v="Standard Class"/>
    <s v="SM-20320"/>
    <x v="598"/>
    <x v="2"/>
    <x v="0"/>
    <s v="Jacksonville"/>
    <x v="2"/>
    <n v="32216"/>
    <x v="0"/>
    <s v="FUR-FU-10001986"/>
    <x v="0"/>
    <x v="5"/>
    <x v="1142"/>
    <x v="1919"/>
    <n v="3"/>
    <n v="0.2"/>
    <x v="2426"/>
    <x v="0"/>
    <x v="0"/>
    <n v="0.14285714285714285"/>
    <n v="6.6666666666666666E-2"/>
  </r>
  <r>
    <x v="2703"/>
    <s v="CA-2016-143413"/>
    <x v="773"/>
    <d v="2016-05-30T00:00:00"/>
    <s v="Standard Class"/>
    <s v="RP-19390"/>
    <x v="261"/>
    <x v="0"/>
    <x v="0"/>
    <s v="Baltimore"/>
    <x v="39"/>
    <n v="21215"/>
    <x v="3"/>
    <s v="OFF-PA-10002319"/>
    <x v="1"/>
    <x v="10"/>
    <x v="1400"/>
    <x v="2248"/>
    <n v="3"/>
    <n v="0"/>
    <x v="2427"/>
    <x v="3"/>
    <x v="0"/>
    <n v="1"/>
    <n v="0.04"/>
  </r>
  <r>
    <x v="2704"/>
    <s v="CA-2019-156818"/>
    <x v="497"/>
    <d v="2019-07-13T00:00:00"/>
    <s v="Second Class"/>
    <s v="JD-16015"/>
    <x v="557"/>
    <x v="0"/>
    <x v="0"/>
    <s v="New York City"/>
    <x v="15"/>
    <n v="10009"/>
    <x v="3"/>
    <s v="TEC-AC-10002323"/>
    <x v="2"/>
    <x v="11"/>
    <x v="177"/>
    <x v="2249"/>
    <n v="6"/>
    <n v="0"/>
    <x v="2428"/>
    <x v="3"/>
    <x v="0"/>
    <n v="1"/>
    <n v="9.0909090909090912E-2"/>
  </r>
  <r>
    <x v="2705"/>
    <s v="CA-2019-155873"/>
    <x v="114"/>
    <d v="2019-06-21T00:00:00"/>
    <s v="Standard Class"/>
    <s v="AB-10255"/>
    <x v="437"/>
    <x v="2"/>
    <x v="0"/>
    <s v="Carlsbad"/>
    <x v="27"/>
    <n v="88220"/>
    <x v="1"/>
    <s v="OFF-SU-10001165"/>
    <x v="1"/>
    <x v="14"/>
    <x v="1048"/>
    <x v="1459"/>
    <n v="2"/>
    <n v="0"/>
    <x v="2429"/>
    <x v="1"/>
    <x v="0"/>
    <n v="0.33333333333333331"/>
    <n v="7.1428571428571425E-2"/>
  </r>
  <r>
    <x v="2706"/>
    <s v="CA-2019-155873"/>
    <x v="114"/>
    <d v="2019-06-21T00:00:00"/>
    <s v="Standard Class"/>
    <s v="AB-10255"/>
    <x v="437"/>
    <x v="2"/>
    <x v="0"/>
    <s v="Carlsbad"/>
    <x v="27"/>
    <n v="88220"/>
    <x v="1"/>
    <s v="OFF-PA-10001246"/>
    <x v="1"/>
    <x v="10"/>
    <x v="1401"/>
    <x v="541"/>
    <n v="3"/>
    <n v="0"/>
    <x v="551"/>
    <x v="1"/>
    <x v="0"/>
    <n v="0.33333333333333331"/>
    <n v="7.1428571428571425E-2"/>
  </r>
  <r>
    <x v="2707"/>
    <s v="CA-2019-155873"/>
    <x v="114"/>
    <d v="2019-06-21T00:00:00"/>
    <s v="Standard Class"/>
    <s v="AB-10255"/>
    <x v="437"/>
    <x v="2"/>
    <x v="0"/>
    <s v="Carlsbad"/>
    <x v="27"/>
    <n v="88220"/>
    <x v="1"/>
    <s v="OFF-PA-10001815"/>
    <x v="1"/>
    <x v="10"/>
    <x v="1402"/>
    <x v="2250"/>
    <n v="4"/>
    <n v="0"/>
    <x v="2430"/>
    <x v="1"/>
    <x v="0"/>
    <n v="0.33333333333333331"/>
    <n v="7.1428571428571425E-2"/>
  </r>
  <r>
    <x v="2708"/>
    <s v="CA-2017-121797"/>
    <x v="564"/>
    <d v="2017-02-06T00:00:00"/>
    <s v="Standard Class"/>
    <s v="CC-12145"/>
    <x v="230"/>
    <x v="0"/>
    <x v="0"/>
    <s v="Los Angeles"/>
    <x v="1"/>
    <n v="90049"/>
    <x v="1"/>
    <s v="FUR-FU-10001876"/>
    <x v="0"/>
    <x v="5"/>
    <x v="1403"/>
    <x v="2251"/>
    <n v="7"/>
    <n v="0"/>
    <x v="2431"/>
    <x v="1"/>
    <x v="0"/>
    <n v="0.5"/>
    <n v="9.0909090909090912E-2"/>
  </r>
  <r>
    <x v="2709"/>
    <s v="CA-2017-121797"/>
    <x v="564"/>
    <d v="2017-02-06T00:00:00"/>
    <s v="Standard Class"/>
    <s v="CC-12145"/>
    <x v="230"/>
    <x v="0"/>
    <x v="0"/>
    <s v="Los Angeles"/>
    <x v="1"/>
    <n v="90049"/>
    <x v="1"/>
    <s v="TEC-MA-10000488"/>
    <x v="2"/>
    <x v="15"/>
    <x v="1138"/>
    <x v="2252"/>
    <n v="3"/>
    <n v="0.2"/>
    <x v="2432"/>
    <x v="1"/>
    <x v="0"/>
    <n v="0.5"/>
    <n v="9.0909090909090912E-2"/>
  </r>
  <r>
    <x v="2710"/>
    <s v="US-2017-120572"/>
    <x v="555"/>
    <d v="2017-12-15T00:00:00"/>
    <s v="Standard Class"/>
    <s v="GH-14425"/>
    <x v="485"/>
    <x v="0"/>
    <x v="0"/>
    <s v="Jacksonville"/>
    <x v="2"/>
    <n v="32216"/>
    <x v="0"/>
    <s v="OFF-BI-10001098"/>
    <x v="1"/>
    <x v="8"/>
    <x v="410"/>
    <x v="2253"/>
    <n v="2"/>
    <n v="0.7"/>
    <x v="2433"/>
    <x v="0"/>
    <x v="0"/>
    <n v="1"/>
    <n v="0.1"/>
  </r>
  <r>
    <x v="2711"/>
    <s v="CA-2019-132430"/>
    <x v="449"/>
    <d v="2019-10-11T00:00:00"/>
    <s v="First Class"/>
    <s v="CP-12085"/>
    <x v="434"/>
    <x v="1"/>
    <x v="0"/>
    <s v="Lakewood"/>
    <x v="24"/>
    <n v="44107"/>
    <x v="3"/>
    <s v="FUR-FU-10003577"/>
    <x v="0"/>
    <x v="5"/>
    <x v="613"/>
    <x v="2254"/>
    <n v="4"/>
    <n v="0.2"/>
    <x v="2434"/>
    <x v="3"/>
    <x v="0"/>
    <n v="1"/>
    <n v="7.1428571428571425E-2"/>
  </r>
  <r>
    <x v="2712"/>
    <s v="CA-2019-146031"/>
    <x v="570"/>
    <d v="2019-08-01T00:00:00"/>
    <s v="Second Class"/>
    <s v="GM-14440"/>
    <x v="306"/>
    <x v="0"/>
    <x v="0"/>
    <s v="Troy"/>
    <x v="15"/>
    <n v="12180"/>
    <x v="3"/>
    <s v="OFF-AR-10002656"/>
    <x v="1"/>
    <x v="6"/>
    <x v="159"/>
    <x v="1847"/>
    <n v="9"/>
    <n v="0"/>
    <x v="2435"/>
    <x v="3"/>
    <x v="0"/>
    <n v="1"/>
    <n v="9.0909090909090912E-2"/>
  </r>
  <r>
    <x v="2713"/>
    <s v="CA-2016-110100"/>
    <x v="573"/>
    <d v="2016-04-29T00:00:00"/>
    <s v="Standard Class"/>
    <s v="LC-16885"/>
    <x v="62"/>
    <x v="0"/>
    <x v="0"/>
    <s v="Wilmington"/>
    <x v="3"/>
    <n v="28403"/>
    <x v="0"/>
    <s v="TEC-PH-10004531"/>
    <x v="2"/>
    <x v="7"/>
    <x v="1404"/>
    <x v="214"/>
    <n v="3"/>
    <n v="0.2"/>
    <x v="2436"/>
    <x v="0"/>
    <x v="0"/>
    <n v="1"/>
    <n v="4.3478260869565216E-2"/>
  </r>
  <r>
    <x v="2714"/>
    <s v="CA-2017-103723"/>
    <x v="494"/>
    <d v="2017-12-06T00:00:00"/>
    <s v="Standard Class"/>
    <s v="BT-11305"/>
    <x v="457"/>
    <x v="2"/>
    <x v="0"/>
    <s v="Seattle"/>
    <x v="4"/>
    <n v="98105"/>
    <x v="1"/>
    <s v="OFF-AR-10003251"/>
    <x v="1"/>
    <x v="6"/>
    <x v="1050"/>
    <x v="2255"/>
    <n v="5"/>
    <n v="0"/>
    <x v="2437"/>
    <x v="1"/>
    <x v="0"/>
    <n v="1"/>
    <n v="0.1111111111111111"/>
  </r>
  <r>
    <x v="2715"/>
    <s v="CA-2016-127187"/>
    <x v="774"/>
    <d v="2016-12-08T00:00:00"/>
    <s v="Standard Class"/>
    <s v="CP-12085"/>
    <x v="434"/>
    <x v="1"/>
    <x v="0"/>
    <s v="New York City"/>
    <x v="15"/>
    <n v="10024"/>
    <x v="3"/>
    <s v="TEC-PH-10000673"/>
    <x v="2"/>
    <x v="7"/>
    <x v="1405"/>
    <x v="2256"/>
    <n v="2"/>
    <n v="0"/>
    <x v="2438"/>
    <x v="3"/>
    <x v="0"/>
    <n v="1"/>
    <n v="7.1428571428571425E-2"/>
  </r>
  <r>
    <x v="2716"/>
    <s v="CA-2019-128475"/>
    <x v="775"/>
    <d v="2019-09-01T00:00:00"/>
    <s v="Standard Class"/>
    <s v="SC-20680"/>
    <x v="649"/>
    <x v="2"/>
    <x v="0"/>
    <s v="Columbus"/>
    <x v="32"/>
    <n v="31907"/>
    <x v="0"/>
    <s v="TEC-AC-10000158"/>
    <x v="2"/>
    <x v="11"/>
    <x v="357"/>
    <x v="2257"/>
    <n v="2"/>
    <n v="0"/>
    <x v="2439"/>
    <x v="0"/>
    <x v="0"/>
    <n v="1"/>
    <n v="0.125"/>
  </r>
  <r>
    <x v="2717"/>
    <s v="CA-2016-100006"/>
    <x v="557"/>
    <d v="2016-09-13T00:00:00"/>
    <s v="Standard Class"/>
    <s v="DK-13375"/>
    <x v="589"/>
    <x v="0"/>
    <x v="0"/>
    <s v="New York City"/>
    <x v="15"/>
    <n v="10024"/>
    <x v="3"/>
    <s v="TEC-PH-10002075"/>
    <x v="2"/>
    <x v="7"/>
    <x v="1406"/>
    <x v="2258"/>
    <n v="3"/>
    <n v="0"/>
    <x v="2440"/>
    <x v="3"/>
    <x v="0"/>
    <n v="1"/>
    <n v="4.3478260869565216E-2"/>
  </r>
  <r>
    <x v="2718"/>
    <s v="CA-2019-144827"/>
    <x v="202"/>
    <d v="2019-12-27T00:00:00"/>
    <s v="Standard Class"/>
    <s v="SE-20110"/>
    <x v="339"/>
    <x v="0"/>
    <x v="0"/>
    <s v="Costa Mesa"/>
    <x v="1"/>
    <n v="92627"/>
    <x v="1"/>
    <s v="OFF-ST-10004340"/>
    <x v="1"/>
    <x v="4"/>
    <x v="817"/>
    <x v="2259"/>
    <n v="2"/>
    <n v="0"/>
    <x v="2441"/>
    <x v="1"/>
    <x v="0"/>
    <n v="1"/>
    <n v="5.2631578947368418E-2"/>
  </r>
  <r>
    <x v="2719"/>
    <s v="CA-2016-110030"/>
    <x v="776"/>
    <d v="2016-12-08T00:00:00"/>
    <s v="Second Class"/>
    <s v="LF-17185"/>
    <x v="166"/>
    <x v="0"/>
    <x v="0"/>
    <s v="Houston"/>
    <x v="5"/>
    <n v="77095"/>
    <x v="2"/>
    <s v="FUR-FU-10002759"/>
    <x v="0"/>
    <x v="5"/>
    <x v="560"/>
    <x v="112"/>
    <n v="3"/>
    <n v="0.6"/>
    <x v="647"/>
    <x v="2"/>
    <x v="0"/>
    <n v="1"/>
    <n v="6.25E-2"/>
  </r>
  <r>
    <x v="2720"/>
    <s v="CA-2016-121286"/>
    <x v="130"/>
    <d v="2016-11-08T00:00:00"/>
    <s v="Second Class"/>
    <s v="ON-18715"/>
    <x v="21"/>
    <x v="1"/>
    <x v="0"/>
    <s v="Cary"/>
    <x v="3"/>
    <n v="27511"/>
    <x v="0"/>
    <s v="OFF-FA-10000585"/>
    <x v="1"/>
    <x v="13"/>
    <x v="204"/>
    <x v="1357"/>
    <n v="3"/>
    <n v="0.2"/>
    <x v="1421"/>
    <x v="0"/>
    <x v="0"/>
    <n v="0.5"/>
    <n v="6.6666666666666666E-2"/>
  </r>
  <r>
    <x v="2721"/>
    <s v="CA-2016-121286"/>
    <x v="130"/>
    <d v="2016-11-08T00:00:00"/>
    <s v="Second Class"/>
    <s v="ON-18715"/>
    <x v="21"/>
    <x v="1"/>
    <x v="0"/>
    <s v="Cary"/>
    <x v="3"/>
    <n v="27511"/>
    <x v="0"/>
    <s v="OFF-AP-10004859"/>
    <x v="1"/>
    <x v="9"/>
    <x v="930"/>
    <x v="2260"/>
    <n v="5"/>
    <n v="0.2"/>
    <x v="1556"/>
    <x v="0"/>
    <x v="0"/>
    <n v="0.5"/>
    <n v="6.6666666666666666E-2"/>
  </r>
  <r>
    <x v="2722"/>
    <s v="CA-2018-164735"/>
    <x v="167"/>
    <d v="2018-04-19T00:00:00"/>
    <s v="Second Class"/>
    <s v="TB-21400"/>
    <x v="483"/>
    <x v="0"/>
    <x v="0"/>
    <s v="Alexandria"/>
    <x v="17"/>
    <n v="22304"/>
    <x v="0"/>
    <s v="OFF-ST-10001558"/>
    <x v="1"/>
    <x v="4"/>
    <x v="719"/>
    <x v="2261"/>
    <n v="5"/>
    <n v="0"/>
    <x v="2442"/>
    <x v="0"/>
    <x v="0"/>
    <n v="1"/>
    <n v="5.8823529411764705E-2"/>
  </r>
  <r>
    <x v="2723"/>
    <s v="CA-2016-153479"/>
    <x v="777"/>
    <d v="2016-10-08T00:00:00"/>
    <s v="Standard Class"/>
    <s v="DF-13135"/>
    <x v="650"/>
    <x v="0"/>
    <x v="0"/>
    <s v="Vallejo"/>
    <x v="1"/>
    <n v="94591"/>
    <x v="1"/>
    <s v="OFF-LA-10004689"/>
    <x v="1"/>
    <x v="2"/>
    <x v="264"/>
    <x v="2262"/>
    <n v="5"/>
    <n v="0"/>
    <x v="2443"/>
    <x v="1"/>
    <x v="0"/>
    <n v="0.5"/>
    <n v="0.16666666666666666"/>
  </r>
  <r>
    <x v="2724"/>
    <s v="CA-2016-153479"/>
    <x v="777"/>
    <d v="2016-10-08T00:00:00"/>
    <s v="Standard Class"/>
    <s v="DF-13135"/>
    <x v="650"/>
    <x v="0"/>
    <x v="0"/>
    <s v="Vallejo"/>
    <x v="1"/>
    <n v="94591"/>
    <x v="1"/>
    <s v="OFF-BI-10002867"/>
    <x v="1"/>
    <x v="8"/>
    <x v="972"/>
    <x v="2263"/>
    <n v="2"/>
    <n v="0.2"/>
    <x v="2444"/>
    <x v="1"/>
    <x v="0"/>
    <n v="0.5"/>
    <n v="0.16666666666666666"/>
  </r>
  <r>
    <x v="2725"/>
    <s v="CA-2019-149888"/>
    <x v="659"/>
    <d v="2019-11-13T00:00:00"/>
    <s v="Standard Class"/>
    <s v="EP-13915"/>
    <x v="212"/>
    <x v="0"/>
    <x v="0"/>
    <s v="Philadelphia"/>
    <x v="9"/>
    <n v="19120"/>
    <x v="3"/>
    <s v="TEC-PH-10003811"/>
    <x v="2"/>
    <x v="7"/>
    <x v="1196"/>
    <x v="2264"/>
    <n v="5"/>
    <n v="0.4"/>
    <x v="2445"/>
    <x v="3"/>
    <x v="0"/>
    <n v="0.5"/>
    <n v="3.2258064516129031E-2"/>
  </r>
  <r>
    <x v="2726"/>
    <s v="CA-2019-149888"/>
    <x v="659"/>
    <d v="2019-11-13T00:00:00"/>
    <s v="Standard Class"/>
    <s v="EP-13915"/>
    <x v="212"/>
    <x v="0"/>
    <x v="0"/>
    <s v="Philadelphia"/>
    <x v="9"/>
    <n v="19120"/>
    <x v="3"/>
    <s v="FUR-TA-10000849"/>
    <x v="0"/>
    <x v="3"/>
    <x v="1327"/>
    <x v="2265"/>
    <n v="4"/>
    <n v="0.4"/>
    <x v="2446"/>
    <x v="3"/>
    <x v="0"/>
    <n v="0.5"/>
    <n v="3.2258064516129031E-2"/>
  </r>
  <r>
    <x v="2727"/>
    <s v="CA-2019-119193"/>
    <x v="66"/>
    <d v="2019-12-24T00:00:00"/>
    <s v="First Class"/>
    <s v="SK-19990"/>
    <x v="85"/>
    <x v="0"/>
    <x v="0"/>
    <s v="Toledo"/>
    <x v="24"/>
    <n v="43615"/>
    <x v="3"/>
    <s v="OFF-BI-10000848"/>
    <x v="1"/>
    <x v="8"/>
    <x v="520"/>
    <x v="2266"/>
    <n v="1"/>
    <n v="0.7"/>
    <x v="2447"/>
    <x v="3"/>
    <x v="0"/>
    <n v="0.5"/>
    <n v="0.2"/>
  </r>
  <r>
    <x v="2728"/>
    <s v="CA-2019-119193"/>
    <x v="66"/>
    <d v="2019-12-24T00:00:00"/>
    <s v="First Class"/>
    <s v="SK-19990"/>
    <x v="85"/>
    <x v="0"/>
    <x v="0"/>
    <s v="Toledo"/>
    <x v="24"/>
    <n v="43615"/>
    <x v="3"/>
    <s v="TEC-PH-10003072"/>
    <x v="2"/>
    <x v="7"/>
    <x v="1319"/>
    <x v="2267"/>
    <n v="7"/>
    <n v="0.4"/>
    <x v="2448"/>
    <x v="3"/>
    <x v="0"/>
    <n v="0.5"/>
    <n v="0.2"/>
  </r>
  <r>
    <x v="2729"/>
    <s v="CA-2019-104801"/>
    <x v="778"/>
    <d v="2019-02-19T00:00:00"/>
    <s v="Standard Class"/>
    <s v="FH-14350"/>
    <x v="651"/>
    <x v="0"/>
    <x v="0"/>
    <s v="Seattle"/>
    <x v="4"/>
    <n v="98105"/>
    <x v="1"/>
    <s v="OFF-AR-10001547"/>
    <x v="1"/>
    <x v="6"/>
    <x v="148"/>
    <x v="153"/>
    <n v="3"/>
    <n v="0"/>
    <x v="155"/>
    <x v="1"/>
    <x v="0"/>
    <n v="0.33333333333333331"/>
    <n v="7.1428571428571425E-2"/>
  </r>
  <r>
    <x v="2730"/>
    <s v="CA-2019-104801"/>
    <x v="778"/>
    <d v="2019-02-19T00:00:00"/>
    <s v="Standard Class"/>
    <s v="FH-14350"/>
    <x v="651"/>
    <x v="0"/>
    <x v="0"/>
    <s v="Seattle"/>
    <x v="4"/>
    <n v="98105"/>
    <x v="1"/>
    <s v="TEC-AC-10001838"/>
    <x v="2"/>
    <x v="11"/>
    <x v="651"/>
    <x v="2268"/>
    <n v="4"/>
    <n v="0"/>
    <x v="2449"/>
    <x v="1"/>
    <x v="0"/>
    <n v="0.33333333333333331"/>
    <n v="7.1428571428571425E-2"/>
  </r>
  <r>
    <x v="2731"/>
    <s v="CA-2019-104801"/>
    <x v="778"/>
    <d v="2019-02-19T00:00:00"/>
    <s v="Standard Class"/>
    <s v="FH-14350"/>
    <x v="651"/>
    <x v="0"/>
    <x v="0"/>
    <s v="Seattle"/>
    <x v="4"/>
    <n v="98105"/>
    <x v="1"/>
    <s v="FUR-FU-10004017"/>
    <x v="0"/>
    <x v="5"/>
    <x v="217"/>
    <x v="2269"/>
    <n v="1"/>
    <n v="0"/>
    <x v="2450"/>
    <x v="1"/>
    <x v="0"/>
    <n v="0.33333333333333331"/>
    <n v="7.1428571428571425E-2"/>
  </r>
  <r>
    <x v="2732"/>
    <s v="CA-2016-107594"/>
    <x v="779"/>
    <d v="2016-07-06T00:00:00"/>
    <s v="Standard Class"/>
    <s v="EH-13945"/>
    <x v="13"/>
    <x v="0"/>
    <x v="0"/>
    <s v="Plainfield"/>
    <x v="30"/>
    <n v="7060"/>
    <x v="3"/>
    <s v="TEC-PH-10002923"/>
    <x v="2"/>
    <x v="7"/>
    <x v="687"/>
    <x v="2270"/>
    <n v="2"/>
    <n v="0"/>
    <x v="2451"/>
    <x v="3"/>
    <x v="0"/>
    <n v="0.5"/>
    <n v="5.8823529411764705E-2"/>
  </r>
  <r>
    <x v="2733"/>
    <s v="CA-2016-107594"/>
    <x v="779"/>
    <d v="2016-07-06T00:00:00"/>
    <s v="Standard Class"/>
    <s v="EH-13945"/>
    <x v="13"/>
    <x v="0"/>
    <x v="0"/>
    <s v="Plainfield"/>
    <x v="30"/>
    <n v="7060"/>
    <x v="3"/>
    <s v="OFF-AR-10000716"/>
    <x v="1"/>
    <x v="6"/>
    <x v="794"/>
    <x v="2271"/>
    <n v="1"/>
    <n v="0"/>
    <x v="2452"/>
    <x v="3"/>
    <x v="0"/>
    <n v="0.5"/>
    <n v="5.8823529411764705E-2"/>
  </r>
  <r>
    <x v="2734"/>
    <s v="CA-2017-129770"/>
    <x v="780"/>
    <d v="2017-02-23T00:00:00"/>
    <s v="Second Class"/>
    <s v="JE-15715"/>
    <x v="555"/>
    <x v="0"/>
    <x v="0"/>
    <s v="Las Cruces"/>
    <x v="27"/>
    <n v="88001"/>
    <x v="1"/>
    <s v="OFF-PA-10000249"/>
    <x v="1"/>
    <x v="10"/>
    <x v="33"/>
    <x v="338"/>
    <n v="4"/>
    <n v="0"/>
    <x v="346"/>
    <x v="1"/>
    <x v="0"/>
    <n v="1"/>
    <n v="4.5454545454545456E-2"/>
  </r>
  <r>
    <x v="2735"/>
    <s v="CA-2017-115798"/>
    <x v="50"/>
    <d v="2017-11-19T00:00:00"/>
    <s v="Standard Class"/>
    <s v="KL-16645"/>
    <x v="107"/>
    <x v="0"/>
    <x v="0"/>
    <s v="Newark"/>
    <x v="13"/>
    <n v="19711"/>
    <x v="3"/>
    <s v="TEC-PH-10003691"/>
    <x v="2"/>
    <x v="7"/>
    <x v="1407"/>
    <x v="2258"/>
    <n v="3"/>
    <n v="0"/>
    <x v="2453"/>
    <x v="3"/>
    <x v="0"/>
    <n v="0.25"/>
    <n v="3.4482758620689655E-2"/>
  </r>
  <r>
    <x v="2736"/>
    <s v="CA-2017-115798"/>
    <x v="50"/>
    <d v="2017-11-19T00:00:00"/>
    <s v="Standard Class"/>
    <s v="KL-16645"/>
    <x v="107"/>
    <x v="0"/>
    <x v="0"/>
    <s v="Newark"/>
    <x v="13"/>
    <n v="19711"/>
    <x v="3"/>
    <s v="OFF-PA-10001560"/>
    <x v="1"/>
    <x v="10"/>
    <x v="670"/>
    <x v="2272"/>
    <n v="7"/>
    <n v="0"/>
    <x v="2454"/>
    <x v="3"/>
    <x v="0"/>
    <n v="0.25"/>
    <n v="3.4482758620689655E-2"/>
  </r>
  <r>
    <x v="2737"/>
    <s v="CA-2017-115798"/>
    <x v="50"/>
    <d v="2017-11-19T00:00:00"/>
    <s v="Standard Class"/>
    <s v="KL-16645"/>
    <x v="107"/>
    <x v="0"/>
    <x v="0"/>
    <s v="Newark"/>
    <x v="13"/>
    <n v="19711"/>
    <x v="3"/>
    <s v="FUR-BO-10004467"/>
    <x v="0"/>
    <x v="0"/>
    <x v="892"/>
    <x v="674"/>
    <n v="3"/>
    <n v="0"/>
    <x v="2455"/>
    <x v="3"/>
    <x v="0"/>
    <n v="0.25"/>
    <n v="3.4482758620689655E-2"/>
  </r>
  <r>
    <x v="2738"/>
    <s v="CA-2017-115798"/>
    <x v="50"/>
    <d v="2017-11-19T00:00:00"/>
    <s v="Standard Class"/>
    <s v="KL-16645"/>
    <x v="107"/>
    <x v="0"/>
    <x v="0"/>
    <s v="Newark"/>
    <x v="13"/>
    <n v="19711"/>
    <x v="3"/>
    <s v="TEC-PH-10001819"/>
    <x v="2"/>
    <x v="7"/>
    <x v="813"/>
    <x v="2273"/>
    <n v="2"/>
    <n v="0"/>
    <x v="2456"/>
    <x v="3"/>
    <x v="0"/>
    <n v="0.25"/>
    <n v="3.4482758620689655E-2"/>
  </r>
  <r>
    <x v="2739"/>
    <s v="CA-2019-122707"/>
    <x v="513"/>
    <d v="2019-04-18T00:00:00"/>
    <s v="First Class"/>
    <s v="EB-13750"/>
    <x v="494"/>
    <x v="1"/>
    <x v="0"/>
    <s v="Hoover"/>
    <x v="19"/>
    <n v="35244"/>
    <x v="0"/>
    <s v="OFF-SU-10000157"/>
    <x v="1"/>
    <x v="14"/>
    <x v="1408"/>
    <x v="2274"/>
    <n v="4"/>
    <n v="0"/>
    <x v="2457"/>
    <x v="0"/>
    <x v="0"/>
    <n v="0.5"/>
    <n v="0.05"/>
  </r>
  <r>
    <x v="2740"/>
    <s v="CA-2019-122707"/>
    <x v="513"/>
    <d v="2019-04-18T00:00:00"/>
    <s v="First Class"/>
    <s v="EB-13750"/>
    <x v="494"/>
    <x v="1"/>
    <x v="0"/>
    <s v="Hoover"/>
    <x v="19"/>
    <n v="35244"/>
    <x v="0"/>
    <s v="TEC-AC-10004227"/>
    <x v="2"/>
    <x v="11"/>
    <x v="1409"/>
    <x v="2275"/>
    <n v="2"/>
    <n v="0"/>
    <x v="2458"/>
    <x v="0"/>
    <x v="0"/>
    <n v="0.5"/>
    <n v="0.05"/>
  </r>
  <r>
    <x v="2741"/>
    <s v="CA-2018-165015"/>
    <x v="781"/>
    <d v="2018-02-27T00:00:00"/>
    <s v="Second Class"/>
    <s v="BD-11725"/>
    <x v="232"/>
    <x v="0"/>
    <x v="0"/>
    <s v="Newark"/>
    <x v="24"/>
    <n v="43055"/>
    <x v="3"/>
    <s v="OFF-EN-10003134"/>
    <x v="1"/>
    <x v="12"/>
    <x v="153"/>
    <x v="670"/>
    <n v="5"/>
    <n v="0.2"/>
    <x v="2459"/>
    <x v="3"/>
    <x v="0"/>
    <n v="1"/>
    <n v="0.1"/>
  </r>
  <r>
    <x v="2742"/>
    <s v="CA-2016-149244"/>
    <x v="130"/>
    <d v="2016-11-08T00:00:00"/>
    <s v="Standard Class"/>
    <s v="MS-17530"/>
    <x v="652"/>
    <x v="0"/>
    <x v="0"/>
    <s v="San Diego"/>
    <x v="1"/>
    <n v="92037"/>
    <x v="1"/>
    <s v="FUR-FU-10004671"/>
    <x v="0"/>
    <x v="5"/>
    <x v="1366"/>
    <x v="2276"/>
    <n v="2"/>
    <n v="0"/>
    <x v="2460"/>
    <x v="1"/>
    <x v="0"/>
    <n v="1"/>
    <n v="0.14285714285714285"/>
  </r>
  <r>
    <x v="2743"/>
    <s v="CA-2017-140144"/>
    <x v="782"/>
    <d v="2017-06-25T00:00:00"/>
    <s v="Second Class"/>
    <s v="SC-20770"/>
    <x v="34"/>
    <x v="1"/>
    <x v="0"/>
    <s v="San Francisco"/>
    <x v="1"/>
    <n v="94122"/>
    <x v="1"/>
    <s v="FUR-FU-10002253"/>
    <x v="0"/>
    <x v="5"/>
    <x v="592"/>
    <x v="2277"/>
    <n v="6"/>
    <n v="0"/>
    <x v="2461"/>
    <x v="1"/>
    <x v="0"/>
    <n v="0.5"/>
    <n v="4.7619047619047616E-2"/>
  </r>
  <r>
    <x v="2744"/>
    <s v="CA-2017-140144"/>
    <x v="782"/>
    <d v="2017-06-25T00:00:00"/>
    <s v="Second Class"/>
    <s v="SC-20770"/>
    <x v="34"/>
    <x v="1"/>
    <x v="0"/>
    <s v="San Francisco"/>
    <x v="1"/>
    <n v="94122"/>
    <x v="1"/>
    <s v="TEC-PH-10002726"/>
    <x v="2"/>
    <x v="7"/>
    <x v="66"/>
    <x v="2278"/>
    <n v="3"/>
    <n v="0.2"/>
    <x v="2462"/>
    <x v="1"/>
    <x v="0"/>
    <n v="0.5"/>
    <n v="4.7619047619047616E-2"/>
  </r>
  <r>
    <x v="2745"/>
    <s v="CA-2019-163321"/>
    <x v="783"/>
    <d v="2019-08-11T00:00:00"/>
    <s v="Second Class"/>
    <s v="FM-14380"/>
    <x v="248"/>
    <x v="0"/>
    <x v="0"/>
    <s v="Jacksonville"/>
    <x v="3"/>
    <n v="28540"/>
    <x v="0"/>
    <s v="TEC-AC-10004571"/>
    <x v="2"/>
    <x v="11"/>
    <x v="409"/>
    <x v="2279"/>
    <n v="1"/>
    <n v="0.2"/>
    <x v="2463"/>
    <x v="0"/>
    <x v="0"/>
    <n v="1"/>
    <n v="7.1428571428571425E-2"/>
  </r>
  <r>
    <x v="2746"/>
    <s v="CA-2016-155887"/>
    <x v="552"/>
    <d v="2016-05-17T00:00:00"/>
    <s v="Standard Class"/>
    <s v="KT-16480"/>
    <x v="409"/>
    <x v="0"/>
    <x v="0"/>
    <s v="Franklin"/>
    <x v="31"/>
    <n v="2038"/>
    <x v="3"/>
    <s v="FUR-TA-10002228"/>
    <x v="0"/>
    <x v="3"/>
    <x v="601"/>
    <x v="2280"/>
    <n v="3"/>
    <n v="0.3"/>
    <x v="2464"/>
    <x v="3"/>
    <x v="0"/>
    <n v="1"/>
    <n v="7.6923076923076927E-2"/>
  </r>
  <r>
    <x v="2747"/>
    <s v="US-2017-165449"/>
    <x v="6"/>
    <d v="2017-11-26T00:00:00"/>
    <s v="Standard Class"/>
    <s v="AP-10720"/>
    <x v="399"/>
    <x v="2"/>
    <x v="0"/>
    <s v="Frisco"/>
    <x v="5"/>
    <n v="75034"/>
    <x v="2"/>
    <s v="TEC-AC-10004127"/>
    <x v="2"/>
    <x v="11"/>
    <x v="1410"/>
    <x v="220"/>
    <n v="4"/>
    <n v="0.2"/>
    <x v="2465"/>
    <x v="2"/>
    <x v="0"/>
    <n v="1"/>
    <n v="5.2631578947368418E-2"/>
  </r>
  <r>
    <x v="2748"/>
    <s v="CA-2017-110247"/>
    <x v="784"/>
    <d v="2017-12-08T00:00:00"/>
    <s v="Standard Class"/>
    <s v="RH-19555"/>
    <x v="653"/>
    <x v="0"/>
    <x v="0"/>
    <s v="Tallahassee"/>
    <x v="2"/>
    <n v="32303"/>
    <x v="0"/>
    <s v="OFF-BI-10001553"/>
    <x v="1"/>
    <x v="8"/>
    <x v="1302"/>
    <x v="2281"/>
    <n v="3"/>
    <n v="0.7"/>
    <x v="2466"/>
    <x v="0"/>
    <x v="0"/>
    <n v="1"/>
    <n v="0.33333333333333331"/>
  </r>
  <r>
    <x v="2749"/>
    <s v="US-2016-141257"/>
    <x v="785"/>
    <d v="2016-06-14T00:00:00"/>
    <s v="Standard Class"/>
    <s v="CS-11950"/>
    <x v="229"/>
    <x v="0"/>
    <x v="0"/>
    <s v="Seattle"/>
    <x v="4"/>
    <n v="98115"/>
    <x v="1"/>
    <s v="FUR-CH-10002758"/>
    <x v="0"/>
    <x v="1"/>
    <x v="1411"/>
    <x v="2282"/>
    <n v="3"/>
    <n v="0.2"/>
    <x v="2467"/>
    <x v="1"/>
    <x v="0"/>
    <n v="1"/>
    <n v="4.5454545454545456E-2"/>
  </r>
  <r>
    <x v="2750"/>
    <s v="CA-2016-154669"/>
    <x v="233"/>
    <d v="2016-08-11T00:00:00"/>
    <s v="Second Class"/>
    <s v="TM-21010"/>
    <x v="612"/>
    <x v="0"/>
    <x v="0"/>
    <s v="Vacaville"/>
    <x v="1"/>
    <n v="95687"/>
    <x v="1"/>
    <s v="OFF-ST-10000532"/>
    <x v="1"/>
    <x v="4"/>
    <x v="1412"/>
    <x v="2283"/>
    <n v="11"/>
    <n v="0"/>
    <x v="2468"/>
    <x v="1"/>
    <x v="0"/>
    <n v="1"/>
    <n v="5.2631578947368418E-2"/>
  </r>
  <r>
    <x v="2751"/>
    <s v="CA-2016-158029"/>
    <x v="542"/>
    <d v="2016-05-30T00:00:00"/>
    <s v="Standard Class"/>
    <s v="HF-14995"/>
    <x v="520"/>
    <x v="0"/>
    <x v="0"/>
    <s v="Los Angeles"/>
    <x v="1"/>
    <n v="90008"/>
    <x v="1"/>
    <s v="FUR-CH-10000988"/>
    <x v="0"/>
    <x v="1"/>
    <x v="1141"/>
    <x v="2284"/>
    <n v="2"/>
    <n v="0.2"/>
    <x v="2469"/>
    <x v="1"/>
    <x v="0"/>
    <n v="1"/>
    <n v="5.2631578947368418E-2"/>
  </r>
  <r>
    <x v="2752"/>
    <s v="CA-2017-155306"/>
    <x v="786"/>
    <d v="2017-04-21T00:00:00"/>
    <s v="Standard Class"/>
    <s v="GA-14515"/>
    <x v="654"/>
    <x v="0"/>
    <x v="0"/>
    <s v="San Francisco"/>
    <x v="1"/>
    <n v="94122"/>
    <x v="1"/>
    <s v="OFF-AR-10003251"/>
    <x v="1"/>
    <x v="6"/>
    <x v="1050"/>
    <x v="348"/>
    <n v="2"/>
    <n v="0"/>
    <x v="2470"/>
    <x v="1"/>
    <x v="0"/>
    <n v="0.2"/>
    <n v="7.1428571428571425E-2"/>
  </r>
  <r>
    <x v="2753"/>
    <s v="CA-2017-155306"/>
    <x v="786"/>
    <d v="2017-04-21T00:00:00"/>
    <s v="Standard Class"/>
    <s v="GA-14515"/>
    <x v="654"/>
    <x v="0"/>
    <x v="0"/>
    <s v="San Francisco"/>
    <x v="1"/>
    <n v="94122"/>
    <x v="1"/>
    <s v="TEC-AC-10003174"/>
    <x v="2"/>
    <x v="11"/>
    <x v="619"/>
    <x v="2285"/>
    <n v="3"/>
    <n v="0"/>
    <x v="2471"/>
    <x v="1"/>
    <x v="0"/>
    <n v="0.2"/>
    <n v="7.1428571428571425E-2"/>
  </r>
  <r>
    <x v="2754"/>
    <s v="CA-2017-155306"/>
    <x v="786"/>
    <d v="2017-04-21T00:00:00"/>
    <s v="Standard Class"/>
    <s v="GA-14515"/>
    <x v="654"/>
    <x v="0"/>
    <x v="0"/>
    <s v="San Francisco"/>
    <x v="1"/>
    <n v="94122"/>
    <x v="1"/>
    <s v="TEC-PH-10002310"/>
    <x v="2"/>
    <x v="7"/>
    <x v="1368"/>
    <x v="2286"/>
    <n v="5"/>
    <n v="0.2"/>
    <x v="2472"/>
    <x v="1"/>
    <x v="0"/>
    <n v="0.2"/>
    <n v="7.1428571428571425E-2"/>
  </r>
  <r>
    <x v="2755"/>
    <s v="CA-2017-155306"/>
    <x v="786"/>
    <d v="2017-04-21T00:00:00"/>
    <s v="Standard Class"/>
    <s v="GA-14515"/>
    <x v="654"/>
    <x v="0"/>
    <x v="0"/>
    <s v="San Francisco"/>
    <x v="1"/>
    <n v="94122"/>
    <x v="1"/>
    <s v="OFF-AP-10002651"/>
    <x v="1"/>
    <x v="9"/>
    <x v="1350"/>
    <x v="2287"/>
    <n v="5"/>
    <n v="0"/>
    <x v="2473"/>
    <x v="1"/>
    <x v="0"/>
    <n v="0.2"/>
    <n v="7.1428571428571425E-2"/>
  </r>
  <r>
    <x v="2756"/>
    <s v="CA-2017-155306"/>
    <x v="786"/>
    <d v="2017-04-21T00:00:00"/>
    <s v="Standard Class"/>
    <s v="GA-14515"/>
    <x v="654"/>
    <x v="0"/>
    <x v="0"/>
    <s v="San Francisco"/>
    <x v="1"/>
    <n v="94122"/>
    <x v="1"/>
    <s v="OFF-PA-10001184"/>
    <x v="1"/>
    <x v="10"/>
    <x v="1316"/>
    <x v="493"/>
    <n v="2"/>
    <n v="0"/>
    <x v="2181"/>
    <x v="1"/>
    <x v="0"/>
    <n v="0.2"/>
    <n v="7.1428571428571425E-2"/>
  </r>
  <r>
    <x v="2757"/>
    <s v="CA-2018-127775"/>
    <x v="725"/>
    <d v="2018-06-13T00:00:00"/>
    <s v="Second Class"/>
    <s v="ES-14020"/>
    <x v="301"/>
    <x v="0"/>
    <x v="0"/>
    <s v="New York City"/>
    <x v="15"/>
    <n v="10035"/>
    <x v="3"/>
    <s v="TEC-AC-10002402"/>
    <x v="2"/>
    <x v="11"/>
    <x v="657"/>
    <x v="764"/>
    <n v="3"/>
    <n v="0"/>
    <x v="786"/>
    <x v="3"/>
    <x v="0"/>
    <n v="1"/>
    <n v="0.125"/>
  </r>
  <r>
    <x v="2758"/>
    <s v="CA-2018-146171"/>
    <x v="21"/>
    <d v="2018-03-15T00:00:00"/>
    <s v="Standard Class"/>
    <s v="JP-16135"/>
    <x v="655"/>
    <x v="2"/>
    <x v="0"/>
    <s v="Columbus"/>
    <x v="32"/>
    <n v="31907"/>
    <x v="0"/>
    <s v="FUR-FU-10004270"/>
    <x v="0"/>
    <x v="5"/>
    <x v="1381"/>
    <x v="2288"/>
    <n v="4"/>
    <n v="0"/>
    <x v="2474"/>
    <x v="0"/>
    <x v="0"/>
    <n v="0.5"/>
    <n v="7.6923076923076927E-2"/>
  </r>
  <r>
    <x v="2759"/>
    <s v="CA-2018-146171"/>
    <x v="21"/>
    <d v="2018-03-15T00:00:00"/>
    <s v="Standard Class"/>
    <s v="JP-16135"/>
    <x v="655"/>
    <x v="2"/>
    <x v="0"/>
    <s v="Columbus"/>
    <x v="32"/>
    <n v="31907"/>
    <x v="0"/>
    <s v="OFF-ST-10001526"/>
    <x v="1"/>
    <x v="4"/>
    <x v="771"/>
    <x v="2289"/>
    <n v="4"/>
    <n v="0"/>
    <x v="2475"/>
    <x v="0"/>
    <x v="0"/>
    <n v="0.5"/>
    <n v="7.6923076923076927E-2"/>
  </r>
  <r>
    <x v="2760"/>
    <s v="CA-2016-129574"/>
    <x v="542"/>
    <d v="2016-05-29T00:00:00"/>
    <s v="First Class"/>
    <s v="Dp-13240"/>
    <x v="656"/>
    <x v="2"/>
    <x v="0"/>
    <s v="Murray"/>
    <x v="7"/>
    <n v="84107"/>
    <x v="1"/>
    <s v="OFF-PA-10002893"/>
    <x v="1"/>
    <x v="10"/>
    <x v="364"/>
    <x v="2290"/>
    <n v="5"/>
    <n v="0"/>
    <x v="2476"/>
    <x v="1"/>
    <x v="0"/>
    <n v="1"/>
    <n v="3.4482758620689655E-2"/>
  </r>
  <r>
    <x v="2761"/>
    <s v="CA-2019-126536"/>
    <x v="386"/>
    <d v="2019-10-14T00:00:00"/>
    <s v="First Class"/>
    <s v="NK-18490"/>
    <x v="71"/>
    <x v="2"/>
    <x v="0"/>
    <s v="San Francisco"/>
    <x v="1"/>
    <n v="94110"/>
    <x v="1"/>
    <s v="TEC-AC-10003709"/>
    <x v="2"/>
    <x v="11"/>
    <x v="1413"/>
    <x v="2291"/>
    <n v="1"/>
    <n v="0"/>
    <x v="2477"/>
    <x v="1"/>
    <x v="0"/>
    <n v="0.5"/>
    <n v="9.0909090909090912E-2"/>
  </r>
  <r>
    <x v="2762"/>
    <s v="CA-2019-126536"/>
    <x v="386"/>
    <d v="2019-10-14T00:00:00"/>
    <s v="First Class"/>
    <s v="NK-18490"/>
    <x v="71"/>
    <x v="2"/>
    <x v="0"/>
    <s v="San Francisco"/>
    <x v="1"/>
    <n v="94110"/>
    <x v="1"/>
    <s v="OFF-BI-10001191"/>
    <x v="1"/>
    <x v="8"/>
    <x v="979"/>
    <x v="2292"/>
    <n v="5"/>
    <n v="0.2"/>
    <x v="2478"/>
    <x v="1"/>
    <x v="0"/>
    <n v="0.5"/>
    <n v="9.0909090909090912E-2"/>
  </r>
  <r>
    <x v="2763"/>
    <s v="CA-2019-165757"/>
    <x v="738"/>
    <d v="2019-06-28T00:00:00"/>
    <s v="Standard Class"/>
    <s v="PL-18925"/>
    <x v="484"/>
    <x v="2"/>
    <x v="0"/>
    <s v="Philadelphia"/>
    <x v="9"/>
    <n v="19140"/>
    <x v="3"/>
    <s v="OFF-BI-10003166"/>
    <x v="1"/>
    <x v="8"/>
    <x v="1414"/>
    <x v="2293"/>
    <n v="3"/>
    <n v="0.7"/>
    <x v="2479"/>
    <x v="3"/>
    <x v="0"/>
    <n v="0.33333333333333331"/>
    <n v="0.125"/>
  </r>
  <r>
    <x v="2764"/>
    <s v="CA-2019-165757"/>
    <x v="738"/>
    <d v="2019-06-28T00:00:00"/>
    <s v="Standard Class"/>
    <s v="PL-18925"/>
    <x v="484"/>
    <x v="2"/>
    <x v="0"/>
    <s v="Philadelphia"/>
    <x v="9"/>
    <n v="19140"/>
    <x v="3"/>
    <s v="OFF-BI-10003982"/>
    <x v="1"/>
    <x v="8"/>
    <x v="350"/>
    <x v="2294"/>
    <n v="5"/>
    <n v="0.7"/>
    <x v="2480"/>
    <x v="3"/>
    <x v="0"/>
    <n v="0.33333333333333331"/>
    <n v="0.125"/>
  </r>
  <r>
    <x v="2765"/>
    <s v="CA-2019-165757"/>
    <x v="738"/>
    <d v="2019-06-28T00:00:00"/>
    <s v="Standard Class"/>
    <s v="PL-18925"/>
    <x v="484"/>
    <x v="2"/>
    <x v="0"/>
    <s v="Philadelphia"/>
    <x v="9"/>
    <n v="19140"/>
    <x v="3"/>
    <s v="OFF-ST-10004835"/>
    <x v="1"/>
    <x v="4"/>
    <x v="1415"/>
    <x v="436"/>
    <n v="2"/>
    <n v="0.2"/>
    <x v="2481"/>
    <x v="3"/>
    <x v="0"/>
    <n v="0.33333333333333331"/>
    <n v="0.125"/>
  </r>
  <r>
    <x v="2766"/>
    <s v="CA-2019-167752"/>
    <x v="787"/>
    <d v="2019-01-18T00:00:00"/>
    <s v="First Class"/>
    <s v="RW-19690"/>
    <x v="355"/>
    <x v="0"/>
    <x v="0"/>
    <s v="Philadelphia"/>
    <x v="9"/>
    <n v="19134"/>
    <x v="3"/>
    <s v="OFF-AP-10000159"/>
    <x v="1"/>
    <x v="9"/>
    <x v="1416"/>
    <x v="2295"/>
    <n v="1"/>
    <n v="0.2"/>
    <x v="2482"/>
    <x v="3"/>
    <x v="0"/>
    <n v="0.5"/>
    <n v="6.6666666666666666E-2"/>
  </r>
  <r>
    <x v="2767"/>
    <s v="CA-2019-167752"/>
    <x v="787"/>
    <d v="2019-01-18T00:00:00"/>
    <s v="First Class"/>
    <s v="RW-19690"/>
    <x v="355"/>
    <x v="0"/>
    <x v="0"/>
    <s v="Philadelphia"/>
    <x v="9"/>
    <n v="19134"/>
    <x v="3"/>
    <s v="OFF-AP-10002945"/>
    <x v="1"/>
    <x v="9"/>
    <x v="228"/>
    <x v="2296"/>
    <n v="8"/>
    <n v="0.2"/>
    <x v="2483"/>
    <x v="3"/>
    <x v="0"/>
    <n v="0.5"/>
    <n v="6.6666666666666666E-2"/>
  </r>
  <r>
    <x v="2768"/>
    <s v="US-2017-122140"/>
    <x v="788"/>
    <d v="2017-04-07T00:00:00"/>
    <s v="Standard Class"/>
    <s v="MO-17950"/>
    <x v="657"/>
    <x v="0"/>
    <x v="0"/>
    <s v="Dallas"/>
    <x v="5"/>
    <n v="75220"/>
    <x v="2"/>
    <s v="OFF-AP-10001242"/>
    <x v="1"/>
    <x v="9"/>
    <x v="1417"/>
    <x v="2297"/>
    <n v="2"/>
    <n v="0.8"/>
    <x v="2484"/>
    <x v="2"/>
    <x v="0"/>
    <n v="0.33333333333333331"/>
    <n v="0.25"/>
  </r>
  <r>
    <x v="2769"/>
    <s v="US-2017-122140"/>
    <x v="788"/>
    <d v="2017-04-07T00:00:00"/>
    <s v="Standard Class"/>
    <s v="MO-17950"/>
    <x v="657"/>
    <x v="0"/>
    <x v="0"/>
    <s v="Dallas"/>
    <x v="5"/>
    <n v="75220"/>
    <x v="2"/>
    <s v="TEC-AC-10003038"/>
    <x v="2"/>
    <x v="11"/>
    <x v="1033"/>
    <x v="2298"/>
    <n v="7"/>
    <n v="0.2"/>
    <x v="2485"/>
    <x v="2"/>
    <x v="0"/>
    <n v="0.33333333333333331"/>
    <n v="0.25"/>
  </r>
  <r>
    <x v="2770"/>
    <s v="US-2017-122140"/>
    <x v="788"/>
    <d v="2017-04-07T00:00:00"/>
    <s v="Standard Class"/>
    <s v="MO-17950"/>
    <x v="657"/>
    <x v="0"/>
    <x v="0"/>
    <s v="Dallas"/>
    <x v="5"/>
    <n v="75220"/>
    <x v="2"/>
    <s v="TEC-AC-10003289"/>
    <x v="2"/>
    <x v="11"/>
    <x v="1218"/>
    <x v="334"/>
    <n v="3"/>
    <n v="0.2"/>
    <x v="2486"/>
    <x v="2"/>
    <x v="0"/>
    <n v="0.33333333333333331"/>
    <n v="0.25"/>
  </r>
  <r>
    <x v="2771"/>
    <s v="CA-2018-163986"/>
    <x v="323"/>
    <d v="2018-09-10T00:00:00"/>
    <s v="Standard Class"/>
    <s v="JJ-15445"/>
    <x v="370"/>
    <x v="0"/>
    <x v="0"/>
    <s v="Waukesha"/>
    <x v="6"/>
    <n v="53186"/>
    <x v="2"/>
    <s v="OFF-ST-10000918"/>
    <x v="1"/>
    <x v="4"/>
    <x v="377"/>
    <x v="2299"/>
    <n v="5"/>
    <n v="0"/>
    <x v="2487"/>
    <x v="2"/>
    <x v="0"/>
    <n v="1"/>
    <n v="0.16666666666666666"/>
  </r>
  <r>
    <x v="2772"/>
    <s v="CA-2019-158967"/>
    <x v="389"/>
    <d v="2019-12-12T00:00:00"/>
    <s v="First Class"/>
    <s v="BT-11680"/>
    <x v="537"/>
    <x v="0"/>
    <x v="0"/>
    <s v="Fort Lauderdale"/>
    <x v="2"/>
    <n v="33311"/>
    <x v="0"/>
    <s v="FUR-FU-10001940"/>
    <x v="0"/>
    <x v="5"/>
    <x v="222"/>
    <x v="2300"/>
    <n v="3"/>
    <n v="0.2"/>
    <x v="2488"/>
    <x v="0"/>
    <x v="0"/>
    <n v="1"/>
    <n v="0.05"/>
  </r>
  <r>
    <x v="2773"/>
    <s v="CA-2018-131576"/>
    <x v="441"/>
    <d v="2018-11-26T00:00:00"/>
    <s v="Standard Class"/>
    <s v="RD-19585"/>
    <x v="361"/>
    <x v="0"/>
    <x v="0"/>
    <s v="Detroit"/>
    <x v="12"/>
    <n v="48205"/>
    <x v="2"/>
    <s v="OFF-BI-10002852"/>
    <x v="1"/>
    <x v="8"/>
    <x v="91"/>
    <x v="2301"/>
    <n v="3"/>
    <n v="0"/>
    <x v="2489"/>
    <x v="2"/>
    <x v="0"/>
    <n v="1"/>
    <n v="5.2631578947368418E-2"/>
  </r>
  <r>
    <x v="2774"/>
    <s v="CA-2019-143455"/>
    <x v="343"/>
    <d v="2019-11-18T00:00:00"/>
    <s v="Standard Class"/>
    <s v="ML-17755"/>
    <x v="529"/>
    <x v="2"/>
    <x v="0"/>
    <s v="Springfield"/>
    <x v="24"/>
    <n v="45503"/>
    <x v="3"/>
    <s v="OFF-PA-10004451"/>
    <x v="1"/>
    <x v="10"/>
    <x v="498"/>
    <x v="563"/>
    <n v="2"/>
    <n v="0.2"/>
    <x v="572"/>
    <x v="3"/>
    <x v="0"/>
    <n v="1"/>
    <n v="7.6923076923076927E-2"/>
  </r>
  <r>
    <x v="2775"/>
    <s v="CA-2018-144729"/>
    <x v="147"/>
    <d v="2018-10-25T00:00:00"/>
    <s v="Standard Class"/>
    <s v="JE-15745"/>
    <x v="32"/>
    <x v="0"/>
    <x v="0"/>
    <s v="San Diego"/>
    <x v="1"/>
    <n v="92037"/>
    <x v="1"/>
    <s v="OFF-ST-10004804"/>
    <x v="1"/>
    <x v="4"/>
    <x v="233"/>
    <x v="1248"/>
    <n v="3"/>
    <n v="0"/>
    <x v="1296"/>
    <x v="1"/>
    <x v="0"/>
    <n v="1"/>
    <n v="4.3478260869565216E-2"/>
  </r>
  <r>
    <x v="2776"/>
    <s v="CA-2017-127019"/>
    <x v="379"/>
    <d v="2017-12-25T00:00:00"/>
    <s v="Standard Class"/>
    <s v="ER-13855"/>
    <x v="45"/>
    <x v="1"/>
    <x v="0"/>
    <s v="Colorado Springs"/>
    <x v="22"/>
    <n v="80906"/>
    <x v="1"/>
    <s v="OFF-AP-10003971"/>
    <x v="1"/>
    <x v="9"/>
    <x v="923"/>
    <x v="2302"/>
    <n v="7"/>
    <n v="0.2"/>
    <x v="2490"/>
    <x v="1"/>
    <x v="0"/>
    <n v="1"/>
    <n v="0.2"/>
  </r>
  <r>
    <x v="2777"/>
    <s v="CA-2017-138534"/>
    <x v="789"/>
    <d v="2017-07-19T00:00:00"/>
    <s v="Second Class"/>
    <s v="JM-15535"/>
    <x v="341"/>
    <x v="0"/>
    <x v="0"/>
    <s v="Bakersfield"/>
    <x v="1"/>
    <n v="93309"/>
    <x v="1"/>
    <s v="FUR-BO-10003159"/>
    <x v="0"/>
    <x v="0"/>
    <x v="1109"/>
    <x v="2303"/>
    <n v="2"/>
    <n v="0.15"/>
    <x v="2491"/>
    <x v="1"/>
    <x v="0"/>
    <n v="1"/>
    <n v="0.1"/>
  </r>
  <r>
    <x v="2778"/>
    <s v="CA-2019-108322"/>
    <x v="504"/>
    <d v="2019-05-05T00:00:00"/>
    <s v="Standard Class"/>
    <s v="SS-20140"/>
    <x v="164"/>
    <x v="1"/>
    <x v="0"/>
    <s v="Pompano Beach"/>
    <x v="2"/>
    <n v="33068"/>
    <x v="0"/>
    <s v="FUR-FU-10001935"/>
    <x v="0"/>
    <x v="5"/>
    <x v="345"/>
    <x v="208"/>
    <n v="8"/>
    <n v="0.2"/>
    <x v="2492"/>
    <x v="0"/>
    <x v="0"/>
    <n v="0.5"/>
    <n v="4.7619047619047616E-2"/>
  </r>
  <r>
    <x v="2779"/>
    <s v="CA-2019-108322"/>
    <x v="504"/>
    <d v="2019-05-05T00:00:00"/>
    <s v="Standard Class"/>
    <s v="SS-20140"/>
    <x v="164"/>
    <x v="1"/>
    <x v="0"/>
    <s v="Pompano Beach"/>
    <x v="2"/>
    <n v="33068"/>
    <x v="0"/>
    <s v="TEC-AC-10003433"/>
    <x v="2"/>
    <x v="11"/>
    <x v="1418"/>
    <x v="480"/>
    <n v="3"/>
    <n v="0.2"/>
    <x v="2493"/>
    <x v="0"/>
    <x v="0"/>
    <n v="0.5"/>
    <n v="4.7619047619047616E-2"/>
  </r>
  <r>
    <x v="2780"/>
    <s v="CA-2019-167668"/>
    <x v="636"/>
    <d v="2019-05-08T00:00:00"/>
    <s v="First Class"/>
    <s v="TC-21295"/>
    <x v="646"/>
    <x v="0"/>
    <x v="0"/>
    <s v="New York City"/>
    <x v="15"/>
    <n v="10035"/>
    <x v="3"/>
    <s v="OFF-LA-10004544"/>
    <x v="1"/>
    <x v="2"/>
    <x v="199"/>
    <x v="2304"/>
    <n v="4"/>
    <n v="0"/>
    <x v="2494"/>
    <x v="3"/>
    <x v="0"/>
    <n v="1"/>
    <n v="6.25E-2"/>
  </r>
  <r>
    <x v="2781"/>
    <s v="CA-2019-146724"/>
    <x v="225"/>
    <d v="2019-11-27T00:00:00"/>
    <s v="Standard Class"/>
    <s v="HG-15025"/>
    <x v="643"/>
    <x v="0"/>
    <x v="0"/>
    <s v="Lakeville"/>
    <x v="11"/>
    <n v="55044"/>
    <x v="2"/>
    <s v="OFF-AR-10001026"/>
    <x v="1"/>
    <x v="6"/>
    <x v="209"/>
    <x v="1114"/>
    <n v="10"/>
    <n v="0"/>
    <x v="2495"/>
    <x v="2"/>
    <x v="0"/>
    <n v="1"/>
    <n v="9.0909090909090912E-2"/>
  </r>
  <r>
    <x v="2782"/>
    <s v="CA-2018-139878"/>
    <x v="583"/>
    <d v="2018-11-16T00:00:00"/>
    <s v="Standard Class"/>
    <s v="LD-17005"/>
    <x v="436"/>
    <x v="0"/>
    <x v="0"/>
    <s v="Detroit"/>
    <x v="12"/>
    <n v="48234"/>
    <x v="2"/>
    <s v="TEC-PH-10001336"/>
    <x v="2"/>
    <x v="7"/>
    <x v="950"/>
    <x v="2052"/>
    <n v="2"/>
    <n v="0"/>
    <x v="2210"/>
    <x v="2"/>
    <x v="0"/>
    <n v="1"/>
    <n v="0.14285714285714285"/>
  </r>
  <r>
    <x v="2783"/>
    <s v="US-2018-106677"/>
    <x v="732"/>
    <d v="2018-11-10T00:00:00"/>
    <s v="Standard Class"/>
    <s v="AS-10285"/>
    <x v="155"/>
    <x v="1"/>
    <x v="0"/>
    <s v="Philadelphia"/>
    <x v="9"/>
    <n v="19134"/>
    <x v="3"/>
    <s v="TEC-PH-10003187"/>
    <x v="2"/>
    <x v="7"/>
    <x v="1419"/>
    <x v="1821"/>
    <n v="2"/>
    <n v="0.4"/>
    <x v="2496"/>
    <x v="3"/>
    <x v="0"/>
    <n v="1"/>
    <n v="0.125"/>
  </r>
  <r>
    <x v="2784"/>
    <s v="CA-2018-116974"/>
    <x v="790"/>
    <d v="2018-10-15T00:00:00"/>
    <s v="Standard Class"/>
    <s v="MP-17965"/>
    <x v="172"/>
    <x v="1"/>
    <x v="0"/>
    <s v="Troy"/>
    <x v="24"/>
    <n v="45373"/>
    <x v="3"/>
    <s v="TEC-PH-10004897"/>
    <x v="2"/>
    <x v="7"/>
    <x v="1124"/>
    <x v="2305"/>
    <n v="4"/>
    <n v="0.4"/>
    <x v="2497"/>
    <x v="3"/>
    <x v="0"/>
    <n v="1"/>
    <n v="0.05"/>
  </r>
  <r>
    <x v="2785"/>
    <s v="CA-2017-149972"/>
    <x v="481"/>
    <d v="2017-09-23T00:00:00"/>
    <s v="First Class"/>
    <s v="CD-12790"/>
    <x v="522"/>
    <x v="2"/>
    <x v="0"/>
    <s v="Los Angeles"/>
    <x v="1"/>
    <n v="90036"/>
    <x v="1"/>
    <s v="FUR-CH-10004997"/>
    <x v="0"/>
    <x v="1"/>
    <x v="499"/>
    <x v="2306"/>
    <n v="4"/>
    <n v="0.2"/>
    <x v="232"/>
    <x v="1"/>
    <x v="0"/>
    <n v="0.5"/>
    <n v="6.6666666666666666E-2"/>
  </r>
  <r>
    <x v="2786"/>
    <s v="CA-2017-149972"/>
    <x v="481"/>
    <d v="2017-09-23T00:00:00"/>
    <s v="First Class"/>
    <s v="CD-12790"/>
    <x v="522"/>
    <x v="2"/>
    <x v="0"/>
    <s v="Los Angeles"/>
    <x v="1"/>
    <n v="90036"/>
    <x v="1"/>
    <s v="OFF-FA-10002763"/>
    <x v="1"/>
    <x v="13"/>
    <x v="1420"/>
    <x v="2307"/>
    <n v="2"/>
    <n v="0"/>
    <x v="2498"/>
    <x v="1"/>
    <x v="0"/>
    <n v="0.5"/>
    <n v="6.6666666666666666E-2"/>
  </r>
  <r>
    <x v="2787"/>
    <s v="US-2016-117744"/>
    <x v="266"/>
    <d v="2016-12-06T00:00:00"/>
    <s v="Standard Class"/>
    <s v="MD-17860"/>
    <x v="550"/>
    <x v="1"/>
    <x v="0"/>
    <s v="Corpus Christi"/>
    <x v="5"/>
    <n v="78415"/>
    <x v="2"/>
    <s v="FUR-FU-10001588"/>
    <x v="0"/>
    <x v="5"/>
    <x v="287"/>
    <x v="2308"/>
    <n v="5"/>
    <n v="0.6"/>
    <x v="2499"/>
    <x v="2"/>
    <x v="0"/>
    <n v="0.33333333333333331"/>
    <n v="0.125"/>
  </r>
  <r>
    <x v="2788"/>
    <s v="US-2016-117744"/>
    <x v="266"/>
    <d v="2016-12-06T00:00:00"/>
    <s v="Standard Class"/>
    <s v="MD-17860"/>
    <x v="550"/>
    <x v="1"/>
    <x v="0"/>
    <s v="Corpus Christi"/>
    <x v="5"/>
    <n v="78415"/>
    <x v="2"/>
    <s v="OFF-AR-10000940"/>
    <x v="1"/>
    <x v="6"/>
    <x v="135"/>
    <x v="2309"/>
    <n v="7"/>
    <n v="0.2"/>
    <x v="2500"/>
    <x v="2"/>
    <x v="0"/>
    <n v="0.33333333333333331"/>
    <n v="0.125"/>
  </r>
  <r>
    <x v="2789"/>
    <s v="US-2016-117744"/>
    <x v="266"/>
    <d v="2016-12-06T00:00:00"/>
    <s v="Standard Class"/>
    <s v="MD-17860"/>
    <x v="550"/>
    <x v="1"/>
    <x v="0"/>
    <s v="Corpus Christi"/>
    <x v="5"/>
    <n v="78415"/>
    <x v="2"/>
    <s v="FUR-FU-10002759"/>
    <x v="0"/>
    <x v="5"/>
    <x v="560"/>
    <x v="1409"/>
    <n v="5"/>
    <n v="0.6"/>
    <x v="2501"/>
    <x v="2"/>
    <x v="0"/>
    <n v="0.33333333333333331"/>
    <n v="0.125"/>
  </r>
  <r>
    <x v="2790"/>
    <s v="CA-2016-125514"/>
    <x v="158"/>
    <d v="2016-09-22T00:00:00"/>
    <s v="First Class"/>
    <s v="BM-11650"/>
    <x v="312"/>
    <x v="1"/>
    <x v="0"/>
    <s v="Omaha"/>
    <x v="8"/>
    <n v="68104"/>
    <x v="2"/>
    <s v="OFF-AP-10000358"/>
    <x v="1"/>
    <x v="9"/>
    <x v="95"/>
    <x v="2310"/>
    <n v="2"/>
    <n v="0"/>
    <x v="2502"/>
    <x v="2"/>
    <x v="0"/>
    <n v="0.33333333333333331"/>
    <n v="3.4482758620689655E-2"/>
  </r>
  <r>
    <x v="2791"/>
    <s v="CA-2016-125514"/>
    <x v="158"/>
    <d v="2016-09-22T00:00:00"/>
    <s v="First Class"/>
    <s v="BM-11650"/>
    <x v="312"/>
    <x v="1"/>
    <x v="0"/>
    <s v="Omaha"/>
    <x v="8"/>
    <n v="68104"/>
    <x v="2"/>
    <s v="OFF-AP-10003281"/>
    <x v="1"/>
    <x v="9"/>
    <x v="1189"/>
    <x v="2311"/>
    <n v="3"/>
    <n v="0"/>
    <x v="2503"/>
    <x v="2"/>
    <x v="0"/>
    <n v="0.33333333333333331"/>
    <n v="3.4482758620689655E-2"/>
  </r>
  <r>
    <x v="2792"/>
    <s v="CA-2016-125514"/>
    <x v="158"/>
    <d v="2016-09-22T00:00:00"/>
    <s v="First Class"/>
    <s v="BM-11650"/>
    <x v="312"/>
    <x v="1"/>
    <x v="0"/>
    <s v="Omaha"/>
    <x v="8"/>
    <n v="68104"/>
    <x v="2"/>
    <s v="OFF-PA-10000029"/>
    <x v="1"/>
    <x v="10"/>
    <x v="811"/>
    <x v="90"/>
    <n v="1"/>
    <n v="0"/>
    <x v="90"/>
    <x v="2"/>
    <x v="0"/>
    <n v="0.33333333333333331"/>
    <n v="3.4482758620689655E-2"/>
  </r>
  <r>
    <x v="2793"/>
    <s v="CA-2016-154599"/>
    <x v="791"/>
    <d v="2016-04-17T00:00:00"/>
    <s v="Standard Class"/>
    <s v="KN-16450"/>
    <x v="634"/>
    <x v="1"/>
    <x v="0"/>
    <s v="Redondo Beach"/>
    <x v="1"/>
    <n v="90278"/>
    <x v="1"/>
    <s v="TEC-PH-10001557"/>
    <x v="2"/>
    <x v="7"/>
    <x v="664"/>
    <x v="2312"/>
    <n v="14"/>
    <n v="0.2"/>
    <x v="2504"/>
    <x v="1"/>
    <x v="0"/>
    <n v="0.25"/>
    <n v="0.125"/>
  </r>
  <r>
    <x v="2794"/>
    <s v="CA-2016-154599"/>
    <x v="791"/>
    <d v="2016-04-17T00:00:00"/>
    <s v="Standard Class"/>
    <s v="KN-16450"/>
    <x v="634"/>
    <x v="1"/>
    <x v="0"/>
    <s v="Redondo Beach"/>
    <x v="1"/>
    <n v="90278"/>
    <x v="1"/>
    <s v="TEC-PH-10000576"/>
    <x v="2"/>
    <x v="7"/>
    <x v="815"/>
    <x v="2313"/>
    <n v="4"/>
    <n v="0.2"/>
    <x v="2505"/>
    <x v="1"/>
    <x v="0"/>
    <n v="0.25"/>
    <n v="0.125"/>
  </r>
  <r>
    <x v="2795"/>
    <s v="CA-2016-154599"/>
    <x v="791"/>
    <d v="2016-04-17T00:00:00"/>
    <s v="Standard Class"/>
    <s v="KN-16450"/>
    <x v="634"/>
    <x v="1"/>
    <x v="0"/>
    <s v="Redondo Beach"/>
    <x v="1"/>
    <n v="90278"/>
    <x v="1"/>
    <s v="OFF-BI-10002764"/>
    <x v="1"/>
    <x v="8"/>
    <x v="507"/>
    <x v="2314"/>
    <n v="7"/>
    <n v="0.2"/>
    <x v="2506"/>
    <x v="1"/>
    <x v="0"/>
    <n v="0.25"/>
    <n v="0.125"/>
  </r>
  <r>
    <x v="2796"/>
    <s v="CA-2016-154599"/>
    <x v="791"/>
    <d v="2016-04-17T00:00:00"/>
    <s v="Standard Class"/>
    <s v="KN-16450"/>
    <x v="634"/>
    <x v="1"/>
    <x v="0"/>
    <s v="Redondo Beach"/>
    <x v="1"/>
    <n v="90278"/>
    <x v="1"/>
    <s v="FUR-BO-10001337"/>
    <x v="0"/>
    <x v="0"/>
    <x v="430"/>
    <x v="2315"/>
    <n v="3"/>
    <n v="0.15"/>
    <x v="2507"/>
    <x v="1"/>
    <x v="0"/>
    <n v="0.25"/>
    <n v="0.125"/>
  </r>
  <r>
    <x v="2797"/>
    <s v="CA-2019-158743"/>
    <x v="179"/>
    <d v="2019-10-27T00:00:00"/>
    <s v="Standard Class"/>
    <s v="IG-15085"/>
    <x v="490"/>
    <x v="0"/>
    <x v="0"/>
    <s v="Little Rock"/>
    <x v="36"/>
    <n v="72209"/>
    <x v="0"/>
    <s v="OFF-AR-10002257"/>
    <x v="1"/>
    <x v="6"/>
    <x v="1200"/>
    <x v="522"/>
    <n v="4"/>
    <n v="0"/>
    <x v="2508"/>
    <x v="0"/>
    <x v="0"/>
    <n v="0.33333333333333331"/>
    <n v="0.14285714285714285"/>
  </r>
  <r>
    <x v="2798"/>
    <s v="CA-2019-158743"/>
    <x v="179"/>
    <d v="2019-10-27T00:00:00"/>
    <s v="Standard Class"/>
    <s v="IG-15085"/>
    <x v="490"/>
    <x v="0"/>
    <x v="0"/>
    <s v="Little Rock"/>
    <x v="36"/>
    <n v="72209"/>
    <x v="0"/>
    <s v="OFF-PA-10001019"/>
    <x v="1"/>
    <x v="10"/>
    <x v="681"/>
    <x v="792"/>
    <n v="2"/>
    <n v="0"/>
    <x v="817"/>
    <x v="0"/>
    <x v="0"/>
    <n v="0.33333333333333331"/>
    <n v="0.14285714285714285"/>
  </r>
  <r>
    <x v="2799"/>
    <s v="CA-2019-158743"/>
    <x v="179"/>
    <d v="2019-10-27T00:00:00"/>
    <s v="Standard Class"/>
    <s v="IG-15085"/>
    <x v="490"/>
    <x v="0"/>
    <x v="0"/>
    <s v="Little Rock"/>
    <x v="36"/>
    <n v="72209"/>
    <x v="0"/>
    <s v="OFF-BI-10003364"/>
    <x v="1"/>
    <x v="8"/>
    <x v="705"/>
    <x v="2316"/>
    <n v="5"/>
    <n v="0"/>
    <x v="2509"/>
    <x v="0"/>
    <x v="0"/>
    <n v="0.33333333333333331"/>
    <n v="0.14285714285714285"/>
  </r>
  <r>
    <x v="2800"/>
    <s v="CA-2018-153318"/>
    <x v="792"/>
    <d v="2018-10-28T00:00:00"/>
    <s v="First Class"/>
    <s v="JS-15595"/>
    <x v="329"/>
    <x v="1"/>
    <x v="0"/>
    <s v="Miami"/>
    <x v="2"/>
    <n v="33180"/>
    <x v="0"/>
    <s v="TEC-PH-10000984"/>
    <x v="2"/>
    <x v="7"/>
    <x v="470"/>
    <x v="2286"/>
    <n v="5"/>
    <n v="0.2"/>
    <x v="2510"/>
    <x v="0"/>
    <x v="0"/>
    <n v="1"/>
    <n v="0.125"/>
  </r>
  <r>
    <x v="2801"/>
    <s v="US-2017-110163"/>
    <x v="549"/>
    <d v="2017-11-04T00:00:00"/>
    <s v="First Class"/>
    <s v="GA-14725"/>
    <x v="315"/>
    <x v="0"/>
    <x v="0"/>
    <s v="Salem"/>
    <x v="21"/>
    <n v="97301"/>
    <x v="1"/>
    <s v="OFF-AR-10001683"/>
    <x v="1"/>
    <x v="6"/>
    <x v="32"/>
    <x v="2317"/>
    <n v="1"/>
    <n v="0.2"/>
    <x v="2511"/>
    <x v="1"/>
    <x v="0"/>
    <n v="1"/>
    <n v="4.5454545454545456E-2"/>
  </r>
  <r>
    <x v="2802"/>
    <s v="CA-2019-143329"/>
    <x v="132"/>
    <d v="2019-11-08T00:00:00"/>
    <s v="Standard Class"/>
    <s v="DL-13330"/>
    <x v="658"/>
    <x v="0"/>
    <x v="0"/>
    <s v="Las Cruces"/>
    <x v="27"/>
    <n v="88001"/>
    <x v="1"/>
    <s v="FUR-FU-10000629"/>
    <x v="0"/>
    <x v="5"/>
    <x v="93"/>
    <x v="1437"/>
    <n v="3"/>
    <n v="0"/>
    <x v="1513"/>
    <x v="1"/>
    <x v="0"/>
    <n v="1"/>
    <n v="0.125"/>
  </r>
  <r>
    <x v="2803"/>
    <s v="CA-2017-159380"/>
    <x v="793"/>
    <d v="2017-05-16T00:00:00"/>
    <s v="Standard Class"/>
    <s v="CS-12505"/>
    <x v="473"/>
    <x v="0"/>
    <x v="0"/>
    <s v="San Francisco"/>
    <x v="1"/>
    <n v="94122"/>
    <x v="1"/>
    <s v="OFF-PA-10003893"/>
    <x v="1"/>
    <x v="10"/>
    <x v="1105"/>
    <x v="1387"/>
    <n v="3"/>
    <n v="0"/>
    <x v="2512"/>
    <x v="1"/>
    <x v="0"/>
    <n v="0.5"/>
    <n v="0.1111111111111111"/>
  </r>
  <r>
    <x v="2804"/>
    <s v="CA-2017-159380"/>
    <x v="793"/>
    <d v="2017-05-16T00:00:00"/>
    <s v="Standard Class"/>
    <s v="CS-12505"/>
    <x v="473"/>
    <x v="0"/>
    <x v="0"/>
    <s v="San Francisco"/>
    <x v="1"/>
    <n v="94122"/>
    <x v="1"/>
    <s v="OFF-PA-10004239"/>
    <x v="1"/>
    <x v="10"/>
    <x v="1421"/>
    <x v="2318"/>
    <n v="6"/>
    <n v="0"/>
    <x v="2513"/>
    <x v="1"/>
    <x v="0"/>
    <n v="0.5"/>
    <n v="0.1111111111111111"/>
  </r>
  <r>
    <x v="2805"/>
    <s v="CA-2017-122623"/>
    <x v="67"/>
    <d v="2017-09-11T00:00:00"/>
    <s v="Standard Class"/>
    <s v="CC-12145"/>
    <x v="230"/>
    <x v="0"/>
    <x v="0"/>
    <s v="El Paso"/>
    <x v="5"/>
    <n v="79907"/>
    <x v="2"/>
    <s v="FUR-CH-10000553"/>
    <x v="0"/>
    <x v="1"/>
    <x v="1257"/>
    <x v="2319"/>
    <n v="2"/>
    <n v="0.3"/>
    <x v="2514"/>
    <x v="2"/>
    <x v="0"/>
    <n v="1"/>
    <n v="9.0909090909090912E-2"/>
  </r>
  <r>
    <x v="2806"/>
    <s v="CA-2017-148635"/>
    <x v="395"/>
    <d v="2017-07-27T00:00:00"/>
    <s v="Second Class"/>
    <s v="MH-18025"/>
    <x v="659"/>
    <x v="0"/>
    <x v="0"/>
    <s v="Seattle"/>
    <x v="4"/>
    <n v="98115"/>
    <x v="1"/>
    <s v="OFF-FA-10004395"/>
    <x v="1"/>
    <x v="13"/>
    <x v="1201"/>
    <x v="2320"/>
    <n v="2"/>
    <n v="0"/>
    <x v="2515"/>
    <x v="1"/>
    <x v="0"/>
    <n v="0.25"/>
    <n v="0.1"/>
  </r>
  <r>
    <x v="2807"/>
    <s v="CA-2017-148635"/>
    <x v="395"/>
    <d v="2017-07-27T00:00:00"/>
    <s v="Second Class"/>
    <s v="MH-18025"/>
    <x v="659"/>
    <x v="0"/>
    <x v="0"/>
    <s v="Seattle"/>
    <x v="4"/>
    <n v="98115"/>
    <x v="1"/>
    <s v="OFF-PA-10004782"/>
    <x v="1"/>
    <x v="10"/>
    <x v="1422"/>
    <x v="91"/>
    <n v="2"/>
    <n v="0"/>
    <x v="91"/>
    <x v="1"/>
    <x v="0"/>
    <n v="0.25"/>
    <n v="0.1"/>
  </r>
  <r>
    <x v="2808"/>
    <s v="CA-2017-148635"/>
    <x v="395"/>
    <d v="2017-07-27T00:00:00"/>
    <s v="Second Class"/>
    <s v="MH-18025"/>
    <x v="659"/>
    <x v="0"/>
    <x v="0"/>
    <s v="Seattle"/>
    <x v="4"/>
    <n v="98115"/>
    <x v="1"/>
    <s v="FUR-BO-10002213"/>
    <x v="0"/>
    <x v="0"/>
    <x v="1334"/>
    <x v="2321"/>
    <n v="5"/>
    <n v="0"/>
    <x v="2516"/>
    <x v="1"/>
    <x v="0"/>
    <n v="0.25"/>
    <n v="0.1"/>
  </r>
  <r>
    <x v="2809"/>
    <s v="CA-2017-148635"/>
    <x v="395"/>
    <d v="2017-07-27T00:00:00"/>
    <s v="Second Class"/>
    <s v="MH-18025"/>
    <x v="659"/>
    <x v="0"/>
    <x v="0"/>
    <s v="Seattle"/>
    <x v="4"/>
    <n v="98115"/>
    <x v="1"/>
    <s v="FUR-CH-10001854"/>
    <x v="0"/>
    <x v="1"/>
    <x v="1119"/>
    <x v="2322"/>
    <n v="2"/>
    <n v="0.2"/>
    <x v="2517"/>
    <x v="1"/>
    <x v="0"/>
    <n v="0.25"/>
    <n v="0.1"/>
  </r>
  <r>
    <x v="2810"/>
    <s v="CA-2017-135685"/>
    <x v="547"/>
    <d v="2017-11-18T00:00:00"/>
    <s v="Second Class"/>
    <s v="MP-18175"/>
    <x v="486"/>
    <x v="2"/>
    <x v="0"/>
    <s v="Milwaukee"/>
    <x v="6"/>
    <n v="53209"/>
    <x v="2"/>
    <s v="OFF-PA-10000157"/>
    <x v="1"/>
    <x v="10"/>
    <x v="369"/>
    <x v="2323"/>
    <n v="9"/>
    <n v="0"/>
    <x v="2518"/>
    <x v="2"/>
    <x v="0"/>
    <n v="0.2"/>
    <n v="5.2631578947368418E-2"/>
  </r>
  <r>
    <x v="2811"/>
    <s v="CA-2017-135685"/>
    <x v="547"/>
    <d v="2017-11-18T00:00:00"/>
    <s v="Second Class"/>
    <s v="MP-18175"/>
    <x v="486"/>
    <x v="2"/>
    <x v="0"/>
    <s v="Milwaukee"/>
    <x v="6"/>
    <n v="53209"/>
    <x v="2"/>
    <s v="FUR-FU-10001185"/>
    <x v="0"/>
    <x v="5"/>
    <x v="1423"/>
    <x v="2324"/>
    <n v="6"/>
    <n v="0"/>
    <x v="2519"/>
    <x v="2"/>
    <x v="0"/>
    <n v="0.2"/>
    <n v="5.2631578947368418E-2"/>
  </r>
  <r>
    <x v="2812"/>
    <s v="CA-2017-135685"/>
    <x v="547"/>
    <d v="2017-11-18T00:00:00"/>
    <s v="Second Class"/>
    <s v="MP-18175"/>
    <x v="486"/>
    <x v="2"/>
    <x v="0"/>
    <s v="Milwaukee"/>
    <x v="6"/>
    <n v="53209"/>
    <x v="2"/>
    <s v="FUR-TA-10001520"/>
    <x v="0"/>
    <x v="3"/>
    <x v="718"/>
    <x v="2325"/>
    <n v="3"/>
    <n v="0"/>
    <x v="2520"/>
    <x v="2"/>
    <x v="0"/>
    <n v="0.2"/>
    <n v="5.2631578947368418E-2"/>
  </r>
  <r>
    <x v="2813"/>
    <s v="CA-2017-135685"/>
    <x v="547"/>
    <d v="2017-11-18T00:00:00"/>
    <s v="Second Class"/>
    <s v="MP-18175"/>
    <x v="486"/>
    <x v="2"/>
    <x v="0"/>
    <s v="Milwaukee"/>
    <x v="6"/>
    <n v="53209"/>
    <x v="2"/>
    <s v="TEC-AC-10004145"/>
    <x v="2"/>
    <x v="11"/>
    <x v="1273"/>
    <x v="2326"/>
    <n v="4"/>
    <n v="0"/>
    <x v="2521"/>
    <x v="2"/>
    <x v="0"/>
    <n v="0.2"/>
    <n v="5.2631578947368418E-2"/>
  </r>
  <r>
    <x v="2814"/>
    <s v="CA-2017-135685"/>
    <x v="547"/>
    <d v="2017-11-18T00:00:00"/>
    <s v="Second Class"/>
    <s v="MP-18175"/>
    <x v="486"/>
    <x v="2"/>
    <x v="0"/>
    <s v="Milwaukee"/>
    <x v="6"/>
    <n v="53209"/>
    <x v="2"/>
    <s v="FUR-TA-10000688"/>
    <x v="0"/>
    <x v="3"/>
    <x v="561"/>
    <x v="2327"/>
    <n v="3"/>
    <n v="0"/>
    <x v="2522"/>
    <x v="2"/>
    <x v="0"/>
    <n v="0.2"/>
    <n v="5.2631578947368418E-2"/>
  </r>
  <r>
    <x v="2815"/>
    <s v="CA-2017-104626"/>
    <x v="135"/>
    <d v="2017-09-08T00:00:00"/>
    <s v="Standard Class"/>
    <s v="DR-12940"/>
    <x v="660"/>
    <x v="2"/>
    <x v="0"/>
    <s v="Franklin"/>
    <x v="31"/>
    <n v="2038"/>
    <x v="3"/>
    <s v="OFF-BI-10001510"/>
    <x v="1"/>
    <x v="8"/>
    <x v="709"/>
    <x v="2328"/>
    <n v="5"/>
    <n v="0"/>
    <x v="2523"/>
    <x v="3"/>
    <x v="0"/>
    <n v="0.25"/>
    <n v="7.6923076923076927E-2"/>
  </r>
  <r>
    <x v="2816"/>
    <s v="CA-2017-104626"/>
    <x v="135"/>
    <d v="2017-09-08T00:00:00"/>
    <s v="Standard Class"/>
    <s v="DR-12940"/>
    <x v="660"/>
    <x v="2"/>
    <x v="0"/>
    <s v="Franklin"/>
    <x v="31"/>
    <n v="2038"/>
    <x v="3"/>
    <s v="FUR-CH-10003817"/>
    <x v="0"/>
    <x v="1"/>
    <x v="164"/>
    <x v="2329"/>
    <n v="1"/>
    <n v="0"/>
    <x v="2524"/>
    <x v="3"/>
    <x v="0"/>
    <n v="0.25"/>
    <n v="7.6923076923076927E-2"/>
  </r>
  <r>
    <x v="2817"/>
    <s v="CA-2017-104626"/>
    <x v="135"/>
    <d v="2017-09-08T00:00:00"/>
    <s v="Standard Class"/>
    <s v="DR-12940"/>
    <x v="660"/>
    <x v="2"/>
    <x v="0"/>
    <s v="Franklin"/>
    <x v="31"/>
    <n v="2038"/>
    <x v="3"/>
    <s v="FUR-FU-10000308"/>
    <x v="0"/>
    <x v="5"/>
    <x v="1278"/>
    <x v="2259"/>
    <n v="2"/>
    <n v="0"/>
    <x v="2525"/>
    <x v="3"/>
    <x v="0"/>
    <n v="0.25"/>
    <n v="7.6923076923076927E-2"/>
  </r>
  <r>
    <x v="2818"/>
    <s v="CA-2017-104626"/>
    <x v="135"/>
    <d v="2017-09-08T00:00:00"/>
    <s v="Standard Class"/>
    <s v="DR-12940"/>
    <x v="660"/>
    <x v="2"/>
    <x v="0"/>
    <s v="Franklin"/>
    <x v="31"/>
    <n v="2038"/>
    <x v="3"/>
    <s v="OFF-ST-10003208"/>
    <x v="1"/>
    <x v="4"/>
    <x v="246"/>
    <x v="2330"/>
    <n v="6"/>
    <n v="0"/>
    <x v="2526"/>
    <x v="3"/>
    <x v="0"/>
    <n v="0.25"/>
    <n v="7.6923076923076927E-2"/>
  </r>
  <r>
    <x v="2819"/>
    <s v="CA-2018-160500"/>
    <x v="465"/>
    <d v="2018-05-08T00:00:00"/>
    <s v="First Class"/>
    <s v="DM-13015"/>
    <x v="661"/>
    <x v="0"/>
    <x v="0"/>
    <s v="Encinitas"/>
    <x v="1"/>
    <n v="92024"/>
    <x v="1"/>
    <s v="OFF-BI-10003784"/>
    <x v="1"/>
    <x v="8"/>
    <x v="1323"/>
    <x v="952"/>
    <n v="5"/>
    <n v="0.2"/>
    <x v="2527"/>
    <x v="1"/>
    <x v="0"/>
    <n v="0.5"/>
    <n v="0.05"/>
  </r>
  <r>
    <x v="2820"/>
    <s v="CA-2018-160500"/>
    <x v="465"/>
    <d v="2018-05-08T00:00:00"/>
    <s v="First Class"/>
    <s v="DM-13015"/>
    <x v="661"/>
    <x v="0"/>
    <x v="0"/>
    <s v="Encinitas"/>
    <x v="1"/>
    <n v="92024"/>
    <x v="1"/>
    <s v="FUR-TA-10003748"/>
    <x v="0"/>
    <x v="3"/>
    <x v="210"/>
    <x v="2331"/>
    <n v="3"/>
    <n v="0.2"/>
    <x v="2528"/>
    <x v="1"/>
    <x v="0"/>
    <n v="0.5"/>
    <n v="0.05"/>
  </r>
  <r>
    <x v="2821"/>
    <s v="CA-2018-100202"/>
    <x v="413"/>
    <d v="2019-01-05T00:00:00"/>
    <s v="Standard Class"/>
    <s v="BD-11620"/>
    <x v="379"/>
    <x v="0"/>
    <x v="0"/>
    <s v="Anaheim"/>
    <x v="1"/>
    <n v="92804"/>
    <x v="1"/>
    <s v="TEC-PH-10002563"/>
    <x v="2"/>
    <x v="7"/>
    <x v="203"/>
    <x v="214"/>
    <n v="3"/>
    <n v="0.2"/>
    <x v="216"/>
    <x v="1"/>
    <x v="0"/>
    <n v="1"/>
    <n v="0.125"/>
  </r>
  <r>
    <x v="2822"/>
    <s v="CA-2019-131016"/>
    <x v="65"/>
    <d v="2019-09-20T00:00:00"/>
    <s v="First Class"/>
    <s v="DC-12850"/>
    <x v="419"/>
    <x v="0"/>
    <x v="0"/>
    <s v="Arlington"/>
    <x v="5"/>
    <n v="76017"/>
    <x v="2"/>
    <s v="OFF-AR-10000122"/>
    <x v="1"/>
    <x v="6"/>
    <x v="311"/>
    <x v="436"/>
    <n v="2"/>
    <n v="0.2"/>
    <x v="2529"/>
    <x v="2"/>
    <x v="0"/>
    <n v="0.5"/>
    <n v="5.5555555555555552E-2"/>
  </r>
  <r>
    <x v="2823"/>
    <s v="CA-2019-131016"/>
    <x v="65"/>
    <d v="2019-09-20T00:00:00"/>
    <s v="First Class"/>
    <s v="DC-12850"/>
    <x v="419"/>
    <x v="0"/>
    <x v="0"/>
    <s v="Arlington"/>
    <x v="5"/>
    <n v="76017"/>
    <x v="2"/>
    <s v="OFF-ST-10000352"/>
    <x v="1"/>
    <x v="4"/>
    <x v="1058"/>
    <x v="2332"/>
    <n v="2"/>
    <n v="0.2"/>
    <x v="2530"/>
    <x v="2"/>
    <x v="0"/>
    <n v="0.5"/>
    <n v="5.5555555555555552E-2"/>
  </r>
  <r>
    <x v="2824"/>
    <s v="US-2016-112914"/>
    <x v="794"/>
    <d v="2016-09-30T00:00:00"/>
    <s v="Standard Class"/>
    <s v="MT-18070"/>
    <x v="192"/>
    <x v="2"/>
    <x v="0"/>
    <s v="Houston"/>
    <x v="5"/>
    <n v="77041"/>
    <x v="2"/>
    <s v="OFF-PA-10003270"/>
    <x v="1"/>
    <x v="10"/>
    <x v="1424"/>
    <x v="2333"/>
    <n v="8"/>
    <n v="0.2"/>
    <x v="2531"/>
    <x v="2"/>
    <x v="0"/>
    <n v="0.25"/>
    <n v="9.0909090909090912E-2"/>
  </r>
  <r>
    <x v="2825"/>
    <s v="US-2016-112914"/>
    <x v="794"/>
    <d v="2016-09-30T00:00:00"/>
    <s v="Standard Class"/>
    <s v="MT-18070"/>
    <x v="192"/>
    <x v="2"/>
    <x v="0"/>
    <s v="Houston"/>
    <x v="5"/>
    <n v="77041"/>
    <x v="2"/>
    <s v="FUR-BO-10003272"/>
    <x v="0"/>
    <x v="0"/>
    <x v="587"/>
    <x v="2334"/>
    <n v="2"/>
    <n v="0.32"/>
    <x v="2532"/>
    <x v="2"/>
    <x v="0"/>
    <n v="0.25"/>
    <n v="9.0909090909090912E-2"/>
  </r>
  <r>
    <x v="2826"/>
    <s v="US-2016-112914"/>
    <x v="794"/>
    <d v="2016-09-30T00:00:00"/>
    <s v="Standard Class"/>
    <s v="MT-18070"/>
    <x v="192"/>
    <x v="2"/>
    <x v="0"/>
    <s v="Houston"/>
    <x v="5"/>
    <n v="77041"/>
    <x v="2"/>
    <s v="OFF-BI-10002982"/>
    <x v="1"/>
    <x v="8"/>
    <x v="1267"/>
    <x v="629"/>
    <n v="2"/>
    <n v="0.8"/>
    <x v="2533"/>
    <x v="2"/>
    <x v="0"/>
    <n v="0.25"/>
    <n v="9.0909090909090912E-2"/>
  </r>
  <r>
    <x v="2827"/>
    <s v="US-2016-112914"/>
    <x v="794"/>
    <d v="2016-09-30T00:00:00"/>
    <s v="Standard Class"/>
    <s v="MT-18070"/>
    <x v="192"/>
    <x v="2"/>
    <x v="0"/>
    <s v="Houston"/>
    <x v="5"/>
    <n v="77041"/>
    <x v="2"/>
    <s v="OFF-EN-10001509"/>
    <x v="1"/>
    <x v="12"/>
    <x v="29"/>
    <x v="30"/>
    <n v="2"/>
    <n v="0.2"/>
    <x v="30"/>
    <x v="2"/>
    <x v="0"/>
    <n v="0.25"/>
    <n v="9.0909090909090912E-2"/>
  </r>
  <r>
    <x v="2828"/>
    <s v="CA-2018-124149"/>
    <x v="131"/>
    <d v="2018-04-26T00:00:00"/>
    <s v="First Class"/>
    <s v="MJ-17740"/>
    <x v="77"/>
    <x v="0"/>
    <x v="0"/>
    <s v="Lancaster"/>
    <x v="24"/>
    <n v="43130"/>
    <x v="3"/>
    <s v="OFF-PA-10002421"/>
    <x v="1"/>
    <x v="10"/>
    <x v="1425"/>
    <x v="2335"/>
    <n v="6"/>
    <n v="0.2"/>
    <x v="2534"/>
    <x v="3"/>
    <x v="0"/>
    <n v="0.33333333333333331"/>
    <n v="6.6666666666666666E-2"/>
  </r>
  <r>
    <x v="2829"/>
    <s v="CA-2018-124149"/>
    <x v="131"/>
    <d v="2018-04-26T00:00:00"/>
    <s v="First Class"/>
    <s v="MJ-17740"/>
    <x v="77"/>
    <x v="0"/>
    <x v="0"/>
    <s v="Lancaster"/>
    <x v="24"/>
    <n v="43130"/>
    <x v="3"/>
    <s v="OFF-ST-10000760"/>
    <x v="1"/>
    <x v="4"/>
    <x v="4"/>
    <x v="2336"/>
    <n v="5"/>
    <n v="0.2"/>
    <x v="2535"/>
    <x v="3"/>
    <x v="0"/>
    <n v="0.33333333333333331"/>
    <n v="6.6666666666666666E-2"/>
  </r>
  <r>
    <x v="2830"/>
    <s v="CA-2018-124149"/>
    <x v="131"/>
    <d v="2018-04-26T00:00:00"/>
    <s v="First Class"/>
    <s v="MJ-17740"/>
    <x v="77"/>
    <x v="0"/>
    <x v="0"/>
    <s v="Lancaster"/>
    <x v="24"/>
    <n v="43130"/>
    <x v="3"/>
    <s v="OFF-PA-10002923"/>
    <x v="1"/>
    <x v="10"/>
    <x v="1426"/>
    <x v="128"/>
    <n v="2"/>
    <n v="0.2"/>
    <x v="130"/>
    <x v="3"/>
    <x v="0"/>
    <n v="0.33333333333333331"/>
    <n v="6.6666666666666666E-2"/>
  </r>
  <r>
    <x v="2831"/>
    <s v="CA-2016-148915"/>
    <x v="301"/>
    <d v="2016-11-05T00:00:00"/>
    <s v="Standard Class"/>
    <s v="ND-18370"/>
    <x v="444"/>
    <x v="0"/>
    <x v="0"/>
    <s v="Portland"/>
    <x v="21"/>
    <n v="97206"/>
    <x v="1"/>
    <s v="OFF-ST-10001128"/>
    <x v="1"/>
    <x v="4"/>
    <x v="1427"/>
    <x v="2337"/>
    <n v="5"/>
    <n v="0.2"/>
    <x v="2536"/>
    <x v="1"/>
    <x v="0"/>
    <n v="0.5"/>
    <n v="5.5555555555555552E-2"/>
  </r>
  <r>
    <x v="2832"/>
    <s v="CA-2016-148915"/>
    <x v="301"/>
    <d v="2016-11-05T00:00:00"/>
    <s v="Standard Class"/>
    <s v="ND-18370"/>
    <x v="444"/>
    <x v="0"/>
    <x v="0"/>
    <s v="Portland"/>
    <x v="21"/>
    <n v="97206"/>
    <x v="1"/>
    <s v="TEC-PH-10000673"/>
    <x v="2"/>
    <x v="7"/>
    <x v="1405"/>
    <x v="2338"/>
    <n v="3"/>
    <n v="0.2"/>
    <x v="2537"/>
    <x v="1"/>
    <x v="0"/>
    <n v="0.5"/>
    <n v="5.5555555555555552E-2"/>
  </r>
  <r>
    <x v="2833"/>
    <s v="CA-2019-134649"/>
    <x v="795"/>
    <d v="2019-01-31T00:00:00"/>
    <s v="Second Class"/>
    <s v="CA-11965"/>
    <x v="662"/>
    <x v="1"/>
    <x v="0"/>
    <s v="Hoover"/>
    <x v="19"/>
    <n v="35244"/>
    <x v="0"/>
    <s v="OFF-AR-10001547"/>
    <x v="1"/>
    <x v="6"/>
    <x v="148"/>
    <x v="2339"/>
    <n v="7"/>
    <n v="0"/>
    <x v="2538"/>
    <x v="0"/>
    <x v="0"/>
    <n v="0.5"/>
    <n v="0.1"/>
  </r>
  <r>
    <x v="2834"/>
    <s v="CA-2019-134649"/>
    <x v="795"/>
    <d v="2019-01-31T00:00:00"/>
    <s v="Second Class"/>
    <s v="CA-11965"/>
    <x v="662"/>
    <x v="1"/>
    <x v="0"/>
    <s v="Hoover"/>
    <x v="19"/>
    <n v="35244"/>
    <x v="0"/>
    <s v="OFF-BI-10001890"/>
    <x v="1"/>
    <x v="8"/>
    <x v="176"/>
    <x v="181"/>
    <n v="2"/>
    <n v="0"/>
    <x v="183"/>
    <x v="0"/>
    <x v="0"/>
    <n v="0.5"/>
    <n v="0.1"/>
  </r>
  <r>
    <x v="2835"/>
    <s v="CA-2019-110842"/>
    <x v="343"/>
    <d v="2019-11-16T00:00:00"/>
    <s v="Standard Class"/>
    <s v="GA-14725"/>
    <x v="315"/>
    <x v="0"/>
    <x v="0"/>
    <s v="Los Angeles"/>
    <x v="1"/>
    <n v="90036"/>
    <x v="1"/>
    <s v="OFF-AP-10003971"/>
    <x v="1"/>
    <x v="9"/>
    <x v="923"/>
    <x v="2340"/>
    <n v="1"/>
    <n v="0"/>
    <x v="2539"/>
    <x v="1"/>
    <x v="0"/>
    <n v="0.33333333333333331"/>
    <n v="4.5454545454545456E-2"/>
  </r>
  <r>
    <x v="2836"/>
    <s v="CA-2019-110842"/>
    <x v="343"/>
    <d v="2019-11-16T00:00:00"/>
    <s v="Standard Class"/>
    <s v="GA-14725"/>
    <x v="315"/>
    <x v="0"/>
    <x v="0"/>
    <s v="Los Angeles"/>
    <x v="1"/>
    <n v="90036"/>
    <x v="1"/>
    <s v="OFF-PA-10000520"/>
    <x v="1"/>
    <x v="10"/>
    <x v="1428"/>
    <x v="541"/>
    <n v="3"/>
    <n v="0"/>
    <x v="551"/>
    <x v="1"/>
    <x v="0"/>
    <n v="0.33333333333333331"/>
    <n v="4.5454545454545456E-2"/>
  </r>
  <r>
    <x v="2837"/>
    <s v="CA-2019-110842"/>
    <x v="343"/>
    <d v="2019-11-16T00:00:00"/>
    <s v="Standard Class"/>
    <s v="GA-14725"/>
    <x v="315"/>
    <x v="0"/>
    <x v="0"/>
    <s v="Los Angeles"/>
    <x v="1"/>
    <n v="90036"/>
    <x v="1"/>
    <s v="OFF-BI-10000977"/>
    <x v="1"/>
    <x v="8"/>
    <x v="991"/>
    <x v="2114"/>
    <n v="5"/>
    <n v="0.2"/>
    <x v="2540"/>
    <x v="1"/>
    <x v="0"/>
    <n v="0.33333333333333331"/>
    <n v="4.5454545454545456E-2"/>
  </r>
  <r>
    <x v="2838"/>
    <s v="CA-2018-147368"/>
    <x v="632"/>
    <d v="2018-06-12T00:00:00"/>
    <s v="First Class"/>
    <s v="TC-21295"/>
    <x v="646"/>
    <x v="0"/>
    <x v="0"/>
    <s v="Tallahassee"/>
    <x v="2"/>
    <n v="32303"/>
    <x v="0"/>
    <s v="TEC-MA-10002178"/>
    <x v="2"/>
    <x v="15"/>
    <x v="939"/>
    <x v="1202"/>
    <n v="2"/>
    <n v="0.5"/>
    <x v="1247"/>
    <x v="0"/>
    <x v="0"/>
    <n v="1"/>
    <n v="6.25E-2"/>
  </r>
  <r>
    <x v="2839"/>
    <s v="US-2017-104185"/>
    <x v="37"/>
    <d v="2017-09-08T00:00:00"/>
    <s v="Second Class"/>
    <s v="JB-15400"/>
    <x v="80"/>
    <x v="1"/>
    <x v="0"/>
    <s v="New York City"/>
    <x v="15"/>
    <n v="10009"/>
    <x v="3"/>
    <s v="OFF-ST-10001526"/>
    <x v="1"/>
    <x v="4"/>
    <x v="771"/>
    <x v="2341"/>
    <n v="1"/>
    <n v="0"/>
    <x v="2541"/>
    <x v="3"/>
    <x v="0"/>
    <n v="1"/>
    <n v="6.25E-2"/>
  </r>
  <r>
    <x v="2840"/>
    <s v="US-2016-125521"/>
    <x v="619"/>
    <d v="2016-03-19T00:00:00"/>
    <s v="Standard Class"/>
    <s v="CK-12325"/>
    <x v="278"/>
    <x v="2"/>
    <x v="0"/>
    <s v="Chesapeake"/>
    <x v="17"/>
    <n v="23320"/>
    <x v="0"/>
    <s v="FUR-CH-10003379"/>
    <x v="0"/>
    <x v="1"/>
    <x v="464"/>
    <x v="2342"/>
    <n v="4"/>
    <n v="0"/>
    <x v="2542"/>
    <x v="0"/>
    <x v="0"/>
    <n v="1"/>
    <n v="8.3333333333333329E-2"/>
  </r>
  <r>
    <x v="2841"/>
    <s v="US-2019-135062"/>
    <x v="515"/>
    <d v="2019-09-04T00:00:00"/>
    <s v="Second Class"/>
    <s v="RL-19615"/>
    <x v="210"/>
    <x v="0"/>
    <x v="0"/>
    <s v="Fayetteville"/>
    <x v="3"/>
    <n v="28314"/>
    <x v="0"/>
    <s v="OFF-PA-10000100"/>
    <x v="1"/>
    <x v="10"/>
    <x v="833"/>
    <x v="2343"/>
    <n v="7"/>
    <n v="0.2"/>
    <x v="2543"/>
    <x v="0"/>
    <x v="0"/>
    <n v="1"/>
    <n v="4.1666666666666664E-2"/>
  </r>
  <r>
    <x v="2842"/>
    <s v="CA-2019-135650"/>
    <x v="721"/>
    <d v="2019-03-27T00:00:00"/>
    <s v="Standard Class"/>
    <s v="AC-10660"/>
    <x v="663"/>
    <x v="0"/>
    <x v="0"/>
    <s v="Huntsville"/>
    <x v="5"/>
    <n v="77340"/>
    <x v="2"/>
    <s v="OFF-ST-10001809"/>
    <x v="1"/>
    <x v="4"/>
    <x v="435"/>
    <x v="2344"/>
    <n v="2"/>
    <n v="0.2"/>
    <x v="2544"/>
    <x v="2"/>
    <x v="0"/>
    <n v="1"/>
    <n v="0.16666666666666666"/>
  </r>
  <r>
    <x v="2843"/>
    <s v="CA-2019-112865"/>
    <x v="796"/>
    <d v="2019-05-22T00:00:00"/>
    <s v="Standard Class"/>
    <s v="BH-11710"/>
    <x v="3"/>
    <x v="0"/>
    <x v="0"/>
    <s v="Philadelphia"/>
    <x v="9"/>
    <n v="19140"/>
    <x v="3"/>
    <s v="TEC-AC-10000387"/>
    <x v="2"/>
    <x v="11"/>
    <x v="1359"/>
    <x v="2345"/>
    <n v="3"/>
    <n v="0.2"/>
    <x v="2545"/>
    <x v="3"/>
    <x v="1"/>
    <n v="1"/>
    <n v="4.1666666666666664E-2"/>
  </r>
  <r>
    <x v="2844"/>
    <s v="US-2018-162852"/>
    <x v="797"/>
    <d v="2018-12-31T00:00:00"/>
    <s v="Standard Class"/>
    <s v="BG-11695"/>
    <x v="410"/>
    <x v="1"/>
    <x v="0"/>
    <s v="Woodstock"/>
    <x v="10"/>
    <n v="60098"/>
    <x v="2"/>
    <s v="FUR-CH-10004853"/>
    <x v="0"/>
    <x v="1"/>
    <x v="531"/>
    <x v="2346"/>
    <n v="8"/>
    <n v="0.3"/>
    <x v="2546"/>
    <x v="2"/>
    <x v="0"/>
    <n v="1"/>
    <n v="0.125"/>
  </r>
  <r>
    <x v="2845"/>
    <s v="CA-2019-138163"/>
    <x v="701"/>
    <d v="2019-11-20T00:00:00"/>
    <s v="First Class"/>
    <s v="XP-21865"/>
    <x v="190"/>
    <x v="0"/>
    <x v="0"/>
    <s v="Everett"/>
    <x v="31"/>
    <n v="2149"/>
    <x v="3"/>
    <s v="OFF-AR-10001958"/>
    <x v="1"/>
    <x v="6"/>
    <x v="208"/>
    <x v="717"/>
    <n v="3"/>
    <n v="0"/>
    <x v="2547"/>
    <x v="3"/>
    <x v="1"/>
    <n v="1"/>
    <n v="3.5714285714285712E-2"/>
  </r>
  <r>
    <x v="2846"/>
    <s v="CA-2019-152093"/>
    <x v="18"/>
    <d v="2019-09-15T00:00:00"/>
    <s v="Standard Class"/>
    <s v="SN-20560"/>
    <x v="381"/>
    <x v="2"/>
    <x v="0"/>
    <s v="Chicago"/>
    <x v="10"/>
    <n v="60653"/>
    <x v="2"/>
    <s v="OFF-BI-10003527"/>
    <x v="1"/>
    <x v="8"/>
    <x v="451"/>
    <x v="2347"/>
    <n v="3"/>
    <n v="0.8"/>
    <x v="2548"/>
    <x v="2"/>
    <x v="0"/>
    <n v="1"/>
    <n v="6.6666666666666666E-2"/>
  </r>
  <r>
    <x v="2847"/>
    <s v="CA-2019-157854"/>
    <x v="798"/>
    <d v="2019-04-15T00:00:00"/>
    <s v="Standard Class"/>
    <s v="DM-13345"/>
    <x v="664"/>
    <x v="1"/>
    <x v="0"/>
    <s v="Roswell"/>
    <x v="32"/>
    <n v="30076"/>
    <x v="0"/>
    <s v="FUR-FU-10003832"/>
    <x v="0"/>
    <x v="5"/>
    <x v="1429"/>
    <x v="2348"/>
    <n v="6"/>
    <n v="0"/>
    <x v="2549"/>
    <x v="0"/>
    <x v="0"/>
    <n v="0.5"/>
    <n v="7.6923076923076927E-2"/>
  </r>
  <r>
    <x v="2848"/>
    <s v="CA-2019-157854"/>
    <x v="798"/>
    <d v="2019-04-15T00:00:00"/>
    <s v="Standard Class"/>
    <s v="DM-13345"/>
    <x v="664"/>
    <x v="1"/>
    <x v="0"/>
    <s v="Roswell"/>
    <x v="32"/>
    <n v="30076"/>
    <x v="0"/>
    <s v="OFF-BI-10001359"/>
    <x v="1"/>
    <x v="8"/>
    <x v="1162"/>
    <x v="2349"/>
    <n v="3"/>
    <n v="0"/>
    <x v="2550"/>
    <x v="0"/>
    <x v="0"/>
    <n v="0.5"/>
    <n v="7.6923076923076927E-2"/>
  </r>
  <r>
    <x v="2849"/>
    <s v="CA-2018-123617"/>
    <x v="85"/>
    <d v="2018-12-03T00:00:00"/>
    <s v="Standard Class"/>
    <s v="AJ-10780"/>
    <x v="321"/>
    <x v="1"/>
    <x v="0"/>
    <s v="Palm Coast"/>
    <x v="2"/>
    <n v="32137"/>
    <x v="0"/>
    <s v="OFF-BI-10002976"/>
    <x v="1"/>
    <x v="8"/>
    <x v="857"/>
    <x v="2350"/>
    <n v="6"/>
    <n v="0.7"/>
    <x v="2551"/>
    <x v="0"/>
    <x v="0"/>
    <n v="1"/>
    <n v="6.6666666666666666E-2"/>
  </r>
  <r>
    <x v="2850"/>
    <s v="US-2018-128293"/>
    <x v="799"/>
    <d v="2018-06-05T00:00:00"/>
    <s v="First Class"/>
    <s v="KC-16255"/>
    <x v="346"/>
    <x v="1"/>
    <x v="0"/>
    <s v="Philadelphia"/>
    <x v="9"/>
    <n v="19120"/>
    <x v="3"/>
    <s v="OFF-ST-10000736"/>
    <x v="1"/>
    <x v="4"/>
    <x v="460"/>
    <x v="1466"/>
    <n v="1"/>
    <n v="0.2"/>
    <x v="2552"/>
    <x v="3"/>
    <x v="0"/>
    <n v="1"/>
    <n v="0.1"/>
  </r>
  <r>
    <x v="2851"/>
    <s v="CA-2019-107342"/>
    <x v="94"/>
    <d v="2019-12-22T00:00:00"/>
    <s v="Standard Class"/>
    <s v="VF-21715"/>
    <x v="665"/>
    <x v="2"/>
    <x v="0"/>
    <s v="Columbus"/>
    <x v="14"/>
    <n v="47201"/>
    <x v="2"/>
    <s v="OFF-PA-10001745"/>
    <x v="1"/>
    <x v="10"/>
    <x v="727"/>
    <x v="2351"/>
    <n v="4"/>
    <n v="0"/>
    <x v="2553"/>
    <x v="2"/>
    <x v="0"/>
    <n v="1"/>
    <n v="9.0909090909090912E-2"/>
  </r>
  <r>
    <x v="2852"/>
    <s v="CA-2018-136371"/>
    <x v="690"/>
    <d v="2018-03-21T00:00:00"/>
    <s v="Second Class"/>
    <s v="SV-20935"/>
    <x v="603"/>
    <x v="0"/>
    <x v="0"/>
    <s v="Oceanside"/>
    <x v="15"/>
    <n v="11572"/>
    <x v="3"/>
    <s v="FUR-FU-10000409"/>
    <x v="0"/>
    <x v="5"/>
    <x v="1430"/>
    <x v="1883"/>
    <n v="1"/>
    <n v="0"/>
    <x v="2554"/>
    <x v="3"/>
    <x v="0"/>
    <n v="0.5"/>
    <n v="7.6923076923076927E-2"/>
  </r>
  <r>
    <x v="2853"/>
    <s v="CA-2018-136371"/>
    <x v="690"/>
    <d v="2018-03-21T00:00:00"/>
    <s v="Second Class"/>
    <s v="SV-20935"/>
    <x v="603"/>
    <x v="0"/>
    <x v="0"/>
    <s v="Oceanside"/>
    <x v="15"/>
    <n v="11572"/>
    <x v="3"/>
    <s v="FUR-FU-10000221"/>
    <x v="0"/>
    <x v="5"/>
    <x v="534"/>
    <x v="2352"/>
    <n v="4"/>
    <n v="0"/>
    <x v="2555"/>
    <x v="3"/>
    <x v="0"/>
    <n v="0.5"/>
    <n v="7.6923076923076927E-2"/>
  </r>
  <r>
    <x v="2854"/>
    <s v="CA-2019-137344"/>
    <x v="648"/>
    <d v="2019-08-20T00:00:00"/>
    <s v="Same Day"/>
    <s v="EM-13810"/>
    <x v="613"/>
    <x v="1"/>
    <x v="0"/>
    <s v="Franklin"/>
    <x v="31"/>
    <n v="2038"/>
    <x v="3"/>
    <s v="OFF-ST-10000344"/>
    <x v="1"/>
    <x v="4"/>
    <x v="1022"/>
    <x v="2353"/>
    <n v="3"/>
    <n v="0"/>
    <x v="2556"/>
    <x v="3"/>
    <x v="0"/>
    <n v="1"/>
    <n v="0.14285714285714285"/>
  </r>
  <r>
    <x v="2855"/>
    <s v="CA-2019-169810"/>
    <x v="800"/>
    <d v="2019-07-31T00:00:00"/>
    <s v="Standard Class"/>
    <s v="RB-19360"/>
    <x v="181"/>
    <x v="0"/>
    <x v="0"/>
    <s v="Sioux Falls"/>
    <x v="44"/>
    <n v="57103"/>
    <x v="2"/>
    <s v="OFF-LA-10003663"/>
    <x v="1"/>
    <x v="2"/>
    <x v="1373"/>
    <x v="2354"/>
    <n v="7"/>
    <n v="0"/>
    <x v="2557"/>
    <x v="2"/>
    <x v="0"/>
    <n v="1"/>
    <n v="5.5555555555555552E-2"/>
  </r>
  <r>
    <x v="2856"/>
    <s v="CA-2018-128594"/>
    <x v="370"/>
    <d v="2018-08-29T00:00:00"/>
    <s v="First Class"/>
    <s v="DJ-13510"/>
    <x v="137"/>
    <x v="1"/>
    <x v="0"/>
    <s v="San Diego"/>
    <x v="1"/>
    <n v="92037"/>
    <x v="1"/>
    <s v="FUR-CH-10001215"/>
    <x v="0"/>
    <x v="1"/>
    <x v="445"/>
    <x v="2355"/>
    <n v="4"/>
    <n v="0.2"/>
    <x v="2558"/>
    <x v="1"/>
    <x v="0"/>
    <n v="1"/>
    <n v="7.6923076923076927E-2"/>
  </r>
  <r>
    <x v="2857"/>
    <s v="CA-2018-154690"/>
    <x v="243"/>
    <d v="2018-08-17T00:00:00"/>
    <s v="Second Class"/>
    <s v="CC-12370"/>
    <x v="666"/>
    <x v="0"/>
    <x v="0"/>
    <s v="Fayetteville"/>
    <x v="3"/>
    <n v="28314"/>
    <x v="0"/>
    <s v="FUR-CH-10000988"/>
    <x v="0"/>
    <x v="1"/>
    <x v="1141"/>
    <x v="2284"/>
    <n v="2"/>
    <n v="0.2"/>
    <x v="2469"/>
    <x v="0"/>
    <x v="0"/>
    <n v="1"/>
    <n v="9.0909090909090912E-2"/>
  </r>
  <r>
    <x v="2858"/>
    <s v="CA-2019-138975"/>
    <x v="240"/>
    <d v="2019-05-23T00:00:00"/>
    <s v="Standard Class"/>
    <s v="SC-20380"/>
    <x v="618"/>
    <x v="0"/>
    <x v="0"/>
    <s v="Atlanta"/>
    <x v="32"/>
    <n v="30318"/>
    <x v="0"/>
    <s v="TEC-AC-10003441"/>
    <x v="2"/>
    <x v="11"/>
    <x v="658"/>
    <x v="766"/>
    <n v="4"/>
    <n v="0"/>
    <x v="788"/>
    <x v="0"/>
    <x v="0"/>
    <n v="0.25"/>
    <n v="0.05"/>
  </r>
  <r>
    <x v="2859"/>
    <s v="CA-2019-138975"/>
    <x v="240"/>
    <d v="2019-05-23T00:00:00"/>
    <s v="Standard Class"/>
    <s v="SC-20380"/>
    <x v="618"/>
    <x v="0"/>
    <x v="0"/>
    <s v="Atlanta"/>
    <x v="32"/>
    <n v="30318"/>
    <x v="0"/>
    <s v="TEC-PH-10004389"/>
    <x v="2"/>
    <x v="7"/>
    <x v="1431"/>
    <x v="2258"/>
    <n v="3"/>
    <n v="0"/>
    <x v="2559"/>
    <x v="0"/>
    <x v="0"/>
    <n v="0.25"/>
    <n v="0.05"/>
  </r>
  <r>
    <x v="2860"/>
    <s v="CA-2019-138975"/>
    <x v="240"/>
    <d v="2019-05-23T00:00:00"/>
    <s v="Standard Class"/>
    <s v="SC-20380"/>
    <x v="618"/>
    <x v="0"/>
    <x v="0"/>
    <s v="Atlanta"/>
    <x v="32"/>
    <n v="30318"/>
    <x v="0"/>
    <s v="FUR-BO-10004695"/>
    <x v="0"/>
    <x v="0"/>
    <x v="200"/>
    <x v="2356"/>
    <n v="9"/>
    <n v="0"/>
    <x v="2560"/>
    <x v="0"/>
    <x v="0"/>
    <n v="0.25"/>
    <n v="0.05"/>
  </r>
  <r>
    <x v="2861"/>
    <s v="CA-2019-138975"/>
    <x v="240"/>
    <d v="2019-05-23T00:00:00"/>
    <s v="Standard Class"/>
    <s v="SC-20380"/>
    <x v="618"/>
    <x v="0"/>
    <x v="0"/>
    <s v="Atlanta"/>
    <x v="32"/>
    <n v="30318"/>
    <x v="0"/>
    <s v="OFF-PA-10000100"/>
    <x v="1"/>
    <x v="10"/>
    <x v="833"/>
    <x v="2357"/>
    <n v="7"/>
    <n v="0"/>
    <x v="2561"/>
    <x v="0"/>
    <x v="0"/>
    <n v="0.25"/>
    <n v="0.05"/>
  </r>
  <r>
    <x v="2862"/>
    <s v="CA-2019-106537"/>
    <x v="801"/>
    <d v="2019-08-17T00:00:00"/>
    <s v="Standard Class"/>
    <s v="RH-19495"/>
    <x v="302"/>
    <x v="0"/>
    <x v="0"/>
    <s v="Orlando"/>
    <x v="2"/>
    <n v="32839"/>
    <x v="0"/>
    <s v="OFF-PA-10000223"/>
    <x v="1"/>
    <x v="10"/>
    <x v="1383"/>
    <x v="561"/>
    <n v="4"/>
    <n v="0.2"/>
    <x v="570"/>
    <x v="0"/>
    <x v="0"/>
    <n v="1"/>
    <n v="0.125"/>
  </r>
  <r>
    <x v="2863"/>
    <s v="US-2019-103828"/>
    <x v="802"/>
    <d v="2019-08-13T00:00:00"/>
    <s v="Same Day"/>
    <s v="JK-15370"/>
    <x v="271"/>
    <x v="0"/>
    <x v="0"/>
    <s v="San Francisco"/>
    <x v="1"/>
    <n v="94122"/>
    <x v="1"/>
    <s v="OFF-ST-10001325"/>
    <x v="1"/>
    <x v="4"/>
    <x v="471"/>
    <x v="974"/>
    <n v="3"/>
    <n v="0"/>
    <x v="1011"/>
    <x v="1"/>
    <x v="1"/>
    <n v="0.25"/>
    <n v="5.8823529411764705E-2"/>
  </r>
  <r>
    <x v="2864"/>
    <s v="US-2019-103828"/>
    <x v="802"/>
    <d v="2019-08-13T00:00:00"/>
    <s v="Same Day"/>
    <s v="JK-15370"/>
    <x v="271"/>
    <x v="0"/>
    <x v="0"/>
    <s v="San Francisco"/>
    <x v="1"/>
    <n v="94122"/>
    <x v="1"/>
    <s v="OFF-AP-10004249"/>
    <x v="1"/>
    <x v="9"/>
    <x v="360"/>
    <x v="2358"/>
    <n v="7"/>
    <n v="0"/>
    <x v="2562"/>
    <x v="1"/>
    <x v="1"/>
    <n v="0.25"/>
    <n v="5.8823529411764705E-2"/>
  </r>
  <r>
    <x v="2865"/>
    <s v="US-2019-103828"/>
    <x v="802"/>
    <d v="2019-08-13T00:00:00"/>
    <s v="Same Day"/>
    <s v="JK-15370"/>
    <x v="271"/>
    <x v="0"/>
    <x v="0"/>
    <s v="San Francisco"/>
    <x v="1"/>
    <n v="94122"/>
    <x v="1"/>
    <s v="OFF-AR-10000588"/>
    <x v="1"/>
    <x v="6"/>
    <x v="398"/>
    <x v="426"/>
    <n v="3"/>
    <n v="0"/>
    <x v="436"/>
    <x v="1"/>
    <x v="1"/>
    <n v="0.25"/>
    <n v="5.8823529411764705E-2"/>
  </r>
  <r>
    <x v="2866"/>
    <s v="US-2019-103828"/>
    <x v="802"/>
    <d v="2019-08-13T00:00:00"/>
    <s v="Same Day"/>
    <s v="JK-15370"/>
    <x v="271"/>
    <x v="0"/>
    <x v="0"/>
    <s v="San Francisco"/>
    <x v="1"/>
    <n v="94122"/>
    <x v="1"/>
    <s v="OFF-SU-10000946"/>
    <x v="1"/>
    <x v="14"/>
    <x v="327"/>
    <x v="1051"/>
    <n v="4"/>
    <n v="0"/>
    <x v="2563"/>
    <x v="1"/>
    <x v="1"/>
    <n v="0.25"/>
    <n v="5.8823529411764705E-2"/>
  </r>
  <r>
    <x v="2867"/>
    <s v="CA-2018-115588"/>
    <x v="338"/>
    <d v="2018-11-12T00:00:00"/>
    <s v="Second Class"/>
    <s v="AF-10885"/>
    <x v="314"/>
    <x v="0"/>
    <x v="0"/>
    <s v="Toledo"/>
    <x v="24"/>
    <n v="43615"/>
    <x v="3"/>
    <s v="OFF-SU-10001225"/>
    <x v="1"/>
    <x v="14"/>
    <x v="327"/>
    <x v="2359"/>
    <n v="5"/>
    <n v="0.2"/>
    <x v="2564"/>
    <x v="3"/>
    <x v="0"/>
    <n v="0.5"/>
    <n v="0.14285714285714285"/>
  </r>
  <r>
    <x v="2868"/>
    <s v="CA-2018-115588"/>
    <x v="338"/>
    <d v="2018-11-12T00:00:00"/>
    <s v="Second Class"/>
    <s v="AF-10885"/>
    <x v="314"/>
    <x v="0"/>
    <x v="0"/>
    <s v="Toledo"/>
    <x v="24"/>
    <n v="43615"/>
    <x v="3"/>
    <s v="OFF-ST-10001558"/>
    <x v="1"/>
    <x v="4"/>
    <x v="719"/>
    <x v="2360"/>
    <n v="3"/>
    <n v="0.2"/>
    <x v="2565"/>
    <x v="3"/>
    <x v="0"/>
    <n v="0.5"/>
    <n v="0.14285714285714285"/>
  </r>
  <r>
    <x v="2869"/>
    <s v="CA-2019-143861"/>
    <x v="492"/>
    <d v="2019-06-19T00:00:00"/>
    <s v="Standard Class"/>
    <s v="LC-16885"/>
    <x v="62"/>
    <x v="0"/>
    <x v="0"/>
    <s v="Saint Petersburg"/>
    <x v="2"/>
    <n v="33710"/>
    <x v="0"/>
    <s v="FUR-FU-10001546"/>
    <x v="0"/>
    <x v="5"/>
    <x v="1432"/>
    <x v="1232"/>
    <n v="2"/>
    <n v="0.2"/>
    <x v="2566"/>
    <x v="0"/>
    <x v="0"/>
    <n v="1"/>
    <n v="4.3478260869565216E-2"/>
  </r>
  <r>
    <x v="2870"/>
    <s v="CA-2016-148040"/>
    <x v="579"/>
    <d v="2016-03-26T00:00:00"/>
    <s v="Standard Class"/>
    <s v="BF-11275"/>
    <x v="667"/>
    <x v="1"/>
    <x v="0"/>
    <s v="Tucson"/>
    <x v="16"/>
    <n v="85705"/>
    <x v="1"/>
    <s v="OFF-PA-10002581"/>
    <x v="1"/>
    <x v="10"/>
    <x v="1309"/>
    <x v="1355"/>
    <n v="3"/>
    <n v="0.2"/>
    <x v="1419"/>
    <x v="1"/>
    <x v="0"/>
    <n v="0.5"/>
    <n v="0.25"/>
  </r>
  <r>
    <x v="2871"/>
    <s v="CA-2016-148040"/>
    <x v="579"/>
    <d v="2016-03-26T00:00:00"/>
    <s v="Standard Class"/>
    <s v="BF-11275"/>
    <x v="667"/>
    <x v="1"/>
    <x v="0"/>
    <s v="Tucson"/>
    <x v="16"/>
    <n v="85705"/>
    <x v="1"/>
    <s v="FUR-CH-10001482"/>
    <x v="0"/>
    <x v="1"/>
    <x v="541"/>
    <x v="2361"/>
    <n v="3"/>
    <n v="0.2"/>
    <x v="2567"/>
    <x v="1"/>
    <x v="0"/>
    <n v="0.5"/>
    <n v="0.25"/>
  </r>
  <r>
    <x v="2872"/>
    <s v="CA-2019-135167"/>
    <x v="140"/>
    <d v="2019-06-20T00:00:00"/>
    <s v="Standard Class"/>
    <s v="SC-20800"/>
    <x v="561"/>
    <x v="0"/>
    <x v="0"/>
    <s v="Los Angeles"/>
    <x v="1"/>
    <n v="90036"/>
    <x v="1"/>
    <s v="OFF-AR-10002399"/>
    <x v="1"/>
    <x v="6"/>
    <x v="319"/>
    <x v="2362"/>
    <n v="1"/>
    <n v="0"/>
    <x v="2568"/>
    <x v="1"/>
    <x v="0"/>
    <n v="1"/>
    <n v="0.2"/>
  </r>
  <r>
    <x v="2873"/>
    <s v="CA-2019-137022"/>
    <x v="673"/>
    <d v="2019-11-22T00:00:00"/>
    <s v="Standard Class"/>
    <s v="SW-20275"/>
    <x v="349"/>
    <x v="0"/>
    <x v="0"/>
    <s v="San Diego"/>
    <x v="1"/>
    <n v="92105"/>
    <x v="1"/>
    <s v="OFF-ST-10001963"/>
    <x v="1"/>
    <x v="4"/>
    <x v="537"/>
    <x v="2363"/>
    <n v="8"/>
    <n v="0"/>
    <x v="2569"/>
    <x v="1"/>
    <x v="0"/>
    <n v="1"/>
    <n v="0.14285714285714285"/>
  </r>
  <r>
    <x v="2874"/>
    <s v="US-2019-102638"/>
    <x v="614"/>
    <d v="2019-12-31T00:00:00"/>
    <s v="First Class"/>
    <s v="MC-17845"/>
    <x v="266"/>
    <x v="0"/>
    <x v="0"/>
    <s v="New York City"/>
    <x v="15"/>
    <n v="10035"/>
    <x v="3"/>
    <s v="OFF-FA-10002988"/>
    <x v="1"/>
    <x v="13"/>
    <x v="132"/>
    <x v="2364"/>
    <n v="3"/>
    <n v="0"/>
    <x v="2570"/>
    <x v="3"/>
    <x v="0"/>
    <n v="1"/>
    <n v="7.1428571428571425E-2"/>
  </r>
  <r>
    <x v="2875"/>
    <s v="US-2018-167339"/>
    <x v="803"/>
    <d v="2018-01-23T00:00:00"/>
    <s v="Second Class"/>
    <s v="TD-20995"/>
    <x v="143"/>
    <x v="0"/>
    <x v="0"/>
    <s v="San Diego"/>
    <x v="1"/>
    <n v="92037"/>
    <x v="1"/>
    <s v="FUR-CH-10004289"/>
    <x v="0"/>
    <x v="1"/>
    <x v="984"/>
    <x v="2365"/>
    <n v="2"/>
    <n v="0.2"/>
    <x v="2571"/>
    <x v="1"/>
    <x v="0"/>
    <n v="0.5"/>
    <n v="6.25E-2"/>
  </r>
  <r>
    <x v="2876"/>
    <s v="US-2018-167339"/>
    <x v="803"/>
    <d v="2018-01-23T00:00:00"/>
    <s v="Second Class"/>
    <s v="TD-20995"/>
    <x v="143"/>
    <x v="0"/>
    <x v="0"/>
    <s v="San Diego"/>
    <x v="1"/>
    <n v="92037"/>
    <x v="1"/>
    <s v="FUR-CH-10000785"/>
    <x v="0"/>
    <x v="1"/>
    <x v="323"/>
    <x v="2366"/>
    <n v="7"/>
    <n v="0.2"/>
    <x v="2572"/>
    <x v="1"/>
    <x v="0"/>
    <n v="0.5"/>
    <n v="6.25E-2"/>
  </r>
  <r>
    <x v="2877"/>
    <s v="CA-2018-152072"/>
    <x v="804"/>
    <d v="2018-01-19T00:00:00"/>
    <s v="Standard Class"/>
    <s v="Dp-13240"/>
    <x v="656"/>
    <x v="2"/>
    <x v="0"/>
    <s v="Westfield"/>
    <x v="30"/>
    <n v="7090"/>
    <x v="3"/>
    <s v="OFF-EN-10003040"/>
    <x v="1"/>
    <x v="12"/>
    <x v="1233"/>
    <x v="2367"/>
    <n v="2"/>
    <n v="0"/>
    <x v="2573"/>
    <x v="3"/>
    <x v="0"/>
    <n v="0.33333333333333331"/>
    <n v="3.4482758620689655E-2"/>
  </r>
  <r>
    <x v="2878"/>
    <s v="CA-2018-152072"/>
    <x v="804"/>
    <d v="2018-01-19T00:00:00"/>
    <s v="Standard Class"/>
    <s v="Dp-13240"/>
    <x v="656"/>
    <x v="2"/>
    <x v="0"/>
    <s v="Westfield"/>
    <x v="30"/>
    <n v="7090"/>
    <x v="3"/>
    <s v="OFF-AR-10001573"/>
    <x v="1"/>
    <x v="6"/>
    <x v="373"/>
    <x v="2368"/>
    <n v="2"/>
    <n v="0"/>
    <x v="2574"/>
    <x v="3"/>
    <x v="0"/>
    <n v="0.33333333333333331"/>
    <n v="3.4482758620689655E-2"/>
  </r>
  <r>
    <x v="2879"/>
    <s v="CA-2018-152072"/>
    <x v="804"/>
    <d v="2018-01-19T00:00:00"/>
    <s v="Standard Class"/>
    <s v="Dp-13240"/>
    <x v="656"/>
    <x v="2"/>
    <x v="0"/>
    <s v="Westfield"/>
    <x v="30"/>
    <n v="7090"/>
    <x v="3"/>
    <s v="TEC-AC-10000844"/>
    <x v="2"/>
    <x v="11"/>
    <x v="106"/>
    <x v="2369"/>
    <n v="3"/>
    <n v="0"/>
    <x v="2575"/>
    <x v="3"/>
    <x v="0"/>
    <n v="0.33333333333333331"/>
    <n v="3.4482758620689655E-2"/>
  </r>
  <r>
    <x v="2880"/>
    <s v="CA-2018-102932"/>
    <x v="251"/>
    <d v="2018-09-23T00:00:00"/>
    <s v="Second Class"/>
    <s v="SD-20485"/>
    <x v="174"/>
    <x v="2"/>
    <x v="0"/>
    <s v="Orange"/>
    <x v="30"/>
    <n v="7050"/>
    <x v="3"/>
    <s v="OFF-BI-10000756"/>
    <x v="1"/>
    <x v="8"/>
    <x v="15"/>
    <x v="2370"/>
    <n v="6"/>
    <n v="0"/>
    <x v="2576"/>
    <x v="3"/>
    <x v="0"/>
    <n v="0.5"/>
    <n v="4.7619047619047616E-2"/>
  </r>
  <r>
    <x v="2881"/>
    <s v="CA-2018-102932"/>
    <x v="251"/>
    <d v="2018-09-23T00:00:00"/>
    <s v="Second Class"/>
    <s v="SD-20485"/>
    <x v="174"/>
    <x v="2"/>
    <x v="0"/>
    <s v="Orange"/>
    <x v="30"/>
    <n v="7050"/>
    <x v="3"/>
    <s v="OFF-SU-10000381"/>
    <x v="1"/>
    <x v="14"/>
    <x v="660"/>
    <x v="1056"/>
    <n v="3"/>
    <n v="0"/>
    <x v="1096"/>
    <x v="3"/>
    <x v="0"/>
    <n v="0.5"/>
    <n v="4.7619047619047616E-2"/>
  </r>
  <r>
    <x v="2882"/>
    <s v="CA-2016-165540"/>
    <x v="805"/>
    <d v="2016-02-25T00:00:00"/>
    <s v="Standard Class"/>
    <s v="TM-21010"/>
    <x v="612"/>
    <x v="0"/>
    <x v="0"/>
    <s v="Woodstock"/>
    <x v="10"/>
    <n v="60098"/>
    <x v="2"/>
    <s v="OFF-BI-10004094"/>
    <x v="1"/>
    <x v="8"/>
    <x v="608"/>
    <x v="2371"/>
    <n v="5"/>
    <n v="0.8"/>
    <x v="2577"/>
    <x v="2"/>
    <x v="0"/>
    <n v="1"/>
    <n v="5.2631578947368418E-2"/>
  </r>
  <r>
    <x v="2883"/>
    <s v="CA-2018-130799"/>
    <x v="583"/>
    <d v="2018-11-16T00:00:00"/>
    <s v="Second Class"/>
    <s v="BK-11260"/>
    <x v="318"/>
    <x v="0"/>
    <x v="0"/>
    <s v="San Francisco"/>
    <x v="1"/>
    <n v="94110"/>
    <x v="1"/>
    <s v="FUR-FU-10001852"/>
    <x v="0"/>
    <x v="5"/>
    <x v="845"/>
    <x v="2372"/>
    <n v="4"/>
    <n v="0"/>
    <x v="2578"/>
    <x v="1"/>
    <x v="0"/>
    <n v="1"/>
    <n v="6.25E-2"/>
  </r>
  <r>
    <x v="2884"/>
    <s v="CA-2018-164483"/>
    <x v="806"/>
    <d v="2018-02-03T00:00:00"/>
    <s v="Standard Class"/>
    <s v="JF-15490"/>
    <x v="223"/>
    <x v="0"/>
    <x v="0"/>
    <s v="San Francisco"/>
    <x v="1"/>
    <n v="94122"/>
    <x v="1"/>
    <s v="OFF-BI-10000014"/>
    <x v="1"/>
    <x v="8"/>
    <x v="634"/>
    <x v="738"/>
    <n v="2"/>
    <n v="0.2"/>
    <x v="756"/>
    <x v="1"/>
    <x v="0"/>
    <n v="1"/>
    <n v="6.6666666666666666E-2"/>
  </r>
  <r>
    <x v="2885"/>
    <s v="US-2018-159856"/>
    <x v="807"/>
    <d v="2018-10-22T00:00:00"/>
    <s v="Standard Class"/>
    <s v="EP-13915"/>
    <x v="212"/>
    <x v="0"/>
    <x v="0"/>
    <s v="Tempe"/>
    <x v="16"/>
    <n v="85281"/>
    <x v="1"/>
    <s v="FUR-CH-10003396"/>
    <x v="0"/>
    <x v="1"/>
    <x v="390"/>
    <x v="2373"/>
    <n v="5"/>
    <n v="0.2"/>
    <x v="2579"/>
    <x v="1"/>
    <x v="0"/>
    <n v="1"/>
    <n v="3.2258064516129031E-2"/>
  </r>
  <r>
    <x v="2886"/>
    <s v="CA-2019-102099"/>
    <x v="404"/>
    <d v="2019-12-19T00:00:00"/>
    <s v="First Class"/>
    <s v="EP-13915"/>
    <x v="212"/>
    <x v="0"/>
    <x v="0"/>
    <s v="Los Angeles"/>
    <x v="1"/>
    <n v="90008"/>
    <x v="1"/>
    <s v="OFF-AR-10003811"/>
    <x v="1"/>
    <x v="6"/>
    <x v="454"/>
    <x v="153"/>
    <n v="3"/>
    <n v="0"/>
    <x v="155"/>
    <x v="1"/>
    <x v="0"/>
    <n v="0.33333333333333331"/>
    <n v="3.2258064516129031E-2"/>
  </r>
  <r>
    <x v="2887"/>
    <s v="CA-2019-102099"/>
    <x v="404"/>
    <d v="2019-12-19T00:00:00"/>
    <s v="First Class"/>
    <s v="EP-13915"/>
    <x v="212"/>
    <x v="0"/>
    <x v="0"/>
    <s v="Los Angeles"/>
    <x v="1"/>
    <n v="90008"/>
    <x v="1"/>
    <s v="OFF-PA-10003172"/>
    <x v="1"/>
    <x v="10"/>
    <x v="854"/>
    <x v="91"/>
    <n v="2"/>
    <n v="0"/>
    <x v="91"/>
    <x v="1"/>
    <x v="0"/>
    <n v="0.33333333333333331"/>
    <n v="3.2258064516129031E-2"/>
  </r>
  <r>
    <x v="2888"/>
    <s v="CA-2019-102099"/>
    <x v="404"/>
    <d v="2019-12-19T00:00:00"/>
    <s v="First Class"/>
    <s v="EP-13915"/>
    <x v="212"/>
    <x v="0"/>
    <x v="0"/>
    <s v="Los Angeles"/>
    <x v="1"/>
    <n v="90008"/>
    <x v="1"/>
    <s v="OFF-PA-10000289"/>
    <x v="1"/>
    <x v="10"/>
    <x v="729"/>
    <x v="56"/>
    <n v="5"/>
    <n v="0"/>
    <x v="56"/>
    <x v="1"/>
    <x v="0"/>
    <n v="0.33333333333333331"/>
    <n v="3.2258064516129031E-2"/>
  </r>
  <r>
    <x v="2889"/>
    <s v="CA-2019-164049"/>
    <x v="808"/>
    <d v="2019-11-06T00:00:00"/>
    <s v="Standard Class"/>
    <s v="KH-16630"/>
    <x v="175"/>
    <x v="1"/>
    <x v="0"/>
    <s v="Seattle"/>
    <x v="4"/>
    <n v="98105"/>
    <x v="1"/>
    <s v="OFF-PA-10000791"/>
    <x v="1"/>
    <x v="10"/>
    <x v="1433"/>
    <x v="2374"/>
    <n v="5"/>
    <n v="0"/>
    <x v="2580"/>
    <x v="1"/>
    <x v="0"/>
    <n v="1"/>
    <n v="5.8823529411764705E-2"/>
  </r>
  <r>
    <x v="2890"/>
    <s v="CA-2016-142727"/>
    <x v="333"/>
    <d v="2016-05-01T00:00:00"/>
    <s v="Second Class"/>
    <s v="HG-14845"/>
    <x v="668"/>
    <x v="0"/>
    <x v="0"/>
    <s v="Lake Charles"/>
    <x v="28"/>
    <n v="70601"/>
    <x v="0"/>
    <s v="FUR-CH-10002304"/>
    <x v="0"/>
    <x v="1"/>
    <x v="790"/>
    <x v="2375"/>
    <n v="2"/>
    <n v="0"/>
    <x v="2581"/>
    <x v="0"/>
    <x v="0"/>
    <n v="0.5"/>
    <n v="0.1"/>
  </r>
  <r>
    <x v="2891"/>
    <s v="CA-2016-142727"/>
    <x v="333"/>
    <d v="2016-05-01T00:00:00"/>
    <s v="Second Class"/>
    <s v="HG-14845"/>
    <x v="668"/>
    <x v="0"/>
    <x v="0"/>
    <s v="Lake Charles"/>
    <x v="28"/>
    <n v="70601"/>
    <x v="0"/>
    <s v="OFF-BI-10000136"/>
    <x v="1"/>
    <x v="8"/>
    <x v="945"/>
    <x v="1465"/>
    <n v="3"/>
    <n v="0"/>
    <x v="2582"/>
    <x v="0"/>
    <x v="0"/>
    <n v="0.5"/>
    <n v="0.1"/>
  </r>
  <r>
    <x v="2892"/>
    <s v="CA-2019-139913"/>
    <x v="436"/>
    <d v="2019-10-29T00:00:00"/>
    <s v="Standard Class"/>
    <s v="JC-16105"/>
    <x v="36"/>
    <x v="1"/>
    <x v="0"/>
    <s v="Rochester"/>
    <x v="15"/>
    <n v="14609"/>
    <x v="3"/>
    <s v="OFF-PA-10003739"/>
    <x v="1"/>
    <x v="10"/>
    <x v="1434"/>
    <x v="1057"/>
    <n v="2"/>
    <n v="0"/>
    <x v="1302"/>
    <x v="3"/>
    <x v="0"/>
    <n v="0.25"/>
    <n v="0.1111111111111111"/>
  </r>
  <r>
    <x v="2893"/>
    <s v="CA-2019-139913"/>
    <x v="436"/>
    <d v="2019-10-29T00:00:00"/>
    <s v="Standard Class"/>
    <s v="JC-16105"/>
    <x v="36"/>
    <x v="1"/>
    <x v="0"/>
    <s v="Rochester"/>
    <x v="15"/>
    <n v="14609"/>
    <x v="3"/>
    <s v="OFF-PA-10002479"/>
    <x v="1"/>
    <x v="10"/>
    <x v="219"/>
    <x v="1603"/>
    <n v="5"/>
    <n v="0"/>
    <x v="1698"/>
    <x v="3"/>
    <x v="0"/>
    <n v="0.25"/>
    <n v="0.1111111111111111"/>
  </r>
  <r>
    <x v="2894"/>
    <s v="CA-2019-139913"/>
    <x v="436"/>
    <d v="2019-10-29T00:00:00"/>
    <s v="Standard Class"/>
    <s v="JC-16105"/>
    <x v="36"/>
    <x v="1"/>
    <x v="0"/>
    <s v="Rochester"/>
    <x v="15"/>
    <n v="14609"/>
    <x v="3"/>
    <s v="FUR-FU-10000771"/>
    <x v="0"/>
    <x v="5"/>
    <x v="1435"/>
    <x v="2376"/>
    <n v="11"/>
    <n v="0"/>
    <x v="2583"/>
    <x v="3"/>
    <x v="0"/>
    <n v="0.25"/>
    <n v="0.1111111111111111"/>
  </r>
  <r>
    <x v="2895"/>
    <s v="CA-2019-139913"/>
    <x v="436"/>
    <d v="2019-10-29T00:00:00"/>
    <s v="Standard Class"/>
    <s v="JC-16105"/>
    <x v="36"/>
    <x v="1"/>
    <x v="0"/>
    <s v="Rochester"/>
    <x v="15"/>
    <n v="14609"/>
    <x v="3"/>
    <s v="TEC-PH-10001552"/>
    <x v="2"/>
    <x v="7"/>
    <x v="180"/>
    <x v="1211"/>
    <n v="3"/>
    <n v="0"/>
    <x v="2584"/>
    <x v="3"/>
    <x v="0"/>
    <n v="0.25"/>
    <n v="0.1111111111111111"/>
  </r>
  <r>
    <x v="2896"/>
    <s v="CA-2016-169033"/>
    <x v="809"/>
    <d v="2016-04-03T00:00:00"/>
    <s v="Standard Class"/>
    <s v="KM-16720"/>
    <x v="27"/>
    <x v="0"/>
    <x v="0"/>
    <s v="Long Beach"/>
    <x v="15"/>
    <n v="11561"/>
    <x v="3"/>
    <s v="OFF-AR-10001915"/>
    <x v="1"/>
    <x v="6"/>
    <x v="1057"/>
    <x v="2377"/>
    <n v="5"/>
    <n v="0"/>
    <x v="2585"/>
    <x v="3"/>
    <x v="0"/>
    <n v="1"/>
    <n v="3.5714285714285712E-2"/>
  </r>
  <r>
    <x v="2897"/>
    <s v="US-2018-164630"/>
    <x v="810"/>
    <d v="2018-01-09T00:00:00"/>
    <s v="Standard Class"/>
    <s v="EB-13975"/>
    <x v="424"/>
    <x v="1"/>
    <x v="0"/>
    <s v="Charlotte"/>
    <x v="3"/>
    <n v="28205"/>
    <x v="0"/>
    <s v="TEC-CO-10000971"/>
    <x v="2"/>
    <x v="16"/>
    <x v="1313"/>
    <x v="2378"/>
    <n v="4"/>
    <n v="0.2"/>
    <x v="2586"/>
    <x v="0"/>
    <x v="0"/>
    <n v="1"/>
    <n v="0.16666666666666666"/>
  </r>
  <r>
    <x v="2898"/>
    <s v="US-2017-114839"/>
    <x v="33"/>
    <d v="2017-04-30T00:00:00"/>
    <s v="Standard Class"/>
    <s v="PW-19240"/>
    <x v="617"/>
    <x v="0"/>
    <x v="0"/>
    <s v="Houston"/>
    <x v="5"/>
    <n v="77036"/>
    <x v="2"/>
    <s v="FUR-CH-10004086"/>
    <x v="0"/>
    <x v="1"/>
    <x v="284"/>
    <x v="2379"/>
    <n v="2"/>
    <n v="0.3"/>
    <x v="2587"/>
    <x v="2"/>
    <x v="0"/>
    <n v="1"/>
    <n v="8.3333333333333329E-2"/>
  </r>
  <r>
    <x v="2899"/>
    <s v="CA-2017-166464"/>
    <x v="811"/>
    <d v="2017-09-17T00:00:00"/>
    <s v="Standard Class"/>
    <s v="PG-18895"/>
    <x v="38"/>
    <x v="0"/>
    <x v="0"/>
    <s v="New York City"/>
    <x v="15"/>
    <n v="10035"/>
    <x v="3"/>
    <s v="TEC-CO-10000971"/>
    <x v="2"/>
    <x v="16"/>
    <x v="1313"/>
    <x v="2006"/>
    <n v="2"/>
    <n v="0.2"/>
    <x v="2158"/>
    <x v="3"/>
    <x v="0"/>
    <n v="0.5"/>
    <n v="5.8823529411764705E-2"/>
  </r>
  <r>
    <x v="2900"/>
    <s v="CA-2017-166464"/>
    <x v="811"/>
    <d v="2017-09-17T00:00:00"/>
    <s v="Standard Class"/>
    <s v="PG-18895"/>
    <x v="38"/>
    <x v="0"/>
    <x v="0"/>
    <s v="New York City"/>
    <x v="15"/>
    <n v="10035"/>
    <x v="3"/>
    <s v="OFF-LA-10001317"/>
    <x v="1"/>
    <x v="2"/>
    <x v="396"/>
    <x v="2380"/>
    <n v="4"/>
    <n v="0"/>
    <x v="2588"/>
    <x v="3"/>
    <x v="0"/>
    <n v="0.5"/>
    <n v="5.8823529411764705E-2"/>
  </r>
  <r>
    <x v="2901"/>
    <s v="CA-2019-124898"/>
    <x v="220"/>
    <d v="2019-09-15T00:00:00"/>
    <s v="Standard Class"/>
    <s v="DB-12910"/>
    <x v="626"/>
    <x v="2"/>
    <x v="0"/>
    <s v="Columbus"/>
    <x v="32"/>
    <n v="31907"/>
    <x v="0"/>
    <s v="OFF-PA-10003656"/>
    <x v="1"/>
    <x v="10"/>
    <x v="778"/>
    <x v="2381"/>
    <n v="7"/>
    <n v="0"/>
    <x v="2589"/>
    <x v="0"/>
    <x v="0"/>
    <n v="1"/>
    <n v="8.3333333333333329E-2"/>
  </r>
  <r>
    <x v="2902"/>
    <s v="CA-2018-164035"/>
    <x v="1"/>
    <d v="2018-06-17T00:00:00"/>
    <s v="Standard Class"/>
    <s v="CR-12730"/>
    <x v="257"/>
    <x v="0"/>
    <x v="0"/>
    <s v="Chicago"/>
    <x v="10"/>
    <n v="60610"/>
    <x v="2"/>
    <s v="OFF-PA-10002160"/>
    <x v="1"/>
    <x v="10"/>
    <x v="1199"/>
    <x v="2382"/>
    <n v="5"/>
    <n v="0.2"/>
    <x v="2590"/>
    <x v="2"/>
    <x v="0"/>
    <n v="1"/>
    <n v="0.16666666666666666"/>
  </r>
  <r>
    <x v="2903"/>
    <s v="CA-2018-153577"/>
    <x v="812"/>
    <d v="2018-07-01T00:00:00"/>
    <s v="Standard Class"/>
    <s v="KH-16330"/>
    <x v="542"/>
    <x v="1"/>
    <x v="0"/>
    <s v="Highland Park"/>
    <x v="10"/>
    <n v="60035"/>
    <x v="2"/>
    <s v="OFF-PA-10000575"/>
    <x v="1"/>
    <x v="10"/>
    <x v="1059"/>
    <x v="2383"/>
    <n v="7"/>
    <n v="0.2"/>
    <x v="2591"/>
    <x v="2"/>
    <x v="0"/>
    <n v="0.5"/>
    <n v="5.5555555555555552E-2"/>
  </r>
  <r>
    <x v="2904"/>
    <s v="CA-2018-153577"/>
    <x v="812"/>
    <d v="2018-07-01T00:00:00"/>
    <s v="Standard Class"/>
    <s v="KH-16330"/>
    <x v="542"/>
    <x v="1"/>
    <x v="0"/>
    <s v="Highland Park"/>
    <x v="10"/>
    <n v="60035"/>
    <x v="2"/>
    <s v="FUR-CH-10003981"/>
    <x v="0"/>
    <x v="1"/>
    <x v="1175"/>
    <x v="2384"/>
    <n v="3"/>
    <n v="0.3"/>
    <x v="2592"/>
    <x v="2"/>
    <x v="0"/>
    <n v="0.5"/>
    <n v="5.5555555555555552E-2"/>
  </r>
  <r>
    <x v="2905"/>
    <s v="CA-2016-127586"/>
    <x v="467"/>
    <d v="2016-09-30T00:00:00"/>
    <s v="Standard Class"/>
    <s v="CS-12400"/>
    <x v="37"/>
    <x v="2"/>
    <x v="0"/>
    <s v="Seattle"/>
    <x v="4"/>
    <n v="98115"/>
    <x v="1"/>
    <s v="OFF-ST-10002615"/>
    <x v="1"/>
    <x v="4"/>
    <x v="1436"/>
    <x v="2385"/>
    <n v="2"/>
    <n v="0"/>
    <x v="2593"/>
    <x v="1"/>
    <x v="0"/>
    <n v="1"/>
    <n v="7.1428571428571425E-2"/>
  </r>
  <r>
    <x v="2906"/>
    <s v="CA-2019-121615"/>
    <x v="132"/>
    <d v="2019-11-09T00:00:00"/>
    <s v="Standard Class"/>
    <s v="DL-12925"/>
    <x v="351"/>
    <x v="0"/>
    <x v="0"/>
    <s v="Eagan"/>
    <x v="11"/>
    <n v="55122"/>
    <x v="2"/>
    <s v="OFF-PA-10000327"/>
    <x v="1"/>
    <x v="10"/>
    <x v="1437"/>
    <x v="18"/>
    <n v="2"/>
    <n v="0"/>
    <x v="1608"/>
    <x v="2"/>
    <x v="0"/>
    <n v="0.33333333333333331"/>
    <n v="7.1428571428571425E-2"/>
  </r>
  <r>
    <x v="2907"/>
    <s v="CA-2019-121615"/>
    <x v="132"/>
    <d v="2019-11-09T00:00:00"/>
    <s v="Standard Class"/>
    <s v="DL-12925"/>
    <x v="351"/>
    <x v="0"/>
    <x v="0"/>
    <s v="Eagan"/>
    <x v="11"/>
    <n v="55122"/>
    <x v="2"/>
    <s v="OFF-ST-10001325"/>
    <x v="1"/>
    <x v="4"/>
    <x v="471"/>
    <x v="2386"/>
    <n v="5"/>
    <n v="0"/>
    <x v="2594"/>
    <x v="2"/>
    <x v="0"/>
    <n v="0.33333333333333331"/>
    <n v="7.1428571428571425E-2"/>
  </r>
  <r>
    <x v="2908"/>
    <s v="CA-2019-121615"/>
    <x v="132"/>
    <d v="2019-11-09T00:00:00"/>
    <s v="Standard Class"/>
    <s v="DL-12925"/>
    <x v="351"/>
    <x v="0"/>
    <x v="0"/>
    <s v="Eagan"/>
    <x v="11"/>
    <n v="55122"/>
    <x v="2"/>
    <s v="OFF-LA-10001771"/>
    <x v="1"/>
    <x v="2"/>
    <x v="1128"/>
    <x v="1830"/>
    <n v="3"/>
    <n v="0"/>
    <x v="2595"/>
    <x v="2"/>
    <x v="0"/>
    <n v="0.33333333333333331"/>
    <n v="7.1428571428571425E-2"/>
  </r>
  <r>
    <x v="2909"/>
    <s v="CA-2019-166415"/>
    <x v="600"/>
    <d v="2019-02-23T00:00:00"/>
    <s v="Standard Class"/>
    <s v="ME-17725"/>
    <x v="250"/>
    <x v="0"/>
    <x v="0"/>
    <s v="Seattle"/>
    <x v="4"/>
    <n v="98103"/>
    <x v="1"/>
    <s v="OFF-FA-10004968"/>
    <x v="1"/>
    <x v="13"/>
    <x v="1019"/>
    <x v="2387"/>
    <n v="3"/>
    <n v="0"/>
    <x v="2596"/>
    <x v="1"/>
    <x v="0"/>
    <n v="1"/>
    <n v="7.6923076923076927E-2"/>
  </r>
  <r>
    <x v="2910"/>
    <s v="CA-2017-118444"/>
    <x v="599"/>
    <d v="2017-11-09T00:00:00"/>
    <s v="Standard Class"/>
    <s v="VD-21670"/>
    <x v="104"/>
    <x v="0"/>
    <x v="0"/>
    <s v="Coral Springs"/>
    <x v="2"/>
    <n v="33065"/>
    <x v="0"/>
    <s v="OFF-AP-10000576"/>
    <x v="1"/>
    <x v="9"/>
    <x v="850"/>
    <x v="2388"/>
    <n v="4"/>
    <n v="0.2"/>
    <x v="2597"/>
    <x v="0"/>
    <x v="0"/>
    <n v="1"/>
    <n v="6.25E-2"/>
  </r>
  <r>
    <x v="2911"/>
    <s v="CA-2016-113929"/>
    <x v="737"/>
    <d v="2016-06-21T00:00:00"/>
    <s v="Standard Class"/>
    <s v="CK-12205"/>
    <x v="237"/>
    <x v="0"/>
    <x v="0"/>
    <s v="Hempstead"/>
    <x v="15"/>
    <n v="11550"/>
    <x v="3"/>
    <s v="OFF-EN-10003286"/>
    <x v="1"/>
    <x v="12"/>
    <x v="153"/>
    <x v="1417"/>
    <n v="5"/>
    <n v="0"/>
    <x v="2598"/>
    <x v="3"/>
    <x v="0"/>
    <n v="0.33333333333333331"/>
    <n v="3.125E-2"/>
  </r>
  <r>
    <x v="2912"/>
    <s v="CA-2016-113929"/>
    <x v="737"/>
    <d v="2016-06-21T00:00:00"/>
    <s v="Standard Class"/>
    <s v="CK-12205"/>
    <x v="237"/>
    <x v="0"/>
    <x v="0"/>
    <s v="Hempstead"/>
    <x v="15"/>
    <n v="11550"/>
    <x v="3"/>
    <s v="OFF-AR-10003772"/>
    <x v="1"/>
    <x v="6"/>
    <x v="1438"/>
    <x v="768"/>
    <n v="4"/>
    <n v="0"/>
    <x v="2599"/>
    <x v="3"/>
    <x v="0"/>
    <n v="0.33333333333333331"/>
    <n v="3.125E-2"/>
  </r>
  <r>
    <x v="2913"/>
    <s v="CA-2016-113929"/>
    <x v="737"/>
    <d v="2016-06-21T00:00:00"/>
    <s v="Standard Class"/>
    <s v="CK-12205"/>
    <x v="237"/>
    <x v="0"/>
    <x v="0"/>
    <s v="Hempstead"/>
    <x v="15"/>
    <n v="11550"/>
    <x v="3"/>
    <s v="OFF-BI-10002852"/>
    <x v="1"/>
    <x v="8"/>
    <x v="91"/>
    <x v="2389"/>
    <n v="3"/>
    <n v="0.2"/>
    <x v="2600"/>
    <x v="3"/>
    <x v="0"/>
    <n v="0.33333333333333331"/>
    <n v="3.125E-2"/>
  </r>
  <r>
    <x v="2914"/>
    <s v="CA-2017-134747"/>
    <x v="88"/>
    <d v="2017-10-17T00:00:00"/>
    <s v="Second Class"/>
    <s v="DL-12925"/>
    <x v="351"/>
    <x v="0"/>
    <x v="0"/>
    <s v="Noblesville"/>
    <x v="14"/>
    <n v="46060"/>
    <x v="2"/>
    <s v="TEC-PH-10002890"/>
    <x v="2"/>
    <x v="7"/>
    <x v="1396"/>
    <x v="2390"/>
    <n v="3"/>
    <n v="0"/>
    <x v="2601"/>
    <x v="2"/>
    <x v="0"/>
    <n v="0.33333333333333331"/>
    <n v="7.1428571428571425E-2"/>
  </r>
  <r>
    <x v="2915"/>
    <s v="CA-2017-134747"/>
    <x v="88"/>
    <d v="2017-10-17T00:00:00"/>
    <s v="Second Class"/>
    <s v="DL-12925"/>
    <x v="351"/>
    <x v="0"/>
    <x v="0"/>
    <s v="Noblesville"/>
    <x v="14"/>
    <n v="46060"/>
    <x v="2"/>
    <s v="OFF-BI-10001308"/>
    <x v="1"/>
    <x v="8"/>
    <x v="1360"/>
    <x v="2391"/>
    <n v="2"/>
    <n v="0"/>
    <x v="2602"/>
    <x v="2"/>
    <x v="0"/>
    <n v="0.33333333333333331"/>
    <n v="7.1428571428571425E-2"/>
  </r>
  <r>
    <x v="2916"/>
    <s v="CA-2017-134747"/>
    <x v="88"/>
    <d v="2017-10-17T00:00:00"/>
    <s v="Second Class"/>
    <s v="DL-12925"/>
    <x v="351"/>
    <x v="0"/>
    <x v="0"/>
    <s v="Noblesville"/>
    <x v="14"/>
    <n v="46060"/>
    <x v="2"/>
    <s v="TEC-PH-10001750"/>
    <x v="2"/>
    <x v="7"/>
    <x v="977"/>
    <x v="2392"/>
    <n v="4"/>
    <n v="0"/>
    <x v="2603"/>
    <x v="2"/>
    <x v="0"/>
    <n v="0.33333333333333331"/>
    <n v="7.1428571428571425E-2"/>
  </r>
  <r>
    <x v="2917"/>
    <s v="CA-2019-155047"/>
    <x v="151"/>
    <d v="2019-08-30T00:00:00"/>
    <s v="First Class"/>
    <s v="SE-20110"/>
    <x v="339"/>
    <x v="0"/>
    <x v="0"/>
    <s v="Dallas"/>
    <x v="5"/>
    <n v="75220"/>
    <x v="2"/>
    <s v="OFF-AR-10003338"/>
    <x v="1"/>
    <x v="6"/>
    <x v="1439"/>
    <x v="2393"/>
    <n v="1"/>
    <n v="0.2"/>
    <x v="2604"/>
    <x v="2"/>
    <x v="0"/>
    <n v="1"/>
    <n v="5.2631578947368418E-2"/>
  </r>
  <r>
    <x v="2918"/>
    <s v="CA-2018-160129"/>
    <x v="813"/>
    <d v="2018-11-23T00:00:00"/>
    <s v="Same Day"/>
    <s v="LS-17200"/>
    <x v="624"/>
    <x v="1"/>
    <x v="0"/>
    <s v="Philadelphia"/>
    <x v="9"/>
    <n v="19140"/>
    <x v="3"/>
    <s v="OFF-FA-10002763"/>
    <x v="1"/>
    <x v="13"/>
    <x v="1420"/>
    <x v="2394"/>
    <n v="5"/>
    <n v="0.2"/>
    <x v="2605"/>
    <x v="3"/>
    <x v="0"/>
    <n v="0.33333333333333331"/>
    <n v="7.1428571428571425E-2"/>
  </r>
  <r>
    <x v="2919"/>
    <s v="CA-2018-160129"/>
    <x v="813"/>
    <d v="2018-11-23T00:00:00"/>
    <s v="Same Day"/>
    <s v="LS-17200"/>
    <x v="624"/>
    <x v="1"/>
    <x v="0"/>
    <s v="Philadelphia"/>
    <x v="9"/>
    <n v="19140"/>
    <x v="3"/>
    <s v="FUR-FU-10002088"/>
    <x v="0"/>
    <x v="5"/>
    <x v="1093"/>
    <x v="325"/>
    <n v="2"/>
    <n v="0.2"/>
    <x v="2606"/>
    <x v="3"/>
    <x v="0"/>
    <n v="0.33333333333333331"/>
    <n v="7.1428571428571425E-2"/>
  </r>
  <r>
    <x v="2920"/>
    <s v="CA-2018-160129"/>
    <x v="813"/>
    <d v="2018-11-23T00:00:00"/>
    <s v="Same Day"/>
    <s v="LS-17200"/>
    <x v="624"/>
    <x v="1"/>
    <x v="0"/>
    <s v="Philadelphia"/>
    <x v="9"/>
    <n v="19140"/>
    <x v="3"/>
    <s v="FUR-FU-10003976"/>
    <x v="0"/>
    <x v="5"/>
    <x v="973"/>
    <x v="2395"/>
    <n v="7"/>
    <n v="0.2"/>
    <x v="2607"/>
    <x v="3"/>
    <x v="0"/>
    <n v="0.33333333333333331"/>
    <n v="7.1428571428571425E-2"/>
  </r>
  <r>
    <x v="2921"/>
    <s v="CA-2019-164329"/>
    <x v="289"/>
    <d v="2019-01-30T00:00:00"/>
    <s v="Same Day"/>
    <s v="MM-17920"/>
    <x v="462"/>
    <x v="0"/>
    <x v="0"/>
    <s v="San Francisco"/>
    <x v="1"/>
    <n v="94109"/>
    <x v="1"/>
    <s v="OFF-ST-10001511"/>
    <x v="1"/>
    <x v="4"/>
    <x v="556"/>
    <x v="2396"/>
    <n v="2"/>
    <n v="0"/>
    <x v="2608"/>
    <x v="1"/>
    <x v="0"/>
    <n v="1"/>
    <n v="6.25E-2"/>
  </r>
  <r>
    <x v="2922"/>
    <s v="US-2017-141453"/>
    <x v="672"/>
    <d v="2017-12-03T00:00:00"/>
    <s v="Second Class"/>
    <s v="DB-13270"/>
    <x v="489"/>
    <x v="2"/>
    <x v="0"/>
    <s v="Austin"/>
    <x v="5"/>
    <n v="78745"/>
    <x v="2"/>
    <s v="OFF-BI-10000301"/>
    <x v="1"/>
    <x v="8"/>
    <x v="625"/>
    <x v="2397"/>
    <n v="3"/>
    <n v="0.8"/>
    <x v="2609"/>
    <x v="2"/>
    <x v="0"/>
    <n v="1"/>
    <n v="7.6923076923076927E-2"/>
  </r>
  <r>
    <x v="2923"/>
    <s v="CA-2016-156993"/>
    <x v="307"/>
    <d v="2016-07-04T00:00:00"/>
    <s v="Standard Class"/>
    <s v="RW-19630"/>
    <x v="338"/>
    <x v="1"/>
    <x v="0"/>
    <s v="Detroit"/>
    <x v="12"/>
    <n v="48234"/>
    <x v="2"/>
    <s v="OFF-FA-10003495"/>
    <x v="1"/>
    <x v="13"/>
    <x v="128"/>
    <x v="2398"/>
    <n v="1"/>
    <n v="0"/>
    <x v="2610"/>
    <x v="2"/>
    <x v="0"/>
    <n v="1"/>
    <n v="6.25E-2"/>
  </r>
  <r>
    <x v="2924"/>
    <s v="CA-2016-157721"/>
    <x v="814"/>
    <d v="2016-09-05T00:00:00"/>
    <s v="First Class"/>
    <s v="JM-16195"/>
    <x v="594"/>
    <x v="0"/>
    <x v="0"/>
    <s v="Watertown"/>
    <x v="15"/>
    <n v="13601"/>
    <x v="3"/>
    <s v="OFF-AP-10001303"/>
    <x v="1"/>
    <x v="9"/>
    <x v="934"/>
    <x v="189"/>
    <n v="1"/>
    <n v="0"/>
    <x v="2611"/>
    <x v="3"/>
    <x v="0"/>
    <n v="0.5"/>
    <n v="5.2631578947368418E-2"/>
  </r>
  <r>
    <x v="2925"/>
    <s v="CA-2016-157721"/>
    <x v="814"/>
    <d v="2016-09-05T00:00:00"/>
    <s v="First Class"/>
    <s v="JM-16195"/>
    <x v="594"/>
    <x v="0"/>
    <x v="0"/>
    <s v="Watertown"/>
    <x v="15"/>
    <n v="13601"/>
    <x v="3"/>
    <s v="FUR-FU-10002116"/>
    <x v="0"/>
    <x v="5"/>
    <x v="1440"/>
    <x v="2399"/>
    <n v="1"/>
    <n v="0"/>
    <x v="2612"/>
    <x v="3"/>
    <x v="0"/>
    <n v="0.5"/>
    <n v="5.2631578947368418E-2"/>
  </r>
  <r>
    <x v="2926"/>
    <s v="CA-2019-128629"/>
    <x v="815"/>
    <d v="2019-07-14T00:00:00"/>
    <s v="Second Class"/>
    <s v="BP-11155"/>
    <x v="669"/>
    <x v="0"/>
    <x v="0"/>
    <s v="Columbus"/>
    <x v="32"/>
    <n v="31907"/>
    <x v="0"/>
    <s v="FUR-FU-10000771"/>
    <x v="0"/>
    <x v="5"/>
    <x v="1435"/>
    <x v="609"/>
    <n v="3"/>
    <n v="0"/>
    <x v="2613"/>
    <x v="0"/>
    <x v="0"/>
    <n v="1"/>
    <n v="9.0909090909090912E-2"/>
  </r>
  <r>
    <x v="2927"/>
    <s v="CA-2019-158106"/>
    <x v="400"/>
    <d v="2019-06-10T00:00:00"/>
    <s v="Standard Class"/>
    <s v="CT-11995"/>
    <x v="564"/>
    <x v="0"/>
    <x v="0"/>
    <s v="Apple Valley"/>
    <x v="11"/>
    <n v="55124"/>
    <x v="2"/>
    <s v="OFF-AR-10002255"/>
    <x v="1"/>
    <x v="6"/>
    <x v="822"/>
    <x v="880"/>
    <n v="3"/>
    <n v="0"/>
    <x v="1032"/>
    <x v="2"/>
    <x v="0"/>
    <n v="1"/>
    <n v="5.5555555555555552E-2"/>
  </r>
  <r>
    <x v="2928"/>
    <s v="US-2019-120390"/>
    <x v="15"/>
    <d v="2019-10-26T00:00:00"/>
    <s v="Standard Class"/>
    <s v="TH-21550"/>
    <x v="274"/>
    <x v="2"/>
    <x v="0"/>
    <s v="Burlington"/>
    <x v="3"/>
    <n v="27217"/>
    <x v="0"/>
    <s v="OFF-BI-10004995"/>
    <x v="1"/>
    <x v="8"/>
    <x v="316"/>
    <x v="2400"/>
    <n v="4"/>
    <n v="0.7"/>
    <x v="2614"/>
    <x v="0"/>
    <x v="0"/>
    <n v="1"/>
    <n v="7.6923076923076927E-2"/>
  </r>
  <r>
    <x v="2929"/>
    <s v="CA-2019-143434"/>
    <x v="551"/>
    <d v="2019-11-24T00:00:00"/>
    <s v="Standard Class"/>
    <s v="ME-17320"/>
    <x v="467"/>
    <x v="2"/>
    <x v="0"/>
    <s v="Saginaw"/>
    <x v="12"/>
    <n v="48601"/>
    <x v="2"/>
    <s v="FUR-FU-10002597"/>
    <x v="0"/>
    <x v="5"/>
    <x v="627"/>
    <x v="2401"/>
    <n v="4"/>
    <n v="0"/>
    <x v="2615"/>
    <x v="2"/>
    <x v="0"/>
    <n v="1"/>
    <n v="4.5454545454545456E-2"/>
  </r>
  <r>
    <x v="2930"/>
    <s v="CA-2017-168564"/>
    <x v="816"/>
    <d v="2017-08-08T00:00:00"/>
    <s v="Same Day"/>
    <s v="TT-21220"/>
    <x v="627"/>
    <x v="0"/>
    <x v="0"/>
    <s v="San Francisco"/>
    <x v="1"/>
    <n v="94109"/>
    <x v="1"/>
    <s v="OFF-BI-10004970"/>
    <x v="1"/>
    <x v="8"/>
    <x v="917"/>
    <x v="2164"/>
    <n v="2"/>
    <n v="0.2"/>
    <x v="2616"/>
    <x v="1"/>
    <x v="1"/>
    <n v="0.33333333333333331"/>
    <n v="6.6666666666666666E-2"/>
  </r>
  <r>
    <x v="2931"/>
    <s v="CA-2017-168564"/>
    <x v="816"/>
    <d v="2017-08-08T00:00:00"/>
    <s v="Same Day"/>
    <s v="TT-21220"/>
    <x v="627"/>
    <x v="0"/>
    <x v="0"/>
    <s v="San Francisco"/>
    <x v="1"/>
    <n v="94109"/>
    <x v="1"/>
    <s v="OFF-BI-10002557"/>
    <x v="1"/>
    <x v="8"/>
    <x v="249"/>
    <x v="6"/>
    <n v="2"/>
    <n v="0.2"/>
    <x v="2617"/>
    <x v="1"/>
    <x v="1"/>
    <n v="0.33333333333333331"/>
    <n v="6.6666666666666666E-2"/>
  </r>
  <r>
    <x v="2932"/>
    <s v="CA-2017-168564"/>
    <x v="816"/>
    <d v="2017-08-08T00:00:00"/>
    <s v="Same Day"/>
    <s v="TT-21220"/>
    <x v="627"/>
    <x v="0"/>
    <x v="0"/>
    <s v="San Francisco"/>
    <x v="1"/>
    <n v="94109"/>
    <x v="1"/>
    <s v="FUR-CH-10000785"/>
    <x v="0"/>
    <x v="1"/>
    <x v="323"/>
    <x v="2402"/>
    <n v="1"/>
    <n v="0.2"/>
    <x v="2618"/>
    <x v="1"/>
    <x v="1"/>
    <n v="0.33333333333333331"/>
    <n v="6.6666666666666666E-2"/>
  </r>
  <r>
    <x v="2933"/>
    <s v="US-2018-169040"/>
    <x v="409"/>
    <d v="2018-12-12T00:00:00"/>
    <s v="Standard Class"/>
    <s v="GT-14710"/>
    <x v="218"/>
    <x v="0"/>
    <x v="0"/>
    <s v="Seattle"/>
    <x v="4"/>
    <n v="98105"/>
    <x v="1"/>
    <s v="TEC-PH-10002310"/>
    <x v="2"/>
    <x v="7"/>
    <x v="1368"/>
    <x v="2403"/>
    <n v="1"/>
    <n v="0.2"/>
    <x v="2619"/>
    <x v="1"/>
    <x v="0"/>
    <n v="0.14285714285714285"/>
    <n v="3.4482758620689655E-2"/>
  </r>
  <r>
    <x v="2934"/>
    <s v="US-2018-169040"/>
    <x v="409"/>
    <d v="2018-12-12T00:00:00"/>
    <s v="Standard Class"/>
    <s v="GT-14710"/>
    <x v="218"/>
    <x v="0"/>
    <x v="0"/>
    <s v="Seattle"/>
    <x v="4"/>
    <n v="98105"/>
    <x v="1"/>
    <s v="TEC-PH-10002834"/>
    <x v="2"/>
    <x v="7"/>
    <x v="1387"/>
    <x v="2404"/>
    <n v="3"/>
    <n v="0.2"/>
    <x v="2620"/>
    <x v="1"/>
    <x v="0"/>
    <n v="0.14285714285714285"/>
    <n v="3.4482758620689655E-2"/>
  </r>
  <r>
    <x v="2935"/>
    <s v="US-2018-169040"/>
    <x v="409"/>
    <d v="2018-12-12T00:00:00"/>
    <s v="Standard Class"/>
    <s v="GT-14710"/>
    <x v="218"/>
    <x v="0"/>
    <x v="0"/>
    <s v="Seattle"/>
    <x v="4"/>
    <n v="98105"/>
    <x v="1"/>
    <s v="OFF-EN-10000927"/>
    <x v="1"/>
    <x v="12"/>
    <x v="81"/>
    <x v="2405"/>
    <n v="1"/>
    <n v="0"/>
    <x v="2621"/>
    <x v="1"/>
    <x v="0"/>
    <n v="0.14285714285714285"/>
    <n v="3.4482758620689655E-2"/>
  </r>
  <r>
    <x v="2936"/>
    <s v="US-2018-169040"/>
    <x v="409"/>
    <d v="2018-12-12T00:00:00"/>
    <s v="Standard Class"/>
    <s v="GT-14710"/>
    <x v="218"/>
    <x v="0"/>
    <x v="0"/>
    <s v="Seattle"/>
    <x v="4"/>
    <n v="98105"/>
    <x v="1"/>
    <s v="OFF-BI-10001636"/>
    <x v="1"/>
    <x v="8"/>
    <x v="674"/>
    <x v="2406"/>
    <n v="7"/>
    <n v="0.2"/>
    <x v="2622"/>
    <x v="1"/>
    <x v="0"/>
    <n v="0.14285714285714285"/>
    <n v="3.4482758620689655E-2"/>
  </r>
  <r>
    <x v="2937"/>
    <s v="US-2018-169040"/>
    <x v="409"/>
    <d v="2018-12-12T00:00:00"/>
    <s v="Standard Class"/>
    <s v="GT-14710"/>
    <x v="218"/>
    <x v="0"/>
    <x v="0"/>
    <s v="Seattle"/>
    <x v="4"/>
    <n v="98105"/>
    <x v="1"/>
    <s v="OFF-PA-10001736"/>
    <x v="1"/>
    <x v="10"/>
    <x v="130"/>
    <x v="2407"/>
    <n v="7"/>
    <n v="0"/>
    <x v="2623"/>
    <x v="1"/>
    <x v="0"/>
    <n v="0.14285714285714285"/>
    <n v="3.4482758620689655E-2"/>
  </r>
  <r>
    <x v="2938"/>
    <s v="US-2018-169040"/>
    <x v="409"/>
    <d v="2018-12-12T00:00:00"/>
    <s v="Standard Class"/>
    <s v="GT-14710"/>
    <x v="218"/>
    <x v="0"/>
    <x v="0"/>
    <s v="Seattle"/>
    <x v="4"/>
    <n v="98105"/>
    <x v="1"/>
    <s v="OFF-PA-10000482"/>
    <x v="1"/>
    <x v="10"/>
    <x v="67"/>
    <x v="2408"/>
    <n v="5"/>
    <n v="0"/>
    <x v="2624"/>
    <x v="1"/>
    <x v="0"/>
    <n v="0.14285714285714285"/>
    <n v="3.4482758620689655E-2"/>
  </r>
  <r>
    <x v="2939"/>
    <s v="US-2018-169040"/>
    <x v="409"/>
    <d v="2018-12-12T00:00:00"/>
    <s v="Standard Class"/>
    <s v="GT-14710"/>
    <x v="218"/>
    <x v="0"/>
    <x v="0"/>
    <s v="Seattle"/>
    <x v="4"/>
    <n v="98105"/>
    <x v="1"/>
    <s v="OFF-BI-10001658"/>
    <x v="1"/>
    <x v="8"/>
    <x v="444"/>
    <x v="676"/>
    <n v="3"/>
    <n v="0.2"/>
    <x v="689"/>
    <x v="1"/>
    <x v="0"/>
    <n v="0.14285714285714285"/>
    <n v="3.4482758620689655E-2"/>
  </r>
  <r>
    <x v="2940"/>
    <s v="CA-2019-155880"/>
    <x v="613"/>
    <d v="2019-03-31T00:00:00"/>
    <s v="Standard Class"/>
    <s v="JD-16150"/>
    <x v="251"/>
    <x v="1"/>
    <x v="0"/>
    <s v="Milwaukee"/>
    <x v="6"/>
    <n v="53209"/>
    <x v="2"/>
    <s v="FUR-CH-10000422"/>
    <x v="0"/>
    <x v="1"/>
    <x v="1441"/>
    <x v="2409"/>
    <n v="1"/>
    <n v="0"/>
    <x v="2625"/>
    <x v="2"/>
    <x v="0"/>
    <n v="0.33333333333333331"/>
    <n v="5.8823529411764705E-2"/>
  </r>
  <r>
    <x v="2941"/>
    <s v="CA-2019-155880"/>
    <x v="613"/>
    <d v="2019-03-31T00:00:00"/>
    <s v="Standard Class"/>
    <s v="JD-16150"/>
    <x v="251"/>
    <x v="1"/>
    <x v="0"/>
    <s v="Milwaukee"/>
    <x v="6"/>
    <n v="53209"/>
    <x v="2"/>
    <s v="FUR-CH-10004675"/>
    <x v="0"/>
    <x v="1"/>
    <x v="635"/>
    <x v="2410"/>
    <n v="7"/>
    <n v="0"/>
    <x v="2626"/>
    <x v="2"/>
    <x v="0"/>
    <n v="0.33333333333333331"/>
    <n v="5.8823529411764705E-2"/>
  </r>
  <r>
    <x v="2942"/>
    <s v="CA-2019-155880"/>
    <x v="613"/>
    <d v="2019-03-31T00:00:00"/>
    <s v="Standard Class"/>
    <s v="JD-16150"/>
    <x v="251"/>
    <x v="1"/>
    <x v="0"/>
    <s v="Milwaukee"/>
    <x v="6"/>
    <n v="53209"/>
    <x v="2"/>
    <s v="FUR-CH-10002880"/>
    <x v="0"/>
    <x v="1"/>
    <x v="809"/>
    <x v="2411"/>
    <n v="3"/>
    <n v="0"/>
    <x v="2627"/>
    <x v="2"/>
    <x v="0"/>
    <n v="0.33333333333333331"/>
    <n v="5.8823529411764705E-2"/>
  </r>
  <r>
    <x v="2943"/>
    <s v="CA-2019-126242"/>
    <x v="123"/>
    <d v="2019-11-24T00:00:00"/>
    <s v="Standard Class"/>
    <s v="MC-18100"/>
    <x v="498"/>
    <x v="0"/>
    <x v="0"/>
    <s v="Los Angeles"/>
    <x v="1"/>
    <n v="90049"/>
    <x v="1"/>
    <s v="OFF-ST-10000675"/>
    <x v="1"/>
    <x v="4"/>
    <x v="298"/>
    <x v="2412"/>
    <n v="9"/>
    <n v="0"/>
    <x v="2628"/>
    <x v="1"/>
    <x v="0"/>
    <n v="0.5"/>
    <n v="5.2631578947368418E-2"/>
  </r>
  <r>
    <x v="2944"/>
    <s v="CA-2019-126242"/>
    <x v="123"/>
    <d v="2019-11-24T00:00:00"/>
    <s v="Standard Class"/>
    <s v="MC-18100"/>
    <x v="498"/>
    <x v="0"/>
    <x v="0"/>
    <s v="Los Angeles"/>
    <x v="1"/>
    <n v="90049"/>
    <x v="1"/>
    <s v="FUR-FU-10002685"/>
    <x v="0"/>
    <x v="5"/>
    <x v="1442"/>
    <x v="2413"/>
    <n v="1"/>
    <n v="0"/>
    <x v="2629"/>
    <x v="1"/>
    <x v="0"/>
    <n v="0.5"/>
    <n v="5.2631578947368418E-2"/>
  </r>
  <r>
    <x v="2945"/>
    <s v="CA-2018-166443"/>
    <x v="254"/>
    <d v="2018-11-05T00:00:00"/>
    <s v="First Class"/>
    <s v="LH-17020"/>
    <x v="293"/>
    <x v="0"/>
    <x v="0"/>
    <s v="San Francisco"/>
    <x v="1"/>
    <n v="94122"/>
    <x v="1"/>
    <s v="FUR-FU-10004020"/>
    <x v="0"/>
    <x v="5"/>
    <x v="493"/>
    <x v="2414"/>
    <n v="7"/>
    <n v="0"/>
    <x v="2630"/>
    <x v="1"/>
    <x v="0"/>
    <n v="1"/>
    <n v="0.16666666666666666"/>
  </r>
  <r>
    <x v="2946"/>
    <s v="CA-2019-169859"/>
    <x v="817"/>
    <d v="2019-12-18T00:00:00"/>
    <s v="Standard Class"/>
    <s v="MP-18175"/>
    <x v="486"/>
    <x v="2"/>
    <x v="0"/>
    <s v="San Diego"/>
    <x v="1"/>
    <n v="92024"/>
    <x v="1"/>
    <s v="FUR-FU-10004963"/>
    <x v="0"/>
    <x v="5"/>
    <x v="1443"/>
    <x v="611"/>
    <n v="3"/>
    <n v="0"/>
    <x v="2631"/>
    <x v="1"/>
    <x v="1"/>
    <n v="0.33333333333333331"/>
    <n v="5.2631578947368418E-2"/>
  </r>
  <r>
    <x v="2947"/>
    <s v="CA-2019-169859"/>
    <x v="817"/>
    <d v="2019-12-18T00:00:00"/>
    <s v="Standard Class"/>
    <s v="MP-18175"/>
    <x v="486"/>
    <x v="2"/>
    <x v="0"/>
    <s v="San Diego"/>
    <x v="1"/>
    <n v="92024"/>
    <x v="1"/>
    <s v="OFF-BI-10000174"/>
    <x v="1"/>
    <x v="8"/>
    <x v="1444"/>
    <x v="647"/>
    <n v="14"/>
    <n v="0.2"/>
    <x v="2632"/>
    <x v="1"/>
    <x v="1"/>
    <n v="0.33333333333333331"/>
    <n v="5.2631578947368418E-2"/>
  </r>
  <r>
    <x v="2948"/>
    <s v="CA-2019-169859"/>
    <x v="817"/>
    <d v="2019-12-18T00:00:00"/>
    <s v="Standard Class"/>
    <s v="MP-18175"/>
    <x v="486"/>
    <x v="2"/>
    <x v="0"/>
    <s v="San Diego"/>
    <x v="1"/>
    <n v="92024"/>
    <x v="1"/>
    <s v="OFF-EN-10000461"/>
    <x v="1"/>
    <x v="12"/>
    <x v="753"/>
    <x v="2415"/>
    <n v="5"/>
    <n v="0"/>
    <x v="2633"/>
    <x v="1"/>
    <x v="1"/>
    <n v="0.33333333333333331"/>
    <n v="5.2631578947368418E-2"/>
  </r>
  <r>
    <x v="2949"/>
    <s v="CA-2019-134915"/>
    <x v="105"/>
    <d v="2019-11-12T00:00:00"/>
    <s v="Same Day"/>
    <s v="EM-14140"/>
    <x v="670"/>
    <x v="2"/>
    <x v="0"/>
    <s v="Glendale"/>
    <x v="16"/>
    <n v="85301"/>
    <x v="1"/>
    <s v="TEC-AC-10001266"/>
    <x v="2"/>
    <x v="11"/>
    <x v="198"/>
    <x v="2416"/>
    <n v="4"/>
    <n v="0.2"/>
    <x v="2634"/>
    <x v="1"/>
    <x v="0"/>
    <n v="0.16666666666666666"/>
    <n v="4.7619047619047616E-2"/>
  </r>
  <r>
    <x v="2950"/>
    <s v="CA-2019-134915"/>
    <x v="105"/>
    <d v="2019-11-12T00:00:00"/>
    <s v="Same Day"/>
    <s v="EM-14140"/>
    <x v="670"/>
    <x v="2"/>
    <x v="0"/>
    <s v="Glendale"/>
    <x v="16"/>
    <n v="85301"/>
    <x v="1"/>
    <s v="OFF-PA-10002160"/>
    <x v="1"/>
    <x v="10"/>
    <x v="1199"/>
    <x v="2382"/>
    <n v="5"/>
    <n v="0.2"/>
    <x v="2590"/>
    <x v="1"/>
    <x v="0"/>
    <n v="0.16666666666666666"/>
    <n v="4.7619047619047616E-2"/>
  </r>
  <r>
    <x v="2951"/>
    <s v="CA-2019-134915"/>
    <x v="105"/>
    <d v="2019-11-12T00:00:00"/>
    <s v="Same Day"/>
    <s v="EM-14140"/>
    <x v="670"/>
    <x v="2"/>
    <x v="0"/>
    <s v="Glendale"/>
    <x v="16"/>
    <n v="85301"/>
    <x v="1"/>
    <s v="FUR-CH-10004875"/>
    <x v="0"/>
    <x v="1"/>
    <x v="1445"/>
    <x v="2417"/>
    <n v="2"/>
    <n v="0.2"/>
    <x v="2635"/>
    <x v="1"/>
    <x v="0"/>
    <n v="0.16666666666666666"/>
    <n v="4.7619047619047616E-2"/>
  </r>
  <r>
    <x v="2952"/>
    <s v="CA-2019-134915"/>
    <x v="105"/>
    <d v="2019-11-12T00:00:00"/>
    <s v="Same Day"/>
    <s v="EM-14140"/>
    <x v="670"/>
    <x v="2"/>
    <x v="0"/>
    <s v="Glendale"/>
    <x v="16"/>
    <n v="85301"/>
    <x v="1"/>
    <s v="FUR-FU-10000305"/>
    <x v="0"/>
    <x v="5"/>
    <x v="1446"/>
    <x v="394"/>
    <n v="2"/>
    <n v="0.2"/>
    <x v="2636"/>
    <x v="1"/>
    <x v="0"/>
    <n v="0.16666666666666666"/>
    <n v="4.7619047619047616E-2"/>
  </r>
  <r>
    <x v="2953"/>
    <s v="CA-2019-134915"/>
    <x v="105"/>
    <d v="2019-11-12T00:00:00"/>
    <s v="Same Day"/>
    <s v="EM-14140"/>
    <x v="670"/>
    <x v="2"/>
    <x v="0"/>
    <s v="Glendale"/>
    <x v="16"/>
    <n v="85301"/>
    <x v="1"/>
    <s v="TEC-PH-10000347"/>
    <x v="2"/>
    <x v="7"/>
    <x v="500"/>
    <x v="2418"/>
    <n v="2"/>
    <n v="0.2"/>
    <x v="2637"/>
    <x v="1"/>
    <x v="0"/>
    <n v="0.16666666666666666"/>
    <n v="4.7619047619047616E-2"/>
  </r>
  <r>
    <x v="2954"/>
    <s v="CA-2019-134915"/>
    <x v="105"/>
    <d v="2019-11-12T00:00:00"/>
    <s v="Same Day"/>
    <s v="EM-14140"/>
    <x v="670"/>
    <x v="2"/>
    <x v="0"/>
    <s v="Glendale"/>
    <x v="16"/>
    <n v="85301"/>
    <x v="1"/>
    <s v="TEC-PH-10001459"/>
    <x v="2"/>
    <x v="7"/>
    <x v="1447"/>
    <x v="2419"/>
    <n v="2"/>
    <n v="0.2"/>
    <x v="2638"/>
    <x v="1"/>
    <x v="0"/>
    <n v="0.16666666666666666"/>
    <n v="4.7619047619047616E-2"/>
  </r>
  <r>
    <x v="2955"/>
    <s v="CA-2018-153353"/>
    <x v="298"/>
    <d v="2018-08-24T00:00:00"/>
    <s v="Standard Class"/>
    <s v="GG-14650"/>
    <x v="55"/>
    <x v="1"/>
    <x v="0"/>
    <s v="New York City"/>
    <x v="15"/>
    <n v="10035"/>
    <x v="3"/>
    <s v="TEC-PH-10000439"/>
    <x v="2"/>
    <x v="7"/>
    <x v="878"/>
    <x v="1362"/>
    <n v="1"/>
    <n v="0"/>
    <x v="1425"/>
    <x v="3"/>
    <x v="0"/>
    <n v="1"/>
    <n v="4.1666666666666664E-2"/>
  </r>
  <r>
    <x v="2956"/>
    <s v="CA-2019-123638"/>
    <x v="818"/>
    <d v="2019-07-04T00:00:00"/>
    <s v="Standard Class"/>
    <s v="MA-17995"/>
    <x v="671"/>
    <x v="2"/>
    <x v="0"/>
    <s v="Watertown"/>
    <x v="15"/>
    <n v="13601"/>
    <x v="3"/>
    <s v="FUR-CH-10002647"/>
    <x v="0"/>
    <x v="1"/>
    <x v="475"/>
    <x v="2420"/>
    <n v="3"/>
    <n v="0.1"/>
    <x v="2639"/>
    <x v="3"/>
    <x v="0"/>
    <n v="1"/>
    <n v="8.3333333333333329E-2"/>
  </r>
  <r>
    <x v="2957"/>
    <s v="CA-2019-168900"/>
    <x v="464"/>
    <d v="2019-05-09T00:00:00"/>
    <s v="Standard Class"/>
    <s v="SH-20395"/>
    <x v="129"/>
    <x v="0"/>
    <x v="0"/>
    <s v="Springfield"/>
    <x v="24"/>
    <n v="45503"/>
    <x v="3"/>
    <s v="OFF-BI-10003910"/>
    <x v="1"/>
    <x v="8"/>
    <x v="8"/>
    <x v="2421"/>
    <n v="1"/>
    <n v="0.7"/>
    <x v="2640"/>
    <x v="3"/>
    <x v="0"/>
    <n v="1"/>
    <n v="6.6666666666666666E-2"/>
  </r>
  <r>
    <x v="2958"/>
    <s v="CA-2017-158456"/>
    <x v="100"/>
    <d v="2017-12-29T00:00:00"/>
    <s v="Standard Class"/>
    <s v="KT-16465"/>
    <x v="446"/>
    <x v="0"/>
    <x v="0"/>
    <s v="Los Angeles"/>
    <x v="1"/>
    <n v="90032"/>
    <x v="1"/>
    <s v="OFF-BI-10001097"/>
    <x v="1"/>
    <x v="8"/>
    <x v="797"/>
    <x v="958"/>
    <n v="4"/>
    <n v="0.2"/>
    <x v="993"/>
    <x v="1"/>
    <x v="0"/>
    <n v="0.5"/>
    <n v="7.1428571428571425E-2"/>
  </r>
  <r>
    <x v="2959"/>
    <s v="CA-2017-158456"/>
    <x v="100"/>
    <d v="2017-12-29T00:00:00"/>
    <s v="Standard Class"/>
    <s v="KT-16465"/>
    <x v="446"/>
    <x v="0"/>
    <x v="0"/>
    <s v="Los Angeles"/>
    <x v="1"/>
    <n v="90032"/>
    <x v="1"/>
    <s v="OFF-FA-10004854"/>
    <x v="1"/>
    <x v="13"/>
    <x v="271"/>
    <x v="1962"/>
    <n v="4"/>
    <n v="0"/>
    <x v="2641"/>
    <x v="1"/>
    <x v="0"/>
    <n v="0.5"/>
    <n v="7.1428571428571425E-2"/>
  </r>
  <r>
    <x v="2960"/>
    <s v="CA-2019-143665"/>
    <x v="466"/>
    <d v="2019-05-01T00:00:00"/>
    <s v="Standard Class"/>
    <s v="PO-19180"/>
    <x v="178"/>
    <x v="2"/>
    <x v="0"/>
    <s v="Seattle"/>
    <x v="4"/>
    <n v="98115"/>
    <x v="1"/>
    <s v="OFF-PA-10003673"/>
    <x v="1"/>
    <x v="10"/>
    <x v="980"/>
    <x v="2422"/>
    <n v="3"/>
    <n v="0"/>
    <x v="2642"/>
    <x v="1"/>
    <x v="0"/>
    <n v="0.5"/>
    <n v="5.5555555555555552E-2"/>
  </r>
  <r>
    <x v="2961"/>
    <s v="CA-2019-143665"/>
    <x v="466"/>
    <d v="2019-05-01T00:00:00"/>
    <s v="Standard Class"/>
    <s v="PO-19180"/>
    <x v="178"/>
    <x v="2"/>
    <x v="0"/>
    <s v="Seattle"/>
    <x v="4"/>
    <n v="98115"/>
    <x v="1"/>
    <s v="OFF-LA-10002034"/>
    <x v="1"/>
    <x v="2"/>
    <x v="1111"/>
    <x v="2423"/>
    <n v="8"/>
    <n v="0"/>
    <x v="2643"/>
    <x v="1"/>
    <x v="0"/>
    <n v="0.5"/>
    <n v="5.5555555555555552E-2"/>
  </r>
  <r>
    <x v="2962"/>
    <s v="CA-2019-137428"/>
    <x v="819"/>
    <d v="2019-12-21T00:00:00"/>
    <s v="Second Class"/>
    <s v="AY-10555"/>
    <x v="672"/>
    <x v="1"/>
    <x v="0"/>
    <s v="Oceanside"/>
    <x v="1"/>
    <n v="92054"/>
    <x v="1"/>
    <s v="FUR-CH-10002774"/>
    <x v="0"/>
    <x v="1"/>
    <x v="23"/>
    <x v="2424"/>
    <n v="2"/>
    <n v="0.2"/>
    <x v="2644"/>
    <x v="1"/>
    <x v="1"/>
    <n v="0.25"/>
    <n v="0.1"/>
  </r>
  <r>
    <x v="2963"/>
    <s v="CA-2019-137428"/>
    <x v="819"/>
    <d v="2019-12-21T00:00:00"/>
    <s v="Second Class"/>
    <s v="AY-10555"/>
    <x v="672"/>
    <x v="1"/>
    <x v="0"/>
    <s v="Oceanside"/>
    <x v="1"/>
    <n v="92054"/>
    <x v="1"/>
    <s v="FUR-CH-10003817"/>
    <x v="0"/>
    <x v="1"/>
    <x v="164"/>
    <x v="2425"/>
    <n v="2"/>
    <n v="0.2"/>
    <x v="2645"/>
    <x v="1"/>
    <x v="1"/>
    <n v="0.25"/>
    <n v="0.1"/>
  </r>
  <r>
    <x v="2964"/>
    <s v="CA-2019-137428"/>
    <x v="819"/>
    <d v="2019-12-21T00:00:00"/>
    <s v="Second Class"/>
    <s v="AY-10555"/>
    <x v="672"/>
    <x v="1"/>
    <x v="0"/>
    <s v="Oceanside"/>
    <x v="1"/>
    <n v="92054"/>
    <x v="1"/>
    <s v="OFF-BI-10002949"/>
    <x v="1"/>
    <x v="8"/>
    <x v="525"/>
    <x v="2426"/>
    <n v="5"/>
    <n v="0.2"/>
    <x v="2646"/>
    <x v="1"/>
    <x v="1"/>
    <n v="0.25"/>
    <n v="0.1"/>
  </r>
  <r>
    <x v="2965"/>
    <s v="CA-2019-137428"/>
    <x v="819"/>
    <d v="2019-12-21T00:00:00"/>
    <s v="Second Class"/>
    <s v="AY-10555"/>
    <x v="672"/>
    <x v="1"/>
    <x v="0"/>
    <s v="Oceanside"/>
    <x v="1"/>
    <n v="92054"/>
    <x v="1"/>
    <s v="FUR-FU-10002445"/>
    <x v="0"/>
    <x v="5"/>
    <x v="1448"/>
    <x v="1651"/>
    <n v="2"/>
    <n v="0"/>
    <x v="2647"/>
    <x v="1"/>
    <x v="1"/>
    <n v="0.25"/>
    <n v="0.1"/>
  </r>
  <r>
    <x v="2966"/>
    <s v="CA-2016-162866"/>
    <x v="422"/>
    <d v="2016-12-31T00:00:00"/>
    <s v="Standard Class"/>
    <s v="Co-12640"/>
    <x v="476"/>
    <x v="0"/>
    <x v="0"/>
    <s v="Skokie"/>
    <x v="10"/>
    <n v="60076"/>
    <x v="2"/>
    <s v="FUR-FU-10001473"/>
    <x v="0"/>
    <x v="5"/>
    <x v="993"/>
    <x v="2427"/>
    <n v="6"/>
    <n v="0.6"/>
    <x v="2648"/>
    <x v="2"/>
    <x v="0"/>
    <n v="0.5"/>
    <n v="0.125"/>
  </r>
  <r>
    <x v="2967"/>
    <s v="CA-2016-162866"/>
    <x v="422"/>
    <d v="2016-12-31T00:00:00"/>
    <s v="Standard Class"/>
    <s v="Co-12640"/>
    <x v="476"/>
    <x v="0"/>
    <x v="0"/>
    <s v="Skokie"/>
    <x v="10"/>
    <n v="60076"/>
    <x v="2"/>
    <s v="OFF-ST-10002562"/>
    <x v="1"/>
    <x v="4"/>
    <x v="683"/>
    <x v="2428"/>
    <n v="4"/>
    <n v="0.2"/>
    <x v="2649"/>
    <x v="2"/>
    <x v="0"/>
    <n v="0.5"/>
    <n v="0.125"/>
  </r>
  <r>
    <x v="2968"/>
    <s v="CA-2019-167941"/>
    <x v="44"/>
    <d v="2019-11-09T00:00:00"/>
    <s v="Second Class"/>
    <s v="JF-15565"/>
    <x v="535"/>
    <x v="0"/>
    <x v="0"/>
    <s v="Fayetteville"/>
    <x v="3"/>
    <n v="28314"/>
    <x v="0"/>
    <s v="OFF-AP-10002118"/>
    <x v="1"/>
    <x v="9"/>
    <x v="77"/>
    <x v="2429"/>
    <n v="3"/>
    <n v="0.2"/>
    <x v="2650"/>
    <x v="0"/>
    <x v="0"/>
    <n v="0.2"/>
    <n v="6.25E-2"/>
  </r>
  <r>
    <x v="2969"/>
    <s v="CA-2019-167941"/>
    <x v="44"/>
    <d v="2019-11-09T00:00:00"/>
    <s v="Second Class"/>
    <s v="JF-15565"/>
    <x v="535"/>
    <x v="0"/>
    <x v="0"/>
    <s v="Fayetteville"/>
    <x v="3"/>
    <n v="28314"/>
    <x v="0"/>
    <s v="OFF-PA-10001800"/>
    <x v="1"/>
    <x v="10"/>
    <x v="585"/>
    <x v="277"/>
    <n v="6"/>
    <n v="0.2"/>
    <x v="282"/>
    <x v="0"/>
    <x v="0"/>
    <n v="0.2"/>
    <n v="6.25E-2"/>
  </r>
  <r>
    <x v="2970"/>
    <s v="CA-2019-167941"/>
    <x v="44"/>
    <d v="2019-11-09T00:00:00"/>
    <s v="Second Class"/>
    <s v="JF-15565"/>
    <x v="535"/>
    <x v="0"/>
    <x v="0"/>
    <s v="Fayetteville"/>
    <x v="3"/>
    <n v="28314"/>
    <x v="0"/>
    <s v="OFF-BI-10002827"/>
    <x v="1"/>
    <x v="8"/>
    <x v="554"/>
    <x v="1349"/>
    <n v="8"/>
    <n v="0.7"/>
    <x v="2651"/>
    <x v="0"/>
    <x v="0"/>
    <n v="0.2"/>
    <n v="6.25E-2"/>
  </r>
  <r>
    <x v="2971"/>
    <s v="CA-2019-167941"/>
    <x v="44"/>
    <d v="2019-11-09T00:00:00"/>
    <s v="Second Class"/>
    <s v="JF-15565"/>
    <x v="535"/>
    <x v="0"/>
    <x v="0"/>
    <s v="Fayetteville"/>
    <x v="3"/>
    <n v="28314"/>
    <x v="0"/>
    <s v="FUR-FU-10004671"/>
    <x v="0"/>
    <x v="5"/>
    <x v="1366"/>
    <x v="2430"/>
    <n v="2"/>
    <n v="0.2"/>
    <x v="2652"/>
    <x v="0"/>
    <x v="0"/>
    <n v="0.2"/>
    <n v="6.25E-2"/>
  </r>
  <r>
    <x v="2972"/>
    <s v="CA-2019-167941"/>
    <x v="44"/>
    <d v="2019-11-09T00:00:00"/>
    <s v="Second Class"/>
    <s v="JF-15565"/>
    <x v="535"/>
    <x v="0"/>
    <x v="0"/>
    <s v="Fayetteville"/>
    <x v="3"/>
    <n v="28314"/>
    <x v="0"/>
    <s v="OFF-ST-10000736"/>
    <x v="1"/>
    <x v="4"/>
    <x v="460"/>
    <x v="1793"/>
    <n v="4"/>
    <n v="0.2"/>
    <x v="2653"/>
    <x v="0"/>
    <x v="0"/>
    <n v="0.2"/>
    <n v="6.25E-2"/>
  </r>
  <r>
    <x v="2973"/>
    <s v="CA-2019-111808"/>
    <x v="819"/>
    <d v="2019-12-20T00:00:00"/>
    <s v="Standard Class"/>
    <s v="AR-10510"/>
    <x v="239"/>
    <x v="0"/>
    <x v="0"/>
    <s v="Tulsa"/>
    <x v="26"/>
    <n v="74133"/>
    <x v="2"/>
    <s v="OFF-BI-10004656"/>
    <x v="1"/>
    <x v="8"/>
    <x v="864"/>
    <x v="2431"/>
    <n v="5"/>
    <n v="0"/>
    <x v="2654"/>
    <x v="2"/>
    <x v="0"/>
    <n v="1"/>
    <n v="0.14285714285714285"/>
  </r>
  <r>
    <x v="2974"/>
    <s v="CA-2017-137512"/>
    <x v="820"/>
    <d v="2017-05-12T00:00:00"/>
    <s v="Standard Class"/>
    <s v="AG-10675"/>
    <x v="165"/>
    <x v="0"/>
    <x v="0"/>
    <s v="Allen"/>
    <x v="5"/>
    <n v="75002"/>
    <x v="2"/>
    <s v="FUR-TA-10001095"/>
    <x v="0"/>
    <x v="3"/>
    <x v="616"/>
    <x v="1304"/>
    <n v="2"/>
    <n v="0.3"/>
    <x v="1359"/>
    <x v="2"/>
    <x v="0"/>
    <n v="0.5"/>
    <n v="6.6666666666666666E-2"/>
  </r>
  <r>
    <x v="2975"/>
    <s v="CA-2017-137512"/>
    <x v="820"/>
    <d v="2017-05-12T00:00:00"/>
    <s v="Standard Class"/>
    <s v="AG-10675"/>
    <x v="165"/>
    <x v="0"/>
    <x v="0"/>
    <s v="Allen"/>
    <x v="5"/>
    <n v="75002"/>
    <x v="2"/>
    <s v="OFF-PA-10000213"/>
    <x v="1"/>
    <x v="10"/>
    <x v="1449"/>
    <x v="801"/>
    <n v="4"/>
    <n v="0.2"/>
    <x v="2655"/>
    <x v="2"/>
    <x v="0"/>
    <n v="0.5"/>
    <n v="6.6666666666666666E-2"/>
  </r>
  <r>
    <x v="2976"/>
    <s v="CA-2019-139773"/>
    <x v="769"/>
    <d v="2019-12-04T00:00:00"/>
    <s v="Same Day"/>
    <s v="DV-13045"/>
    <x v="1"/>
    <x v="1"/>
    <x v="0"/>
    <s v="Philadelphia"/>
    <x v="9"/>
    <n v="19143"/>
    <x v="3"/>
    <s v="FUR-CH-10001797"/>
    <x v="0"/>
    <x v="1"/>
    <x v="1450"/>
    <x v="2432"/>
    <n v="7"/>
    <n v="0.3"/>
    <x v="2656"/>
    <x v="3"/>
    <x v="0"/>
    <n v="1"/>
    <n v="0.1111111111111111"/>
  </r>
  <r>
    <x v="2977"/>
    <s v="CA-2019-134607"/>
    <x v="621"/>
    <d v="2019-10-08T00:00:00"/>
    <s v="Second Class"/>
    <s v="HL-15040"/>
    <x v="332"/>
    <x v="0"/>
    <x v="0"/>
    <s v="Rochester"/>
    <x v="15"/>
    <n v="14609"/>
    <x v="3"/>
    <s v="OFF-ST-10002214"/>
    <x v="1"/>
    <x v="4"/>
    <x v="1003"/>
    <x v="2433"/>
    <n v="2"/>
    <n v="0"/>
    <x v="2657"/>
    <x v="3"/>
    <x v="0"/>
    <n v="1"/>
    <n v="9.0909090909090912E-2"/>
  </r>
  <r>
    <x v="2978"/>
    <s v="CA-2016-109232"/>
    <x v="286"/>
    <d v="2016-01-16T00:00:00"/>
    <s v="Second Class"/>
    <s v="ND-18370"/>
    <x v="444"/>
    <x v="0"/>
    <x v="0"/>
    <s v="Mount Pleasant"/>
    <x v="20"/>
    <n v="29464"/>
    <x v="0"/>
    <s v="FUR-CH-10000422"/>
    <x v="0"/>
    <x v="1"/>
    <x v="1441"/>
    <x v="2434"/>
    <n v="6"/>
    <n v="0"/>
    <x v="2658"/>
    <x v="0"/>
    <x v="0"/>
    <n v="1"/>
    <n v="5.5555555555555552E-2"/>
  </r>
  <r>
    <x v="2979"/>
    <s v="CA-2017-139850"/>
    <x v="821"/>
    <d v="2017-06-17T00:00:00"/>
    <s v="Standard Class"/>
    <s v="GB-14575"/>
    <x v="673"/>
    <x v="0"/>
    <x v="0"/>
    <s v="Philadelphia"/>
    <x v="9"/>
    <n v="19134"/>
    <x v="3"/>
    <s v="OFF-PA-10003848"/>
    <x v="1"/>
    <x v="10"/>
    <x v="1451"/>
    <x v="561"/>
    <n v="4"/>
    <n v="0.2"/>
    <x v="570"/>
    <x v="3"/>
    <x v="0"/>
    <n v="0.5"/>
    <n v="6.25E-2"/>
  </r>
  <r>
    <x v="2980"/>
    <s v="CA-2017-139850"/>
    <x v="821"/>
    <d v="2017-06-17T00:00:00"/>
    <s v="Standard Class"/>
    <s v="GB-14575"/>
    <x v="673"/>
    <x v="0"/>
    <x v="0"/>
    <s v="Philadelphia"/>
    <x v="9"/>
    <n v="19134"/>
    <x v="3"/>
    <s v="FUR-FU-10003623"/>
    <x v="0"/>
    <x v="5"/>
    <x v="1235"/>
    <x v="2435"/>
    <n v="2"/>
    <n v="0.2"/>
    <x v="2659"/>
    <x v="3"/>
    <x v="0"/>
    <n v="0.5"/>
    <n v="6.25E-2"/>
  </r>
  <r>
    <x v="2981"/>
    <s v="CA-2016-131310"/>
    <x v="136"/>
    <d v="2016-07-18T00:00:00"/>
    <s v="Standard Class"/>
    <s v="CL-12565"/>
    <x v="52"/>
    <x v="0"/>
    <x v="0"/>
    <s v="Seattle"/>
    <x v="4"/>
    <n v="98115"/>
    <x v="1"/>
    <s v="FUR-CH-10001797"/>
    <x v="0"/>
    <x v="1"/>
    <x v="1450"/>
    <x v="2436"/>
    <n v="4"/>
    <n v="0.2"/>
    <x v="2660"/>
    <x v="1"/>
    <x v="0"/>
    <n v="0.5"/>
    <n v="3.5714285714285712E-2"/>
  </r>
  <r>
    <x v="2982"/>
    <s v="CA-2016-131310"/>
    <x v="136"/>
    <d v="2016-07-18T00:00:00"/>
    <s v="Standard Class"/>
    <s v="CL-12565"/>
    <x v="52"/>
    <x v="0"/>
    <x v="0"/>
    <s v="Seattle"/>
    <x v="4"/>
    <n v="98115"/>
    <x v="1"/>
    <s v="OFF-BI-10003094"/>
    <x v="1"/>
    <x v="8"/>
    <x v="653"/>
    <x v="2437"/>
    <n v="4"/>
    <n v="0.2"/>
    <x v="2661"/>
    <x v="1"/>
    <x v="0"/>
    <n v="0.5"/>
    <n v="3.5714285714285712E-2"/>
  </r>
  <r>
    <x v="2983"/>
    <s v="US-2016-112872"/>
    <x v="776"/>
    <d v="2016-12-11T00:00:00"/>
    <s v="Second Class"/>
    <s v="RC-19960"/>
    <x v="53"/>
    <x v="0"/>
    <x v="0"/>
    <s v="Springfield"/>
    <x v="21"/>
    <n v="97477"/>
    <x v="1"/>
    <s v="OFF-ST-10002205"/>
    <x v="1"/>
    <x v="4"/>
    <x v="330"/>
    <x v="354"/>
    <n v="3"/>
    <n v="0.2"/>
    <x v="362"/>
    <x v="1"/>
    <x v="0"/>
    <n v="0.5"/>
    <n v="9.0909090909090912E-2"/>
  </r>
  <r>
    <x v="2984"/>
    <s v="US-2016-112872"/>
    <x v="776"/>
    <d v="2016-12-11T00:00:00"/>
    <s v="Second Class"/>
    <s v="RC-19960"/>
    <x v="53"/>
    <x v="0"/>
    <x v="0"/>
    <s v="Springfield"/>
    <x v="21"/>
    <n v="97477"/>
    <x v="1"/>
    <s v="FUR-TA-10003238"/>
    <x v="0"/>
    <x v="3"/>
    <x v="1242"/>
    <x v="2438"/>
    <n v="1"/>
    <n v="0.5"/>
    <x v="2662"/>
    <x v="1"/>
    <x v="0"/>
    <n v="0.5"/>
    <n v="9.0909090909090912E-2"/>
  </r>
  <r>
    <x v="2985"/>
    <s v="CA-2018-139269"/>
    <x v="822"/>
    <d v="2018-05-30T00:00:00"/>
    <s v="Standard Class"/>
    <s v="JB-16045"/>
    <x v="674"/>
    <x v="2"/>
    <x v="0"/>
    <s v="Columbus"/>
    <x v="32"/>
    <n v="31907"/>
    <x v="0"/>
    <s v="FUR-FU-10000755"/>
    <x v="0"/>
    <x v="5"/>
    <x v="1452"/>
    <x v="1614"/>
    <n v="4"/>
    <n v="0"/>
    <x v="2663"/>
    <x v="0"/>
    <x v="1"/>
    <n v="0.33333333333333331"/>
    <n v="0.1111111111111111"/>
  </r>
  <r>
    <x v="2986"/>
    <s v="CA-2018-139269"/>
    <x v="822"/>
    <d v="2018-05-30T00:00:00"/>
    <s v="Standard Class"/>
    <s v="JB-16045"/>
    <x v="674"/>
    <x v="2"/>
    <x v="0"/>
    <s v="Columbus"/>
    <x v="32"/>
    <n v="31907"/>
    <x v="0"/>
    <s v="OFF-PA-10002893"/>
    <x v="1"/>
    <x v="10"/>
    <x v="364"/>
    <x v="2439"/>
    <n v="2"/>
    <n v="0"/>
    <x v="2664"/>
    <x v="0"/>
    <x v="1"/>
    <n v="0.33333333333333331"/>
    <n v="0.1111111111111111"/>
  </r>
  <r>
    <x v="2987"/>
    <s v="CA-2018-139269"/>
    <x v="822"/>
    <d v="2018-05-30T00:00:00"/>
    <s v="Standard Class"/>
    <s v="JB-16045"/>
    <x v="674"/>
    <x v="2"/>
    <x v="0"/>
    <s v="Columbus"/>
    <x v="32"/>
    <n v="31907"/>
    <x v="0"/>
    <s v="OFF-ST-10000689"/>
    <x v="1"/>
    <x v="4"/>
    <x v="426"/>
    <x v="2440"/>
    <n v="9"/>
    <n v="0"/>
    <x v="2665"/>
    <x v="0"/>
    <x v="1"/>
    <n v="0.33333333333333331"/>
    <n v="0.1111111111111111"/>
  </r>
  <r>
    <x v="2988"/>
    <s v="CA-2018-139010"/>
    <x v="823"/>
    <d v="2018-02-26T00:00:00"/>
    <s v="Second Class"/>
    <s v="MC-17635"/>
    <x v="637"/>
    <x v="1"/>
    <x v="0"/>
    <s v="Los Angeles"/>
    <x v="1"/>
    <n v="90032"/>
    <x v="1"/>
    <s v="TEC-AC-10004227"/>
    <x v="2"/>
    <x v="11"/>
    <x v="1409"/>
    <x v="2441"/>
    <n v="1"/>
    <n v="0"/>
    <x v="2666"/>
    <x v="1"/>
    <x v="0"/>
    <n v="0.25"/>
    <n v="0.125"/>
  </r>
  <r>
    <x v="2989"/>
    <s v="CA-2018-139010"/>
    <x v="823"/>
    <d v="2018-02-26T00:00:00"/>
    <s v="Second Class"/>
    <s v="MC-17635"/>
    <x v="637"/>
    <x v="1"/>
    <x v="0"/>
    <s v="Los Angeles"/>
    <x v="1"/>
    <n v="90032"/>
    <x v="1"/>
    <s v="OFF-BI-10000174"/>
    <x v="1"/>
    <x v="8"/>
    <x v="1444"/>
    <x v="2442"/>
    <n v="4"/>
    <n v="0.2"/>
    <x v="2667"/>
    <x v="1"/>
    <x v="0"/>
    <n v="0.25"/>
    <n v="0.125"/>
  </r>
  <r>
    <x v="2990"/>
    <s v="CA-2018-139010"/>
    <x v="823"/>
    <d v="2018-02-26T00:00:00"/>
    <s v="Second Class"/>
    <s v="MC-17635"/>
    <x v="637"/>
    <x v="1"/>
    <x v="0"/>
    <s v="Los Angeles"/>
    <x v="1"/>
    <n v="90032"/>
    <x v="1"/>
    <s v="OFF-ST-10001809"/>
    <x v="1"/>
    <x v="4"/>
    <x v="435"/>
    <x v="468"/>
    <n v="5"/>
    <n v="0"/>
    <x v="479"/>
    <x v="1"/>
    <x v="0"/>
    <n v="0.25"/>
    <n v="0.125"/>
  </r>
  <r>
    <x v="2991"/>
    <s v="CA-2018-139010"/>
    <x v="823"/>
    <d v="2018-02-26T00:00:00"/>
    <s v="Second Class"/>
    <s v="MC-17635"/>
    <x v="637"/>
    <x v="1"/>
    <x v="0"/>
    <s v="Los Angeles"/>
    <x v="1"/>
    <n v="90032"/>
    <x v="1"/>
    <s v="OFF-BI-10002309"/>
    <x v="1"/>
    <x v="8"/>
    <x v="78"/>
    <x v="2443"/>
    <n v="7"/>
    <n v="0.2"/>
    <x v="2668"/>
    <x v="1"/>
    <x v="0"/>
    <n v="0.25"/>
    <n v="0.125"/>
  </r>
  <r>
    <x v="2992"/>
    <s v="CA-2018-134376"/>
    <x v="824"/>
    <d v="2018-10-06T00:00:00"/>
    <s v="Standard Class"/>
    <s v="TT-21265"/>
    <x v="640"/>
    <x v="1"/>
    <x v="0"/>
    <s v="New York City"/>
    <x v="15"/>
    <n v="10024"/>
    <x v="3"/>
    <s v="OFF-AP-10004532"/>
    <x v="1"/>
    <x v="9"/>
    <x v="564"/>
    <x v="639"/>
    <n v="3"/>
    <n v="0"/>
    <x v="651"/>
    <x v="3"/>
    <x v="0"/>
    <n v="1"/>
    <n v="0.33333333333333331"/>
  </r>
  <r>
    <x v="2993"/>
    <s v="CA-2019-147291"/>
    <x v="825"/>
    <d v="2019-03-17T00:00:00"/>
    <s v="Standard Class"/>
    <s v="MJ-17740"/>
    <x v="77"/>
    <x v="0"/>
    <x v="0"/>
    <s v="Detroit"/>
    <x v="12"/>
    <n v="48227"/>
    <x v="2"/>
    <s v="OFF-BI-10003091"/>
    <x v="1"/>
    <x v="8"/>
    <x v="1174"/>
    <x v="1658"/>
    <n v="4"/>
    <n v="0"/>
    <x v="2669"/>
    <x v="2"/>
    <x v="0"/>
    <n v="1"/>
    <n v="6.6666666666666666E-2"/>
  </r>
  <r>
    <x v="2994"/>
    <s v="CA-2018-112893"/>
    <x v="369"/>
    <d v="2018-09-13T00:00:00"/>
    <s v="Second Class"/>
    <s v="AT-10735"/>
    <x v="247"/>
    <x v="0"/>
    <x v="0"/>
    <s v="Stockton"/>
    <x v="1"/>
    <n v="95207"/>
    <x v="1"/>
    <s v="OFF-BI-10004654"/>
    <x v="1"/>
    <x v="8"/>
    <x v="1453"/>
    <x v="2444"/>
    <n v="4"/>
    <n v="0.2"/>
    <x v="2670"/>
    <x v="1"/>
    <x v="0"/>
    <n v="1"/>
    <n v="6.25E-2"/>
  </r>
  <r>
    <x v="2995"/>
    <s v="US-2016-150532"/>
    <x v="686"/>
    <d v="2016-07-21T00:00:00"/>
    <s v="Standard Class"/>
    <s v="PB-19150"/>
    <x v="171"/>
    <x v="0"/>
    <x v="0"/>
    <s v="Phoenix"/>
    <x v="16"/>
    <n v="85023"/>
    <x v="1"/>
    <s v="OFF-ST-10000760"/>
    <x v="1"/>
    <x v="4"/>
    <x v="4"/>
    <x v="2336"/>
    <n v="5"/>
    <n v="0.2"/>
    <x v="2535"/>
    <x v="1"/>
    <x v="0"/>
    <n v="1"/>
    <n v="9.0909090909090912E-2"/>
  </r>
  <r>
    <x v="2996"/>
    <s v="CA-2016-138317"/>
    <x v="261"/>
    <d v="2016-06-25T00:00:00"/>
    <s v="Standard Class"/>
    <s v="NW-18400"/>
    <x v="508"/>
    <x v="0"/>
    <x v="0"/>
    <s v="Philadelphia"/>
    <x v="9"/>
    <n v="19120"/>
    <x v="3"/>
    <s v="OFF-EN-10001539"/>
    <x v="1"/>
    <x v="12"/>
    <x v="153"/>
    <x v="1730"/>
    <n v="4"/>
    <n v="0.2"/>
    <x v="2671"/>
    <x v="3"/>
    <x v="0"/>
    <n v="0.16666666666666666"/>
    <n v="4.5454545454545456E-2"/>
  </r>
  <r>
    <x v="2997"/>
    <s v="CA-2016-138317"/>
    <x v="261"/>
    <d v="2016-06-25T00:00:00"/>
    <s v="Standard Class"/>
    <s v="NW-18400"/>
    <x v="508"/>
    <x v="0"/>
    <x v="0"/>
    <s v="Philadelphia"/>
    <x v="9"/>
    <n v="19120"/>
    <x v="3"/>
    <s v="FUR-FU-10000550"/>
    <x v="0"/>
    <x v="5"/>
    <x v="1454"/>
    <x v="2217"/>
    <n v="1"/>
    <n v="0.2"/>
    <x v="2672"/>
    <x v="3"/>
    <x v="0"/>
    <n v="0.16666666666666666"/>
    <n v="4.5454545454545456E-2"/>
  </r>
  <r>
    <x v="2998"/>
    <s v="CA-2016-138317"/>
    <x v="261"/>
    <d v="2016-06-25T00:00:00"/>
    <s v="Standard Class"/>
    <s v="NW-18400"/>
    <x v="508"/>
    <x v="0"/>
    <x v="0"/>
    <s v="Philadelphia"/>
    <x v="9"/>
    <n v="19120"/>
    <x v="3"/>
    <s v="TEC-AC-10003628"/>
    <x v="2"/>
    <x v="11"/>
    <x v="247"/>
    <x v="1679"/>
    <n v="4"/>
    <n v="0.2"/>
    <x v="2673"/>
    <x v="3"/>
    <x v="0"/>
    <n v="0.16666666666666666"/>
    <n v="4.5454545454545456E-2"/>
  </r>
  <r>
    <x v="2999"/>
    <s v="CA-2016-138317"/>
    <x v="261"/>
    <d v="2016-06-25T00:00:00"/>
    <s v="Standard Class"/>
    <s v="NW-18400"/>
    <x v="508"/>
    <x v="0"/>
    <x v="0"/>
    <s v="Philadelphia"/>
    <x v="9"/>
    <n v="19120"/>
    <x v="3"/>
    <s v="TEC-MA-10004521"/>
    <x v="2"/>
    <x v="15"/>
    <x v="1455"/>
    <x v="2445"/>
    <n v="3"/>
    <n v="0.7"/>
    <x v="2674"/>
    <x v="3"/>
    <x v="0"/>
    <n v="0.16666666666666666"/>
    <n v="4.5454545454545456E-2"/>
  </r>
  <r>
    <x v="3000"/>
    <s v="CA-2016-138317"/>
    <x v="261"/>
    <d v="2016-06-25T00:00:00"/>
    <s v="Standard Class"/>
    <s v="NW-18400"/>
    <x v="508"/>
    <x v="0"/>
    <x v="0"/>
    <s v="Philadelphia"/>
    <x v="9"/>
    <n v="19120"/>
    <x v="3"/>
    <s v="OFF-AP-10003860"/>
    <x v="1"/>
    <x v="9"/>
    <x v="1098"/>
    <x v="2446"/>
    <n v="2"/>
    <n v="0.2"/>
    <x v="2675"/>
    <x v="3"/>
    <x v="0"/>
    <n v="0.16666666666666666"/>
    <n v="4.5454545454545456E-2"/>
  </r>
  <r>
    <x v="3001"/>
    <s v="CA-2016-138317"/>
    <x v="261"/>
    <d v="2016-06-25T00:00:00"/>
    <s v="Standard Class"/>
    <s v="NW-18400"/>
    <x v="508"/>
    <x v="0"/>
    <x v="0"/>
    <s v="Philadelphia"/>
    <x v="9"/>
    <n v="19120"/>
    <x v="3"/>
    <s v="OFF-BI-10000069"/>
    <x v="1"/>
    <x v="8"/>
    <x v="491"/>
    <x v="2447"/>
    <n v="2"/>
    <n v="0.7"/>
    <x v="2676"/>
    <x v="3"/>
    <x v="0"/>
    <n v="0.16666666666666666"/>
    <n v="4.5454545454545456E-2"/>
  </r>
  <r>
    <x v="3002"/>
    <s v="CA-2017-130610"/>
    <x v="761"/>
    <d v="2017-07-10T00:00:00"/>
    <s v="Standard Class"/>
    <s v="VP-21730"/>
    <x v="163"/>
    <x v="2"/>
    <x v="0"/>
    <s v="Sterling Heights"/>
    <x v="12"/>
    <n v="48310"/>
    <x v="2"/>
    <s v="OFF-BI-10003655"/>
    <x v="1"/>
    <x v="8"/>
    <x v="1456"/>
    <x v="2448"/>
    <n v="5"/>
    <n v="0"/>
    <x v="2677"/>
    <x v="2"/>
    <x v="0"/>
    <n v="1"/>
    <n v="0.2"/>
  </r>
  <r>
    <x v="3003"/>
    <s v="CA-2019-104381"/>
    <x v="819"/>
    <d v="2019-12-23T00:00:00"/>
    <s v="Standard Class"/>
    <s v="RD-19810"/>
    <x v="279"/>
    <x v="2"/>
    <x v="0"/>
    <s v="Rochester"/>
    <x v="15"/>
    <n v="14609"/>
    <x v="3"/>
    <s v="OFF-BI-10001628"/>
    <x v="1"/>
    <x v="8"/>
    <x v="1112"/>
    <x v="2449"/>
    <n v="4"/>
    <n v="0.2"/>
    <x v="2678"/>
    <x v="3"/>
    <x v="0"/>
    <n v="1"/>
    <n v="6.25E-2"/>
  </r>
  <r>
    <x v="3004"/>
    <s v="CA-2018-131499"/>
    <x v="162"/>
    <d v="2018-09-10T00:00:00"/>
    <s v="First Class"/>
    <s v="MG-17875"/>
    <x v="675"/>
    <x v="2"/>
    <x v="0"/>
    <s v="New York City"/>
    <x v="15"/>
    <n v="10011"/>
    <x v="3"/>
    <s v="OFF-AP-10003779"/>
    <x v="1"/>
    <x v="9"/>
    <x v="1457"/>
    <x v="2450"/>
    <n v="1"/>
    <n v="0"/>
    <x v="2679"/>
    <x v="3"/>
    <x v="0"/>
    <n v="1"/>
    <n v="0.14285714285714285"/>
  </r>
  <r>
    <x v="3005"/>
    <s v="CA-2016-148761"/>
    <x v="826"/>
    <d v="2016-05-21T00:00:00"/>
    <s v="Standard Class"/>
    <s v="PA-19060"/>
    <x v="50"/>
    <x v="2"/>
    <x v="0"/>
    <s v="Eau Claire"/>
    <x v="6"/>
    <n v="54703"/>
    <x v="2"/>
    <s v="OFF-BI-10000666"/>
    <x v="1"/>
    <x v="8"/>
    <x v="989"/>
    <x v="1296"/>
    <n v="3"/>
    <n v="0"/>
    <x v="1351"/>
    <x v="2"/>
    <x v="0"/>
    <n v="1"/>
    <n v="0.14285714285714285"/>
  </r>
  <r>
    <x v="3006"/>
    <s v="CA-2019-116519"/>
    <x v="119"/>
    <d v="2019-10-15T00:00:00"/>
    <s v="First Class"/>
    <s v="CR-12730"/>
    <x v="257"/>
    <x v="0"/>
    <x v="0"/>
    <s v="New York City"/>
    <x v="15"/>
    <n v="10009"/>
    <x v="3"/>
    <s v="OFF-AP-10000828"/>
    <x v="1"/>
    <x v="9"/>
    <x v="1096"/>
    <x v="2451"/>
    <n v="5"/>
    <n v="0"/>
    <x v="2680"/>
    <x v="3"/>
    <x v="0"/>
    <n v="1"/>
    <n v="0.16666666666666666"/>
  </r>
  <r>
    <x v="3007"/>
    <s v="CA-2016-130729"/>
    <x v="745"/>
    <d v="2016-10-29T00:00:00"/>
    <s v="Standard Class"/>
    <s v="AA-10375"/>
    <x v="211"/>
    <x v="0"/>
    <x v="0"/>
    <s v="Rancho Cucamonga"/>
    <x v="1"/>
    <n v="91730"/>
    <x v="1"/>
    <s v="OFF-BI-10002706"/>
    <x v="1"/>
    <x v="8"/>
    <x v="276"/>
    <x v="2452"/>
    <n v="3"/>
    <n v="0.2"/>
    <x v="2681"/>
    <x v="1"/>
    <x v="0"/>
    <n v="1"/>
    <n v="6.6666666666666666E-2"/>
  </r>
  <r>
    <x v="3008"/>
    <s v="CA-2018-124772"/>
    <x v="5"/>
    <d v="2018-12-06T00:00:00"/>
    <s v="First Class"/>
    <s v="JG-15160"/>
    <x v="506"/>
    <x v="0"/>
    <x v="0"/>
    <s v="Murray"/>
    <x v="0"/>
    <n v="42071"/>
    <x v="0"/>
    <s v="FUR-FU-10004748"/>
    <x v="0"/>
    <x v="5"/>
    <x v="1252"/>
    <x v="1868"/>
    <n v="3"/>
    <n v="0"/>
    <x v="2005"/>
    <x v="0"/>
    <x v="0"/>
    <n v="1"/>
    <n v="5.5555555555555552E-2"/>
  </r>
  <r>
    <x v="3009"/>
    <s v="CA-2018-115525"/>
    <x v="197"/>
    <d v="2018-07-29T00:00:00"/>
    <s v="Standard Class"/>
    <s v="RR-19525"/>
    <x v="645"/>
    <x v="1"/>
    <x v="0"/>
    <s v="Toledo"/>
    <x v="24"/>
    <n v="43615"/>
    <x v="3"/>
    <s v="OFF-AP-10000026"/>
    <x v="1"/>
    <x v="9"/>
    <x v="1291"/>
    <x v="2453"/>
    <n v="5"/>
    <n v="0.2"/>
    <x v="2682"/>
    <x v="3"/>
    <x v="0"/>
    <n v="1"/>
    <n v="0.1"/>
  </r>
  <r>
    <x v="3010"/>
    <s v="CA-2019-134845"/>
    <x v="827"/>
    <d v="2019-04-23T00:00:00"/>
    <s v="Standard Class"/>
    <s v="SR-20425"/>
    <x v="676"/>
    <x v="2"/>
    <x v="0"/>
    <s v="Louisville"/>
    <x v="22"/>
    <n v="80027"/>
    <x v="1"/>
    <s v="OFF-BI-10000773"/>
    <x v="1"/>
    <x v="8"/>
    <x v="386"/>
    <x v="2454"/>
    <n v="5"/>
    <n v="0.7"/>
    <x v="2683"/>
    <x v="1"/>
    <x v="0"/>
    <n v="0.2"/>
    <n v="0.1111111111111111"/>
  </r>
  <r>
    <x v="3011"/>
    <s v="CA-2019-134845"/>
    <x v="827"/>
    <d v="2019-04-23T00:00:00"/>
    <s v="Standard Class"/>
    <s v="SR-20425"/>
    <x v="676"/>
    <x v="2"/>
    <x v="0"/>
    <s v="Louisville"/>
    <x v="22"/>
    <n v="80027"/>
    <x v="1"/>
    <s v="TEC-MA-10000822"/>
    <x v="2"/>
    <x v="15"/>
    <x v="156"/>
    <x v="2455"/>
    <n v="5"/>
    <n v="0.7"/>
    <x v="2684"/>
    <x v="1"/>
    <x v="0"/>
    <n v="0.2"/>
    <n v="0.1111111111111111"/>
  </r>
  <r>
    <x v="3012"/>
    <s v="CA-2019-134845"/>
    <x v="827"/>
    <d v="2019-04-23T00:00:00"/>
    <s v="Standard Class"/>
    <s v="SR-20425"/>
    <x v="676"/>
    <x v="2"/>
    <x v="0"/>
    <s v="Louisville"/>
    <x v="22"/>
    <n v="80027"/>
    <x v="1"/>
    <s v="OFF-BI-10001543"/>
    <x v="1"/>
    <x v="8"/>
    <x v="380"/>
    <x v="2456"/>
    <n v="2"/>
    <n v="0.7"/>
    <x v="2685"/>
    <x v="1"/>
    <x v="0"/>
    <n v="0.2"/>
    <n v="0.1111111111111111"/>
  </r>
  <r>
    <x v="3013"/>
    <s v="CA-2019-134845"/>
    <x v="827"/>
    <d v="2019-04-23T00:00:00"/>
    <s v="Standard Class"/>
    <s v="SR-20425"/>
    <x v="676"/>
    <x v="2"/>
    <x v="0"/>
    <s v="Louisville"/>
    <x v="22"/>
    <n v="80027"/>
    <x v="1"/>
    <s v="OFF-BI-10003355"/>
    <x v="1"/>
    <x v="8"/>
    <x v="591"/>
    <x v="2457"/>
    <n v="6"/>
    <n v="0.7"/>
    <x v="2686"/>
    <x v="1"/>
    <x v="0"/>
    <n v="0.2"/>
    <n v="0.1111111111111111"/>
  </r>
  <r>
    <x v="3014"/>
    <s v="CA-2019-134845"/>
    <x v="827"/>
    <d v="2019-04-23T00:00:00"/>
    <s v="Standard Class"/>
    <s v="SR-20425"/>
    <x v="676"/>
    <x v="2"/>
    <x v="0"/>
    <s v="Louisville"/>
    <x v="22"/>
    <n v="80027"/>
    <x v="1"/>
    <s v="OFF-PA-10002005"/>
    <x v="1"/>
    <x v="10"/>
    <x v="510"/>
    <x v="561"/>
    <n v="4"/>
    <n v="0.2"/>
    <x v="570"/>
    <x v="1"/>
    <x v="0"/>
    <n v="0.2"/>
    <n v="0.1111111111111111"/>
  </r>
  <r>
    <x v="3015"/>
    <s v="US-2017-138919"/>
    <x v="14"/>
    <d v="2017-09-21T00:00:00"/>
    <s v="Standard Class"/>
    <s v="LS-16975"/>
    <x v="60"/>
    <x v="2"/>
    <x v="0"/>
    <s v="New York City"/>
    <x v="15"/>
    <n v="10035"/>
    <x v="3"/>
    <s v="FUR-TA-10004154"/>
    <x v="0"/>
    <x v="3"/>
    <x v="737"/>
    <x v="2458"/>
    <n v="2"/>
    <n v="0.4"/>
    <x v="2687"/>
    <x v="3"/>
    <x v="0"/>
    <n v="1"/>
    <n v="4.5454545454545456E-2"/>
  </r>
  <r>
    <x v="3016"/>
    <s v="US-2018-160528"/>
    <x v="828"/>
    <d v="2018-08-30T00:00:00"/>
    <s v="Standard Class"/>
    <s v="MH-18115"/>
    <x v="414"/>
    <x v="2"/>
    <x v="0"/>
    <s v="Pharr"/>
    <x v="5"/>
    <n v="78577"/>
    <x v="2"/>
    <s v="OFF-ST-10002743"/>
    <x v="1"/>
    <x v="4"/>
    <x v="418"/>
    <x v="2459"/>
    <n v="8"/>
    <n v="0.2"/>
    <x v="2688"/>
    <x v="2"/>
    <x v="0"/>
    <n v="0.33333333333333331"/>
    <n v="4.5454545454545456E-2"/>
  </r>
  <r>
    <x v="3017"/>
    <s v="US-2018-160528"/>
    <x v="828"/>
    <d v="2018-08-30T00:00:00"/>
    <s v="Standard Class"/>
    <s v="MH-18115"/>
    <x v="414"/>
    <x v="2"/>
    <x v="0"/>
    <s v="Pharr"/>
    <x v="5"/>
    <n v="78577"/>
    <x v="2"/>
    <s v="FUR-FU-10004973"/>
    <x v="0"/>
    <x v="5"/>
    <x v="1143"/>
    <x v="1832"/>
    <n v="3"/>
    <n v="0.6"/>
    <x v="1963"/>
    <x v="2"/>
    <x v="0"/>
    <n v="0.33333333333333331"/>
    <n v="4.5454545454545456E-2"/>
  </r>
  <r>
    <x v="3018"/>
    <s v="US-2018-160528"/>
    <x v="828"/>
    <d v="2018-08-30T00:00:00"/>
    <s v="Standard Class"/>
    <s v="MH-18115"/>
    <x v="414"/>
    <x v="2"/>
    <x v="0"/>
    <s v="Pharr"/>
    <x v="5"/>
    <n v="78577"/>
    <x v="2"/>
    <s v="TEC-AC-10002842"/>
    <x v="2"/>
    <x v="11"/>
    <x v="1185"/>
    <x v="2460"/>
    <n v="7"/>
    <n v="0.2"/>
    <x v="2689"/>
    <x v="2"/>
    <x v="0"/>
    <n v="0.33333333333333331"/>
    <n v="4.5454545454545456E-2"/>
  </r>
  <r>
    <x v="3019"/>
    <s v="CA-2017-123568"/>
    <x v="627"/>
    <d v="2017-11-14T00:00:00"/>
    <s v="Standard Class"/>
    <s v="SC-20095"/>
    <x v="183"/>
    <x v="0"/>
    <x v="0"/>
    <s v="West Jordan"/>
    <x v="7"/>
    <n v="84084"/>
    <x v="1"/>
    <s v="OFF-FA-10002701"/>
    <x v="1"/>
    <x v="13"/>
    <x v="1458"/>
    <x v="1325"/>
    <n v="3"/>
    <n v="0"/>
    <x v="2690"/>
    <x v="1"/>
    <x v="1"/>
    <n v="0.25"/>
    <n v="4.5454545454545456E-2"/>
  </r>
  <r>
    <x v="3020"/>
    <s v="CA-2017-123568"/>
    <x v="627"/>
    <d v="2017-11-14T00:00:00"/>
    <s v="Standard Class"/>
    <s v="SC-20095"/>
    <x v="183"/>
    <x v="0"/>
    <x v="0"/>
    <s v="West Jordan"/>
    <x v="7"/>
    <n v="84084"/>
    <x v="1"/>
    <s v="OFF-PA-10001125"/>
    <x v="1"/>
    <x v="10"/>
    <x v="1021"/>
    <x v="1663"/>
    <n v="3"/>
    <n v="0"/>
    <x v="1761"/>
    <x v="1"/>
    <x v="1"/>
    <n v="0.25"/>
    <n v="4.5454545454545456E-2"/>
  </r>
  <r>
    <x v="3021"/>
    <s v="CA-2017-123568"/>
    <x v="627"/>
    <d v="2017-11-14T00:00:00"/>
    <s v="Standard Class"/>
    <s v="SC-20095"/>
    <x v="183"/>
    <x v="0"/>
    <x v="0"/>
    <s v="West Jordan"/>
    <x v="7"/>
    <n v="84084"/>
    <x v="1"/>
    <s v="FUR-FU-10004090"/>
    <x v="0"/>
    <x v="5"/>
    <x v="642"/>
    <x v="2461"/>
    <n v="3"/>
    <n v="0"/>
    <x v="2691"/>
    <x v="1"/>
    <x v="1"/>
    <n v="0.25"/>
    <n v="4.5454545454545456E-2"/>
  </r>
  <r>
    <x v="3022"/>
    <s v="CA-2017-123568"/>
    <x v="627"/>
    <d v="2017-11-14T00:00:00"/>
    <s v="Standard Class"/>
    <s v="SC-20095"/>
    <x v="183"/>
    <x v="0"/>
    <x v="0"/>
    <s v="West Jordan"/>
    <x v="7"/>
    <n v="84084"/>
    <x v="1"/>
    <s v="OFF-BI-10001510"/>
    <x v="1"/>
    <x v="8"/>
    <x v="709"/>
    <x v="2462"/>
    <n v="5"/>
    <n v="0.2"/>
    <x v="2692"/>
    <x v="1"/>
    <x v="1"/>
    <n v="0.25"/>
    <n v="4.5454545454545456E-2"/>
  </r>
  <r>
    <x v="3023"/>
    <s v="CA-2019-124674"/>
    <x v="701"/>
    <d v="2019-11-23T00:00:00"/>
    <s v="Standard Class"/>
    <s v="JB-16000"/>
    <x v="677"/>
    <x v="0"/>
    <x v="0"/>
    <s v="Brownsville"/>
    <x v="5"/>
    <n v="78521"/>
    <x v="2"/>
    <s v="FUR-BO-10002202"/>
    <x v="0"/>
    <x v="0"/>
    <x v="1260"/>
    <x v="2463"/>
    <n v="2"/>
    <n v="0.32"/>
    <x v="2693"/>
    <x v="2"/>
    <x v="0"/>
    <n v="1"/>
    <n v="0.14285714285714285"/>
  </r>
  <r>
    <x v="3024"/>
    <s v="CA-2017-164441"/>
    <x v="627"/>
    <d v="2017-11-13T00:00:00"/>
    <s v="Standard Class"/>
    <s v="AC-10450"/>
    <x v="549"/>
    <x v="0"/>
    <x v="0"/>
    <s v="New York City"/>
    <x v="15"/>
    <n v="10011"/>
    <x v="3"/>
    <s v="OFF-BI-10001922"/>
    <x v="1"/>
    <x v="8"/>
    <x v="305"/>
    <x v="2464"/>
    <n v="11"/>
    <n v="0.2"/>
    <x v="2694"/>
    <x v="3"/>
    <x v="0"/>
    <n v="0.5"/>
    <n v="0.1111111111111111"/>
  </r>
  <r>
    <x v="3025"/>
    <s v="CA-2017-164441"/>
    <x v="627"/>
    <d v="2017-11-13T00:00:00"/>
    <s v="Standard Class"/>
    <s v="AC-10450"/>
    <x v="549"/>
    <x v="0"/>
    <x v="0"/>
    <s v="New York City"/>
    <x v="15"/>
    <n v="10011"/>
    <x v="3"/>
    <s v="OFF-PA-10001667"/>
    <x v="1"/>
    <x v="10"/>
    <x v="458"/>
    <x v="1465"/>
    <n v="3"/>
    <n v="0"/>
    <x v="2695"/>
    <x v="3"/>
    <x v="0"/>
    <n v="0.5"/>
    <n v="0.1111111111111111"/>
  </r>
  <r>
    <x v="3026"/>
    <s v="CA-2019-169054"/>
    <x v="300"/>
    <d v="2019-04-26T00:00:00"/>
    <s v="Standard Class"/>
    <s v="MO-17800"/>
    <x v="246"/>
    <x v="2"/>
    <x v="0"/>
    <s v="Philadelphia"/>
    <x v="9"/>
    <n v="19140"/>
    <x v="3"/>
    <s v="FUR-FU-10001488"/>
    <x v="0"/>
    <x v="5"/>
    <x v="1049"/>
    <x v="1825"/>
    <n v="3"/>
    <n v="0.2"/>
    <x v="232"/>
    <x v="3"/>
    <x v="0"/>
    <n v="1"/>
    <n v="9.0909090909090912E-2"/>
  </r>
  <r>
    <x v="3027"/>
    <s v="CA-2016-106719"/>
    <x v="829"/>
    <d v="2016-08-24T00:00:00"/>
    <s v="Same Day"/>
    <s v="RB-19645"/>
    <x v="516"/>
    <x v="1"/>
    <x v="0"/>
    <s v="Billings"/>
    <x v="37"/>
    <n v="59102"/>
    <x v="1"/>
    <s v="OFF-BI-10002799"/>
    <x v="1"/>
    <x v="8"/>
    <x v="1459"/>
    <x v="1838"/>
    <n v="2"/>
    <n v="0.2"/>
    <x v="2696"/>
    <x v="1"/>
    <x v="0"/>
    <n v="1"/>
    <n v="0.14285714285714285"/>
  </r>
  <r>
    <x v="3028"/>
    <s v="CA-2019-116855"/>
    <x v="94"/>
    <d v="2019-12-21T00:00:00"/>
    <s v="Standard Class"/>
    <s v="AI-10855"/>
    <x v="482"/>
    <x v="0"/>
    <x v="0"/>
    <s v="Chesapeake"/>
    <x v="17"/>
    <n v="23320"/>
    <x v="0"/>
    <s v="FUR-CH-10003846"/>
    <x v="0"/>
    <x v="1"/>
    <x v="924"/>
    <x v="2465"/>
    <n v="5"/>
    <n v="0"/>
    <x v="2697"/>
    <x v="0"/>
    <x v="0"/>
    <n v="1"/>
    <n v="5.5555555555555552E-2"/>
  </r>
  <r>
    <x v="3029"/>
    <s v="US-2018-164189"/>
    <x v="830"/>
    <d v="2018-03-28T00:00:00"/>
    <s v="Standard Class"/>
    <s v="DR-12880"/>
    <x v="112"/>
    <x v="1"/>
    <x v="0"/>
    <s v="Gresham"/>
    <x v="21"/>
    <n v="97030"/>
    <x v="1"/>
    <s v="TEC-PH-10003691"/>
    <x v="2"/>
    <x v="7"/>
    <x v="1407"/>
    <x v="2466"/>
    <n v="4"/>
    <n v="0.2"/>
    <x v="2698"/>
    <x v="1"/>
    <x v="0"/>
    <n v="1"/>
    <n v="4.1666666666666664E-2"/>
  </r>
  <r>
    <x v="3030"/>
    <s v="CA-2017-168480"/>
    <x v="481"/>
    <d v="2017-09-27T00:00:00"/>
    <s v="Standard Class"/>
    <s v="DM-12955"/>
    <x v="678"/>
    <x v="1"/>
    <x v="0"/>
    <s v="Lincoln Park"/>
    <x v="12"/>
    <n v="48146"/>
    <x v="2"/>
    <s v="FUR-BO-10000468"/>
    <x v="0"/>
    <x v="0"/>
    <x v="1180"/>
    <x v="1949"/>
    <n v="4"/>
    <n v="0"/>
    <x v="2699"/>
    <x v="2"/>
    <x v="1"/>
    <n v="0.5"/>
    <n v="0.1111111111111111"/>
  </r>
  <r>
    <x v="3031"/>
    <s v="CA-2017-168480"/>
    <x v="481"/>
    <d v="2017-09-27T00:00:00"/>
    <s v="Standard Class"/>
    <s v="DM-12955"/>
    <x v="678"/>
    <x v="1"/>
    <x v="0"/>
    <s v="Lincoln Park"/>
    <x v="12"/>
    <n v="48146"/>
    <x v="2"/>
    <s v="OFF-AR-10001044"/>
    <x v="1"/>
    <x v="6"/>
    <x v="1051"/>
    <x v="2467"/>
    <n v="1"/>
    <n v="0"/>
    <x v="2700"/>
    <x v="2"/>
    <x v="1"/>
    <n v="0.5"/>
    <n v="0.1111111111111111"/>
  </r>
  <r>
    <x v="3032"/>
    <s v="US-2018-114293"/>
    <x v="831"/>
    <d v="2018-11-26T00:00:00"/>
    <s v="Standard Class"/>
    <s v="JH-16180"/>
    <x v="423"/>
    <x v="0"/>
    <x v="0"/>
    <s v="Gresham"/>
    <x v="21"/>
    <n v="97030"/>
    <x v="1"/>
    <s v="FUR-CH-10003833"/>
    <x v="0"/>
    <x v="1"/>
    <x v="1209"/>
    <x v="2468"/>
    <n v="4"/>
    <n v="0.2"/>
    <x v="2701"/>
    <x v="1"/>
    <x v="1"/>
    <n v="1"/>
    <n v="0.2"/>
  </r>
  <r>
    <x v="3033"/>
    <s v="CA-2019-134173"/>
    <x v="118"/>
    <d v="2019-09-21T00:00:00"/>
    <s v="Standard Class"/>
    <s v="AB-10060"/>
    <x v="144"/>
    <x v="2"/>
    <x v="0"/>
    <s v="Philadelphia"/>
    <x v="9"/>
    <n v="19143"/>
    <x v="3"/>
    <s v="OFF-PA-10004355"/>
    <x v="1"/>
    <x v="10"/>
    <x v="1103"/>
    <x v="561"/>
    <n v="4"/>
    <n v="0.2"/>
    <x v="570"/>
    <x v="3"/>
    <x v="0"/>
    <n v="1"/>
    <n v="5.5555555555555552E-2"/>
  </r>
  <r>
    <x v="3034"/>
    <s v="US-2017-123960"/>
    <x v="832"/>
    <d v="2017-06-16T00:00:00"/>
    <s v="Standard Class"/>
    <s v="BD-11605"/>
    <x v="205"/>
    <x v="0"/>
    <x v="0"/>
    <s v="Monroe"/>
    <x v="28"/>
    <n v="71203"/>
    <x v="0"/>
    <s v="TEC-AC-10003038"/>
    <x v="2"/>
    <x v="11"/>
    <x v="1033"/>
    <x v="2469"/>
    <n v="6"/>
    <n v="0"/>
    <x v="2702"/>
    <x v="0"/>
    <x v="0"/>
    <n v="0.2"/>
    <n v="0.05"/>
  </r>
  <r>
    <x v="3035"/>
    <s v="US-2017-123960"/>
    <x v="832"/>
    <d v="2017-06-16T00:00:00"/>
    <s v="Standard Class"/>
    <s v="BD-11605"/>
    <x v="205"/>
    <x v="0"/>
    <x v="0"/>
    <s v="Monroe"/>
    <x v="28"/>
    <n v="71203"/>
    <x v="0"/>
    <s v="OFF-BI-10002799"/>
    <x v="1"/>
    <x v="8"/>
    <x v="1459"/>
    <x v="2470"/>
    <n v="7"/>
    <n v="0"/>
    <x v="2703"/>
    <x v="0"/>
    <x v="0"/>
    <n v="0.2"/>
    <n v="0.05"/>
  </r>
  <r>
    <x v="3036"/>
    <s v="US-2017-123960"/>
    <x v="832"/>
    <d v="2017-06-16T00:00:00"/>
    <s v="Standard Class"/>
    <s v="BD-11605"/>
    <x v="205"/>
    <x v="0"/>
    <x v="0"/>
    <s v="Monroe"/>
    <x v="28"/>
    <n v="71203"/>
    <x v="0"/>
    <s v="OFF-AR-10003582"/>
    <x v="1"/>
    <x v="6"/>
    <x v="1460"/>
    <x v="2471"/>
    <n v="2"/>
    <n v="0"/>
    <x v="2704"/>
    <x v="0"/>
    <x v="0"/>
    <n v="0.2"/>
    <n v="0.05"/>
  </r>
  <r>
    <x v="3037"/>
    <s v="US-2017-123960"/>
    <x v="832"/>
    <d v="2017-06-16T00:00:00"/>
    <s v="Standard Class"/>
    <s v="BD-11605"/>
    <x v="205"/>
    <x v="0"/>
    <x v="0"/>
    <s v="Monroe"/>
    <x v="28"/>
    <n v="71203"/>
    <x v="0"/>
    <s v="OFF-PA-10004451"/>
    <x v="1"/>
    <x v="10"/>
    <x v="498"/>
    <x v="56"/>
    <n v="5"/>
    <n v="0"/>
    <x v="56"/>
    <x v="0"/>
    <x v="0"/>
    <n v="0.2"/>
    <n v="0.05"/>
  </r>
  <r>
    <x v="3038"/>
    <s v="US-2017-123960"/>
    <x v="832"/>
    <d v="2017-06-16T00:00:00"/>
    <s v="Standard Class"/>
    <s v="BD-11605"/>
    <x v="205"/>
    <x v="0"/>
    <x v="0"/>
    <s v="Monroe"/>
    <x v="28"/>
    <n v="71203"/>
    <x v="0"/>
    <s v="FUR-FU-10004666"/>
    <x v="0"/>
    <x v="5"/>
    <x v="1461"/>
    <x v="2472"/>
    <n v="2"/>
    <n v="0"/>
    <x v="2705"/>
    <x v="0"/>
    <x v="0"/>
    <n v="0.2"/>
    <n v="0.05"/>
  </r>
  <r>
    <x v="3039"/>
    <s v="CA-2019-101749"/>
    <x v="621"/>
    <d v="2019-10-08T00:00:00"/>
    <s v="Standard Class"/>
    <s v="AS-10045"/>
    <x v="442"/>
    <x v="1"/>
    <x v="0"/>
    <s v="Pasadena"/>
    <x v="1"/>
    <n v="91104"/>
    <x v="1"/>
    <s v="FUR-TA-10001520"/>
    <x v="0"/>
    <x v="3"/>
    <x v="718"/>
    <x v="2473"/>
    <n v="3"/>
    <n v="0.2"/>
    <x v="2706"/>
    <x v="1"/>
    <x v="0"/>
    <n v="1"/>
    <n v="0.1"/>
  </r>
  <r>
    <x v="3040"/>
    <s v="US-2018-147991"/>
    <x v="465"/>
    <d v="2018-05-09T00:00:00"/>
    <s v="Standard Class"/>
    <s v="ZD-21925"/>
    <x v="9"/>
    <x v="0"/>
    <x v="0"/>
    <s v="Chattanooga"/>
    <x v="18"/>
    <n v="37421"/>
    <x v="0"/>
    <s v="FUR-FU-10004270"/>
    <x v="0"/>
    <x v="5"/>
    <x v="998"/>
    <x v="2474"/>
    <n v="5"/>
    <n v="0.2"/>
    <x v="2707"/>
    <x v="0"/>
    <x v="0"/>
    <n v="1"/>
    <n v="0.1111111111111111"/>
  </r>
  <r>
    <x v="3041"/>
    <s v="CA-2019-149559"/>
    <x v="220"/>
    <d v="2019-09-12T00:00:00"/>
    <s v="Same Day"/>
    <s v="KF-16285"/>
    <x v="580"/>
    <x v="2"/>
    <x v="0"/>
    <s v="Long Beach"/>
    <x v="1"/>
    <n v="90805"/>
    <x v="1"/>
    <s v="OFF-PA-10003172"/>
    <x v="1"/>
    <x v="10"/>
    <x v="854"/>
    <x v="91"/>
    <n v="2"/>
    <n v="0"/>
    <x v="91"/>
    <x v="1"/>
    <x v="0"/>
    <n v="0.33333333333333331"/>
    <n v="5.5555555555555552E-2"/>
  </r>
  <r>
    <x v="3042"/>
    <s v="CA-2019-149559"/>
    <x v="220"/>
    <d v="2019-09-12T00:00:00"/>
    <s v="Same Day"/>
    <s v="KF-16285"/>
    <x v="580"/>
    <x v="2"/>
    <x v="0"/>
    <s v="Long Beach"/>
    <x v="1"/>
    <n v="90805"/>
    <x v="1"/>
    <s v="OFF-EN-10002312"/>
    <x v="1"/>
    <x v="12"/>
    <x v="1462"/>
    <x v="2475"/>
    <n v="2"/>
    <n v="0"/>
    <x v="2708"/>
    <x v="1"/>
    <x v="0"/>
    <n v="0.33333333333333331"/>
    <n v="5.5555555555555552E-2"/>
  </r>
  <r>
    <x v="3043"/>
    <s v="CA-2019-149559"/>
    <x v="220"/>
    <d v="2019-09-12T00:00:00"/>
    <s v="Same Day"/>
    <s v="KF-16285"/>
    <x v="580"/>
    <x v="2"/>
    <x v="0"/>
    <s v="Long Beach"/>
    <x v="1"/>
    <n v="90805"/>
    <x v="1"/>
    <s v="FUR-CH-10002320"/>
    <x v="0"/>
    <x v="1"/>
    <x v="1463"/>
    <x v="2476"/>
    <n v="8"/>
    <n v="0.2"/>
    <x v="2709"/>
    <x v="1"/>
    <x v="0"/>
    <n v="0.33333333333333331"/>
    <n v="5.5555555555555552E-2"/>
  </r>
  <r>
    <x v="3044"/>
    <s v="CA-2017-135174"/>
    <x v="28"/>
    <d v="2017-05-02T00:00:00"/>
    <s v="Second Class"/>
    <s v="BP-11230"/>
    <x v="546"/>
    <x v="0"/>
    <x v="0"/>
    <s v="Troy"/>
    <x v="24"/>
    <n v="45373"/>
    <x v="3"/>
    <s v="TEC-PH-10001530"/>
    <x v="2"/>
    <x v="7"/>
    <x v="638"/>
    <x v="2477"/>
    <n v="5"/>
    <n v="0.4"/>
    <x v="2710"/>
    <x v="3"/>
    <x v="0"/>
    <n v="1"/>
    <n v="0.16666666666666666"/>
  </r>
  <r>
    <x v="3045"/>
    <s v="CA-2019-125290"/>
    <x v="44"/>
    <d v="2019-11-10T00:00:00"/>
    <s v="Second Class"/>
    <s v="CC-12430"/>
    <x v="254"/>
    <x v="2"/>
    <x v="0"/>
    <s v="Minneapolis"/>
    <x v="11"/>
    <n v="55407"/>
    <x v="2"/>
    <s v="OFF-AR-10001216"/>
    <x v="1"/>
    <x v="6"/>
    <x v="1464"/>
    <x v="2255"/>
    <n v="5"/>
    <n v="0"/>
    <x v="2711"/>
    <x v="2"/>
    <x v="0"/>
    <n v="0.5"/>
    <n v="5.2631578947368418E-2"/>
  </r>
  <r>
    <x v="3046"/>
    <s v="CA-2019-125290"/>
    <x v="44"/>
    <d v="2019-11-10T00:00:00"/>
    <s v="Second Class"/>
    <s v="CC-12430"/>
    <x v="254"/>
    <x v="2"/>
    <x v="0"/>
    <s v="Minneapolis"/>
    <x v="11"/>
    <n v="55407"/>
    <x v="2"/>
    <s v="OFF-PA-10003127"/>
    <x v="1"/>
    <x v="10"/>
    <x v="33"/>
    <x v="978"/>
    <n v="1"/>
    <n v="0"/>
    <x v="1016"/>
    <x v="2"/>
    <x v="0"/>
    <n v="0.5"/>
    <n v="5.2631578947368418E-2"/>
  </r>
  <r>
    <x v="3047"/>
    <s v="CA-2016-137351"/>
    <x v="587"/>
    <d v="2016-10-04T00:00:00"/>
    <s v="Standard Class"/>
    <s v="DB-13615"/>
    <x v="140"/>
    <x v="0"/>
    <x v="0"/>
    <s v="Seattle"/>
    <x v="4"/>
    <n v="98105"/>
    <x v="1"/>
    <s v="OFF-BI-10003910"/>
    <x v="1"/>
    <x v="8"/>
    <x v="8"/>
    <x v="752"/>
    <n v="7"/>
    <n v="0.2"/>
    <x v="2712"/>
    <x v="1"/>
    <x v="0"/>
    <n v="1"/>
    <n v="9.0909090909090912E-2"/>
  </r>
  <r>
    <x v="3048"/>
    <s v="CA-2019-121419"/>
    <x v="459"/>
    <d v="2019-04-04T00:00:00"/>
    <s v="First Class"/>
    <s v="TC-21475"/>
    <x v="679"/>
    <x v="2"/>
    <x v="0"/>
    <s v="Columbus"/>
    <x v="32"/>
    <n v="31907"/>
    <x v="0"/>
    <s v="FUR-TA-10004534"/>
    <x v="0"/>
    <x v="3"/>
    <x v="121"/>
    <x v="1764"/>
    <n v="2"/>
    <n v="0"/>
    <x v="1877"/>
    <x v="0"/>
    <x v="0"/>
    <n v="0.5"/>
    <n v="9.0909090909090912E-2"/>
  </r>
  <r>
    <x v="3049"/>
    <s v="CA-2019-121419"/>
    <x v="459"/>
    <d v="2019-04-04T00:00:00"/>
    <s v="First Class"/>
    <s v="TC-21475"/>
    <x v="679"/>
    <x v="2"/>
    <x v="0"/>
    <s v="Columbus"/>
    <x v="32"/>
    <n v="31907"/>
    <x v="0"/>
    <s v="TEC-AC-10000892"/>
    <x v="2"/>
    <x v="11"/>
    <x v="293"/>
    <x v="310"/>
    <n v="4"/>
    <n v="0"/>
    <x v="315"/>
    <x v="0"/>
    <x v="0"/>
    <n v="0.5"/>
    <n v="9.0909090909090912E-2"/>
  </r>
  <r>
    <x v="3050"/>
    <s v="US-2019-148054"/>
    <x v="833"/>
    <d v="2019-10-11T00:00:00"/>
    <s v="Standard Class"/>
    <s v="NZ-18565"/>
    <x v="125"/>
    <x v="2"/>
    <x v="0"/>
    <s v="Meridian"/>
    <x v="45"/>
    <n v="83642"/>
    <x v="1"/>
    <s v="FUR-FU-10003247"/>
    <x v="0"/>
    <x v="5"/>
    <x v="1465"/>
    <x v="108"/>
    <n v="2"/>
    <n v="0"/>
    <x v="1464"/>
    <x v="1"/>
    <x v="0"/>
    <n v="0.33333333333333331"/>
    <n v="0.05"/>
  </r>
  <r>
    <x v="3051"/>
    <s v="US-2019-148054"/>
    <x v="833"/>
    <d v="2019-10-11T00:00:00"/>
    <s v="Standard Class"/>
    <s v="NZ-18565"/>
    <x v="125"/>
    <x v="2"/>
    <x v="0"/>
    <s v="Meridian"/>
    <x v="45"/>
    <n v="83642"/>
    <x v="1"/>
    <s v="OFF-AP-10004336"/>
    <x v="1"/>
    <x v="9"/>
    <x v="1040"/>
    <x v="2478"/>
    <n v="4"/>
    <n v="0"/>
    <x v="2713"/>
    <x v="1"/>
    <x v="0"/>
    <n v="0.33333333333333331"/>
    <n v="0.05"/>
  </r>
  <r>
    <x v="3052"/>
    <s v="US-2019-148054"/>
    <x v="833"/>
    <d v="2019-10-11T00:00:00"/>
    <s v="Standard Class"/>
    <s v="NZ-18565"/>
    <x v="125"/>
    <x v="2"/>
    <x v="0"/>
    <s v="Meridian"/>
    <x v="45"/>
    <n v="83642"/>
    <x v="1"/>
    <s v="OFF-PA-10001295"/>
    <x v="1"/>
    <x v="10"/>
    <x v="1220"/>
    <x v="2479"/>
    <n v="2"/>
    <n v="0"/>
    <x v="2714"/>
    <x v="1"/>
    <x v="0"/>
    <n v="0.33333333333333331"/>
    <n v="0.05"/>
  </r>
  <r>
    <x v="3053"/>
    <s v="CA-2018-128517"/>
    <x v="526"/>
    <d v="2018-04-14T00:00:00"/>
    <s v="Second Class"/>
    <s v="SW-20350"/>
    <x v="680"/>
    <x v="2"/>
    <x v="0"/>
    <s v="Detroit"/>
    <x v="12"/>
    <n v="48227"/>
    <x v="2"/>
    <s v="TEC-PH-10002555"/>
    <x v="2"/>
    <x v="7"/>
    <x v="1352"/>
    <x v="2480"/>
    <n v="2"/>
    <n v="0"/>
    <x v="2715"/>
    <x v="2"/>
    <x v="0"/>
    <n v="0.5"/>
    <n v="0.16666666666666666"/>
  </r>
  <r>
    <x v="3054"/>
    <s v="CA-2018-128517"/>
    <x v="526"/>
    <d v="2018-04-14T00:00:00"/>
    <s v="Second Class"/>
    <s v="SW-20350"/>
    <x v="680"/>
    <x v="2"/>
    <x v="0"/>
    <s v="Detroit"/>
    <x v="12"/>
    <n v="48227"/>
    <x v="2"/>
    <s v="OFF-BI-10000831"/>
    <x v="1"/>
    <x v="8"/>
    <x v="446"/>
    <x v="267"/>
    <n v="2"/>
    <n v="0"/>
    <x v="2716"/>
    <x v="2"/>
    <x v="0"/>
    <n v="0.5"/>
    <n v="0.16666666666666666"/>
  </r>
  <r>
    <x v="3055"/>
    <s v="US-2017-100377"/>
    <x v="834"/>
    <d v="2017-09-01T00:00:00"/>
    <s v="Standard Class"/>
    <s v="TS-21370"/>
    <x v="477"/>
    <x v="1"/>
    <x v="0"/>
    <s v="Chicago"/>
    <x v="10"/>
    <n v="60623"/>
    <x v="2"/>
    <s v="TEC-CO-10001046"/>
    <x v="2"/>
    <x v="16"/>
    <x v="883"/>
    <x v="2481"/>
    <n v="5"/>
    <n v="0.2"/>
    <x v="2717"/>
    <x v="2"/>
    <x v="0"/>
    <n v="1"/>
    <n v="6.6666666666666666E-2"/>
  </r>
  <r>
    <x v="3056"/>
    <s v="CA-2019-131492"/>
    <x v="15"/>
    <d v="2019-10-24T00:00:00"/>
    <s v="Second Class"/>
    <s v="HH-15010"/>
    <x v="511"/>
    <x v="1"/>
    <x v="0"/>
    <s v="San Francisco"/>
    <x v="1"/>
    <n v="94110"/>
    <x v="1"/>
    <s v="OFF-EN-10002973"/>
    <x v="1"/>
    <x v="12"/>
    <x v="1328"/>
    <x v="2482"/>
    <n v="2"/>
    <n v="0"/>
    <x v="2718"/>
    <x v="1"/>
    <x v="1"/>
    <n v="0.25"/>
    <n v="0.16666666666666666"/>
  </r>
  <r>
    <x v="3057"/>
    <s v="CA-2019-131492"/>
    <x v="15"/>
    <d v="2019-10-24T00:00:00"/>
    <s v="Second Class"/>
    <s v="HH-15010"/>
    <x v="511"/>
    <x v="1"/>
    <x v="0"/>
    <s v="San Francisco"/>
    <x v="1"/>
    <n v="94110"/>
    <x v="1"/>
    <s v="OFF-LA-10001641"/>
    <x v="1"/>
    <x v="2"/>
    <x v="1031"/>
    <x v="2483"/>
    <n v="10"/>
    <n v="0"/>
    <x v="2719"/>
    <x v="1"/>
    <x v="1"/>
    <n v="0.25"/>
    <n v="0.16666666666666666"/>
  </r>
  <r>
    <x v="3058"/>
    <s v="CA-2019-131492"/>
    <x v="15"/>
    <d v="2019-10-24T00:00:00"/>
    <s v="Second Class"/>
    <s v="HH-15010"/>
    <x v="511"/>
    <x v="1"/>
    <x v="0"/>
    <s v="San Francisco"/>
    <x v="1"/>
    <n v="94110"/>
    <x v="1"/>
    <s v="FUR-FU-10003878"/>
    <x v="0"/>
    <x v="5"/>
    <x v="677"/>
    <x v="2484"/>
    <n v="2"/>
    <n v="0"/>
    <x v="2720"/>
    <x v="1"/>
    <x v="1"/>
    <n v="0.25"/>
    <n v="0.16666666666666666"/>
  </r>
  <r>
    <x v="3059"/>
    <s v="CA-2019-131492"/>
    <x v="15"/>
    <d v="2019-10-24T00:00:00"/>
    <s v="Second Class"/>
    <s v="HH-15010"/>
    <x v="511"/>
    <x v="1"/>
    <x v="0"/>
    <s v="San Francisco"/>
    <x v="1"/>
    <n v="94110"/>
    <x v="1"/>
    <s v="FUR-TA-10003837"/>
    <x v="0"/>
    <x v="3"/>
    <x v="1466"/>
    <x v="2485"/>
    <n v="2"/>
    <n v="0.2"/>
    <x v="2721"/>
    <x v="1"/>
    <x v="1"/>
    <n v="0.25"/>
    <n v="0.16666666666666666"/>
  </r>
  <r>
    <x v="3060"/>
    <s v="CA-2018-144554"/>
    <x v="77"/>
    <d v="2018-11-12T00:00:00"/>
    <s v="Standard Class"/>
    <s v="DM-13345"/>
    <x v="664"/>
    <x v="1"/>
    <x v="0"/>
    <s v="Newark"/>
    <x v="24"/>
    <n v="43055"/>
    <x v="3"/>
    <s v="TEC-AC-10002800"/>
    <x v="2"/>
    <x v="11"/>
    <x v="1216"/>
    <x v="2486"/>
    <n v="3"/>
    <n v="0.2"/>
    <x v="2722"/>
    <x v="3"/>
    <x v="0"/>
    <n v="1"/>
    <n v="7.6923076923076927E-2"/>
  </r>
  <r>
    <x v="3061"/>
    <s v="CA-2019-127621"/>
    <x v="448"/>
    <d v="2019-03-07T00:00:00"/>
    <s v="Standard Class"/>
    <s v="RE-19450"/>
    <x v="681"/>
    <x v="0"/>
    <x v="0"/>
    <s v="Dallas"/>
    <x v="5"/>
    <n v="75081"/>
    <x v="2"/>
    <s v="OFF-PA-10001307"/>
    <x v="1"/>
    <x v="10"/>
    <x v="792"/>
    <x v="2051"/>
    <n v="8"/>
    <n v="0.2"/>
    <x v="2723"/>
    <x v="2"/>
    <x v="0"/>
    <n v="1"/>
    <n v="0.1111111111111111"/>
  </r>
  <r>
    <x v="3062"/>
    <s v="CA-2017-145184"/>
    <x v="154"/>
    <d v="2017-11-29T00:00:00"/>
    <s v="First Class"/>
    <s v="JD-16150"/>
    <x v="251"/>
    <x v="1"/>
    <x v="0"/>
    <s v="Newark"/>
    <x v="13"/>
    <n v="19711"/>
    <x v="3"/>
    <s v="TEC-PH-10002350"/>
    <x v="2"/>
    <x v="7"/>
    <x v="1467"/>
    <x v="2487"/>
    <n v="3"/>
    <n v="0"/>
    <x v="2724"/>
    <x v="3"/>
    <x v="0"/>
    <n v="0.5"/>
    <n v="5.8823529411764705E-2"/>
  </r>
  <r>
    <x v="3063"/>
    <s v="CA-2017-145184"/>
    <x v="154"/>
    <d v="2017-11-29T00:00:00"/>
    <s v="First Class"/>
    <s v="JD-16150"/>
    <x v="251"/>
    <x v="1"/>
    <x v="0"/>
    <s v="Newark"/>
    <x v="13"/>
    <n v="19711"/>
    <x v="3"/>
    <s v="TEC-AC-10000397"/>
    <x v="2"/>
    <x v="11"/>
    <x v="1468"/>
    <x v="2488"/>
    <n v="3"/>
    <n v="0"/>
    <x v="2725"/>
    <x v="3"/>
    <x v="0"/>
    <n v="0.5"/>
    <n v="5.8823529411764705E-2"/>
  </r>
  <r>
    <x v="3064"/>
    <s v="CA-2019-106859"/>
    <x v="677"/>
    <d v="2019-03-18T00:00:00"/>
    <s v="Second Class"/>
    <s v="BF-11215"/>
    <x v="682"/>
    <x v="2"/>
    <x v="0"/>
    <s v="Albuquerque"/>
    <x v="27"/>
    <n v="87105"/>
    <x v="1"/>
    <s v="OFF-ST-10000615"/>
    <x v="1"/>
    <x v="4"/>
    <x v="75"/>
    <x v="2489"/>
    <n v="8"/>
    <n v="0"/>
    <x v="2726"/>
    <x v="1"/>
    <x v="0"/>
    <n v="0.2"/>
    <n v="0.125"/>
  </r>
  <r>
    <x v="3065"/>
    <s v="CA-2019-106859"/>
    <x v="677"/>
    <d v="2019-03-18T00:00:00"/>
    <s v="Second Class"/>
    <s v="BF-11215"/>
    <x v="682"/>
    <x v="2"/>
    <x v="0"/>
    <s v="Albuquerque"/>
    <x v="27"/>
    <n v="87105"/>
    <x v="1"/>
    <s v="TEC-PH-10004531"/>
    <x v="2"/>
    <x v="7"/>
    <x v="721"/>
    <x v="1196"/>
    <n v="8"/>
    <n v="0.2"/>
    <x v="2727"/>
    <x v="1"/>
    <x v="0"/>
    <n v="0.2"/>
    <n v="0.125"/>
  </r>
  <r>
    <x v="3066"/>
    <s v="CA-2019-106859"/>
    <x v="677"/>
    <d v="2019-03-18T00:00:00"/>
    <s v="Second Class"/>
    <s v="BF-11215"/>
    <x v="682"/>
    <x v="2"/>
    <x v="0"/>
    <s v="Albuquerque"/>
    <x v="27"/>
    <n v="87105"/>
    <x v="1"/>
    <s v="TEC-AC-10004001"/>
    <x v="2"/>
    <x v="11"/>
    <x v="1469"/>
    <x v="2490"/>
    <n v="5"/>
    <n v="0"/>
    <x v="2728"/>
    <x v="1"/>
    <x v="0"/>
    <n v="0.2"/>
    <n v="0.125"/>
  </r>
  <r>
    <x v="3067"/>
    <s v="CA-2019-106859"/>
    <x v="677"/>
    <d v="2019-03-18T00:00:00"/>
    <s v="Second Class"/>
    <s v="BF-11215"/>
    <x v="682"/>
    <x v="2"/>
    <x v="0"/>
    <s v="Albuquerque"/>
    <x v="27"/>
    <n v="87105"/>
    <x v="1"/>
    <s v="OFF-PA-10001534"/>
    <x v="1"/>
    <x v="10"/>
    <x v="1470"/>
    <x v="1568"/>
    <n v="7"/>
    <n v="0"/>
    <x v="1657"/>
    <x v="1"/>
    <x v="0"/>
    <n v="0.2"/>
    <n v="0.125"/>
  </r>
  <r>
    <x v="3068"/>
    <s v="CA-2019-106859"/>
    <x v="677"/>
    <d v="2019-03-18T00:00:00"/>
    <s v="Second Class"/>
    <s v="BF-11215"/>
    <x v="682"/>
    <x v="2"/>
    <x v="0"/>
    <s v="Albuquerque"/>
    <x v="27"/>
    <n v="87105"/>
    <x v="1"/>
    <s v="OFF-PA-10001815"/>
    <x v="1"/>
    <x v="10"/>
    <x v="1402"/>
    <x v="2491"/>
    <n v="6"/>
    <n v="0"/>
    <x v="2729"/>
    <x v="1"/>
    <x v="0"/>
    <n v="0.2"/>
    <n v="0.125"/>
  </r>
  <r>
    <x v="3069"/>
    <s v="US-2019-120089"/>
    <x v="329"/>
    <d v="2019-11-30T00:00:00"/>
    <s v="Same Day"/>
    <s v="ML-17755"/>
    <x v="529"/>
    <x v="2"/>
    <x v="0"/>
    <s v="Toledo"/>
    <x v="24"/>
    <n v="43615"/>
    <x v="3"/>
    <s v="OFF-AP-10003779"/>
    <x v="1"/>
    <x v="9"/>
    <x v="1457"/>
    <x v="2492"/>
    <n v="4"/>
    <n v="0.2"/>
    <x v="2730"/>
    <x v="3"/>
    <x v="0"/>
    <n v="1"/>
    <n v="7.6923076923076927E-2"/>
  </r>
  <r>
    <x v="3070"/>
    <s v="CA-2016-119375"/>
    <x v="664"/>
    <d v="2016-11-22T00:00:00"/>
    <s v="Standard Class"/>
    <s v="YC-21895"/>
    <x v="289"/>
    <x v="1"/>
    <x v="0"/>
    <s v="Newark"/>
    <x v="13"/>
    <n v="19711"/>
    <x v="3"/>
    <s v="OFF-ST-10002011"/>
    <x v="1"/>
    <x v="4"/>
    <x v="1064"/>
    <x v="2493"/>
    <n v="7"/>
    <n v="0"/>
    <x v="2731"/>
    <x v="3"/>
    <x v="0"/>
    <n v="0.33333333333333331"/>
    <n v="0.125"/>
  </r>
  <r>
    <x v="3071"/>
    <s v="CA-2016-119375"/>
    <x v="664"/>
    <d v="2016-11-22T00:00:00"/>
    <s v="Standard Class"/>
    <s v="YC-21895"/>
    <x v="289"/>
    <x v="1"/>
    <x v="0"/>
    <s v="Newark"/>
    <x v="13"/>
    <n v="19711"/>
    <x v="3"/>
    <s v="FUR-FU-10002379"/>
    <x v="0"/>
    <x v="5"/>
    <x v="1471"/>
    <x v="2494"/>
    <n v="3"/>
    <n v="0"/>
    <x v="2732"/>
    <x v="3"/>
    <x v="0"/>
    <n v="0.33333333333333331"/>
    <n v="0.125"/>
  </r>
  <r>
    <x v="3072"/>
    <s v="CA-2016-119375"/>
    <x v="664"/>
    <d v="2016-11-22T00:00:00"/>
    <s v="Standard Class"/>
    <s v="YC-21895"/>
    <x v="289"/>
    <x v="1"/>
    <x v="0"/>
    <s v="Newark"/>
    <x v="13"/>
    <n v="19711"/>
    <x v="3"/>
    <s v="OFF-AR-10003752"/>
    <x v="1"/>
    <x v="6"/>
    <x v="684"/>
    <x v="2495"/>
    <n v="5"/>
    <n v="0"/>
    <x v="2733"/>
    <x v="3"/>
    <x v="0"/>
    <n v="0.33333333333333331"/>
    <n v="0.125"/>
  </r>
  <r>
    <x v="3073"/>
    <s v="CA-2018-125206"/>
    <x v="835"/>
    <d v="2018-01-05T00:00:00"/>
    <s v="First Class"/>
    <s v="LR-16915"/>
    <x v="235"/>
    <x v="0"/>
    <x v="0"/>
    <s v="Los Angeles"/>
    <x v="1"/>
    <n v="90045"/>
    <x v="1"/>
    <s v="OFF-ST-10003692"/>
    <x v="1"/>
    <x v="4"/>
    <x v="1262"/>
    <x v="2496"/>
    <n v="2"/>
    <n v="0"/>
    <x v="2734"/>
    <x v="1"/>
    <x v="0"/>
    <n v="1"/>
    <n v="6.25E-2"/>
  </r>
  <r>
    <x v="3074"/>
    <s v="CA-2017-126137"/>
    <x v="292"/>
    <d v="2017-10-08T00:00:00"/>
    <s v="Standard Class"/>
    <s v="BS-11755"/>
    <x v="94"/>
    <x v="0"/>
    <x v="0"/>
    <s v="Los Angeles"/>
    <x v="1"/>
    <n v="90032"/>
    <x v="1"/>
    <s v="FUR-BO-10004409"/>
    <x v="0"/>
    <x v="0"/>
    <x v="631"/>
    <x v="2497"/>
    <n v="2"/>
    <n v="0.15"/>
    <x v="2735"/>
    <x v="1"/>
    <x v="0"/>
    <n v="1"/>
    <n v="7.1428571428571425E-2"/>
  </r>
  <r>
    <x v="3075"/>
    <s v="CA-2016-143903"/>
    <x v="836"/>
    <d v="2016-07-24T00:00:00"/>
    <s v="Standard Class"/>
    <s v="KM-16375"/>
    <x v="454"/>
    <x v="2"/>
    <x v="0"/>
    <s v="Dallas"/>
    <x v="5"/>
    <n v="75217"/>
    <x v="2"/>
    <s v="OFF-ST-10003306"/>
    <x v="1"/>
    <x v="4"/>
    <x v="385"/>
    <x v="2498"/>
    <n v="3"/>
    <n v="0.2"/>
    <x v="2736"/>
    <x v="2"/>
    <x v="0"/>
    <n v="0.33333333333333331"/>
    <n v="0.05"/>
  </r>
  <r>
    <x v="3076"/>
    <s v="CA-2016-143903"/>
    <x v="836"/>
    <d v="2016-07-24T00:00:00"/>
    <s v="Standard Class"/>
    <s v="KM-16375"/>
    <x v="454"/>
    <x v="2"/>
    <x v="0"/>
    <s v="Dallas"/>
    <x v="5"/>
    <n v="75217"/>
    <x v="2"/>
    <s v="FUR-FU-10003724"/>
    <x v="0"/>
    <x v="5"/>
    <x v="896"/>
    <x v="2499"/>
    <n v="5"/>
    <n v="0.6"/>
    <x v="2737"/>
    <x v="2"/>
    <x v="0"/>
    <n v="0.33333333333333331"/>
    <n v="0.05"/>
  </r>
  <r>
    <x v="3077"/>
    <s v="CA-2016-143903"/>
    <x v="836"/>
    <d v="2016-07-24T00:00:00"/>
    <s v="Standard Class"/>
    <s v="KM-16375"/>
    <x v="454"/>
    <x v="2"/>
    <x v="0"/>
    <s v="Dallas"/>
    <x v="5"/>
    <n v="75217"/>
    <x v="2"/>
    <s v="FUR-CH-10002024"/>
    <x v="0"/>
    <x v="1"/>
    <x v="483"/>
    <x v="2500"/>
    <n v="2"/>
    <n v="0.3"/>
    <x v="2738"/>
    <x v="2"/>
    <x v="0"/>
    <n v="0.33333333333333331"/>
    <n v="0.05"/>
  </r>
  <r>
    <x v="3078"/>
    <s v="CA-2016-104780"/>
    <x v="371"/>
    <d v="2016-05-25T00:00:00"/>
    <s v="Standard Class"/>
    <s v="BT-11530"/>
    <x v="404"/>
    <x v="2"/>
    <x v="0"/>
    <s v="San Diego"/>
    <x v="1"/>
    <n v="92037"/>
    <x v="1"/>
    <s v="OFF-AR-10003514"/>
    <x v="1"/>
    <x v="6"/>
    <x v="182"/>
    <x v="2501"/>
    <n v="8"/>
    <n v="0"/>
    <x v="2739"/>
    <x v="1"/>
    <x v="0"/>
    <n v="1"/>
    <n v="0.1"/>
  </r>
  <r>
    <x v="3079"/>
    <s v="CA-2019-101182"/>
    <x v="507"/>
    <d v="2019-09-05T00:00:00"/>
    <s v="First Class"/>
    <s v="KB-16405"/>
    <x v="683"/>
    <x v="2"/>
    <x v="0"/>
    <s v="Apple Valley"/>
    <x v="1"/>
    <n v="92307"/>
    <x v="1"/>
    <s v="OFF-PA-10001800"/>
    <x v="1"/>
    <x v="10"/>
    <x v="585"/>
    <x v="91"/>
    <n v="2"/>
    <n v="0"/>
    <x v="91"/>
    <x v="1"/>
    <x v="0"/>
    <n v="0.5"/>
    <n v="0.1111111111111111"/>
  </r>
  <r>
    <x v="3080"/>
    <s v="CA-2019-101182"/>
    <x v="507"/>
    <d v="2019-09-05T00:00:00"/>
    <s v="First Class"/>
    <s v="KB-16405"/>
    <x v="683"/>
    <x v="2"/>
    <x v="0"/>
    <s v="Apple Valley"/>
    <x v="1"/>
    <n v="92307"/>
    <x v="1"/>
    <s v="TEC-PH-10003589"/>
    <x v="2"/>
    <x v="7"/>
    <x v="826"/>
    <x v="752"/>
    <n v="3"/>
    <n v="0.2"/>
    <x v="2740"/>
    <x v="1"/>
    <x v="0"/>
    <n v="0.5"/>
    <n v="0.1111111111111111"/>
  </r>
  <r>
    <x v="3081"/>
    <s v="US-2019-132297"/>
    <x v="837"/>
    <d v="2019-06-02T00:00:00"/>
    <s v="Standard Class"/>
    <s v="DW-13480"/>
    <x v="108"/>
    <x v="2"/>
    <x v="0"/>
    <s v="Louisville"/>
    <x v="0"/>
    <n v="40214"/>
    <x v="0"/>
    <s v="OFF-BI-10003364"/>
    <x v="1"/>
    <x v="8"/>
    <x v="705"/>
    <x v="2502"/>
    <n v="2"/>
    <n v="0"/>
    <x v="2741"/>
    <x v="0"/>
    <x v="0"/>
    <n v="0.5"/>
    <n v="9.0909090909090912E-2"/>
  </r>
  <r>
    <x v="3082"/>
    <s v="US-2019-132297"/>
    <x v="837"/>
    <d v="2019-06-02T00:00:00"/>
    <s v="Standard Class"/>
    <s v="DW-13480"/>
    <x v="108"/>
    <x v="2"/>
    <x v="0"/>
    <s v="Louisville"/>
    <x v="0"/>
    <n v="40214"/>
    <x v="0"/>
    <s v="TEC-PH-10002834"/>
    <x v="2"/>
    <x v="7"/>
    <x v="1387"/>
    <x v="2503"/>
    <n v="3"/>
    <n v="0"/>
    <x v="2742"/>
    <x v="0"/>
    <x v="0"/>
    <n v="0.5"/>
    <n v="9.0909090909090912E-2"/>
  </r>
  <r>
    <x v="3083"/>
    <s v="CA-2016-100328"/>
    <x v="838"/>
    <d v="2016-02-03T00:00:00"/>
    <s v="Standard Class"/>
    <s v="JC-15340"/>
    <x v="209"/>
    <x v="0"/>
    <x v="0"/>
    <s v="New York City"/>
    <x v="15"/>
    <n v="10024"/>
    <x v="3"/>
    <s v="OFF-BI-10000343"/>
    <x v="1"/>
    <x v="8"/>
    <x v="186"/>
    <x v="2504"/>
    <n v="1"/>
    <n v="0.2"/>
    <x v="2743"/>
    <x v="3"/>
    <x v="0"/>
    <n v="1"/>
    <n v="0.25"/>
  </r>
  <r>
    <x v="3084"/>
    <s v="CA-2019-118773"/>
    <x v="839"/>
    <d v="2019-02-14T00:00:00"/>
    <s v="Standard Class"/>
    <s v="TP-21415"/>
    <x v="599"/>
    <x v="0"/>
    <x v="0"/>
    <s v="Houston"/>
    <x v="5"/>
    <n v="77070"/>
    <x v="2"/>
    <s v="OFF-BI-10004584"/>
    <x v="1"/>
    <x v="8"/>
    <x v="383"/>
    <x v="2505"/>
    <n v="4"/>
    <n v="0.8"/>
    <x v="2744"/>
    <x v="2"/>
    <x v="0"/>
    <n v="0.25"/>
    <n v="0.1"/>
  </r>
  <r>
    <x v="3085"/>
    <s v="CA-2019-118773"/>
    <x v="839"/>
    <d v="2019-02-14T00:00:00"/>
    <s v="Standard Class"/>
    <s v="TP-21415"/>
    <x v="599"/>
    <x v="0"/>
    <x v="0"/>
    <s v="Houston"/>
    <x v="5"/>
    <n v="77070"/>
    <x v="2"/>
    <s v="TEC-AC-10002402"/>
    <x v="2"/>
    <x v="11"/>
    <x v="657"/>
    <x v="2506"/>
    <n v="2"/>
    <n v="0.2"/>
    <x v="2745"/>
    <x v="2"/>
    <x v="0"/>
    <n v="0.25"/>
    <n v="0.1"/>
  </r>
  <r>
    <x v="3086"/>
    <s v="CA-2019-118773"/>
    <x v="839"/>
    <d v="2019-02-14T00:00:00"/>
    <s v="Standard Class"/>
    <s v="TP-21415"/>
    <x v="599"/>
    <x v="0"/>
    <x v="0"/>
    <s v="Houston"/>
    <x v="5"/>
    <n v="77070"/>
    <x v="2"/>
    <s v="FUR-FU-10000550"/>
    <x v="0"/>
    <x v="5"/>
    <x v="1454"/>
    <x v="2217"/>
    <n v="2"/>
    <n v="0.6"/>
    <x v="2746"/>
    <x v="2"/>
    <x v="0"/>
    <n v="0.25"/>
    <n v="0.1"/>
  </r>
  <r>
    <x v="3087"/>
    <s v="CA-2019-118773"/>
    <x v="839"/>
    <d v="2019-02-14T00:00:00"/>
    <s v="Standard Class"/>
    <s v="TP-21415"/>
    <x v="599"/>
    <x v="0"/>
    <x v="0"/>
    <s v="Houston"/>
    <x v="5"/>
    <n v="77070"/>
    <x v="2"/>
    <s v="OFF-AP-10000055"/>
    <x v="1"/>
    <x v="9"/>
    <x v="789"/>
    <x v="2507"/>
    <n v="2"/>
    <n v="0.8"/>
    <x v="2747"/>
    <x v="2"/>
    <x v="0"/>
    <n v="0.25"/>
    <n v="0.1"/>
  </r>
  <r>
    <x v="3088"/>
    <s v="US-2019-159205"/>
    <x v="185"/>
    <d v="2019-04-02T00:00:00"/>
    <s v="Second Class"/>
    <s v="DB-12910"/>
    <x v="626"/>
    <x v="2"/>
    <x v="0"/>
    <s v="Henderson"/>
    <x v="0"/>
    <n v="42420"/>
    <x v="0"/>
    <s v="FUR-FU-10001591"/>
    <x v="0"/>
    <x v="5"/>
    <x v="1110"/>
    <x v="2508"/>
    <n v="5"/>
    <n v="0"/>
    <x v="2748"/>
    <x v="0"/>
    <x v="0"/>
    <n v="0.5"/>
    <n v="8.3333333333333329E-2"/>
  </r>
  <r>
    <x v="3089"/>
    <s v="US-2019-159205"/>
    <x v="185"/>
    <d v="2019-04-02T00:00:00"/>
    <s v="Second Class"/>
    <s v="DB-12910"/>
    <x v="626"/>
    <x v="2"/>
    <x v="0"/>
    <s v="Henderson"/>
    <x v="0"/>
    <n v="42420"/>
    <x v="0"/>
    <s v="TEC-PH-10000526"/>
    <x v="2"/>
    <x v="7"/>
    <x v="1472"/>
    <x v="142"/>
    <n v="7"/>
    <n v="0"/>
    <x v="2749"/>
    <x v="0"/>
    <x v="0"/>
    <n v="0.5"/>
    <n v="8.3333333333333329E-2"/>
  </r>
  <r>
    <x v="3090"/>
    <s v="CA-2018-112123"/>
    <x v="840"/>
    <d v="2018-03-08T00:00:00"/>
    <s v="Standard Class"/>
    <s v="BH-11710"/>
    <x v="3"/>
    <x v="0"/>
    <x v="0"/>
    <s v="Newark"/>
    <x v="13"/>
    <n v="19711"/>
    <x v="3"/>
    <s v="OFF-BI-10001071"/>
    <x v="1"/>
    <x v="8"/>
    <x v="669"/>
    <x v="2509"/>
    <n v="7"/>
    <n v="0"/>
    <x v="2750"/>
    <x v="3"/>
    <x v="1"/>
    <n v="0.33333333333333331"/>
    <n v="4.1666666666666664E-2"/>
  </r>
  <r>
    <x v="3091"/>
    <s v="CA-2018-112123"/>
    <x v="840"/>
    <d v="2018-03-08T00:00:00"/>
    <s v="Standard Class"/>
    <s v="BH-11710"/>
    <x v="3"/>
    <x v="0"/>
    <x v="0"/>
    <s v="Newark"/>
    <x v="13"/>
    <n v="19711"/>
    <x v="3"/>
    <s v="TEC-PH-10001557"/>
    <x v="2"/>
    <x v="7"/>
    <x v="664"/>
    <x v="2510"/>
    <n v="5"/>
    <n v="0"/>
    <x v="2751"/>
    <x v="3"/>
    <x v="1"/>
    <n v="0.33333333333333331"/>
    <n v="4.1666666666666664E-2"/>
  </r>
  <r>
    <x v="3092"/>
    <s v="CA-2018-112123"/>
    <x v="840"/>
    <d v="2018-03-08T00:00:00"/>
    <s v="Standard Class"/>
    <s v="BH-11710"/>
    <x v="3"/>
    <x v="0"/>
    <x v="0"/>
    <s v="Newark"/>
    <x v="13"/>
    <n v="19711"/>
    <x v="3"/>
    <s v="OFF-PA-10001977"/>
    <x v="1"/>
    <x v="10"/>
    <x v="1473"/>
    <x v="1696"/>
    <n v="3"/>
    <n v="0"/>
    <x v="1797"/>
    <x v="3"/>
    <x v="1"/>
    <n v="0.33333333333333331"/>
    <n v="4.1666666666666664E-2"/>
  </r>
  <r>
    <x v="3093"/>
    <s v="CA-2017-114468"/>
    <x v="841"/>
    <d v="2017-08-23T00:00:00"/>
    <s v="Same Day"/>
    <s v="TD-20995"/>
    <x v="143"/>
    <x v="0"/>
    <x v="0"/>
    <s v="Bolingbrook"/>
    <x v="10"/>
    <n v="60440"/>
    <x v="2"/>
    <s v="OFF-SU-10004231"/>
    <x v="1"/>
    <x v="14"/>
    <x v="557"/>
    <x v="2511"/>
    <n v="4"/>
    <n v="0.2"/>
    <x v="2752"/>
    <x v="2"/>
    <x v="0"/>
    <n v="0.25"/>
    <n v="6.25E-2"/>
  </r>
  <r>
    <x v="3094"/>
    <s v="CA-2017-114468"/>
    <x v="841"/>
    <d v="2017-08-23T00:00:00"/>
    <s v="Same Day"/>
    <s v="TD-20995"/>
    <x v="143"/>
    <x v="0"/>
    <x v="0"/>
    <s v="Bolingbrook"/>
    <x v="10"/>
    <n v="60440"/>
    <x v="2"/>
    <s v="OFF-PA-10000809"/>
    <x v="1"/>
    <x v="10"/>
    <x v="1133"/>
    <x v="563"/>
    <n v="2"/>
    <n v="0.2"/>
    <x v="572"/>
    <x v="2"/>
    <x v="0"/>
    <n v="0.25"/>
    <n v="6.25E-2"/>
  </r>
  <r>
    <x v="3095"/>
    <s v="CA-2017-114468"/>
    <x v="841"/>
    <d v="2017-08-23T00:00:00"/>
    <s v="Same Day"/>
    <s v="TD-20995"/>
    <x v="143"/>
    <x v="0"/>
    <x v="0"/>
    <s v="Bolingbrook"/>
    <x v="10"/>
    <n v="60440"/>
    <x v="2"/>
    <s v="OFF-FA-10003021"/>
    <x v="1"/>
    <x v="13"/>
    <x v="128"/>
    <x v="2512"/>
    <n v="8"/>
    <n v="0.2"/>
    <x v="2753"/>
    <x v="2"/>
    <x v="0"/>
    <n v="0.25"/>
    <n v="6.25E-2"/>
  </r>
  <r>
    <x v="3096"/>
    <s v="CA-2017-114468"/>
    <x v="841"/>
    <d v="2017-08-23T00:00:00"/>
    <s v="Same Day"/>
    <s v="TD-20995"/>
    <x v="143"/>
    <x v="0"/>
    <x v="0"/>
    <s v="Bolingbrook"/>
    <x v="10"/>
    <n v="60440"/>
    <x v="2"/>
    <s v="OFF-AP-10000696"/>
    <x v="1"/>
    <x v="9"/>
    <x v="336"/>
    <x v="2513"/>
    <n v="2"/>
    <n v="0.8"/>
    <x v="2754"/>
    <x v="2"/>
    <x v="0"/>
    <n v="0.25"/>
    <n v="6.25E-2"/>
  </r>
  <r>
    <x v="3097"/>
    <s v="CA-2019-135692"/>
    <x v="842"/>
    <d v="2019-05-01T00:00:00"/>
    <s v="Standard Class"/>
    <s v="CV-12805"/>
    <x v="51"/>
    <x v="1"/>
    <x v="0"/>
    <s v="Fort Worth"/>
    <x v="5"/>
    <n v="76106"/>
    <x v="2"/>
    <s v="OFF-LA-10001158"/>
    <x v="1"/>
    <x v="2"/>
    <x v="322"/>
    <x v="2514"/>
    <n v="4"/>
    <n v="0.2"/>
    <x v="2755"/>
    <x v="2"/>
    <x v="1"/>
    <n v="0.5"/>
    <n v="5.2631578947368418E-2"/>
  </r>
  <r>
    <x v="3098"/>
    <s v="CA-2019-135692"/>
    <x v="842"/>
    <d v="2019-05-01T00:00:00"/>
    <s v="Standard Class"/>
    <s v="CV-12805"/>
    <x v="51"/>
    <x v="1"/>
    <x v="0"/>
    <s v="Fort Worth"/>
    <x v="5"/>
    <n v="76106"/>
    <x v="2"/>
    <s v="FUR-BO-10002268"/>
    <x v="0"/>
    <x v="0"/>
    <x v="317"/>
    <x v="2515"/>
    <n v="4"/>
    <n v="0.32"/>
    <x v="2756"/>
    <x v="2"/>
    <x v="1"/>
    <n v="0.5"/>
    <n v="5.2631578947368418E-2"/>
  </r>
  <r>
    <x v="3099"/>
    <s v="CA-2019-131233"/>
    <x v="349"/>
    <d v="2019-04-19T00:00:00"/>
    <s v="Standard Class"/>
    <s v="CS-12355"/>
    <x v="394"/>
    <x v="0"/>
    <x v="0"/>
    <s v="New York City"/>
    <x v="15"/>
    <n v="10024"/>
    <x v="3"/>
    <s v="OFF-BI-10000829"/>
    <x v="1"/>
    <x v="8"/>
    <x v="307"/>
    <x v="2209"/>
    <n v="3"/>
    <n v="0.2"/>
    <x v="2383"/>
    <x v="3"/>
    <x v="0"/>
    <n v="0.5"/>
    <n v="4.5454545454545456E-2"/>
  </r>
  <r>
    <x v="3100"/>
    <s v="CA-2019-131233"/>
    <x v="349"/>
    <d v="2019-04-19T00:00:00"/>
    <s v="Standard Class"/>
    <s v="CS-12355"/>
    <x v="394"/>
    <x v="0"/>
    <x v="0"/>
    <s v="New York City"/>
    <x v="15"/>
    <n v="10024"/>
    <x v="3"/>
    <s v="FUR-BO-10003441"/>
    <x v="0"/>
    <x v="0"/>
    <x v="712"/>
    <x v="2516"/>
    <n v="3"/>
    <n v="0.2"/>
    <x v="2757"/>
    <x v="3"/>
    <x v="0"/>
    <n v="0.5"/>
    <n v="4.5454545454545456E-2"/>
  </r>
  <r>
    <x v="3101"/>
    <s v="CA-2019-119578"/>
    <x v="66"/>
    <d v="2019-12-27T00:00:00"/>
    <s v="Second Class"/>
    <s v="JG-15310"/>
    <x v="684"/>
    <x v="1"/>
    <x v="0"/>
    <s v="Providence"/>
    <x v="34"/>
    <n v="2908"/>
    <x v="3"/>
    <s v="OFF-SU-10003505"/>
    <x v="1"/>
    <x v="14"/>
    <x v="413"/>
    <x v="2517"/>
    <n v="6"/>
    <n v="0"/>
    <x v="2758"/>
    <x v="3"/>
    <x v="0"/>
    <n v="0.5"/>
    <n v="9.0909090909090912E-2"/>
  </r>
  <r>
    <x v="3102"/>
    <s v="CA-2019-119578"/>
    <x v="66"/>
    <d v="2019-12-27T00:00:00"/>
    <s v="Second Class"/>
    <s v="JG-15310"/>
    <x v="684"/>
    <x v="1"/>
    <x v="0"/>
    <s v="Providence"/>
    <x v="34"/>
    <n v="2908"/>
    <x v="3"/>
    <s v="FUR-BO-10003660"/>
    <x v="0"/>
    <x v="0"/>
    <x v="1474"/>
    <x v="2518"/>
    <n v="1"/>
    <n v="0"/>
    <x v="2759"/>
    <x v="3"/>
    <x v="0"/>
    <n v="0.5"/>
    <n v="9.0909090909090912E-2"/>
  </r>
  <r>
    <x v="3103"/>
    <s v="CA-2018-124562"/>
    <x v="16"/>
    <d v="2018-12-12T00:00:00"/>
    <s v="Standard Class"/>
    <s v="JP-16135"/>
    <x v="655"/>
    <x v="2"/>
    <x v="0"/>
    <s v="Columbus"/>
    <x v="24"/>
    <n v="43229"/>
    <x v="3"/>
    <s v="OFF-BI-10001267"/>
    <x v="1"/>
    <x v="8"/>
    <x v="1475"/>
    <x v="2519"/>
    <n v="7"/>
    <n v="0.7"/>
    <x v="2760"/>
    <x v="3"/>
    <x v="0"/>
    <n v="1"/>
    <n v="7.6923076923076927E-2"/>
  </r>
  <r>
    <x v="3104"/>
    <s v="US-2019-140074"/>
    <x v="721"/>
    <d v="2019-03-29T00:00:00"/>
    <s v="Standard Class"/>
    <s v="EC-14050"/>
    <x v="685"/>
    <x v="0"/>
    <x v="0"/>
    <s v="New York City"/>
    <x v="15"/>
    <n v="10024"/>
    <x v="3"/>
    <s v="OFF-PA-10002741"/>
    <x v="1"/>
    <x v="10"/>
    <x v="1476"/>
    <x v="2318"/>
    <n v="6"/>
    <n v="0"/>
    <x v="2513"/>
    <x v="3"/>
    <x v="0"/>
    <n v="1"/>
    <n v="0.14285714285714285"/>
  </r>
  <r>
    <x v="3105"/>
    <s v="CA-2018-103037"/>
    <x v="197"/>
    <d v="2018-07-29T00:00:00"/>
    <s v="Standard Class"/>
    <s v="KH-16630"/>
    <x v="175"/>
    <x v="1"/>
    <x v="0"/>
    <s v="Houston"/>
    <x v="5"/>
    <n v="77070"/>
    <x v="2"/>
    <s v="OFF-LA-10004345"/>
    <x v="1"/>
    <x v="2"/>
    <x v="522"/>
    <x v="581"/>
    <n v="4"/>
    <n v="0.2"/>
    <x v="590"/>
    <x v="2"/>
    <x v="0"/>
    <n v="1"/>
    <n v="5.8823529411764705E-2"/>
  </r>
  <r>
    <x v="3106"/>
    <s v="CA-2019-127460"/>
    <x v="815"/>
    <d v="2019-07-14T00:00:00"/>
    <s v="Standard Class"/>
    <s v="FG-14260"/>
    <x v="435"/>
    <x v="2"/>
    <x v="0"/>
    <s v="Aurora"/>
    <x v="10"/>
    <n v="60505"/>
    <x v="2"/>
    <s v="OFF-ST-10004340"/>
    <x v="1"/>
    <x v="4"/>
    <x v="817"/>
    <x v="2520"/>
    <n v="6"/>
    <n v="0.2"/>
    <x v="2761"/>
    <x v="2"/>
    <x v="0"/>
    <n v="1"/>
    <n v="9.0909090909090912E-2"/>
  </r>
  <r>
    <x v="3107"/>
    <s v="CA-2018-121671"/>
    <x v="19"/>
    <d v="2018-07-22T00:00:00"/>
    <s v="Standard Class"/>
    <s v="AA-10480"/>
    <x v="4"/>
    <x v="0"/>
    <x v="0"/>
    <s v="Springfield"/>
    <x v="25"/>
    <n v="65807"/>
    <x v="2"/>
    <s v="OFF-PA-10001471"/>
    <x v="1"/>
    <x v="10"/>
    <x v="1477"/>
    <x v="2521"/>
    <n v="3"/>
    <n v="0"/>
    <x v="2762"/>
    <x v="2"/>
    <x v="0"/>
    <n v="0.2"/>
    <n v="8.3333333333333329E-2"/>
  </r>
  <r>
    <x v="3108"/>
    <s v="CA-2018-121671"/>
    <x v="19"/>
    <d v="2018-07-22T00:00:00"/>
    <s v="Standard Class"/>
    <s v="AA-10480"/>
    <x v="4"/>
    <x v="0"/>
    <x v="0"/>
    <s v="Springfield"/>
    <x v="25"/>
    <n v="65807"/>
    <x v="2"/>
    <s v="OFF-ST-10002344"/>
    <x v="1"/>
    <x v="4"/>
    <x v="865"/>
    <x v="423"/>
    <n v="3"/>
    <n v="0"/>
    <x v="2763"/>
    <x v="2"/>
    <x v="0"/>
    <n v="0.2"/>
    <n v="8.3333333333333329E-2"/>
  </r>
  <r>
    <x v="3109"/>
    <s v="CA-2018-121671"/>
    <x v="19"/>
    <d v="2018-07-22T00:00:00"/>
    <s v="Standard Class"/>
    <s v="AA-10480"/>
    <x v="4"/>
    <x v="0"/>
    <x v="0"/>
    <s v="Springfield"/>
    <x v="25"/>
    <n v="65807"/>
    <x v="2"/>
    <s v="OFF-PA-10001892"/>
    <x v="1"/>
    <x v="10"/>
    <x v="823"/>
    <x v="2522"/>
    <n v="1"/>
    <n v="0"/>
    <x v="2764"/>
    <x v="2"/>
    <x v="0"/>
    <n v="0.2"/>
    <n v="8.3333333333333329E-2"/>
  </r>
  <r>
    <x v="3110"/>
    <s v="CA-2018-121671"/>
    <x v="19"/>
    <d v="2018-07-22T00:00:00"/>
    <s v="Standard Class"/>
    <s v="AA-10480"/>
    <x v="4"/>
    <x v="0"/>
    <x v="0"/>
    <s v="Springfield"/>
    <x v="25"/>
    <n v="65807"/>
    <x v="2"/>
    <s v="OFF-PA-10001934"/>
    <x v="1"/>
    <x v="10"/>
    <x v="548"/>
    <x v="187"/>
    <n v="8"/>
    <n v="0"/>
    <x v="2765"/>
    <x v="2"/>
    <x v="0"/>
    <n v="0.2"/>
    <n v="8.3333333333333329E-2"/>
  </r>
  <r>
    <x v="3111"/>
    <s v="CA-2018-121671"/>
    <x v="19"/>
    <d v="2018-07-22T00:00:00"/>
    <s v="Standard Class"/>
    <s v="AA-10480"/>
    <x v="4"/>
    <x v="0"/>
    <x v="0"/>
    <s v="Springfield"/>
    <x v="25"/>
    <n v="65807"/>
    <x v="2"/>
    <s v="OFF-ST-10000078"/>
    <x v="1"/>
    <x v="4"/>
    <x v="1227"/>
    <x v="2523"/>
    <n v="1"/>
    <n v="0"/>
    <x v="2766"/>
    <x v="2"/>
    <x v="0"/>
    <n v="0.2"/>
    <n v="8.3333333333333329E-2"/>
  </r>
  <r>
    <x v="3112"/>
    <s v="CA-2018-150350"/>
    <x v="828"/>
    <d v="2018-08-30T00:00:00"/>
    <s v="Standard Class"/>
    <s v="MS-17770"/>
    <x v="474"/>
    <x v="0"/>
    <x v="0"/>
    <s v="Seattle"/>
    <x v="4"/>
    <n v="98105"/>
    <x v="1"/>
    <s v="TEC-MA-10001972"/>
    <x v="2"/>
    <x v="15"/>
    <x v="1478"/>
    <x v="2524"/>
    <n v="3"/>
    <n v="0.2"/>
    <x v="2767"/>
    <x v="1"/>
    <x v="0"/>
    <n v="0.16666666666666666"/>
    <n v="5.2631578947368418E-2"/>
  </r>
  <r>
    <x v="3113"/>
    <s v="CA-2018-150350"/>
    <x v="828"/>
    <d v="2018-08-30T00:00:00"/>
    <s v="Standard Class"/>
    <s v="MS-17770"/>
    <x v="474"/>
    <x v="0"/>
    <x v="0"/>
    <s v="Seattle"/>
    <x v="4"/>
    <n v="98105"/>
    <x v="1"/>
    <s v="OFF-EN-10002504"/>
    <x v="1"/>
    <x v="12"/>
    <x v="113"/>
    <x v="2525"/>
    <n v="5"/>
    <n v="0"/>
    <x v="2768"/>
    <x v="1"/>
    <x v="0"/>
    <n v="0.16666666666666666"/>
    <n v="5.2631578947368418E-2"/>
  </r>
  <r>
    <x v="3114"/>
    <s v="CA-2018-150350"/>
    <x v="828"/>
    <d v="2018-08-30T00:00:00"/>
    <s v="Standard Class"/>
    <s v="MS-17770"/>
    <x v="474"/>
    <x v="0"/>
    <x v="0"/>
    <s v="Seattle"/>
    <x v="4"/>
    <n v="98105"/>
    <x v="1"/>
    <s v="OFF-PA-10002160"/>
    <x v="1"/>
    <x v="10"/>
    <x v="1199"/>
    <x v="819"/>
    <n v="6"/>
    <n v="0"/>
    <x v="847"/>
    <x v="1"/>
    <x v="0"/>
    <n v="0.16666666666666666"/>
    <n v="5.2631578947368418E-2"/>
  </r>
  <r>
    <x v="3115"/>
    <s v="CA-2018-150350"/>
    <x v="828"/>
    <d v="2018-08-30T00:00:00"/>
    <s v="Standard Class"/>
    <s v="MS-17770"/>
    <x v="474"/>
    <x v="0"/>
    <x v="0"/>
    <s v="Seattle"/>
    <x v="4"/>
    <n v="98105"/>
    <x v="1"/>
    <s v="FUR-CH-10001973"/>
    <x v="0"/>
    <x v="1"/>
    <x v="905"/>
    <x v="1988"/>
    <n v="6"/>
    <n v="0.2"/>
    <x v="2769"/>
    <x v="1"/>
    <x v="0"/>
    <n v="0.16666666666666666"/>
    <n v="5.2631578947368418E-2"/>
  </r>
  <r>
    <x v="3116"/>
    <s v="CA-2018-150350"/>
    <x v="828"/>
    <d v="2018-08-30T00:00:00"/>
    <s v="Standard Class"/>
    <s v="MS-17770"/>
    <x v="474"/>
    <x v="0"/>
    <x v="0"/>
    <s v="Seattle"/>
    <x v="4"/>
    <n v="98105"/>
    <x v="1"/>
    <s v="OFF-AP-10001492"/>
    <x v="1"/>
    <x v="9"/>
    <x v="22"/>
    <x v="2526"/>
    <n v="5"/>
    <n v="0"/>
    <x v="2770"/>
    <x v="1"/>
    <x v="0"/>
    <n v="0.16666666666666666"/>
    <n v="5.2631578947368418E-2"/>
  </r>
  <r>
    <x v="3117"/>
    <s v="CA-2018-150350"/>
    <x v="828"/>
    <d v="2018-08-30T00:00:00"/>
    <s v="Standard Class"/>
    <s v="MS-17770"/>
    <x v="474"/>
    <x v="0"/>
    <x v="0"/>
    <s v="Seattle"/>
    <x v="4"/>
    <n v="98105"/>
    <x v="1"/>
    <s v="OFF-SU-10002189"/>
    <x v="1"/>
    <x v="14"/>
    <x v="169"/>
    <x v="174"/>
    <n v="4"/>
    <n v="0"/>
    <x v="2771"/>
    <x v="1"/>
    <x v="0"/>
    <n v="0.16666666666666666"/>
    <n v="5.2631578947368418E-2"/>
  </r>
  <r>
    <x v="3118"/>
    <s v="CA-2017-121720"/>
    <x v="832"/>
    <d v="2017-06-12T00:00:00"/>
    <s v="First Class"/>
    <s v="JE-15610"/>
    <x v="531"/>
    <x v="1"/>
    <x v="0"/>
    <s v="Lakeland"/>
    <x v="2"/>
    <n v="33801"/>
    <x v="0"/>
    <s v="FUR-CH-10003312"/>
    <x v="0"/>
    <x v="1"/>
    <x v="299"/>
    <x v="2527"/>
    <n v="5"/>
    <n v="0.2"/>
    <x v="2772"/>
    <x v="0"/>
    <x v="0"/>
    <n v="0.125"/>
    <n v="0.05"/>
  </r>
  <r>
    <x v="3119"/>
    <s v="CA-2017-121720"/>
    <x v="832"/>
    <d v="2017-06-12T00:00:00"/>
    <s v="First Class"/>
    <s v="JE-15610"/>
    <x v="531"/>
    <x v="1"/>
    <x v="0"/>
    <s v="Lakeland"/>
    <x v="2"/>
    <n v="33801"/>
    <x v="0"/>
    <s v="TEC-PH-10002496"/>
    <x v="2"/>
    <x v="7"/>
    <x v="495"/>
    <x v="2528"/>
    <n v="2"/>
    <n v="0.2"/>
    <x v="2773"/>
    <x v="0"/>
    <x v="0"/>
    <n v="0.125"/>
    <n v="0.05"/>
  </r>
  <r>
    <x v="3120"/>
    <s v="CA-2017-121720"/>
    <x v="832"/>
    <d v="2017-06-12T00:00:00"/>
    <s v="First Class"/>
    <s v="JE-15610"/>
    <x v="531"/>
    <x v="1"/>
    <x v="0"/>
    <s v="Lakeland"/>
    <x v="2"/>
    <n v="33801"/>
    <x v="0"/>
    <s v="FUR-FU-10003464"/>
    <x v="0"/>
    <x v="5"/>
    <x v="1479"/>
    <x v="2529"/>
    <n v="3"/>
    <n v="0.2"/>
    <x v="2774"/>
    <x v="0"/>
    <x v="0"/>
    <n v="0.125"/>
    <n v="0.05"/>
  </r>
  <r>
    <x v="3121"/>
    <s v="CA-2017-121720"/>
    <x v="832"/>
    <d v="2017-06-12T00:00:00"/>
    <s v="First Class"/>
    <s v="JE-15610"/>
    <x v="531"/>
    <x v="1"/>
    <x v="0"/>
    <s v="Lakeland"/>
    <x v="2"/>
    <n v="33801"/>
    <x v="0"/>
    <s v="OFF-AR-10000380"/>
    <x v="1"/>
    <x v="6"/>
    <x v="108"/>
    <x v="2530"/>
    <n v="2"/>
    <n v="0.2"/>
    <x v="2775"/>
    <x v="0"/>
    <x v="0"/>
    <n v="0.125"/>
    <n v="0.05"/>
  </r>
  <r>
    <x v="3122"/>
    <s v="CA-2017-121720"/>
    <x v="832"/>
    <d v="2017-06-12T00:00:00"/>
    <s v="First Class"/>
    <s v="JE-15610"/>
    <x v="531"/>
    <x v="1"/>
    <x v="0"/>
    <s v="Lakeland"/>
    <x v="2"/>
    <n v="33801"/>
    <x v="0"/>
    <s v="OFF-BI-10004593"/>
    <x v="1"/>
    <x v="8"/>
    <x v="270"/>
    <x v="288"/>
    <n v="5"/>
    <n v="0.7"/>
    <x v="293"/>
    <x v="0"/>
    <x v="0"/>
    <n v="0.125"/>
    <n v="0.05"/>
  </r>
  <r>
    <x v="3123"/>
    <s v="CA-2017-121720"/>
    <x v="832"/>
    <d v="2017-06-12T00:00:00"/>
    <s v="First Class"/>
    <s v="JE-15610"/>
    <x v="531"/>
    <x v="1"/>
    <x v="0"/>
    <s v="Lakeland"/>
    <x v="2"/>
    <n v="33801"/>
    <x v="0"/>
    <s v="OFF-BI-10001308"/>
    <x v="1"/>
    <x v="8"/>
    <x v="1360"/>
    <x v="2531"/>
    <n v="2"/>
    <n v="0.7"/>
    <x v="2776"/>
    <x v="0"/>
    <x v="0"/>
    <n v="0.125"/>
    <n v="0.05"/>
  </r>
  <r>
    <x v="3124"/>
    <s v="CA-2017-121720"/>
    <x v="832"/>
    <d v="2017-06-12T00:00:00"/>
    <s v="First Class"/>
    <s v="JE-15610"/>
    <x v="531"/>
    <x v="1"/>
    <x v="0"/>
    <s v="Lakeland"/>
    <x v="2"/>
    <n v="33801"/>
    <x v="0"/>
    <s v="OFF-ST-10001780"/>
    <x v="1"/>
    <x v="4"/>
    <x v="486"/>
    <x v="2532"/>
    <n v="2"/>
    <n v="0.2"/>
    <x v="2777"/>
    <x v="0"/>
    <x v="0"/>
    <n v="0.125"/>
    <n v="0.05"/>
  </r>
  <r>
    <x v="3125"/>
    <s v="CA-2017-121720"/>
    <x v="832"/>
    <d v="2017-06-12T00:00:00"/>
    <s v="First Class"/>
    <s v="JE-15610"/>
    <x v="531"/>
    <x v="1"/>
    <x v="0"/>
    <s v="Lakeland"/>
    <x v="2"/>
    <n v="33801"/>
    <x v="0"/>
    <s v="OFF-ST-10003816"/>
    <x v="1"/>
    <x v="4"/>
    <x v="717"/>
    <x v="2533"/>
    <n v="4"/>
    <n v="0.2"/>
    <x v="2778"/>
    <x v="0"/>
    <x v="0"/>
    <n v="0.125"/>
    <n v="0.05"/>
  </r>
  <r>
    <x v="3126"/>
    <s v="CA-2019-149895"/>
    <x v="565"/>
    <d v="2019-09-12T00:00:00"/>
    <s v="Standard Class"/>
    <s v="EB-14110"/>
    <x v="686"/>
    <x v="0"/>
    <x v="0"/>
    <s v="Philadelphia"/>
    <x v="9"/>
    <n v="19134"/>
    <x v="3"/>
    <s v="TEC-PH-10002200"/>
    <x v="2"/>
    <x v="7"/>
    <x v="1480"/>
    <x v="2534"/>
    <n v="2"/>
    <n v="0.4"/>
    <x v="2779"/>
    <x v="3"/>
    <x v="0"/>
    <n v="1"/>
    <n v="9.0909090909090912E-2"/>
  </r>
  <r>
    <x v="3127"/>
    <s v="CA-2019-147564"/>
    <x v="280"/>
    <d v="2019-10-06T00:00:00"/>
    <s v="Standard Class"/>
    <s v="BP-11155"/>
    <x v="669"/>
    <x v="0"/>
    <x v="0"/>
    <s v="New York City"/>
    <x v="15"/>
    <n v="10011"/>
    <x v="3"/>
    <s v="OFF-PA-10004438"/>
    <x v="1"/>
    <x v="10"/>
    <x v="1481"/>
    <x v="338"/>
    <n v="4"/>
    <n v="0"/>
    <x v="346"/>
    <x v="3"/>
    <x v="0"/>
    <n v="1"/>
    <n v="9.0909090909090912E-2"/>
  </r>
  <r>
    <x v="3128"/>
    <s v="CA-2016-136399"/>
    <x v="757"/>
    <d v="2016-12-17T00:00:00"/>
    <s v="First Class"/>
    <s v="CC-12100"/>
    <x v="385"/>
    <x v="2"/>
    <x v="0"/>
    <s v="Los Angeles"/>
    <x v="1"/>
    <n v="90049"/>
    <x v="1"/>
    <s v="FUR-FU-10004090"/>
    <x v="0"/>
    <x v="5"/>
    <x v="642"/>
    <x v="791"/>
    <n v="2"/>
    <n v="0"/>
    <x v="816"/>
    <x v="1"/>
    <x v="0"/>
    <n v="0.25"/>
    <n v="7.6923076923076927E-2"/>
  </r>
  <r>
    <x v="3129"/>
    <s v="CA-2016-136399"/>
    <x v="757"/>
    <d v="2016-12-17T00:00:00"/>
    <s v="First Class"/>
    <s v="CC-12100"/>
    <x v="385"/>
    <x v="2"/>
    <x v="0"/>
    <s v="Los Angeles"/>
    <x v="1"/>
    <n v="90049"/>
    <x v="1"/>
    <s v="FUR-CH-10002602"/>
    <x v="0"/>
    <x v="1"/>
    <x v="291"/>
    <x v="475"/>
    <n v="2"/>
    <n v="0.2"/>
    <x v="486"/>
    <x v="1"/>
    <x v="0"/>
    <n v="0.25"/>
    <n v="7.6923076923076927E-2"/>
  </r>
  <r>
    <x v="3130"/>
    <s v="CA-2016-136399"/>
    <x v="757"/>
    <d v="2016-12-17T00:00:00"/>
    <s v="First Class"/>
    <s v="CC-12100"/>
    <x v="385"/>
    <x v="2"/>
    <x v="0"/>
    <s v="Los Angeles"/>
    <x v="1"/>
    <n v="90049"/>
    <x v="1"/>
    <s v="TEC-AC-10001142"/>
    <x v="2"/>
    <x v="11"/>
    <x v="551"/>
    <x v="2535"/>
    <n v="5"/>
    <n v="0"/>
    <x v="2780"/>
    <x v="1"/>
    <x v="0"/>
    <n v="0.25"/>
    <n v="7.6923076923076927E-2"/>
  </r>
  <r>
    <x v="3131"/>
    <s v="CA-2016-136399"/>
    <x v="757"/>
    <d v="2016-12-17T00:00:00"/>
    <s v="First Class"/>
    <s v="CC-12100"/>
    <x v="385"/>
    <x v="2"/>
    <x v="0"/>
    <s v="Los Angeles"/>
    <x v="1"/>
    <n v="90049"/>
    <x v="1"/>
    <s v="TEC-PH-10004977"/>
    <x v="2"/>
    <x v="7"/>
    <x v="34"/>
    <x v="2536"/>
    <n v="4"/>
    <n v="0.2"/>
    <x v="2781"/>
    <x v="1"/>
    <x v="0"/>
    <n v="0.25"/>
    <n v="7.6923076923076927E-2"/>
  </r>
  <r>
    <x v="3132"/>
    <s v="CA-2016-107916"/>
    <x v="829"/>
    <d v="2016-08-26T00:00:00"/>
    <s v="First Class"/>
    <s v="JP-15460"/>
    <x v="687"/>
    <x v="1"/>
    <x v="0"/>
    <s v="Oceanside"/>
    <x v="15"/>
    <n v="11572"/>
    <x v="3"/>
    <s v="FUR-FU-10004586"/>
    <x v="0"/>
    <x v="5"/>
    <x v="1482"/>
    <x v="2537"/>
    <n v="2"/>
    <n v="0"/>
    <x v="2782"/>
    <x v="3"/>
    <x v="0"/>
    <n v="0.5"/>
    <n v="6.6666666666666666E-2"/>
  </r>
  <r>
    <x v="3133"/>
    <s v="CA-2016-107916"/>
    <x v="829"/>
    <d v="2016-08-26T00:00:00"/>
    <s v="First Class"/>
    <s v="JP-15460"/>
    <x v="687"/>
    <x v="1"/>
    <x v="0"/>
    <s v="Oceanside"/>
    <x v="15"/>
    <n v="11572"/>
    <x v="3"/>
    <s v="OFF-BI-10001116"/>
    <x v="1"/>
    <x v="8"/>
    <x v="1075"/>
    <x v="2538"/>
    <n v="3"/>
    <n v="0.2"/>
    <x v="2783"/>
    <x v="3"/>
    <x v="0"/>
    <n v="0.5"/>
    <n v="6.6666666666666666E-2"/>
  </r>
  <r>
    <x v="3134"/>
    <s v="CA-2019-164168"/>
    <x v="105"/>
    <d v="2019-11-18T00:00:00"/>
    <s v="Standard Class"/>
    <s v="LS-16975"/>
    <x v="60"/>
    <x v="2"/>
    <x v="0"/>
    <s v="Dallas"/>
    <x v="5"/>
    <n v="75081"/>
    <x v="2"/>
    <s v="OFF-BI-10000666"/>
    <x v="1"/>
    <x v="8"/>
    <x v="989"/>
    <x v="2539"/>
    <n v="5"/>
    <n v="0.8"/>
    <x v="2784"/>
    <x v="2"/>
    <x v="0"/>
    <n v="0.16666666666666666"/>
    <n v="4.5454545454545456E-2"/>
  </r>
  <r>
    <x v="3135"/>
    <s v="CA-2019-164168"/>
    <x v="105"/>
    <d v="2019-11-18T00:00:00"/>
    <s v="Standard Class"/>
    <s v="LS-16975"/>
    <x v="60"/>
    <x v="2"/>
    <x v="0"/>
    <s v="Dallas"/>
    <x v="5"/>
    <n v="75081"/>
    <x v="2"/>
    <s v="OFF-ST-10002583"/>
    <x v="1"/>
    <x v="4"/>
    <x v="571"/>
    <x v="2540"/>
    <n v="3"/>
    <n v="0.2"/>
    <x v="2785"/>
    <x v="2"/>
    <x v="0"/>
    <n v="0.16666666666666666"/>
    <n v="4.5454545454545456E-2"/>
  </r>
  <r>
    <x v="3136"/>
    <s v="CA-2019-164168"/>
    <x v="105"/>
    <d v="2019-11-18T00:00:00"/>
    <s v="Standard Class"/>
    <s v="LS-16975"/>
    <x v="60"/>
    <x v="2"/>
    <x v="0"/>
    <s v="Dallas"/>
    <x v="5"/>
    <n v="75081"/>
    <x v="2"/>
    <s v="TEC-PH-10004908"/>
    <x v="2"/>
    <x v="7"/>
    <x v="1483"/>
    <x v="2541"/>
    <n v="1"/>
    <n v="0.2"/>
    <x v="2786"/>
    <x v="2"/>
    <x v="0"/>
    <n v="0.16666666666666666"/>
    <n v="4.5454545454545456E-2"/>
  </r>
  <r>
    <x v="3137"/>
    <s v="CA-2019-164168"/>
    <x v="105"/>
    <d v="2019-11-18T00:00:00"/>
    <s v="Standard Class"/>
    <s v="LS-16975"/>
    <x v="60"/>
    <x v="2"/>
    <x v="0"/>
    <s v="Dallas"/>
    <x v="5"/>
    <n v="75081"/>
    <x v="2"/>
    <s v="OFF-EN-10001219"/>
    <x v="1"/>
    <x v="12"/>
    <x v="588"/>
    <x v="2096"/>
    <n v="2"/>
    <n v="0.2"/>
    <x v="2260"/>
    <x v="2"/>
    <x v="0"/>
    <n v="0.16666666666666666"/>
    <n v="4.5454545454545456E-2"/>
  </r>
  <r>
    <x v="3138"/>
    <s v="CA-2019-164168"/>
    <x v="105"/>
    <d v="2019-11-18T00:00:00"/>
    <s v="Standard Class"/>
    <s v="LS-16975"/>
    <x v="60"/>
    <x v="2"/>
    <x v="0"/>
    <s v="Dallas"/>
    <x v="5"/>
    <n v="75081"/>
    <x v="2"/>
    <s v="TEC-AC-10004568"/>
    <x v="2"/>
    <x v="11"/>
    <x v="1118"/>
    <x v="2542"/>
    <n v="2"/>
    <n v="0.2"/>
    <x v="2787"/>
    <x v="2"/>
    <x v="0"/>
    <n v="0.16666666666666666"/>
    <n v="4.5454545454545456E-2"/>
  </r>
  <r>
    <x v="3139"/>
    <s v="CA-2019-164168"/>
    <x v="105"/>
    <d v="2019-11-18T00:00:00"/>
    <s v="Standard Class"/>
    <s v="LS-16975"/>
    <x v="60"/>
    <x v="2"/>
    <x v="0"/>
    <s v="Dallas"/>
    <x v="5"/>
    <n v="75081"/>
    <x v="2"/>
    <s v="FUR-FU-10001756"/>
    <x v="0"/>
    <x v="5"/>
    <x v="285"/>
    <x v="2543"/>
    <n v="3"/>
    <n v="0.6"/>
    <x v="2788"/>
    <x v="2"/>
    <x v="0"/>
    <n v="0.16666666666666666"/>
    <n v="4.5454545454545456E-2"/>
  </r>
  <r>
    <x v="3140"/>
    <s v="CA-2017-112557"/>
    <x v="334"/>
    <d v="2017-04-28T00:00:00"/>
    <s v="First Class"/>
    <s v="JL-15850"/>
    <x v="139"/>
    <x v="0"/>
    <x v="0"/>
    <s v="New York City"/>
    <x v="15"/>
    <n v="10035"/>
    <x v="3"/>
    <s v="OFF-AP-10002311"/>
    <x v="1"/>
    <x v="9"/>
    <x v="14"/>
    <x v="2544"/>
    <n v="3"/>
    <n v="0"/>
    <x v="2789"/>
    <x v="3"/>
    <x v="0"/>
    <n v="1"/>
    <n v="9.0909090909090912E-2"/>
  </r>
  <r>
    <x v="3141"/>
    <s v="US-2016-122959"/>
    <x v="432"/>
    <d v="2016-12-12T00:00:00"/>
    <s v="Same Day"/>
    <s v="CY-12745"/>
    <x v="388"/>
    <x v="1"/>
    <x v="0"/>
    <s v="San Antonio"/>
    <x v="5"/>
    <n v="78207"/>
    <x v="2"/>
    <s v="OFF-BI-10003650"/>
    <x v="1"/>
    <x v="8"/>
    <x v="115"/>
    <x v="2545"/>
    <n v="2"/>
    <n v="0.8"/>
    <x v="2790"/>
    <x v="2"/>
    <x v="0"/>
    <n v="1"/>
    <n v="9.0909090909090912E-2"/>
  </r>
  <r>
    <x v="3142"/>
    <s v="CA-2019-162572"/>
    <x v="145"/>
    <d v="2019-09-27T00:00:00"/>
    <s v="Second Class"/>
    <s v="RB-19360"/>
    <x v="181"/>
    <x v="0"/>
    <x v="0"/>
    <s v="Cincinnati"/>
    <x v="24"/>
    <n v="45231"/>
    <x v="3"/>
    <s v="TEC-AC-10003628"/>
    <x v="2"/>
    <x v="11"/>
    <x v="247"/>
    <x v="2546"/>
    <n v="5"/>
    <n v="0.2"/>
    <x v="2791"/>
    <x v="3"/>
    <x v="0"/>
    <n v="0.5"/>
    <n v="5.5555555555555552E-2"/>
  </r>
  <r>
    <x v="3143"/>
    <s v="CA-2019-162572"/>
    <x v="145"/>
    <d v="2019-09-27T00:00:00"/>
    <s v="Second Class"/>
    <s v="RB-19360"/>
    <x v="181"/>
    <x v="0"/>
    <x v="0"/>
    <s v="Cincinnati"/>
    <x v="24"/>
    <n v="45231"/>
    <x v="3"/>
    <s v="OFF-AR-10001547"/>
    <x v="1"/>
    <x v="6"/>
    <x v="148"/>
    <x v="2547"/>
    <n v="6"/>
    <n v="0.2"/>
    <x v="2792"/>
    <x v="3"/>
    <x v="0"/>
    <n v="0.5"/>
    <n v="5.5555555555555552E-2"/>
  </r>
  <r>
    <x v="3144"/>
    <s v="US-2018-148110"/>
    <x v="64"/>
    <d v="2018-09-11T00:00:00"/>
    <s v="Standard Class"/>
    <s v="AR-10825"/>
    <x v="255"/>
    <x v="1"/>
    <x v="0"/>
    <s v="Austin"/>
    <x v="5"/>
    <n v="78745"/>
    <x v="2"/>
    <s v="FUR-CH-10002647"/>
    <x v="0"/>
    <x v="1"/>
    <x v="475"/>
    <x v="2548"/>
    <n v="7"/>
    <n v="0.3"/>
    <x v="2793"/>
    <x v="2"/>
    <x v="0"/>
    <n v="1"/>
    <n v="7.6923076923076927E-2"/>
  </r>
  <r>
    <x v="3145"/>
    <s v="CA-2019-131828"/>
    <x v="512"/>
    <d v="2019-02-13T00:00:00"/>
    <s v="Second Class"/>
    <s v="CS-11845"/>
    <x v="688"/>
    <x v="1"/>
    <x v="0"/>
    <s v="Seattle"/>
    <x v="4"/>
    <n v="98105"/>
    <x v="1"/>
    <s v="FUR-CH-10004495"/>
    <x v="0"/>
    <x v="1"/>
    <x v="1484"/>
    <x v="2549"/>
    <n v="4"/>
    <n v="0.2"/>
    <x v="2794"/>
    <x v="1"/>
    <x v="1"/>
    <n v="0.5"/>
    <n v="0.125"/>
  </r>
  <r>
    <x v="3146"/>
    <s v="CA-2019-131828"/>
    <x v="512"/>
    <d v="2019-02-13T00:00:00"/>
    <s v="Second Class"/>
    <s v="CS-11845"/>
    <x v="688"/>
    <x v="1"/>
    <x v="0"/>
    <s v="Seattle"/>
    <x v="4"/>
    <n v="98105"/>
    <x v="1"/>
    <s v="TEC-PH-10002923"/>
    <x v="2"/>
    <x v="7"/>
    <x v="687"/>
    <x v="2550"/>
    <n v="3"/>
    <n v="0.2"/>
    <x v="2795"/>
    <x v="1"/>
    <x v="1"/>
    <n v="0.5"/>
    <n v="0.125"/>
  </r>
  <r>
    <x v="3147"/>
    <s v="CA-2016-109218"/>
    <x v="479"/>
    <d v="2016-07-03T00:00:00"/>
    <s v="Second Class"/>
    <s v="AR-10825"/>
    <x v="255"/>
    <x v="1"/>
    <x v="0"/>
    <s v="Los Angeles"/>
    <x v="1"/>
    <n v="90004"/>
    <x v="1"/>
    <s v="OFF-AR-10001374"/>
    <x v="1"/>
    <x v="6"/>
    <x v="313"/>
    <x v="56"/>
    <n v="5"/>
    <n v="0"/>
    <x v="2796"/>
    <x v="1"/>
    <x v="0"/>
    <n v="1"/>
    <n v="7.6923076923076927E-2"/>
  </r>
  <r>
    <x v="3148"/>
    <s v="CA-2018-120558"/>
    <x v="843"/>
    <d v="2018-06-10T00:00:00"/>
    <s v="First Class"/>
    <s v="RD-19810"/>
    <x v="279"/>
    <x v="2"/>
    <x v="0"/>
    <s v="New York City"/>
    <x v="15"/>
    <n v="10035"/>
    <x v="3"/>
    <s v="OFF-PA-10003441"/>
    <x v="1"/>
    <x v="10"/>
    <x v="490"/>
    <x v="56"/>
    <n v="5"/>
    <n v="0"/>
    <x v="56"/>
    <x v="3"/>
    <x v="0"/>
    <n v="1"/>
    <n v="6.25E-2"/>
  </r>
  <r>
    <x v="3149"/>
    <s v="US-2016-109036"/>
    <x v="414"/>
    <d v="2016-12-25T00:00:00"/>
    <s v="Standard Class"/>
    <s v="KH-16510"/>
    <x v="168"/>
    <x v="0"/>
    <x v="0"/>
    <s v="Seattle"/>
    <x v="4"/>
    <n v="98103"/>
    <x v="1"/>
    <s v="OFF-LA-10002043"/>
    <x v="1"/>
    <x v="2"/>
    <x v="255"/>
    <x v="2551"/>
    <n v="3"/>
    <n v="0"/>
    <x v="2797"/>
    <x v="1"/>
    <x v="0"/>
    <n v="1"/>
    <n v="4.3478260869565216E-2"/>
  </r>
  <r>
    <x v="3150"/>
    <s v="CA-2017-147830"/>
    <x v="83"/>
    <d v="2017-12-18T00:00:00"/>
    <s v="First Class"/>
    <s v="NF-18385"/>
    <x v="173"/>
    <x v="0"/>
    <x v="0"/>
    <s v="Newark"/>
    <x v="24"/>
    <n v="43055"/>
    <x v="3"/>
    <s v="TEC-AC-10002049"/>
    <x v="2"/>
    <x v="11"/>
    <x v="1062"/>
    <x v="2552"/>
    <n v="6"/>
    <n v="0.2"/>
    <x v="2798"/>
    <x v="3"/>
    <x v="0"/>
    <n v="0.25"/>
    <n v="7.1428571428571425E-2"/>
  </r>
  <r>
    <x v="3151"/>
    <s v="CA-2017-147830"/>
    <x v="83"/>
    <d v="2017-12-18T00:00:00"/>
    <s v="First Class"/>
    <s v="NF-18385"/>
    <x v="173"/>
    <x v="0"/>
    <x v="0"/>
    <s v="Newark"/>
    <x v="24"/>
    <n v="43055"/>
    <x v="3"/>
    <s v="TEC-MA-10000418"/>
    <x v="2"/>
    <x v="15"/>
    <x v="1485"/>
    <x v="2553"/>
    <n v="2"/>
    <n v="0.7"/>
    <x v="2799"/>
    <x v="3"/>
    <x v="0"/>
    <n v="0.25"/>
    <n v="7.1428571428571425E-2"/>
  </r>
  <r>
    <x v="3152"/>
    <s v="CA-2017-147830"/>
    <x v="83"/>
    <d v="2017-12-18T00:00:00"/>
    <s v="First Class"/>
    <s v="NF-18385"/>
    <x v="173"/>
    <x v="0"/>
    <x v="0"/>
    <s v="Newark"/>
    <x v="24"/>
    <n v="43055"/>
    <x v="3"/>
    <s v="TEC-PH-10004908"/>
    <x v="2"/>
    <x v="7"/>
    <x v="1483"/>
    <x v="2554"/>
    <n v="2"/>
    <n v="0.4"/>
    <x v="2800"/>
    <x v="3"/>
    <x v="0"/>
    <n v="0.25"/>
    <n v="7.1428571428571425E-2"/>
  </r>
  <r>
    <x v="3153"/>
    <s v="CA-2017-147830"/>
    <x v="83"/>
    <d v="2017-12-18T00:00:00"/>
    <s v="First Class"/>
    <s v="NF-18385"/>
    <x v="173"/>
    <x v="0"/>
    <x v="0"/>
    <s v="Newark"/>
    <x v="24"/>
    <n v="43055"/>
    <x v="3"/>
    <s v="FUR-FU-10004091"/>
    <x v="0"/>
    <x v="5"/>
    <x v="267"/>
    <x v="2555"/>
    <n v="7"/>
    <n v="0.2"/>
    <x v="2801"/>
    <x v="3"/>
    <x v="0"/>
    <n v="0.25"/>
    <n v="7.1428571428571425E-2"/>
  </r>
  <r>
    <x v="3154"/>
    <s v="CA-2019-150497"/>
    <x v="228"/>
    <d v="2019-07-24T00:00:00"/>
    <s v="Standard Class"/>
    <s v="SM-20950"/>
    <x v="416"/>
    <x v="1"/>
    <x v="0"/>
    <s v="Maple Grove"/>
    <x v="11"/>
    <n v="55369"/>
    <x v="2"/>
    <s v="OFF-BI-10004600"/>
    <x v="1"/>
    <x v="8"/>
    <x v="1486"/>
    <x v="2556"/>
    <n v="2"/>
    <n v="0"/>
    <x v="2802"/>
    <x v="2"/>
    <x v="0"/>
    <n v="1"/>
    <n v="4.5454545454545456E-2"/>
  </r>
  <r>
    <x v="3155"/>
    <s v="CA-2016-128986"/>
    <x v="93"/>
    <d v="2016-08-05T00:00:00"/>
    <s v="Second Class"/>
    <s v="GH-14410"/>
    <x v="689"/>
    <x v="2"/>
    <x v="0"/>
    <s v="Glendale"/>
    <x v="16"/>
    <n v="85301"/>
    <x v="1"/>
    <s v="OFF-PA-10001289"/>
    <x v="1"/>
    <x v="10"/>
    <x v="961"/>
    <x v="2557"/>
    <n v="3"/>
    <n v="0.2"/>
    <x v="2803"/>
    <x v="1"/>
    <x v="0"/>
    <n v="1"/>
    <n v="5.8823529411764705E-2"/>
  </r>
  <r>
    <x v="3156"/>
    <s v="CA-2017-139584"/>
    <x v="252"/>
    <d v="2017-08-28T00:00:00"/>
    <s v="Standard Class"/>
    <s v="EM-13810"/>
    <x v="613"/>
    <x v="1"/>
    <x v="0"/>
    <s v="New York City"/>
    <x v="15"/>
    <n v="10009"/>
    <x v="3"/>
    <s v="FUR-TA-10001539"/>
    <x v="0"/>
    <x v="3"/>
    <x v="10"/>
    <x v="431"/>
    <n v="2"/>
    <n v="0.4"/>
    <x v="441"/>
    <x v="3"/>
    <x v="0"/>
    <n v="0.5"/>
    <n v="0.14285714285714285"/>
  </r>
  <r>
    <x v="3157"/>
    <s v="CA-2017-139584"/>
    <x v="252"/>
    <d v="2017-08-28T00:00:00"/>
    <s v="Standard Class"/>
    <s v="EM-13810"/>
    <x v="613"/>
    <x v="1"/>
    <x v="0"/>
    <s v="New York City"/>
    <x v="15"/>
    <n v="10009"/>
    <x v="3"/>
    <s v="TEC-AC-10001266"/>
    <x v="2"/>
    <x v="11"/>
    <x v="198"/>
    <x v="1795"/>
    <n v="2"/>
    <n v="0"/>
    <x v="1918"/>
    <x v="3"/>
    <x v="0"/>
    <n v="0.5"/>
    <n v="0.14285714285714285"/>
  </r>
  <r>
    <x v="3158"/>
    <s v="US-2018-162677"/>
    <x v="253"/>
    <d v="2018-03-27T00:00:00"/>
    <s v="First Class"/>
    <s v="DB-13210"/>
    <x v="203"/>
    <x v="0"/>
    <x v="0"/>
    <s v="Jacksonville"/>
    <x v="3"/>
    <n v="28540"/>
    <x v="0"/>
    <s v="OFF-ST-10001291"/>
    <x v="1"/>
    <x v="4"/>
    <x v="1026"/>
    <x v="2558"/>
    <n v="5"/>
    <n v="0.2"/>
    <x v="2804"/>
    <x v="0"/>
    <x v="0"/>
    <n v="0.5"/>
    <n v="4.7619047619047616E-2"/>
  </r>
  <r>
    <x v="3159"/>
    <s v="US-2018-162677"/>
    <x v="253"/>
    <d v="2018-03-27T00:00:00"/>
    <s v="First Class"/>
    <s v="DB-13210"/>
    <x v="203"/>
    <x v="0"/>
    <x v="0"/>
    <s v="Jacksonville"/>
    <x v="3"/>
    <n v="28540"/>
    <x v="0"/>
    <s v="TEC-AC-10001314"/>
    <x v="2"/>
    <x v="11"/>
    <x v="952"/>
    <x v="2486"/>
    <n v="3"/>
    <n v="0.2"/>
    <x v="2805"/>
    <x v="0"/>
    <x v="0"/>
    <n v="0.5"/>
    <n v="4.7619047619047616E-2"/>
  </r>
  <r>
    <x v="3160"/>
    <s v="US-2016-150924"/>
    <x v="171"/>
    <d v="2016-09-16T00:00:00"/>
    <s v="Second Class"/>
    <s v="PT-19090"/>
    <x v="690"/>
    <x v="0"/>
    <x v="0"/>
    <s v="Houston"/>
    <x v="5"/>
    <n v="77070"/>
    <x v="2"/>
    <s v="OFF-BI-10004040"/>
    <x v="1"/>
    <x v="8"/>
    <x v="1487"/>
    <x v="2559"/>
    <n v="5"/>
    <n v="0.8"/>
    <x v="2806"/>
    <x v="2"/>
    <x v="0"/>
    <n v="1"/>
    <n v="0.14285714285714285"/>
  </r>
  <r>
    <x v="3161"/>
    <s v="CA-2016-153969"/>
    <x v="158"/>
    <d v="2016-09-25T00:00:00"/>
    <s v="Standard Class"/>
    <s v="HF-14995"/>
    <x v="520"/>
    <x v="0"/>
    <x v="0"/>
    <s v="San Francisco"/>
    <x v="1"/>
    <n v="94109"/>
    <x v="1"/>
    <s v="OFF-EN-10001539"/>
    <x v="1"/>
    <x v="12"/>
    <x v="153"/>
    <x v="2560"/>
    <n v="2"/>
    <n v="0"/>
    <x v="2807"/>
    <x v="1"/>
    <x v="0"/>
    <n v="0.16666666666666666"/>
    <n v="5.2631578947368418E-2"/>
  </r>
  <r>
    <x v="3162"/>
    <s v="CA-2016-153969"/>
    <x v="158"/>
    <d v="2016-09-25T00:00:00"/>
    <s v="Standard Class"/>
    <s v="HF-14995"/>
    <x v="520"/>
    <x v="0"/>
    <x v="0"/>
    <s v="San Francisco"/>
    <x v="1"/>
    <n v="94109"/>
    <x v="1"/>
    <s v="OFF-EN-10004483"/>
    <x v="1"/>
    <x v="12"/>
    <x v="1344"/>
    <x v="2561"/>
    <n v="5"/>
    <n v="0"/>
    <x v="2808"/>
    <x v="1"/>
    <x v="0"/>
    <n v="0.16666666666666666"/>
    <n v="5.2631578947368418E-2"/>
  </r>
  <r>
    <x v="3163"/>
    <s v="CA-2016-153969"/>
    <x v="158"/>
    <d v="2016-09-25T00:00:00"/>
    <s v="Standard Class"/>
    <s v="HF-14995"/>
    <x v="520"/>
    <x v="0"/>
    <x v="0"/>
    <s v="San Francisco"/>
    <x v="1"/>
    <n v="94109"/>
    <x v="1"/>
    <s v="OFF-AR-10001615"/>
    <x v="1"/>
    <x v="6"/>
    <x v="1488"/>
    <x v="426"/>
    <n v="3"/>
    <n v="0"/>
    <x v="436"/>
    <x v="1"/>
    <x v="0"/>
    <n v="0.16666666666666666"/>
    <n v="5.2631578947368418E-2"/>
  </r>
  <r>
    <x v="3164"/>
    <s v="CA-2016-153969"/>
    <x v="158"/>
    <d v="2016-09-25T00:00:00"/>
    <s v="Standard Class"/>
    <s v="HF-14995"/>
    <x v="520"/>
    <x v="0"/>
    <x v="0"/>
    <s v="San Francisco"/>
    <x v="1"/>
    <n v="94109"/>
    <x v="1"/>
    <s v="OFF-PA-10000327"/>
    <x v="1"/>
    <x v="10"/>
    <x v="1437"/>
    <x v="1811"/>
    <n v="9"/>
    <n v="0"/>
    <x v="2809"/>
    <x v="1"/>
    <x v="0"/>
    <n v="0.16666666666666666"/>
    <n v="5.2631578947368418E-2"/>
  </r>
  <r>
    <x v="3165"/>
    <s v="CA-2016-153969"/>
    <x v="158"/>
    <d v="2016-09-25T00:00:00"/>
    <s v="Standard Class"/>
    <s v="HF-14995"/>
    <x v="520"/>
    <x v="0"/>
    <x v="0"/>
    <s v="San Francisco"/>
    <x v="1"/>
    <n v="94109"/>
    <x v="1"/>
    <s v="TEC-PH-10001299"/>
    <x v="2"/>
    <x v="7"/>
    <x v="1489"/>
    <x v="2562"/>
    <n v="2"/>
    <n v="0.2"/>
    <x v="2810"/>
    <x v="1"/>
    <x v="0"/>
    <n v="0.16666666666666666"/>
    <n v="5.2631578947368418E-2"/>
  </r>
  <r>
    <x v="3166"/>
    <s v="CA-2016-153969"/>
    <x v="158"/>
    <d v="2016-09-25T00:00:00"/>
    <s v="Standard Class"/>
    <s v="HF-14995"/>
    <x v="520"/>
    <x v="0"/>
    <x v="0"/>
    <s v="San Francisco"/>
    <x v="1"/>
    <n v="94109"/>
    <x v="1"/>
    <s v="OFF-PA-10002246"/>
    <x v="1"/>
    <x v="10"/>
    <x v="1395"/>
    <x v="2563"/>
    <n v="3"/>
    <n v="0"/>
    <x v="2811"/>
    <x v="1"/>
    <x v="0"/>
    <n v="0.16666666666666666"/>
    <n v="5.2631578947368418E-2"/>
  </r>
  <r>
    <x v="3167"/>
    <s v="CA-2018-146682"/>
    <x v="517"/>
    <d v="2018-10-31T00:00:00"/>
    <s v="First Class"/>
    <s v="KW-16435"/>
    <x v="147"/>
    <x v="0"/>
    <x v="0"/>
    <s v="Lansing"/>
    <x v="12"/>
    <n v="48911"/>
    <x v="2"/>
    <s v="FUR-FU-10002671"/>
    <x v="0"/>
    <x v="5"/>
    <x v="278"/>
    <x v="2564"/>
    <n v="5"/>
    <n v="0"/>
    <x v="2812"/>
    <x v="2"/>
    <x v="0"/>
    <n v="1"/>
    <n v="0.1"/>
  </r>
  <r>
    <x v="3168"/>
    <s v="CA-2018-138695"/>
    <x v="316"/>
    <d v="2018-06-03T00:00:00"/>
    <s v="Standard Class"/>
    <s v="KC-16675"/>
    <x v="169"/>
    <x v="1"/>
    <x v="0"/>
    <s v="Tallahassee"/>
    <x v="2"/>
    <n v="32303"/>
    <x v="0"/>
    <s v="FUR-CH-10003833"/>
    <x v="0"/>
    <x v="1"/>
    <x v="1209"/>
    <x v="2565"/>
    <n v="8"/>
    <n v="0.2"/>
    <x v="2813"/>
    <x v="0"/>
    <x v="0"/>
    <n v="0.5"/>
    <n v="0.14285714285714285"/>
  </r>
  <r>
    <x v="3169"/>
    <s v="CA-2018-138695"/>
    <x v="316"/>
    <d v="2018-06-03T00:00:00"/>
    <s v="Standard Class"/>
    <s v="KC-16675"/>
    <x v="169"/>
    <x v="1"/>
    <x v="0"/>
    <s v="Tallahassee"/>
    <x v="2"/>
    <n v="32303"/>
    <x v="0"/>
    <s v="OFF-PA-10001667"/>
    <x v="1"/>
    <x v="10"/>
    <x v="458"/>
    <x v="2566"/>
    <n v="13"/>
    <n v="0.2"/>
    <x v="2814"/>
    <x v="0"/>
    <x v="0"/>
    <n v="0.5"/>
    <n v="0.14285714285714285"/>
  </r>
  <r>
    <x v="3170"/>
    <s v="CA-2019-107461"/>
    <x v="202"/>
    <d v="2019-12-26T00:00:00"/>
    <s v="Second Class"/>
    <s v="PK-19075"/>
    <x v="7"/>
    <x v="0"/>
    <x v="0"/>
    <s v="Columbia"/>
    <x v="20"/>
    <n v="29203"/>
    <x v="0"/>
    <s v="OFF-BI-10002003"/>
    <x v="1"/>
    <x v="8"/>
    <x v="1393"/>
    <x v="1708"/>
    <n v="6"/>
    <n v="0"/>
    <x v="2815"/>
    <x v="0"/>
    <x v="0"/>
    <n v="1"/>
    <n v="0.04"/>
  </r>
  <r>
    <x v="3171"/>
    <s v="US-2018-133879"/>
    <x v="844"/>
    <d v="2018-03-28T00:00:00"/>
    <s v="Standard Class"/>
    <s v="KT-16465"/>
    <x v="446"/>
    <x v="0"/>
    <x v="0"/>
    <s v="Chicago"/>
    <x v="10"/>
    <n v="60623"/>
    <x v="2"/>
    <s v="OFF-BI-10004465"/>
    <x v="1"/>
    <x v="8"/>
    <x v="739"/>
    <x v="2567"/>
    <n v="2"/>
    <n v="0.8"/>
    <x v="2816"/>
    <x v="2"/>
    <x v="0"/>
    <n v="0.33333333333333331"/>
    <n v="7.1428571428571425E-2"/>
  </r>
  <r>
    <x v="3172"/>
    <s v="US-2018-133879"/>
    <x v="844"/>
    <d v="2018-03-28T00:00:00"/>
    <s v="Standard Class"/>
    <s v="KT-16465"/>
    <x v="446"/>
    <x v="0"/>
    <x v="0"/>
    <s v="Chicago"/>
    <x v="10"/>
    <n v="60623"/>
    <x v="2"/>
    <s v="FUR-CH-10000665"/>
    <x v="0"/>
    <x v="1"/>
    <x v="662"/>
    <x v="2568"/>
    <n v="5"/>
    <n v="0.3"/>
    <x v="232"/>
    <x v="2"/>
    <x v="0"/>
    <n v="0.33333333333333331"/>
    <n v="7.1428571428571425E-2"/>
  </r>
  <r>
    <x v="3173"/>
    <s v="US-2018-133879"/>
    <x v="844"/>
    <d v="2018-03-28T00:00:00"/>
    <s v="Standard Class"/>
    <s v="KT-16465"/>
    <x v="446"/>
    <x v="0"/>
    <x v="0"/>
    <s v="Chicago"/>
    <x v="10"/>
    <n v="60623"/>
    <x v="2"/>
    <s v="OFF-AR-10004956"/>
    <x v="1"/>
    <x v="6"/>
    <x v="1244"/>
    <x v="2569"/>
    <n v="3"/>
    <n v="0.2"/>
    <x v="2817"/>
    <x v="2"/>
    <x v="0"/>
    <n v="0.33333333333333331"/>
    <n v="7.1428571428571425E-2"/>
  </r>
  <r>
    <x v="3174"/>
    <s v="CA-2019-157483"/>
    <x v="343"/>
    <d v="2019-11-18T00:00:00"/>
    <s v="Standard Class"/>
    <s v="EP-13915"/>
    <x v="212"/>
    <x v="0"/>
    <x v="0"/>
    <s v="Detroit"/>
    <x v="12"/>
    <n v="48227"/>
    <x v="2"/>
    <s v="OFF-AR-10004260"/>
    <x v="1"/>
    <x v="6"/>
    <x v="1490"/>
    <x v="2570"/>
    <n v="7"/>
    <n v="0"/>
    <x v="2818"/>
    <x v="2"/>
    <x v="0"/>
    <n v="1"/>
    <n v="3.2258064516129031E-2"/>
  </r>
  <r>
    <x v="3175"/>
    <s v="US-2019-132059"/>
    <x v="397"/>
    <d v="2019-09-29T00:00:00"/>
    <s v="Standard Class"/>
    <s v="AP-10915"/>
    <x v="275"/>
    <x v="0"/>
    <x v="0"/>
    <s v="Fort Collins"/>
    <x v="22"/>
    <n v="80525"/>
    <x v="1"/>
    <s v="FUR-BO-10001811"/>
    <x v="0"/>
    <x v="0"/>
    <x v="787"/>
    <x v="2571"/>
    <n v="2"/>
    <n v="0.7"/>
    <x v="2819"/>
    <x v="1"/>
    <x v="0"/>
    <n v="0.5"/>
    <n v="3.2258064516129031E-2"/>
  </r>
  <r>
    <x v="3176"/>
    <s v="US-2019-132059"/>
    <x v="397"/>
    <d v="2019-09-29T00:00:00"/>
    <s v="Standard Class"/>
    <s v="AP-10915"/>
    <x v="275"/>
    <x v="0"/>
    <x v="0"/>
    <s v="Fort Collins"/>
    <x v="22"/>
    <n v="80525"/>
    <x v="1"/>
    <s v="TEC-AC-10003280"/>
    <x v="2"/>
    <x v="11"/>
    <x v="1037"/>
    <x v="736"/>
    <n v="2"/>
    <n v="0.2"/>
    <x v="754"/>
    <x v="1"/>
    <x v="0"/>
    <n v="0.5"/>
    <n v="3.2258064516129031E-2"/>
  </r>
  <r>
    <x v="3177"/>
    <s v="CA-2019-122280"/>
    <x v="18"/>
    <d v="2019-09-10T00:00:00"/>
    <s v="Same Day"/>
    <s v="SH-20395"/>
    <x v="129"/>
    <x v="0"/>
    <x v="0"/>
    <s v="New York City"/>
    <x v="15"/>
    <n v="10024"/>
    <x v="3"/>
    <s v="OFF-PA-10004911"/>
    <x v="1"/>
    <x v="10"/>
    <x v="938"/>
    <x v="2572"/>
    <n v="2"/>
    <n v="0"/>
    <x v="2820"/>
    <x v="3"/>
    <x v="0"/>
    <n v="1"/>
    <n v="6.6666666666666666E-2"/>
  </r>
  <r>
    <x v="3178"/>
    <s v="CA-2019-105235"/>
    <x v="256"/>
    <d v="2019-12-11T00:00:00"/>
    <s v="Standard Class"/>
    <s v="SM-20950"/>
    <x v="416"/>
    <x v="1"/>
    <x v="0"/>
    <s v="New York City"/>
    <x v="15"/>
    <n v="10011"/>
    <x v="3"/>
    <s v="FUR-FU-10001487"/>
    <x v="0"/>
    <x v="5"/>
    <x v="5"/>
    <x v="167"/>
    <n v="3"/>
    <n v="0"/>
    <x v="2821"/>
    <x v="3"/>
    <x v="0"/>
    <n v="0.33333333333333331"/>
    <n v="4.5454545454545456E-2"/>
  </r>
  <r>
    <x v="3179"/>
    <s v="CA-2019-105235"/>
    <x v="256"/>
    <d v="2019-12-11T00:00:00"/>
    <s v="Standard Class"/>
    <s v="SM-20950"/>
    <x v="416"/>
    <x v="1"/>
    <x v="0"/>
    <s v="New York City"/>
    <x v="15"/>
    <n v="10011"/>
    <x v="3"/>
    <s v="FUR-FU-10000521"/>
    <x v="0"/>
    <x v="5"/>
    <x v="139"/>
    <x v="2573"/>
    <n v="2"/>
    <n v="0"/>
    <x v="2822"/>
    <x v="3"/>
    <x v="0"/>
    <n v="0.33333333333333331"/>
    <n v="4.5454545454545456E-2"/>
  </r>
  <r>
    <x v="3180"/>
    <s v="CA-2019-105235"/>
    <x v="256"/>
    <d v="2019-12-11T00:00:00"/>
    <s v="Standard Class"/>
    <s v="SM-20950"/>
    <x v="416"/>
    <x v="1"/>
    <x v="0"/>
    <s v="New York City"/>
    <x v="15"/>
    <n v="10011"/>
    <x v="3"/>
    <s v="OFF-AP-10001271"/>
    <x v="1"/>
    <x v="9"/>
    <x v="474"/>
    <x v="2574"/>
    <n v="5"/>
    <n v="0"/>
    <x v="2823"/>
    <x v="3"/>
    <x v="0"/>
    <n v="0.33333333333333331"/>
    <n v="4.5454545454545456E-2"/>
  </r>
  <r>
    <x v="3181"/>
    <s v="CA-2019-152912"/>
    <x v="45"/>
    <d v="2019-11-12T00:00:00"/>
    <s v="Second Class"/>
    <s v="BM-11650"/>
    <x v="312"/>
    <x v="1"/>
    <x v="0"/>
    <s v="Columbia"/>
    <x v="39"/>
    <n v="21044"/>
    <x v="3"/>
    <s v="OFF-BI-10004728"/>
    <x v="1"/>
    <x v="8"/>
    <x v="544"/>
    <x v="1328"/>
    <n v="2"/>
    <n v="0"/>
    <x v="1511"/>
    <x v="3"/>
    <x v="0"/>
    <n v="0.25"/>
    <n v="3.4482758620689655E-2"/>
  </r>
  <r>
    <x v="3182"/>
    <s v="CA-2019-152912"/>
    <x v="45"/>
    <d v="2019-11-12T00:00:00"/>
    <s v="Second Class"/>
    <s v="BM-11650"/>
    <x v="312"/>
    <x v="1"/>
    <x v="0"/>
    <s v="Columbia"/>
    <x v="39"/>
    <n v="21044"/>
    <x v="3"/>
    <s v="TEC-AC-10004666"/>
    <x v="2"/>
    <x v="11"/>
    <x v="716"/>
    <x v="2575"/>
    <n v="3"/>
    <n v="0"/>
    <x v="2824"/>
    <x v="3"/>
    <x v="0"/>
    <n v="0.25"/>
    <n v="3.4482758620689655E-2"/>
  </r>
  <r>
    <x v="3183"/>
    <s v="CA-2019-152912"/>
    <x v="45"/>
    <d v="2019-11-12T00:00:00"/>
    <s v="Second Class"/>
    <s v="BM-11650"/>
    <x v="312"/>
    <x v="1"/>
    <x v="0"/>
    <s v="Columbia"/>
    <x v="39"/>
    <n v="21044"/>
    <x v="3"/>
    <s v="OFF-ST-10003208"/>
    <x v="1"/>
    <x v="4"/>
    <x v="246"/>
    <x v="2576"/>
    <n v="9"/>
    <n v="0"/>
    <x v="2825"/>
    <x v="3"/>
    <x v="0"/>
    <n v="0.25"/>
    <n v="3.4482758620689655E-2"/>
  </r>
  <r>
    <x v="3184"/>
    <s v="CA-2019-152912"/>
    <x v="45"/>
    <d v="2019-11-12T00:00:00"/>
    <s v="Second Class"/>
    <s v="BM-11650"/>
    <x v="312"/>
    <x v="1"/>
    <x v="0"/>
    <s v="Columbia"/>
    <x v="39"/>
    <n v="21044"/>
    <x v="3"/>
    <s v="OFF-ST-10003208"/>
    <x v="1"/>
    <x v="4"/>
    <x v="246"/>
    <x v="2577"/>
    <n v="3"/>
    <n v="0"/>
    <x v="2826"/>
    <x v="3"/>
    <x v="0"/>
    <n v="0.25"/>
    <n v="3.4482758620689655E-2"/>
  </r>
  <r>
    <x v="3185"/>
    <s v="CA-2016-123498"/>
    <x v="845"/>
    <d v="2016-11-09T00:00:00"/>
    <s v="First Class"/>
    <s v="TC-20980"/>
    <x v="568"/>
    <x v="1"/>
    <x v="0"/>
    <s v="Houston"/>
    <x v="5"/>
    <n v="77041"/>
    <x v="2"/>
    <s v="OFF-BI-10000632"/>
    <x v="1"/>
    <x v="8"/>
    <x v="1297"/>
    <x v="2578"/>
    <n v="3"/>
    <n v="0.8"/>
    <x v="2827"/>
    <x v="2"/>
    <x v="1"/>
    <n v="0.5"/>
    <n v="8.3333333333333329E-2"/>
  </r>
  <r>
    <x v="3186"/>
    <s v="CA-2016-123498"/>
    <x v="845"/>
    <d v="2016-11-09T00:00:00"/>
    <s v="First Class"/>
    <s v="TC-20980"/>
    <x v="568"/>
    <x v="1"/>
    <x v="0"/>
    <s v="Houston"/>
    <x v="5"/>
    <n v="77041"/>
    <x v="2"/>
    <s v="OFF-EN-10004773"/>
    <x v="1"/>
    <x v="12"/>
    <x v="153"/>
    <x v="1355"/>
    <n v="3"/>
    <n v="0.2"/>
    <x v="2828"/>
    <x v="2"/>
    <x v="1"/>
    <n v="0.5"/>
    <n v="8.3333333333333329E-2"/>
  </r>
  <r>
    <x v="3187"/>
    <s v="CA-2019-159352"/>
    <x v="846"/>
    <d v="2019-03-17T00:00:00"/>
    <s v="Standard Class"/>
    <s v="KB-16585"/>
    <x v="10"/>
    <x v="1"/>
    <x v="0"/>
    <s v="Lowell"/>
    <x v="31"/>
    <n v="1852"/>
    <x v="3"/>
    <s v="TEC-PH-10004700"/>
    <x v="2"/>
    <x v="7"/>
    <x v="851"/>
    <x v="1570"/>
    <n v="7"/>
    <n v="0"/>
    <x v="2829"/>
    <x v="3"/>
    <x v="0"/>
    <n v="1"/>
    <n v="4.3478260869565216E-2"/>
  </r>
  <r>
    <x v="3188"/>
    <s v="US-2019-146416"/>
    <x v="179"/>
    <d v="2019-10-22T00:00:00"/>
    <s v="Second Class"/>
    <s v="JE-16165"/>
    <x v="68"/>
    <x v="1"/>
    <x v="0"/>
    <s v="Woodland"/>
    <x v="1"/>
    <n v="95695"/>
    <x v="1"/>
    <s v="OFF-LA-10003714"/>
    <x v="1"/>
    <x v="2"/>
    <x v="1157"/>
    <x v="1416"/>
    <n v="1"/>
    <n v="0"/>
    <x v="1491"/>
    <x v="1"/>
    <x v="0"/>
    <n v="0.5"/>
    <n v="0.14285714285714285"/>
  </r>
  <r>
    <x v="3189"/>
    <s v="US-2019-146416"/>
    <x v="179"/>
    <d v="2019-10-22T00:00:00"/>
    <s v="Second Class"/>
    <s v="JE-16165"/>
    <x v="68"/>
    <x v="1"/>
    <x v="0"/>
    <s v="Woodland"/>
    <x v="1"/>
    <n v="95695"/>
    <x v="1"/>
    <s v="OFF-BI-10001787"/>
    <x v="1"/>
    <x v="8"/>
    <x v="1491"/>
    <x v="2579"/>
    <n v="4"/>
    <n v="0.2"/>
    <x v="2830"/>
    <x v="1"/>
    <x v="0"/>
    <n v="0.5"/>
    <n v="0.14285714285714285"/>
  </r>
  <r>
    <x v="3190"/>
    <s v="US-2017-163783"/>
    <x v="17"/>
    <d v="2018-01-01T00:00:00"/>
    <s v="Standard Class"/>
    <s v="DR-12940"/>
    <x v="660"/>
    <x v="2"/>
    <x v="0"/>
    <s v="Chicago"/>
    <x v="10"/>
    <n v="60610"/>
    <x v="2"/>
    <s v="OFF-ST-10002957"/>
    <x v="1"/>
    <x v="4"/>
    <x v="1492"/>
    <x v="2538"/>
    <n v="3"/>
    <n v="0.2"/>
    <x v="2831"/>
    <x v="2"/>
    <x v="0"/>
    <n v="1"/>
    <n v="7.6923076923076927E-2"/>
  </r>
  <r>
    <x v="3191"/>
    <s v="CA-2019-123981"/>
    <x v="280"/>
    <d v="2019-10-08T00:00:00"/>
    <s v="Standard Class"/>
    <s v="RW-19630"/>
    <x v="338"/>
    <x v="1"/>
    <x v="0"/>
    <s v="New York City"/>
    <x v="15"/>
    <n v="10035"/>
    <x v="3"/>
    <s v="TEC-PH-10002115"/>
    <x v="2"/>
    <x v="7"/>
    <x v="801"/>
    <x v="773"/>
    <n v="1"/>
    <n v="0"/>
    <x v="796"/>
    <x v="3"/>
    <x v="0"/>
    <n v="1"/>
    <n v="6.25E-2"/>
  </r>
  <r>
    <x v="3192"/>
    <s v="CA-2019-158953"/>
    <x v="400"/>
    <d v="2019-06-08T00:00:00"/>
    <s v="Standard Class"/>
    <s v="ML-18040"/>
    <x v="614"/>
    <x v="1"/>
    <x v="0"/>
    <s v="Missouri City"/>
    <x v="5"/>
    <n v="77489"/>
    <x v="2"/>
    <s v="OFF-BI-10002557"/>
    <x v="1"/>
    <x v="8"/>
    <x v="249"/>
    <x v="2580"/>
    <n v="7"/>
    <n v="0.8"/>
    <x v="2832"/>
    <x v="2"/>
    <x v="0"/>
    <n v="1"/>
    <n v="0.25"/>
  </r>
  <r>
    <x v="3193"/>
    <s v="CA-2016-165428"/>
    <x v="416"/>
    <d v="2016-09-04T00:00:00"/>
    <s v="First Class"/>
    <s v="JL-15130"/>
    <x v="691"/>
    <x v="0"/>
    <x v="0"/>
    <s v="Houston"/>
    <x v="5"/>
    <n v="77036"/>
    <x v="2"/>
    <s v="OFF-BI-10002949"/>
    <x v="1"/>
    <x v="8"/>
    <x v="525"/>
    <x v="2581"/>
    <n v="3"/>
    <n v="0.8"/>
    <x v="2833"/>
    <x v="2"/>
    <x v="0"/>
    <n v="0.5"/>
    <n v="8.3333333333333329E-2"/>
  </r>
  <r>
    <x v="3194"/>
    <s v="CA-2016-165428"/>
    <x v="416"/>
    <d v="2016-09-04T00:00:00"/>
    <s v="First Class"/>
    <s v="JL-15130"/>
    <x v="691"/>
    <x v="0"/>
    <x v="0"/>
    <s v="Houston"/>
    <x v="5"/>
    <n v="77036"/>
    <x v="2"/>
    <s v="OFF-PA-10004100"/>
    <x v="1"/>
    <x v="10"/>
    <x v="260"/>
    <x v="277"/>
    <n v="6"/>
    <n v="0.2"/>
    <x v="282"/>
    <x v="2"/>
    <x v="0"/>
    <n v="0.5"/>
    <n v="8.3333333333333329E-2"/>
  </r>
  <r>
    <x v="3195"/>
    <s v="CA-2018-169026"/>
    <x v="590"/>
    <d v="2018-08-13T00:00:00"/>
    <s v="Standard Class"/>
    <s v="CM-12655"/>
    <x v="475"/>
    <x v="2"/>
    <x v="0"/>
    <s v="Jackson"/>
    <x v="35"/>
    <n v="39212"/>
    <x v="0"/>
    <s v="OFF-FA-10001883"/>
    <x v="1"/>
    <x v="13"/>
    <x v="1493"/>
    <x v="1013"/>
    <n v="3"/>
    <n v="0"/>
    <x v="2834"/>
    <x v="0"/>
    <x v="0"/>
    <n v="1"/>
    <n v="0.1"/>
  </r>
  <r>
    <x v="3196"/>
    <s v="CA-2019-109750"/>
    <x v="847"/>
    <d v="2019-07-28T00:00:00"/>
    <s v="Standard Class"/>
    <s v="FH-14365"/>
    <x v="92"/>
    <x v="1"/>
    <x v="0"/>
    <s v="New York City"/>
    <x v="15"/>
    <n v="10009"/>
    <x v="3"/>
    <s v="TEC-PH-10000702"/>
    <x v="2"/>
    <x v="7"/>
    <x v="312"/>
    <x v="2065"/>
    <n v="3"/>
    <n v="0"/>
    <x v="2835"/>
    <x v="3"/>
    <x v="0"/>
    <n v="1"/>
    <n v="7.6923076923076927E-2"/>
  </r>
  <r>
    <x v="3197"/>
    <s v="CA-2017-149384"/>
    <x v="848"/>
    <d v="2017-07-10T00:00:00"/>
    <s v="Same Day"/>
    <s v="EH-13945"/>
    <x v="13"/>
    <x v="0"/>
    <x v="0"/>
    <s v="Tempe"/>
    <x v="16"/>
    <n v="85281"/>
    <x v="1"/>
    <s v="OFF-BI-10003196"/>
    <x v="1"/>
    <x v="8"/>
    <x v="1376"/>
    <x v="2582"/>
    <n v="3"/>
    <n v="0.7"/>
    <x v="2836"/>
    <x v="1"/>
    <x v="0"/>
    <n v="1"/>
    <n v="5.8823529411764705E-2"/>
  </r>
  <r>
    <x v="3198"/>
    <s v="CA-2016-131527"/>
    <x v="588"/>
    <d v="2016-12-07T00:00:00"/>
    <s v="Standard Class"/>
    <s v="TB-21280"/>
    <x v="509"/>
    <x v="0"/>
    <x v="0"/>
    <s v="Jacksonville"/>
    <x v="3"/>
    <n v="28540"/>
    <x v="0"/>
    <s v="TEC-PH-10001644"/>
    <x v="2"/>
    <x v="7"/>
    <x v="1494"/>
    <x v="1679"/>
    <n v="4"/>
    <n v="0.2"/>
    <x v="2837"/>
    <x v="0"/>
    <x v="0"/>
    <n v="1"/>
    <n v="9.0909090909090912E-2"/>
  </r>
  <r>
    <x v="3199"/>
    <s v="CA-2019-164000"/>
    <x v="404"/>
    <d v="2019-12-22T00:00:00"/>
    <s v="Standard Class"/>
    <s v="AH-10030"/>
    <x v="692"/>
    <x v="1"/>
    <x v="0"/>
    <s v="Philadelphia"/>
    <x v="9"/>
    <n v="19134"/>
    <x v="3"/>
    <s v="OFF-AR-10003183"/>
    <x v="1"/>
    <x v="6"/>
    <x v="1399"/>
    <x v="2583"/>
    <n v="7"/>
    <n v="0.2"/>
    <x v="2838"/>
    <x v="3"/>
    <x v="0"/>
    <n v="1"/>
    <n v="9.0909090909090912E-2"/>
  </r>
  <r>
    <x v="3200"/>
    <s v="CA-2016-164224"/>
    <x v="598"/>
    <d v="2016-05-20T00:00:00"/>
    <s v="Second Class"/>
    <s v="TT-21070"/>
    <x v="74"/>
    <x v="0"/>
    <x v="0"/>
    <s v="Akron"/>
    <x v="24"/>
    <n v="44312"/>
    <x v="3"/>
    <s v="FUR-FU-10000308"/>
    <x v="0"/>
    <x v="5"/>
    <x v="1278"/>
    <x v="2584"/>
    <n v="3"/>
    <n v="0.2"/>
    <x v="2839"/>
    <x v="3"/>
    <x v="0"/>
    <n v="0.5"/>
    <n v="7.1428571428571425E-2"/>
  </r>
  <r>
    <x v="3201"/>
    <s v="CA-2016-164224"/>
    <x v="598"/>
    <d v="2016-05-20T00:00:00"/>
    <s v="Second Class"/>
    <s v="TT-21070"/>
    <x v="74"/>
    <x v="0"/>
    <x v="0"/>
    <s v="Akron"/>
    <x v="24"/>
    <n v="44312"/>
    <x v="3"/>
    <s v="OFF-PA-10001526"/>
    <x v="1"/>
    <x v="10"/>
    <x v="1039"/>
    <x v="801"/>
    <n v="4"/>
    <n v="0.2"/>
    <x v="2840"/>
    <x v="3"/>
    <x v="0"/>
    <n v="0.5"/>
    <n v="7.1428571428571425E-2"/>
  </r>
  <r>
    <x v="3202"/>
    <s v="CA-2016-158372"/>
    <x v="849"/>
    <d v="2016-11-16T00:00:00"/>
    <s v="Standard Class"/>
    <s v="RD-19900"/>
    <x v="76"/>
    <x v="0"/>
    <x v="0"/>
    <s v="San Diego"/>
    <x v="1"/>
    <n v="92037"/>
    <x v="1"/>
    <s v="TEC-PH-10002103"/>
    <x v="2"/>
    <x v="7"/>
    <x v="539"/>
    <x v="2306"/>
    <n v="8"/>
    <n v="0.2"/>
    <x v="2841"/>
    <x v="1"/>
    <x v="0"/>
    <n v="0.16666666666666666"/>
    <n v="4.7619047619047616E-2"/>
  </r>
  <r>
    <x v="3203"/>
    <s v="CA-2016-158372"/>
    <x v="849"/>
    <d v="2016-11-16T00:00:00"/>
    <s v="Standard Class"/>
    <s v="RD-19900"/>
    <x v="76"/>
    <x v="0"/>
    <x v="0"/>
    <s v="San Diego"/>
    <x v="1"/>
    <n v="92037"/>
    <x v="1"/>
    <s v="TEC-AC-10004209"/>
    <x v="2"/>
    <x v="11"/>
    <x v="908"/>
    <x v="2585"/>
    <n v="1"/>
    <n v="0"/>
    <x v="2842"/>
    <x v="1"/>
    <x v="0"/>
    <n v="0.16666666666666666"/>
    <n v="4.7619047619047616E-2"/>
  </r>
  <r>
    <x v="3204"/>
    <s v="CA-2016-158372"/>
    <x v="849"/>
    <d v="2016-11-16T00:00:00"/>
    <s v="Standard Class"/>
    <s v="RD-19900"/>
    <x v="76"/>
    <x v="0"/>
    <x v="0"/>
    <s v="San Diego"/>
    <x v="1"/>
    <n v="92037"/>
    <x v="1"/>
    <s v="FUR-FU-10000397"/>
    <x v="0"/>
    <x v="5"/>
    <x v="63"/>
    <x v="1155"/>
    <n v="2"/>
    <n v="0"/>
    <x v="1198"/>
    <x v="1"/>
    <x v="0"/>
    <n v="0.16666666666666666"/>
    <n v="4.7619047619047616E-2"/>
  </r>
  <r>
    <x v="3205"/>
    <s v="CA-2016-158372"/>
    <x v="849"/>
    <d v="2016-11-16T00:00:00"/>
    <s v="Standard Class"/>
    <s v="RD-19900"/>
    <x v="76"/>
    <x v="0"/>
    <x v="0"/>
    <s v="San Diego"/>
    <x v="1"/>
    <n v="92037"/>
    <x v="1"/>
    <s v="OFF-PA-10002137"/>
    <x v="1"/>
    <x v="10"/>
    <x v="565"/>
    <x v="2586"/>
    <n v="8"/>
    <n v="0"/>
    <x v="2843"/>
    <x v="1"/>
    <x v="0"/>
    <n v="0.16666666666666666"/>
    <n v="4.7619047619047616E-2"/>
  </r>
  <r>
    <x v="3206"/>
    <s v="CA-2016-158372"/>
    <x v="849"/>
    <d v="2016-11-16T00:00:00"/>
    <s v="Standard Class"/>
    <s v="RD-19900"/>
    <x v="76"/>
    <x v="0"/>
    <x v="0"/>
    <s v="San Diego"/>
    <x v="1"/>
    <n v="92037"/>
    <x v="1"/>
    <s v="FUR-FU-10001867"/>
    <x v="0"/>
    <x v="5"/>
    <x v="876"/>
    <x v="2587"/>
    <n v="5"/>
    <n v="0"/>
    <x v="2844"/>
    <x v="1"/>
    <x v="0"/>
    <n v="0.16666666666666666"/>
    <n v="4.7619047619047616E-2"/>
  </r>
  <r>
    <x v="3207"/>
    <s v="CA-2016-158372"/>
    <x v="849"/>
    <d v="2016-11-16T00:00:00"/>
    <s v="Standard Class"/>
    <s v="RD-19900"/>
    <x v="76"/>
    <x v="0"/>
    <x v="0"/>
    <s v="San Diego"/>
    <x v="1"/>
    <n v="92037"/>
    <x v="1"/>
    <s v="OFF-LA-10000407"/>
    <x v="1"/>
    <x v="2"/>
    <x v="1495"/>
    <x v="2588"/>
    <n v="8"/>
    <n v="0"/>
    <x v="2845"/>
    <x v="1"/>
    <x v="0"/>
    <n v="0.16666666666666666"/>
    <n v="4.7619047619047616E-2"/>
  </r>
  <r>
    <x v="3208"/>
    <s v="CA-2018-108882"/>
    <x v="850"/>
    <d v="2018-01-15T00:00:00"/>
    <s v="Standard Class"/>
    <s v="LA-16780"/>
    <x v="156"/>
    <x v="1"/>
    <x v="0"/>
    <s v="Fresno"/>
    <x v="1"/>
    <n v="93727"/>
    <x v="1"/>
    <s v="TEC-AC-10000420"/>
    <x v="2"/>
    <x v="11"/>
    <x v="1496"/>
    <x v="2589"/>
    <n v="5"/>
    <n v="0"/>
    <x v="2846"/>
    <x v="1"/>
    <x v="0"/>
    <n v="0.5"/>
    <n v="3.8461538461538464E-2"/>
  </r>
  <r>
    <x v="3209"/>
    <s v="CA-2018-108882"/>
    <x v="850"/>
    <d v="2018-01-15T00:00:00"/>
    <s v="Standard Class"/>
    <s v="LA-16780"/>
    <x v="156"/>
    <x v="1"/>
    <x v="0"/>
    <s v="Fresno"/>
    <x v="1"/>
    <n v="93727"/>
    <x v="1"/>
    <s v="TEC-PH-10002726"/>
    <x v="2"/>
    <x v="7"/>
    <x v="66"/>
    <x v="2590"/>
    <n v="9"/>
    <n v="0.2"/>
    <x v="2847"/>
    <x v="1"/>
    <x v="0"/>
    <n v="0.5"/>
    <n v="3.8461538461538464E-2"/>
  </r>
  <r>
    <x v="3210"/>
    <s v="US-2019-108245"/>
    <x v="585"/>
    <d v="2019-09-27T00:00:00"/>
    <s v="Standard Class"/>
    <s v="SH-19975"/>
    <x v="64"/>
    <x v="1"/>
    <x v="0"/>
    <s v="Pearland"/>
    <x v="5"/>
    <n v="77581"/>
    <x v="2"/>
    <s v="OFF-EN-10001415"/>
    <x v="1"/>
    <x v="12"/>
    <x v="153"/>
    <x v="2569"/>
    <n v="3"/>
    <n v="0.2"/>
    <x v="2848"/>
    <x v="2"/>
    <x v="0"/>
    <n v="0.5"/>
    <n v="3.4482758620689655E-2"/>
  </r>
  <r>
    <x v="3211"/>
    <s v="US-2019-108245"/>
    <x v="585"/>
    <d v="2019-09-27T00:00:00"/>
    <s v="Standard Class"/>
    <s v="SH-19975"/>
    <x v="64"/>
    <x v="1"/>
    <x v="0"/>
    <s v="Pearland"/>
    <x v="5"/>
    <n v="77581"/>
    <x v="2"/>
    <s v="OFF-BI-10000773"/>
    <x v="1"/>
    <x v="8"/>
    <x v="386"/>
    <x v="2591"/>
    <n v="7"/>
    <n v="0.8"/>
    <x v="2849"/>
    <x v="2"/>
    <x v="0"/>
    <n v="0.5"/>
    <n v="3.4482758620689655E-2"/>
  </r>
  <r>
    <x v="3212"/>
    <s v="CA-2016-142314"/>
    <x v="851"/>
    <d v="2016-12-28T00:00:00"/>
    <s v="Standard Class"/>
    <s v="SF-20200"/>
    <x v="227"/>
    <x v="0"/>
    <x v="0"/>
    <s v="Richmond"/>
    <x v="14"/>
    <n v="47374"/>
    <x v="2"/>
    <s v="OFF-AP-10002350"/>
    <x v="1"/>
    <x v="9"/>
    <x v="550"/>
    <x v="2592"/>
    <n v="11"/>
    <n v="0"/>
    <x v="2850"/>
    <x v="2"/>
    <x v="0"/>
    <n v="1"/>
    <n v="6.6666666666666666E-2"/>
  </r>
  <r>
    <x v="3213"/>
    <s v="CA-2018-132409"/>
    <x v="439"/>
    <d v="2018-06-01T00:00:00"/>
    <s v="Standard Class"/>
    <s v="TH-21235"/>
    <x v="260"/>
    <x v="1"/>
    <x v="0"/>
    <s v="Philadelphia"/>
    <x v="9"/>
    <n v="19134"/>
    <x v="3"/>
    <s v="OFF-AR-10001919"/>
    <x v="1"/>
    <x v="6"/>
    <x v="862"/>
    <x v="2593"/>
    <n v="1"/>
    <n v="0.2"/>
    <x v="2851"/>
    <x v="3"/>
    <x v="0"/>
    <n v="0.5"/>
    <n v="7.6923076923076927E-2"/>
  </r>
  <r>
    <x v="3214"/>
    <s v="CA-2018-132409"/>
    <x v="439"/>
    <d v="2018-06-01T00:00:00"/>
    <s v="Standard Class"/>
    <s v="TH-21235"/>
    <x v="260"/>
    <x v="1"/>
    <x v="0"/>
    <s v="Philadelphia"/>
    <x v="9"/>
    <n v="19134"/>
    <x v="3"/>
    <s v="OFF-AP-10002082"/>
    <x v="1"/>
    <x v="9"/>
    <x v="1101"/>
    <x v="1510"/>
    <n v="2"/>
    <n v="0.2"/>
    <x v="1592"/>
    <x v="3"/>
    <x v="0"/>
    <n v="0.5"/>
    <n v="7.6923076923076927E-2"/>
  </r>
  <r>
    <x v="3215"/>
    <s v="CA-2019-150189"/>
    <x v="141"/>
    <d v="2019-07-10T00:00:00"/>
    <s v="First Class"/>
    <s v="VG-21790"/>
    <x v="364"/>
    <x v="0"/>
    <x v="0"/>
    <s v="San Mateo"/>
    <x v="1"/>
    <n v="94403"/>
    <x v="1"/>
    <s v="OFF-LA-10002762"/>
    <x v="1"/>
    <x v="2"/>
    <x v="49"/>
    <x v="50"/>
    <n v="6"/>
    <n v="0"/>
    <x v="50"/>
    <x v="1"/>
    <x v="0"/>
    <n v="1"/>
    <n v="0.125"/>
  </r>
  <r>
    <x v="3216"/>
    <s v="CA-2016-114433"/>
    <x v="8"/>
    <d v="2016-05-17T00:00:00"/>
    <s v="Standard Class"/>
    <s v="NP-18325"/>
    <x v="268"/>
    <x v="0"/>
    <x v="0"/>
    <s v="Oakland"/>
    <x v="1"/>
    <n v="94601"/>
    <x v="1"/>
    <s v="TEC-AC-10002800"/>
    <x v="2"/>
    <x v="11"/>
    <x v="1216"/>
    <x v="145"/>
    <n v="3"/>
    <n v="0"/>
    <x v="2852"/>
    <x v="1"/>
    <x v="0"/>
    <n v="1"/>
    <n v="4.7619047619047616E-2"/>
  </r>
  <r>
    <x v="3217"/>
    <s v="CA-2019-104640"/>
    <x v="468"/>
    <d v="2019-11-16T00:00:00"/>
    <s v="Standard Class"/>
    <s v="FH-14275"/>
    <x v="395"/>
    <x v="1"/>
    <x v="0"/>
    <s v="New York City"/>
    <x v="15"/>
    <n v="10024"/>
    <x v="3"/>
    <s v="OFF-BI-10003925"/>
    <x v="1"/>
    <x v="8"/>
    <x v="758"/>
    <x v="2594"/>
    <n v="3"/>
    <n v="0.2"/>
    <x v="2853"/>
    <x v="3"/>
    <x v="0"/>
    <n v="0.5"/>
    <n v="4.7619047619047616E-2"/>
  </r>
  <r>
    <x v="3218"/>
    <s v="CA-2019-104640"/>
    <x v="468"/>
    <d v="2019-11-16T00:00:00"/>
    <s v="Standard Class"/>
    <s v="FH-14275"/>
    <x v="395"/>
    <x v="1"/>
    <x v="0"/>
    <s v="New York City"/>
    <x v="15"/>
    <n v="10024"/>
    <x v="3"/>
    <s v="TEC-PH-10002200"/>
    <x v="2"/>
    <x v="7"/>
    <x v="1480"/>
    <x v="2595"/>
    <n v="2"/>
    <n v="0"/>
    <x v="2854"/>
    <x v="3"/>
    <x v="0"/>
    <n v="0.5"/>
    <n v="4.7619047619047616E-2"/>
  </r>
  <r>
    <x v="3219"/>
    <s v="US-2017-137008"/>
    <x v="653"/>
    <d v="2017-10-08T00:00:00"/>
    <s v="Standard Class"/>
    <s v="JP-15460"/>
    <x v="687"/>
    <x v="1"/>
    <x v="0"/>
    <s v="Lakewood"/>
    <x v="30"/>
    <n v="8701"/>
    <x v="3"/>
    <s v="OFF-PA-10001295"/>
    <x v="1"/>
    <x v="10"/>
    <x v="1220"/>
    <x v="453"/>
    <n v="5"/>
    <n v="0"/>
    <x v="464"/>
    <x v="3"/>
    <x v="1"/>
    <n v="0.33333333333333331"/>
    <n v="6.6666666666666666E-2"/>
  </r>
  <r>
    <x v="3220"/>
    <s v="US-2017-137008"/>
    <x v="653"/>
    <d v="2017-10-08T00:00:00"/>
    <s v="Standard Class"/>
    <s v="JP-15460"/>
    <x v="687"/>
    <x v="1"/>
    <x v="0"/>
    <s v="Lakewood"/>
    <x v="30"/>
    <n v="8701"/>
    <x v="3"/>
    <s v="OFF-EN-10002500"/>
    <x v="1"/>
    <x v="12"/>
    <x v="118"/>
    <x v="2596"/>
    <n v="4"/>
    <n v="0"/>
    <x v="2855"/>
    <x v="3"/>
    <x v="1"/>
    <n v="0.33333333333333331"/>
    <n v="6.6666666666666666E-2"/>
  </r>
  <r>
    <x v="3221"/>
    <s v="US-2017-137008"/>
    <x v="653"/>
    <d v="2017-10-08T00:00:00"/>
    <s v="Standard Class"/>
    <s v="JP-15460"/>
    <x v="687"/>
    <x v="1"/>
    <x v="0"/>
    <s v="Lakewood"/>
    <x v="30"/>
    <n v="8701"/>
    <x v="3"/>
    <s v="TEC-AC-10000892"/>
    <x v="2"/>
    <x v="11"/>
    <x v="293"/>
    <x v="2597"/>
    <n v="1"/>
    <n v="0"/>
    <x v="2856"/>
    <x v="3"/>
    <x v="1"/>
    <n v="0.33333333333333331"/>
    <n v="6.6666666666666666E-2"/>
  </r>
  <r>
    <x v="3222"/>
    <s v="CA-2016-108189"/>
    <x v="852"/>
    <d v="2016-10-05T00:00:00"/>
    <s v="First Class"/>
    <s v="ES-14080"/>
    <x v="20"/>
    <x v="1"/>
    <x v="0"/>
    <s v="Tempe"/>
    <x v="16"/>
    <n v="85281"/>
    <x v="1"/>
    <s v="OFF-PA-10001838"/>
    <x v="1"/>
    <x v="10"/>
    <x v="1008"/>
    <x v="2598"/>
    <n v="2"/>
    <n v="0.2"/>
    <x v="2857"/>
    <x v="1"/>
    <x v="0"/>
    <n v="0.14285714285714285"/>
    <n v="0.05"/>
  </r>
  <r>
    <x v="3223"/>
    <s v="CA-2016-108189"/>
    <x v="852"/>
    <d v="2016-10-05T00:00:00"/>
    <s v="First Class"/>
    <s v="ES-14080"/>
    <x v="20"/>
    <x v="1"/>
    <x v="0"/>
    <s v="Tempe"/>
    <x v="16"/>
    <n v="85281"/>
    <x v="1"/>
    <s v="OFF-FA-10000735"/>
    <x v="1"/>
    <x v="13"/>
    <x v="128"/>
    <x v="1091"/>
    <n v="2"/>
    <n v="0.2"/>
    <x v="2858"/>
    <x v="1"/>
    <x v="0"/>
    <n v="0.14285714285714285"/>
    <n v="0.05"/>
  </r>
  <r>
    <x v="3224"/>
    <s v="CA-2016-108189"/>
    <x v="852"/>
    <d v="2016-10-05T00:00:00"/>
    <s v="First Class"/>
    <s v="ES-14080"/>
    <x v="20"/>
    <x v="1"/>
    <x v="0"/>
    <s v="Tempe"/>
    <x v="16"/>
    <n v="85281"/>
    <x v="1"/>
    <s v="TEC-PH-10001760"/>
    <x v="2"/>
    <x v="7"/>
    <x v="257"/>
    <x v="2599"/>
    <n v="2"/>
    <n v="0.2"/>
    <x v="2859"/>
    <x v="1"/>
    <x v="0"/>
    <n v="0.14285714285714285"/>
    <n v="0.05"/>
  </r>
  <r>
    <x v="3225"/>
    <s v="CA-2016-108189"/>
    <x v="852"/>
    <d v="2016-10-05T00:00:00"/>
    <s v="First Class"/>
    <s v="ES-14080"/>
    <x v="20"/>
    <x v="1"/>
    <x v="0"/>
    <s v="Tempe"/>
    <x v="16"/>
    <n v="85281"/>
    <x v="1"/>
    <s v="OFF-EN-10004846"/>
    <x v="1"/>
    <x v="12"/>
    <x v="1497"/>
    <x v="2600"/>
    <n v="6"/>
    <n v="0.2"/>
    <x v="2860"/>
    <x v="1"/>
    <x v="0"/>
    <n v="0.14285714285714285"/>
    <n v="0.05"/>
  </r>
  <r>
    <x v="3226"/>
    <s v="CA-2016-108189"/>
    <x v="852"/>
    <d v="2016-10-05T00:00:00"/>
    <s v="First Class"/>
    <s v="ES-14080"/>
    <x v="20"/>
    <x v="1"/>
    <x v="0"/>
    <s v="Tempe"/>
    <x v="16"/>
    <n v="85281"/>
    <x v="1"/>
    <s v="OFF-SU-10003567"/>
    <x v="1"/>
    <x v="14"/>
    <x v="1498"/>
    <x v="2601"/>
    <n v="2"/>
    <n v="0.2"/>
    <x v="2861"/>
    <x v="1"/>
    <x v="0"/>
    <n v="0.14285714285714285"/>
    <n v="0.05"/>
  </r>
  <r>
    <x v="3227"/>
    <s v="CA-2016-108189"/>
    <x v="852"/>
    <d v="2016-10-05T00:00:00"/>
    <s v="First Class"/>
    <s v="ES-14080"/>
    <x v="20"/>
    <x v="1"/>
    <x v="0"/>
    <s v="Tempe"/>
    <x v="16"/>
    <n v="85281"/>
    <x v="1"/>
    <s v="TEC-PH-10001557"/>
    <x v="2"/>
    <x v="7"/>
    <x v="664"/>
    <x v="84"/>
    <n v="3"/>
    <n v="0.2"/>
    <x v="2862"/>
    <x v="1"/>
    <x v="0"/>
    <n v="0.14285714285714285"/>
    <n v="0.05"/>
  </r>
  <r>
    <x v="3228"/>
    <s v="CA-2016-108189"/>
    <x v="852"/>
    <d v="2016-10-05T00:00:00"/>
    <s v="First Class"/>
    <s v="ES-14080"/>
    <x v="20"/>
    <x v="1"/>
    <x v="0"/>
    <s v="Tempe"/>
    <x v="16"/>
    <n v="85281"/>
    <x v="1"/>
    <s v="TEC-AC-10003038"/>
    <x v="2"/>
    <x v="11"/>
    <x v="1033"/>
    <x v="181"/>
    <n v="1"/>
    <n v="0.2"/>
    <x v="2863"/>
    <x v="1"/>
    <x v="0"/>
    <n v="0.14285714285714285"/>
    <n v="0.05"/>
  </r>
  <r>
    <x v="3229"/>
    <s v="CA-2016-154641"/>
    <x v="430"/>
    <d v="2016-08-16T00:00:00"/>
    <s v="Standard Class"/>
    <s v="KL-16645"/>
    <x v="107"/>
    <x v="0"/>
    <x v="0"/>
    <s v="New York City"/>
    <x v="15"/>
    <n v="10035"/>
    <x v="3"/>
    <s v="OFF-ST-10004459"/>
    <x v="1"/>
    <x v="4"/>
    <x v="459"/>
    <x v="2602"/>
    <n v="1"/>
    <n v="0"/>
    <x v="2864"/>
    <x v="3"/>
    <x v="0"/>
    <n v="1"/>
    <n v="3.4482758620689655E-2"/>
  </r>
  <r>
    <x v="3230"/>
    <s v="CA-2019-131625"/>
    <x v="853"/>
    <d v="2019-09-05T00:00:00"/>
    <s v="Second Class"/>
    <s v="BN-11515"/>
    <x v="202"/>
    <x v="0"/>
    <x v="0"/>
    <s v="New York City"/>
    <x v="15"/>
    <n v="10009"/>
    <x v="3"/>
    <s v="FUR-FU-10004960"/>
    <x v="0"/>
    <x v="5"/>
    <x v="928"/>
    <x v="9"/>
    <n v="5"/>
    <n v="0"/>
    <x v="2865"/>
    <x v="3"/>
    <x v="0"/>
    <n v="1"/>
    <n v="5.8823529411764705E-2"/>
  </r>
  <r>
    <x v="3231"/>
    <s v="US-2019-156356"/>
    <x v="513"/>
    <d v="2019-04-22T00:00:00"/>
    <s v="Standard Class"/>
    <s v="ND-18370"/>
    <x v="444"/>
    <x v="0"/>
    <x v="0"/>
    <s v="Houston"/>
    <x v="5"/>
    <n v="77095"/>
    <x v="2"/>
    <s v="OFF-BI-10000632"/>
    <x v="1"/>
    <x v="8"/>
    <x v="1297"/>
    <x v="2578"/>
    <n v="3"/>
    <n v="0.8"/>
    <x v="2827"/>
    <x v="2"/>
    <x v="0"/>
    <n v="0.33333333333333331"/>
    <n v="5.5555555555555552E-2"/>
  </r>
  <r>
    <x v="3232"/>
    <s v="US-2019-156356"/>
    <x v="513"/>
    <d v="2019-04-22T00:00:00"/>
    <s v="Standard Class"/>
    <s v="ND-18370"/>
    <x v="444"/>
    <x v="0"/>
    <x v="0"/>
    <s v="Houston"/>
    <x v="5"/>
    <n v="77095"/>
    <x v="2"/>
    <s v="OFF-BI-10001107"/>
    <x v="1"/>
    <x v="8"/>
    <x v="497"/>
    <x v="2603"/>
    <n v="1"/>
    <n v="0.8"/>
    <x v="2866"/>
    <x v="2"/>
    <x v="0"/>
    <n v="0.33333333333333331"/>
    <n v="5.5555555555555552E-2"/>
  </r>
  <r>
    <x v="3233"/>
    <s v="US-2019-156356"/>
    <x v="513"/>
    <d v="2019-04-22T00:00:00"/>
    <s v="Standard Class"/>
    <s v="ND-18370"/>
    <x v="444"/>
    <x v="0"/>
    <x v="0"/>
    <s v="Houston"/>
    <x v="5"/>
    <n v="77095"/>
    <x v="2"/>
    <s v="OFF-ST-10002301"/>
    <x v="1"/>
    <x v="4"/>
    <x v="1499"/>
    <x v="2604"/>
    <n v="2"/>
    <n v="0.2"/>
    <x v="2867"/>
    <x v="2"/>
    <x v="0"/>
    <n v="0.33333333333333331"/>
    <n v="5.5555555555555552E-2"/>
  </r>
  <r>
    <x v="3234"/>
    <s v="CA-2018-138933"/>
    <x v="423"/>
    <d v="2018-04-27T00:00:00"/>
    <s v="First Class"/>
    <s v="JL-15130"/>
    <x v="691"/>
    <x v="0"/>
    <x v="0"/>
    <s v="Riverside"/>
    <x v="1"/>
    <n v="92503"/>
    <x v="1"/>
    <s v="OFF-BI-10003355"/>
    <x v="1"/>
    <x v="8"/>
    <x v="591"/>
    <x v="2217"/>
    <n v="1"/>
    <n v="0.2"/>
    <x v="2868"/>
    <x v="1"/>
    <x v="0"/>
    <n v="1"/>
    <n v="8.3333333333333329E-2"/>
  </r>
  <r>
    <x v="3235"/>
    <s v="CA-2018-140746"/>
    <x v="804"/>
    <d v="2018-01-15T00:00:00"/>
    <s v="Same Day"/>
    <s v="RC-19825"/>
    <x v="116"/>
    <x v="0"/>
    <x v="0"/>
    <s v="Fairfield"/>
    <x v="29"/>
    <n v="6824"/>
    <x v="3"/>
    <s v="FUR-TA-10002903"/>
    <x v="0"/>
    <x v="3"/>
    <x v="258"/>
    <x v="2605"/>
    <n v="1"/>
    <n v="0.3"/>
    <x v="2869"/>
    <x v="3"/>
    <x v="0"/>
    <n v="1"/>
    <n v="0.1"/>
  </r>
  <r>
    <x v="3236"/>
    <s v="CA-2018-146836"/>
    <x v="440"/>
    <d v="2018-05-02T00:00:00"/>
    <s v="Same Day"/>
    <s v="CC-12475"/>
    <x v="693"/>
    <x v="0"/>
    <x v="0"/>
    <s v="New York City"/>
    <x v="15"/>
    <n v="10024"/>
    <x v="3"/>
    <s v="OFF-ST-10001580"/>
    <x v="1"/>
    <x v="4"/>
    <x v="355"/>
    <x v="2606"/>
    <n v="3"/>
    <n v="0"/>
    <x v="2870"/>
    <x v="3"/>
    <x v="0"/>
    <n v="0.5"/>
    <n v="7.6923076923076927E-2"/>
  </r>
  <r>
    <x v="3237"/>
    <s v="CA-2018-146836"/>
    <x v="440"/>
    <d v="2018-05-02T00:00:00"/>
    <s v="Same Day"/>
    <s v="CC-12475"/>
    <x v="693"/>
    <x v="0"/>
    <x v="0"/>
    <s v="New York City"/>
    <x v="15"/>
    <n v="10024"/>
    <x v="3"/>
    <s v="OFF-BI-10000315"/>
    <x v="1"/>
    <x v="8"/>
    <x v="412"/>
    <x v="2607"/>
    <n v="3"/>
    <n v="0.2"/>
    <x v="2871"/>
    <x v="3"/>
    <x v="0"/>
    <n v="0.5"/>
    <n v="7.6923076923076927E-2"/>
  </r>
  <r>
    <x v="3238"/>
    <s v="US-2018-127971"/>
    <x v="73"/>
    <d v="2018-11-27T00:00:00"/>
    <s v="Standard Class"/>
    <s v="DW-13195"/>
    <x v="694"/>
    <x v="1"/>
    <x v="0"/>
    <s v="Houston"/>
    <x v="5"/>
    <n v="77095"/>
    <x v="2"/>
    <s v="FUR-CH-10003774"/>
    <x v="0"/>
    <x v="1"/>
    <x v="1194"/>
    <x v="2608"/>
    <n v="5"/>
    <n v="0.3"/>
    <x v="2872"/>
    <x v="2"/>
    <x v="0"/>
    <n v="0.33333333333333331"/>
    <n v="0.1111111111111111"/>
  </r>
  <r>
    <x v="3239"/>
    <s v="US-2018-127971"/>
    <x v="73"/>
    <d v="2018-11-27T00:00:00"/>
    <s v="Standard Class"/>
    <s v="DW-13195"/>
    <x v="694"/>
    <x v="1"/>
    <x v="0"/>
    <s v="Houston"/>
    <x v="5"/>
    <n v="77095"/>
    <x v="2"/>
    <s v="TEC-PH-10003095"/>
    <x v="2"/>
    <x v="7"/>
    <x v="1500"/>
    <x v="2609"/>
    <n v="7"/>
    <n v="0.2"/>
    <x v="2873"/>
    <x v="2"/>
    <x v="0"/>
    <n v="0.33333333333333331"/>
    <n v="0.1111111111111111"/>
  </r>
  <r>
    <x v="3240"/>
    <s v="US-2018-127971"/>
    <x v="73"/>
    <d v="2018-11-27T00:00:00"/>
    <s v="Standard Class"/>
    <s v="DW-13195"/>
    <x v="694"/>
    <x v="1"/>
    <x v="0"/>
    <s v="Houston"/>
    <x v="5"/>
    <n v="77095"/>
    <x v="2"/>
    <s v="FUR-FU-10000023"/>
    <x v="0"/>
    <x v="5"/>
    <x v="325"/>
    <x v="2610"/>
    <n v="3"/>
    <n v="0.6"/>
    <x v="2874"/>
    <x v="2"/>
    <x v="0"/>
    <n v="0.33333333333333331"/>
    <n v="0.1111111111111111"/>
  </r>
  <r>
    <x v="3241"/>
    <s v="US-2018-140809"/>
    <x v="854"/>
    <d v="2018-02-03T00:00:00"/>
    <s v="First Class"/>
    <s v="CK-12760"/>
    <x v="316"/>
    <x v="1"/>
    <x v="0"/>
    <s v="Arlington"/>
    <x v="17"/>
    <n v="22204"/>
    <x v="0"/>
    <s v="OFF-ST-10002214"/>
    <x v="1"/>
    <x v="4"/>
    <x v="1003"/>
    <x v="2015"/>
    <n v="5"/>
    <n v="0"/>
    <x v="2170"/>
    <x v="0"/>
    <x v="0"/>
    <n v="1"/>
    <n v="7.1428571428571425E-2"/>
  </r>
  <r>
    <x v="3242"/>
    <s v="CA-2019-114524"/>
    <x v="185"/>
    <d v="2019-04-05T00:00:00"/>
    <s v="Second Class"/>
    <s v="EG-13900"/>
    <x v="283"/>
    <x v="0"/>
    <x v="0"/>
    <s v="Chicago"/>
    <x v="10"/>
    <n v="60623"/>
    <x v="2"/>
    <s v="OFF-BI-10002799"/>
    <x v="1"/>
    <x v="8"/>
    <x v="1459"/>
    <x v="2611"/>
    <n v="13"/>
    <n v="0.8"/>
    <x v="2875"/>
    <x v="2"/>
    <x v="0"/>
    <n v="1"/>
    <n v="0.1111111111111111"/>
  </r>
  <r>
    <x v="3243"/>
    <s v="CA-2019-113355"/>
    <x v="96"/>
    <d v="2019-12-05T00:00:00"/>
    <s v="Standard Class"/>
    <s v="SJ-20215"/>
    <x v="695"/>
    <x v="0"/>
    <x v="0"/>
    <s v="Grand Prairie"/>
    <x v="5"/>
    <n v="75051"/>
    <x v="2"/>
    <s v="TEC-PH-10004912"/>
    <x v="2"/>
    <x v="7"/>
    <x v="1501"/>
    <x v="2612"/>
    <n v="5"/>
    <n v="0.2"/>
    <x v="2876"/>
    <x v="2"/>
    <x v="0"/>
    <n v="0.5"/>
    <n v="0.1"/>
  </r>
  <r>
    <x v="3244"/>
    <s v="CA-2019-113355"/>
    <x v="96"/>
    <d v="2019-12-05T00:00:00"/>
    <s v="Standard Class"/>
    <s v="SJ-20215"/>
    <x v="695"/>
    <x v="0"/>
    <x v="0"/>
    <s v="Grand Prairie"/>
    <x v="5"/>
    <n v="75051"/>
    <x v="2"/>
    <s v="FUR-CH-10002602"/>
    <x v="0"/>
    <x v="1"/>
    <x v="291"/>
    <x v="2613"/>
    <n v="3"/>
    <n v="0.3"/>
    <x v="2877"/>
    <x v="2"/>
    <x v="0"/>
    <n v="0.5"/>
    <n v="0.1"/>
  </r>
  <r>
    <x v="3245"/>
    <s v="US-2019-140907"/>
    <x v="389"/>
    <d v="2019-12-12T00:00:00"/>
    <s v="Second Class"/>
    <s v="BP-11185"/>
    <x v="130"/>
    <x v="1"/>
    <x v="0"/>
    <s v="Seattle"/>
    <x v="4"/>
    <n v="98103"/>
    <x v="1"/>
    <s v="TEC-AC-10004510"/>
    <x v="2"/>
    <x v="11"/>
    <x v="953"/>
    <x v="1231"/>
    <n v="3"/>
    <n v="0"/>
    <x v="1277"/>
    <x v="1"/>
    <x v="0"/>
    <n v="0.33333333333333331"/>
    <n v="5.5555555555555552E-2"/>
  </r>
  <r>
    <x v="3246"/>
    <s v="US-2019-140907"/>
    <x v="389"/>
    <d v="2019-12-12T00:00:00"/>
    <s v="Second Class"/>
    <s v="BP-11185"/>
    <x v="130"/>
    <x v="1"/>
    <x v="0"/>
    <s v="Seattle"/>
    <x v="4"/>
    <n v="98103"/>
    <x v="1"/>
    <s v="OFF-ST-10000060"/>
    <x v="1"/>
    <x v="4"/>
    <x v="392"/>
    <x v="1783"/>
    <n v="5"/>
    <n v="0"/>
    <x v="1902"/>
    <x v="1"/>
    <x v="0"/>
    <n v="0.33333333333333331"/>
    <n v="5.5555555555555552E-2"/>
  </r>
  <r>
    <x v="3247"/>
    <s v="US-2019-140907"/>
    <x v="389"/>
    <d v="2019-12-12T00:00:00"/>
    <s v="Second Class"/>
    <s v="BP-11185"/>
    <x v="130"/>
    <x v="1"/>
    <x v="0"/>
    <s v="Seattle"/>
    <x v="4"/>
    <n v="98103"/>
    <x v="1"/>
    <s v="OFF-AR-10000799"/>
    <x v="1"/>
    <x v="6"/>
    <x v="1502"/>
    <x v="2614"/>
    <n v="3"/>
    <n v="0"/>
    <x v="2878"/>
    <x v="1"/>
    <x v="0"/>
    <n v="0.33333333333333331"/>
    <n v="5.5555555555555552E-2"/>
  </r>
  <r>
    <x v="3248"/>
    <s v="CA-2018-159730"/>
    <x v="42"/>
    <d v="2018-09-21T00:00:00"/>
    <s v="Standard Class"/>
    <s v="SJ-20125"/>
    <x v="319"/>
    <x v="2"/>
    <x v="0"/>
    <s v="Seattle"/>
    <x v="4"/>
    <n v="98103"/>
    <x v="1"/>
    <s v="FUR-CH-10004875"/>
    <x v="0"/>
    <x v="1"/>
    <x v="1445"/>
    <x v="2417"/>
    <n v="2"/>
    <n v="0.2"/>
    <x v="2635"/>
    <x v="1"/>
    <x v="0"/>
    <n v="0.5"/>
    <n v="4.1666666666666664E-2"/>
  </r>
  <r>
    <x v="3249"/>
    <s v="CA-2018-159730"/>
    <x v="42"/>
    <d v="2018-09-21T00:00:00"/>
    <s v="Standard Class"/>
    <s v="SJ-20125"/>
    <x v="319"/>
    <x v="2"/>
    <x v="0"/>
    <s v="Seattle"/>
    <x v="4"/>
    <n v="98103"/>
    <x v="1"/>
    <s v="TEC-PH-10002085"/>
    <x v="2"/>
    <x v="7"/>
    <x v="665"/>
    <x v="554"/>
    <n v="2"/>
    <n v="0.2"/>
    <x v="2879"/>
    <x v="1"/>
    <x v="0"/>
    <n v="0.5"/>
    <n v="4.1666666666666664E-2"/>
  </r>
  <r>
    <x v="3250"/>
    <s v="CA-2018-157868"/>
    <x v="443"/>
    <d v="2018-12-29T00:00:00"/>
    <s v="Standard Class"/>
    <s v="MC-17590"/>
    <x v="565"/>
    <x v="1"/>
    <x v="0"/>
    <s v="Grand Rapids"/>
    <x v="12"/>
    <n v="49505"/>
    <x v="2"/>
    <s v="OFF-FA-10000992"/>
    <x v="1"/>
    <x v="13"/>
    <x v="1042"/>
    <x v="2615"/>
    <n v="7"/>
    <n v="0"/>
    <x v="2880"/>
    <x v="2"/>
    <x v="0"/>
    <n v="1"/>
    <n v="5.8823529411764705E-2"/>
  </r>
  <r>
    <x v="3251"/>
    <s v="CA-2019-119389"/>
    <x v="827"/>
    <d v="2019-04-19T00:00:00"/>
    <s v="First Class"/>
    <s v="BG-11740"/>
    <x v="696"/>
    <x v="0"/>
    <x v="0"/>
    <s v="Philadelphia"/>
    <x v="9"/>
    <n v="19120"/>
    <x v="3"/>
    <s v="FUR-FU-10001473"/>
    <x v="0"/>
    <x v="5"/>
    <x v="1253"/>
    <x v="2616"/>
    <n v="3"/>
    <n v="0.2"/>
    <x v="2881"/>
    <x v="3"/>
    <x v="0"/>
    <n v="1"/>
    <n v="0.14285714285714285"/>
  </r>
  <r>
    <x v="3252"/>
    <s v="CA-2019-110373"/>
    <x v="855"/>
    <d v="2019-10-30T00:00:00"/>
    <s v="Second Class"/>
    <s v="MA-17560"/>
    <x v="15"/>
    <x v="2"/>
    <x v="0"/>
    <s v="Chicago"/>
    <x v="10"/>
    <n v="60610"/>
    <x v="2"/>
    <s v="OFF-AR-10003045"/>
    <x v="1"/>
    <x v="6"/>
    <x v="425"/>
    <x v="2617"/>
    <n v="3"/>
    <n v="0.2"/>
    <x v="2882"/>
    <x v="2"/>
    <x v="0"/>
    <n v="0.5"/>
    <n v="2.9411764705882353E-2"/>
  </r>
  <r>
    <x v="3253"/>
    <s v="CA-2019-110373"/>
    <x v="855"/>
    <d v="2019-10-30T00:00:00"/>
    <s v="Second Class"/>
    <s v="MA-17560"/>
    <x v="15"/>
    <x v="2"/>
    <x v="0"/>
    <s v="Chicago"/>
    <x v="10"/>
    <n v="60610"/>
    <x v="2"/>
    <s v="TEC-PH-10001536"/>
    <x v="2"/>
    <x v="7"/>
    <x v="1243"/>
    <x v="2618"/>
    <n v="2"/>
    <n v="0.2"/>
    <x v="2883"/>
    <x v="2"/>
    <x v="0"/>
    <n v="0.5"/>
    <n v="2.9411764705882353E-2"/>
  </r>
  <r>
    <x v="3254"/>
    <s v="CA-2018-155474"/>
    <x v="630"/>
    <d v="2018-07-14T00:00:00"/>
    <s v="Standard Class"/>
    <s v="CC-12220"/>
    <x v="417"/>
    <x v="0"/>
    <x v="0"/>
    <s v="Seattle"/>
    <x v="4"/>
    <n v="98105"/>
    <x v="1"/>
    <s v="TEC-PH-10001580"/>
    <x v="2"/>
    <x v="7"/>
    <x v="234"/>
    <x v="2619"/>
    <n v="1"/>
    <n v="0.2"/>
    <x v="2884"/>
    <x v="1"/>
    <x v="0"/>
    <n v="0.5"/>
    <n v="4.5454545454545456E-2"/>
  </r>
  <r>
    <x v="3255"/>
    <s v="CA-2018-155474"/>
    <x v="630"/>
    <d v="2018-07-14T00:00:00"/>
    <s v="Standard Class"/>
    <s v="CC-12220"/>
    <x v="417"/>
    <x v="0"/>
    <x v="0"/>
    <s v="Seattle"/>
    <x v="4"/>
    <n v="98105"/>
    <x v="1"/>
    <s v="OFF-BI-10004209"/>
    <x v="1"/>
    <x v="8"/>
    <x v="1215"/>
    <x v="1768"/>
    <n v="3"/>
    <n v="0.2"/>
    <x v="1882"/>
    <x v="1"/>
    <x v="0"/>
    <n v="0.5"/>
    <n v="4.5454545454545456E-2"/>
  </r>
  <r>
    <x v="3256"/>
    <s v="CA-2017-155453"/>
    <x v="101"/>
    <d v="2017-08-14T00:00:00"/>
    <s v="Standard Class"/>
    <s v="RA-19885"/>
    <x v="19"/>
    <x v="1"/>
    <x v="0"/>
    <s v="Jacksonville"/>
    <x v="2"/>
    <n v="32216"/>
    <x v="0"/>
    <s v="OFF-LA-10001613"/>
    <x v="1"/>
    <x v="2"/>
    <x v="743"/>
    <x v="877"/>
    <n v="2"/>
    <n v="0.2"/>
    <x v="910"/>
    <x v="0"/>
    <x v="0"/>
    <n v="1"/>
    <n v="6.6666666666666666E-2"/>
  </r>
  <r>
    <x v="3257"/>
    <s v="US-2018-161844"/>
    <x v="10"/>
    <d v="2018-12-14T00:00:00"/>
    <s v="Second Class"/>
    <s v="DK-12835"/>
    <x v="460"/>
    <x v="1"/>
    <x v="0"/>
    <s v="Franklin"/>
    <x v="18"/>
    <n v="37064"/>
    <x v="0"/>
    <s v="FUR-TA-10001676"/>
    <x v="0"/>
    <x v="3"/>
    <x v="966"/>
    <x v="2620"/>
    <n v="3"/>
    <n v="0.4"/>
    <x v="2885"/>
    <x v="0"/>
    <x v="0"/>
    <n v="0.5"/>
    <n v="3.7037037037037035E-2"/>
  </r>
  <r>
    <x v="3258"/>
    <s v="US-2018-161844"/>
    <x v="10"/>
    <d v="2018-12-14T00:00:00"/>
    <s v="Second Class"/>
    <s v="DK-12835"/>
    <x v="460"/>
    <x v="1"/>
    <x v="0"/>
    <s v="Franklin"/>
    <x v="18"/>
    <n v="37064"/>
    <x v="0"/>
    <s v="OFF-BI-10003712"/>
    <x v="1"/>
    <x v="8"/>
    <x v="696"/>
    <x v="194"/>
    <n v="2"/>
    <n v="0.7"/>
    <x v="2886"/>
    <x v="0"/>
    <x v="0"/>
    <n v="0.5"/>
    <n v="3.7037037037037035E-2"/>
  </r>
  <r>
    <x v="3259"/>
    <s v="US-2018-162103"/>
    <x v="373"/>
    <d v="2018-11-17T00:00:00"/>
    <s v="Standard Class"/>
    <s v="LB-16795"/>
    <x v="697"/>
    <x v="2"/>
    <x v="0"/>
    <s v="Highland Park"/>
    <x v="10"/>
    <n v="60035"/>
    <x v="2"/>
    <s v="OFF-BI-10000285"/>
    <x v="1"/>
    <x v="8"/>
    <x v="461"/>
    <x v="2621"/>
    <n v="2"/>
    <n v="0.8"/>
    <x v="2887"/>
    <x v="2"/>
    <x v="0"/>
    <n v="1"/>
    <n v="4.1666666666666664E-2"/>
  </r>
  <r>
    <x v="3260"/>
    <s v="CA-2016-151554"/>
    <x v="687"/>
    <d v="2016-11-15T00:00:00"/>
    <s v="First Class"/>
    <s v="CM-11815"/>
    <x v="698"/>
    <x v="1"/>
    <x v="0"/>
    <s v="Pasadena"/>
    <x v="5"/>
    <n v="77506"/>
    <x v="2"/>
    <s v="OFF-PA-10004609"/>
    <x v="1"/>
    <x v="10"/>
    <x v="1503"/>
    <x v="561"/>
    <n v="4"/>
    <n v="0.2"/>
    <x v="570"/>
    <x v="2"/>
    <x v="0"/>
    <n v="1"/>
    <n v="0.1"/>
  </r>
  <r>
    <x v="3261"/>
    <s v="CA-2016-140662"/>
    <x v="664"/>
    <d v="2016-11-19T00:00:00"/>
    <s v="First Class"/>
    <s v="TS-21205"/>
    <x v="131"/>
    <x v="1"/>
    <x v="0"/>
    <s v="San Francisco"/>
    <x v="1"/>
    <n v="94109"/>
    <x v="1"/>
    <s v="TEC-AC-10001314"/>
    <x v="2"/>
    <x v="11"/>
    <x v="952"/>
    <x v="2622"/>
    <n v="2"/>
    <n v="0"/>
    <x v="2888"/>
    <x v="1"/>
    <x v="0"/>
    <n v="0.33333333333333331"/>
    <n v="5.2631578947368418E-2"/>
  </r>
  <r>
    <x v="3262"/>
    <s v="CA-2016-140662"/>
    <x v="664"/>
    <d v="2016-11-19T00:00:00"/>
    <s v="First Class"/>
    <s v="TS-21205"/>
    <x v="131"/>
    <x v="1"/>
    <x v="0"/>
    <s v="San Francisco"/>
    <x v="1"/>
    <n v="94109"/>
    <x v="1"/>
    <s v="OFF-PA-10003395"/>
    <x v="1"/>
    <x v="10"/>
    <x v="656"/>
    <x v="2623"/>
    <n v="7"/>
    <n v="0"/>
    <x v="2889"/>
    <x v="1"/>
    <x v="0"/>
    <n v="0.33333333333333331"/>
    <n v="5.2631578947368418E-2"/>
  </r>
  <r>
    <x v="3263"/>
    <s v="CA-2016-140662"/>
    <x v="664"/>
    <d v="2016-11-19T00:00:00"/>
    <s v="First Class"/>
    <s v="TS-21205"/>
    <x v="131"/>
    <x v="1"/>
    <x v="0"/>
    <s v="San Francisco"/>
    <x v="1"/>
    <n v="94109"/>
    <x v="1"/>
    <s v="OFF-AP-10001242"/>
    <x v="1"/>
    <x v="9"/>
    <x v="1417"/>
    <x v="2624"/>
    <n v="3"/>
    <n v="0"/>
    <x v="2890"/>
    <x v="1"/>
    <x v="0"/>
    <n v="0.33333333333333331"/>
    <n v="5.2631578947368418E-2"/>
  </r>
  <r>
    <x v="3264"/>
    <s v="CA-2018-122518"/>
    <x v="758"/>
    <d v="2018-03-08T00:00:00"/>
    <s v="Second Class"/>
    <s v="RF-19345"/>
    <x v="575"/>
    <x v="1"/>
    <x v="0"/>
    <s v="Miami"/>
    <x v="2"/>
    <n v="33180"/>
    <x v="0"/>
    <s v="OFF-LA-10001641"/>
    <x v="1"/>
    <x v="2"/>
    <x v="1031"/>
    <x v="1973"/>
    <n v="4"/>
    <n v="0.2"/>
    <x v="2891"/>
    <x v="0"/>
    <x v="0"/>
    <n v="1"/>
    <n v="6.25E-2"/>
  </r>
  <r>
    <x v="3265"/>
    <s v="US-2016-126571"/>
    <x v="856"/>
    <d v="2016-10-15T00:00:00"/>
    <s v="Standard Class"/>
    <s v="JF-15565"/>
    <x v="535"/>
    <x v="0"/>
    <x v="0"/>
    <s v="Philadelphia"/>
    <x v="9"/>
    <n v="19120"/>
    <x v="3"/>
    <s v="OFF-ST-10003816"/>
    <x v="1"/>
    <x v="4"/>
    <x v="717"/>
    <x v="2625"/>
    <n v="2"/>
    <n v="0.2"/>
    <x v="2892"/>
    <x v="3"/>
    <x v="0"/>
    <n v="0.5"/>
    <n v="6.25E-2"/>
  </r>
  <r>
    <x v="3266"/>
    <s v="US-2016-126571"/>
    <x v="856"/>
    <d v="2016-10-15T00:00:00"/>
    <s v="Standard Class"/>
    <s v="JF-15565"/>
    <x v="535"/>
    <x v="0"/>
    <x v="0"/>
    <s v="Philadelphia"/>
    <x v="9"/>
    <n v="19120"/>
    <x v="3"/>
    <s v="OFF-EN-10002230"/>
    <x v="1"/>
    <x v="12"/>
    <x v="555"/>
    <x v="2626"/>
    <n v="3"/>
    <n v="0.2"/>
    <x v="2893"/>
    <x v="3"/>
    <x v="0"/>
    <n v="0.5"/>
    <n v="6.25E-2"/>
  </r>
  <r>
    <x v="3267"/>
    <s v="CA-2016-143840"/>
    <x v="857"/>
    <d v="2016-05-29T00:00:00"/>
    <s v="Standard Class"/>
    <s v="EH-14185"/>
    <x v="699"/>
    <x v="0"/>
    <x v="0"/>
    <s v="Decatur"/>
    <x v="19"/>
    <n v="35601"/>
    <x v="0"/>
    <s v="TEC-PH-10002660"/>
    <x v="2"/>
    <x v="7"/>
    <x v="704"/>
    <x v="2627"/>
    <n v="2"/>
    <n v="0"/>
    <x v="2894"/>
    <x v="0"/>
    <x v="1"/>
    <n v="0.5"/>
    <n v="0.125"/>
  </r>
  <r>
    <x v="3268"/>
    <s v="CA-2016-143840"/>
    <x v="857"/>
    <d v="2016-05-29T00:00:00"/>
    <s v="Standard Class"/>
    <s v="EH-14185"/>
    <x v="699"/>
    <x v="0"/>
    <x v="0"/>
    <s v="Decatur"/>
    <x v="19"/>
    <n v="35601"/>
    <x v="0"/>
    <s v="TEC-PH-10003171"/>
    <x v="2"/>
    <x v="7"/>
    <x v="1504"/>
    <x v="2628"/>
    <n v="1"/>
    <n v="0"/>
    <x v="2895"/>
    <x v="0"/>
    <x v="1"/>
    <n v="0.5"/>
    <n v="0.125"/>
  </r>
  <r>
    <x v="3269"/>
    <s v="CA-2016-115980"/>
    <x v="858"/>
    <d v="2016-07-19T00:00:00"/>
    <s v="Standard Class"/>
    <s v="VW-21775"/>
    <x v="100"/>
    <x v="1"/>
    <x v="0"/>
    <s v="Sioux Falls"/>
    <x v="44"/>
    <n v="57103"/>
    <x v="2"/>
    <s v="TEC-AC-10003709"/>
    <x v="2"/>
    <x v="11"/>
    <x v="1413"/>
    <x v="2629"/>
    <n v="3"/>
    <n v="0"/>
    <x v="2896"/>
    <x v="2"/>
    <x v="0"/>
    <n v="0.5"/>
    <n v="5.5555555555555552E-2"/>
  </r>
  <r>
    <x v="3270"/>
    <s v="CA-2016-115980"/>
    <x v="858"/>
    <d v="2016-07-19T00:00:00"/>
    <s v="Standard Class"/>
    <s v="VW-21775"/>
    <x v="100"/>
    <x v="1"/>
    <x v="0"/>
    <s v="Sioux Falls"/>
    <x v="44"/>
    <n v="57103"/>
    <x v="2"/>
    <s v="OFF-FA-10000304"/>
    <x v="1"/>
    <x v="13"/>
    <x v="52"/>
    <x v="2630"/>
    <n v="3"/>
    <n v="0"/>
    <x v="2897"/>
    <x v="2"/>
    <x v="0"/>
    <n v="0.5"/>
    <n v="5.5555555555555552E-2"/>
  </r>
  <r>
    <x v="3271"/>
    <s v="CA-2017-155145"/>
    <x v="17"/>
    <d v="2017-12-29T00:00:00"/>
    <s v="Second Class"/>
    <s v="KN-16450"/>
    <x v="634"/>
    <x v="1"/>
    <x v="0"/>
    <s v="Visalia"/>
    <x v="1"/>
    <n v="93277"/>
    <x v="1"/>
    <s v="TEC-AC-10003709"/>
    <x v="2"/>
    <x v="11"/>
    <x v="1413"/>
    <x v="1063"/>
    <n v="8"/>
    <n v="0"/>
    <x v="2898"/>
    <x v="1"/>
    <x v="0"/>
    <n v="1"/>
    <n v="0.125"/>
  </r>
  <r>
    <x v="3272"/>
    <s v="CA-2017-146038"/>
    <x v="97"/>
    <d v="2017-02-16T00:00:00"/>
    <s v="Standard Class"/>
    <s v="SJ-20215"/>
    <x v="695"/>
    <x v="0"/>
    <x v="0"/>
    <s v="Los Angeles"/>
    <x v="1"/>
    <n v="90049"/>
    <x v="1"/>
    <s v="FUR-CH-10002774"/>
    <x v="0"/>
    <x v="1"/>
    <x v="23"/>
    <x v="2631"/>
    <n v="5"/>
    <n v="0.2"/>
    <x v="2899"/>
    <x v="1"/>
    <x v="0"/>
    <n v="1"/>
    <n v="0.1"/>
  </r>
  <r>
    <x v="3273"/>
    <s v="CA-2019-133865"/>
    <x v="540"/>
    <d v="2019-05-12T00:00:00"/>
    <s v="Standard Class"/>
    <s v="PS-19045"/>
    <x v="390"/>
    <x v="2"/>
    <x v="0"/>
    <s v="Los Angeles"/>
    <x v="1"/>
    <n v="90032"/>
    <x v="1"/>
    <s v="TEC-CO-10001046"/>
    <x v="2"/>
    <x v="16"/>
    <x v="883"/>
    <x v="2632"/>
    <n v="6"/>
    <n v="0.2"/>
    <x v="2900"/>
    <x v="1"/>
    <x v="0"/>
    <n v="1"/>
    <n v="7.6923076923076927E-2"/>
  </r>
  <r>
    <x v="3274"/>
    <s v="CA-2019-116358"/>
    <x v="808"/>
    <d v="2019-11-06T00:00:00"/>
    <s v="Standard Class"/>
    <s v="KM-16225"/>
    <x v="366"/>
    <x v="1"/>
    <x v="0"/>
    <s v="Overland Park"/>
    <x v="41"/>
    <n v="66212"/>
    <x v="2"/>
    <s v="OFF-FA-10003495"/>
    <x v="1"/>
    <x v="13"/>
    <x v="128"/>
    <x v="2614"/>
    <n v="3"/>
    <n v="0"/>
    <x v="2901"/>
    <x v="2"/>
    <x v="0"/>
    <n v="0.5"/>
    <n v="5.2631578947368418E-2"/>
  </r>
  <r>
    <x v="3275"/>
    <s v="CA-2019-116358"/>
    <x v="808"/>
    <d v="2019-11-06T00:00:00"/>
    <s v="Standard Class"/>
    <s v="KM-16225"/>
    <x v="366"/>
    <x v="1"/>
    <x v="0"/>
    <s v="Overland Park"/>
    <x v="41"/>
    <n v="66212"/>
    <x v="2"/>
    <s v="OFF-AR-10004685"/>
    <x v="1"/>
    <x v="6"/>
    <x v="183"/>
    <x v="2633"/>
    <n v="6"/>
    <n v="0"/>
    <x v="2902"/>
    <x v="2"/>
    <x v="0"/>
    <n v="0.5"/>
    <n v="5.2631578947368418E-2"/>
  </r>
  <r>
    <x v="3276"/>
    <s v="CA-2016-102988"/>
    <x v="267"/>
    <d v="2016-04-09T00:00:00"/>
    <s v="Second Class"/>
    <s v="GM-14695"/>
    <x v="620"/>
    <x v="1"/>
    <x v="0"/>
    <s v="Alexandria"/>
    <x v="17"/>
    <n v="22304"/>
    <x v="0"/>
    <s v="OFF-AR-10004757"/>
    <x v="1"/>
    <x v="6"/>
    <x v="346"/>
    <x v="1011"/>
    <n v="7"/>
    <n v="0"/>
    <x v="2903"/>
    <x v="0"/>
    <x v="0"/>
    <n v="0.2"/>
    <n v="9.0909090909090912E-2"/>
  </r>
  <r>
    <x v="3277"/>
    <s v="CA-2016-102988"/>
    <x v="267"/>
    <d v="2016-04-09T00:00:00"/>
    <s v="Second Class"/>
    <s v="GM-14695"/>
    <x v="620"/>
    <x v="1"/>
    <x v="0"/>
    <s v="Alexandria"/>
    <x v="17"/>
    <n v="22304"/>
    <x v="0"/>
    <s v="TEC-PH-10001615"/>
    <x v="2"/>
    <x v="7"/>
    <x v="1117"/>
    <x v="2634"/>
    <n v="1"/>
    <n v="0"/>
    <x v="2904"/>
    <x v="0"/>
    <x v="0"/>
    <n v="0.2"/>
    <n v="9.0909090909090912E-2"/>
  </r>
  <r>
    <x v="3278"/>
    <s v="CA-2016-102988"/>
    <x v="267"/>
    <d v="2016-04-09T00:00:00"/>
    <s v="Second Class"/>
    <s v="GM-14695"/>
    <x v="620"/>
    <x v="1"/>
    <x v="0"/>
    <s v="Alexandria"/>
    <x v="17"/>
    <n v="22304"/>
    <x v="0"/>
    <s v="OFF-PA-10003349"/>
    <x v="1"/>
    <x v="10"/>
    <x v="220"/>
    <x v="91"/>
    <n v="2"/>
    <n v="0"/>
    <x v="2056"/>
    <x v="0"/>
    <x v="0"/>
    <n v="0.2"/>
    <n v="9.0909090909090912E-2"/>
  </r>
  <r>
    <x v="3279"/>
    <s v="CA-2016-102988"/>
    <x v="267"/>
    <d v="2016-04-09T00:00:00"/>
    <s v="Second Class"/>
    <s v="GM-14695"/>
    <x v="620"/>
    <x v="1"/>
    <x v="0"/>
    <s v="Alexandria"/>
    <x v="17"/>
    <n v="22304"/>
    <x v="0"/>
    <s v="OFF-AR-10000127"/>
    <x v="1"/>
    <x v="6"/>
    <x v="1195"/>
    <x v="1011"/>
    <n v="7"/>
    <n v="0"/>
    <x v="1050"/>
    <x v="0"/>
    <x v="0"/>
    <n v="0.2"/>
    <n v="9.0909090909090912E-2"/>
  </r>
  <r>
    <x v="3280"/>
    <s v="CA-2016-102988"/>
    <x v="267"/>
    <d v="2016-04-09T00:00:00"/>
    <s v="Second Class"/>
    <s v="GM-14695"/>
    <x v="620"/>
    <x v="1"/>
    <x v="0"/>
    <s v="Alexandria"/>
    <x v="17"/>
    <n v="22304"/>
    <x v="0"/>
    <s v="OFF-SU-10002881"/>
    <x v="1"/>
    <x v="14"/>
    <x v="466"/>
    <x v="2635"/>
    <n v="5"/>
    <n v="0"/>
    <x v="2905"/>
    <x v="0"/>
    <x v="0"/>
    <n v="0.2"/>
    <n v="9.0909090909090912E-2"/>
  </r>
  <r>
    <x v="3281"/>
    <s v="US-2016-117170"/>
    <x v="328"/>
    <d v="2016-09-24T00:00:00"/>
    <s v="Standard Class"/>
    <s v="KT-16465"/>
    <x v="446"/>
    <x v="0"/>
    <x v="0"/>
    <s v="Raleigh"/>
    <x v="3"/>
    <n v="27604"/>
    <x v="0"/>
    <s v="TEC-AC-10001109"/>
    <x v="2"/>
    <x v="11"/>
    <x v="1007"/>
    <x v="736"/>
    <n v="2"/>
    <n v="0.2"/>
    <x v="2906"/>
    <x v="0"/>
    <x v="0"/>
    <n v="0.5"/>
    <n v="7.1428571428571425E-2"/>
  </r>
  <r>
    <x v="3282"/>
    <s v="US-2016-117170"/>
    <x v="328"/>
    <d v="2016-09-24T00:00:00"/>
    <s v="Standard Class"/>
    <s v="KT-16465"/>
    <x v="446"/>
    <x v="0"/>
    <x v="0"/>
    <s v="Raleigh"/>
    <x v="3"/>
    <n v="27604"/>
    <x v="0"/>
    <s v="OFF-PA-10000682"/>
    <x v="1"/>
    <x v="10"/>
    <x v="868"/>
    <x v="701"/>
    <n v="1"/>
    <n v="0.2"/>
    <x v="715"/>
    <x v="0"/>
    <x v="0"/>
    <n v="0.5"/>
    <n v="7.1428571428571425E-2"/>
  </r>
  <r>
    <x v="3283"/>
    <s v="CA-2016-159478"/>
    <x v="587"/>
    <d v="2016-10-06T00:00:00"/>
    <s v="Standard Class"/>
    <s v="MH-17785"/>
    <x v="186"/>
    <x v="1"/>
    <x v="0"/>
    <s v="New York City"/>
    <x v="15"/>
    <n v="10035"/>
    <x v="3"/>
    <s v="FUR-FU-10000221"/>
    <x v="0"/>
    <x v="5"/>
    <x v="534"/>
    <x v="597"/>
    <n v="3"/>
    <n v="0"/>
    <x v="2907"/>
    <x v="3"/>
    <x v="0"/>
    <n v="1"/>
    <n v="9.0909090909090912E-2"/>
  </r>
  <r>
    <x v="3284"/>
    <s v="CA-2016-103702"/>
    <x v="171"/>
    <d v="2016-09-17T00:00:00"/>
    <s v="Standard Class"/>
    <s v="AF-10885"/>
    <x v="314"/>
    <x v="0"/>
    <x v="0"/>
    <s v="Fairfield"/>
    <x v="24"/>
    <n v="45014"/>
    <x v="3"/>
    <s v="OFF-BI-10002429"/>
    <x v="1"/>
    <x v="8"/>
    <x v="472"/>
    <x v="2636"/>
    <n v="7"/>
    <n v="0.7"/>
    <x v="2908"/>
    <x v="3"/>
    <x v="0"/>
    <n v="1"/>
    <n v="0.14285714285714285"/>
  </r>
  <r>
    <x v="3285"/>
    <s v="CA-2019-150525"/>
    <x v="297"/>
    <d v="2019-02-25T00:00:00"/>
    <s v="Standard Class"/>
    <s v="JP-16135"/>
    <x v="655"/>
    <x v="2"/>
    <x v="0"/>
    <s v="Muskogee"/>
    <x v="26"/>
    <n v="74403"/>
    <x v="2"/>
    <s v="OFF-AR-10002375"/>
    <x v="1"/>
    <x v="6"/>
    <x v="831"/>
    <x v="2637"/>
    <n v="2"/>
    <n v="0"/>
    <x v="2909"/>
    <x v="2"/>
    <x v="0"/>
    <n v="0.5"/>
    <n v="7.6923076923076927E-2"/>
  </r>
  <r>
    <x v="3286"/>
    <s v="CA-2019-150525"/>
    <x v="297"/>
    <d v="2019-02-25T00:00:00"/>
    <s v="Standard Class"/>
    <s v="JP-16135"/>
    <x v="655"/>
    <x v="2"/>
    <x v="0"/>
    <s v="Muskogee"/>
    <x v="26"/>
    <n v="74403"/>
    <x v="2"/>
    <s v="OFF-AP-10000595"/>
    <x v="1"/>
    <x v="9"/>
    <x v="1505"/>
    <x v="2638"/>
    <n v="3"/>
    <n v="0"/>
    <x v="2910"/>
    <x v="2"/>
    <x v="0"/>
    <n v="0.5"/>
    <n v="7.6923076923076927E-2"/>
  </r>
  <r>
    <x v="3287"/>
    <s v="CA-2017-157770"/>
    <x v="350"/>
    <d v="2017-12-15T00:00:00"/>
    <s v="First Class"/>
    <s v="RD-19585"/>
    <x v="361"/>
    <x v="0"/>
    <x v="0"/>
    <s v="Temecula"/>
    <x v="1"/>
    <n v="92592"/>
    <x v="1"/>
    <s v="TEC-PH-10001530"/>
    <x v="2"/>
    <x v="7"/>
    <x v="759"/>
    <x v="2639"/>
    <n v="3"/>
    <n v="0.2"/>
    <x v="2911"/>
    <x v="1"/>
    <x v="1"/>
    <n v="0.25"/>
    <n v="5.2631578947368418E-2"/>
  </r>
  <r>
    <x v="3288"/>
    <s v="CA-2017-157770"/>
    <x v="350"/>
    <d v="2017-12-15T00:00:00"/>
    <s v="First Class"/>
    <s v="RD-19585"/>
    <x v="361"/>
    <x v="0"/>
    <x v="0"/>
    <s v="Temecula"/>
    <x v="1"/>
    <n v="92592"/>
    <x v="1"/>
    <s v="OFF-BI-10000050"/>
    <x v="1"/>
    <x v="8"/>
    <x v="347"/>
    <x v="2640"/>
    <n v="5"/>
    <n v="0.2"/>
    <x v="2912"/>
    <x v="1"/>
    <x v="1"/>
    <n v="0.25"/>
    <n v="5.2631578947368418E-2"/>
  </r>
  <r>
    <x v="3289"/>
    <s v="CA-2017-157770"/>
    <x v="350"/>
    <d v="2017-12-15T00:00:00"/>
    <s v="First Class"/>
    <s v="RD-19585"/>
    <x v="361"/>
    <x v="0"/>
    <x v="0"/>
    <s v="Temecula"/>
    <x v="1"/>
    <n v="92592"/>
    <x v="1"/>
    <s v="TEC-AC-10001552"/>
    <x v="2"/>
    <x v="11"/>
    <x v="100"/>
    <x v="2641"/>
    <n v="5"/>
    <n v="0"/>
    <x v="2913"/>
    <x v="1"/>
    <x v="1"/>
    <n v="0.25"/>
    <n v="5.2631578947368418E-2"/>
  </r>
  <r>
    <x v="3290"/>
    <s v="CA-2017-157770"/>
    <x v="350"/>
    <d v="2017-12-15T00:00:00"/>
    <s v="First Class"/>
    <s v="RD-19585"/>
    <x v="361"/>
    <x v="0"/>
    <x v="0"/>
    <s v="Temecula"/>
    <x v="1"/>
    <n v="92592"/>
    <x v="1"/>
    <s v="TEC-AC-10003399"/>
    <x v="2"/>
    <x v="11"/>
    <x v="1506"/>
    <x v="2642"/>
    <n v="1"/>
    <n v="0"/>
    <x v="2914"/>
    <x v="1"/>
    <x v="1"/>
    <n v="0.25"/>
    <n v="5.2631578947368418E-2"/>
  </r>
  <r>
    <x v="3291"/>
    <s v="CA-2018-167290"/>
    <x v="859"/>
    <d v="2018-11-04T00:00:00"/>
    <s v="Standard Class"/>
    <s v="JF-15295"/>
    <x v="639"/>
    <x v="0"/>
    <x v="0"/>
    <s v="Sterling Heights"/>
    <x v="12"/>
    <n v="48310"/>
    <x v="2"/>
    <s v="OFF-AR-10004078"/>
    <x v="1"/>
    <x v="6"/>
    <x v="512"/>
    <x v="2643"/>
    <n v="2"/>
    <n v="0"/>
    <x v="2915"/>
    <x v="2"/>
    <x v="0"/>
    <n v="1"/>
    <n v="7.1428571428571425E-2"/>
  </r>
  <r>
    <x v="3292"/>
    <s v="CA-2016-106264"/>
    <x v="58"/>
    <d v="2016-12-30T00:00:00"/>
    <s v="Standard Class"/>
    <s v="CK-12595"/>
    <x v="242"/>
    <x v="0"/>
    <x v="0"/>
    <s v="San Diego"/>
    <x v="1"/>
    <n v="92024"/>
    <x v="1"/>
    <s v="OFF-SU-10002189"/>
    <x v="1"/>
    <x v="14"/>
    <x v="169"/>
    <x v="2644"/>
    <n v="3"/>
    <n v="0"/>
    <x v="2916"/>
    <x v="1"/>
    <x v="0"/>
    <n v="0.5"/>
    <n v="0.04"/>
  </r>
  <r>
    <x v="3293"/>
    <s v="CA-2016-106264"/>
    <x v="58"/>
    <d v="2016-12-30T00:00:00"/>
    <s v="Standard Class"/>
    <s v="CK-12595"/>
    <x v="242"/>
    <x v="0"/>
    <x v="0"/>
    <s v="San Diego"/>
    <x v="1"/>
    <n v="92024"/>
    <x v="1"/>
    <s v="FUR-FU-10001852"/>
    <x v="0"/>
    <x v="5"/>
    <x v="845"/>
    <x v="2645"/>
    <n v="2"/>
    <n v="0"/>
    <x v="2917"/>
    <x v="1"/>
    <x v="0"/>
    <n v="0.5"/>
    <n v="0.04"/>
  </r>
  <r>
    <x v="3294"/>
    <s v="CA-2016-138023"/>
    <x v="860"/>
    <d v="2016-08-18T00:00:00"/>
    <s v="First Class"/>
    <s v="KH-16510"/>
    <x v="168"/>
    <x v="0"/>
    <x v="0"/>
    <s v="Dallas"/>
    <x v="5"/>
    <n v="75081"/>
    <x v="2"/>
    <s v="OFF-BI-10003638"/>
    <x v="1"/>
    <x v="8"/>
    <x v="612"/>
    <x v="2646"/>
    <n v="8"/>
    <n v="0.8"/>
    <x v="2918"/>
    <x v="2"/>
    <x v="0"/>
    <n v="1"/>
    <n v="4.3478260869565216E-2"/>
  </r>
  <r>
    <x v="3295"/>
    <s v="CA-2019-113418"/>
    <x v="172"/>
    <d v="2019-10-03T00:00:00"/>
    <s v="First Class"/>
    <s v="CM-12655"/>
    <x v="475"/>
    <x v="2"/>
    <x v="0"/>
    <s v="New York City"/>
    <x v="15"/>
    <n v="10035"/>
    <x v="3"/>
    <s v="TEC-MA-10002428"/>
    <x v="2"/>
    <x v="15"/>
    <x v="1507"/>
    <x v="2647"/>
    <n v="11"/>
    <n v="0"/>
    <x v="2919"/>
    <x v="3"/>
    <x v="0"/>
    <n v="1"/>
    <n v="0.1"/>
  </r>
  <r>
    <x v="3296"/>
    <s v="US-2017-110569"/>
    <x v="293"/>
    <d v="2017-05-30T00:00:00"/>
    <s v="Standard Class"/>
    <s v="EB-13870"/>
    <x v="12"/>
    <x v="0"/>
    <x v="0"/>
    <s v="Phoenix"/>
    <x v="16"/>
    <n v="85023"/>
    <x v="1"/>
    <s v="OFF-BI-10001036"/>
    <x v="1"/>
    <x v="8"/>
    <x v="624"/>
    <x v="2648"/>
    <n v="7"/>
    <n v="0.7"/>
    <x v="2920"/>
    <x v="1"/>
    <x v="1"/>
    <n v="0.5"/>
    <n v="9.0909090909090912E-2"/>
  </r>
  <r>
    <x v="3297"/>
    <s v="US-2017-110569"/>
    <x v="293"/>
    <d v="2017-05-30T00:00:00"/>
    <s v="Standard Class"/>
    <s v="EB-13870"/>
    <x v="12"/>
    <x v="0"/>
    <x v="0"/>
    <s v="Phoenix"/>
    <x v="16"/>
    <n v="85023"/>
    <x v="1"/>
    <s v="OFF-AP-10004708"/>
    <x v="1"/>
    <x v="9"/>
    <x v="513"/>
    <x v="1632"/>
    <n v="4"/>
    <n v="0.2"/>
    <x v="1729"/>
    <x v="1"/>
    <x v="1"/>
    <n v="0.5"/>
    <n v="9.0909090909090912E-2"/>
  </r>
  <r>
    <x v="3298"/>
    <s v="CA-2019-136308"/>
    <x v="673"/>
    <d v="2019-11-16T00:00:00"/>
    <s v="Same Day"/>
    <s v="MW-18235"/>
    <x v="360"/>
    <x v="1"/>
    <x v="0"/>
    <s v="San Francisco"/>
    <x v="1"/>
    <n v="94122"/>
    <x v="1"/>
    <s v="TEC-MA-10000488"/>
    <x v="2"/>
    <x v="15"/>
    <x v="1138"/>
    <x v="2252"/>
    <n v="3"/>
    <n v="0.2"/>
    <x v="2432"/>
    <x v="1"/>
    <x v="1"/>
    <n v="1"/>
    <n v="0.33333333333333331"/>
  </r>
  <r>
    <x v="3299"/>
    <s v="US-2016-159926"/>
    <x v="728"/>
    <d v="2016-11-22T00:00:00"/>
    <s v="Standard Class"/>
    <s v="CS-11950"/>
    <x v="229"/>
    <x v="0"/>
    <x v="0"/>
    <s v="Philadelphia"/>
    <x v="9"/>
    <n v="19140"/>
    <x v="3"/>
    <s v="OFF-BI-10003656"/>
    <x v="1"/>
    <x v="8"/>
    <x v="13"/>
    <x v="2649"/>
    <n v="1"/>
    <n v="0.7"/>
    <x v="2921"/>
    <x v="3"/>
    <x v="0"/>
    <n v="0.2"/>
    <n v="4.5454545454545456E-2"/>
  </r>
  <r>
    <x v="3300"/>
    <s v="US-2016-159926"/>
    <x v="728"/>
    <d v="2016-11-22T00:00:00"/>
    <s v="Standard Class"/>
    <s v="CS-11950"/>
    <x v="229"/>
    <x v="0"/>
    <x v="0"/>
    <s v="Philadelphia"/>
    <x v="9"/>
    <n v="19140"/>
    <x v="3"/>
    <s v="OFF-ST-10003656"/>
    <x v="1"/>
    <x v="4"/>
    <x v="82"/>
    <x v="2650"/>
    <n v="1"/>
    <n v="0.2"/>
    <x v="2922"/>
    <x v="3"/>
    <x v="0"/>
    <n v="0.2"/>
    <n v="4.5454545454545456E-2"/>
  </r>
  <r>
    <x v="3301"/>
    <s v="US-2016-159926"/>
    <x v="728"/>
    <d v="2016-11-22T00:00:00"/>
    <s v="Standard Class"/>
    <s v="CS-11950"/>
    <x v="229"/>
    <x v="0"/>
    <x v="0"/>
    <s v="Philadelphia"/>
    <x v="9"/>
    <n v="19140"/>
    <x v="3"/>
    <s v="TEC-PH-10001128"/>
    <x v="2"/>
    <x v="7"/>
    <x v="1508"/>
    <x v="2651"/>
    <n v="6"/>
    <n v="0.4"/>
    <x v="2923"/>
    <x v="3"/>
    <x v="0"/>
    <n v="0.2"/>
    <n v="4.5454545454545456E-2"/>
  </r>
  <r>
    <x v="3302"/>
    <s v="US-2016-159926"/>
    <x v="728"/>
    <d v="2016-11-22T00:00:00"/>
    <s v="Standard Class"/>
    <s v="CS-11950"/>
    <x v="229"/>
    <x v="0"/>
    <x v="0"/>
    <s v="Philadelphia"/>
    <x v="9"/>
    <n v="19140"/>
    <x v="3"/>
    <s v="FUR-FU-10001473"/>
    <x v="0"/>
    <x v="5"/>
    <x v="1253"/>
    <x v="2616"/>
    <n v="3"/>
    <n v="0.2"/>
    <x v="2881"/>
    <x v="3"/>
    <x v="0"/>
    <n v="0.2"/>
    <n v="4.5454545454545456E-2"/>
  </r>
  <r>
    <x v="3303"/>
    <s v="US-2016-159926"/>
    <x v="728"/>
    <d v="2016-11-22T00:00:00"/>
    <s v="Standard Class"/>
    <s v="CS-11950"/>
    <x v="229"/>
    <x v="0"/>
    <x v="0"/>
    <s v="Philadelphia"/>
    <x v="9"/>
    <n v="19140"/>
    <x v="3"/>
    <s v="OFF-BI-10004656"/>
    <x v="1"/>
    <x v="8"/>
    <x v="864"/>
    <x v="2652"/>
    <n v="3"/>
    <n v="0.7"/>
    <x v="2924"/>
    <x v="3"/>
    <x v="0"/>
    <n v="0.2"/>
    <n v="4.5454545454545456E-2"/>
  </r>
  <r>
    <x v="3304"/>
    <s v="CA-2016-104738"/>
    <x v="125"/>
    <d v="2017-01-01T00:00:00"/>
    <s v="Second Class"/>
    <s v="SP-20620"/>
    <x v="407"/>
    <x v="1"/>
    <x v="0"/>
    <s v="Laredo"/>
    <x v="5"/>
    <n v="78041"/>
    <x v="2"/>
    <s v="OFF-EN-10004955"/>
    <x v="1"/>
    <x v="12"/>
    <x v="890"/>
    <x v="2653"/>
    <n v="3"/>
    <n v="0.2"/>
    <x v="2925"/>
    <x v="2"/>
    <x v="0"/>
    <n v="0.2"/>
    <n v="4.1666666666666664E-2"/>
  </r>
  <r>
    <x v="3305"/>
    <s v="CA-2016-104738"/>
    <x v="125"/>
    <d v="2017-01-01T00:00:00"/>
    <s v="Second Class"/>
    <s v="SP-20620"/>
    <x v="407"/>
    <x v="1"/>
    <x v="0"/>
    <s v="Laredo"/>
    <x v="5"/>
    <n v="78041"/>
    <x v="2"/>
    <s v="TEC-PH-10002468"/>
    <x v="2"/>
    <x v="7"/>
    <x v="1219"/>
    <x v="2075"/>
    <n v="2"/>
    <n v="0.2"/>
    <x v="2926"/>
    <x v="2"/>
    <x v="0"/>
    <n v="0.2"/>
    <n v="4.1666666666666664E-2"/>
  </r>
  <r>
    <x v="3306"/>
    <s v="CA-2016-104738"/>
    <x v="125"/>
    <d v="2017-01-01T00:00:00"/>
    <s v="Second Class"/>
    <s v="SP-20620"/>
    <x v="407"/>
    <x v="1"/>
    <x v="0"/>
    <s v="Laredo"/>
    <x v="5"/>
    <n v="78041"/>
    <x v="2"/>
    <s v="TEC-PH-10000576"/>
    <x v="2"/>
    <x v="7"/>
    <x v="815"/>
    <x v="2654"/>
    <n v="3"/>
    <n v="0.2"/>
    <x v="2927"/>
    <x v="2"/>
    <x v="0"/>
    <n v="0.2"/>
    <n v="4.1666666666666664E-2"/>
  </r>
  <r>
    <x v="3307"/>
    <s v="CA-2016-104738"/>
    <x v="125"/>
    <d v="2017-01-01T00:00:00"/>
    <s v="Second Class"/>
    <s v="SP-20620"/>
    <x v="407"/>
    <x v="1"/>
    <x v="0"/>
    <s v="Laredo"/>
    <x v="5"/>
    <n v="78041"/>
    <x v="2"/>
    <s v="OFF-BI-10002160"/>
    <x v="1"/>
    <x v="8"/>
    <x v="315"/>
    <x v="2655"/>
    <n v="3"/>
    <n v="0.8"/>
    <x v="2928"/>
    <x v="2"/>
    <x v="0"/>
    <n v="0.2"/>
    <n v="4.1666666666666664E-2"/>
  </r>
  <r>
    <x v="3308"/>
    <s v="CA-2016-104738"/>
    <x v="125"/>
    <d v="2017-01-01T00:00:00"/>
    <s v="Second Class"/>
    <s v="SP-20620"/>
    <x v="407"/>
    <x v="1"/>
    <x v="0"/>
    <s v="Laredo"/>
    <x v="5"/>
    <n v="78041"/>
    <x v="2"/>
    <s v="TEC-AC-10003628"/>
    <x v="2"/>
    <x v="11"/>
    <x v="247"/>
    <x v="736"/>
    <n v="2"/>
    <n v="0.2"/>
    <x v="2929"/>
    <x v="2"/>
    <x v="0"/>
    <n v="0.2"/>
    <n v="4.1666666666666664E-2"/>
  </r>
  <r>
    <x v="3309"/>
    <s v="CA-2017-144386"/>
    <x v="599"/>
    <d v="2017-11-11T00:00:00"/>
    <s v="Standard Class"/>
    <s v="GT-14635"/>
    <x v="265"/>
    <x v="1"/>
    <x v="0"/>
    <s v="New York City"/>
    <x v="15"/>
    <n v="10009"/>
    <x v="3"/>
    <s v="OFF-BI-10001116"/>
    <x v="1"/>
    <x v="8"/>
    <x v="1075"/>
    <x v="869"/>
    <n v="6"/>
    <n v="0.2"/>
    <x v="2930"/>
    <x v="3"/>
    <x v="0"/>
    <n v="1"/>
    <n v="0.16666666666666666"/>
  </r>
  <r>
    <x v="3310"/>
    <s v="CA-2018-111416"/>
    <x v="42"/>
    <d v="2018-09-22T00:00:00"/>
    <s v="Standard Class"/>
    <s v="LW-17215"/>
    <x v="560"/>
    <x v="0"/>
    <x v="0"/>
    <s v="New York City"/>
    <x v="15"/>
    <n v="10035"/>
    <x v="3"/>
    <s v="OFF-BI-10002026"/>
    <x v="1"/>
    <x v="8"/>
    <x v="912"/>
    <x v="2656"/>
    <n v="5"/>
    <n v="0.2"/>
    <x v="2931"/>
    <x v="3"/>
    <x v="0"/>
    <n v="1"/>
    <n v="6.6666666666666666E-2"/>
  </r>
  <r>
    <x v="3311"/>
    <s v="CA-2018-162747"/>
    <x v="231"/>
    <d v="2018-03-25T00:00:00"/>
    <s v="Second Class"/>
    <s v="AH-10030"/>
    <x v="692"/>
    <x v="1"/>
    <x v="0"/>
    <s v="Gulfport"/>
    <x v="35"/>
    <n v="39503"/>
    <x v="0"/>
    <s v="FUR-FU-10003691"/>
    <x v="0"/>
    <x v="5"/>
    <x v="886"/>
    <x v="2657"/>
    <n v="7"/>
    <n v="0"/>
    <x v="2932"/>
    <x v="0"/>
    <x v="0"/>
    <n v="1"/>
    <n v="9.0909090909090912E-2"/>
  </r>
  <r>
    <x v="3312"/>
    <s v="US-2016-133130"/>
    <x v="127"/>
    <d v="2016-10-01T00:00:00"/>
    <s v="Standard Class"/>
    <s v="TH-21100"/>
    <x v="513"/>
    <x v="0"/>
    <x v="0"/>
    <s v="San Diego"/>
    <x v="1"/>
    <n v="92037"/>
    <x v="1"/>
    <s v="FUR-CH-10002602"/>
    <x v="0"/>
    <x v="1"/>
    <x v="291"/>
    <x v="891"/>
    <n v="5"/>
    <n v="0.2"/>
    <x v="2933"/>
    <x v="1"/>
    <x v="0"/>
    <n v="0.5"/>
    <n v="0.14285714285714285"/>
  </r>
  <r>
    <x v="3313"/>
    <s v="US-2016-133130"/>
    <x v="127"/>
    <d v="2016-10-01T00:00:00"/>
    <s v="Standard Class"/>
    <s v="TH-21100"/>
    <x v="513"/>
    <x v="0"/>
    <x v="0"/>
    <s v="San Diego"/>
    <x v="1"/>
    <n v="92037"/>
    <x v="1"/>
    <s v="OFF-PA-10000675"/>
    <x v="1"/>
    <x v="10"/>
    <x v="1115"/>
    <x v="2658"/>
    <n v="2"/>
    <n v="0"/>
    <x v="2934"/>
    <x v="1"/>
    <x v="0"/>
    <n v="0.5"/>
    <n v="0.14285714285714285"/>
  </r>
  <r>
    <x v="3314"/>
    <s v="CA-2019-169978"/>
    <x v="165"/>
    <d v="2019-12-28T00:00:00"/>
    <s v="Standard Class"/>
    <s v="HG-15025"/>
    <x v="643"/>
    <x v="0"/>
    <x v="0"/>
    <s v="Oceanside"/>
    <x v="15"/>
    <n v="11572"/>
    <x v="3"/>
    <s v="FUR-CH-10002602"/>
    <x v="0"/>
    <x v="1"/>
    <x v="291"/>
    <x v="2659"/>
    <n v="2"/>
    <n v="0.1"/>
    <x v="2935"/>
    <x v="3"/>
    <x v="0"/>
    <n v="0.5"/>
    <n v="9.0909090909090912E-2"/>
  </r>
  <r>
    <x v="3315"/>
    <s v="CA-2019-169978"/>
    <x v="165"/>
    <d v="2019-12-28T00:00:00"/>
    <s v="Standard Class"/>
    <s v="HG-15025"/>
    <x v="643"/>
    <x v="0"/>
    <x v="0"/>
    <s v="Oceanside"/>
    <x v="15"/>
    <n v="11572"/>
    <x v="3"/>
    <s v="OFF-BI-10001900"/>
    <x v="1"/>
    <x v="8"/>
    <x v="1108"/>
    <x v="2660"/>
    <n v="3"/>
    <n v="0.2"/>
    <x v="2936"/>
    <x v="3"/>
    <x v="0"/>
    <n v="0.5"/>
    <n v="9.0909090909090912E-2"/>
  </r>
  <r>
    <x v="3316"/>
    <s v="CA-2019-161739"/>
    <x v="468"/>
    <d v="2019-11-15T00:00:00"/>
    <s v="Second Class"/>
    <s v="EB-13750"/>
    <x v="494"/>
    <x v="1"/>
    <x v="0"/>
    <s v="Round Rock"/>
    <x v="5"/>
    <n v="78664"/>
    <x v="2"/>
    <s v="FUR-FU-10001468"/>
    <x v="0"/>
    <x v="5"/>
    <x v="1289"/>
    <x v="2661"/>
    <n v="5"/>
    <n v="0.6"/>
    <x v="2937"/>
    <x v="2"/>
    <x v="0"/>
    <n v="1"/>
    <n v="0.05"/>
  </r>
  <r>
    <x v="3317"/>
    <s v="CA-2017-165057"/>
    <x v="861"/>
    <d v="2017-09-15T00:00:00"/>
    <s v="Standard Class"/>
    <s v="SC-20725"/>
    <x v="56"/>
    <x v="0"/>
    <x v="0"/>
    <s v="Redlands"/>
    <x v="1"/>
    <n v="92374"/>
    <x v="1"/>
    <s v="OFF-AR-10004648"/>
    <x v="1"/>
    <x v="6"/>
    <x v="626"/>
    <x v="2662"/>
    <n v="9"/>
    <n v="0"/>
    <x v="2938"/>
    <x v="1"/>
    <x v="0"/>
    <n v="0.5"/>
    <n v="3.8461538461538464E-2"/>
  </r>
  <r>
    <x v="3318"/>
    <s v="CA-2017-165057"/>
    <x v="861"/>
    <d v="2017-09-15T00:00:00"/>
    <s v="Standard Class"/>
    <s v="SC-20725"/>
    <x v="56"/>
    <x v="0"/>
    <x v="0"/>
    <s v="Redlands"/>
    <x v="1"/>
    <n v="92374"/>
    <x v="1"/>
    <s v="OFF-LA-10003190"/>
    <x v="1"/>
    <x v="2"/>
    <x v="1172"/>
    <x v="880"/>
    <n v="3"/>
    <n v="0"/>
    <x v="913"/>
    <x v="1"/>
    <x v="0"/>
    <n v="0.5"/>
    <n v="3.8461538461538464E-2"/>
  </r>
  <r>
    <x v="3319"/>
    <s v="CA-2016-134551"/>
    <x v="414"/>
    <d v="2016-12-25T00:00:00"/>
    <s v="Standard Class"/>
    <s v="TS-21505"/>
    <x v="700"/>
    <x v="0"/>
    <x v="0"/>
    <s v="Columbia"/>
    <x v="18"/>
    <n v="38401"/>
    <x v="0"/>
    <s v="OFF-AP-10004868"/>
    <x v="1"/>
    <x v="9"/>
    <x v="1027"/>
    <x v="2663"/>
    <n v="7"/>
    <n v="0.2"/>
    <x v="2939"/>
    <x v="0"/>
    <x v="0"/>
    <n v="0.33333333333333331"/>
    <n v="7.1428571428571425E-2"/>
  </r>
  <r>
    <x v="3320"/>
    <s v="CA-2016-134551"/>
    <x v="414"/>
    <d v="2016-12-25T00:00:00"/>
    <s v="Standard Class"/>
    <s v="TS-21505"/>
    <x v="700"/>
    <x v="0"/>
    <x v="0"/>
    <s v="Columbia"/>
    <x v="18"/>
    <n v="38401"/>
    <x v="0"/>
    <s v="FUR-CH-10004287"/>
    <x v="0"/>
    <x v="1"/>
    <x v="158"/>
    <x v="1677"/>
    <n v="3"/>
    <n v="0.2"/>
    <x v="1776"/>
    <x v="0"/>
    <x v="0"/>
    <n v="0.33333333333333331"/>
    <n v="7.1428571428571425E-2"/>
  </r>
  <r>
    <x v="3321"/>
    <s v="CA-2016-134551"/>
    <x v="414"/>
    <d v="2016-12-25T00:00:00"/>
    <s v="Standard Class"/>
    <s v="TS-21505"/>
    <x v="700"/>
    <x v="0"/>
    <x v="0"/>
    <s v="Columbia"/>
    <x v="18"/>
    <n v="38401"/>
    <x v="0"/>
    <s v="OFF-PA-10002689"/>
    <x v="1"/>
    <x v="10"/>
    <x v="1066"/>
    <x v="233"/>
    <n v="5"/>
    <n v="0.2"/>
    <x v="1446"/>
    <x v="0"/>
    <x v="0"/>
    <n v="0.33333333333333331"/>
    <n v="7.1428571428571425E-2"/>
  </r>
  <r>
    <x v="3322"/>
    <s v="CA-2017-120810"/>
    <x v="862"/>
    <d v="2017-07-27T00:00:00"/>
    <s v="Standard Class"/>
    <s v="TH-21550"/>
    <x v="274"/>
    <x v="2"/>
    <x v="0"/>
    <s v="New York City"/>
    <x v="15"/>
    <n v="10009"/>
    <x v="3"/>
    <s v="OFF-AP-10002892"/>
    <x v="1"/>
    <x v="9"/>
    <x v="9"/>
    <x v="2664"/>
    <n v="3"/>
    <n v="0"/>
    <x v="2940"/>
    <x v="3"/>
    <x v="0"/>
    <n v="0.5"/>
    <n v="7.6923076923076927E-2"/>
  </r>
  <r>
    <x v="3323"/>
    <s v="CA-2017-120810"/>
    <x v="862"/>
    <d v="2017-07-27T00:00:00"/>
    <s v="Standard Class"/>
    <s v="TH-21550"/>
    <x v="274"/>
    <x v="2"/>
    <x v="0"/>
    <s v="New York City"/>
    <x v="15"/>
    <n v="10009"/>
    <x v="3"/>
    <s v="FUR-FU-10002253"/>
    <x v="0"/>
    <x v="5"/>
    <x v="592"/>
    <x v="2665"/>
    <n v="3"/>
    <n v="0"/>
    <x v="2941"/>
    <x v="3"/>
    <x v="0"/>
    <n v="0.5"/>
    <n v="7.6923076923076927E-2"/>
  </r>
  <r>
    <x v="3324"/>
    <s v="CA-2016-165309"/>
    <x v="7"/>
    <d v="2016-11-15T00:00:00"/>
    <s v="Standard Class"/>
    <s v="KD-16270"/>
    <x v="30"/>
    <x v="0"/>
    <x v="0"/>
    <s v="Houston"/>
    <x v="5"/>
    <n v="77095"/>
    <x v="2"/>
    <s v="OFF-BI-10001359"/>
    <x v="1"/>
    <x v="8"/>
    <x v="1162"/>
    <x v="2666"/>
    <n v="5"/>
    <n v="0.8"/>
    <x v="2942"/>
    <x v="2"/>
    <x v="0"/>
    <n v="0.14285714285714285"/>
    <n v="6.25E-2"/>
  </r>
  <r>
    <x v="3325"/>
    <s v="CA-2016-165309"/>
    <x v="7"/>
    <d v="2016-11-15T00:00:00"/>
    <s v="Standard Class"/>
    <s v="KD-16270"/>
    <x v="30"/>
    <x v="0"/>
    <x v="0"/>
    <s v="Houston"/>
    <x v="5"/>
    <n v="77095"/>
    <x v="2"/>
    <s v="OFF-BI-10001267"/>
    <x v="1"/>
    <x v="8"/>
    <x v="1475"/>
    <x v="2667"/>
    <n v="1"/>
    <n v="0.8"/>
    <x v="2943"/>
    <x v="2"/>
    <x v="0"/>
    <n v="0.14285714285714285"/>
    <n v="6.25E-2"/>
  </r>
  <r>
    <x v="3326"/>
    <s v="CA-2016-165309"/>
    <x v="7"/>
    <d v="2016-11-15T00:00:00"/>
    <s v="Standard Class"/>
    <s v="KD-16270"/>
    <x v="30"/>
    <x v="0"/>
    <x v="0"/>
    <s v="Houston"/>
    <x v="5"/>
    <n v="77095"/>
    <x v="2"/>
    <s v="OFF-AR-10003582"/>
    <x v="1"/>
    <x v="6"/>
    <x v="1460"/>
    <x v="1870"/>
    <n v="3"/>
    <n v="0.2"/>
    <x v="2944"/>
    <x v="2"/>
    <x v="0"/>
    <n v="0.14285714285714285"/>
    <n v="6.25E-2"/>
  </r>
  <r>
    <x v="3327"/>
    <s v="CA-2016-165309"/>
    <x v="7"/>
    <d v="2016-11-15T00:00:00"/>
    <s v="Standard Class"/>
    <s v="KD-16270"/>
    <x v="30"/>
    <x v="0"/>
    <x v="0"/>
    <s v="Houston"/>
    <x v="5"/>
    <n v="77095"/>
    <x v="2"/>
    <s v="OFF-PA-10003724"/>
    <x v="1"/>
    <x v="10"/>
    <x v="362"/>
    <x v="2668"/>
    <n v="5"/>
    <n v="0.2"/>
    <x v="2945"/>
    <x v="2"/>
    <x v="0"/>
    <n v="0.14285714285714285"/>
    <n v="6.25E-2"/>
  </r>
  <r>
    <x v="3328"/>
    <s v="CA-2016-165309"/>
    <x v="7"/>
    <d v="2016-11-15T00:00:00"/>
    <s v="Standard Class"/>
    <s v="KD-16270"/>
    <x v="30"/>
    <x v="0"/>
    <x v="0"/>
    <s v="Houston"/>
    <x v="5"/>
    <n v="77095"/>
    <x v="2"/>
    <s v="OFF-PA-10001033"/>
    <x v="1"/>
    <x v="10"/>
    <x v="1509"/>
    <x v="2669"/>
    <n v="8"/>
    <n v="0.2"/>
    <x v="2946"/>
    <x v="2"/>
    <x v="0"/>
    <n v="0.14285714285714285"/>
    <n v="6.25E-2"/>
  </r>
  <r>
    <x v="3329"/>
    <s v="CA-2016-165309"/>
    <x v="7"/>
    <d v="2016-11-15T00:00:00"/>
    <s v="Standard Class"/>
    <s v="KD-16270"/>
    <x v="30"/>
    <x v="0"/>
    <x v="0"/>
    <s v="Houston"/>
    <x v="5"/>
    <n v="77095"/>
    <x v="2"/>
    <s v="TEC-PH-10003505"/>
    <x v="2"/>
    <x v="7"/>
    <x v="910"/>
    <x v="1490"/>
    <n v="2"/>
    <n v="0.2"/>
    <x v="1570"/>
    <x v="2"/>
    <x v="0"/>
    <n v="0.14285714285714285"/>
    <n v="6.25E-2"/>
  </r>
  <r>
    <x v="3330"/>
    <s v="CA-2016-165309"/>
    <x v="7"/>
    <d v="2016-11-15T00:00:00"/>
    <s v="Standard Class"/>
    <s v="KD-16270"/>
    <x v="30"/>
    <x v="0"/>
    <x v="0"/>
    <s v="Houston"/>
    <x v="5"/>
    <n v="77095"/>
    <x v="2"/>
    <s v="TEC-PH-10004959"/>
    <x v="2"/>
    <x v="7"/>
    <x v="1148"/>
    <x v="2670"/>
    <n v="3"/>
    <n v="0.2"/>
    <x v="2947"/>
    <x v="2"/>
    <x v="0"/>
    <n v="0.14285714285714285"/>
    <n v="6.25E-2"/>
  </r>
  <r>
    <x v="3331"/>
    <s v="CA-2019-122595"/>
    <x v="817"/>
    <d v="2019-12-20T00:00:00"/>
    <s v="Standard Class"/>
    <s v="GM-14455"/>
    <x v="39"/>
    <x v="2"/>
    <x v="0"/>
    <s v="Chicago"/>
    <x v="10"/>
    <n v="60653"/>
    <x v="2"/>
    <s v="TEC-AC-10000474"/>
    <x v="2"/>
    <x v="11"/>
    <x v="1510"/>
    <x v="2671"/>
    <n v="3"/>
    <n v="0.2"/>
    <x v="2948"/>
    <x v="2"/>
    <x v="0"/>
    <n v="0.33333333333333331"/>
    <n v="8.3333333333333329E-2"/>
  </r>
  <r>
    <x v="3332"/>
    <s v="CA-2019-122595"/>
    <x v="817"/>
    <d v="2019-12-20T00:00:00"/>
    <s v="Standard Class"/>
    <s v="GM-14455"/>
    <x v="39"/>
    <x v="2"/>
    <x v="0"/>
    <s v="Chicago"/>
    <x v="10"/>
    <n v="60653"/>
    <x v="2"/>
    <s v="TEC-PH-10003095"/>
    <x v="2"/>
    <x v="7"/>
    <x v="1500"/>
    <x v="2672"/>
    <n v="3"/>
    <n v="0.2"/>
    <x v="2949"/>
    <x v="2"/>
    <x v="0"/>
    <n v="0.33333333333333331"/>
    <n v="8.3333333333333329E-2"/>
  </r>
  <r>
    <x v="3333"/>
    <s v="CA-2019-122595"/>
    <x v="817"/>
    <d v="2019-12-20T00:00:00"/>
    <s v="Standard Class"/>
    <s v="GM-14455"/>
    <x v="39"/>
    <x v="2"/>
    <x v="0"/>
    <s v="Chicago"/>
    <x v="10"/>
    <n v="60653"/>
    <x v="2"/>
    <s v="FUR-FU-10002963"/>
    <x v="0"/>
    <x v="5"/>
    <x v="1511"/>
    <x v="2673"/>
    <n v="1"/>
    <n v="0.6"/>
    <x v="2950"/>
    <x v="2"/>
    <x v="0"/>
    <n v="0.33333333333333331"/>
    <n v="8.3333333333333329E-2"/>
  </r>
  <r>
    <x v="3334"/>
    <s v="US-2019-109253"/>
    <x v="170"/>
    <d v="2019-08-22T00:00:00"/>
    <s v="First Class"/>
    <s v="PR-18880"/>
    <x v="701"/>
    <x v="0"/>
    <x v="0"/>
    <s v="Oakland"/>
    <x v="1"/>
    <n v="94601"/>
    <x v="1"/>
    <s v="OFF-AR-10000203"/>
    <x v="1"/>
    <x v="6"/>
    <x v="785"/>
    <x v="860"/>
    <n v="4"/>
    <n v="0"/>
    <x v="2951"/>
    <x v="1"/>
    <x v="1"/>
    <n v="0.14285714285714285"/>
    <n v="8.3333333333333329E-2"/>
  </r>
  <r>
    <x v="3335"/>
    <s v="US-2019-109253"/>
    <x v="170"/>
    <d v="2019-08-22T00:00:00"/>
    <s v="First Class"/>
    <s v="PR-18880"/>
    <x v="701"/>
    <x v="0"/>
    <x v="0"/>
    <s v="Oakland"/>
    <x v="1"/>
    <n v="94601"/>
    <x v="1"/>
    <s v="TEC-PH-10004667"/>
    <x v="2"/>
    <x v="7"/>
    <x v="524"/>
    <x v="2674"/>
    <n v="4"/>
    <n v="0.2"/>
    <x v="2952"/>
    <x v="1"/>
    <x v="1"/>
    <n v="0.14285714285714285"/>
    <n v="8.3333333333333329E-2"/>
  </r>
  <r>
    <x v="3336"/>
    <s v="US-2019-109253"/>
    <x v="170"/>
    <d v="2019-08-22T00:00:00"/>
    <s v="First Class"/>
    <s v="PR-18880"/>
    <x v="701"/>
    <x v="0"/>
    <x v="0"/>
    <s v="Oakland"/>
    <x v="1"/>
    <n v="94601"/>
    <x v="1"/>
    <s v="FUR-FU-10000193"/>
    <x v="0"/>
    <x v="5"/>
    <x v="1512"/>
    <x v="681"/>
    <n v="4"/>
    <n v="0"/>
    <x v="2953"/>
    <x v="1"/>
    <x v="1"/>
    <n v="0.14285714285714285"/>
    <n v="8.3333333333333329E-2"/>
  </r>
  <r>
    <x v="3337"/>
    <s v="US-2019-109253"/>
    <x v="170"/>
    <d v="2019-08-22T00:00:00"/>
    <s v="First Class"/>
    <s v="PR-18880"/>
    <x v="701"/>
    <x v="0"/>
    <x v="0"/>
    <s v="Oakland"/>
    <x v="1"/>
    <n v="94601"/>
    <x v="1"/>
    <s v="FUR-TA-10001539"/>
    <x v="0"/>
    <x v="3"/>
    <x v="10"/>
    <x v="2675"/>
    <n v="3"/>
    <n v="0.2"/>
    <x v="2954"/>
    <x v="1"/>
    <x v="1"/>
    <n v="0.14285714285714285"/>
    <n v="8.3333333333333329E-2"/>
  </r>
  <r>
    <x v="3338"/>
    <s v="US-2019-109253"/>
    <x v="170"/>
    <d v="2019-08-22T00:00:00"/>
    <s v="First Class"/>
    <s v="PR-18880"/>
    <x v="701"/>
    <x v="0"/>
    <x v="0"/>
    <s v="Oakland"/>
    <x v="1"/>
    <n v="94601"/>
    <x v="1"/>
    <s v="OFF-BI-10000962"/>
    <x v="1"/>
    <x v="8"/>
    <x v="1513"/>
    <x v="2676"/>
    <n v="9"/>
    <n v="0.2"/>
    <x v="2955"/>
    <x v="1"/>
    <x v="1"/>
    <n v="0.14285714285714285"/>
    <n v="8.3333333333333329E-2"/>
  </r>
  <r>
    <x v="3339"/>
    <s v="US-2019-109253"/>
    <x v="170"/>
    <d v="2019-08-22T00:00:00"/>
    <s v="First Class"/>
    <s v="PR-18880"/>
    <x v="701"/>
    <x v="0"/>
    <x v="0"/>
    <s v="Oakland"/>
    <x v="1"/>
    <n v="94601"/>
    <x v="1"/>
    <s v="OFF-AP-10002867"/>
    <x v="1"/>
    <x v="9"/>
    <x v="1514"/>
    <x v="2677"/>
    <n v="3"/>
    <n v="0"/>
    <x v="2956"/>
    <x v="1"/>
    <x v="1"/>
    <n v="0.14285714285714285"/>
    <n v="8.3333333333333329E-2"/>
  </r>
  <r>
    <x v="3340"/>
    <s v="US-2019-109253"/>
    <x v="170"/>
    <d v="2019-08-22T00:00:00"/>
    <s v="First Class"/>
    <s v="PR-18880"/>
    <x v="701"/>
    <x v="0"/>
    <x v="0"/>
    <s v="Oakland"/>
    <x v="1"/>
    <n v="94601"/>
    <x v="1"/>
    <s v="OFF-LA-10001158"/>
    <x v="1"/>
    <x v="2"/>
    <x v="322"/>
    <x v="2678"/>
    <n v="5"/>
    <n v="0"/>
    <x v="2957"/>
    <x v="1"/>
    <x v="1"/>
    <n v="0.14285714285714285"/>
    <n v="8.3333333333333329E-2"/>
  </r>
  <r>
    <x v="3341"/>
    <s v="CA-2018-145982"/>
    <x v="278"/>
    <d v="2018-09-01T00:00:00"/>
    <s v="Second Class"/>
    <s v="TB-21055"/>
    <x v="26"/>
    <x v="0"/>
    <x v="0"/>
    <s v="Quincy"/>
    <x v="31"/>
    <n v="2169"/>
    <x v="3"/>
    <s v="OFF-PA-10000675"/>
    <x v="1"/>
    <x v="10"/>
    <x v="1115"/>
    <x v="1247"/>
    <n v="3"/>
    <n v="0"/>
    <x v="1295"/>
    <x v="3"/>
    <x v="1"/>
    <n v="0.16666666666666666"/>
    <n v="5.5555555555555552E-2"/>
  </r>
  <r>
    <x v="3342"/>
    <s v="CA-2018-145982"/>
    <x v="278"/>
    <d v="2018-09-01T00:00:00"/>
    <s v="Second Class"/>
    <s v="TB-21055"/>
    <x v="26"/>
    <x v="0"/>
    <x v="0"/>
    <s v="Quincy"/>
    <x v="31"/>
    <n v="2169"/>
    <x v="3"/>
    <s v="FUR-TA-10001307"/>
    <x v="0"/>
    <x v="3"/>
    <x v="1099"/>
    <x v="2679"/>
    <n v="1"/>
    <n v="0.3"/>
    <x v="2958"/>
    <x v="3"/>
    <x v="1"/>
    <n v="0.16666666666666666"/>
    <n v="5.5555555555555552E-2"/>
  </r>
  <r>
    <x v="3343"/>
    <s v="CA-2018-145982"/>
    <x v="278"/>
    <d v="2018-09-01T00:00:00"/>
    <s v="Second Class"/>
    <s v="TB-21055"/>
    <x v="26"/>
    <x v="0"/>
    <x v="0"/>
    <s v="Quincy"/>
    <x v="31"/>
    <n v="2169"/>
    <x v="3"/>
    <s v="TEC-PH-10000011"/>
    <x v="2"/>
    <x v="7"/>
    <x v="223"/>
    <x v="1543"/>
    <n v="3"/>
    <n v="0"/>
    <x v="2959"/>
    <x v="3"/>
    <x v="1"/>
    <n v="0.16666666666666666"/>
    <n v="5.5555555555555552E-2"/>
  </r>
  <r>
    <x v="3344"/>
    <s v="CA-2018-145982"/>
    <x v="278"/>
    <d v="2018-09-01T00:00:00"/>
    <s v="Second Class"/>
    <s v="TB-21055"/>
    <x v="26"/>
    <x v="0"/>
    <x v="0"/>
    <s v="Quincy"/>
    <x v="31"/>
    <n v="2169"/>
    <x v="3"/>
    <s v="OFF-PA-10002666"/>
    <x v="1"/>
    <x v="10"/>
    <x v="188"/>
    <x v="2680"/>
    <n v="9"/>
    <n v="0"/>
    <x v="2960"/>
    <x v="3"/>
    <x v="1"/>
    <n v="0.16666666666666666"/>
    <n v="5.5555555555555552E-2"/>
  </r>
  <r>
    <x v="3345"/>
    <s v="CA-2018-145982"/>
    <x v="278"/>
    <d v="2018-09-01T00:00:00"/>
    <s v="Second Class"/>
    <s v="TB-21055"/>
    <x v="26"/>
    <x v="0"/>
    <x v="0"/>
    <s v="Quincy"/>
    <x v="31"/>
    <n v="2169"/>
    <x v="3"/>
    <s v="OFF-FA-10000735"/>
    <x v="1"/>
    <x v="13"/>
    <x v="128"/>
    <x v="2643"/>
    <n v="4"/>
    <n v="0"/>
    <x v="2961"/>
    <x v="3"/>
    <x v="1"/>
    <n v="0.16666666666666666"/>
    <n v="5.5555555555555552E-2"/>
  </r>
  <r>
    <x v="3346"/>
    <s v="CA-2018-145982"/>
    <x v="278"/>
    <d v="2018-09-01T00:00:00"/>
    <s v="Second Class"/>
    <s v="TB-21055"/>
    <x v="26"/>
    <x v="0"/>
    <x v="0"/>
    <s v="Quincy"/>
    <x v="31"/>
    <n v="2169"/>
    <x v="3"/>
    <s v="OFF-BI-10000174"/>
    <x v="1"/>
    <x v="8"/>
    <x v="1444"/>
    <x v="180"/>
    <n v="5"/>
    <n v="0"/>
    <x v="2962"/>
    <x v="3"/>
    <x v="1"/>
    <n v="0.16666666666666666"/>
    <n v="5.5555555555555552E-2"/>
  </r>
  <r>
    <x v="3347"/>
    <s v="CA-2017-112014"/>
    <x v="863"/>
    <d v="2017-08-20T00:00:00"/>
    <s v="Standard Class"/>
    <s v="ON-18715"/>
    <x v="21"/>
    <x v="1"/>
    <x v="0"/>
    <s v="Yucaipa"/>
    <x v="1"/>
    <n v="92399"/>
    <x v="1"/>
    <s v="OFF-AR-10003156"/>
    <x v="1"/>
    <x v="6"/>
    <x v="401"/>
    <x v="2681"/>
    <n v="5"/>
    <n v="0"/>
    <x v="2963"/>
    <x v="1"/>
    <x v="0"/>
    <n v="1"/>
    <n v="6.6666666666666666E-2"/>
  </r>
  <r>
    <x v="3348"/>
    <s v="CA-2019-154732"/>
    <x v="60"/>
    <d v="2019-11-07T00:00:00"/>
    <s v="First Class"/>
    <s v="AH-10195"/>
    <x v="124"/>
    <x v="1"/>
    <x v="0"/>
    <s v="Chicago"/>
    <x v="10"/>
    <n v="60623"/>
    <x v="2"/>
    <s v="OFF-BI-10000474"/>
    <x v="1"/>
    <x v="8"/>
    <x v="27"/>
    <x v="2682"/>
    <n v="5"/>
    <n v="0.8"/>
    <x v="2964"/>
    <x v="2"/>
    <x v="0"/>
    <n v="1"/>
    <n v="0.125"/>
  </r>
  <r>
    <x v="3349"/>
    <s v="US-2018-157308"/>
    <x v="864"/>
    <d v="2018-08-21T00:00:00"/>
    <s v="Standard Class"/>
    <s v="NM-18520"/>
    <x v="392"/>
    <x v="0"/>
    <x v="0"/>
    <s v="Seattle"/>
    <x v="4"/>
    <n v="98105"/>
    <x v="1"/>
    <s v="OFF-BI-10003712"/>
    <x v="1"/>
    <x v="8"/>
    <x v="696"/>
    <x v="581"/>
    <n v="4"/>
    <n v="0.2"/>
    <x v="590"/>
    <x v="1"/>
    <x v="0"/>
    <n v="1"/>
    <n v="6.6666666666666666E-2"/>
  </r>
  <r>
    <x v="3350"/>
    <s v="CA-2018-147536"/>
    <x v="482"/>
    <d v="2018-12-31T00:00:00"/>
    <s v="Standard Class"/>
    <s v="AR-10510"/>
    <x v="239"/>
    <x v="0"/>
    <x v="0"/>
    <s v="New York City"/>
    <x v="15"/>
    <n v="10024"/>
    <x v="3"/>
    <s v="TEC-AC-10003280"/>
    <x v="2"/>
    <x v="11"/>
    <x v="1037"/>
    <x v="1324"/>
    <n v="3"/>
    <n v="0"/>
    <x v="2965"/>
    <x v="3"/>
    <x v="0"/>
    <n v="1"/>
    <n v="0.14285714285714285"/>
  </r>
  <r>
    <x v="3351"/>
    <s v="US-2016-134733"/>
    <x v="865"/>
    <d v="2016-09-28T00:00:00"/>
    <s v="Standard Class"/>
    <s v="BM-11650"/>
    <x v="312"/>
    <x v="1"/>
    <x v="0"/>
    <s v="San Diego"/>
    <x v="1"/>
    <n v="92037"/>
    <x v="1"/>
    <s v="FUR-BO-10002916"/>
    <x v="0"/>
    <x v="0"/>
    <x v="1515"/>
    <x v="2683"/>
    <n v="3"/>
    <n v="0.15"/>
    <x v="2966"/>
    <x v="1"/>
    <x v="0"/>
    <n v="0.5"/>
    <n v="3.4482758620689655E-2"/>
  </r>
  <r>
    <x v="3352"/>
    <s v="US-2016-134733"/>
    <x v="865"/>
    <d v="2016-09-28T00:00:00"/>
    <s v="Standard Class"/>
    <s v="BM-11650"/>
    <x v="312"/>
    <x v="1"/>
    <x v="0"/>
    <s v="San Diego"/>
    <x v="1"/>
    <n v="92037"/>
    <x v="1"/>
    <s v="TEC-PH-10002726"/>
    <x v="2"/>
    <x v="7"/>
    <x v="66"/>
    <x v="1414"/>
    <n v="2"/>
    <n v="0.2"/>
    <x v="1488"/>
    <x v="1"/>
    <x v="0"/>
    <n v="0.5"/>
    <n v="3.4482758620689655E-2"/>
  </r>
  <r>
    <x v="3353"/>
    <s v="US-2016-150434"/>
    <x v="866"/>
    <d v="2016-07-24T00:00:00"/>
    <s v="Standard Class"/>
    <s v="CA-12310"/>
    <x v="119"/>
    <x v="1"/>
    <x v="0"/>
    <s v="Bristol"/>
    <x v="29"/>
    <n v="6010"/>
    <x v="3"/>
    <s v="TEC-PH-10000895"/>
    <x v="2"/>
    <x v="7"/>
    <x v="1137"/>
    <x v="2684"/>
    <n v="2"/>
    <n v="0"/>
    <x v="2967"/>
    <x v="3"/>
    <x v="0"/>
    <n v="0.25"/>
    <n v="9.0909090909090912E-2"/>
  </r>
  <r>
    <x v="3354"/>
    <s v="US-2016-150434"/>
    <x v="866"/>
    <d v="2016-07-24T00:00:00"/>
    <s v="Standard Class"/>
    <s v="CA-12310"/>
    <x v="119"/>
    <x v="1"/>
    <x v="0"/>
    <s v="Bristol"/>
    <x v="29"/>
    <n v="6010"/>
    <x v="3"/>
    <s v="FUR-TA-10004152"/>
    <x v="0"/>
    <x v="3"/>
    <x v="1516"/>
    <x v="2685"/>
    <n v="1"/>
    <n v="0.3"/>
    <x v="2968"/>
    <x v="3"/>
    <x v="0"/>
    <n v="0.25"/>
    <n v="9.0909090909090912E-2"/>
  </r>
  <r>
    <x v="3355"/>
    <s v="US-2016-150434"/>
    <x v="866"/>
    <d v="2016-07-24T00:00:00"/>
    <s v="Standard Class"/>
    <s v="CA-12310"/>
    <x v="119"/>
    <x v="1"/>
    <x v="0"/>
    <s v="Bristol"/>
    <x v="29"/>
    <n v="6010"/>
    <x v="3"/>
    <s v="OFF-BI-10003694"/>
    <x v="1"/>
    <x v="8"/>
    <x v="858"/>
    <x v="1513"/>
    <n v="2"/>
    <n v="0"/>
    <x v="1597"/>
    <x v="3"/>
    <x v="0"/>
    <n v="0.25"/>
    <n v="9.0909090909090912E-2"/>
  </r>
  <r>
    <x v="3356"/>
    <s v="US-2016-150434"/>
    <x v="866"/>
    <d v="2016-07-24T00:00:00"/>
    <s v="Standard Class"/>
    <s v="CA-12310"/>
    <x v="119"/>
    <x v="1"/>
    <x v="0"/>
    <s v="Bristol"/>
    <x v="29"/>
    <n v="6010"/>
    <x v="3"/>
    <s v="OFF-BI-10002160"/>
    <x v="1"/>
    <x v="8"/>
    <x v="315"/>
    <x v="2686"/>
    <n v="1"/>
    <n v="0"/>
    <x v="2969"/>
    <x v="3"/>
    <x v="0"/>
    <n v="0.25"/>
    <n v="9.0909090909090912E-2"/>
  </r>
  <r>
    <x v="3357"/>
    <s v="CA-2019-100335"/>
    <x v="210"/>
    <d v="2019-09-13T00:00:00"/>
    <s v="Standard Class"/>
    <s v="NF-18595"/>
    <x v="376"/>
    <x v="2"/>
    <x v="0"/>
    <s v="Chicago"/>
    <x v="10"/>
    <n v="60610"/>
    <x v="2"/>
    <s v="OFF-PA-10001685"/>
    <x v="1"/>
    <x v="10"/>
    <x v="33"/>
    <x v="2687"/>
    <n v="9"/>
    <n v="0.2"/>
    <x v="2970"/>
    <x v="2"/>
    <x v="0"/>
    <n v="1"/>
    <n v="8.3333333333333329E-2"/>
  </r>
  <r>
    <x v="3358"/>
    <s v="CA-2018-139234"/>
    <x v="715"/>
    <d v="2018-05-10T00:00:00"/>
    <s v="Standard Class"/>
    <s v="AF-10870"/>
    <x v="578"/>
    <x v="0"/>
    <x v="0"/>
    <s v="Chicago"/>
    <x v="10"/>
    <n v="60610"/>
    <x v="2"/>
    <s v="OFF-BI-10000773"/>
    <x v="1"/>
    <x v="8"/>
    <x v="386"/>
    <x v="2688"/>
    <n v="2"/>
    <n v="0.8"/>
    <x v="2971"/>
    <x v="2"/>
    <x v="0"/>
    <n v="0.5"/>
    <n v="6.25E-2"/>
  </r>
  <r>
    <x v="3359"/>
    <s v="CA-2018-139234"/>
    <x v="715"/>
    <d v="2018-05-10T00:00:00"/>
    <s v="Standard Class"/>
    <s v="AF-10870"/>
    <x v="578"/>
    <x v="0"/>
    <x v="0"/>
    <s v="Chicago"/>
    <x v="10"/>
    <n v="60610"/>
    <x v="2"/>
    <s v="TEC-AC-10004510"/>
    <x v="2"/>
    <x v="11"/>
    <x v="953"/>
    <x v="2689"/>
    <n v="2"/>
    <n v="0.2"/>
    <x v="2972"/>
    <x v="2"/>
    <x v="0"/>
    <n v="0.5"/>
    <n v="6.25E-2"/>
  </r>
  <r>
    <x v="3360"/>
    <s v="US-2017-142020"/>
    <x v="593"/>
    <d v="2017-06-08T00:00:00"/>
    <s v="Second Class"/>
    <s v="TC-21535"/>
    <x v="426"/>
    <x v="2"/>
    <x v="0"/>
    <s v="New York City"/>
    <x v="15"/>
    <n v="10024"/>
    <x v="3"/>
    <s v="OFF-PA-10004569"/>
    <x v="1"/>
    <x v="10"/>
    <x v="230"/>
    <x v="2690"/>
    <n v="4"/>
    <n v="0"/>
    <x v="2973"/>
    <x v="3"/>
    <x v="0"/>
    <n v="0.5"/>
    <n v="0.1"/>
  </r>
  <r>
    <x v="3361"/>
    <s v="US-2017-142020"/>
    <x v="593"/>
    <d v="2017-06-08T00:00:00"/>
    <s v="Second Class"/>
    <s v="TC-21535"/>
    <x v="426"/>
    <x v="2"/>
    <x v="0"/>
    <s v="New York City"/>
    <x v="15"/>
    <n v="10024"/>
    <x v="3"/>
    <s v="FUR-FU-10000672"/>
    <x v="0"/>
    <x v="5"/>
    <x v="1517"/>
    <x v="2691"/>
    <n v="3"/>
    <n v="0"/>
    <x v="2974"/>
    <x v="3"/>
    <x v="0"/>
    <n v="0.5"/>
    <n v="0.1"/>
  </r>
  <r>
    <x v="3362"/>
    <s v="CA-2017-139962"/>
    <x v="350"/>
    <d v="2017-12-20T00:00:00"/>
    <s v="Standard Class"/>
    <s v="Dp-13240"/>
    <x v="656"/>
    <x v="2"/>
    <x v="0"/>
    <s v="Revere"/>
    <x v="31"/>
    <n v="2151"/>
    <x v="3"/>
    <s v="OFF-PA-10004451"/>
    <x v="1"/>
    <x v="10"/>
    <x v="498"/>
    <x v="541"/>
    <n v="3"/>
    <n v="0"/>
    <x v="551"/>
    <x v="3"/>
    <x v="0"/>
    <n v="0.5"/>
    <n v="3.4482758620689655E-2"/>
  </r>
  <r>
    <x v="3363"/>
    <s v="CA-2017-139962"/>
    <x v="350"/>
    <d v="2017-12-20T00:00:00"/>
    <s v="Standard Class"/>
    <s v="Dp-13240"/>
    <x v="656"/>
    <x v="2"/>
    <x v="0"/>
    <s v="Revere"/>
    <x v="31"/>
    <n v="2151"/>
    <x v="3"/>
    <s v="OFF-BI-10004738"/>
    <x v="1"/>
    <x v="8"/>
    <x v="92"/>
    <x v="2692"/>
    <n v="2"/>
    <n v="0"/>
    <x v="2975"/>
    <x v="3"/>
    <x v="0"/>
    <n v="0.5"/>
    <n v="3.4482758620689655E-2"/>
  </r>
  <r>
    <x v="3364"/>
    <s v="CA-2018-130050"/>
    <x v="87"/>
    <d v="2018-07-18T00:00:00"/>
    <s v="Second Class"/>
    <s v="MC-17425"/>
    <x v="466"/>
    <x v="1"/>
    <x v="0"/>
    <s v="Houston"/>
    <x v="5"/>
    <n v="77036"/>
    <x v="2"/>
    <s v="FUR-FU-10001940"/>
    <x v="0"/>
    <x v="5"/>
    <x v="222"/>
    <x v="1250"/>
    <n v="3"/>
    <n v="0.6"/>
    <x v="2976"/>
    <x v="2"/>
    <x v="0"/>
    <n v="1"/>
    <n v="0.1"/>
  </r>
  <r>
    <x v="3365"/>
    <s v="CA-2016-115161"/>
    <x v="867"/>
    <d v="2016-02-02T00:00:00"/>
    <s v="First Class"/>
    <s v="LC-17050"/>
    <x v="702"/>
    <x v="0"/>
    <x v="0"/>
    <s v="Mission Viejo"/>
    <x v="1"/>
    <n v="92691"/>
    <x v="1"/>
    <s v="FUR-BO-10003966"/>
    <x v="0"/>
    <x v="0"/>
    <x v="1095"/>
    <x v="1413"/>
    <n v="2"/>
    <n v="0.15"/>
    <x v="2977"/>
    <x v="1"/>
    <x v="0"/>
    <n v="1"/>
    <n v="0.1111111111111111"/>
  </r>
  <r>
    <x v="3366"/>
    <s v="CA-2016-165379"/>
    <x v="868"/>
    <d v="2016-07-15T00:00:00"/>
    <s v="Standard Class"/>
    <s v="BM-11650"/>
    <x v="312"/>
    <x v="1"/>
    <x v="0"/>
    <s v="Dallas"/>
    <x v="5"/>
    <n v="75217"/>
    <x v="2"/>
    <s v="OFF-PA-10003072"/>
    <x v="1"/>
    <x v="10"/>
    <x v="927"/>
    <x v="563"/>
    <n v="2"/>
    <n v="0.2"/>
    <x v="572"/>
    <x v="2"/>
    <x v="0"/>
    <n v="0.5"/>
    <n v="3.4482758620689655E-2"/>
  </r>
  <r>
    <x v="3367"/>
    <s v="CA-2016-165379"/>
    <x v="868"/>
    <d v="2016-07-15T00:00:00"/>
    <s v="Standard Class"/>
    <s v="BM-11650"/>
    <x v="312"/>
    <x v="1"/>
    <x v="0"/>
    <s v="Dallas"/>
    <x v="5"/>
    <n v="75217"/>
    <x v="2"/>
    <s v="OFF-PA-10002245"/>
    <x v="1"/>
    <x v="10"/>
    <x v="1343"/>
    <x v="646"/>
    <n v="3"/>
    <n v="0.2"/>
    <x v="2978"/>
    <x v="2"/>
    <x v="0"/>
    <n v="0.5"/>
    <n v="3.4482758620689655E-2"/>
  </r>
  <r>
    <x v="3368"/>
    <s v="CA-2017-115511"/>
    <x v="82"/>
    <d v="2017-11-25T00:00:00"/>
    <s v="Standard Class"/>
    <s v="NW-18400"/>
    <x v="508"/>
    <x v="0"/>
    <x v="0"/>
    <s v="Las Vegas"/>
    <x v="33"/>
    <n v="89115"/>
    <x v="1"/>
    <s v="FUR-BO-10002598"/>
    <x v="0"/>
    <x v="0"/>
    <x v="1518"/>
    <x v="1741"/>
    <n v="2"/>
    <n v="0"/>
    <x v="2979"/>
    <x v="1"/>
    <x v="0"/>
    <n v="0.5"/>
    <n v="4.5454545454545456E-2"/>
  </r>
  <r>
    <x v="3369"/>
    <s v="CA-2017-115511"/>
    <x v="82"/>
    <d v="2017-11-25T00:00:00"/>
    <s v="Standard Class"/>
    <s v="NW-18400"/>
    <x v="508"/>
    <x v="0"/>
    <x v="0"/>
    <s v="Las Vegas"/>
    <x v="33"/>
    <n v="89115"/>
    <x v="1"/>
    <s v="OFF-BI-10002225"/>
    <x v="1"/>
    <x v="8"/>
    <x v="340"/>
    <x v="2693"/>
    <n v="4"/>
    <n v="0.2"/>
    <x v="2980"/>
    <x v="1"/>
    <x v="0"/>
    <n v="0.5"/>
    <n v="4.5454545454545456E-2"/>
  </r>
  <r>
    <x v="3370"/>
    <s v="CA-2018-134887"/>
    <x v="869"/>
    <d v="2018-03-25T00:00:00"/>
    <s v="Same Day"/>
    <s v="TB-21280"/>
    <x v="509"/>
    <x v="0"/>
    <x v="0"/>
    <s v="Norman"/>
    <x v="26"/>
    <n v="73071"/>
    <x v="2"/>
    <s v="TEC-AC-10003832"/>
    <x v="2"/>
    <x v="11"/>
    <x v="218"/>
    <x v="2694"/>
    <n v="5"/>
    <n v="0"/>
    <x v="2981"/>
    <x v="2"/>
    <x v="0"/>
    <n v="1"/>
    <n v="9.0909090909090912E-2"/>
  </r>
  <r>
    <x v="3371"/>
    <s v="CA-2019-123778"/>
    <x v="397"/>
    <d v="2019-09-30T00:00:00"/>
    <s v="Standard Class"/>
    <s v="BS-11755"/>
    <x v="94"/>
    <x v="0"/>
    <x v="0"/>
    <s v="San Francisco"/>
    <x v="1"/>
    <n v="94122"/>
    <x v="1"/>
    <s v="OFF-BI-10000822"/>
    <x v="1"/>
    <x v="8"/>
    <x v="967"/>
    <x v="63"/>
    <n v="6"/>
    <n v="0.2"/>
    <x v="2982"/>
    <x v="1"/>
    <x v="0"/>
    <n v="0.5"/>
    <n v="7.1428571428571425E-2"/>
  </r>
  <r>
    <x v="3372"/>
    <s v="CA-2019-123778"/>
    <x v="397"/>
    <d v="2019-09-30T00:00:00"/>
    <s v="Standard Class"/>
    <s v="BS-11755"/>
    <x v="94"/>
    <x v="0"/>
    <x v="0"/>
    <s v="San Francisco"/>
    <x v="1"/>
    <n v="94122"/>
    <x v="1"/>
    <s v="OFF-AP-10001242"/>
    <x v="1"/>
    <x v="9"/>
    <x v="1417"/>
    <x v="2695"/>
    <n v="2"/>
    <n v="0"/>
    <x v="2983"/>
    <x v="1"/>
    <x v="0"/>
    <n v="0.5"/>
    <n v="7.1428571428571425E-2"/>
  </r>
  <r>
    <x v="3373"/>
    <s v="CA-2017-161718"/>
    <x v="784"/>
    <d v="2017-12-10T00:00:00"/>
    <s v="Standard Class"/>
    <s v="SO-20335"/>
    <x v="2"/>
    <x v="0"/>
    <x v="0"/>
    <s v="Hempstead"/>
    <x v="15"/>
    <n v="11550"/>
    <x v="3"/>
    <s v="FUR-FU-10002445"/>
    <x v="0"/>
    <x v="5"/>
    <x v="1448"/>
    <x v="2696"/>
    <n v="3"/>
    <n v="0"/>
    <x v="2984"/>
    <x v="3"/>
    <x v="0"/>
    <n v="0.25"/>
    <n v="6.6666666666666666E-2"/>
  </r>
  <r>
    <x v="3374"/>
    <s v="CA-2017-161718"/>
    <x v="784"/>
    <d v="2017-12-10T00:00:00"/>
    <s v="Standard Class"/>
    <s v="SO-20335"/>
    <x v="2"/>
    <x v="0"/>
    <x v="0"/>
    <s v="Hempstead"/>
    <x v="15"/>
    <n v="11550"/>
    <x v="3"/>
    <s v="FUR-CH-10002372"/>
    <x v="0"/>
    <x v="1"/>
    <x v="395"/>
    <x v="2697"/>
    <n v="5"/>
    <n v="0.1"/>
    <x v="2985"/>
    <x v="3"/>
    <x v="0"/>
    <n v="0.25"/>
    <n v="6.6666666666666666E-2"/>
  </r>
  <r>
    <x v="3375"/>
    <s v="CA-2017-161718"/>
    <x v="784"/>
    <d v="2017-12-10T00:00:00"/>
    <s v="Standard Class"/>
    <s v="SO-20335"/>
    <x v="2"/>
    <x v="0"/>
    <x v="0"/>
    <s v="Hempstead"/>
    <x v="15"/>
    <n v="11550"/>
    <x v="3"/>
    <s v="TEC-PH-10000376"/>
    <x v="2"/>
    <x v="7"/>
    <x v="433"/>
    <x v="792"/>
    <n v="4"/>
    <n v="0"/>
    <x v="2986"/>
    <x v="3"/>
    <x v="0"/>
    <n v="0.25"/>
    <n v="6.6666666666666666E-2"/>
  </r>
  <r>
    <x v="3376"/>
    <s v="CA-2017-161718"/>
    <x v="784"/>
    <d v="2017-12-10T00:00:00"/>
    <s v="Standard Class"/>
    <s v="SO-20335"/>
    <x v="2"/>
    <x v="0"/>
    <x v="0"/>
    <s v="Hempstead"/>
    <x v="15"/>
    <n v="11550"/>
    <x v="3"/>
    <s v="FUR-CH-10002965"/>
    <x v="0"/>
    <x v="1"/>
    <x v="229"/>
    <x v="2698"/>
    <n v="2"/>
    <n v="0.1"/>
    <x v="2987"/>
    <x v="3"/>
    <x v="0"/>
    <n v="0.25"/>
    <n v="6.6666666666666666E-2"/>
  </r>
  <r>
    <x v="3377"/>
    <s v="CA-2018-100671"/>
    <x v="474"/>
    <d v="2018-11-04T00:00:00"/>
    <s v="First Class"/>
    <s v="CS-12490"/>
    <x v="703"/>
    <x v="1"/>
    <x v="0"/>
    <s v="Conroe"/>
    <x v="5"/>
    <n v="77301"/>
    <x v="2"/>
    <s v="OFF-ST-10004950"/>
    <x v="1"/>
    <x v="4"/>
    <x v="1519"/>
    <x v="2699"/>
    <n v="9"/>
    <n v="0.2"/>
    <x v="2988"/>
    <x v="2"/>
    <x v="0"/>
    <n v="1"/>
    <n v="0.1111111111111111"/>
  </r>
  <r>
    <x v="3378"/>
    <s v="CA-2019-142867"/>
    <x v="294"/>
    <d v="2019-03-21T00:00:00"/>
    <s v="Standard Class"/>
    <s v="PO-19180"/>
    <x v="178"/>
    <x v="2"/>
    <x v="0"/>
    <s v="Houston"/>
    <x v="5"/>
    <n v="77095"/>
    <x v="2"/>
    <s v="OFF-BI-10003166"/>
    <x v="1"/>
    <x v="8"/>
    <x v="1414"/>
    <x v="2700"/>
    <n v="6"/>
    <n v="0.8"/>
    <x v="2989"/>
    <x v="2"/>
    <x v="1"/>
    <n v="0.5"/>
    <n v="5.5555555555555552E-2"/>
  </r>
  <r>
    <x v="3379"/>
    <s v="CA-2019-142867"/>
    <x v="294"/>
    <d v="2019-03-21T00:00:00"/>
    <s v="Standard Class"/>
    <s v="PO-19180"/>
    <x v="178"/>
    <x v="2"/>
    <x v="0"/>
    <s v="Houston"/>
    <x v="5"/>
    <n v="77095"/>
    <x v="2"/>
    <s v="OFF-PA-10004610"/>
    <x v="1"/>
    <x v="10"/>
    <x v="1520"/>
    <x v="1518"/>
    <n v="3"/>
    <n v="0.2"/>
    <x v="1603"/>
    <x v="2"/>
    <x v="1"/>
    <n v="0.5"/>
    <n v="5.5555555555555552E-2"/>
  </r>
  <r>
    <x v="3380"/>
    <s v="CA-2019-103156"/>
    <x v="51"/>
    <d v="2019-11-24T00:00:00"/>
    <s v="First Class"/>
    <s v="TD-20995"/>
    <x v="143"/>
    <x v="0"/>
    <x v="0"/>
    <s v="Philadelphia"/>
    <x v="9"/>
    <n v="19120"/>
    <x v="3"/>
    <s v="FUR-FU-10000320"/>
    <x v="0"/>
    <x v="5"/>
    <x v="1521"/>
    <x v="2701"/>
    <n v="9"/>
    <n v="0.2"/>
    <x v="2990"/>
    <x v="3"/>
    <x v="0"/>
    <n v="1"/>
    <n v="6.25E-2"/>
  </r>
  <r>
    <x v="3381"/>
    <s v="US-2019-162208"/>
    <x v="151"/>
    <d v="2019-08-30T00:00:00"/>
    <s v="First Class"/>
    <s v="SP-20620"/>
    <x v="407"/>
    <x v="1"/>
    <x v="0"/>
    <s v="Tampa"/>
    <x v="2"/>
    <n v="33614"/>
    <x v="0"/>
    <s v="OFF-EN-10004030"/>
    <x v="1"/>
    <x v="12"/>
    <x v="136"/>
    <x v="1699"/>
    <n v="1"/>
    <n v="0.2"/>
    <x v="2991"/>
    <x v="0"/>
    <x v="0"/>
    <n v="1"/>
    <n v="4.1666666666666664E-2"/>
  </r>
  <r>
    <x v="3382"/>
    <s v="CA-2017-130659"/>
    <x v="784"/>
    <d v="2017-12-09T00:00:00"/>
    <s v="Second Class"/>
    <s v="MS-17365"/>
    <x v="333"/>
    <x v="0"/>
    <x v="0"/>
    <s v="New York City"/>
    <x v="15"/>
    <n v="10035"/>
    <x v="3"/>
    <s v="OFF-EN-10004147"/>
    <x v="1"/>
    <x v="12"/>
    <x v="1288"/>
    <x v="1465"/>
    <n v="3"/>
    <n v="0"/>
    <x v="1544"/>
    <x v="3"/>
    <x v="0"/>
    <n v="0.33333333333333331"/>
    <n v="4.1666666666666664E-2"/>
  </r>
  <r>
    <x v="3383"/>
    <s v="CA-2017-130659"/>
    <x v="784"/>
    <d v="2017-12-09T00:00:00"/>
    <s v="Second Class"/>
    <s v="MS-17365"/>
    <x v="333"/>
    <x v="0"/>
    <x v="0"/>
    <s v="New York City"/>
    <x v="15"/>
    <n v="10035"/>
    <x v="3"/>
    <s v="FUR-CH-10003535"/>
    <x v="0"/>
    <x v="1"/>
    <x v="1522"/>
    <x v="2702"/>
    <n v="7"/>
    <n v="0.1"/>
    <x v="2992"/>
    <x v="3"/>
    <x v="0"/>
    <n v="0.33333333333333331"/>
    <n v="4.1666666666666664E-2"/>
  </r>
  <r>
    <x v="3384"/>
    <s v="CA-2017-130659"/>
    <x v="784"/>
    <d v="2017-12-09T00:00:00"/>
    <s v="Second Class"/>
    <s v="MS-17365"/>
    <x v="333"/>
    <x v="0"/>
    <x v="0"/>
    <s v="New York City"/>
    <x v="15"/>
    <n v="10035"/>
    <x v="3"/>
    <s v="TEC-PH-10004586"/>
    <x v="2"/>
    <x v="7"/>
    <x v="899"/>
    <x v="2703"/>
    <n v="5"/>
    <n v="0"/>
    <x v="2993"/>
    <x v="3"/>
    <x v="0"/>
    <n v="0.33333333333333331"/>
    <n v="4.1666666666666664E-2"/>
  </r>
  <r>
    <x v="3385"/>
    <s v="CA-2019-148404"/>
    <x v="566"/>
    <d v="2019-10-11T00:00:00"/>
    <s v="Standard Class"/>
    <s v="Dp-13240"/>
    <x v="656"/>
    <x v="2"/>
    <x v="0"/>
    <s v="Charlotte"/>
    <x v="3"/>
    <n v="28205"/>
    <x v="0"/>
    <s v="OFF-ST-10003208"/>
    <x v="1"/>
    <x v="4"/>
    <x v="246"/>
    <x v="2704"/>
    <n v="4"/>
    <n v="0.2"/>
    <x v="2994"/>
    <x v="0"/>
    <x v="0"/>
    <n v="0.2"/>
    <n v="3.4482758620689655E-2"/>
  </r>
  <r>
    <x v="3386"/>
    <s v="CA-2019-148404"/>
    <x v="566"/>
    <d v="2019-10-11T00:00:00"/>
    <s v="Standard Class"/>
    <s v="Dp-13240"/>
    <x v="656"/>
    <x v="2"/>
    <x v="0"/>
    <s v="Charlotte"/>
    <x v="3"/>
    <n v="28205"/>
    <x v="0"/>
    <s v="OFF-FA-10003112"/>
    <x v="1"/>
    <x v="13"/>
    <x v="128"/>
    <x v="2247"/>
    <n v="3"/>
    <n v="0.2"/>
    <x v="2425"/>
    <x v="0"/>
    <x v="0"/>
    <n v="0.2"/>
    <n v="3.4482758620689655E-2"/>
  </r>
  <r>
    <x v="3387"/>
    <s v="CA-2019-148404"/>
    <x v="566"/>
    <d v="2019-10-11T00:00:00"/>
    <s v="Standard Class"/>
    <s v="Dp-13240"/>
    <x v="656"/>
    <x v="2"/>
    <x v="0"/>
    <s v="Charlotte"/>
    <x v="3"/>
    <n v="28205"/>
    <x v="0"/>
    <s v="TEC-PH-10004447"/>
    <x v="2"/>
    <x v="7"/>
    <x v="866"/>
    <x v="2705"/>
    <n v="2"/>
    <n v="0.2"/>
    <x v="2995"/>
    <x v="0"/>
    <x v="0"/>
    <n v="0.2"/>
    <n v="3.4482758620689655E-2"/>
  </r>
  <r>
    <x v="3388"/>
    <s v="CA-2019-148404"/>
    <x v="566"/>
    <d v="2019-10-11T00:00:00"/>
    <s v="Standard Class"/>
    <s v="Dp-13240"/>
    <x v="656"/>
    <x v="2"/>
    <x v="0"/>
    <s v="Charlotte"/>
    <x v="3"/>
    <n v="28205"/>
    <x v="0"/>
    <s v="OFF-BI-10002854"/>
    <x v="1"/>
    <x v="8"/>
    <x v="904"/>
    <x v="2706"/>
    <n v="6"/>
    <n v="0.7"/>
    <x v="2996"/>
    <x v="0"/>
    <x v="0"/>
    <n v="0.2"/>
    <n v="3.4482758620689655E-2"/>
  </r>
  <r>
    <x v="3389"/>
    <s v="CA-2019-148404"/>
    <x v="566"/>
    <d v="2019-10-11T00:00:00"/>
    <s v="Standard Class"/>
    <s v="Dp-13240"/>
    <x v="656"/>
    <x v="2"/>
    <x v="0"/>
    <s v="Charlotte"/>
    <x v="3"/>
    <n v="28205"/>
    <x v="0"/>
    <s v="FUR-TA-10001039"/>
    <x v="0"/>
    <x v="3"/>
    <x v="832"/>
    <x v="1259"/>
    <n v="3"/>
    <n v="0.4"/>
    <x v="1308"/>
    <x v="0"/>
    <x v="0"/>
    <n v="0.2"/>
    <n v="3.4482758620689655E-2"/>
  </r>
  <r>
    <x v="3390"/>
    <s v="CA-2019-101077"/>
    <x v="613"/>
    <d v="2019-03-30T00:00:00"/>
    <s v="Second Class"/>
    <s v="DB-13660"/>
    <x v="551"/>
    <x v="0"/>
    <x v="0"/>
    <s v="Dallas"/>
    <x v="5"/>
    <n v="75081"/>
    <x v="2"/>
    <s v="OFF-PA-10004239"/>
    <x v="1"/>
    <x v="10"/>
    <x v="1421"/>
    <x v="1312"/>
    <n v="2"/>
    <n v="0.2"/>
    <x v="2997"/>
    <x v="2"/>
    <x v="0"/>
    <n v="1"/>
    <n v="0.1"/>
  </r>
  <r>
    <x v="3391"/>
    <s v="CA-2016-166471"/>
    <x v="128"/>
    <d v="2016-08-13T00:00:00"/>
    <s v="Standard Class"/>
    <s v="MG-17650"/>
    <x v="377"/>
    <x v="2"/>
    <x v="0"/>
    <s v="Seattle"/>
    <x v="4"/>
    <n v="98103"/>
    <x v="1"/>
    <s v="TEC-PH-10001530"/>
    <x v="2"/>
    <x v="7"/>
    <x v="638"/>
    <x v="2707"/>
    <n v="4"/>
    <n v="0.2"/>
    <x v="2998"/>
    <x v="1"/>
    <x v="0"/>
    <n v="0.5"/>
    <n v="7.1428571428571425E-2"/>
  </r>
  <r>
    <x v="3392"/>
    <s v="CA-2016-166471"/>
    <x v="128"/>
    <d v="2016-08-13T00:00:00"/>
    <s v="Standard Class"/>
    <s v="MG-17650"/>
    <x v="377"/>
    <x v="2"/>
    <x v="0"/>
    <s v="Seattle"/>
    <x v="4"/>
    <n v="98103"/>
    <x v="1"/>
    <s v="TEC-PH-10000038"/>
    <x v="2"/>
    <x v="7"/>
    <x v="1065"/>
    <x v="2708"/>
    <n v="2"/>
    <n v="0.2"/>
    <x v="2999"/>
    <x v="1"/>
    <x v="0"/>
    <n v="0.5"/>
    <n v="7.1428571428571425E-2"/>
  </r>
  <r>
    <x v="3393"/>
    <s v="CA-2016-105340"/>
    <x v="754"/>
    <d v="2016-11-25T00:00:00"/>
    <s v="First Class"/>
    <s v="EH-14185"/>
    <x v="699"/>
    <x v="0"/>
    <x v="0"/>
    <s v="Pasadena"/>
    <x v="5"/>
    <n v="77506"/>
    <x v="2"/>
    <s v="OFF-BI-10001765"/>
    <x v="1"/>
    <x v="8"/>
    <x v="994"/>
    <x v="2709"/>
    <n v="1"/>
    <n v="0.8"/>
    <x v="3000"/>
    <x v="2"/>
    <x v="0"/>
    <n v="1"/>
    <n v="0.125"/>
  </r>
  <r>
    <x v="3394"/>
    <s v="US-2019-131583"/>
    <x v="193"/>
    <d v="2019-06-10T00:00:00"/>
    <s v="Same Day"/>
    <s v="CL-11890"/>
    <x v="488"/>
    <x v="0"/>
    <x v="0"/>
    <s v="Philadelphia"/>
    <x v="9"/>
    <n v="19143"/>
    <x v="3"/>
    <s v="OFF-PA-10000380"/>
    <x v="1"/>
    <x v="10"/>
    <x v="1290"/>
    <x v="2710"/>
    <n v="6"/>
    <n v="0.2"/>
    <x v="3001"/>
    <x v="3"/>
    <x v="0"/>
    <n v="1"/>
    <n v="0.14285714285714285"/>
  </r>
  <r>
    <x v="3395"/>
    <s v="US-2019-148362"/>
    <x v="870"/>
    <d v="2019-07-08T00:00:00"/>
    <s v="Standard Class"/>
    <s v="KF-16285"/>
    <x v="580"/>
    <x v="2"/>
    <x v="0"/>
    <s v="Indianapolis"/>
    <x v="14"/>
    <n v="46203"/>
    <x v="2"/>
    <s v="OFF-ST-10001128"/>
    <x v="1"/>
    <x v="4"/>
    <x v="1427"/>
    <x v="2337"/>
    <n v="4"/>
    <n v="0"/>
    <x v="3002"/>
    <x v="2"/>
    <x v="0"/>
    <n v="0.33333333333333331"/>
    <n v="5.5555555555555552E-2"/>
  </r>
  <r>
    <x v="3396"/>
    <s v="US-2019-148362"/>
    <x v="870"/>
    <d v="2019-07-08T00:00:00"/>
    <s v="Standard Class"/>
    <s v="KF-16285"/>
    <x v="580"/>
    <x v="2"/>
    <x v="0"/>
    <s v="Indianapolis"/>
    <x v="14"/>
    <n v="46203"/>
    <x v="2"/>
    <s v="OFF-BI-10003656"/>
    <x v="1"/>
    <x v="8"/>
    <x v="13"/>
    <x v="2711"/>
    <n v="1"/>
    <n v="0"/>
    <x v="3003"/>
    <x v="2"/>
    <x v="0"/>
    <n v="0.33333333333333331"/>
    <n v="5.5555555555555552E-2"/>
  </r>
  <r>
    <x v="3397"/>
    <s v="US-2019-148362"/>
    <x v="870"/>
    <d v="2019-07-08T00:00:00"/>
    <s v="Standard Class"/>
    <s v="KF-16285"/>
    <x v="580"/>
    <x v="2"/>
    <x v="0"/>
    <s v="Indianapolis"/>
    <x v="14"/>
    <n v="46203"/>
    <x v="2"/>
    <s v="OFF-PA-10003441"/>
    <x v="1"/>
    <x v="10"/>
    <x v="490"/>
    <x v="243"/>
    <n v="4"/>
    <n v="0"/>
    <x v="245"/>
    <x v="2"/>
    <x v="0"/>
    <n v="0.33333333333333331"/>
    <n v="5.5555555555555552E-2"/>
  </r>
  <r>
    <x v="3398"/>
    <s v="CA-2016-102274"/>
    <x v="871"/>
    <d v="2016-11-26T00:00:00"/>
    <s v="Standard Class"/>
    <s v="DH-13075"/>
    <x v="704"/>
    <x v="1"/>
    <x v="0"/>
    <s v="Richmond"/>
    <x v="0"/>
    <n v="40475"/>
    <x v="0"/>
    <s v="TEC-PH-10002923"/>
    <x v="2"/>
    <x v="7"/>
    <x v="687"/>
    <x v="2712"/>
    <n v="1"/>
    <n v="0"/>
    <x v="3004"/>
    <x v="0"/>
    <x v="0"/>
    <n v="0.25"/>
    <n v="4.3478260869565216E-2"/>
  </r>
  <r>
    <x v="3399"/>
    <s v="CA-2016-102274"/>
    <x v="871"/>
    <d v="2016-11-26T00:00:00"/>
    <s v="Standard Class"/>
    <s v="DH-13075"/>
    <x v="704"/>
    <x v="1"/>
    <x v="0"/>
    <s v="Richmond"/>
    <x v="0"/>
    <n v="40475"/>
    <x v="0"/>
    <s v="OFF-PA-10004359"/>
    <x v="1"/>
    <x v="10"/>
    <x v="1068"/>
    <x v="2713"/>
    <n v="6"/>
    <n v="0"/>
    <x v="3005"/>
    <x v="0"/>
    <x v="0"/>
    <n v="0.25"/>
    <n v="4.3478260869565216E-2"/>
  </r>
  <r>
    <x v="3400"/>
    <s v="CA-2016-102274"/>
    <x v="871"/>
    <d v="2016-11-26T00:00:00"/>
    <s v="Standard Class"/>
    <s v="DH-13075"/>
    <x v="704"/>
    <x v="1"/>
    <x v="0"/>
    <s v="Richmond"/>
    <x v="0"/>
    <n v="40475"/>
    <x v="0"/>
    <s v="OFF-ST-10001511"/>
    <x v="1"/>
    <x v="4"/>
    <x v="556"/>
    <x v="2714"/>
    <n v="3"/>
    <n v="0"/>
    <x v="3006"/>
    <x v="0"/>
    <x v="0"/>
    <n v="0.25"/>
    <n v="4.3478260869565216E-2"/>
  </r>
  <r>
    <x v="3401"/>
    <s v="CA-2016-102274"/>
    <x v="871"/>
    <d v="2016-11-26T00:00:00"/>
    <s v="Standard Class"/>
    <s v="DH-13075"/>
    <x v="704"/>
    <x v="1"/>
    <x v="0"/>
    <s v="Richmond"/>
    <x v="0"/>
    <n v="40475"/>
    <x v="0"/>
    <s v="OFF-AR-10002833"/>
    <x v="1"/>
    <x v="6"/>
    <x v="6"/>
    <x v="1410"/>
    <n v="3"/>
    <n v="0"/>
    <x v="2241"/>
    <x v="0"/>
    <x v="0"/>
    <n v="0.25"/>
    <n v="4.3478260869565216E-2"/>
  </r>
  <r>
    <x v="3402"/>
    <s v="CA-2017-129700"/>
    <x v="124"/>
    <d v="2017-05-05T00:00:00"/>
    <s v="First Class"/>
    <s v="LA-16780"/>
    <x v="156"/>
    <x v="1"/>
    <x v="0"/>
    <s v="Tinley Park"/>
    <x v="10"/>
    <n v="60477"/>
    <x v="2"/>
    <s v="FUR-FU-10001940"/>
    <x v="0"/>
    <x v="5"/>
    <x v="222"/>
    <x v="2715"/>
    <n v="7"/>
    <n v="0.6"/>
    <x v="3007"/>
    <x v="2"/>
    <x v="0"/>
    <n v="1"/>
    <n v="3.8461538461538464E-2"/>
  </r>
  <r>
    <x v="3403"/>
    <s v="CA-2019-168739"/>
    <x v="148"/>
    <d v="2019-06-05T00:00:00"/>
    <s v="Standard Class"/>
    <s v="HZ-14950"/>
    <x v="521"/>
    <x v="0"/>
    <x v="0"/>
    <s v="Houston"/>
    <x v="5"/>
    <n v="77095"/>
    <x v="2"/>
    <s v="FUR-FU-10003919"/>
    <x v="0"/>
    <x v="5"/>
    <x v="1523"/>
    <x v="2716"/>
    <n v="4"/>
    <n v="0.6"/>
    <x v="3008"/>
    <x v="2"/>
    <x v="0"/>
    <n v="1"/>
    <n v="0.16666666666666666"/>
  </r>
  <r>
    <x v="3404"/>
    <s v="CA-2017-152527"/>
    <x v="872"/>
    <d v="2017-10-17T00:00:00"/>
    <s v="Same Day"/>
    <s v="CM-12190"/>
    <x v="496"/>
    <x v="0"/>
    <x v="0"/>
    <s v="Los Angeles"/>
    <x v="1"/>
    <n v="90004"/>
    <x v="1"/>
    <s v="OFF-ST-10003479"/>
    <x v="1"/>
    <x v="4"/>
    <x v="41"/>
    <x v="42"/>
    <n v="2"/>
    <n v="0"/>
    <x v="42"/>
    <x v="1"/>
    <x v="0"/>
    <n v="1"/>
    <n v="0.14285714285714285"/>
  </r>
  <r>
    <x v="3405"/>
    <s v="US-2016-150119"/>
    <x v="488"/>
    <d v="2016-04-27T00:00:00"/>
    <s v="Standard Class"/>
    <s v="LB-16795"/>
    <x v="697"/>
    <x v="2"/>
    <x v="0"/>
    <s v="Columbus"/>
    <x v="24"/>
    <n v="43229"/>
    <x v="3"/>
    <s v="FUR-CH-10002965"/>
    <x v="0"/>
    <x v="1"/>
    <x v="229"/>
    <x v="2717"/>
    <n v="2"/>
    <n v="0.3"/>
    <x v="3009"/>
    <x v="3"/>
    <x v="0"/>
    <n v="0.25"/>
    <n v="4.1666666666666664E-2"/>
  </r>
  <r>
    <x v="3406"/>
    <s v="US-2016-150119"/>
    <x v="488"/>
    <d v="2016-04-27T00:00:00"/>
    <s v="Standard Class"/>
    <s v="LB-16795"/>
    <x v="697"/>
    <x v="2"/>
    <x v="0"/>
    <s v="Columbus"/>
    <x v="24"/>
    <n v="43229"/>
    <x v="3"/>
    <s v="FUR-CH-10002965"/>
    <x v="0"/>
    <x v="1"/>
    <x v="229"/>
    <x v="2717"/>
    <n v="2"/>
    <n v="0.3"/>
    <x v="3009"/>
    <x v="3"/>
    <x v="0"/>
    <n v="0.25"/>
    <n v="4.1666666666666664E-2"/>
  </r>
  <r>
    <x v="3407"/>
    <s v="US-2016-150119"/>
    <x v="488"/>
    <d v="2016-04-27T00:00:00"/>
    <s v="Standard Class"/>
    <s v="LB-16795"/>
    <x v="697"/>
    <x v="2"/>
    <x v="0"/>
    <s v="Columbus"/>
    <x v="24"/>
    <n v="43229"/>
    <x v="3"/>
    <s v="OFF-BI-10000145"/>
    <x v="1"/>
    <x v="8"/>
    <x v="742"/>
    <x v="2718"/>
    <n v="8"/>
    <n v="0.7"/>
    <x v="3010"/>
    <x v="3"/>
    <x v="0"/>
    <n v="0.25"/>
    <n v="4.1666666666666664E-2"/>
  </r>
  <r>
    <x v="3408"/>
    <s v="US-2016-150119"/>
    <x v="488"/>
    <d v="2016-04-27T00:00:00"/>
    <s v="Standard Class"/>
    <s v="LB-16795"/>
    <x v="697"/>
    <x v="2"/>
    <x v="0"/>
    <s v="Columbus"/>
    <x v="24"/>
    <n v="43229"/>
    <x v="3"/>
    <s v="FUR-FU-10002191"/>
    <x v="0"/>
    <x v="5"/>
    <x v="769"/>
    <x v="2719"/>
    <n v="4"/>
    <n v="0.2"/>
    <x v="3011"/>
    <x v="3"/>
    <x v="0"/>
    <n v="0.25"/>
    <n v="4.1666666666666664E-2"/>
  </r>
  <r>
    <x v="3409"/>
    <s v="US-2019-150847"/>
    <x v="504"/>
    <d v="2019-05-06T00:00:00"/>
    <s v="Standard Class"/>
    <s v="JF-15490"/>
    <x v="223"/>
    <x v="0"/>
    <x v="0"/>
    <s v="Columbus"/>
    <x v="24"/>
    <n v="43229"/>
    <x v="3"/>
    <s v="OFF-PA-10004451"/>
    <x v="1"/>
    <x v="10"/>
    <x v="498"/>
    <x v="563"/>
    <n v="2"/>
    <n v="0.2"/>
    <x v="572"/>
    <x v="3"/>
    <x v="0"/>
    <n v="1"/>
    <n v="6.6666666666666666E-2"/>
  </r>
  <r>
    <x v="3410"/>
    <s v="CA-2018-100244"/>
    <x v="873"/>
    <d v="2018-09-24T00:00:00"/>
    <s v="Standard Class"/>
    <s v="GM-14695"/>
    <x v="620"/>
    <x v="1"/>
    <x v="0"/>
    <s v="San Francisco"/>
    <x v="1"/>
    <n v="94122"/>
    <x v="1"/>
    <s v="OFF-PA-10001471"/>
    <x v="1"/>
    <x v="10"/>
    <x v="1477"/>
    <x v="2720"/>
    <n v="9"/>
    <n v="0"/>
    <x v="3012"/>
    <x v="1"/>
    <x v="0"/>
    <n v="0.2"/>
    <n v="9.0909090909090912E-2"/>
  </r>
  <r>
    <x v="3411"/>
    <s v="CA-2018-100244"/>
    <x v="873"/>
    <d v="2018-09-24T00:00:00"/>
    <s v="Standard Class"/>
    <s v="GM-14695"/>
    <x v="620"/>
    <x v="1"/>
    <x v="0"/>
    <s v="San Francisco"/>
    <x v="1"/>
    <n v="94122"/>
    <x v="1"/>
    <s v="OFF-BI-10003656"/>
    <x v="1"/>
    <x v="8"/>
    <x v="13"/>
    <x v="2721"/>
    <n v="2"/>
    <n v="0.2"/>
    <x v="3013"/>
    <x v="1"/>
    <x v="0"/>
    <n v="0.2"/>
    <n v="9.0909090909090912E-2"/>
  </r>
  <r>
    <x v="3412"/>
    <s v="CA-2018-100244"/>
    <x v="873"/>
    <d v="2018-09-24T00:00:00"/>
    <s v="Standard Class"/>
    <s v="GM-14695"/>
    <x v="620"/>
    <x v="1"/>
    <x v="0"/>
    <s v="San Francisco"/>
    <x v="1"/>
    <n v="94122"/>
    <x v="1"/>
    <s v="OFF-AR-10000940"/>
    <x v="1"/>
    <x v="6"/>
    <x v="135"/>
    <x v="2722"/>
    <n v="4"/>
    <n v="0"/>
    <x v="623"/>
    <x v="1"/>
    <x v="0"/>
    <n v="0.2"/>
    <n v="9.0909090909090912E-2"/>
  </r>
  <r>
    <x v="3413"/>
    <s v="CA-2018-100244"/>
    <x v="873"/>
    <d v="2018-09-24T00:00:00"/>
    <s v="Standard Class"/>
    <s v="GM-14695"/>
    <x v="620"/>
    <x v="1"/>
    <x v="0"/>
    <s v="San Francisco"/>
    <x v="1"/>
    <n v="94122"/>
    <x v="1"/>
    <s v="OFF-PA-10002319"/>
    <x v="1"/>
    <x v="10"/>
    <x v="1400"/>
    <x v="2723"/>
    <n v="2"/>
    <n v="0"/>
    <x v="3014"/>
    <x v="1"/>
    <x v="0"/>
    <n v="0.2"/>
    <n v="9.0909090909090912E-2"/>
  </r>
  <r>
    <x v="3414"/>
    <s v="CA-2018-100244"/>
    <x v="873"/>
    <d v="2018-09-24T00:00:00"/>
    <s v="Standard Class"/>
    <s v="GM-14695"/>
    <x v="620"/>
    <x v="1"/>
    <x v="0"/>
    <s v="San Francisco"/>
    <x v="1"/>
    <n v="94122"/>
    <x v="1"/>
    <s v="OFF-BI-10000977"/>
    <x v="1"/>
    <x v="8"/>
    <x v="991"/>
    <x v="2724"/>
    <n v="2"/>
    <n v="0.2"/>
    <x v="3015"/>
    <x v="1"/>
    <x v="0"/>
    <n v="0.2"/>
    <n v="9.0909090909090912E-2"/>
  </r>
  <r>
    <x v="3415"/>
    <s v="CA-2018-116540"/>
    <x v="476"/>
    <d v="2018-09-02T00:00:00"/>
    <s v="Same Day"/>
    <s v="SS-20590"/>
    <x v="196"/>
    <x v="0"/>
    <x v="0"/>
    <s v="Madison"/>
    <x v="6"/>
    <n v="53711"/>
    <x v="2"/>
    <s v="OFF-FA-10002676"/>
    <x v="1"/>
    <x v="13"/>
    <x v="1078"/>
    <x v="2725"/>
    <n v="1"/>
    <n v="0"/>
    <x v="3016"/>
    <x v="2"/>
    <x v="0"/>
    <n v="0.5"/>
    <n v="0.1111111111111111"/>
  </r>
  <r>
    <x v="3416"/>
    <s v="CA-2018-116540"/>
    <x v="476"/>
    <d v="2018-09-02T00:00:00"/>
    <s v="Same Day"/>
    <s v="SS-20590"/>
    <x v="196"/>
    <x v="0"/>
    <x v="0"/>
    <s v="Madison"/>
    <x v="6"/>
    <n v="53711"/>
    <x v="2"/>
    <s v="OFF-BI-10004970"/>
    <x v="1"/>
    <x v="8"/>
    <x v="917"/>
    <x v="341"/>
    <n v="2"/>
    <n v="0"/>
    <x v="1857"/>
    <x v="2"/>
    <x v="0"/>
    <n v="0.5"/>
    <n v="0.1111111111111111"/>
  </r>
  <r>
    <x v="3417"/>
    <s v="CA-2017-151841"/>
    <x v="381"/>
    <d v="2017-05-02T00:00:00"/>
    <s v="Standard Class"/>
    <s v="TC-21475"/>
    <x v="679"/>
    <x v="2"/>
    <x v="0"/>
    <s v="Aurora"/>
    <x v="22"/>
    <n v="80013"/>
    <x v="1"/>
    <s v="OFF-AP-10003971"/>
    <x v="1"/>
    <x v="9"/>
    <x v="923"/>
    <x v="2726"/>
    <n v="5"/>
    <n v="0.2"/>
    <x v="3017"/>
    <x v="1"/>
    <x v="0"/>
    <n v="0.5"/>
    <n v="9.0909090909090912E-2"/>
  </r>
  <r>
    <x v="3418"/>
    <s v="CA-2017-151841"/>
    <x v="381"/>
    <d v="2017-05-02T00:00:00"/>
    <s v="Standard Class"/>
    <s v="TC-21475"/>
    <x v="679"/>
    <x v="2"/>
    <x v="0"/>
    <s v="Aurora"/>
    <x v="22"/>
    <n v="80013"/>
    <x v="1"/>
    <s v="OFF-SU-10001574"/>
    <x v="1"/>
    <x v="14"/>
    <x v="503"/>
    <x v="572"/>
    <n v="2"/>
    <n v="0.2"/>
    <x v="581"/>
    <x v="1"/>
    <x v="0"/>
    <n v="0.5"/>
    <n v="9.0909090909090912E-2"/>
  </r>
  <r>
    <x v="3419"/>
    <s v="CA-2017-150791"/>
    <x v="684"/>
    <d v="2017-09-13T00:00:00"/>
    <s v="Standard Class"/>
    <s v="CC-12430"/>
    <x v="254"/>
    <x v="2"/>
    <x v="0"/>
    <s v="New York City"/>
    <x v="15"/>
    <n v="10024"/>
    <x v="3"/>
    <s v="FUR-CH-10000665"/>
    <x v="0"/>
    <x v="1"/>
    <x v="662"/>
    <x v="2659"/>
    <n v="2"/>
    <n v="0.1"/>
    <x v="3018"/>
    <x v="3"/>
    <x v="0"/>
    <n v="1"/>
    <n v="5.2631578947368418E-2"/>
  </r>
  <r>
    <x v="3420"/>
    <s v="CA-2018-134803"/>
    <x v="316"/>
    <d v="2018-06-03T00:00:00"/>
    <s v="Standard Class"/>
    <s v="CL-12565"/>
    <x v="52"/>
    <x v="0"/>
    <x v="0"/>
    <s v="Los Angeles"/>
    <x v="1"/>
    <n v="90004"/>
    <x v="1"/>
    <s v="OFF-AP-10000891"/>
    <x v="1"/>
    <x v="9"/>
    <x v="165"/>
    <x v="2727"/>
    <n v="2"/>
    <n v="0"/>
    <x v="3019"/>
    <x v="1"/>
    <x v="1"/>
    <n v="0.2"/>
    <n v="3.5714285714285712E-2"/>
  </r>
  <r>
    <x v="3421"/>
    <s v="CA-2018-134803"/>
    <x v="316"/>
    <d v="2018-06-03T00:00:00"/>
    <s v="Standard Class"/>
    <s v="CL-12565"/>
    <x v="52"/>
    <x v="0"/>
    <x v="0"/>
    <s v="Los Angeles"/>
    <x v="1"/>
    <n v="90004"/>
    <x v="1"/>
    <s v="OFF-PA-10003790"/>
    <x v="1"/>
    <x v="10"/>
    <x v="1259"/>
    <x v="685"/>
    <n v="8"/>
    <n v="0"/>
    <x v="698"/>
    <x v="1"/>
    <x v="1"/>
    <n v="0.2"/>
    <n v="3.5714285714285712E-2"/>
  </r>
  <r>
    <x v="3422"/>
    <s v="CA-2018-134803"/>
    <x v="316"/>
    <d v="2018-06-03T00:00:00"/>
    <s v="Standard Class"/>
    <s v="CL-12565"/>
    <x v="52"/>
    <x v="0"/>
    <x v="0"/>
    <s v="Los Angeles"/>
    <x v="1"/>
    <n v="90004"/>
    <x v="1"/>
    <s v="TEC-AC-10002217"/>
    <x v="2"/>
    <x v="11"/>
    <x v="1187"/>
    <x v="2728"/>
    <n v="7"/>
    <n v="0"/>
    <x v="3020"/>
    <x v="1"/>
    <x v="1"/>
    <n v="0.2"/>
    <n v="3.5714285714285712E-2"/>
  </r>
  <r>
    <x v="3423"/>
    <s v="CA-2018-134803"/>
    <x v="316"/>
    <d v="2018-06-03T00:00:00"/>
    <s v="Standard Class"/>
    <s v="CL-12565"/>
    <x v="52"/>
    <x v="0"/>
    <x v="0"/>
    <s v="Los Angeles"/>
    <x v="1"/>
    <n v="90004"/>
    <x v="1"/>
    <s v="OFF-BI-10002215"/>
    <x v="1"/>
    <x v="8"/>
    <x v="20"/>
    <x v="20"/>
    <n v="4"/>
    <n v="0.2"/>
    <x v="20"/>
    <x v="1"/>
    <x v="1"/>
    <n v="0.2"/>
    <n v="3.5714285714285712E-2"/>
  </r>
  <r>
    <x v="3424"/>
    <s v="CA-2018-134803"/>
    <x v="316"/>
    <d v="2018-06-03T00:00:00"/>
    <s v="Standard Class"/>
    <s v="CL-12565"/>
    <x v="52"/>
    <x v="0"/>
    <x v="0"/>
    <s v="Los Angeles"/>
    <x v="1"/>
    <n v="90004"/>
    <x v="1"/>
    <s v="TEC-MA-10001972"/>
    <x v="2"/>
    <x v="15"/>
    <x v="1478"/>
    <x v="2729"/>
    <n v="2"/>
    <n v="0.2"/>
    <x v="3021"/>
    <x v="1"/>
    <x v="1"/>
    <n v="0.2"/>
    <n v="3.5714285714285712E-2"/>
  </r>
  <r>
    <x v="3425"/>
    <s v="CA-2017-153381"/>
    <x v="496"/>
    <d v="2017-09-28T00:00:00"/>
    <s v="Standard Class"/>
    <s v="DE-13255"/>
    <x v="368"/>
    <x v="2"/>
    <x v="0"/>
    <s v="Dubuque"/>
    <x v="23"/>
    <n v="52001"/>
    <x v="2"/>
    <s v="OFF-BI-10001525"/>
    <x v="1"/>
    <x v="8"/>
    <x v="31"/>
    <x v="597"/>
    <n v="4"/>
    <n v="0"/>
    <x v="3022"/>
    <x v="2"/>
    <x v="0"/>
    <n v="0.5"/>
    <n v="0.1111111111111111"/>
  </r>
  <r>
    <x v="3426"/>
    <s v="CA-2017-153381"/>
    <x v="496"/>
    <d v="2017-09-28T00:00:00"/>
    <s v="Standard Class"/>
    <s v="DE-13255"/>
    <x v="368"/>
    <x v="2"/>
    <x v="0"/>
    <s v="Dubuque"/>
    <x v="23"/>
    <n v="52001"/>
    <x v="2"/>
    <s v="FUR-CH-10000988"/>
    <x v="0"/>
    <x v="1"/>
    <x v="1141"/>
    <x v="2730"/>
    <n v="10"/>
    <n v="0"/>
    <x v="3023"/>
    <x v="2"/>
    <x v="0"/>
    <n v="0.5"/>
    <n v="0.1111111111111111"/>
  </r>
  <r>
    <x v="3427"/>
    <s v="US-2019-111024"/>
    <x v="445"/>
    <d v="2019-07-06T00:00:00"/>
    <s v="Second Class"/>
    <s v="SZ-20035"/>
    <x v="449"/>
    <x v="2"/>
    <x v="0"/>
    <s v="Lancaster"/>
    <x v="24"/>
    <n v="43130"/>
    <x v="3"/>
    <s v="OFF-PA-10000174"/>
    <x v="1"/>
    <x v="10"/>
    <x v="1524"/>
    <x v="2731"/>
    <n v="4"/>
    <n v="0.2"/>
    <x v="3024"/>
    <x v="3"/>
    <x v="0"/>
    <n v="0.33333333333333331"/>
    <n v="0.05"/>
  </r>
  <r>
    <x v="3428"/>
    <s v="US-2019-111024"/>
    <x v="445"/>
    <d v="2019-07-06T00:00:00"/>
    <s v="Second Class"/>
    <s v="SZ-20035"/>
    <x v="449"/>
    <x v="2"/>
    <x v="0"/>
    <s v="Lancaster"/>
    <x v="24"/>
    <n v="43130"/>
    <x v="3"/>
    <s v="FUR-TA-10002041"/>
    <x v="0"/>
    <x v="3"/>
    <x v="363"/>
    <x v="2732"/>
    <n v="2"/>
    <n v="0.4"/>
    <x v="3025"/>
    <x v="3"/>
    <x v="0"/>
    <n v="0.33333333333333331"/>
    <n v="0.05"/>
  </r>
  <r>
    <x v="3429"/>
    <s v="US-2019-111024"/>
    <x v="445"/>
    <d v="2019-07-06T00:00:00"/>
    <s v="Second Class"/>
    <s v="SZ-20035"/>
    <x v="449"/>
    <x v="2"/>
    <x v="0"/>
    <s v="Lancaster"/>
    <x v="24"/>
    <n v="43130"/>
    <x v="3"/>
    <s v="OFF-PA-10002246"/>
    <x v="1"/>
    <x v="10"/>
    <x v="1395"/>
    <x v="2733"/>
    <n v="6"/>
    <n v="0.2"/>
    <x v="3026"/>
    <x v="3"/>
    <x v="0"/>
    <n v="0.33333333333333331"/>
    <n v="0.05"/>
  </r>
  <r>
    <x v="3430"/>
    <s v="CA-2019-148264"/>
    <x v="166"/>
    <d v="2019-12-09T00:00:00"/>
    <s v="First Class"/>
    <s v="LF-17185"/>
    <x v="166"/>
    <x v="0"/>
    <x v="0"/>
    <s v="Inglewood"/>
    <x v="1"/>
    <n v="90301"/>
    <x v="1"/>
    <s v="OFF-ST-10003327"/>
    <x v="1"/>
    <x v="4"/>
    <x v="337"/>
    <x v="1418"/>
    <n v="3"/>
    <n v="0"/>
    <x v="3027"/>
    <x v="1"/>
    <x v="0"/>
    <n v="0.33333333333333331"/>
    <n v="6.25E-2"/>
  </r>
  <r>
    <x v="3431"/>
    <s v="CA-2019-148264"/>
    <x v="166"/>
    <d v="2019-12-09T00:00:00"/>
    <s v="First Class"/>
    <s v="LF-17185"/>
    <x v="166"/>
    <x v="0"/>
    <x v="0"/>
    <s v="Inglewood"/>
    <x v="1"/>
    <n v="90301"/>
    <x v="1"/>
    <s v="FUR-FU-10002703"/>
    <x v="0"/>
    <x v="5"/>
    <x v="1525"/>
    <x v="2734"/>
    <n v="2"/>
    <n v="0"/>
    <x v="3028"/>
    <x v="1"/>
    <x v="0"/>
    <n v="0.33333333333333331"/>
    <n v="6.25E-2"/>
  </r>
  <r>
    <x v="3432"/>
    <s v="CA-2019-148264"/>
    <x v="166"/>
    <d v="2019-12-09T00:00:00"/>
    <s v="First Class"/>
    <s v="LF-17185"/>
    <x v="166"/>
    <x v="0"/>
    <x v="0"/>
    <s v="Inglewood"/>
    <x v="1"/>
    <n v="90301"/>
    <x v="1"/>
    <s v="OFF-PA-10003651"/>
    <x v="1"/>
    <x v="10"/>
    <x v="652"/>
    <x v="1847"/>
    <n v="9"/>
    <n v="0"/>
    <x v="1982"/>
    <x v="1"/>
    <x v="0"/>
    <n v="0.33333333333333331"/>
    <n v="6.25E-2"/>
  </r>
  <r>
    <x v="3433"/>
    <s v="CA-2019-131212"/>
    <x v="256"/>
    <d v="2019-12-09T00:00:00"/>
    <s v="Standard Class"/>
    <s v="AB-10165"/>
    <x v="269"/>
    <x v="0"/>
    <x v="0"/>
    <s v="Bellevue"/>
    <x v="4"/>
    <n v="98006"/>
    <x v="1"/>
    <s v="OFF-BI-10001617"/>
    <x v="1"/>
    <x v="8"/>
    <x v="1324"/>
    <x v="176"/>
    <n v="3"/>
    <n v="0.2"/>
    <x v="3029"/>
    <x v="1"/>
    <x v="0"/>
    <n v="0.5"/>
    <n v="7.1428571428571425E-2"/>
  </r>
  <r>
    <x v="3434"/>
    <s v="CA-2019-131212"/>
    <x v="256"/>
    <d v="2019-12-09T00:00:00"/>
    <s v="Standard Class"/>
    <s v="AB-10165"/>
    <x v="269"/>
    <x v="0"/>
    <x v="0"/>
    <s v="Bellevue"/>
    <x v="4"/>
    <n v="98006"/>
    <x v="1"/>
    <s v="OFF-BI-10000145"/>
    <x v="1"/>
    <x v="8"/>
    <x v="742"/>
    <x v="2735"/>
    <n v="6"/>
    <n v="0.2"/>
    <x v="3030"/>
    <x v="1"/>
    <x v="0"/>
    <n v="0.5"/>
    <n v="7.1428571428571425E-2"/>
  </r>
  <r>
    <x v="3435"/>
    <s v="US-2017-100531"/>
    <x v="874"/>
    <d v="2017-09-29T00:00:00"/>
    <s v="First Class"/>
    <s v="NM-18520"/>
    <x v="392"/>
    <x v="0"/>
    <x v="0"/>
    <s v="Chicago"/>
    <x v="10"/>
    <n v="60610"/>
    <x v="2"/>
    <s v="OFF-BI-10001670"/>
    <x v="1"/>
    <x v="8"/>
    <x v="443"/>
    <x v="2736"/>
    <n v="2"/>
    <n v="0.8"/>
    <x v="3031"/>
    <x v="2"/>
    <x v="0"/>
    <n v="0.5"/>
    <n v="6.6666666666666666E-2"/>
  </r>
  <r>
    <x v="3436"/>
    <s v="US-2017-100531"/>
    <x v="874"/>
    <d v="2017-09-29T00:00:00"/>
    <s v="First Class"/>
    <s v="NM-18520"/>
    <x v="392"/>
    <x v="0"/>
    <x v="0"/>
    <s v="Chicago"/>
    <x v="10"/>
    <n v="60610"/>
    <x v="2"/>
    <s v="FUR-FU-10003849"/>
    <x v="0"/>
    <x v="5"/>
    <x v="526"/>
    <x v="2737"/>
    <n v="3"/>
    <n v="0.6"/>
    <x v="3032"/>
    <x v="2"/>
    <x v="0"/>
    <n v="0.5"/>
    <n v="6.6666666666666666E-2"/>
  </r>
  <r>
    <x v="3437"/>
    <s v="CA-2019-152583"/>
    <x v="505"/>
    <d v="2019-10-30T00:00:00"/>
    <s v="Same Day"/>
    <s v="RA-19945"/>
    <x v="362"/>
    <x v="0"/>
    <x v="0"/>
    <s v="Dallas"/>
    <x v="5"/>
    <n v="75217"/>
    <x v="2"/>
    <s v="FUR-FU-10003849"/>
    <x v="0"/>
    <x v="5"/>
    <x v="526"/>
    <x v="2738"/>
    <n v="2"/>
    <n v="0.6"/>
    <x v="3033"/>
    <x v="2"/>
    <x v="0"/>
    <n v="0.33333333333333331"/>
    <n v="0.1111111111111111"/>
  </r>
  <r>
    <x v="3438"/>
    <s v="CA-2019-152583"/>
    <x v="505"/>
    <d v="2019-10-30T00:00:00"/>
    <s v="Same Day"/>
    <s v="RA-19945"/>
    <x v="362"/>
    <x v="0"/>
    <x v="0"/>
    <s v="Dallas"/>
    <x v="5"/>
    <n v="75217"/>
    <x v="2"/>
    <s v="FUR-TA-10002041"/>
    <x v="0"/>
    <x v="3"/>
    <x v="363"/>
    <x v="2739"/>
    <n v="2"/>
    <n v="0.3"/>
    <x v="3034"/>
    <x v="2"/>
    <x v="0"/>
    <n v="0.33333333333333331"/>
    <n v="0.1111111111111111"/>
  </r>
  <r>
    <x v="3439"/>
    <s v="CA-2019-152583"/>
    <x v="505"/>
    <d v="2019-10-30T00:00:00"/>
    <s v="Same Day"/>
    <s v="RA-19945"/>
    <x v="362"/>
    <x v="0"/>
    <x v="0"/>
    <s v="Dallas"/>
    <x v="5"/>
    <n v="75217"/>
    <x v="2"/>
    <s v="OFF-ST-10002214"/>
    <x v="1"/>
    <x v="4"/>
    <x v="1003"/>
    <x v="2740"/>
    <n v="6"/>
    <n v="0.2"/>
    <x v="3035"/>
    <x v="2"/>
    <x v="0"/>
    <n v="0.33333333333333331"/>
    <n v="0.1111111111111111"/>
  </r>
  <r>
    <x v="3440"/>
    <s v="CA-2017-144099"/>
    <x v="239"/>
    <d v="2017-11-30T00:00:00"/>
    <s v="Same Day"/>
    <s v="PO-19195"/>
    <x v="285"/>
    <x v="2"/>
    <x v="0"/>
    <s v="San Francisco"/>
    <x v="1"/>
    <n v="94122"/>
    <x v="1"/>
    <s v="OFF-BI-10001078"/>
    <x v="1"/>
    <x v="8"/>
    <x v="61"/>
    <x v="2741"/>
    <n v="1"/>
    <n v="0.2"/>
    <x v="3036"/>
    <x v="1"/>
    <x v="0"/>
    <n v="1"/>
    <n v="0.1"/>
  </r>
  <r>
    <x v="3441"/>
    <s v="CA-2016-158337"/>
    <x v="518"/>
    <d v="2016-03-14T00:00:00"/>
    <s v="Second Class"/>
    <s v="KA-16525"/>
    <x v="567"/>
    <x v="0"/>
    <x v="0"/>
    <s v="New York City"/>
    <x v="15"/>
    <n v="10024"/>
    <x v="3"/>
    <s v="OFF-PA-10002137"/>
    <x v="1"/>
    <x v="10"/>
    <x v="565"/>
    <x v="2742"/>
    <n v="14"/>
    <n v="0"/>
    <x v="3037"/>
    <x v="3"/>
    <x v="0"/>
    <n v="1"/>
    <n v="9.0909090909090912E-2"/>
  </r>
  <r>
    <x v="3442"/>
    <s v="CA-2019-168858"/>
    <x v="123"/>
    <d v="2019-11-23T00:00:00"/>
    <s v="Standard Class"/>
    <s v="JD-16150"/>
    <x v="251"/>
    <x v="1"/>
    <x v="0"/>
    <s v="New York City"/>
    <x v="15"/>
    <n v="10011"/>
    <x v="3"/>
    <s v="OFF-EN-10001415"/>
    <x v="1"/>
    <x v="12"/>
    <x v="153"/>
    <x v="80"/>
    <n v="3"/>
    <n v="0"/>
    <x v="3038"/>
    <x v="3"/>
    <x v="0"/>
    <n v="0.5"/>
    <n v="5.8823529411764705E-2"/>
  </r>
  <r>
    <x v="3443"/>
    <s v="CA-2019-168858"/>
    <x v="123"/>
    <d v="2019-11-23T00:00:00"/>
    <s v="Standard Class"/>
    <s v="JD-16150"/>
    <x v="251"/>
    <x v="1"/>
    <x v="0"/>
    <s v="New York City"/>
    <x v="15"/>
    <n v="10011"/>
    <x v="3"/>
    <s v="OFF-AP-10003849"/>
    <x v="1"/>
    <x v="9"/>
    <x v="841"/>
    <x v="2743"/>
    <n v="7"/>
    <n v="0"/>
    <x v="3039"/>
    <x v="3"/>
    <x v="0"/>
    <n v="0.5"/>
    <n v="5.8823529411764705E-2"/>
  </r>
  <r>
    <x v="3444"/>
    <s v="CA-2018-116344"/>
    <x v="875"/>
    <d v="2018-08-02T00:00:00"/>
    <s v="Standard Class"/>
    <s v="JO-15145"/>
    <x v="705"/>
    <x v="1"/>
    <x v="0"/>
    <s v="Philadelphia"/>
    <x v="9"/>
    <n v="19140"/>
    <x v="3"/>
    <s v="OFF-ST-10001713"/>
    <x v="1"/>
    <x v="4"/>
    <x v="45"/>
    <x v="560"/>
    <n v="2"/>
    <n v="0.2"/>
    <x v="3040"/>
    <x v="3"/>
    <x v="0"/>
    <n v="1"/>
    <n v="7.6923076923076927E-2"/>
  </r>
  <r>
    <x v="3445"/>
    <s v="CA-2017-131779"/>
    <x v="821"/>
    <d v="2017-06-17T00:00:00"/>
    <s v="Standard Class"/>
    <s v="LE-16810"/>
    <x v="97"/>
    <x v="0"/>
    <x v="0"/>
    <s v="Newark"/>
    <x v="13"/>
    <n v="19711"/>
    <x v="3"/>
    <s v="OFF-ST-10001505"/>
    <x v="1"/>
    <x v="4"/>
    <x v="1183"/>
    <x v="2744"/>
    <n v="5"/>
    <n v="0"/>
    <x v="3041"/>
    <x v="3"/>
    <x v="0"/>
    <n v="1"/>
    <n v="0.1111111111111111"/>
  </r>
  <r>
    <x v="3446"/>
    <s v="CA-2018-158869"/>
    <x v="876"/>
    <d v="2018-08-07T00:00:00"/>
    <s v="First Class"/>
    <s v="AH-10690"/>
    <x v="706"/>
    <x v="1"/>
    <x v="0"/>
    <s v="New York City"/>
    <x v="15"/>
    <n v="10024"/>
    <x v="3"/>
    <s v="OFF-PA-10000474"/>
    <x v="1"/>
    <x v="10"/>
    <x v="33"/>
    <x v="2745"/>
    <n v="2"/>
    <n v="0"/>
    <x v="3042"/>
    <x v="3"/>
    <x v="0"/>
    <n v="1"/>
    <n v="4.3478260869565216E-2"/>
  </r>
  <r>
    <x v="3447"/>
    <s v="CA-2019-102554"/>
    <x v="532"/>
    <d v="2019-06-15T00:00:00"/>
    <s v="Standard Class"/>
    <s v="KN-16705"/>
    <x v="607"/>
    <x v="2"/>
    <x v="0"/>
    <s v="Auburn"/>
    <x v="19"/>
    <n v="36830"/>
    <x v="0"/>
    <s v="OFF-AR-10001919"/>
    <x v="1"/>
    <x v="6"/>
    <x v="862"/>
    <x v="1061"/>
    <n v="2"/>
    <n v="0"/>
    <x v="1102"/>
    <x v="0"/>
    <x v="0"/>
    <n v="1"/>
    <n v="6.6666666666666666E-2"/>
  </r>
  <r>
    <x v="3448"/>
    <s v="CA-2018-162614"/>
    <x v="877"/>
    <d v="2018-10-13T00:00:00"/>
    <s v="Standard Class"/>
    <s v="TB-21250"/>
    <x v="621"/>
    <x v="0"/>
    <x v="0"/>
    <s v="Los Angeles"/>
    <x v="1"/>
    <n v="90049"/>
    <x v="1"/>
    <s v="OFF-BI-10004001"/>
    <x v="1"/>
    <x v="8"/>
    <x v="818"/>
    <x v="2746"/>
    <n v="2"/>
    <n v="0.2"/>
    <x v="3043"/>
    <x v="1"/>
    <x v="0"/>
    <n v="1"/>
    <n v="5.2631578947368418E-2"/>
  </r>
  <r>
    <x v="3449"/>
    <s v="CA-2016-168592"/>
    <x v="78"/>
    <d v="2016-09-14T00:00:00"/>
    <s v="Standard Class"/>
    <s v="DP-13390"/>
    <x v="503"/>
    <x v="2"/>
    <x v="0"/>
    <s v="San Francisco"/>
    <x v="1"/>
    <n v="94110"/>
    <x v="1"/>
    <s v="OFF-AP-10004785"/>
    <x v="1"/>
    <x v="9"/>
    <x v="1186"/>
    <x v="2747"/>
    <n v="5"/>
    <n v="0"/>
    <x v="3044"/>
    <x v="1"/>
    <x v="0"/>
    <n v="0.33333333333333331"/>
    <n v="7.1428571428571425E-2"/>
  </r>
  <r>
    <x v="3450"/>
    <s v="CA-2016-168592"/>
    <x v="78"/>
    <d v="2016-09-14T00:00:00"/>
    <s v="Standard Class"/>
    <s v="DP-13390"/>
    <x v="503"/>
    <x v="2"/>
    <x v="0"/>
    <s v="San Francisco"/>
    <x v="1"/>
    <n v="94110"/>
    <x v="1"/>
    <s v="OFF-ST-10002406"/>
    <x v="1"/>
    <x v="4"/>
    <x v="328"/>
    <x v="2748"/>
    <n v="1"/>
    <n v="0"/>
    <x v="3045"/>
    <x v="1"/>
    <x v="0"/>
    <n v="0.33333333333333331"/>
    <n v="7.1428571428571425E-2"/>
  </r>
  <r>
    <x v="3451"/>
    <s v="CA-2016-168592"/>
    <x v="78"/>
    <d v="2016-09-14T00:00:00"/>
    <s v="Standard Class"/>
    <s v="DP-13390"/>
    <x v="503"/>
    <x v="2"/>
    <x v="0"/>
    <s v="San Francisco"/>
    <x v="1"/>
    <n v="94110"/>
    <x v="1"/>
    <s v="OFF-FA-10002988"/>
    <x v="1"/>
    <x v="13"/>
    <x v="132"/>
    <x v="133"/>
    <n v="2"/>
    <n v="0"/>
    <x v="135"/>
    <x v="1"/>
    <x v="0"/>
    <n v="0.33333333333333331"/>
    <n v="7.1428571428571425E-2"/>
  </r>
  <r>
    <x v="3452"/>
    <s v="CA-2016-157609"/>
    <x v="878"/>
    <d v="2016-03-21T00:00:00"/>
    <s v="Second Class"/>
    <s v="KN-16705"/>
    <x v="607"/>
    <x v="2"/>
    <x v="0"/>
    <s v="Raleigh"/>
    <x v="3"/>
    <n v="27604"/>
    <x v="0"/>
    <s v="TEC-PH-10002415"/>
    <x v="2"/>
    <x v="7"/>
    <x v="1526"/>
    <x v="2749"/>
    <n v="2"/>
    <n v="0.2"/>
    <x v="3046"/>
    <x v="0"/>
    <x v="0"/>
    <n v="1"/>
    <n v="6.6666666666666666E-2"/>
  </r>
  <r>
    <x v="3453"/>
    <s v="CA-2017-153325"/>
    <x v="879"/>
    <d v="2017-03-02T00:00:00"/>
    <s v="Second Class"/>
    <s v="ST-20530"/>
    <x v="461"/>
    <x v="0"/>
    <x v="0"/>
    <s v="Macon"/>
    <x v="32"/>
    <n v="31204"/>
    <x v="0"/>
    <s v="OFF-BI-10004236"/>
    <x v="1"/>
    <x v="8"/>
    <x v="900"/>
    <x v="2750"/>
    <n v="4"/>
    <n v="0"/>
    <x v="3047"/>
    <x v="0"/>
    <x v="0"/>
    <n v="1"/>
    <n v="8.3333333333333329E-2"/>
  </r>
  <r>
    <x v="3454"/>
    <s v="CA-2017-153626"/>
    <x v="584"/>
    <d v="2017-07-14T00:00:00"/>
    <s v="Standard Class"/>
    <s v="EB-13870"/>
    <x v="12"/>
    <x v="0"/>
    <x v="0"/>
    <s v="Nashville"/>
    <x v="18"/>
    <n v="37211"/>
    <x v="0"/>
    <s v="OFF-AR-10000657"/>
    <x v="1"/>
    <x v="6"/>
    <x v="1527"/>
    <x v="788"/>
    <n v="3"/>
    <n v="0.2"/>
    <x v="3048"/>
    <x v="0"/>
    <x v="0"/>
    <n v="1"/>
    <n v="9.0909090909090912E-2"/>
  </r>
  <r>
    <x v="3455"/>
    <s v="CA-2018-166485"/>
    <x v="880"/>
    <d v="2018-02-27T00:00:00"/>
    <s v="Standard Class"/>
    <s v="AH-10210"/>
    <x v="117"/>
    <x v="0"/>
    <x v="0"/>
    <s v="Nashville"/>
    <x v="18"/>
    <n v="37211"/>
    <x v="0"/>
    <s v="OFF-PA-10004996"/>
    <x v="1"/>
    <x v="10"/>
    <x v="1528"/>
    <x v="2751"/>
    <n v="2"/>
    <n v="0.2"/>
    <x v="3049"/>
    <x v="0"/>
    <x v="0"/>
    <n v="1"/>
    <n v="7.6923076923076927E-2"/>
  </r>
  <r>
    <x v="3456"/>
    <s v="CA-2019-136448"/>
    <x v="118"/>
    <d v="2019-09-18T00:00:00"/>
    <s v="First Class"/>
    <s v="AS-10090"/>
    <x v="548"/>
    <x v="0"/>
    <x v="0"/>
    <s v="Philadelphia"/>
    <x v="9"/>
    <n v="19143"/>
    <x v="3"/>
    <s v="TEC-AC-10001109"/>
    <x v="2"/>
    <x v="11"/>
    <x v="1007"/>
    <x v="981"/>
    <n v="3"/>
    <n v="0.2"/>
    <x v="3050"/>
    <x v="3"/>
    <x v="0"/>
    <n v="0.2"/>
    <n v="0.04"/>
  </r>
  <r>
    <x v="3457"/>
    <s v="CA-2019-136448"/>
    <x v="118"/>
    <d v="2019-09-18T00:00:00"/>
    <s v="First Class"/>
    <s v="AS-10090"/>
    <x v="548"/>
    <x v="0"/>
    <x v="0"/>
    <s v="Philadelphia"/>
    <x v="9"/>
    <n v="19143"/>
    <x v="3"/>
    <s v="FUR-FU-10003832"/>
    <x v="0"/>
    <x v="5"/>
    <x v="1429"/>
    <x v="2752"/>
    <n v="3"/>
    <n v="0.2"/>
    <x v="3051"/>
    <x v="3"/>
    <x v="0"/>
    <n v="0.2"/>
    <n v="0.04"/>
  </r>
  <r>
    <x v="3458"/>
    <s v="CA-2019-136448"/>
    <x v="118"/>
    <d v="2019-09-18T00:00:00"/>
    <s v="First Class"/>
    <s v="AS-10090"/>
    <x v="548"/>
    <x v="0"/>
    <x v="0"/>
    <s v="Philadelphia"/>
    <x v="9"/>
    <n v="19143"/>
    <x v="3"/>
    <s v="OFF-BI-10002393"/>
    <x v="1"/>
    <x v="8"/>
    <x v="1197"/>
    <x v="2753"/>
    <n v="2"/>
    <n v="0.7"/>
    <x v="3052"/>
    <x v="3"/>
    <x v="0"/>
    <n v="0.2"/>
    <n v="0.04"/>
  </r>
  <r>
    <x v="3459"/>
    <s v="CA-2019-136448"/>
    <x v="118"/>
    <d v="2019-09-18T00:00:00"/>
    <s v="First Class"/>
    <s v="AS-10090"/>
    <x v="548"/>
    <x v="0"/>
    <x v="0"/>
    <s v="Philadelphia"/>
    <x v="9"/>
    <n v="19143"/>
    <x v="3"/>
    <s v="OFF-BI-10001359"/>
    <x v="1"/>
    <x v="8"/>
    <x v="1162"/>
    <x v="2754"/>
    <n v="2"/>
    <n v="0.7"/>
    <x v="3053"/>
    <x v="3"/>
    <x v="0"/>
    <n v="0.2"/>
    <n v="0.04"/>
  </r>
  <r>
    <x v="3460"/>
    <s v="CA-2019-136448"/>
    <x v="118"/>
    <d v="2019-09-18T00:00:00"/>
    <s v="First Class"/>
    <s v="AS-10090"/>
    <x v="548"/>
    <x v="0"/>
    <x v="0"/>
    <s v="Philadelphia"/>
    <x v="9"/>
    <n v="19143"/>
    <x v="3"/>
    <s v="TEC-AC-10003628"/>
    <x v="2"/>
    <x v="11"/>
    <x v="247"/>
    <x v="736"/>
    <n v="2"/>
    <n v="0.2"/>
    <x v="2929"/>
    <x v="3"/>
    <x v="0"/>
    <n v="0.2"/>
    <n v="0.04"/>
  </r>
  <r>
    <x v="3461"/>
    <s v="CA-2019-114258"/>
    <x v="60"/>
    <d v="2019-11-10T00:00:00"/>
    <s v="Second Class"/>
    <s v="EM-13825"/>
    <x v="605"/>
    <x v="1"/>
    <x v="0"/>
    <s v="Dallas"/>
    <x v="5"/>
    <n v="75081"/>
    <x v="2"/>
    <s v="TEC-PH-10003012"/>
    <x v="2"/>
    <x v="7"/>
    <x v="348"/>
    <x v="2755"/>
    <n v="4"/>
    <n v="0.2"/>
    <x v="3054"/>
    <x v="2"/>
    <x v="0"/>
    <n v="1"/>
    <n v="6.25E-2"/>
  </r>
  <r>
    <x v="3462"/>
    <s v="CA-2017-152611"/>
    <x v="763"/>
    <d v="2017-02-23T00:00:00"/>
    <s v="Second Class"/>
    <s v="KA-16525"/>
    <x v="567"/>
    <x v="0"/>
    <x v="0"/>
    <s v="Perth Amboy"/>
    <x v="30"/>
    <n v="8861"/>
    <x v="3"/>
    <s v="OFF-AR-10003903"/>
    <x v="1"/>
    <x v="6"/>
    <x v="887"/>
    <x v="2756"/>
    <n v="7"/>
    <n v="0"/>
    <x v="3055"/>
    <x v="3"/>
    <x v="0"/>
    <n v="1"/>
    <n v="9.0909090909090912E-2"/>
  </r>
  <r>
    <x v="3463"/>
    <s v="CA-2018-165470"/>
    <x v="881"/>
    <d v="2018-11-30T00:00:00"/>
    <s v="Standard Class"/>
    <s v="HJ-14875"/>
    <x v="707"/>
    <x v="2"/>
    <x v="0"/>
    <s v="Jacksonville"/>
    <x v="2"/>
    <n v="32216"/>
    <x v="0"/>
    <s v="OFF-PA-10004675"/>
    <x v="1"/>
    <x v="10"/>
    <x v="69"/>
    <x v="2757"/>
    <n v="1"/>
    <n v="0.2"/>
    <x v="3056"/>
    <x v="0"/>
    <x v="0"/>
    <n v="1"/>
    <n v="0.16666666666666666"/>
  </r>
  <r>
    <x v="3464"/>
    <s v="CA-2019-128699"/>
    <x v="734"/>
    <d v="2019-12-05T00:00:00"/>
    <s v="Second Class"/>
    <s v="ND-18370"/>
    <x v="444"/>
    <x v="0"/>
    <x v="0"/>
    <s v="Jacksonville"/>
    <x v="2"/>
    <n v="32216"/>
    <x v="0"/>
    <s v="TEC-AC-10001990"/>
    <x v="2"/>
    <x v="11"/>
    <x v="870"/>
    <x v="2758"/>
    <n v="1"/>
    <n v="0.2"/>
    <x v="3057"/>
    <x v="0"/>
    <x v="0"/>
    <n v="1"/>
    <n v="5.5555555555555552E-2"/>
  </r>
  <r>
    <x v="3465"/>
    <s v="US-2017-147242"/>
    <x v="229"/>
    <d v="2017-09-14T00:00:00"/>
    <s v="Standard Class"/>
    <s v="EH-13765"/>
    <x v="553"/>
    <x v="1"/>
    <x v="0"/>
    <s v="Revere"/>
    <x v="31"/>
    <n v="2151"/>
    <x v="3"/>
    <s v="OFF-AP-10003842"/>
    <x v="1"/>
    <x v="9"/>
    <x v="1256"/>
    <x v="1168"/>
    <n v="2"/>
    <n v="0"/>
    <x v="3058"/>
    <x v="3"/>
    <x v="0"/>
    <n v="0.33333333333333331"/>
    <n v="3.125E-2"/>
  </r>
  <r>
    <x v="3466"/>
    <s v="US-2017-147242"/>
    <x v="229"/>
    <d v="2017-09-14T00:00:00"/>
    <s v="Standard Class"/>
    <s v="EH-13765"/>
    <x v="553"/>
    <x v="1"/>
    <x v="0"/>
    <s v="Revere"/>
    <x v="31"/>
    <n v="2151"/>
    <x v="3"/>
    <s v="FUR-BO-10004695"/>
    <x v="0"/>
    <x v="0"/>
    <x v="200"/>
    <x v="2759"/>
    <n v="2"/>
    <n v="0"/>
    <x v="3059"/>
    <x v="3"/>
    <x v="0"/>
    <n v="0.33333333333333331"/>
    <n v="3.125E-2"/>
  </r>
  <r>
    <x v="3467"/>
    <s v="US-2017-147242"/>
    <x v="229"/>
    <d v="2017-09-14T00:00:00"/>
    <s v="Standard Class"/>
    <s v="EH-13765"/>
    <x v="553"/>
    <x v="1"/>
    <x v="0"/>
    <s v="Revere"/>
    <x v="31"/>
    <n v="2151"/>
    <x v="3"/>
    <s v="OFF-PA-10003039"/>
    <x v="1"/>
    <x v="10"/>
    <x v="334"/>
    <x v="2760"/>
    <n v="9"/>
    <n v="0"/>
    <x v="3060"/>
    <x v="3"/>
    <x v="0"/>
    <n v="0.33333333333333331"/>
    <n v="3.125E-2"/>
  </r>
  <r>
    <x v="3468"/>
    <s v="CA-2018-146143"/>
    <x v="882"/>
    <d v="2018-12-19T00:00:00"/>
    <s v="Standard Class"/>
    <s v="MC-17845"/>
    <x v="266"/>
    <x v="0"/>
    <x v="0"/>
    <s v="Jackson"/>
    <x v="35"/>
    <n v="39212"/>
    <x v="0"/>
    <s v="FUR-FU-10002045"/>
    <x v="0"/>
    <x v="5"/>
    <x v="1365"/>
    <x v="2761"/>
    <n v="6"/>
    <n v="0"/>
    <x v="3061"/>
    <x v="0"/>
    <x v="0"/>
    <n v="1"/>
    <n v="7.1428571428571425E-2"/>
  </r>
  <r>
    <x v="3469"/>
    <s v="CA-2017-100888"/>
    <x v="744"/>
    <d v="2017-04-10T00:00:00"/>
    <s v="Standard Class"/>
    <s v="MH-17455"/>
    <x v="708"/>
    <x v="0"/>
    <x v="0"/>
    <s v="Jacksonville"/>
    <x v="3"/>
    <n v="28540"/>
    <x v="0"/>
    <s v="OFF-PA-10001019"/>
    <x v="1"/>
    <x v="10"/>
    <x v="681"/>
    <x v="1107"/>
    <n v="3"/>
    <n v="0.2"/>
    <x v="3062"/>
    <x v="0"/>
    <x v="0"/>
    <n v="1"/>
    <n v="9.0909090909090912E-2"/>
  </r>
  <r>
    <x v="3470"/>
    <s v="US-2018-150035"/>
    <x v="49"/>
    <d v="2018-12-05T00:00:00"/>
    <s v="Standard Class"/>
    <s v="CL-11890"/>
    <x v="488"/>
    <x v="0"/>
    <x v="0"/>
    <s v="San Francisco"/>
    <x v="1"/>
    <n v="94122"/>
    <x v="1"/>
    <s v="FUR-FU-10003724"/>
    <x v="0"/>
    <x v="5"/>
    <x v="896"/>
    <x v="2499"/>
    <n v="2"/>
    <n v="0"/>
    <x v="3063"/>
    <x v="1"/>
    <x v="0"/>
    <n v="1"/>
    <n v="0.14285714285714285"/>
  </r>
  <r>
    <x v="3471"/>
    <s v="CA-2019-122644"/>
    <x v="105"/>
    <d v="2019-11-17T00:00:00"/>
    <s v="Standard Class"/>
    <s v="SF-20965"/>
    <x v="245"/>
    <x v="1"/>
    <x v="0"/>
    <s v="Columbus"/>
    <x v="24"/>
    <n v="43229"/>
    <x v="3"/>
    <s v="OFF-PA-10003673"/>
    <x v="1"/>
    <x v="10"/>
    <x v="980"/>
    <x v="2762"/>
    <n v="2"/>
    <n v="0.2"/>
    <x v="3064"/>
    <x v="3"/>
    <x v="0"/>
    <n v="0.5"/>
    <n v="5.8823529411764705E-2"/>
  </r>
  <r>
    <x v="3472"/>
    <s v="CA-2019-122644"/>
    <x v="105"/>
    <d v="2019-11-17T00:00:00"/>
    <s v="Standard Class"/>
    <s v="SF-20965"/>
    <x v="245"/>
    <x v="1"/>
    <x v="0"/>
    <s v="Columbus"/>
    <x v="24"/>
    <n v="43229"/>
    <x v="3"/>
    <s v="TEC-AC-10003614"/>
    <x v="2"/>
    <x v="11"/>
    <x v="567"/>
    <x v="2763"/>
    <n v="2"/>
    <n v="0.2"/>
    <x v="3065"/>
    <x v="3"/>
    <x v="0"/>
    <n v="0.5"/>
    <n v="5.8823529411764705E-2"/>
  </r>
  <r>
    <x v="3473"/>
    <s v="CA-2019-111815"/>
    <x v="448"/>
    <d v="2019-03-10T00:00:00"/>
    <s v="Standard Class"/>
    <s v="EP-13915"/>
    <x v="212"/>
    <x v="0"/>
    <x v="0"/>
    <s v="Dearborn Heights"/>
    <x v="12"/>
    <n v="48127"/>
    <x v="2"/>
    <s v="FUR-CH-10000785"/>
    <x v="0"/>
    <x v="1"/>
    <x v="323"/>
    <x v="2764"/>
    <n v="1"/>
    <n v="0"/>
    <x v="3066"/>
    <x v="2"/>
    <x v="0"/>
    <n v="0.5"/>
    <n v="3.2258064516129031E-2"/>
  </r>
  <r>
    <x v="3474"/>
    <s v="CA-2019-111815"/>
    <x v="448"/>
    <d v="2019-03-10T00:00:00"/>
    <s v="Standard Class"/>
    <s v="EP-13915"/>
    <x v="212"/>
    <x v="0"/>
    <x v="0"/>
    <s v="Dearborn Heights"/>
    <x v="12"/>
    <n v="48127"/>
    <x v="2"/>
    <s v="TEC-AC-10002926"/>
    <x v="2"/>
    <x v="11"/>
    <x v="1123"/>
    <x v="2622"/>
    <n v="2"/>
    <n v="0"/>
    <x v="3067"/>
    <x v="2"/>
    <x v="0"/>
    <n v="0.5"/>
    <n v="3.2258064516129031E-2"/>
  </r>
  <r>
    <x v="3475"/>
    <s v="CA-2018-144911"/>
    <x v="581"/>
    <d v="2018-11-30T00:00:00"/>
    <s v="First Class"/>
    <s v="RW-19630"/>
    <x v="338"/>
    <x v="1"/>
    <x v="0"/>
    <s v="Overland Park"/>
    <x v="41"/>
    <n v="66212"/>
    <x v="2"/>
    <s v="TEC-AC-10004633"/>
    <x v="2"/>
    <x v="11"/>
    <x v="60"/>
    <x v="2765"/>
    <n v="5"/>
    <n v="0"/>
    <x v="3068"/>
    <x v="2"/>
    <x v="0"/>
    <n v="0.5"/>
    <n v="6.25E-2"/>
  </r>
  <r>
    <x v="3476"/>
    <s v="CA-2018-144911"/>
    <x v="581"/>
    <d v="2018-11-30T00:00:00"/>
    <s v="First Class"/>
    <s v="RW-19630"/>
    <x v="338"/>
    <x v="1"/>
    <x v="0"/>
    <s v="Overland Park"/>
    <x v="41"/>
    <n v="66212"/>
    <x v="2"/>
    <s v="OFF-BI-10000977"/>
    <x v="1"/>
    <x v="8"/>
    <x v="991"/>
    <x v="2766"/>
    <n v="5"/>
    <n v="0"/>
    <x v="3069"/>
    <x v="2"/>
    <x v="0"/>
    <n v="0.5"/>
    <n v="6.25E-2"/>
  </r>
  <r>
    <x v="3477"/>
    <s v="CA-2016-143385"/>
    <x v="883"/>
    <d v="2016-09-05T00:00:00"/>
    <s v="Standard Class"/>
    <s v="SJ-20500"/>
    <x v="81"/>
    <x v="0"/>
    <x v="0"/>
    <s v="Santa Fe"/>
    <x v="27"/>
    <n v="87505"/>
    <x v="1"/>
    <s v="TEC-AC-10001635"/>
    <x v="2"/>
    <x v="11"/>
    <x v="1372"/>
    <x v="451"/>
    <n v="9"/>
    <n v="0"/>
    <x v="3070"/>
    <x v="1"/>
    <x v="0"/>
    <n v="1"/>
    <n v="0.14285714285714285"/>
  </r>
  <r>
    <x v="3478"/>
    <s v="CA-2018-131289"/>
    <x v="16"/>
    <d v="2018-12-14T00:00:00"/>
    <s v="Standard Class"/>
    <s v="SP-20620"/>
    <x v="407"/>
    <x v="1"/>
    <x v="0"/>
    <s v="San Francisco"/>
    <x v="1"/>
    <n v="94110"/>
    <x v="1"/>
    <s v="OFF-AR-10003056"/>
    <x v="1"/>
    <x v="6"/>
    <x v="18"/>
    <x v="18"/>
    <n v="2"/>
    <n v="0"/>
    <x v="18"/>
    <x v="1"/>
    <x v="0"/>
    <n v="0.33333333333333331"/>
    <n v="4.1666666666666664E-2"/>
  </r>
  <r>
    <x v="3479"/>
    <s v="CA-2018-131289"/>
    <x v="16"/>
    <d v="2018-12-14T00:00:00"/>
    <s v="Standard Class"/>
    <s v="SP-20620"/>
    <x v="407"/>
    <x v="1"/>
    <x v="0"/>
    <s v="San Francisco"/>
    <x v="1"/>
    <n v="94110"/>
    <x v="1"/>
    <s v="OFF-PA-10003363"/>
    <x v="1"/>
    <x v="10"/>
    <x v="1529"/>
    <x v="1568"/>
    <n v="7"/>
    <n v="0"/>
    <x v="1657"/>
    <x v="1"/>
    <x v="0"/>
    <n v="0.33333333333333331"/>
    <n v="4.1666666666666664E-2"/>
  </r>
  <r>
    <x v="3480"/>
    <s v="CA-2018-131289"/>
    <x v="16"/>
    <d v="2018-12-14T00:00:00"/>
    <s v="Standard Class"/>
    <s v="SP-20620"/>
    <x v="407"/>
    <x v="1"/>
    <x v="0"/>
    <s v="San Francisco"/>
    <x v="1"/>
    <n v="94110"/>
    <x v="1"/>
    <s v="FUR-TA-10003954"/>
    <x v="0"/>
    <x v="3"/>
    <x v="1217"/>
    <x v="2767"/>
    <n v="6"/>
    <n v="0.2"/>
    <x v="3071"/>
    <x v="1"/>
    <x v="0"/>
    <n v="0.33333333333333331"/>
    <n v="4.1666666666666664E-2"/>
  </r>
  <r>
    <x v="3481"/>
    <s v="CA-2016-124023"/>
    <x v="884"/>
    <d v="2016-04-10T00:00:00"/>
    <s v="First Class"/>
    <s v="PJ-19015"/>
    <x v="307"/>
    <x v="0"/>
    <x v="0"/>
    <s v="Mobile"/>
    <x v="19"/>
    <n v="36608"/>
    <x v="0"/>
    <s v="FUR-FU-10004415"/>
    <x v="0"/>
    <x v="5"/>
    <x v="1063"/>
    <x v="2482"/>
    <n v="2"/>
    <n v="0"/>
    <x v="3072"/>
    <x v="0"/>
    <x v="0"/>
    <n v="1"/>
    <n v="0.1"/>
  </r>
  <r>
    <x v="3482"/>
    <s v="CA-2016-124688"/>
    <x v="9"/>
    <d v="2016-08-29T00:00:00"/>
    <s v="First Class"/>
    <s v="CC-12610"/>
    <x v="566"/>
    <x v="1"/>
    <x v="0"/>
    <s v="Springfield"/>
    <x v="17"/>
    <n v="22153"/>
    <x v="0"/>
    <s v="TEC-PH-10000455"/>
    <x v="2"/>
    <x v="7"/>
    <x v="1121"/>
    <x v="2768"/>
    <n v="5"/>
    <n v="0"/>
    <x v="3073"/>
    <x v="0"/>
    <x v="1"/>
    <n v="0.33333333333333331"/>
    <n v="8.3333333333333329E-2"/>
  </r>
  <r>
    <x v="3483"/>
    <s v="CA-2016-124688"/>
    <x v="9"/>
    <d v="2016-08-29T00:00:00"/>
    <s v="First Class"/>
    <s v="CC-12610"/>
    <x v="566"/>
    <x v="1"/>
    <x v="0"/>
    <s v="Springfield"/>
    <x v="17"/>
    <n v="22153"/>
    <x v="0"/>
    <s v="FUR-FU-10002456"/>
    <x v="0"/>
    <x v="5"/>
    <x v="1018"/>
    <x v="2769"/>
    <n v="4"/>
    <n v="0"/>
    <x v="3074"/>
    <x v="0"/>
    <x v="1"/>
    <n v="0.33333333333333331"/>
    <n v="8.3333333333333329E-2"/>
  </r>
  <r>
    <x v="3484"/>
    <s v="CA-2016-124688"/>
    <x v="9"/>
    <d v="2016-08-29T00:00:00"/>
    <s v="First Class"/>
    <s v="CC-12610"/>
    <x v="566"/>
    <x v="1"/>
    <x v="0"/>
    <s v="Springfield"/>
    <x v="17"/>
    <n v="22153"/>
    <x v="0"/>
    <s v="FUR-TA-10003569"/>
    <x v="0"/>
    <x v="3"/>
    <x v="1367"/>
    <x v="2770"/>
    <n v="3"/>
    <n v="0"/>
    <x v="3075"/>
    <x v="0"/>
    <x v="1"/>
    <n v="0.33333333333333331"/>
    <n v="8.3333333333333329E-2"/>
  </r>
  <r>
    <x v="3485"/>
    <s v="CA-2018-151169"/>
    <x v="147"/>
    <d v="2018-10-26T00:00:00"/>
    <s v="Standard Class"/>
    <s v="MY-18295"/>
    <x v="501"/>
    <x v="1"/>
    <x v="0"/>
    <s v="Newark"/>
    <x v="13"/>
    <n v="19711"/>
    <x v="3"/>
    <s v="OFF-BI-10002813"/>
    <x v="1"/>
    <x v="8"/>
    <x v="914"/>
    <x v="1063"/>
    <n v="4"/>
    <n v="0"/>
    <x v="3076"/>
    <x v="3"/>
    <x v="0"/>
    <n v="1"/>
    <n v="4.7619047619047616E-2"/>
  </r>
  <r>
    <x v="3486"/>
    <s v="US-2018-134761"/>
    <x v="885"/>
    <d v="2018-11-30T00:00:00"/>
    <s v="Same Day"/>
    <s v="DB-13210"/>
    <x v="203"/>
    <x v="0"/>
    <x v="0"/>
    <s v="Hickory"/>
    <x v="3"/>
    <n v="28601"/>
    <x v="0"/>
    <s v="TEC-PH-10002890"/>
    <x v="2"/>
    <x v="7"/>
    <x v="1396"/>
    <x v="2771"/>
    <n v="1"/>
    <n v="0.2"/>
    <x v="3077"/>
    <x v="0"/>
    <x v="0"/>
    <n v="1"/>
    <n v="4.7619047619047616E-2"/>
  </r>
  <r>
    <x v="3487"/>
    <s v="CA-2019-120705"/>
    <x v="528"/>
    <d v="2019-09-11T00:00:00"/>
    <s v="Standard Class"/>
    <s v="MG-17875"/>
    <x v="675"/>
    <x v="2"/>
    <x v="0"/>
    <s v="Fort Lauderdale"/>
    <x v="2"/>
    <n v="33311"/>
    <x v="0"/>
    <s v="OFF-ST-10001522"/>
    <x v="1"/>
    <x v="4"/>
    <x v="197"/>
    <x v="2772"/>
    <n v="2"/>
    <n v="0.2"/>
    <x v="3078"/>
    <x v="0"/>
    <x v="0"/>
    <n v="1"/>
    <n v="0.14285714285714285"/>
  </r>
  <r>
    <x v="3488"/>
    <s v="CA-2017-157322"/>
    <x v="740"/>
    <d v="2017-07-06T00:00:00"/>
    <s v="Standard Class"/>
    <s v="RH-19600"/>
    <x v="584"/>
    <x v="0"/>
    <x v="0"/>
    <s v="Carol Stream"/>
    <x v="10"/>
    <n v="60188"/>
    <x v="2"/>
    <s v="FUR-CH-10004086"/>
    <x v="0"/>
    <x v="1"/>
    <x v="284"/>
    <x v="2379"/>
    <n v="2"/>
    <n v="0.3"/>
    <x v="2587"/>
    <x v="2"/>
    <x v="0"/>
    <n v="0.2"/>
    <n v="9.0909090909090912E-2"/>
  </r>
  <r>
    <x v="3489"/>
    <s v="CA-2017-157322"/>
    <x v="740"/>
    <d v="2017-07-06T00:00:00"/>
    <s v="Standard Class"/>
    <s v="RH-19600"/>
    <x v="584"/>
    <x v="0"/>
    <x v="0"/>
    <s v="Carol Stream"/>
    <x v="10"/>
    <n v="60188"/>
    <x v="2"/>
    <s v="FUR-CH-10003774"/>
    <x v="0"/>
    <x v="1"/>
    <x v="1194"/>
    <x v="2773"/>
    <n v="6"/>
    <n v="0.3"/>
    <x v="3079"/>
    <x v="2"/>
    <x v="0"/>
    <n v="0.2"/>
    <n v="9.0909090909090912E-2"/>
  </r>
  <r>
    <x v="3490"/>
    <s v="CA-2017-157322"/>
    <x v="740"/>
    <d v="2017-07-06T00:00:00"/>
    <s v="Standard Class"/>
    <s v="RH-19600"/>
    <x v="584"/>
    <x v="0"/>
    <x v="0"/>
    <s v="Carol Stream"/>
    <x v="10"/>
    <n v="60188"/>
    <x v="2"/>
    <s v="OFF-ST-10004507"/>
    <x v="1"/>
    <x v="4"/>
    <x v="457"/>
    <x v="648"/>
    <n v="5"/>
    <n v="0.2"/>
    <x v="3080"/>
    <x v="2"/>
    <x v="0"/>
    <n v="0.2"/>
    <n v="9.0909090909090912E-2"/>
  </r>
  <r>
    <x v="3491"/>
    <s v="CA-2017-157322"/>
    <x v="740"/>
    <d v="2017-07-06T00:00:00"/>
    <s v="Standard Class"/>
    <s v="RH-19600"/>
    <x v="584"/>
    <x v="0"/>
    <x v="0"/>
    <s v="Carol Stream"/>
    <x v="10"/>
    <n v="60188"/>
    <x v="2"/>
    <s v="OFF-ST-10003208"/>
    <x v="1"/>
    <x v="4"/>
    <x v="246"/>
    <x v="2774"/>
    <n v="3"/>
    <n v="0.2"/>
    <x v="3081"/>
    <x v="2"/>
    <x v="0"/>
    <n v="0.2"/>
    <n v="9.0909090909090912E-2"/>
  </r>
  <r>
    <x v="3492"/>
    <s v="CA-2017-157322"/>
    <x v="740"/>
    <d v="2017-07-06T00:00:00"/>
    <s v="Standard Class"/>
    <s v="RH-19600"/>
    <x v="584"/>
    <x v="0"/>
    <x v="0"/>
    <s v="Carol Stream"/>
    <x v="10"/>
    <n v="60188"/>
    <x v="2"/>
    <s v="OFF-PA-10000659"/>
    <x v="1"/>
    <x v="10"/>
    <x v="162"/>
    <x v="1515"/>
    <n v="2"/>
    <n v="0.2"/>
    <x v="3082"/>
    <x v="2"/>
    <x v="0"/>
    <n v="0.2"/>
    <n v="9.0909090909090912E-2"/>
  </r>
  <r>
    <x v="3493"/>
    <s v="CA-2019-142034"/>
    <x v="241"/>
    <d v="2019-09-28T00:00:00"/>
    <s v="Standard Class"/>
    <s v="KB-16240"/>
    <x v="208"/>
    <x v="1"/>
    <x v="0"/>
    <s v="Saint Cloud"/>
    <x v="11"/>
    <n v="56301"/>
    <x v="2"/>
    <s v="TEC-AC-10002305"/>
    <x v="2"/>
    <x v="11"/>
    <x v="1530"/>
    <x v="2775"/>
    <n v="4"/>
    <n v="0"/>
    <x v="3083"/>
    <x v="2"/>
    <x v="0"/>
    <n v="0.33333333333333331"/>
    <n v="0.1"/>
  </r>
  <r>
    <x v="3494"/>
    <s v="CA-2019-142034"/>
    <x v="241"/>
    <d v="2019-09-28T00:00:00"/>
    <s v="Standard Class"/>
    <s v="KB-16240"/>
    <x v="208"/>
    <x v="1"/>
    <x v="0"/>
    <s v="Saint Cloud"/>
    <x v="11"/>
    <n v="56301"/>
    <x v="2"/>
    <s v="TEC-AC-10000990"/>
    <x v="2"/>
    <x v="11"/>
    <x v="1531"/>
    <x v="2776"/>
    <n v="5"/>
    <n v="0"/>
    <x v="3084"/>
    <x v="2"/>
    <x v="0"/>
    <n v="0.33333333333333331"/>
    <n v="0.1"/>
  </r>
  <r>
    <x v="3495"/>
    <s v="CA-2019-142034"/>
    <x v="241"/>
    <d v="2019-09-28T00:00:00"/>
    <s v="Standard Class"/>
    <s v="KB-16240"/>
    <x v="208"/>
    <x v="1"/>
    <x v="0"/>
    <s v="Saint Cloud"/>
    <x v="11"/>
    <n v="56301"/>
    <x v="2"/>
    <s v="FUR-CH-10000665"/>
    <x v="0"/>
    <x v="1"/>
    <x v="662"/>
    <x v="891"/>
    <n v="4"/>
    <n v="0"/>
    <x v="3085"/>
    <x v="2"/>
    <x v="0"/>
    <n v="0.33333333333333331"/>
    <n v="0.1"/>
  </r>
  <r>
    <x v="3496"/>
    <s v="CA-2018-107328"/>
    <x v="590"/>
    <d v="2018-08-15T00:00:00"/>
    <s v="Standard Class"/>
    <s v="CA-12055"/>
    <x v="402"/>
    <x v="2"/>
    <x v="0"/>
    <s v="Los Angeles"/>
    <x v="1"/>
    <n v="90036"/>
    <x v="1"/>
    <s v="FUR-TA-10001932"/>
    <x v="0"/>
    <x v="3"/>
    <x v="848"/>
    <x v="2777"/>
    <n v="2"/>
    <n v="0.2"/>
    <x v="3086"/>
    <x v="1"/>
    <x v="0"/>
    <n v="0.33333333333333331"/>
    <n v="0.1"/>
  </r>
  <r>
    <x v="3497"/>
    <s v="CA-2018-107328"/>
    <x v="590"/>
    <d v="2018-08-15T00:00:00"/>
    <s v="Standard Class"/>
    <s v="CA-12055"/>
    <x v="402"/>
    <x v="2"/>
    <x v="0"/>
    <s v="Los Angeles"/>
    <x v="1"/>
    <n v="90036"/>
    <x v="1"/>
    <s v="OFF-AP-10004487"/>
    <x v="1"/>
    <x v="9"/>
    <x v="722"/>
    <x v="2778"/>
    <n v="6"/>
    <n v="0"/>
    <x v="3087"/>
    <x v="1"/>
    <x v="0"/>
    <n v="0.33333333333333331"/>
    <n v="0.1"/>
  </r>
  <r>
    <x v="3498"/>
    <s v="CA-2018-107328"/>
    <x v="590"/>
    <d v="2018-08-15T00:00:00"/>
    <s v="Standard Class"/>
    <s v="CA-12055"/>
    <x v="402"/>
    <x v="2"/>
    <x v="0"/>
    <s v="Los Angeles"/>
    <x v="1"/>
    <n v="90036"/>
    <x v="1"/>
    <s v="OFF-BI-10002160"/>
    <x v="1"/>
    <x v="8"/>
    <x v="315"/>
    <x v="597"/>
    <n v="5"/>
    <n v="0.2"/>
    <x v="3088"/>
    <x v="1"/>
    <x v="0"/>
    <n v="0.33333333333333331"/>
    <n v="0.1"/>
  </r>
  <r>
    <x v="3499"/>
    <s v="CA-2018-108616"/>
    <x v="321"/>
    <d v="2018-10-03T00:00:00"/>
    <s v="Standard Class"/>
    <s v="JK-15730"/>
    <x v="300"/>
    <x v="0"/>
    <x v="0"/>
    <s v="Mobile"/>
    <x v="19"/>
    <n v="36608"/>
    <x v="0"/>
    <s v="TEC-AC-10000420"/>
    <x v="2"/>
    <x v="11"/>
    <x v="1496"/>
    <x v="2779"/>
    <n v="3"/>
    <n v="0"/>
    <x v="3089"/>
    <x v="0"/>
    <x v="0"/>
    <n v="0.33333333333333331"/>
    <n v="0.05"/>
  </r>
  <r>
    <x v="3500"/>
    <s v="CA-2018-108616"/>
    <x v="321"/>
    <d v="2018-10-03T00:00:00"/>
    <s v="Standard Class"/>
    <s v="JK-15730"/>
    <x v="300"/>
    <x v="0"/>
    <x v="0"/>
    <s v="Mobile"/>
    <x v="19"/>
    <n v="36608"/>
    <x v="0"/>
    <s v="OFF-BI-10001989"/>
    <x v="1"/>
    <x v="8"/>
    <x v="542"/>
    <x v="2780"/>
    <n v="3"/>
    <n v="0"/>
    <x v="3090"/>
    <x v="0"/>
    <x v="0"/>
    <n v="0.33333333333333331"/>
    <n v="0.05"/>
  </r>
  <r>
    <x v="3501"/>
    <s v="CA-2018-108616"/>
    <x v="321"/>
    <d v="2018-10-03T00:00:00"/>
    <s v="Standard Class"/>
    <s v="JK-15730"/>
    <x v="300"/>
    <x v="0"/>
    <x v="0"/>
    <s v="Mobile"/>
    <x v="19"/>
    <n v="36608"/>
    <x v="0"/>
    <s v="OFF-AR-10001149"/>
    <x v="1"/>
    <x v="6"/>
    <x v="131"/>
    <x v="2781"/>
    <n v="9"/>
    <n v="0"/>
    <x v="3091"/>
    <x v="0"/>
    <x v="0"/>
    <n v="0.33333333333333331"/>
    <n v="0.05"/>
  </r>
  <r>
    <x v="3502"/>
    <s v="CA-2019-125115"/>
    <x v="318"/>
    <d v="2019-04-10T00:00:00"/>
    <s v="Same Day"/>
    <s v="RD-19930"/>
    <x v="709"/>
    <x v="0"/>
    <x v="0"/>
    <s v="Austin"/>
    <x v="5"/>
    <n v="78745"/>
    <x v="2"/>
    <s v="OFF-PA-10004101"/>
    <x v="1"/>
    <x v="10"/>
    <x v="511"/>
    <x v="563"/>
    <n v="2"/>
    <n v="0.2"/>
    <x v="572"/>
    <x v="2"/>
    <x v="0"/>
    <n v="0.5"/>
    <n v="0.1"/>
  </r>
  <r>
    <x v="3503"/>
    <s v="CA-2019-125115"/>
    <x v="318"/>
    <d v="2019-04-10T00:00:00"/>
    <s v="Same Day"/>
    <s v="RD-19930"/>
    <x v="709"/>
    <x v="0"/>
    <x v="0"/>
    <s v="Austin"/>
    <x v="5"/>
    <n v="78745"/>
    <x v="2"/>
    <s v="TEC-AC-10001714"/>
    <x v="2"/>
    <x v="11"/>
    <x v="685"/>
    <x v="2782"/>
    <n v="3"/>
    <n v="0.2"/>
    <x v="3092"/>
    <x v="2"/>
    <x v="0"/>
    <n v="0.5"/>
    <n v="0.1"/>
  </r>
  <r>
    <x v="3504"/>
    <s v="CA-2018-150945"/>
    <x v="122"/>
    <d v="2018-12-20T00:00:00"/>
    <s v="Second Class"/>
    <s v="JK-16120"/>
    <x v="451"/>
    <x v="2"/>
    <x v="0"/>
    <s v="New York City"/>
    <x v="15"/>
    <n v="10009"/>
    <x v="3"/>
    <s v="OFF-ST-10003716"/>
    <x v="1"/>
    <x v="4"/>
    <x v="898"/>
    <x v="1734"/>
    <n v="4"/>
    <n v="0"/>
    <x v="1840"/>
    <x v="3"/>
    <x v="0"/>
    <n v="1"/>
    <n v="5.8823529411764705E-2"/>
  </r>
  <r>
    <x v="3505"/>
    <s v="CA-2016-166863"/>
    <x v="886"/>
    <d v="2016-06-24T00:00:00"/>
    <s v="Standard Class"/>
    <s v="SC-20020"/>
    <x v="710"/>
    <x v="0"/>
    <x v="0"/>
    <s v="Plano"/>
    <x v="5"/>
    <n v="75023"/>
    <x v="2"/>
    <s v="TEC-PH-10000369"/>
    <x v="2"/>
    <x v="7"/>
    <x v="1355"/>
    <x v="1227"/>
    <n v="2"/>
    <n v="0.2"/>
    <x v="1487"/>
    <x v="2"/>
    <x v="0"/>
    <n v="0.14285714285714285"/>
    <n v="5.8823529411764705E-2"/>
  </r>
  <r>
    <x v="3506"/>
    <s v="CA-2016-166863"/>
    <x v="886"/>
    <d v="2016-06-24T00:00:00"/>
    <s v="Standard Class"/>
    <s v="SC-20020"/>
    <x v="710"/>
    <x v="0"/>
    <x v="0"/>
    <s v="Plano"/>
    <x v="5"/>
    <n v="75023"/>
    <x v="2"/>
    <s v="OFF-BI-10000756"/>
    <x v="1"/>
    <x v="8"/>
    <x v="15"/>
    <x v="2783"/>
    <n v="4"/>
    <n v="0.8"/>
    <x v="3093"/>
    <x v="2"/>
    <x v="0"/>
    <n v="0.14285714285714285"/>
    <n v="5.8823529411764705E-2"/>
  </r>
  <r>
    <x v="3507"/>
    <s v="CA-2016-166863"/>
    <x v="886"/>
    <d v="2016-06-24T00:00:00"/>
    <s v="Standard Class"/>
    <s v="SC-20020"/>
    <x v="710"/>
    <x v="0"/>
    <x v="0"/>
    <s v="Plano"/>
    <x v="5"/>
    <n v="75023"/>
    <x v="2"/>
    <s v="FUR-BO-10001608"/>
    <x v="0"/>
    <x v="0"/>
    <x v="1532"/>
    <x v="2784"/>
    <n v="4"/>
    <n v="0.32"/>
    <x v="3094"/>
    <x v="2"/>
    <x v="0"/>
    <n v="0.14285714285714285"/>
    <n v="5.8823529411764705E-2"/>
  </r>
  <r>
    <x v="3508"/>
    <s v="CA-2016-166863"/>
    <x v="886"/>
    <d v="2016-06-24T00:00:00"/>
    <s v="Standard Class"/>
    <s v="SC-20020"/>
    <x v="710"/>
    <x v="0"/>
    <x v="0"/>
    <s v="Plano"/>
    <x v="5"/>
    <n v="75023"/>
    <x v="2"/>
    <s v="OFF-PA-10001166"/>
    <x v="1"/>
    <x v="10"/>
    <x v="777"/>
    <x v="12"/>
    <n v="3"/>
    <n v="0.2"/>
    <x v="12"/>
    <x v="2"/>
    <x v="0"/>
    <n v="0.14285714285714285"/>
    <n v="5.8823529411764705E-2"/>
  </r>
  <r>
    <x v="3509"/>
    <s v="CA-2016-166863"/>
    <x v="886"/>
    <d v="2016-06-24T00:00:00"/>
    <s v="Standard Class"/>
    <s v="SC-20020"/>
    <x v="710"/>
    <x v="0"/>
    <x v="0"/>
    <s v="Plano"/>
    <x v="5"/>
    <n v="75023"/>
    <x v="2"/>
    <s v="OFF-PA-10000587"/>
    <x v="1"/>
    <x v="10"/>
    <x v="57"/>
    <x v="25"/>
    <n v="2"/>
    <n v="0.2"/>
    <x v="273"/>
    <x v="2"/>
    <x v="0"/>
    <n v="0.14285714285714285"/>
    <n v="5.8823529411764705E-2"/>
  </r>
  <r>
    <x v="3510"/>
    <s v="CA-2016-166863"/>
    <x v="886"/>
    <d v="2016-06-24T00:00:00"/>
    <s v="Standard Class"/>
    <s v="SC-20020"/>
    <x v="710"/>
    <x v="0"/>
    <x v="0"/>
    <s v="Plano"/>
    <x v="5"/>
    <n v="75023"/>
    <x v="2"/>
    <s v="TEC-MA-10001972"/>
    <x v="2"/>
    <x v="15"/>
    <x v="1478"/>
    <x v="2785"/>
    <n v="2"/>
    <n v="0.4"/>
    <x v="3095"/>
    <x v="2"/>
    <x v="0"/>
    <n v="0.14285714285714285"/>
    <n v="5.8823529411764705E-2"/>
  </r>
  <r>
    <x v="3511"/>
    <s v="CA-2016-166863"/>
    <x v="886"/>
    <d v="2016-06-24T00:00:00"/>
    <s v="Standard Class"/>
    <s v="SC-20020"/>
    <x v="710"/>
    <x v="0"/>
    <x v="0"/>
    <s v="Plano"/>
    <x v="5"/>
    <n v="75023"/>
    <x v="2"/>
    <s v="OFF-ST-10004123"/>
    <x v="1"/>
    <x v="4"/>
    <x v="72"/>
    <x v="2786"/>
    <n v="7"/>
    <n v="0.2"/>
    <x v="3096"/>
    <x v="2"/>
    <x v="0"/>
    <n v="0.14285714285714285"/>
    <n v="5.8823529411764705E-2"/>
  </r>
  <r>
    <x v="3512"/>
    <s v="CA-2019-140326"/>
    <x v="507"/>
    <d v="2019-09-06T00:00:00"/>
    <s v="First Class"/>
    <s v="HW-14935"/>
    <x v="304"/>
    <x v="1"/>
    <x v="0"/>
    <s v="Chicago"/>
    <x v="10"/>
    <n v="60653"/>
    <x v="2"/>
    <s v="FUR-BO-10000112"/>
    <x v="0"/>
    <x v="0"/>
    <x v="1533"/>
    <x v="2787"/>
    <n v="9"/>
    <n v="0.3"/>
    <x v="3097"/>
    <x v="2"/>
    <x v="0"/>
    <n v="0.33333333333333331"/>
    <n v="0.05"/>
  </r>
  <r>
    <x v="3513"/>
    <s v="CA-2019-140326"/>
    <x v="507"/>
    <d v="2019-09-06T00:00:00"/>
    <s v="First Class"/>
    <s v="HW-14935"/>
    <x v="304"/>
    <x v="1"/>
    <x v="0"/>
    <s v="Chicago"/>
    <x v="10"/>
    <n v="60653"/>
    <x v="2"/>
    <s v="OFF-PA-10004041"/>
    <x v="1"/>
    <x v="10"/>
    <x v="949"/>
    <x v="2788"/>
    <n v="3"/>
    <n v="0.2"/>
    <x v="3098"/>
    <x v="2"/>
    <x v="0"/>
    <n v="0.33333333333333331"/>
    <n v="0.05"/>
  </r>
  <r>
    <x v="3514"/>
    <s v="CA-2019-140326"/>
    <x v="507"/>
    <d v="2019-09-06T00:00:00"/>
    <s v="First Class"/>
    <s v="HW-14935"/>
    <x v="304"/>
    <x v="1"/>
    <x v="0"/>
    <s v="Chicago"/>
    <x v="10"/>
    <n v="60653"/>
    <x v="2"/>
    <s v="OFF-AR-10001149"/>
    <x v="1"/>
    <x v="6"/>
    <x v="131"/>
    <x v="2789"/>
    <n v="3"/>
    <n v="0.2"/>
    <x v="3099"/>
    <x v="2"/>
    <x v="0"/>
    <n v="0.33333333333333331"/>
    <n v="0.05"/>
  </r>
  <r>
    <x v="3515"/>
    <s v="CA-2018-168536"/>
    <x v="887"/>
    <d v="2018-12-24T00:00:00"/>
    <s v="Standard Class"/>
    <s v="SC-20800"/>
    <x v="561"/>
    <x v="0"/>
    <x v="0"/>
    <s v="Jackson"/>
    <x v="35"/>
    <n v="39212"/>
    <x v="0"/>
    <s v="TEC-AC-10002323"/>
    <x v="2"/>
    <x v="11"/>
    <x v="177"/>
    <x v="2790"/>
    <n v="3"/>
    <n v="0"/>
    <x v="3100"/>
    <x v="0"/>
    <x v="0"/>
    <n v="1"/>
    <n v="0.2"/>
  </r>
  <r>
    <x v="3516"/>
    <s v="US-2018-113649"/>
    <x v="888"/>
    <d v="2018-08-12T00:00:00"/>
    <s v="First Class"/>
    <s v="HA-14920"/>
    <x v="66"/>
    <x v="0"/>
    <x v="0"/>
    <s v="Fayetteville"/>
    <x v="3"/>
    <n v="28314"/>
    <x v="0"/>
    <s v="OFF-PA-10000130"/>
    <x v="1"/>
    <x v="10"/>
    <x v="1004"/>
    <x v="2791"/>
    <n v="9"/>
    <n v="0.2"/>
    <x v="3101"/>
    <x v="0"/>
    <x v="0"/>
    <n v="0.33333333333333331"/>
    <n v="5.5555555555555552E-2"/>
  </r>
  <r>
    <x v="3517"/>
    <s v="US-2018-113649"/>
    <x v="888"/>
    <d v="2018-08-12T00:00:00"/>
    <s v="First Class"/>
    <s v="HA-14920"/>
    <x v="66"/>
    <x v="0"/>
    <x v="0"/>
    <s v="Fayetteville"/>
    <x v="3"/>
    <n v="28314"/>
    <x v="0"/>
    <s v="TEC-PH-10002350"/>
    <x v="2"/>
    <x v="7"/>
    <x v="1467"/>
    <x v="2542"/>
    <n v="2"/>
    <n v="0.2"/>
    <x v="3102"/>
    <x v="0"/>
    <x v="0"/>
    <n v="0.33333333333333331"/>
    <n v="5.5555555555555552E-2"/>
  </r>
  <r>
    <x v="3518"/>
    <s v="US-2018-113649"/>
    <x v="888"/>
    <d v="2018-08-12T00:00:00"/>
    <s v="First Class"/>
    <s v="HA-14920"/>
    <x v="66"/>
    <x v="0"/>
    <x v="0"/>
    <s v="Fayetteville"/>
    <x v="3"/>
    <n v="28314"/>
    <x v="0"/>
    <s v="OFF-AP-10002518"/>
    <x v="1"/>
    <x v="9"/>
    <x v="160"/>
    <x v="2792"/>
    <n v="4"/>
    <n v="0.2"/>
    <x v="3103"/>
    <x v="0"/>
    <x v="0"/>
    <n v="0.33333333333333331"/>
    <n v="5.5555555555555552E-2"/>
  </r>
  <r>
    <x v="3519"/>
    <s v="CA-2017-124975"/>
    <x v="137"/>
    <d v="2017-06-25T00:00:00"/>
    <s v="First Class"/>
    <s v="MG-17875"/>
    <x v="675"/>
    <x v="2"/>
    <x v="0"/>
    <s v="Aurora"/>
    <x v="10"/>
    <n v="60505"/>
    <x v="2"/>
    <s v="FUR-TA-10002645"/>
    <x v="0"/>
    <x v="3"/>
    <x v="1322"/>
    <x v="2793"/>
    <n v="7"/>
    <n v="0.5"/>
    <x v="3104"/>
    <x v="2"/>
    <x v="0"/>
    <n v="1"/>
    <n v="0.14285714285714285"/>
  </r>
  <r>
    <x v="3520"/>
    <s v="CA-2017-168767"/>
    <x v="889"/>
    <d v="2017-04-15T00:00:00"/>
    <s v="Standard Class"/>
    <s v="DM-12955"/>
    <x v="678"/>
    <x v="1"/>
    <x v="0"/>
    <s v="Sacramento"/>
    <x v="1"/>
    <n v="95823"/>
    <x v="1"/>
    <s v="OFF-BI-10000773"/>
    <x v="1"/>
    <x v="8"/>
    <x v="386"/>
    <x v="2794"/>
    <n v="2"/>
    <n v="0.2"/>
    <x v="3105"/>
    <x v="1"/>
    <x v="0"/>
    <n v="1"/>
    <n v="0.1111111111111111"/>
  </r>
  <r>
    <x v="3521"/>
    <s v="CA-2018-114482"/>
    <x v="831"/>
    <d v="2018-11-25T00:00:00"/>
    <s v="Second Class"/>
    <s v="DM-13345"/>
    <x v="664"/>
    <x v="1"/>
    <x v="0"/>
    <s v="Des Moines"/>
    <x v="23"/>
    <n v="50315"/>
    <x v="2"/>
    <s v="OFF-PA-10003845"/>
    <x v="1"/>
    <x v="10"/>
    <x v="372"/>
    <x v="1319"/>
    <n v="7"/>
    <n v="0"/>
    <x v="1374"/>
    <x v="2"/>
    <x v="0"/>
    <n v="0.5"/>
    <n v="7.6923076923076927E-2"/>
  </r>
  <r>
    <x v="3522"/>
    <s v="CA-2018-114482"/>
    <x v="831"/>
    <d v="2018-11-25T00:00:00"/>
    <s v="Second Class"/>
    <s v="DM-13345"/>
    <x v="664"/>
    <x v="1"/>
    <x v="0"/>
    <s v="Des Moines"/>
    <x v="23"/>
    <n v="50315"/>
    <x v="2"/>
    <s v="TEC-PH-10001580"/>
    <x v="2"/>
    <x v="7"/>
    <x v="234"/>
    <x v="2795"/>
    <n v="3"/>
    <n v="0"/>
    <x v="3106"/>
    <x v="2"/>
    <x v="0"/>
    <n v="0.5"/>
    <n v="7.6923076923076927E-2"/>
  </r>
  <r>
    <x v="3523"/>
    <s v="CA-2018-137673"/>
    <x v="64"/>
    <d v="2018-09-10T00:00:00"/>
    <s v="Standard Class"/>
    <s v="ML-17395"/>
    <x v="504"/>
    <x v="1"/>
    <x v="0"/>
    <s v="San Diego"/>
    <x v="1"/>
    <n v="92105"/>
    <x v="1"/>
    <s v="TEC-AC-10002345"/>
    <x v="2"/>
    <x v="11"/>
    <x v="175"/>
    <x v="2796"/>
    <n v="8"/>
    <n v="0"/>
    <x v="3107"/>
    <x v="1"/>
    <x v="0"/>
    <n v="1"/>
    <n v="0.05"/>
  </r>
  <r>
    <x v="3524"/>
    <s v="CA-2018-132731"/>
    <x v="390"/>
    <d v="2018-11-28T00:00:00"/>
    <s v="Standard Class"/>
    <s v="GA-14515"/>
    <x v="654"/>
    <x v="0"/>
    <x v="0"/>
    <s v="Dallas"/>
    <x v="5"/>
    <n v="75081"/>
    <x v="2"/>
    <s v="TEC-PH-10004120"/>
    <x v="2"/>
    <x v="7"/>
    <x v="1534"/>
    <x v="2797"/>
    <n v="6"/>
    <n v="0.2"/>
    <x v="3108"/>
    <x v="2"/>
    <x v="0"/>
    <n v="1"/>
    <n v="7.1428571428571425E-2"/>
  </r>
  <r>
    <x v="3525"/>
    <s v="CA-2019-148922"/>
    <x v="389"/>
    <d v="2019-12-15T00:00:00"/>
    <s v="Second Class"/>
    <s v="SU-20665"/>
    <x v="711"/>
    <x v="2"/>
    <x v="0"/>
    <s v="Jackson"/>
    <x v="35"/>
    <n v="39212"/>
    <x v="0"/>
    <s v="TEC-AC-10001838"/>
    <x v="2"/>
    <x v="11"/>
    <x v="651"/>
    <x v="2798"/>
    <n v="3"/>
    <n v="0"/>
    <x v="3109"/>
    <x v="0"/>
    <x v="0"/>
    <n v="0.33333333333333331"/>
    <n v="5.5555555555555552E-2"/>
  </r>
  <r>
    <x v="3526"/>
    <s v="CA-2019-148922"/>
    <x v="389"/>
    <d v="2019-12-15T00:00:00"/>
    <s v="Second Class"/>
    <s v="SU-20665"/>
    <x v="711"/>
    <x v="2"/>
    <x v="0"/>
    <s v="Jackson"/>
    <x v="35"/>
    <n v="39212"/>
    <x v="0"/>
    <s v="TEC-PH-10000148"/>
    <x v="2"/>
    <x v="7"/>
    <x v="779"/>
    <x v="2799"/>
    <n v="3"/>
    <n v="0"/>
    <x v="3110"/>
    <x v="0"/>
    <x v="0"/>
    <n v="0.33333333333333331"/>
    <n v="5.5555555555555552E-2"/>
  </r>
  <r>
    <x v="3527"/>
    <s v="CA-2019-148922"/>
    <x v="389"/>
    <d v="2019-12-15T00:00:00"/>
    <s v="Second Class"/>
    <s v="SU-20665"/>
    <x v="711"/>
    <x v="2"/>
    <x v="0"/>
    <s v="Jackson"/>
    <x v="35"/>
    <n v="39212"/>
    <x v="0"/>
    <s v="OFF-BI-10003476"/>
    <x v="1"/>
    <x v="8"/>
    <x v="1535"/>
    <x v="2800"/>
    <n v="8"/>
    <n v="0"/>
    <x v="3111"/>
    <x v="0"/>
    <x v="0"/>
    <n v="0.33333333333333331"/>
    <n v="5.5555555555555552E-2"/>
  </r>
  <r>
    <x v="3528"/>
    <s v="CA-2018-130680"/>
    <x v="890"/>
    <d v="2018-06-29T00:00:00"/>
    <s v="Standard Class"/>
    <s v="BD-11320"/>
    <x v="217"/>
    <x v="0"/>
    <x v="0"/>
    <s v="San Diego"/>
    <x v="1"/>
    <n v="92024"/>
    <x v="1"/>
    <s v="TEC-PH-10004833"/>
    <x v="2"/>
    <x v="7"/>
    <x v="1363"/>
    <x v="2801"/>
    <n v="4"/>
    <n v="0.2"/>
    <x v="3112"/>
    <x v="1"/>
    <x v="1"/>
    <n v="1"/>
    <n v="5.2631578947368418E-2"/>
  </r>
  <r>
    <x v="3529"/>
    <s v="CA-2017-141145"/>
    <x v="14"/>
    <d v="2017-09-23T00:00:00"/>
    <s v="Standard Class"/>
    <s v="DB-13405"/>
    <x v="591"/>
    <x v="0"/>
    <x v="0"/>
    <s v="Orlando"/>
    <x v="2"/>
    <n v="32839"/>
    <x v="0"/>
    <s v="TEC-AC-10001465"/>
    <x v="2"/>
    <x v="11"/>
    <x v="478"/>
    <x v="2802"/>
    <n v="3"/>
    <n v="0.2"/>
    <x v="3113"/>
    <x v="0"/>
    <x v="0"/>
    <n v="1"/>
    <n v="7.1428571428571425E-2"/>
  </r>
  <r>
    <x v="3530"/>
    <s v="US-2018-152835"/>
    <x v="288"/>
    <d v="2018-05-23T00:00:00"/>
    <s v="Standard Class"/>
    <s v="RP-19855"/>
    <x v="532"/>
    <x v="1"/>
    <x v="0"/>
    <s v="Lafayette"/>
    <x v="14"/>
    <n v="47905"/>
    <x v="2"/>
    <s v="OFF-AR-10003056"/>
    <x v="1"/>
    <x v="6"/>
    <x v="18"/>
    <x v="1591"/>
    <n v="5"/>
    <n v="0"/>
    <x v="1684"/>
    <x v="2"/>
    <x v="0"/>
    <n v="1"/>
    <n v="6.6666666666666666E-2"/>
  </r>
  <r>
    <x v="3531"/>
    <s v="CA-2018-155565"/>
    <x v="316"/>
    <d v="2018-05-28T00:00:00"/>
    <s v="Same Day"/>
    <s v="EH-13765"/>
    <x v="553"/>
    <x v="1"/>
    <x v="0"/>
    <s v="New York City"/>
    <x v="15"/>
    <n v="10035"/>
    <x v="3"/>
    <s v="OFF-SU-10001218"/>
    <x v="1"/>
    <x v="14"/>
    <x v="134"/>
    <x v="2803"/>
    <n v="5"/>
    <n v="0"/>
    <x v="3114"/>
    <x v="3"/>
    <x v="0"/>
    <n v="1"/>
    <n v="3.125E-2"/>
  </r>
  <r>
    <x v="3532"/>
    <s v="CA-2016-110849"/>
    <x v="891"/>
    <d v="2016-04-23T00:00:00"/>
    <s v="Standard Class"/>
    <s v="JL-15835"/>
    <x v="252"/>
    <x v="0"/>
    <x v="0"/>
    <s v="Los Angeles"/>
    <x v="1"/>
    <n v="90049"/>
    <x v="1"/>
    <s v="TEC-MA-10002859"/>
    <x v="2"/>
    <x v="15"/>
    <x v="1536"/>
    <x v="2804"/>
    <n v="4"/>
    <n v="0.2"/>
    <x v="3115"/>
    <x v="1"/>
    <x v="0"/>
    <n v="0.25"/>
    <n v="2.9411764705882353E-2"/>
  </r>
  <r>
    <x v="3533"/>
    <s v="CA-2016-110849"/>
    <x v="891"/>
    <d v="2016-04-23T00:00:00"/>
    <s v="Standard Class"/>
    <s v="JL-15835"/>
    <x v="252"/>
    <x v="0"/>
    <x v="0"/>
    <s v="Los Angeles"/>
    <x v="1"/>
    <n v="90049"/>
    <x v="1"/>
    <s v="OFF-AR-10002375"/>
    <x v="1"/>
    <x v="6"/>
    <x v="831"/>
    <x v="2805"/>
    <n v="4"/>
    <n v="0"/>
    <x v="3116"/>
    <x v="1"/>
    <x v="0"/>
    <n v="0.25"/>
    <n v="2.9411764705882353E-2"/>
  </r>
  <r>
    <x v="3534"/>
    <s v="CA-2016-110849"/>
    <x v="891"/>
    <d v="2016-04-23T00:00:00"/>
    <s v="Standard Class"/>
    <s v="JL-15835"/>
    <x v="252"/>
    <x v="0"/>
    <x v="0"/>
    <s v="Los Angeles"/>
    <x v="1"/>
    <n v="90049"/>
    <x v="1"/>
    <s v="OFF-AR-10000657"/>
    <x v="1"/>
    <x v="6"/>
    <x v="1527"/>
    <x v="2806"/>
    <n v="5"/>
    <n v="0"/>
    <x v="3117"/>
    <x v="1"/>
    <x v="0"/>
    <n v="0.25"/>
    <n v="2.9411764705882353E-2"/>
  </r>
  <r>
    <x v="3535"/>
    <s v="CA-2016-110849"/>
    <x v="891"/>
    <d v="2016-04-23T00:00:00"/>
    <s v="Standard Class"/>
    <s v="JL-15835"/>
    <x v="252"/>
    <x v="0"/>
    <x v="0"/>
    <s v="Los Angeles"/>
    <x v="1"/>
    <n v="90049"/>
    <x v="1"/>
    <s v="OFF-FA-10000134"/>
    <x v="1"/>
    <x v="13"/>
    <x v="196"/>
    <x v="2807"/>
    <n v="2"/>
    <n v="0"/>
    <x v="3118"/>
    <x v="1"/>
    <x v="0"/>
    <n v="0.25"/>
    <n v="2.9411764705882353E-2"/>
  </r>
  <r>
    <x v="3536"/>
    <s v="CA-2018-145842"/>
    <x v="26"/>
    <d v="2018-06-20T00:00:00"/>
    <s v="Second Class"/>
    <s v="FM-14380"/>
    <x v="248"/>
    <x v="0"/>
    <x v="0"/>
    <s v="New York City"/>
    <x v="15"/>
    <n v="10024"/>
    <x v="3"/>
    <s v="OFF-ST-10000419"/>
    <x v="1"/>
    <x v="4"/>
    <x v="1024"/>
    <x v="1360"/>
    <n v="3"/>
    <n v="0"/>
    <x v="1423"/>
    <x v="3"/>
    <x v="0"/>
    <n v="1"/>
    <n v="7.1428571428571425E-2"/>
  </r>
  <r>
    <x v="3537"/>
    <s v="CA-2016-158771"/>
    <x v="309"/>
    <d v="2016-05-09T00:00:00"/>
    <s v="Same Day"/>
    <s v="SB-20290"/>
    <x v="115"/>
    <x v="1"/>
    <x v="0"/>
    <s v="Henderson"/>
    <x v="0"/>
    <n v="42420"/>
    <x v="0"/>
    <s v="OFF-ST-10000107"/>
    <x v="1"/>
    <x v="4"/>
    <x v="17"/>
    <x v="2808"/>
    <n v="3"/>
    <n v="0"/>
    <x v="3119"/>
    <x v="0"/>
    <x v="0"/>
    <n v="0.25"/>
    <n v="5.8823529411764705E-2"/>
  </r>
  <r>
    <x v="3538"/>
    <s v="CA-2016-158771"/>
    <x v="309"/>
    <d v="2016-05-09T00:00:00"/>
    <s v="Same Day"/>
    <s v="SB-20290"/>
    <x v="115"/>
    <x v="1"/>
    <x v="0"/>
    <s v="Henderson"/>
    <x v="0"/>
    <n v="42420"/>
    <x v="0"/>
    <s v="OFF-LA-10001641"/>
    <x v="1"/>
    <x v="2"/>
    <x v="1031"/>
    <x v="1242"/>
    <n v="3"/>
    <n v="0"/>
    <x v="3120"/>
    <x v="0"/>
    <x v="0"/>
    <n v="0.25"/>
    <n v="5.8823529411764705E-2"/>
  </r>
  <r>
    <x v="3539"/>
    <s v="CA-2016-158771"/>
    <x v="309"/>
    <d v="2016-05-09T00:00:00"/>
    <s v="Same Day"/>
    <s v="SB-20290"/>
    <x v="115"/>
    <x v="1"/>
    <x v="0"/>
    <s v="Henderson"/>
    <x v="0"/>
    <n v="42420"/>
    <x v="0"/>
    <s v="OFF-LA-10003121"/>
    <x v="1"/>
    <x v="2"/>
    <x v="1000"/>
    <x v="2809"/>
    <n v="5"/>
    <n v="0"/>
    <x v="3121"/>
    <x v="0"/>
    <x v="0"/>
    <n v="0.25"/>
    <n v="5.8823529411764705E-2"/>
  </r>
  <r>
    <x v="3540"/>
    <s v="CA-2016-158771"/>
    <x v="309"/>
    <d v="2016-05-09T00:00:00"/>
    <s v="Same Day"/>
    <s v="SB-20290"/>
    <x v="115"/>
    <x v="1"/>
    <x v="0"/>
    <s v="Henderson"/>
    <x v="0"/>
    <n v="42420"/>
    <x v="0"/>
    <s v="OFF-PA-10002689"/>
    <x v="1"/>
    <x v="10"/>
    <x v="1066"/>
    <x v="1568"/>
    <n v="7"/>
    <n v="0"/>
    <x v="1657"/>
    <x v="0"/>
    <x v="0"/>
    <n v="0.25"/>
    <n v="5.8823529411764705E-2"/>
  </r>
  <r>
    <x v="3541"/>
    <s v="CA-2018-157511"/>
    <x v="31"/>
    <d v="2018-09-20T00:00:00"/>
    <s v="First Class"/>
    <s v="SV-20365"/>
    <x v="277"/>
    <x v="0"/>
    <x v="0"/>
    <s v="Columbus"/>
    <x v="24"/>
    <n v="43229"/>
    <x v="3"/>
    <s v="FUR-FU-10002107"/>
    <x v="0"/>
    <x v="5"/>
    <x v="1333"/>
    <x v="2810"/>
    <n v="3"/>
    <n v="0.2"/>
    <x v="3122"/>
    <x v="3"/>
    <x v="0"/>
    <n v="0.33333333333333331"/>
    <n v="3.125E-2"/>
  </r>
  <r>
    <x v="3542"/>
    <s v="CA-2018-157511"/>
    <x v="31"/>
    <d v="2018-09-20T00:00:00"/>
    <s v="First Class"/>
    <s v="SV-20365"/>
    <x v="277"/>
    <x v="0"/>
    <x v="0"/>
    <s v="Columbus"/>
    <x v="24"/>
    <n v="43229"/>
    <x v="3"/>
    <s v="FUR-CH-10002647"/>
    <x v="0"/>
    <x v="1"/>
    <x v="475"/>
    <x v="2811"/>
    <n v="2"/>
    <n v="0.3"/>
    <x v="3123"/>
    <x v="3"/>
    <x v="0"/>
    <n v="0.33333333333333331"/>
    <n v="3.125E-2"/>
  </r>
  <r>
    <x v="3543"/>
    <s v="CA-2018-157511"/>
    <x v="31"/>
    <d v="2018-09-20T00:00:00"/>
    <s v="First Class"/>
    <s v="SV-20365"/>
    <x v="277"/>
    <x v="0"/>
    <x v="0"/>
    <s v="Columbus"/>
    <x v="24"/>
    <n v="43229"/>
    <x v="3"/>
    <s v="OFF-AR-10002257"/>
    <x v="1"/>
    <x v="6"/>
    <x v="1200"/>
    <x v="2812"/>
    <n v="1"/>
    <n v="0.2"/>
    <x v="3124"/>
    <x v="3"/>
    <x v="0"/>
    <n v="0.33333333333333331"/>
    <n v="3.125E-2"/>
  </r>
  <r>
    <x v="3544"/>
    <s v="CA-2019-121216"/>
    <x v="331"/>
    <d v="2019-12-25T00:00:00"/>
    <s v="Second Class"/>
    <s v="MM-17920"/>
    <x v="462"/>
    <x v="0"/>
    <x v="0"/>
    <s v="College Station"/>
    <x v="5"/>
    <n v="77840"/>
    <x v="2"/>
    <s v="OFF-PA-10004519"/>
    <x v="1"/>
    <x v="10"/>
    <x v="1045"/>
    <x v="2813"/>
    <n v="8"/>
    <n v="0.2"/>
    <x v="3125"/>
    <x v="2"/>
    <x v="0"/>
    <n v="0.5"/>
    <n v="6.25E-2"/>
  </r>
  <r>
    <x v="3545"/>
    <s v="CA-2019-121216"/>
    <x v="331"/>
    <d v="2019-12-25T00:00:00"/>
    <s v="Second Class"/>
    <s v="MM-17920"/>
    <x v="462"/>
    <x v="0"/>
    <x v="0"/>
    <s v="College Station"/>
    <x v="5"/>
    <n v="77840"/>
    <x v="2"/>
    <s v="OFF-AP-10001947"/>
    <x v="1"/>
    <x v="9"/>
    <x v="1537"/>
    <x v="2814"/>
    <n v="8"/>
    <n v="0.8"/>
    <x v="3126"/>
    <x v="2"/>
    <x v="0"/>
    <n v="0.5"/>
    <n v="6.25E-2"/>
  </r>
  <r>
    <x v="3546"/>
    <s v="CA-2019-155292"/>
    <x v="505"/>
    <d v="2019-11-01T00:00:00"/>
    <s v="First Class"/>
    <s v="RD-19810"/>
    <x v="279"/>
    <x v="2"/>
    <x v="0"/>
    <s v="Richmond"/>
    <x v="0"/>
    <n v="40475"/>
    <x v="0"/>
    <s v="OFF-ST-10004963"/>
    <x v="1"/>
    <x v="4"/>
    <x v="465"/>
    <x v="2815"/>
    <n v="7"/>
    <n v="0"/>
    <x v="3127"/>
    <x v="0"/>
    <x v="0"/>
    <n v="0.25"/>
    <n v="6.25E-2"/>
  </r>
  <r>
    <x v="3547"/>
    <s v="CA-2019-155292"/>
    <x v="505"/>
    <d v="2019-11-01T00:00:00"/>
    <s v="First Class"/>
    <s v="RD-19810"/>
    <x v="279"/>
    <x v="2"/>
    <x v="0"/>
    <s v="Richmond"/>
    <x v="0"/>
    <n v="40475"/>
    <x v="0"/>
    <s v="OFF-SU-10002573"/>
    <x v="1"/>
    <x v="14"/>
    <x v="354"/>
    <x v="1530"/>
    <n v="2"/>
    <n v="0"/>
    <x v="1617"/>
    <x v="0"/>
    <x v="0"/>
    <n v="0.25"/>
    <n v="6.25E-2"/>
  </r>
  <r>
    <x v="3548"/>
    <s v="CA-2019-155292"/>
    <x v="505"/>
    <d v="2019-11-01T00:00:00"/>
    <s v="First Class"/>
    <s v="RD-19810"/>
    <x v="279"/>
    <x v="2"/>
    <x v="0"/>
    <s v="Richmond"/>
    <x v="0"/>
    <n v="40475"/>
    <x v="0"/>
    <s v="FUR-CH-10000553"/>
    <x v="0"/>
    <x v="1"/>
    <x v="1257"/>
    <x v="2816"/>
    <n v="1"/>
    <n v="0"/>
    <x v="3128"/>
    <x v="0"/>
    <x v="0"/>
    <n v="0.25"/>
    <n v="6.25E-2"/>
  </r>
  <r>
    <x v="3549"/>
    <s v="CA-2019-155292"/>
    <x v="505"/>
    <d v="2019-11-01T00:00:00"/>
    <s v="First Class"/>
    <s v="RD-19810"/>
    <x v="279"/>
    <x v="2"/>
    <x v="0"/>
    <s v="Richmond"/>
    <x v="0"/>
    <n v="40475"/>
    <x v="0"/>
    <s v="OFF-LA-10001982"/>
    <x v="1"/>
    <x v="2"/>
    <x v="1538"/>
    <x v="59"/>
    <n v="8"/>
    <n v="0"/>
    <x v="3129"/>
    <x v="0"/>
    <x v="0"/>
    <n v="0.25"/>
    <n v="6.25E-2"/>
  </r>
  <r>
    <x v="3550"/>
    <s v="CA-2018-152555"/>
    <x v="892"/>
    <d v="2018-04-02T00:00:00"/>
    <s v="Second Class"/>
    <s v="ME-17320"/>
    <x v="467"/>
    <x v="2"/>
    <x v="0"/>
    <s v="Chicago"/>
    <x v="10"/>
    <n v="60653"/>
    <x v="2"/>
    <s v="OFF-PA-10001295"/>
    <x v="1"/>
    <x v="10"/>
    <x v="1220"/>
    <x v="2817"/>
    <n v="3"/>
    <n v="0.2"/>
    <x v="3130"/>
    <x v="2"/>
    <x v="0"/>
    <n v="0.33333333333333331"/>
    <n v="4.5454545454545456E-2"/>
  </r>
  <r>
    <x v="3551"/>
    <s v="CA-2018-152555"/>
    <x v="892"/>
    <d v="2018-04-02T00:00:00"/>
    <s v="Second Class"/>
    <s v="ME-17320"/>
    <x v="467"/>
    <x v="2"/>
    <x v="0"/>
    <s v="Chicago"/>
    <x v="10"/>
    <n v="60653"/>
    <x v="2"/>
    <s v="FUR-CH-10002965"/>
    <x v="0"/>
    <x v="1"/>
    <x v="229"/>
    <x v="2818"/>
    <n v="6"/>
    <n v="0.3"/>
    <x v="3131"/>
    <x v="2"/>
    <x v="0"/>
    <n v="0.33333333333333331"/>
    <n v="4.5454545454545456E-2"/>
  </r>
  <r>
    <x v="3552"/>
    <s v="CA-2018-152555"/>
    <x v="892"/>
    <d v="2018-04-02T00:00:00"/>
    <s v="Second Class"/>
    <s v="ME-17320"/>
    <x v="467"/>
    <x v="2"/>
    <x v="0"/>
    <s v="Chicago"/>
    <x v="10"/>
    <n v="60653"/>
    <x v="2"/>
    <s v="TEC-PH-10001254"/>
    <x v="2"/>
    <x v="7"/>
    <x v="144"/>
    <x v="2819"/>
    <n v="8"/>
    <n v="0.2"/>
    <x v="3132"/>
    <x v="2"/>
    <x v="0"/>
    <n v="0.33333333333333331"/>
    <n v="4.5454545454545456E-2"/>
  </r>
  <r>
    <x v="3553"/>
    <s v="CA-2019-107832"/>
    <x v="51"/>
    <d v="2019-11-26T00:00:00"/>
    <s v="Second Class"/>
    <s v="FH-14275"/>
    <x v="395"/>
    <x v="1"/>
    <x v="0"/>
    <s v="Philadelphia"/>
    <x v="9"/>
    <n v="19120"/>
    <x v="3"/>
    <s v="OFF-BI-10001658"/>
    <x v="1"/>
    <x v="8"/>
    <x v="444"/>
    <x v="2820"/>
    <n v="1"/>
    <n v="0.7"/>
    <x v="3133"/>
    <x v="3"/>
    <x v="0"/>
    <n v="1"/>
    <n v="4.7619047619047616E-2"/>
  </r>
  <r>
    <x v="3554"/>
    <s v="CA-2016-120838"/>
    <x v="893"/>
    <d v="2016-03-26T00:00:00"/>
    <s v="Second Class"/>
    <s v="PO-18865"/>
    <x v="22"/>
    <x v="0"/>
    <x v="0"/>
    <s v="Los Angeles"/>
    <x v="1"/>
    <n v="90036"/>
    <x v="1"/>
    <s v="OFF-ST-10000585"/>
    <x v="1"/>
    <x v="4"/>
    <x v="546"/>
    <x v="610"/>
    <n v="2"/>
    <n v="0"/>
    <x v="620"/>
    <x v="1"/>
    <x v="0"/>
    <n v="0.5"/>
    <n v="7.6923076923076927E-2"/>
  </r>
  <r>
    <x v="3555"/>
    <s v="CA-2016-120838"/>
    <x v="893"/>
    <d v="2016-03-26T00:00:00"/>
    <s v="Second Class"/>
    <s v="PO-18865"/>
    <x v="22"/>
    <x v="0"/>
    <x v="0"/>
    <s v="Los Angeles"/>
    <x v="1"/>
    <n v="90036"/>
    <x v="1"/>
    <s v="TEC-PH-10003484"/>
    <x v="2"/>
    <x v="7"/>
    <x v="1539"/>
    <x v="2821"/>
    <n v="6"/>
    <n v="0.2"/>
    <x v="3134"/>
    <x v="1"/>
    <x v="0"/>
    <n v="0.5"/>
    <n v="7.6923076923076927E-2"/>
  </r>
  <r>
    <x v="3556"/>
    <s v="CA-2019-118542"/>
    <x v="96"/>
    <d v="2019-12-05T00:00:00"/>
    <s v="Standard Class"/>
    <s v="CC-12550"/>
    <x v="142"/>
    <x v="0"/>
    <x v="0"/>
    <s v="Los Angeles"/>
    <x v="1"/>
    <n v="90008"/>
    <x v="1"/>
    <s v="OFF-PA-10004735"/>
    <x v="1"/>
    <x v="10"/>
    <x v="827"/>
    <x v="1568"/>
    <n v="7"/>
    <n v="0"/>
    <x v="1657"/>
    <x v="1"/>
    <x v="1"/>
    <n v="0.5"/>
    <n v="0.25"/>
  </r>
  <r>
    <x v="3557"/>
    <s v="CA-2019-118542"/>
    <x v="96"/>
    <d v="2019-12-05T00:00:00"/>
    <s v="Standard Class"/>
    <s v="CC-12550"/>
    <x v="142"/>
    <x v="0"/>
    <x v="0"/>
    <s v="Los Angeles"/>
    <x v="1"/>
    <n v="90008"/>
    <x v="1"/>
    <s v="OFF-BI-10003429"/>
    <x v="1"/>
    <x v="8"/>
    <x v="852"/>
    <x v="2822"/>
    <n v="2"/>
    <n v="0.2"/>
    <x v="3135"/>
    <x v="1"/>
    <x v="1"/>
    <n v="0.5"/>
    <n v="0.25"/>
  </r>
  <r>
    <x v="3558"/>
    <s v="CA-2019-152737"/>
    <x v="659"/>
    <d v="2019-11-12T00:00:00"/>
    <s v="Standard Class"/>
    <s v="TS-21505"/>
    <x v="700"/>
    <x v="0"/>
    <x v="0"/>
    <s v="San Francisco"/>
    <x v="1"/>
    <n v="94122"/>
    <x v="1"/>
    <s v="OFF-BI-10002982"/>
    <x v="1"/>
    <x v="8"/>
    <x v="1267"/>
    <x v="2823"/>
    <n v="4"/>
    <n v="0.2"/>
    <x v="3136"/>
    <x v="1"/>
    <x v="0"/>
    <n v="0.5"/>
    <n v="7.1428571428571425E-2"/>
  </r>
  <r>
    <x v="3559"/>
    <s v="CA-2019-152737"/>
    <x v="659"/>
    <d v="2019-11-12T00:00:00"/>
    <s v="Standard Class"/>
    <s v="TS-21505"/>
    <x v="700"/>
    <x v="0"/>
    <x v="0"/>
    <s v="San Francisco"/>
    <x v="1"/>
    <n v="94122"/>
    <x v="1"/>
    <s v="TEC-AC-10004975"/>
    <x v="2"/>
    <x v="11"/>
    <x v="982"/>
    <x v="2824"/>
    <n v="4"/>
    <n v="0"/>
    <x v="3137"/>
    <x v="1"/>
    <x v="0"/>
    <n v="0.5"/>
    <n v="7.1428571428571425E-2"/>
  </r>
  <r>
    <x v="3560"/>
    <s v="CA-2019-109757"/>
    <x v="507"/>
    <d v="2019-09-09T00:00:00"/>
    <s v="Second Class"/>
    <s v="MD-17350"/>
    <x v="198"/>
    <x v="0"/>
    <x v="0"/>
    <s v="Akron"/>
    <x v="24"/>
    <n v="44312"/>
    <x v="3"/>
    <s v="OFF-AR-10002335"/>
    <x v="1"/>
    <x v="6"/>
    <x v="679"/>
    <x v="2825"/>
    <n v="4"/>
    <n v="0.2"/>
    <x v="3138"/>
    <x v="3"/>
    <x v="0"/>
    <n v="0.25"/>
    <n v="5.8823529411764705E-2"/>
  </r>
  <r>
    <x v="3561"/>
    <s v="CA-2019-109757"/>
    <x v="507"/>
    <d v="2019-09-09T00:00:00"/>
    <s v="Second Class"/>
    <s v="MD-17350"/>
    <x v="198"/>
    <x v="0"/>
    <x v="0"/>
    <s v="Akron"/>
    <x v="24"/>
    <n v="44312"/>
    <x v="3"/>
    <s v="OFF-BI-10004001"/>
    <x v="1"/>
    <x v="8"/>
    <x v="818"/>
    <x v="2826"/>
    <n v="5"/>
    <n v="0.7"/>
    <x v="3139"/>
    <x v="3"/>
    <x v="0"/>
    <n v="0.25"/>
    <n v="5.8823529411764705E-2"/>
  </r>
  <r>
    <x v="3562"/>
    <s v="CA-2019-109757"/>
    <x v="507"/>
    <d v="2019-09-09T00:00:00"/>
    <s v="Second Class"/>
    <s v="MD-17350"/>
    <x v="198"/>
    <x v="0"/>
    <x v="0"/>
    <s v="Akron"/>
    <x v="24"/>
    <n v="44312"/>
    <x v="3"/>
    <s v="OFF-BI-10001634"/>
    <x v="1"/>
    <x v="8"/>
    <x v="24"/>
    <x v="2827"/>
    <n v="2"/>
    <n v="0.7"/>
    <x v="3140"/>
    <x v="3"/>
    <x v="0"/>
    <n v="0.25"/>
    <n v="5.8823529411764705E-2"/>
  </r>
  <r>
    <x v="3563"/>
    <s v="CA-2019-109757"/>
    <x v="507"/>
    <d v="2019-09-09T00:00:00"/>
    <s v="Second Class"/>
    <s v="MD-17350"/>
    <x v="198"/>
    <x v="0"/>
    <x v="0"/>
    <s v="Akron"/>
    <x v="24"/>
    <n v="44312"/>
    <x v="3"/>
    <s v="OFF-PA-10000007"/>
    <x v="1"/>
    <x v="10"/>
    <x v="1540"/>
    <x v="2828"/>
    <n v="4"/>
    <n v="0.2"/>
    <x v="3141"/>
    <x v="3"/>
    <x v="0"/>
    <n v="0.25"/>
    <n v="5.8823529411764705E-2"/>
  </r>
  <r>
    <x v="3564"/>
    <s v="CA-2018-130029"/>
    <x v="894"/>
    <d v="2018-07-06T00:00:00"/>
    <s v="First Class"/>
    <s v="GT-14755"/>
    <x v="150"/>
    <x v="0"/>
    <x v="0"/>
    <s v="Los Angeles"/>
    <x v="1"/>
    <n v="90049"/>
    <x v="1"/>
    <s v="OFF-PA-10000552"/>
    <x v="1"/>
    <x v="10"/>
    <x v="1541"/>
    <x v="91"/>
    <n v="2"/>
    <n v="0"/>
    <x v="91"/>
    <x v="1"/>
    <x v="0"/>
    <n v="0.5"/>
    <n v="0.14285714285714285"/>
  </r>
  <r>
    <x v="3565"/>
    <s v="CA-2018-130029"/>
    <x v="894"/>
    <d v="2018-07-06T00:00:00"/>
    <s v="First Class"/>
    <s v="GT-14755"/>
    <x v="150"/>
    <x v="0"/>
    <x v="0"/>
    <s v="Los Angeles"/>
    <x v="1"/>
    <n v="90049"/>
    <x v="1"/>
    <s v="OFF-FA-10001135"/>
    <x v="1"/>
    <x v="13"/>
    <x v="1069"/>
    <x v="536"/>
    <n v="2"/>
    <n v="0"/>
    <x v="3142"/>
    <x v="1"/>
    <x v="0"/>
    <n v="0.5"/>
    <n v="0.14285714285714285"/>
  </r>
  <r>
    <x v="3566"/>
    <s v="CA-2019-103877"/>
    <x v="210"/>
    <d v="2019-09-14T00:00:00"/>
    <s v="Standard Class"/>
    <s v="RD-19660"/>
    <x v="372"/>
    <x v="2"/>
    <x v="0"/>
    <s v="Independence"/>
    <x v="25"/>
    <n v="64055"/>
    <x v="2"/>
    <s v="OFF-BI-10003650"/>
    <x v="1"/>
    <x v="8"/>
    <x v="115"/>
    <x v="2829"/>
    <n v="3"/>
    <n v="0"/>
    <x v="3143"/>
    <x v="2"/>
    <x v="0"/>
    <n v="1"/>
    <n v="0.2"/>
  </r>
  <r>
    <x v="3567"/>
    <s v="CA-2018-137176"/>
    <x v="369"/>
    <d v="2018-09-14T00:00:00"/>
    <s v="Second Class"/>
    <s v="DB-12910"/>
    <x v="626"/>
    <x v="2"/>
    <x v="0"/>
    <s v="Dallas"/>
    <x v="5"/>
    <n v="75220"/>
    <x v="2"/>
    <s v="FUR-FU-10003832"/>
    <x v="0"/>
    <x v="5"/>
    <x v="1429"/>
    <x v="1660"/>
    <n v="4"/>
    <n v="0.6"/>
    <x v="3144"/>
    <x v="2"/>
    <x v="0"/>
    <n v="1"/>
    <n v="8.3333333333333329E-2"/>
  </r>
  <r>
    <x v="3568"/>
    <s v="CA-2019-168109"/>
    <x v="445"/>
    <d v="2019-07-03T00:00:00"/>
    <s v="Same Day"/>
    <s v="JK-15640"/>
    <x v="82"/>
    <x v="2"/>
    <x v="0"/>
    <s v="Seattle"/>
    <x v="4"/>
    <n v="98105"/>
    <x v="1"/>
    <s v="TEC-AC-10003628"/>
    <x v="2"/>
    <x v="11"/>
    <x v="247"/>
    <x v="2830"/>
    <n v="2"/>
    <n v="0"/>
    <x v="3145"/>
    <x v="1"/>
    <x v="0"/>
    <n v="0.25"/>
    <n v="8.3333333333333329E-2"/>
  </r>
  <r>
    <x v="3569"/>
    <s v="CA-2019-168109"/>
    <x v="445"/>
    <d v="2019-07-03T00:00:00"/>
    <s v="Same Day"/>
    <s v="JK-15640"/>
    <x v="82"/>
    <x v="2"/>
    <x v="0"/>
    <s v="Seattle"/>
    <x v="4"/>
    <n v="98105"/>
    <x v="1"/>
    <s v="TEC-MA-10001148"/>
    <x v="2"/>
    <x v="15"/>
    <x v="1542"/>
    <x v="2831"/>
    <n v="6"/>
    <n v="0.2"/>
    <x v="3146"/>
    <x v="1"/>
    <x v="0"/>
    <n v="0.25"/>
    <n v="8.3333333333333329E-2"/>
  </r>
  <r>
    <x v="3570"/>
    <s v="CA-2019-168109"/>
    <x v="445"/>
    <d v="2019-07-03T00:00:00"/>
    <s v="Same Day"/>
    <s v="JK-15640"/>
    <x v="82"/>
    <x v="2"/>
    <x v="0"/>
    <s v="Seattle"/>
    <x v="4"/>
    <n v="98105"/>
    <x v="1"/>
    <s v="TEC-AC-10002049"/>
    <x v="2"/>
    <x v="11"/>
    <x v="1062"/>
    <x v="2832"/>
    <n v="4"/>
    <n v="0"/>
    <x v="3147"/>
    <x v="1"/>
    <x v="0"/>
    <n v="0.25"/>
    <n v="8.3333333333333329E-2"/>
  </r>
  <r>
    <x v="3571"/>
    <s v="CA-2019-168109"/>
    <x v="445"/>
    <d v="2019-07-03T00:00:00"/>
    <s v="Same Day"/>
    <s v="JK-15640"/>
    <x v="82"/>
    <x v="2"/>
    <x v="0"/>
    <s v="Seattle"/>
    <x v="4"/>
    <n v="98105"/>
    <x v="1"/>
    <s v="TEC-PH-10000702"/>
    <x v="2"/>
    <x v="7"/>
    <x v="312"/>
    <x v="465"/>
    <n v="1"/>
    <n v="0.2"/>
    <x v="3148"/>
    <x v="1"/>
    <x v="0"/>
    <n v="0.25"/>
    <n v="8.3333333333333329E-2"/>
  </r>
  <r>
    <x v="3572"/>
    <s v="US-2019-126081"/>
    <x v="222"/>
    <d v="2019-07-04T00:00:00"/>
    <s v="Standard Class"/>
    <s v="FC-14335"/>
    <x v="712"/>
    <x v="1"/>
    <x v="0"/>
    <s v="Mesquite"/>
    <x v="5"/>
    <n v="75150"/>
    <x v="2"/>
    <s v="OFF-PA-10003953"/>
    <x v="1"/>
    <x v="10"/>
    <x v="644"/>
    <x v="1182"/>
    <n v="1"/>
    <n v="0.2"/>
    <x v="1673"/>
    <x v="2"/>
    <x v="0"/>
    <n v="1"/>
    <n v="0.1"/>
  </r>
  <r>
    <x v="3573"/>
    <s v="CA-2019-117023"/>
    <x v="783"/>
    <d v="2019-08-12T00:00:00"/>
    <s v="Standard Class"/>
    <s v="JW-15955"/>
    <x v="527"/>
    <x v="0"/>
    <x v="0"/>
    <s v="Long Beach"/>
    <x v="15"/>
    <n v="11561"/>
    <x v="3"/>
    <s v="OFF-AR-10003602"/>
    <x v="1"/>
    <x v="6"/>
    <x v="242"/>
    <x v="2643"/>
    <n v="2"/>
    <n v="0"/>
    <x v="3149"/>
    <x v="3"/>
    <x v="0"/>
    <n v="0.5"/>
    <n v="9.0909090909090912E-2"/>
  </r>
  <r>
    <x v="3574"/>
    <s v="CA-2019-117023"/>
    <x v="783"/>
    <d v="2019-08-12T00:00:00"/>
    <s v="Standard Class"/>
    <s v="JW-15955"/>
    <x v="527"/>
    <x v="0"/>
    <x v="0"/>
    <s v="Long Beach"/>
    <x v="15"/>
    <n v="11561"/>
    <x v="3"/>
    <s v="OFF-AR-10004062"/>
    <x v="1"/>
    <x v="6"/>
    <x v="772"/>
    <x v="2833"/>
    <n v="10"/>
    <n v="0"/>
    <x v="3150"/>
    <x v="3"/>
    <x v="0"/>
    <n v="0.5"/>
    <n v="9.0909090909090912E-2"/>
  </r>
  <r>
    <x v="3575"/>
    <s v="CA-2017-143532"/>
    <x v="531"/>
    <d v="2017-03-24T00:00:00"/>
    <s v="Standard Class"/>
    <s v="DC-12850"/>
    <x v="419"/>
    <x v="0"/>
    <x v="0"/>
    <s v="North Miami"/>
    <x v="2"/>
    <n v="33161"/>
    <x v="0"/>
    <s v="OFF-PA-10001560"/>
    <x v="1"/>
    <x v="10"/>
    <x v="670"/>
    <x v="2834"/>
    <n v="3"/>
    <n v="0.2"/>
    <x v="3151"/>
    <x v="0"/>
    <x v="0"/>
    <n v="1"/>
    <n v="5.5555555555555552E-2"/>
  </r>
  <r>
    <x v="3576"/>
    <s v="CA-2018-103163"/>
    <x v="843"/>
    <d v="2018-06-11T00:00:00"/>
    <s v="Standard Class"/>
    <s v="FM-14290"/>
    <x v="86"/>
    <x v="2"/>
    <x v="0"/>
    <s v="Bakersfield"/>
    <x v="1"/>
    <n v="93309"/>
    <x v="1"/>
    <s v="OFF-BI-10003305"/>
    <x v="1"/>
    <x v="8"/>
    <x v="570"/>
    <x v="2835"/>
    <n v="1"/>
    <n v="0.2"/>
    <x v="3152"/>
    <x v="1"/>
    <x v="0"/>
    <n v="0.5"/>
    <n v="0.05"/>
  </r>
  <r>
    <x v="3577"/>
    <s v="CA-2018-103163"/>
    <x v="843"/>
    <d v="2018-06-11T00:00:00"/>
    <s v="Standard Class"/>
    <s v="FM-14290"/>
    <x v="86"/>
    <x v="2"/>
    <x v="0"/>
    <s v="Bakersfield"/>
    <x v="1"/>
    <n v="93309"/>
    <x v="1"/>
    <s v="OFF-PA-10004000"/>
    <x v="1"/>
    <x v="10"/>
    <x v="205"/>
    <x v="2836"/>
    <n v="1"/>
    <n v="0"/>
    <x v="3153"/>
    <x v="1"/>
    <x v="0"/>
    <n v="0.5"/>
    <n v="0.05"/>
  </r>
  <r>
    <x v="3578"/>
    <s v="CA-2018-104157"/>
    <x v="197"/>
    <d v="2018-07-29T00:00:00"/>
    <s v="Standard Class"/>
    <s v="MT-17815"/>
    <x v="363"/>
    <x v="0"/>
    <x v="0"/>
    <s v="Jackson"/>
    <x v="35"/>
    <n v="39212"/>
    <x v="0"/>
    <s v="OFF-ST-10000321"/>
    <x v="1"/>
    <x v="4"/>
    <x v="1543"/>
    <x v="2837"/>
    <n v="1"/>
    <n v="0"/>
    <x v="3154"/>
    <x v="0"/>
    <x v="0"/>
    <n v="0.33333333333333331"/>
    <n v="0.1"/>
  </r>
  <r>
    <x v="3579"/>
    <s v="CA-2018-104157"/>
    <x v="197"/>
    <d v="2018-07-29T00:00:00"/>
    <s v="Standard Class"/>
    <s v="MT-17815"/>
    <x v="363"/>
    <x v="0"/>
    <x v="0"/>
    <s v="Jackson"/>
    <x v="35"/>
    <n v="39212"/>
    <x v="0"/>
    <s v="OFF-PA-10004665"/>
    <x v="1"/>
    <x v="10"/>
    <x v="1389"/>
    <x v="2838"/>
    <n v="5"/>
    <n v="0"/>
    <x v="3155"/>
    <x v="0"/>
    <x v="0"/>
    <n v="0.33333333333333331"/>
    <n v="0.1"/>
  </r>
  <r>
    <x v="3580"/>
    <s v="CA-2018-104157"/>
    <x v="197"/>
    <d v="2018-07-29T00:00:00"/>
    <s v="Standard Class"/>
    <s v="MT-17815"/>
    <x v="363"/>
    <x v="0"/>
    <x v="0"/>
    <s v="Jackson"/>
    <x v="35"/>
    <n v="39212"/>
    <x v="0"/>
    <s v="FUR-TA-10004915"/>
    <x v="0"/>
    <x v="3"/>
    <x v="335"/>
    <x v="2839"/>
    <n v="8"/>
    <n v="0"/>
    <x v="3156"/>
    <x v="0"/>
    <x v="0"/>
    <n v="0.33333333333333331"/>
    <n v="0.1"/>
  </r>
  <r>
    <x v="3581"/>
    <s v="CA-2019-117807"/>
    <x v="172"/>
    <d v="2019-10-07T00:00:00"/>
    <s v="Standard Class"/>
    <s v="DK-13090"/>
    <x v="54"/>
    <x v="0"/>
    <x v="0"/>
    <s v="Fremont"/>
    <x v="8"/>
    <n v="68025"/>
    <x v="2"/>
    <s v="OFF-PA-10000994"/>
    <x v="1"/>
    <x v="10"/>
    <x v="913"/>
    <x v="2840"/>
    <n v="1"/>
    <n v="0"/>
    <x v="3157"/>
    <x v="2"/>
    <x v="0"/>
    <n v="1"/>
    <n v="7.6923076923076927E-2"/>
  </r>
  <r>
    <x v="3582"/>
    <s v="CA-2017-121650"/>
    <x v="895"/>
    <d v="2017-12-16T00:00:00"/>
    <s v="Standard Class"/>
    <s v="KD-16495"/>
    <x v="470"/>
    <x v="1"/>
    <x v="0"/>
    <s v="Jackson"/>
    <x v="12"/>
    <n v="49201"/>
    <x v="2"/>
    <s v="OFF-AR-10001149"/>
    <x v="1"/>
    <x v="6"/>
    <x v="1544"/>
    <x v="2841"/>
    <n v="2"/>
    <n v="0"/>
    <x v="3158"/>
    <x v="2"/>
    <x v="0"/>
    <n v="0.25"/>
    <n v="3.5714285714285712E-2"/>
  </r>
  <r>
    <x v="3583"/>
    <s v="CA-2017-121650"/>
    <x v="895"/>
    <d v="2017-12-16T00:00:00"/>
    <s v="Standard Class"/>
    <s v="KD-16495"/>
    <x v="470"/>
    <x v="1"/>
    <x v="0"/>
    <s v="Jackson"/>
    <x v="12"/>
    <n v="49201"/>
    <x v="2"/>
    <s v="FUR-TA-10003569"/>
    <x v="0"/>
    <x v="3"/>
    <x v="1367"/>
    <x v="2842"/>
    <n v="2"/>
    <n v="0"/>
    <x v="3159"/>
    <x v="2"/>
    <x v="0"/>
    <n v="0.25"/>
    <n v="3.5714285714285712E-2"/>
  </r>
  <r>
    <x v="3584"/>
    <s v="CA-2017-121650"/>
    <x v="895"/>
    <d v="2017-12-16T00:00:00"/>
    <s v="Standard Class"/>
    <s v="KD-16495"/>
    <x v="470"/>
    <x v="1"/>
    <x v="0"/>
    <s v="Jackson"/>
    <x v="12"/>
    <n v="49201"/>
    <x v="2"/>
    <s v="FUR-CH-10004289"/>
    <x v="0"/>
    <x v="1"/>
    <x v="984"/>
    <x v="2843"/>
    <n v="2"/>
    <n v="0"/>
    <x v="3160"/>
    <x v="2"/>
    <x v="0"/>
    <n v="0.25"/>
    <n v="3.5714285714285712E-2"/>
  </r>
  <r>
    <x v="3585"/>
    <s v="CA-2017-121650"/>
    <x v="895"/>
    <d v="2017-12-16T00:00:00"/>
    <s v="Standard Class"/>
    <s v="KD-16495"/>
    <x v="470"/>
    <x v="1"/>
    <x v="0"/>
    <s v="Jackson"/>
    <x v="12"/>
    <n v="49201"/>
    <x v="2"/>
    <s v="OFF-LA-10001045"/>
    <x v="1"/>
    <x v="2"/>
    <x v="708"/>
    <x v="537"/>
    <n v="1"/>
    <n v="0"/>
    <x v="547"/>
    <x v="2"/>
    <x v="0"/>
    <n v="0.25"/>
    <n v="3.5714285714285712E-2"/>
  </r>
  <r>
    <x v="3586"/>
    <s v="CA-2019-161823"/>
    <x v="213"/>
    <d v="2019-09-08T00:00:00"/>
    <s v="Standard Class"/>
    <s v="AG-10300"/>
    <x v="636"/>
    <x v="1"/>
    <x v="0"/>
    <s v="San Francisco"/>
    <x v="1"/>
    <n v="94122"/>
    <x v="1"/>
    <s v="OFF-AR-10002053"/>
    <x v="1"/>
    <x v="6"/>
    <x v="79"/>
    <x v="459"/>
    <n v="2"/>
    <n v="0"/>
    <x v="470"/>
    <x v="1"/>
    <x v="0"/>
    <n v="1"/>
    <n v="0.2"/>
  </r>
  <r>
    <x v="3587"/>
    <s v="CA-2019-121839"/>
    <x v="241"/>
    <d v="2019-09-28T00:00:00"/>
    <s v="Standard Class"/>
    <s v="MH-18115"/>
    <x v="414"/>
    <x v="2"/>
    <x v="0"/>
    <s v="Lancaster"/>
    <x v="24"/>
    <n v="43130"/>
    <x v="3"/>
    <s v="TEC-PH-10002885"/>
    <x v="2"/>
    <x v="7"/>
    <x v="1136"/>
    <x v="2844"/>
    <n v="3"/>
    <n v="0.4"/>
    <x v="3161"/>
    <x v="3"/>
    <x v="0"/>
    <n v="1"/>
    <n v="4.5454545454545456E-2"/>
  </r>
  <r>
    <x v="3588"/>
    <s v="CA-2019-158729"/>
    <x v="484"/>
    <d v="2019-12-21T00:00:00"/>
    <s v="First Class"/>
    <s v="AC-10450"/>
    <x v="549"/>
    <x v="0"/>
    <x v="0"/>
    <s v="Lafayette"/>
    <x v="28"/>
    <n v="70506"/>
    <x v="0"/>
    <s v="OFF-SU-10002881"/>
    <x v="1"/>
    <x v="14"/>
    <x v="466"/>
    <x v="2845"/>
    <n v="2"/>
    <n v="0"/>
    <x v="3162"/>
    <x v="0"/>
    <x v="1"/>
    <n v="1"/>
    <n v="0.1111111111111111"/>
  </r>
  <r>
    <x v="3589"/>
    <s v="CA-2019-146535"/>
    <x v="221"/>
    <d v="2019-11-30T00:00:00"/>
    <s v="Standard Class"/>
    <s v="FM-14290"/>
    <x v="86"/>
    <x v="2"/>
    <x v="0"/>
    <s v="Richmond"/>
    <x v="0"/>
    <n v="40475"/>
    <x v="0"/>
    <s v="OFF-BI-10000546"/>
    <x v="1"/>
    <x v="8"/>
    <x v="614"/>
    <x v="709"/>
    <n v="1"/>
    <n v="0"/>
    <x v="723"/>
    <x v="0"/>
    <x v="0"/>
    <n v="0.5"/>
    <n v="0.05"/>
  </r>
  <r>
    <x v="3590"/>
    <s v="CA-2019-146535"/>
    <x v="221"/>
    <d v="2019-11-30T00:00:00"/>
    <s v="Standard Class"/>
    <s v="FM-14290"/>
    <x v="86"/>
    <x v="2"/>
    <x v="0"/>
    <s v="Richmond"/>
    <x v="0"/>
    <n v="40475"/>
    <x v="0"/>
    <s v="OFF-ST-10001526"/>
    <x v="1"/>
    <x v="4"/>
    <x v="771"/>
    <x v="2846"/>
    <n v="12"/>
    <n v="0"/>
    <x v="3163"/>
    <x v="0"/>
    <x v="0"/>
    <n v="0.5"/>
    <n v="0.05"/>
  </r>
  <r>
    <x v="3591"/>
    <s v="CA-2016-154186"/>
    <x v="736"/>
    <d v="2016-12-15T00:00:00"/>
    <s v="Second Class"/>
    <s v="RA-19285"/>
    <x v="267"/>
    <x v="0"/>
    <x v="0"/>
    <s v="Houston"/>
    <x v="5"/>
    <n v="77070"/>
    <x v="2"/>
    <s v="OFF-SU-10001574"/>
    <x v="1"/>
    <x v="14"/>
    <x v="503"/>
    <x v="2847"/>
    <n v="1"/>
    <n v="0.2"/>
    <x v="3164"/>
    <x v="2"/>
    <x v="0"/>
    <n v="1"/>
    <n v="5.8823529411764705E-2"/>
  </r>
  <r>
    <x v="3592"/>
    <s v="CA-2018-108434"/>
    <x v="5"/>
    <d v="2018-12-07T00:00:00"/>
    <s v="Second Class"/>
    <s v="JG-15160"/>
    <x v="506"/>
    <x v="0"/>
    <x v="0"/>
    <s v="New York City"/>
    <x v="15"/>
    <n v="10024"/>
    <x v="3"/>
    <s v="OFF-ST-10002615"/>
    <x v="1"/>
    <x v="4"/>
    <x v="1436"/>
    <x v="2848"/>
    <n v="3"/>
    <n v="0"/>
    <x v="3165"/>
    <x v="3"/>
    <x v="0"/>
    <n v="1"/>
    <n v="5.5555555555555552E-2"/>
  </r>
  <r>
    <x v="3593"/>
    <s v="CA-2018-164154"/>
    <x v="108"/>
    <d v="2018-09-17T00:00:00"/>
    <s v="Standard Class"/>
    <s v="NZ-18565"/>
    <x v="125"/>
    <x v="2"/>
    <x v="0"/>
    <s v="Toledo"/>
    <x v="24"/>
    <n v="43615"/>
    <x v="3"/>
    <s v="OFF-BI-10001658"/>
    <x v="1"/>
    <x v="8"/>
    <x v="444"/>
    <x v="2849"/>
    <n v="3"/>
    <n v="0.7"/>
    <x v="3166"/>
    <x v="3"/>
    <x v="0"/>
    <n v="0.5"/>
    <n v="0.05"/>
  </r>
  <r>
    <x v="3594"/>
    <s v="CA-2018-164154"/>
    <x v="108"/>
    <d v="2018-09-17T00:00:00"/>
    <s v="Standard Class"/>
    <s v="NZ-18565"/>
    <x v="125"/>
    <x v="2"/>
    <x v="0"/>
    <s v="Toledo"/>
    <x v="24"/>
    <n v="43615"/>
    <x v="3"/>
    <s v="OFF-ST-10002562"/>
    <x v="1"/>
    <x v="4"/>
    <x v="683"/>
    <x v="2850"/>
    <n v="5"/>
    <n v="0.2"/>
    <x v="3167"/>
    <x v="3"/>
    <x v="0"/>
    <n v="0.5"/>
    <n v="0.05"/>
  </r>
  <r>
    <x v="3595"/>
    <s v="CA-2019-148012"/>
    <x v="34"/>
    <d v="2019-12-15T00:00:00"/>
    <s v="Standard Class"/>
    <s v="KM-16225"/>
    <x v="366"/>
    <x v="1"/>
    <x v="0"/>
    <s v="Philadelphia"/>
    <x v="9"/>
    <n v="19143"/>
    <x v="3"/>
    <s v="OFF-AR-10004757"/>
    <x v="1"/>
    <x v="6"/>
    <x v="346"/>
    <x v="370"/>
    <n v="1"/>
    <n v="0.2"/>
    <x v="379"/>
    <x v="3"/>
    <x v="0"/>
    <n v="1"/>
    <n v="5.2631578947368418E-2"/>
  </r>
  <r>
    <x v="3596"/>
    <s v="CA-2016-102869"/>
    <x v="340"/>
    <d v="2016-09-14T00:00:00"/>
    <s v="Second Class"/>
    <s v="LC-17140"/>
    <x v="95"/>
    <x v="0"/>
    <x v="0"/>
    <s v="Philadelphia"/>
    <x v="9"/>
    <n v="19140"/>
    <x v="3"/>
    <s v="OFF-PA-10000788"/>
    <x v="1"/>
    <x v="10"/>
    <x v="738"/>
    <x v="12"/>
    <n v="3"/>
    <n v="0.2"/>
    <x v="12"/>
    <x v="3"/>
    <x v="0"/>
    <n v="0.25"/>
    <n v="5.2631578947368418E-2"/>
  </r>
  <r>
    <x v="3597"/>
    <s v="CA-2016-102869"/>
    <x v="340"/>
    <d v="2016-09-14T00:00:00"/>
    <s v="Second Class"/>
    <s v="LC-17140"/>
    <x v="95"/>
    <x v="0"/>
    <x v="0"/>
    <s v="Philadelphia"/>
    <x v="9"/>
    <n v="19140"/>
    <x v="3"/>
    <s v="TEC-AC-10002134"/>
    <x v="2"/>
    <x v="11"/>
    <x v="1545"/>
    <x v="2851"/>
    <n v="6"/>
    <n v="0.2"/>
    <x v="3168"/>
    <x v="3"/>
    <x v="0"/>
    <n v="0.25"/>
    <n v="5.2631578947368418E-2"/>
  </r>
  <r>
    <x v="3598"/>
    <s v="CA-2016-102869"/>
    <x v="340"/>
    <d v="2016-09-14T00:00:00"/>
    <s v="Second Class"/>
    <s v="LC-17140"/>
    <x v="95"/>
    <x v="0"/>
    <x v="0"/>
    <s v="Philadelphia"/>
    <x v="9"/>
    <n v="19140"/>
    <x v="3"/>
    <s v="FUR-FU-10002456"/>
    <x v="0"/>
    <x v="5"/>
    <x v="1018"/>
    <x v="1133"/>
    <n v="3"/>
    <n v="0.2"/>
    <x v="3169"/>
    <x v="3"/>
    <x v="0"/>
    <n v="0.25"/>
    <n v="5.2631578947368418E-2"/>
  </r>
  <r>
    <x v="3599"/>
    <s v="CA-2016-102869"/>
    <x v="340"/>
    <d v="2016-09-14T00:00:00"/>
    <s v="Second Class"/>
    <s v="LC-17140"/>
    <x v="95"/>
    <x v="0"/>
    <x v="0"/>
    <s v="Philadelphia"/>
    <x v="9"/>
    <n v="19140"/>
    <x v="3"/>
    <s v="TEC-PH-10002549"/>
    <x v="2"/>
    <x v="7"/>
    <x v="937"/>
    <x v="2852"/>
    <n v="1"/>
    <n v="0.4"/>
    <x v="3170"/>
    <x v="3"/>
    <x v="0"/>
    <n v="0.25"/>
    <n v="5.2631578947368418E-2"/>
  </r>
  <r>
    <x v="3600"/>
    <s v="CA-2019-138310"/>
    <x v="335"/>
    <d v="2019-06-30T00:00:00"/>
    <s v="Standard Class"/>
    <s v="NP-18700"/>
    <x v="413"/>
    <x v="0"/>
    <x v="0"/>
    <s v="Denver"/>
    <x v="22"/>
    <n v="80219"/>
    <x v="1"/>
    <s v="TEC-AC-10001990"/>
    <x v="2"/>
    <x v="11"/>
    <x v="870"/>
    <x v="1074"/>
    <n v="9"/>
    <n v="0.2"/>
    <x v="1116"/>
    <x v="1"/>
    <x v="0"/>
    <n v="1"/>
    <n v="7.6923076923076927E-2"/>
  </r>
  <r>
    <x v="3601"/>
    <s v="CA-2016-159835"/>
    <x v="664"/>
    <d v="2016-11-24T00:00:00"/>
    <s v="Standard Class"/>
    <s v="RB-19330"/>
    <x v="713"/>
    <x v="0"/>
    <x v="0"/>
    <s v="Philadelphia"/>
    <x v="9"/>
    <n v="19143"/>
    <x v="3"/>
    <s v="OFF-PA-10002137"/>
    <x v="1"/>
    <x v="10"/>
    <x v="565"/>
    <x v="2853"/>
    <n v="2"/>
    <n v="0.2"/>
    <x v="3171"/>
    <x v="3"/>
    <x v="0"/>
    <n v="0.5"/>
    <n v="0.16666666666666666"/>
  </r>
  <r>
    <x v="3602"/>
    <s v="CA-2016-159835"/>
    <x v="664"/>
    <d v="2016-11-24T00:00:00"/>
    <s v="Standard Class"/>
    <s v="RB-19330"/>
    <x v="713"/>
    <x v="0"/>
    <x v="0"/>
    <s v="Philadelphia"/>
    <x v="9"/>
    <n v="19143"/>
    <x v="3"/>
    <s v="FUR-CH-10004997"/>
    <x v="0"/>
    <x v="1"/>
    <x v="499"/>
    <x v="2854"/>
    <n v="5"/>
    <n v="0.3"/>
    <x v="3172"/>
    <x v="3"/>
    <x v="0"/>
    <n v="0.5"/>
    <n v="0.16666666666666666"/>
  </r>
  <r>
    <x v="3603"/>
    <s v="CA-2019-112956"/>
    <x v="170"/>
    <d v="2019-08-27T00:00:00"/>
    <s v="Standard Class"/>
    <s v="TH-21550"/>
    <x v="274"/>
    <x v="2"/>
    <x v="0"/>
    <s v="Columbia"/>
    <x v="39"/>
    <n v="21044"/>
    <x v="3"/>
    <s v="OFF-PA-10000357"/>
    <x v="1"/>
    <x v="10"/>
    <x v="1228"/>
    <x v="1959"/>
    <n v="5"/>
    <n v="0"/>
    <x v="2110"/>
    <x v="3"/>
    <x v="0"/>
    <n v="0.33333333333333331"/>
    <n v="7.6923076923076927E-2"/>
  </r>
  <r>
    <x v="3604"/>
    <s v="CA-2019-112956"/>
    <x v="170"/>
    <d v="2019-08-27T00:00:00"/>
    <s v="Standard Class"/>
    <s v="TH-21550"/>
    <x v="274"/>
    <x v="2"/>
    <x v="0"/>
    <s v="Columbia"/>
    <x v="39"/>
    <n v="21044"/>
    <x v="3"/>
    <s v="FUR-FU-10003976"/>
    <x v="0"/>
    <x v="5"/>
    <x v="973"/>
    <x v="2855"/>
    <n v="2"/>
    <n v="0"/>
    <x v="3173"/>
    <x v="3"/>
    <x v="0"/>
    <n v="0.33333333333333331"/>
    <n v="7.6923076923076927E-2"/>
  </r>
  <r>
    <x v="3605"/>
    <s v="CA-2019-112956"/>
    <x v="170"/>
    <d v="2019-08-27T00:00:00"/>
    <s v="Standard Class"/>
    <s v="TH-21550"/>
    <x v="274"/>
    <x v="2"/>
    <x v="0"/>
    <s v="Columbia"/>
    <x v="39"/>
    <n v="21044"/>
    <x v="3"/>
    <s v="FUR-FU-10004960"/>
    <x v="0"/>
    <x v="5"/>
    <x v="928"/>
    <x v="2856"/>
    <n v="4"/>
    <n v="0"/>
    <x v="3174"/>
    <x v="3"/>
    <x v="0"/>
    <n v="0.33333333333333331"/>
    <n v="7.6923076923076927E-2"/>
  </r>
  <r>
    <x v="3606"/>
    <s v="CA-2018-119683"/>
    <x v="299"/>
    <d v="2018-03-16T00:00:00"/>
    <s v="Second Class"/>
    <s v="CK-12595"/>
    <x v="242"/>
    <x v="0"/>
    <x v="0"/>
    <s v="New York City"/>
    <x v="15"/>
    <n v="10024"/>
    <x v="3"/>
    <s v="OFF-EN-10001099"/>
    <x v="1"/>
    <x v="12"/>
    <x v="153"/>
    <x v="1624"/>
    <n v="3"/>
    <n v="0"/>
    <x v="3175"/>
    <x v="3"/>
    <x v="0"/>
    <n v="1"/>
    <n v="0.04"/>
  </r>
  <r>
    <x v="3607"/>
    <s v="CA-2016-163559"/>
    <x v="865"/>
    <d v="2016-09-28T00:00:00"/>
    <s v="Second Class"/>
    <s v="ST-20530"/>
    <x v="461"/>
    <x v="0"/>
    <x v="0"/>
    <s v="New York City"/>
    <x v="15"/>
    <n v="10035"/>
    <x v="3"/>
    <s v="OFF-BI-10002026"/>
    <x v="1"/>
    <x v="8"/>
    <x v="912"/>
    <x v="2857"/>
    <n v="3"/>
    <n v="0.2"/>
    <x v="3176"/>
    <x v="3"/>
    <x v="0"/>
    <n v="1"/>
    <n v="8.3333333333333329E-2"/>
  </r>
  <r>
    <x v="3608"/>
    <s v="CA-2016-140228"/>
    <x v="582"/>
    <d v="2016-05-03T00:00:00"/>
    <s v="Standard Class"/>
    <s v="GB-14530"/>
    <x v="334"/>
    <x v="1"/>
    <x v="0"/>
    <s v="Newark"/>
    <x v="24"/>
    <n v="43055"/>
    <x v="3"/>
    <s v="OFF-LA-10001613"/>
    <x v="1"/>
    <x v="2"/>
    <x v="743"/>
    <x v="2789"/>
    <n v="3"/>
    <n v="0.2"/>
    <x v="3177"/>
    <x v="3"/>
    <x v="0"/>
    <n v="0.33333333333333331"/>
    <n v="0.05"/>
  </r>
  <r>
    <x v="3609"/>
    <s v="CA-2016-140228"/>
    <x v="582"/>
    <d v="2016-05-03T00:00:00"/>
    <s v="Standard Class"/>
    <s v="GB-14530"/>
    <x v="334"/>
    <x v="1"/>
    <x v="0"/>
    <s v="Newark"/>
    <x v="24"/>
    <n v="43055"/>
    <x v="3"/>
    <s v="OFF-ST-10002214"/>
    <x v="1"/>
    <x v="4"/>
    <x v="1003"/>
    <x v="2858"/>
    <n v="3"/>
    <n v="0.2"/>
    <x v="3178"/>
    <x v="3"/>
    <x v="0"/>
    <n v="0.33333333333333331"/>
    <n v="0.05"/>
  </r>
  <r>
    <x v="3610"/>
    <s v="CA-2016-140228"/>
    <x v="582"/>
    <d v="2016-05-03T00:00:00"/>
    <s v="Standard Class"/>
    <s v="GB-14530"/>
    <x v="334"/>
    <x v="1"/>
    <x v="0"/>
    <s v="Newark"/>
    <x v="24"/>
    <n v="43055"/>
    <x v="3"/>
    <s v="OFF-ST-10001128"/>
    <x v="1"/>
    <x v="4"/>
    <x v="1427"/>
    <x v="2859"/>
    <n v="2"/>
    <n v="0.2"/>
    <x v="3179"/>
    <x v="3"/>
    <x v="0"/>
    <n v="0.33333333333333331"/>
    <n v="0.05"/>
  </r>
  <r>
    <x v="3611"/>
    <s v="US-2018-131674"/>
    <x v="896"/>
    <d v="2018-12-01T00:00:00"/>
    <s v="Second Class"/>
    <s v="NC-18535"/>
    <x v="714"/>
    <x v="1"/>
    <x v="0"/>
    <s v="Dallas"/>
    <x v="5"/>
    <n v="75217"/>
    <x v="2"/>
    <s v="TEC-AC-10004864"/>
    <x v="2"/>
    <x v="11"/>
    <x v="1298"/>
    <x v="2860"/>
    <n v="2"/>
    <n v="0.2"/>
    <x v="3180"/>
    <x v="2"/>
    <x v="0"/>
    <n v="1"/>
    <n v="6.6666666666666666E-2"/>
  </r>
  <r>
    <x v="3612"/>
    <s v="CA-2017-110093"/>
    <x v="155"/>
    <d v="2017-12-08T00:00:00"/>
    <s v="Standard Class"/>
    <s v="AB-10255"/>
    <x v="437"/>
    <x v="2"/>
    <x v="0"/>
    <s v="Philadelphia"/>
    <x v="9"/>
    <n v="19134"/>
    <x v="3"/>
    <s v="OFF-PA-10000174"/>
    <x v="1"/>
    <x v="10"/>
    <x v="1524"/>
    <x v="2861"/>
    <n v="2"/>
    <n v="0.2"/>
    <x v="3181"/>
    <x v="3"/>
    <x v="0"/>
    <n v="0.5"/>
    <n v="7.1428571428571425E-2"/>
  </r>
  <r>
    <x v="3613"/>
    <s v="CA-2017-110093"/>
    <x v="155"/>
    <d v="2017-12-08T00:00:00"/>
    <s v="Standard Class"/>
    <s v="AB-10255"/>
    <x v="437"/>
    <x v="2"/>
    <x v="0"/>
    <s v="Philadelphia"/>
    <x v="9"/>
    <n v="19134"/>
    <x v="3"/>
    <s v="TEC-AC-10000171"/>
    <x v="2"/>
    <x v="11"/>
    <x v="43"/>
    <x v="2862"/>
    <n v="2"/>
    <n v="0.2"/>
    <x v="3182"/>
    <x v="3"/>
    <x v="0"/>
    <n v="0.5"/>
    <n v="7.1428571428571425E-2"/>
  </r>
  <r>
    <x v="3614"/>
    <s v="CA-2019-112529"/>
    <x v="123"/>
    <d v="2019-11-21T00:00:00"/>
    <s v="First Class"/>
    <s v="SC-20770"/>
    <x v="34"/>
    <x v="1"/>
    <x v="0"/>
    <s v="San Antonio"/>
    <x v="5"/>
    <n v="78207"/>
    <x v="2"/>
    <s v="FUR-TA-10002622"/>
    <x v="0"/>
    <x v="3"/>
    <x v="969"/>
    <x v="2863"/>
    <n v="6"/>
    <n v="0.3"/>
    <x v="3183"/>
    <x v="2"/>
    <x v="0"/>
    <n v="0.5"/>
    <n v="4.7619047619047616E-2"/>
  </r>
  <r>
    <x v="3615"/>
    <s v="CA-2019-112529"/>
    <x v="123"/>
    <d v="2019-11-21T00:00:00"/>
    <s v="First Class"/>
    <s v="SC-20770"/>
    <x v="34"/>
    <x v="1"/>
    <x v="0"/>
    <s v="San Antonio"/>
    <x v="5"/>
    <n v="78207"/>
    <x v="2"/>
    <s v="OFF-AR-10001915"/>
    <x v="1"/>
    <x v="6"/>
    <x v="1057"/>
    <x v="2864"/>
    <n v="4"/>
    <n v="0.2"/>
    <x v="3184"/>
    <x v="2"/>
    <x v="0"/>
    <n v="0.5"/>
    <n v="4.7619047619047616E-2"/>
  </r>
  <r>
    <x v="3616"/>
    <s v="CA-2018-154536"/>
    <x v="64"/>
    <d v="2018-09-09T00:00:00"/>
    <s v="Standard Class"/>
    <s v="JC-15340"/>
    <x v="209"/>
    <x v="0"/>
    <x v="0"/>
    <s v="Philadelphia"/>
    <x v="9"/>
    <n v="19120"/>
    <x v="3"/>
    <s v="OFF-BI-10004410"/>
    <x v="1"/>
    <x v="8"/>
    <x v="48"/>
    <x v="2865"/>
    <n v="5"/>
    <n v="0.7"/>
    <x v="3185"/>
    <x v="3"/>
    <x v="0"/>
    <n v="1"/>
    <n v="0.25"/>
  </r>
  <r>
    <x v="3617"/>
    <s v="CA-2019-141929"/>
    <x v="507"/>
    <d v="2019-09-08T00:00:00"/>
    <s v="Standard Class"/>
    <s v="RA-19285"/>
    <x v="267"/>
    <x v="0"/>
    <x v="0"/>
    <s v="Los Angeles"/>
    <x v="1"/>
    <n v="90004"/>
    <x v="1"/>
    <s v="OFF-BI-10004632"/>
    <x v="1"/>
    <x v="8"/>
    <x v="569"/>
    <x v="1638"/>
    <n v="2"/>
    <n v="0.2"/>
    <x v="1735"/>
    <x v="1"/>
    <x v="1"/>
    <n v="0.33333333333333331"/>
    <n v="5.8823529411764705E-2"/>
  </r>
  <r>
    <x v="3618"/>
    <s v="CA-2019-141929"/>
    <x v="507"/>
    <d v="2019-09-08T00:00:00"/>
    <s v="Standard Class"/>
    <s v="RA-19285"/>
    <x v="267"/>
    <x v="0"/>
    <x v="0"/>
    <s v="Los Angeles"/>
    <x v="1"/>
    <n v="90004"/>
    <x v="1"/>
    <s v="TEC-PH-10002185"/>
    <x v="2"/>
    <x v="7"/>
    <x v="1081"/>
    <x v="2866"/>
    <n v="1"/>
    <n v="0.2"/>
    <x v="3186"/>
    <x v="1"/>
    <x v="1"/>
    <n v="0.33333333333333331"/>
    <n v="5.8823529411764705E-2"/>
  </r>
  <r>
    <x v="3619"/>
    <s v="CA-2019-141929"/>
    <x v="507"/>
    <d v="2019-09-08T00:00:00"/>
    <s v="Standard Class"/>
    <s v="RA-19285"/>
    <x v="267"/>
    <x v="0"/>
    <x v="0"/>
    <s v="Los Angeles"/>
    <x v="1"/>
    <n v="90004"/>
    <x v="1"/>
    <s v="OFF-ST-10002974"/>
    <x v="1"/>
    <x v="4"/>
    <x v="123"/>
    <x v="2867"/>
    <n v="5"/>
    <n v="0"/>
    <x v="3187"/>
    <x v="1"/>
    <x v="1"/>
    <n v="0.33333333333333331"/>
    <n v="5.8823529411764705E-2"/>
  </r>
  <r>
    <x v="3620"/>
    <s v="CA-2018-109743"/>
    <x v="897"/>
    <d v="2018-09-29T00:00:00"/>
    <s v="Standard Class"/>
    <s v="SH-19975"/>
    <x v="64"/>
    <x v="1"/>
    <x v="0"/>
    <s v="Smyrna"/>
    <x v="18"/>
    <n v="37167"/>
    <x v="0"/>
    <s v="OFF-AR-10003727"/>
    <x v="1"/>
    <x v="6"/>
    <x v="1371"/>
    <x v="2868"/>
    <n v="3"/>
    <n v="0.2"/>
    <x v="3188"/>
    <x v="0"/>
    <x v="0"/>
    <n v="0.5"/>
    <n v="3.4482758620689655E-2"/>
  </r>
  <r>
    <x v="3621"/>
    <s v="CA-2018-109743"/>
    <x v="897"/>
    <d v="2018-09-29T00:00:00"/>
    <s v="Standard Class"/>
    <s v="SH-19975"/>
    <x v="64"/>
    <x v="1"/>
    <x v="0"/>
    <s v="Smyrna"/>
    <x v="18"/>
    <n v="37167"/>
    <x v="0"/>
    <s v="TEC-PH-10004071"/>
    <x v="2"/>
    <x v="7"/>
    <x v="1546"/>
    <x v="2869"/>
    <n v="8"/>
    <n v="0.2"/>
    <x v="3189"/>
    <x v="0"/>
    <x v="0"/>
    <n v="0.5"/>
    <n v="3.4482758620689655E-2"/>
  </r>
  <r>
    <x v="3622"/>
    <s v="CA-2016-159184"/>
    <x v="80"/>
    <d v="2016-09-19T00:00:00"/>
    <s v="Standard Class"/>
    <s v="JC-15775"/>
    <x v="547"/>
    <x v="0"/>
    <x v="0"/>
    <s v="Macon"/>
    <x v="32"/>
    <n v="31204"/>
    <x v="0"/>
    <s v="FUR-FU-10002878"/>
    <x v="0"/>
    <x v="5"/>
    <x v="1134"/>
    <x v="2870"/>
    <n v="5"/>
    <n v="0"/>
    <x v="3190"/>
    <x v="0"/>
    <x v="0"/>
    <n v="0.5"/>
    <n v="6.25E-2"/>
  </r>
  <r>
    <x v="3623"/>
    <s v="CA-2016-159184"/>
    <x v="80"/>
    <d v="2016-09-19T00:00:00"/>
    <s v="Standard Class"/>
    <s v="JC-15775"/>
    <x v="547"/>
    <x v="0"/>
    <x v="0"/>
    <s v="Macon"/>
    <x v="32"/>
    <n v="31204"/>
    <x v="0"/>
    <s v="OFF-BI-10001890"/>
    <x v="1"/>
    <x v="8"/>
    <x v="176"/>
    <x v="181"/>
    <n v="2"/>
    <n v="0"/>
    <x v="183"/>
    <x v="0"/>
    <x v="0"/>
    <n v="0.5"/>
    <n v="6.25E-2"/>
  </r>
  <r>
    <x v="3624"/>
    <s v="CA-2019-113530"/>
    <x v="240"/>
    <d v="2019-05-21T00:00:00"/>
    <s v="Second Class"/>
    <s v="BC-11125"/>
    <x v="604"/>
    <x v="2"/>
    <x v="0"/>
    <s v="San Francisco"/>
    <x v="1"/>
    <n v="94109"/>
    <x v="1"/>
    <s v="FUR-CH-10002647"/>
    <x v="0"/>
    <x v="1"/>
    <x v="475"/>
    <x v="2871"/>
    <n v="12"/>
    <n v="0.2"/>
    <x v="3191"/>
    <x v="1"/>
    <x v="0"/>
    <n v="0.25"/>
    <n v="5.5555555555555552E-2"/>
  </r>
  <r>
    <x v="3625"/>
    <s v="CA-2019-113530"/>
    <x v="240"/>
    <d v="2019-05-21T00:00:00"/>
    <s v="Second Class"/>
    <s v="BC-11125"/>
    <x v="604"/>
    <x v="2"/>
    <x v="0"/>
    <s v="San Francisco"/>
    <x v="1"/>
    <n v="94109"/>
    <x v="1"/>
    <s v="OFF-AR-10001315"/>
    <x v="1"/>
    <x v="6"/>
    <x v="1029"/>
    <x v="2872"/>
    <n v="2"/>
    <n v="0"/>
    <x v="3192"/>
    <x v="1"/>
    <x v="0"/>
    <n v="0.25"/>
    <n v="5.5555555555555552E-2"/>
  </r>
  <r>
    <x v="3626"/>
    <s v="CA-2019-113530"/>
    <x v="240"/>
    <d v="2019-05-21T00:00:00"/>
    <s v="Second Class"/>
    <s v="BC-11125"/>
    <x v="604"/>
    <x v="2"/>
    <x v="0"/>
    <s v="San Francisco"/>
    <x v="1"/>
    <n v="94109"/>
    <x v="1"/>
    <s v="OFF-AR-10000122"/>
    <x v="1"/>
    <x v="6"/>
    <x v="311"/>
    <x v="2271"/>
    <n v="1"/>
    <n v="0"/>
    <x v="3193"/>
    <x v="1"/>
    <x v="0"/>
    <n v="0.25"/>
    <n v="5.5555555555555552E-2"/>
  </r>
  <r>
    <x v="3627"/>
    <s v="CA-2019-113530"/>
    <x v="240"/>
    <d v="2019-05-21T00:00:00"/>
    <s v="Second Class"/>
    <s v="BC-11125"/>
    <x v="604"/>
    <x v="2"/>
    <x v="0"/>
    <s v="San Francisco"/>
    <x v="1"/>
    <n v="94109"/>
    <x v="1"/>
    <s v="TEC-AC-10001465"/>
    <x v="2"/>
    <x v="11"/>
    <x v="478"/>
    <x v="2873"/>
    <n v="1"/>
    <n v="0"/>
    <x v="3194"/>
    <x v="1"/>
    <x v="0"/>
    <n v="0.25"/>
    <n v="5.5555555555555552E-2"/>
  </r>
  <r>
    <x v="3628"/>
    <s v="CA-2016-169726"/>
    <x v="128"/>
    <d v="2016-08-13T00:00:00"/>
    <s v="Standard Class"/>
    <s v="JH-15985"/>
    <x v="98"/>
    <x v="0"/>
    <x v="0"/>
    <s v="Seattle"/>
    <x v="4"/>
    <n v="98103"/>
    <x v="1"/>
    <s v="OFF-BI-10004600"/>
    <x v="1"/>
    <x v="8"/>
    <x v="1486"/>
    <x v="2874"/>
    <n v="7"/>
    <n v="0.2"/>
    <x v="3195"/>
    <x v="1"/>
    <x v="0"/>
    <n v="1"/>
    <n v="7.1428571428571425E-2"/>
  </r>
  <r>
    <x v="3629"/>
    <s v="CA-2019-155957"/>
    <x v="200"/>
    <d v="2019-11-30T00:00:00"/>
    <s v="Standard Class"/>
    <s v="CC-12610"/>
    <x v="566"/>
    <x v="1"/>
    <x v="0"/>
    <s v="Columbus"/>
    <x v="24"/>
    <n v="43229"/>
    <x v="3"/>
    <s v="OFF-AP-10002082"/>
    <x v="1"/>
    <x v="9"/>
    <x v="1101"/>
    <x v="2464"/>
    <n v="3"/>
    <n v="0.2"/>
    <x v="3196"/>
    <x v="3"/>
    <x v="0"/>
    <n v="0.5"/>
    <n v="8.3333333333333329E-2"/>
  </r>
  <r>
    <x v="3630"/>
    <s v="CA-2019-155957"/>
    <x v="200"/>
    <d v="2019-11-30T00:00:00"/>
    <s v="Standard Class"/>
    <s v="CC-12610"/>
    <x v="566"/>
    <x v="1"/>
    <x v="0"/>
    <s v="Columbus"/>
    <x v="24"/>
    <n v="43229"/>
    <x v="3"/>
    <s v="OFF-AP-10004708"/>
    <x v="1"/>
    <x v="9"/>
    <x v="513"/>
    <x v="2875"/>
    <n v="7"/>
    <n v="0.2"/>
    <x v="3197"/>
    <x v="3"/>
    <x v="0"/>
    <n v="0.5"/>
    <n v="8.3333333333333329E-2"/>
  </r>
  <r>
    <x v="3631"/>
    <s v="CA-2019-132178"/>
    <x v="898"/>
    <d v="2019-05-08T00:00:00"/>
    <s v="Second Class"/>
    <s v="DB-12970"/>
    <x v="715"/>
    <x v="1"/>
    <x v="0"/>
    <s v="Los Angeles"/>
    <x v="1"/>
    <n v="90004"/>
    <x v="1"/>
    <s v="OFF-ST-10000464"/>
    <x v="1"/>
    <x v="4"/>
    <x v="1144"/>
    <x v="2876"/>
    <n v="2"/>
    <n v="0"/>
    <x v="3198"/>
    <x v="1"/>
    <x v="0"/>
    <n v="0.5"/>
    <n v="7.1428571428571425E-2"/>
  </r>
  <r>
    <x v="3632"/>
    <s v="CA-2019-132178"/>
    <x v="898"/>
    <d v="2019-05-08T00:00:00"/>
    <s v="Second Class"/>
    <s v="DB-12970"/>
    <x v="715"/>
    <x v="1"/>
    <x v="0"/>
    <s v="Los Angeles"/>
    <x v="1"/>
    <n v="90004"/>
    <x v="1"/>
    <s v="OFF-ST-10000025"/>
    <x v="1"/>
    <x v="4"/>
    <x v="621"/>
    <x v="2877"/>
    <n v="8"/>
    <n v="0"/>
    <x v="3199"/>
    <x v="1"/>
    <x v="0"/>
    <n v="0.5"/>
    <n v="7.1428571428571425E-2"/>
  </r>
  <r>
    <x v="3633"/>
    <s v="CA-2018-145177"/>
    <x v="338"/>
    <d v="2018-11-14T00:00:00"/>
    <s v="Standard Class"/>
    <s v="PP-18955"/>
    <x v="452"/>
    <x v="2"/>
    <x v="0"/>
    <s v="Springfield"/>
    <x v="24"/>
    <n v="45503"/>
    <x v="3"/>
    <s v="OFF-LA-10001613"/>
    <x v="1"/>
    <x v="2"/>
    <x v="743"/>
    <x v="2145"/>
    <n v="4"/>
    <n v="0.2"/>
    <x v="2311"/>
    <x v="3"/>
    <x v="0"/>
    <n v="0.1111111111111111"/>
    <n v="2.9411764705882353E-2"/>
  </r>
  <r>
    <x v="3634"/>
    <s v="CA-2018-145177"/>
    <x v="338"/>
    <d v="2018-11-14T00:00:00"/>
    <s v="Standard Class"/>
    <s v="PP-18955"/>
    <x v="452"/>
    <x v="2"/>
    <x v="0"/>
    <s v="Springfield"/>
    <x v="24"/>
    <n v="45503"/>
    <x v="3"/>
    <s v="TEC-PH-10000376"/>
    <x v="2"/>
    <x v="7"/>
    <x v="433"/>
    <x v="2878"/>
    <n v="7"/>
    <n v="0.4"/>
    <x v="3200"/>
    <x v="3"/>
    <x v="0"/>
    <n v="0.1111111111111111"/>
    <n v="2.9411764705882353E-2"/>
  </r>
  <r>
    <x v="3635"/>
    <s v="CA-2018-145177"/>
    <x v="338"/>
    <d v="2018-11-14T00:00:00"/>
    <s v="Standard Class"/>
    <s v="PP-18955"/>
    <x v="452"/>
    <x v="2"/>
    <x v="0"/>
    <s v="Springfield"/>
    <x v="24"/>
    <n v="45503"/>
    <x v="3"/>
    <s v="OFF-PA-10004039"/>
    <x v="1"/>
    <x v="10"/>
    <x v="1547"/>
    <x v="2879"/>
    <n v="2"/>
    <n v="0.2"/>
    <x v="3201"/>
    <x v="3"/>
    <x v="0"/>
    <n v="0.1111111111111111"/>
    <n v="2.9411764705882353E-2"/>
  </r>
  <r>
    <x v="3636"/>
    <s v="CA-2018-145177"/>
    <x v="338"/>
    <d v="2018-11-14T00:00:00"/>
    <s v="Standard Class"/>
    <s v="PP-18955"/>
    <x v="452"/>
    <x v="2"/>
    <x v="0"/>
    <s v="Springfield"/>
    <x v="24"/>
    <n v="45503"/>
    <x v="3"/>
    <s v="OFF-PA-10001776"/>
    <x v="1"/>
    <x v="10"/>
    <x v="1272"/>
    <x v="2880"/>
    <n v="3"/>
    <n v="0.2"/>
    <x v="3202"/>
    <x v="3"/>
    <x v="0"/>
    <n v="0.1111111111111111"/>
    <n v="2.9411764705882353E-2"/>
  </r>
  <r>
    <x v="3637"/>
    <s v="CA-2018-145177"/>
    <x v="338"/>
    <d v="2018-11-14T00:00:00"/>
    <s v="Standard Class"/>
    <s v="PP-18955"/>
    <x v="452"/>
    <x v="2"/>
    <x v="0"/>
    <s v="Springfield"/>
    <x v="24"/>
    <n v="45503"/>
    <x v="3"/>
    <s v="OFF-AP-10002457"/>
    <x v="1"/>
    <x v="9"/>
    <x v="549"/>
    <x v="2881"/>
    <n v="4"/>
    <n v="0.2"/>
    <x v="3203"/>
    <x v="3"/>
    <x v="0"/>
    <n v="0.1111111111111111"/>
    <n v="2.9411764705882353E-2"/>
  </r>
  <r>
    <x v="3638"/>
    <s v="CA-2018-145177"/>
    <x v="338"/>
    <d v="2018-11-14T00:00:00"/>
    <s v="Standard Class"/>
    <s v="PP-18955"/>
    <x v="452"/>
    <x v="2"/>
    <x v="0"/>
    <s v="Springfield"/>
    <x v="24"/>
    <n v="45503"/>
    <x v="3"/>
    <s v="FUR-FU-10000758"/>
    <x v="0"/>
    <x v="5"/>
    <x v="1082"/>
    <x v="2882"/>
    <n v="7"/>
    <n v="0.2"/>
    <x v="3204"/>
    <x v="3"/>
    <x v="0"/>
    <n v="0.1111111111111111"/>
    <n v="2.9411764705882353E-2"/>
  </r>
  <r>
    <x v="3639"/>
    <s v="CA-2018-145177"/>
    <x v="338"/>
    <d v="2018-11-14T00:00:00"/>
    <s v="Standard Class"/>
    <s v="PP-18955"/>
    <x v="452"/>
    <x v="2"/>
    <x v="0"/>
    <s v="Springfield"/>
    <x v="24"/>
    <n v="45503"/>
    <x v="3"/>
    <s v="OFF-PA-10000682"/>
    <x v="1"/>
    <x v="10"/>
    <x v="868"/>
    <x v="701"/>
    <n v="1"/>
    <n v="0.2"/>
    <x v="715"/>
    <x v="3"/>
    <x v="0"/>
    <n v="0.1111111111111111"/>
    <n v="2.9411764705882353E-2"/>
  </r>
  <r>
    <x v="3640"/>
    <s v="CA-2018-145177"/>
    <x v="338"/>
    <d v="2018-11-14T00:00:00"/>
    <s v="Standard Class"/>
    <s v="PP-18955"/>
    <x v="452"/>
    <x v="2"/>
    <x v="0"/>
    <s v="Springfield"/>
    <x v="24"/>
    <n v="45503"/>
    <x v="3"/>
    <s v="TEC-AC-10002550"/>
    <x v="2"/>
    <x v="11"/>
    <x v="1548"/>
    <x v="2883"/>
    <n v="7"/>
    <n v="0.2"/>
    <x v="3205"/>
    <x v="3"/>
    <x v="0"/>
    <n v="0.1111111111111111"/>
    <n v="2.9411764705882353E-2"/>
  </r>
  <r>
    <x v="3641"/>
    <s v="CA-2018-145177"/>
    <x v="338"/>
    <d v="2018-11-14T00:00:00"/>
    <s v="Standard Class"/>
    <s v="PP-18955"/>
    <x v="452"/>
    <x v="2"/>
    <x v="0"/>
    <s v="Springfield"/>
    <x v="24"/>
    <n v="45503"/>
    <x v="3"/>
    <s v="OFF-BI-10002082"/>
    <x v="1"/>
    <x v="8"/>
    <x v="1182"/>
    <x v="2884"/>
    <n v="7"/>
    <n v="0.7"/>
    <x v="3206"/>
    <x v="3"/>
    <x v="0"/>
    <n v="0.1111111111111111"/>
    <n v="2.9411764705882353E-2"/>
  </r>
  <r>
    <x v="3642"/>
    <s v="CA-2016-156594"/>
    <x v="414"/>
    <d v="2016-12-23T00:00:00"/>
    <s v="Second Class"/>
    <s v="MC-17845"/>
    <x v="266"/>
    <x v="0"/>
    <x v="0"/>
    <s v="Los Angeles"/>
    <x v="1"/>
    <n v="90008"/>
    <x v="1"/>
    <s v="OFF-BI-10004632"/>
    <x v="1"/>
    <x v="8"/>
    <x v="569"/>
    <x v="1638"/>
    <n v="2"/>
    <n v="0.2"/>
    <x v="1735"/>
    <x v="1"/>
    <x v="0"/>
    <n v="0.25"/>
    <n v="7.1428571428571425E-2"/>
  </r>
  <r>
    <x v="3643"/>
    <s v="CA-2016-156594"/>
    <x v="414"/>
    <d v="2016-12-23T00:00:00"/>
    <s v="Second Class"/>
    <s v="MC-17845"/>
    <x v="266"/>
    <x v="0"/>
    <x v="0"/>
    <s v="Los Angeles"/>
    <x v="1"/>
    <n v="90008"/>
    <x v="1"/>
    <s v="OFF-AR-10001725"/>
    <x v="1"/>
    <x v="6"/>
    <x v="1549"/>
    <x v="2885"/>
    <n v="2"/>
    <n v="0"/>
    <x v="3207"/>
    <x v="1"/>
    <x v="0"/>
    <n v="0.25"/>
    <n v="7.1428571428571425E-2"/>
  </r>
  <r>
    <x v="3644"/>
    <s v="CA-2016-156594"/>
    <x v="414"/>
    <d v="2016-12-23T00:00:00"/>
    <s v="Second Class"/>
    <s v="MC-17845"/>
    <x v="266"/>
    <x v="0"/>
    <x v="0"/>
    <s v="Los Angeles"/>
    <x v="1"/>
    <n v="90008"/>
    <x v="1"/>
    <s v="OFF-AR-10004269"/>
    <x v="1"/>
    <x v="6"/>
    <x v="1550"/>
    <x v="1531"/>
    <n v="1"/>
    <n v="0"/>
    <x v="3208"/>
    <x v="1"/>
    <x v="0"/>
    <n v="0.25"/>
    <n v="7.1428571428571425E-2"/>
  </r>
  <r>
    <x v="3645"/>
    <s v="CA-2016-156594"/>
    <x v="414"/>
    <d v="2016-12-23T00:00:00"/>
    <s v="Second Class"/>
    <s v="MC-17845"/>
    <x v="266"/>
    <x v="0"/>
    <x v="0"/>
    <s v="Los Angeles"/>
    <x v="1"/>
    <n v="90008"/>
    <x v="1"/>
    <s v="OFF-BI-10003007"/>
    <x v="1"/>
    <x v="8"/>
    <x v="1551"/>
    <x v="2886"/>
    <n v="5"/>
    <n v="0.2"/>
    <x v="3209"/>
    <x v="1"/>
    <x v="0"/>
    <n v="0.25"/>
    <n v="7.1428571428571425E-2"/>
  </r>
  <r>
    <x v="3646"/>
    <s v="CA-2016-146528"/>
    <x v="739"/>
    <d v="2016-07-27T00:00:00"/>
    <s v="Second Class"/>
    <s v="VF-21715"/>
    <x v="665"/>
    <x v="2"/>
    <x v="0"/>
    <s v="Los Angeles"/>
    <x v="1"/>
    <n v="90045"/>
    <x v="1"/>
    <s v="OFF-PA-10002195"/>
    <x v="1"/>
    <x v="10"/>
    <x v="1552"/>
    <x v="90"/>
    <n v="1"/>
    <n v="0"/>
    <x v="623"/>
    <x v="1"/>
    <x v="0"/>
    <n v="0.5"/>
    <n v="9.0909090909090912E-2"/>
  </r>
  <r>
    <x v="3647"/>
    <s v="CA-2016-146528"/>
    <x v="739"/>
    <d v="2016-07-27T00:00:00"/>
    <s v="Second Class"/>
    <s v="VF-21715"/>
    <x v="665"/>
    <x v="2"/>
    <x v="0"/>
    <s v="Los Angeles"/>
    <x v="1"/>
    <n v="90045"/>
    <x v="1"/>
    <s v="OFF-SU-10002522"/>
    <x v="1"/>
    <x v="14"/>
    <x v="1553"/>
    <x v="2887"/>
    <n v="4"/>
    <n v="0"/>
    <x v="3210"/>
    <x v="1"/>
    <x v="0"/>
    <n v="0.5"/>
    <n v="9.0909090909090912E-2"/>
  </r>
  <r>
    <x v="3648"/>
    <s v="CA-2017-168459"/>
    <x v="6"/>
    <d v="2017-11-27T00:00:00"/>
    <s v="Standard Class"/>
    <s v="MC-17275"/>
    <x v="507"/>
    <x v="0"/>
    <x v="0"/>
    <s v="Memphis"/>
    <x v="18"/>
    <n v="38109"/>
    <x v="0"/>
    <s v="OFF-BI-10003712"/>
    <x v="1"/>
    <x v="8"/>
    <x v="696"/>
    <x v="194"/>
    <n v="2"/>
    <n v="0.7"/>
    <x v="2886"/>
    <x v="0"/>
    <x v="0"/>
    <n v="0.5"/>
    <n v="7.6923076923076927E-2"/>
  </r>
  <r>
    <x v="3649"/>
    <s v="CA-2017-168459"/>
    <x v="6"/>
    <d v="2017-11-27T00:00:00"/>
    <s v="Standard Class"/>
    <s v="MC-17275"/>
    <x v="507"/>
    <x v="0"/>
    <x v="0"/>
    <s v="Memphis"/>
    <x v="18"/>
    <n v="38109"/>
    <x v="0"/>
    <s v="OFF-FA-10004854"/>
    <x v="1"/>
    <x v="13"/>
    <x v="271"/>
    <x v="2888"/>
    <n v="6"/>
    <n v="0.2"/>
    <x v="3211"/>
    <x v="0"/>
    <x v="0"/>
    <n v="0.5"/>
    <n v="7.6923076923076927E-2"/>
  </r>
  <r>
    <x v="3650"/>
    <s v="CA-2019-109960"/>
    <x v="34"/>
    <d v="2019-12-11T00:00:00"/>
    <s v="Second Class"/>
    <s v="DB-13210"/>
    <x v="203"/>
    <x v="0"/>
    <x v="0"/>
    <s v="Detroit"/>
    <x v="12"/>
    <n v="48234"/>
    <x v="2"/>
    <s v="TEC-AC-10004859"/>
    <x v="2"/>
    <x v="11"/>
    <x v="1554"/>
    <x v="2889"/>
    <n v="6"/>
    <n v="0"/>
    <x v="3212"/>
    <x v="2"/>
    <x v="0"/>
    <n v="0.25"/>
    <n v="4.7619047619047616E-2"/>
  </r>
  <r>
    <x v="3651"/>
    <s v="CA-2019-109960"/>
    <x v="34"/>
    <d v="2019-12-11T00:00:00"/>
    <s v="Second Class"/>
    <s v="DB-13210"/>
    <x v="203"/>
    <x v="0"/>
    <x v="0"/>
    <s v="Detroit"/>
    <x v="12"/>
    <n v="48234"/>
    <x v="2"/>
    <s v="OFF-AR-10001860"/>
    <x v="1"/>
    <x v="6"/>
    <x v="916"/>
    <x v="2890"/>
    <n v="5"/>
    <n v="0"/>
    <x v="3213"/>
    <x v="2"/>
    <x v="0"/>
    <n v="0.25"/>
    <n v="4.7619047619047616E-2"/>
  </r>
  <r>
    <x v="3652"/>
    <s v="CA-2019-109960"/>
    <x v="34"/>
    <d v="2019-12-11T00:00:00"/>
    <s v="Second Class"/>
    <s v="DB-13210"/>
    <x v="203"/>
    <x v="0"/>
    <x v="0"/>
    <s v="Detroit"/>
    <x v="12"/>
    <n v="48234"/>
    <x v="2"/>
    <s v="OFF-BI-10001636"/>
    <x v="1"/>
    <x v="8"/>
    <x v="674"/>
    <x v="2891"/>
    <n v="4"/>
    <n v="0"/>
    <x v="3214"/>
    <x v="2"/>
    <x v="0"/>
    <n v="0.25"/>
    <n v="4.7619047619047616E-2"/>
  </r>
  <r>
    <x v="3653"/>
    <s v="CA-2019-109960"/>
    <x v="34"/>
    <d v="2019-12-11T00:00:00"/>
    <s v="Second Class"/>
    <s v="DB-13210"/>
    <x v="203"/>
    <x v="0"/>
    <x v="0"/>
    <s v="Detroit"/>
    <x v="12"/>
    <n v="48234"/>
    <x v="2"/>
    <s v="OFF-PA-10000349"/>
    <x v="1"/>
    <x v="10"/>
    <x v="33"/>
    <x v="1830"/>
    <n v="3"/>
    <n v="0"/>
    <x v="1961"/>
    <x v="2"/>
    <x v="0"/>
    <n v="0.25"/>
    <n v="4.7619047619047616E-2"/>
  </r>
  <r>
    <x v="3654"/>
    <s v="CA-2019-133004"/>
    <x v="515"/>
    <d v="2019-09-05T00:00:00"/>
    <s v="Standard Class"/>
    <s v="AJ-10945"/>
    <x v="219"/>
    <x v="0"/>
    <x v="0"/>
    <s v="Lawrence"/>
    <x v="14"/>
    <n v="46226"/>
    <x v="2"/>
    <s v="OFF-AP-10002439"/>
    <x v="1"/>
    <x v="9"/>
    <x v="553"/>
    <x v="2892"/>
    <n v="9"/>
    <n v="0"/>
    <x v="3215"/>
    <x v="2"/>
    <x v="0"/>
    <n v="1"/>
    <n v="0.1"/>
  </r>
  <r>
    <x v="3655"/>
    <s v="CA-2019-168102"/>
    <x v="558"/>
    <d v="2019-04-30T00:00:00"/>
    <s v="Standard Class"/>
    <s v="CP-12340"/>
    <x v="291"/>
    <x v="1"/>
    <x v="0"/>
    <s v="Jacksonville"/>
    <x v="2"/>
    <n v="32216"/>
    <x v="0"/>
    <s v="OFF-ST-10001370"/>
    <x v="1"/>
    <x v="4"/>
    <x v="1032"/>
    <x v="394"/>
    <n v="2"/>
    <n v="0.2"/>
    <x v="3216"/>
    <x v="0"/>
    <x v="0"/>
    <n v="1"/>
    <n v="6.6666666666666666E-2"/>
  </r>
  <r>
    <x v="3656"/>
    <s v="CA-2019-158036"/>
    <x v="565"/>
    <d v="2019-09-14T00:00:00"/>
    <s v="Standard Class"/>
    <s v="DB-13555"/>
    <x v="587"/>
    <x v="1"/>
    <x v="0"/>
    <s v="Dublin"/>
    <x v="24"/>
    <n v="43017"/>
    <x v="3"/>
    <s v="TEC-AC-10002558"/>
    <x v="2"/>
    <x v="11"/>
    <x v="1555"/>
    <x v="2893"/>
    <n v="1"/>
    <n v="0.2"/>
    <x v="3217"/>
    <x v="3"/>
    <x v="0"/>
    <n v="1"/>
    <n v="7.1428571428571425E-2"/>
  </r>
  <r>
    <x v="3657"/>
    <s v="CA-2017-128083"/>
    <x v="899"/>
    <d v="2017-03-17T00:00:00"/>
    <s v="Standard Class"/>
    <s v="EB-13750"/>
    <x v="494"/>
    <x v="1"/>
    <x v="0"/>
    <s v="Plantation"/>
    <x v="2"/>
    <n v="33317"/>
    <x v="0"/>
    <s v="OFF-EN-10004030"/>
    <x v="1"/>
    <x v="12"/>
    <x v="136"/>
    <x v="2894"/>
    <n v="3"/>
    <n v="0.2"/>
    <x v="3218"/>
    <x v="0"/>
    <x v="0"/>
    <n v="0.33333333333333331"/>
    <n v="0.05"/>
  </r>
  <r>
    <x v="3658"/>
    <s v="CA-2017-128083"/>
    <x v="899"/>
    <d v="2017-03-17T00:00:00"/>
    <s v="Standard Class"/>
    <s v="EB-13750"/>
    <x v="494"/>
    <x v="1"/>
    <x v="0"/>
    <s v="Plantation"/>
    <x v="2"/>
    <n v="33317"/>
    <x v="0"/>
    <s v="FUR-FU-10003194"/>
    <x v="0"/>
    <x v="5"/>
    <x v="76"/>
    <x v="2895"/>
    <n v="4"/>
    <n v="0.2"/>
    <x v="3219"/>
    <x v="0"/>
    <x v="0"/>
    <n v="0.33333333333333331"/>
    <n v="0.05"/>
  </r>
  <r>
    <x v="3659"/>
    <s v="CA-2017-128083"/>
    <x v="899"/>
    <d v="2017-03-17T00:00:00"/>
    <s v="Standard Class"/>
    <s v="EB-13750"/>
    <x v="494"/>
    <x v="1"/>
    <x v="0"/>
    <s v="Plantation"/>
    <x v="2"/>
    <n v="33317"/>
    <x v="0"/>
    <s v="FUR-FU-10001731"/>
    <x v="0"/>
    <x v="5"/>
    <x v="1556"/>
    <x v="1697"/>
    <n v="3"/>
    <n v="0.2"/>
    <x v="3220"/>
    <x v="0"/>
    <x v="0"/>
    <n v="0.33333333333333331"/>
    <n v="0.05"/>
  </r>
  <r>
    <x v="3660"/>
    <s v="CA-2018-161676"/>
    <x v="427"/>
    <d v="2018-07-23T00:00:00"/>
    <s v="Standard Class"/>
    <s v="JP-15460"/>
    <x v="687"/>
    <x v="1"/>
    <x v="0"/>
    <s v="Glendale"/>
    <x v="16"/>
    <n v="85301"/>
    <x v="1"/>
    <s v="OFF-SU-10004782"/>
    <x v="1"/>
    <x v="14"/>
    <x v="1557"/>
    <x v="2896"/>
    <n v="5"/>
    <n v="0.2"/>
    <x v="3221"/>
    <x v="1"/>
    <x v="0"/>
    <n v="1"/>
    <n v="6.6666666666666666E-2"/>
  </r>
  <r>
    <x v="3661"/>
    <s v="CA-2018-155005"/>
    <x v="900"/>
    <d v="2018-06-15T00:00:00"/>
    <s v="Second Class"/>
    <s v="SC-20050"/>
    <x v="337"/>
    <x v="2"/>
    <x v="0"/>
    <s v="Jackson"/>
    <x v="12"/>
    <n v="49201"/>
    <x v="2"/>
    <s v="TEC-PH-10003484"/>
    <x v="2"/>
    <x v="7"/>
    <x v="1539"/>
    <x v="2258"/>
    <n v="3"/>
    <n v="0"/>
    <x v="2453"/>
    <x v="2"/>
    <x v="0"/>
    <n v="1"/>
    <n v="6.6666666666666666E-2"/>
  </r>
  <r>
    <x v="3662"/>
    <s v="US-2019-129777"/>
    <x v="445"/>
    <d v="2019-07-09T00:00:00"/>
    <s v="Standard Class"/>
    <s v="FM-14290"/>
    <x v="86"/>
    <x v="2"/>
    <x v="0"/>
    <s v="Quincy"/>
    <x v="31"/>
    <n v="2169"/>
    <x v="3"/>
    <s v="TEC-AC-10003590"/>
    <x v="2"/>
    <x v="11"/>
    <x v="1102"/>
    <x v="2897"/>
    <n v="10"/>
    <n v="0"/>
    <x v="3222"/>
    <x v="3"/>
    <x v="0"/>
    <n v="0.5"/>
    <n v="0.05"/>
  </r>
  <r>
    <x v="3663"/>
    <s v="US-2019-129777"/>
    <x v="445"/>
    <d v="2019-07-09T00:00:00"/>
    <s v="Standard Class"/>
    <s v="FM-14290"/>
    <x v="86"/>
    <x v="2"/>
    <x v="0"/>
    <s v="Quincy"/>
    <x v="31"/>
    <n v="2169"/>
    <x v="3"/>
    <s v="OFF-PA-10001970"/>
    <x v="1"/>
    <x v="10"/>
    <x v="314"/>
    <x v="335"/>
    <n v="2"/>
    <n v="0"/>
    <x v="342"/>
    <x v="3"/>
    <x v="0"/>
    <n v="0.5"/>
    <n v="0.05"/>
  </r>
  <r>
    <x v="3664"/>
    <s v="CA-2016-129364"/>
    <x v="589"/>
    <d v="2016-12-13T00:00:00"/>
    <s v="Standard Class"/>
    <s v="TB-21250"/>
    <x v="621"/>
    <x v="0"/>
    <x v="0"/>
    <s v="Salem"/>
    <x v="21"/>
    <n v="97301"/>
    <x v="1"/>
    <s v="OFF-LA-10001569"/>
    <x v="1"/>
    <x v="2"/>
    <x v="639"/>
    <x v="2898"/>
    <n v="7"/>
    <n v="0.2"/>
    <x v="3223"/>
    <x v="1"/>
    <x v="0"/>
    <n v="0.125"/>
    <n v="5.2631578947368418E-2"/>
  </r>
  <r>
    <x v="3665"/>
    <s v="CA-2016-129364"/>
    <x v="589"/>
    <d v="2016-12-13T00:00:00"/>
    <s v="Standard Class"/>
    <s v="TB-21250"/>
    <x v="621"/>
    <x v="0"/>
    <x v="0"/>
    <s v="Salem"/>
    <x v="21"/>
    <n v="97301"/>
    <x v="1"/>
    <s v="OFF-BI-10001132"/>
    <x v="1"/>
    <x v="8"/>
    <x v="636"/>
    <x v="2899"/>
    <n v="4"/>
    <n v="0.7"/>
    <x v="3224"/>
    <x v="1"/>
    <x v="0"/>
    <n v="0.125"/>
    <n v="5.2631578947368418E-2"/>
  </r>
  <r>
    <x v="3666"/>
    <s v="CA-2016-129364"/>
    <x v="589"/>
    <d v="2016-12-13T00:00:00"/>
    <s v="Standard Class"/>
    <s v="TB-21250"/>
    <x v="621"/>
    <x v="0"/>
    <x v="0"/>
    <s v="Salem"/>
    <x v="21"/>
    <n v="97301"/>
    <x v="1"/>
    <s v="TEC-PH-10003095"/>
    <x v="2"/>
    <x v="7"/>
    <x v="1500"/>
    <x v="2672"/>
    <n v="3"/>
    <n v="0.2"/>
    <x v="2949"/>
    <x v="1"/>
    <x v="0"/>
    <n v="0.125"/>
    <n v="5.2631578947368418E-2"/>
  </r>
  <r>
    <x v="3667"/>
    <s v="CA-2016-129364"/>
    <x v="589"/>
    <d v="2016-12-13T00:00:00"/>
    <s v="Standard Class"/>
    <s v="TB-21250"/>
    <x v="621"/>
    <x v="0"/>
    <x v="0"/>
    <s v="Salem"/>
    <x v="21"/>
    <n v="97301"/>
    <x v="1"/>
    <s v="OFF-SU-10000432"/>
    <x v="1"/>
    <x v="14"/>
    <x v="1558"/>
    <x v="2900"/>
    <n v="5"/>
    <n v="0.2"/>
    <x v="3225"/>
    <x v="1"/>
    <x v="0"/>
    <n v="0.125"/>
    <n v="5.2631578947368418E-2"/>
  </r>
  <r>
    <x v="3668"/>
    <s v="CA-2016-129364"/>
    <x v="589"/>
    <d v="2016-12-13T00:00:00"/>
    <s v="Standard Class"/>
    <s v="TB-21250"/>
    <x v="621"/>
    <x v="0"/>
    <x v="0"/>
    <s v="Salem"/>
    <x v="21"/>
    <n v="97301"/>
    <x v="1"/>
    <s v="TEC-AC-10004227"/>
    <x v="2"/>
    <x v="11"/>
    <x v="1409"/>
    <x v="2901"/>
    <n v="10"/>
    <n v="0.2"/>
    <x v="3226"/>
    <x v="1"/>
    <x v="0"/>
    <n v="0.125"/>
    <n v="5.2631578947368418E-2"/>
  </r>
  <r>
    <x v="3669"/>
    <s v="CA-2016-129364"/>
    <x v="589"/>
    <d v="2016-12-13T00:00:00"/>
    <s v="Standard Class"/>
    <s v="TB-21250"/>
    <x v="621"/>
    <x v="0"/>
    <x v="0"/>
    <s v="Salem"/>
    <x v="21"/>
    <n v="97301"/>
    <x v="1"/>
    <s v="OFF-LA-10004409"/>
    <x v="1"/>
    <x v="2"/>
    <x v="1559"/>
    <x v="132"/>
    <n v="5"/>
    <n v="0.2"/>
    <x v="3227"/>
    <x v="1"/>
    <x v="0"/>
    <n v="0.125"/>
    <n v="5.2631578947368418E-2"/>
  </r>
  <r>
    <x v="3670"/>
    <s v="CA-2016-129364"/>
    <x v="589"/>
    <d v="2016-12-13T00:00:00"/>
    <s v="Standard Class"/>
    <s v="TB-21250"/>
    <x v="621"/>
    <x v="0"/>
    <x v="0"/>
    <s v="Salem"/>
    <x v="21"/>
    <n v="97301"/>
    <x v="1"/>
    <s v="OFF-PA-10001569"/>
    <x v="1"/>
    <x v="10"/>
    <x v="55"/>
    <x v="563"/>
    <n v="2"/>
    <n v="0.2"/>
    <x v="572"/>
    <x v="1"/>
    <x v="0"/>
    <n v="0.125"/>
    <n v="5.2631578947368418E-2"/>
  </r>
  <r>
    <x v="3671"/>
    <s v="CA-2016-129364"/>
    <x v="589"/>
    <d v="2016-12-13T00:00:00"/>
    <s v="Standard Class"/>
    <s v="TB-21250"/>
    <x v="621"/>
    <x v="0"/>
    <x v="0"/>
    <s v="Salem"/>
    <x v="21"/>
    <n v="97301"/>
    <x v="1"/>
    <s v="OFF-ST-10001031"/>
    <x v="1"/>
    <x v="4"/>
    <x v="1560"/>
    <x v="384"/>
    <n v="3"/>
    <n v="0.2"/>
    <x v="3228"/>
    <x v="1"/>
    <x v="0"/>
    <n v="0.125"/>
    <n v="5.2631578947368418E-2"/>
  </r>
  <r>
    <x v="3672"/>
    <s v="CA-2018-104969"/>
    <x v="143"/>
    <d v="2018-04-14T00:00:00"/>
    <s v="Standard Class"/>
    <s v="EH-14125"/>
    <x v="258"/>
    <x v="2"/>
    <x v="0"/>
    <s v="Troy"/>
    <x v="24"/>
    <n v="45373"/>
    <x v="3"/>
    <s v="OFF-EN-10002312"/>
    <x v="1"/>
    <x v="12"/>
    <x v="1462"/>
    <x v="2902"/>
    <n v="1"/>
    <n v="0.2"/>
    <x v="3229"/>
    <x v="3"/>
    <x v="0"/>
    <n v="0.5"/>
    <n v="5.5555555555555552E-2"/>
  </r>
  <r>
    <x v="3673"/>
    <s v="CA-2018-104969"/>
    <x v="143"/>
    <d v="2018-04-14T00:00:00"/>
    <s v="Standard Class"/>
    <s v="EH-14125"/>
    <x v="258"/>
    <x v="2"/>
    <x v="0"/>
    <s v="Troy"/>
    <x v="24"/>
    <n v="45373"/>
    <x v="3"/>
    <s v="OFF-BI-10004224"/>
    <x v="1"/>
    <x v="8"/>
    <x v="1070"/>
    <x v="1444"/>
    <n v="6"/>
    <n v="0.7"/>
    <x v="1520"/>
    <x v="3"/>
    <x v="0"/>
    <n v="0.5"/>
    <n v="5.5555555555555552E-2"/>
  </r>
  <r>
    <x v="3674"/>
    <s v="CA-2019-154109"/>
    <x v="44"/>
    <d v="2019-11-11T00:00:00"/>
    <s v="Standard Class"/>
    <s v="ML-17410"/>
    <x v="586"/>
    <x v="0"/>
    <x v="0"/>
    <s v="Philadelphia"/>
    <x v="9"/>
    <n v="19143"/>
    <x v="3"/>
    <s v="FUR-CH-10003774"/>
    <x v="0"/>
    <x v="1"/>
    <x v="1194"/>
    <x v="2903"/>
    <n v="2"/>
    <n v="0.3"/>
    <x v="3230"/>
    <x v="3"/>
    <x v="0"/>
    <n v="0.5"/>
    <n v="6.6666666666666666E-2"/>
  </r>
  <r>
    <x v="3675"/>
    <s v="CA-2019-154109"/>
    <x v="44"/>
    <d v="2019-11-11T00:00:00"/>
    <s v="Standard Class"/>
    <s v="ML-17410"/>
    <x v="586"/>
    <x v="0"/>
    <x v="0"/>
    <s v="Philadelphia"/>
    <x v="9"/>
    <n v="19143"/>
    <x v="3"/>
    <s v="OFF-PA-10000157"/>
    <x v="1"/>
    <x v="10"/>
    <x v="369"/>
    <x v="1107"/>
    <n v="3"/>
    <n v="0.2"/>
    <x v="3062"/>
    <x v="3"/>
    <x v="0"/>
    <n v="0.5"/>
    <n v="6.6666666666666666E-2"/>
  </r>
  <r>
    <x v="3676"/>
    <s v="CA-2017-156440"/>
    <x v="901"/>
    <d v="2017-12-09T00:00:00"/>
    <s v="Standard Class"/>
    <s v="MH-17620"/>
    <x v="588"/>
    <x v="1"/>
    <x v="0"/>
    <s v="San Diego"/>
    <x v="1"/>
    <n v="92105"/>
    <x v="1"/>
    <s v="FUR-FU-10004090"/>
    <x v="0"/>
    <x v="5"/>
    <x v="642"/>
    <x v="791"/>
    <n v="2"/>
    <n v="0"/>
    <x v="816"/>
    <x v="1"/>
    <x v="1"/>
    <n v="1"/>
    <n v="0.16666666666666666"/>
  </r>
  <r>
    <x v="3677"/>
    <s v="CA-2017-132626"/>
    <x v="584"/>
    <d v="2017-07-14T00:00:00"/>
    <s v="Standard Class"/>
    <s v="BT-11680"/>
    <x v="537"/>
    <x v="0"/>
    <x v="0"/>
    <s v="Clinton"/>
    <x v="39"/>
    <n v="20735"/>
    <x v="3"/>
    <s v="OFF-FA-10002763"/>
    <x v="1"/>
    <x v="13"/>
    <x v="1420"/>
    <x v="2394"/>
    <n v="4"/>
    <n v="0"/>
    <x v="3231"/>
    <x v="3"/>
    <x v="0"/>
    <n v="0.1111111111111111"/>
    <n v="0.05"/>
  </r>
  <r>
    <x v="3678"/>
    <s v="CA-2017-132626"/>
    <x v="584"/>
    <d v="2017-07-14T00:00:00"/>
    <s v="Standard Class"/>
    <s v="BT-11680"/>
    <x v="537"/>
    <x v="0"/>
    <x v="0"/>
    <s v="Clinton"/>
    <x v="39"/>
    <n v="20735"/>
    <x v="3"/>
    <s v="TEC-MA-10002428"/>
    <x v="2"/>
    <x v="15"/>
    <x v="1507"/>
    <x v="2904"/>
    <n v="3"/>
    <n v="0"/>
    <x v="3232"/>
    <x v="3"/>
    <x v="0"/>
    <n v="0.1111111111111111"/>
    <n v="0.05"/>
  </r>
  <r>
    <x v="3679"/>
    <s v="CA-2017-132626"/>
    <x v="584"/>
    <d v="2017-07-14T00:00:00"/>
    <s v="Standard Class"/>
    <s v="BT-11680"/>
    <x v="537"/>
    <x v="0"/>
    <x v="0"/>
    <s v="Clinton"/>
    <x v="39"/>
    <n v="20735"/>
    <x v="3"/>
    <s v="FUR-FU-10002918"/>
    <x v="0"/>
    <x v="5"/>
    <x v="269"/>
    <x v="2905"/>
    <n v="2"/>
    <n v="0"/>
    <x v="3233"/>
    <x v="3"/>
    <x v="0"/>
    <n v="0.1111111111111111"/>
    <n v="0.05"/>
  </r>
  <r>
    <x v="3680"/>
    <s v="CA-2017-132626"/>
    <x v="584"/>
    <d v="2017-07-14T00:00:00"/>
    <s v="Standard Class"/>
    <s v="BT-11680"/>
    <x v="537"/>
    <x v="0"/>
    <x v="0"/>
    <s v="Clinton"/>
    <x v="39"/>
    <n v="20735"/>
    <x v="3"/>
    <s v="OFF-LA-10000476"/>
    <x v="1"/>
    <x v="2"/>
    <x v="1561"/>
    <x v="714"/>
    <n v="3"/>
    <n v="0"/>
    <x v="732"/>
    <x v="3"/>
    <x v="0"/>
    <n v="0.1111111111111111"/>
    <n v="0.05"/>
  </r>
  <r>
    <x v="3681"/>
    <s v="CA-2017-132626"/>
    <x v="584"/>
    <d v="2017-07-14T00:00:00"/>
    <s v="Standard Class"/>
    <s v="BT-11680"/>
    <x v="537"/>
    <x v="0"/>
    <x v="0"/>
    <s v="Clinton"/>
    <x v="39"/>
    <n v="20735"/>
    <x v="3"/>
    <s v="OFF-BI-10002854"/>
    <x v="1"/>
    <x v="8"/>
    <x v="904"/>
    <x v="2906"/>
    <n v="3"/>
    <n v="0"/>
    <x v="3234"/>
    <x v="3"/>
    <x v="0"/>
    <n v="0.1111111111111111"/>
    <n v="0.05"/>
  </r>
  <r>
    <x v="3682"/>
    <s v="CA-2017-132626"/>
    <x v="584"/>
    <d v="2017-07-14T00:00:00"/>
    <s v="Standard Class"/>
    <s v="BT-11680"/>
    <x v="537"/>
    <x v="0"/>
    <x v="0"/>
    <s v="Clinton"/>
    <x v="39"/>
    <n v="20735"/>
    <x v="3"/>
    <s v="OFF-AR-10002987"/>
    <x v="1"/>
    <x v="6"/>
    <x v="1562"/>
    <x v="1378"/>
    <n v="4"/>
    <n v="0"/>
    <x v="3235"/>
    <x v="3"/>
    <x v="0"/>
    <n v="0.1111111111111111"/>
    <n v="0.05"/>
  </r>
  <r>
    <x v="3683"/>
    <s v="CA-2017-132626"/>
    <x v="584"/>
    <d v="2017-07-14T00:00:00"/>
    <s v="Standard Class"/>
    <s v="BT-11680"/>
    <x v="537"/>
    <x v="0"/>
    <x v="0"/>
    <s v="Clinton"/>
    <x v="39"/>
    <n v="20735"/>
    <x v="3"/>
    <s v="OFF-BI-10004001"/>
    <x v="1"/>
    <x v="8"/>
    <x v="818"/>
    <x v="2907"/>
    <n v="9"/>
    <n v="0"/>
    <x v="3236"/>
    <x v="3"/>
    <x v="0"/>
    <n v="0.1111111111111111"/>
    <n v="0.05"/>
  </r>
  <r>
    <x v="3684"/>
    <s v="CA-2017-132626"/>
    <x v="584"/>
    <d v="2017-07-14T00:00:00"/>
    <s v="Standard Class"/>
    <s v="BT-11680"/>
    <x v="537"/>
    <x v="0"/>
    <x v="0"/>
    <s v="Clinton"/>
    <x v="39"/>
    <n v="20735"/>
    <x v="3"/>
    <s v="OFF-BI-10001634"/>
    <x v="1"/>
    <x v="8"/>
    <x v="24"/>
    <x v="2908"/>
    <n v="6"/>
    <n v="0"/>
    <x v="3237"/>
    <x v="3"/>
    <x v="0"/>
    <n v="0.1111111111111111"/>
    <n v="0.05"/>
  </r>
  <r>
    <x v="3685"/>
    <s v="CA-2017-132626"/>
    <x v="584"/>
    <d v="2017-07-14T00:00:00"/>
    <s v="Standard Class"/>
    <s v="BT-11680"/>
    <x v="537"/>
    <x v="0"/>
    <x v="0"/>
    <s v="Clinton"/>
    <x v="39"/>
    <n v="20735"/>
    <x v="3"/>
    <s v="OFF-ST-10003722"/>
    <x v="1"/>
    <x v="4"/>
    <x v="767"/>
    <x v="2909"/>
    <n v="7"/>
    <n v="0"/>
    <x v="3238"/>
    <x v="3"/>
    <x v="0"/>
    <n v="0.1111111111111111"/>
    <n v="0.05"/>
  </r>
  <r>
    <x v="3686"/>
    <s v="CA-2018-102792"/>
    <x v="180"/>
    <d v="2018-12-19T00:00:00"/>
    <s v="Standard Class"/>
    <s v="JC-15340"/>
    <x v="209"/>
    <x v="0"/>
    <x v="0"/>
    <s v="Riverside"/>
    <x v="1"/>
    <n v="92503"/>
    <x v="1"/>
    <s v="OFF-AR-10004757"/>
    <x v="1"/>
    <x v="6"/>
    <x v="346"/>
    <x v="296"/>
    <n v="3"/>
    <n v="0"/>
    <x v="3239"/>
    <x v="1"/>
    <x v="0"/>
    <n v="1"/>
    <n v="0.25"/>
  </r>
  <r>
    <x v="3687"/>
    <s v="CA-2018-108567"/>
    <x v="244"/>
    <d v="2018-05-24T00:00:00"/>
    <s v="Standard Class"/>
    <s v="DB-13210"/>
    <x v="203"/>
    <x v="0"/>
    <x v="0"/>
    <s v="Port Saint Lucie"/>
    <x v="2"/>
    <n v="34952"/>
    <x v="0"/>
    <s v="OFF-BI-10004140"/>
    <x v="1"/>
    <x v="8"/>
    <x v="307"/>
    <x v="2910"/>
    <n v="2"/>
    <n v="0.7"/>
    <x v="3240"/>
    <x v="0"/>
    <x v="0"/>
    <n v="1"/>
    <n v="4.7619047619047616E-2"/>
  </r>
  <r>
    <x v="3688"/>
    <s v="CA-2019-140760"/>
    <x v="455"/>
    <d v="2019-06-05T00:00:00"/>
    <s v="Second Class"/>
    <s v="DO-13435"/>
    <x v="157"/>
    <x v="0"/>
    <x v="0"/>
    <s v="Mesa"/>
    <x v="16"/>
    <n v="85204"/>
    <x v="1"/>
    <s v="OFF-PA-10002479"/>
    <x v="1"/>
    <x v="10"/>
    <x v="219"/>
    <x v="869"/>
    <n v="6"/>
    <n v="0.2"/>
    <x v="900"/>
    <x v="1"/>
    <x v="0"/>
    <n v="0.5"/>
    <n v="7.6923076923076927E-2"/>
  </r>
  <r>
    <x v="3689"/>
    <s v="CA-2019-140760"/>
    <x v="455"/>
    <d v="2019-06-05T00:00:00"/>
    <s v="Second Class"/>
    <s v="DO-13435"/>
    <x v="157"/>
    <x v="0"/>
    <x v="0"/>
    <s v="Mesa"/>
    <x v="16"/>
    <n v="85204"/>
    <x v="1"/>
    <s v="OFF-EN-10001141"/>
    <x v="1"/>
    <x v="12"/>
    <x v="598"/>
    <x v="2911"/>
    <n v="5"/>
    <n v="0.2"/>
    <x v="3241"/>
    <x v="1"/>
    <x v="0"/>
    <n v="0.5"/>
    <n v="7.6923076923076927E-2"/>
  </r>
  <r>
    <x v="3690"/>
    <s v="US-2017-131359"/>
    <x v="628"/>
    <d v="2017-11-02T00:00:00"/>
    <s v="Second Class"/>
    <s v="FA-14230"/>
    <x v="135"/>
    <x v="1"/>
    <x v="0"/>
    <s v="Denver"/>
    <x v="22"/>
    <n v="80219"/>
    <x v="1"/>
    <s v="TEC-MA-10000597"/>
    <x v="2"/>
    <x v="15"/>
    <x v="1299"/>
    <x v="2912"/>
    <n v="2"/>
    <n v="0.7"/>
    <x v="3242"/>
    <x v="1"/>
    <x v="0"/>
    <n v="0.25"/>
    <n v="5.8823529411764705E-2"/>
  </r>
  <r>
    <x v="3691"/>
    <s v="US-2017-131359"/>
    <x v="628"/>
    <d v="2017-11-02T00:00:00"/>
    <s v="Second Class"/>
    <s v="FA-14230"/>
    <x v="135"/>
    <x v="1"/>
    <x v="0"/>
    <s v="Denver"/>
    <x v="22"/>
    <n v="80219"/>
    <x v="1"/>
    <s v="TEC-CO-10001571"/>
    <x v="2"/>
    <x v="16"/>
    <x v="1563"/>
    <x v="2913"/>
    <n v="1"/>
    <n v="0.2"/>
    <x v="3243"/>
    <x v="1"/>
    <x v="0"/>
    <n v="0.25"/>
    <n v="5.8823529411764705E-2"/>
  </r>
  <r>
    <x v="3692"/>
    <s v="US-2017-131359"/>
    <x v="628"/>
    <d v="2017-11-02T00:00:00"/>
    <s v="Second Class"/>
    <s v="FA-14230"/>
    <x v="135"/>
    <x v="1"/>
    <x v="0"/>
    <s v="Denver"/>
    <x v="22"/>
    <n v="80219"/>
    <x v="1"/>
    <s v="TEC-PH-10004531"/>
    <x v="2"/>
    <x v="7"/>
    <x v="721"/>
    <x v="2914"/>
    <n v="5"/>
    <n v="0.2"/>
    <x v="3244"/>
    <x v="1"/>
    <x v="0"/>
    <n v="0.25"/>
    <n v="5.8823529411764705E-2"/>
  </r>
  <r>
    <x v="3693"/>
    <s v="US-2017-131359"/>
    <x v="628"/>
    <d v="2017-11-02T00:00:00"/>
    <s v="Second Class"/>
    <s v="FA-14230"/>
    <x v="135"/>
    <x v="1"/>
    <x v="0"/>
    <s v="Denver"/>
    <x v="22"/>
    <n v="80219"/>
    <x v="1"/>
    <s v="FUR-FU-10003026"/>
    <x v="0"/>
    <x v="5"/>
    <x v="1564"/>
    <x v="2915"/>
    <n v="4"/>
    <n v="0.2"/>
    <x v="3245"/>
    <x v="1"/>
    <x v="0"/>
    <n v="0.25"/>
    <n v="5.8823529411764705E-2"/>
  </r>
  <r>
    <x v="3694"/>
    <s v="CA-2018-142097"/>
    <x v="680"/>
    <d v="2018-10-20T00:00:00"/>
    <s v="Standard Class"/>
    <s v="QJ-19255"/>
    <x v="425"/>
    <x v="1"/>
    <x v="0"/>
    <s v="Springfield"/>
    <x v="17"/>
    <n v="22153"/>
    <x v="0"/>
    <s v="OFF-BI-10002082"/>
    <x v="1"/>
    <x v="8"/>
    <x v="1182"/>
    <x v="2916"/>
    <n v="7"/>
    <n v="0"/>
    <x v="3246"/>
    <x v="0"/>
    <x v="0"/>
    <n v="0.33333333333333331"/>
    <n v="7.6923076923076927E-2"/>
  </r>
  <r>
    <x v="3695"/>
    <s v="CA-2018-142097"/>
    <x v="680"/>
    <d v="2018-10-20T00:00:00"/>
    <s v="Standard Class"/>
    <s v="QJ-19255"/>
    <x v="425"/>
    <x v="1"/>
    <x v="0"/>
    <s v="Springfield"/>
    <x v="17"/>
    <n v="22153"/>
    <x v="0"/>
    <s v="OFF-EN-10002312"/>
    <x v="1"/>
    <x v="12"/>
    <x v="1462"/>
    <x v="2917"/>
    <n v="6"/>
    <n v="0"/>
    <x v="3247"/>
    <x v="0"/>
    <x v="0"/>
    <n v="0.33333333333333331"/>
    <n v="7.6923076923076927E-2"/>
  </r>
  <r>
    <x v="3696"/>
    <s v="CA-2018-142097"/>
    <x v="680"/>
    <d v="2018-10-20T00:00:00"/>
    <s v="Standard Class"/>
    <s v="QJ-19255"/>
    <x v="425"/>
    <x v="1"/>
    <x v="0"/>
    <s v="Springfield"/>
    <x v="17"/>
    <n v="22153"/>
    <x v="0"/>
    <s v="OFF-AP-10000696"/>
    <x v="1"/>
    <x v="9"/>
    <x v="336"/>
    <x v="1905"/>
    <n v="3"/>
    <n v="0"/>
    <x v="2047"/>
    <x v="0"/>
    <x v="0"/>
    <n v="0.33333333333333331"/>
    <n v="7.6923076923076927E-2"/>
  </r>
  <r>
    <x v="3697"/>
    <s v="CA-2017-151680"/>
    <x v="902"/>
    <d v="2017-11-21T00:00:00"/>
    <s v="Second Class"/>
    <s v="TC-21475"/>
    <x v="679"/>
    <x v="2"/>
    <x v="0"/>
    <s v="Seattle"/>
    <x v="4"/>
    <n v="98115"/>
    <x v="1"/>
    <s v="FUR-FU-10000305"/>
    <x v="0"/>
    <x v="5"/>
    <x v="1446"/>
    <x v="1741"/>
    <n v="2"/>
    <n v="0"/>
    <x v="3248"/>
    <x v="1"/>
    <x v="0"/>
    <n v="1"/>
    <n v="9.0909090909090912E-2"/>
  </r>
  <r>
    <x v="3698"/>
    <s v="CA-2016-140039"/>
    <x v="103"/>
    <d v="2016-09-17T00:00:00"/>
    <s v="Standard Class"/>
    <s v="ON-18715"/>
    <x v="21"/>
    <x v="1"/>
    <x v="0"/>
    <s v="Tempe"/>
    <x v="16"/>
    <n v="85281"/>
    <x v="1"/>
    <s v="OFF-ST-10001034"/>
    <x v="1"/>
    <x v="4"/>
    <x v="1565"/>
    <x v="2918"/>
    <n v="5"/>
    <n v="0.2"/>
    <x v="3249"/>
    <x v="1"/>
    <x v="0"/>
    <n v="1"/>
    <n v="6.6666666666666666E-2"/>
  </r>
  <r>
    <x v="3699"/>
    <s v="CA-2019-160416"/>
    <x v="38"/>
    <d v="2019-11-18T00:00:00"/>
    <s v="Second Class"/>
    <s v="AD-10180"/>
    <x v="57"/>
    <x v="2"/>
    <x v="0"/>
    <s v="Yonkers"/>
    <x v="15"/>
    <n v="10701"/>
    <x v="3"/>
    <s v="TEC-AC-10004114"/>
    <x v="2"/>
    <x v="11"/>
    <x v="375"/>
    <x v="2919"/>
    <n v="4"/>
    <n v="0"/>
    <x v="3250"/>
    <x v="3"/>
    <x v="0"/>
    <n v="1"/>
    <n v="8.3333333333333329E-2"/>
  </r>
  <r>
    <x v="3700"/>
    <s v="CA-2019-169411"/>
    <x v="165"/>
    <d v="2019-12-29T00:00:00"/>
    <s v="Standard Class"/>
    <s v="AC-10615"/>
    <x v="556"/>
    <x v="1"/>
    <x v="0"/>
    <s v="Rochester"/>
    <x v="15"/>
    <n v="14609"/>
    <x v="3"/>
    <s v="FUR-FU-10001602"/>
    <x v="0"/>
    <x v="5"/>
    <x v="766"/>
    <x v="2920"/>
    <n v="1"/>
    <n v="0"/>
    <x v="3251"/>
    <x v="3"/>
    <x v="0"/>
    <n v="1"/>
    <n v="5.5555555555555552E-2"/>
  </r>
  <r>
    <x v="3701"/>
    <s v="CA-2018-126543"/>
    <x v="850"/>
    <d v="2018-01-13T00:00:00"/>
    <s v="Second Class"/>
    <s v="MF-17665"/>
    <x v="716"/>
    <x v="1"/>
    <x v="0"/>
    <s v="Toledo"/>
    <x v="24"/>
    <n v="43615"/>
    <x v="3"/>
    <s v="FUR-FU-10002445"/>
    <x v="0"/>
    <x v="5"/>
    <x v="1448"/>
    <x v="2921"/>
    <n v="2"/>
    <n v="0.2"/>
    <x v="3252"/>
    <x v="3"/>
    <x v="0"/>
    <n v="1"/>
    <n v="0.125"/>
  </r>
  <r>
    <x v="3702"/>
    <s v="CA-2017-104941"/>
    <x v="385"/>
    <d v="2017-06-19T00:00:00"/>
    <s v="Standard Class"/>
    <s v="DH-13075"/>
    <x v="704"/>
    <x v="1"/>
    <x v="0"/>
    <s v="Decatur"/>
    <x v="19"/>
    <n v="35601"/>
    <x v="0"/>
    <s v="OFF-AR-10004269"/>
    <x v="1"/>
    <x v="6"/>
    <x v="1550"/>
    <x v="2922"/>
    <n v="6"/>
    <n v="0"/>
    <x v="3253"/>
    <x v="0"/>
    <x v="0"/>
    <n v="0.25"/>
    <n v="4.3478260869565216E-2"/>
  </r>
  <r>
    <x v="3703"/>
    <s v="CA-2017-104941"/>
    <x v="385"/>
    <d v="2017-06-19T00:00:00"/>
    <s v="Standard Class"/>
    <s v="DH-13075"/>
    <x v="704"/>
    <x v="1"/>
    <x v="0"/>
    <s v="Decatur"/>
    <x v="19"/>
    <n v="35601"/>
    <x v="0"/>
    <s v="OFF-BI-10001249"/>
    <x v="1"/>
    <x v="8"/>
    <x v="1191"/>
    <x v="2923"/>
    <n v="3"/>
    <n v="0"/>
    <x v="3254"/>
    <x v="0"/>
    <x v="0"/>
    <n v="0.25"/>
    <n v="4.3478260869565216E-2"/>
  </r>
  <r>
    <x v="3704"/>
    <s v="CA-2017-104941"/>
    <x v="385"/>
    <d v="2017-06-19T00:00:00"/>
    <s v="Standard Class"/>
    <s v="DH-13075"/>
    <x v="704"/>
    <x v="1"/>
    <x v="0"/>
    <s v="Decatur"/>
    <x v="19"/>
    <n v="35601"/>
    <x v="0"/>
    <s v="TEC-CO-10004202"/>
    <x v="2"/>
    <x v="16"/>
    <x v="844"/>
    <x v="2924"/>
    <n v="3"/>
    <n v="0"/>
    <x v="3255"/>
    <x v="0"/>
    <x v="0"/>
    <n v="0.25"/>
    <n v="4.3478260869565216E-2"/>
  </r>
  <r>
    <x v="3705"/>
    <s v="CA-2017-104941"/>
    <x v="385"/>
    <d v="2017-06-19T00:00:00"/>
    <s v="Standard Class"/>
    <s v="DH-13075"/>
    <x v="704"/>
    <x v="1"/>
    <x v="0"/>
    <s v="Decatur"/>
    <x v="19"/>
    <n v="35601"/>
    <x v="0"/>
    <s v="OFF-PA-10003363"/>
    <x v="1"/>
    <x v="10"/>
    <x v="1529"/>
    <x v="56"/>
    <n v="5"/>
    <n v="0"/>
    <x v="56"/>
    <x v="0"/>
    <x v="0"/>
    <n v="0.25"/>
    <n v="4.3478260869565216E-2"/>
  </r>
  <r>
    <x v="3706"/>
    <s v="CA-2019-160087"/>
    <x v="257"/>
    <d v="2019-03-22T00:00:00"/>
    <s v="Standard Class"/>
    <s v="EN-13780"/>
    <x v="633"/>
    <x v="0"/>
    <x v="0"/>
    <s v="Dallas"/>
    <x v="5"/>
    <n v="75220"/>
    <x v="2"/>
    <s v="OFF-AR-10001915"/>
    <x v="1"/>
    <x v="6"/>
    <x v="1057"/>
    <x v="361"/>
    <n v="3"/>
    <n v="0.2"/>
    <x v="3256"/>
    <x v="2"/>
    <x v="0"/>
    <n v="1"/>
    <n v="0.1111111111111111"/>
  </r>
  <r>
    <x v="3707"/>
    <s v="CA-2016-120544"/>
    <x v="533"/>
    <d v="2016-11-27T00:00:00"/>
    <s v="Standard Class"/>
    <s v="SS-20140"/>
    <x v="164"/>
    <x v="1"/>
    <x v="0"/>
    <s v="Mesquite"/>
    <x v="5"/>
    <n v="75150"/>
    <x v="2"/>
    <s v="FUR-FU-10001940"/>
    <x v="0"/>
    <x v="5"/>
    <x v="222"/>
    <x v="2925"/>
    <n v="2"/>
    <n v="0.6"/>
    <x v="3257"/>
    <x v="2"/>
    <x v="0"/>
    <n v="0.33333333333333331"/>
    <n v="4.7619047619047616E-2"/>
  </r>
  <r>
    <x v="3708"/>
    <s v="CA-2016-120544"/>
    <x v="533"/>
    <d v="2016-11-27T00:00:00"/>
    <s v="Standard Class"/>
    <s v="SS-20140"/>
    <x v="164"/>
    <x v="1"/>
    <x v="0"/>
    <s v="Mesquite"/>
    <x v="5"/>
    <n v="75150"/>
    <x v="2"/>
    <s v="OFF-AP-10004336"/>
    <x v="1"/>
    <x v="9"/>
    <x v="1040"/>
    <x v="2926"/>
    <n v="3"/>
    <n v="0.8"/>
    <x v="3258"/>
    <x v="2"/>
    <x v="0"/>
    <n v="0.33333333333333331"/>
    <n v="4.7619047619047616E-2"/>
  </r>
  <r>
    <x v="3709"/>
    <s v="CA-2016-120544"/>
    <x v="533"/>
    <d v="2016-11-27T00:00:00"/>
    <s v="Standard Class"/>
    <s v="SS-20140"/>
    <x v="164"/>
    <x v="1"/>
    <x v="0"/>
    <s v="Mesquite"/>
    <x v="5"/>
    <n v="75150"/>
    <x v="2"/>
    <s v="TEC-AC-10003709"/>
    <x v="2"/>
    <x v="11"/>
    <x v="1413"/>
    <x v="2927"/>
    <n v="7"/>
    <n v="0.2"/>
    <x v="3259"/>
    <x v="2"/>
    <x v="0"/>
    <n v="0.33333333333333331"/>
    <n v="4.7619047619047616E-2"/>
  </r>
  <r>
    <x v="3710"/>
    <s v="CA-2019-113670"/>
    <x v="453"/>
    <d v="2019-10-17T00:00:00"/>
    <s v="First Class"/>
    <s v="RS-19765"/>
    <x v="276"/>
    <x v="1"/>
    <x v="0"/>
    <s v="Los Angeles"/>
    <x v="1"/>
    <n v="90045"/>
    <x v="1"/>
    <s v="FUR-TA-10001705"/>
    <x v="0"/>
    <x v="3"/>
    <x v="215"/>
    <x v="2928"/>
    <n v="3"/>
    <n v="0.2"/>
    <x v="3260"/>
    <x v="1"/>
    <x v="1"/>
    <n v="0.5"/>
    <n v="7.1428571428571425E-2"/>
  </r>
  <r>
    <x v="3711"/>
    <s v="CA-2019-113670"/>
    <x v="453"/>
    <d v="2019-10-17T00:00:00"/>
    <s v="First Class"/>
    <s v="RS-19765"/>
    <x v="276"/>
    <x v="1"/>
    <x v="0"/>
    <s v="Los Angeles"/>
    <x v="1"/>
    <n v="90045"/>
    <x v="1"/>
    <s v="OFF-PA-10000675"/>
    <x v="1"/>
    <x v="10"/>
    <x v="1115"/>
    <x v="2929"/>
    <n v="5"/>
    <n v="0"/>
    <x v="3261"/>
    <x v="1"/>
    <x v="1"/>
    <n v="0.5"/>
    <n v="7.1428571428571425E-2"/>
  </r>
  <r>
    <x v="3712"/>
    <s v="CA-2019-166198"/>
    <x v="81"/>
    <d v="2019-04-24T00:00:00"/>
    <s v="First Class"/>
    <s v="JW-15955"/>
    <x v="527"/>
    <x v="0"/>
    <x v="0"/>
    <s v="Seattle"/>
    <x v="4"/>
    <n v="98103"/>
    <x v="1"/>
    <s v="TEC-AC-10000521"/>
    <x v="2"/>
    <x v="11"/>
    <x v="1566"/>
    <x v="1042"/>
    <n v="1"/>
    <n v="0"/>
    <x v="1780"/>
    <x v="1"/>
    <x v="0"/>
    <n v="0.5"/>
    <n v="9.0909090909090912E-2"/>
  </r>
  <r>
    <x v="3713"/>
    <s v="CA-2019-166198"/>
    <x v="81"/>
    <d v="2019-04-24T00:00:00"/>
    <s v="First Class"/>
    <s v="JW-15955"/>
    <x v="527"/>
    <x v="0"/>
    <x v="0"/>
    <s v="Seattle"/>
    <x v="4"/>
    <n v="98103"/>
    <x v="1"/>
    <s v="FUR-FU-10004622"/>
    <x v="0"/>
    <x v="5"/>
    <x v="795"/>
    <x v="2930"/>
    <n v="3"/>
    <n v="0"/>
    <x v="3262"/>
    <x v="1"/>
    <x v="0"/>
    <n v="0.5"/>
    <n v="9.0909090909090912E-2"/>
  </r>
  <r>
    <x v="3714"/>
    <s v="CA-2016-135608"/>
    <x v="589"/>
    <d v="2016-12-10T00:00:00"/>
    <s v="Second Class"/>
    <s v="JK-15625"/>
    <x v="600"/>
    <x v="0"/>
    <x v="0"/>
    <s v="Olympia"/>
    <x v="4"/>
    <n v="98502"/>
    <x v="1"/>
    <s v="OFF-PA-10001954"/>
    <x v="1"/>
    <x v="10"/>
    <x v="600"/>
    <x v="1846"/>
    <n v="2"/>
    <n v="0"/>
    <x v="1981"/>
    <x v="1"/>
    <x v="0"/>
    <n v="0.5"/>
    <n v="8.3333333333333329E-2"/>
  </r>
  <r>
    <x v="3715"/>
    <s v="CA-2016-135608"/>
    <x v="589"/>
    <d v="2016-12-10T00:00:00"/>
    <s v="Second Class"/>
    <s v="JK-15625"/>
    <x v="600"/>
    <x v="0"/>
    <x v="0"/>
    <s v="Olympia"/>
    <x v="4"/>
    <n v="98502"/>
    <x v="1"/>
    <s v="FUR-CH-10002602"/>
    <x v="0"/>
    <x v="1"/>
    <x v="291"/>
    <x v="891"/>
    <n v="5"/>
    <n v="0.2"/>
    <x v="2933"/>
    <x v="1"/>
    <x v="0"/>
    <n v="0.5"/>
    <n v="8.3333333333333329E-2"/>
  </r>
  <r>
    <x v="3716"/>
    <s v="CA-2019-144568"/>
    <x v="148"/>
    <d v="2019-06-02T00:00:00"/>
    <s v="Standard Class"/>
    <s v="JO-15550"/>
    <x v="270"/>
    <x v="2"/>
    <x v="0"/>
    <s v="Omaha"/>
    <x v="8"/>
    <n v="68104"/>
    <x v="2"/>
    <s v="OFF-FA-10004395"/>
    <x v="1"/>
    <x v="13"/>
    <x v="1201"/>
    <x v="2931"/>
    <n v="5"/>
    <n v="0"/>
    <x v="3263"/>
    <x v="2"/>
    <x v="0"/>
    <n v="1"/>
    <n v="9.0909090909090912E-2"/>
  </r>
  <r>
    <x v="3717"/>
    <s v="CA-2018-142370"/>
    <x v="251"/>
    <d v="2018-09-23T00:00:00"/>
    <s v="Standard Class"/>
    <s v="TP-21130"/>
    <x v="236"/>
    <x v="0"/>
    <x v="0"/>
    <s v="Columbus"/>
    <x v="32"/>
    <n v="31907"/>
    <x v="0"/>
    <s v="OFF-SU-10003002"/>
    <x v="1"/>
    <x v="14"/>
    <x v="1567"/>
    <x v="1325"/>
    <n v="2"/>
    <n v="0"/>
    <x v="3264"/>
    <x v="0"/>
    <x v="0"/>
    <n v="0.5"/>
    <n v="6.25E-2"/>
  </r>
  <r>
    <x v="3718"/>
    <s v="CA-2018-142370"/>
    <x v="251"/>
    <d v="2018-09-23T00:00:00"/>
    <s v="Standard Class"/>
    <s v="TP-21130"/>
    <x v="236"/>
    <x v="0"/>
    <x v="0"/>
    <s v="Columbus"/>
    <x v="32"/>
    <n v="31907"/>
    <x v="0"/>
    <s v="TEC-AC-10002926"/>
    <x v="2"/>
    <x v="11"/>
    <x v="1123"/>
    <x v="2932"/>
    <n v="5"/>
    <n v="0"/>
    <x v="3265"/>
    <x v="0"/>
    <x v="0"/>
    <n v="0.5"/>
    <n v="6.25E-2"/>
  </r>
  <r>
    <x v="3719"/>
    <s v="CA-2018-105900"/>
    <x v="42"/>
    <d v="2018-09-23T00:00:00"/>
    <s v="Standard Class"/>
    <s v="BS-11590"/>
    <x v="29"/>
    <x v="1"/>
    <x v="0"/>
    <s v="Columbus"/>
    <x v="14"/>
    <n v="47201"/>
    <x v="2"/>
    <s v="OFF-AR-10002656"/>
    <x v="1"/>
    <x v="6"/>
    <x v="159"/>
    <x v="657"/>
    <n v="5"/>
    <n v="0"/>
    <x v="3266"/>
    <x v="2"/>
    <x v="0"/>
    <n v="1"/>
    <n v="0.1"/>
  </r>
  <r>
    <x v="3720"/>
    <s v="CA-2018-151155"/>
    <x v="887"/>
    <d v="2018-12-24T00:00:00"/>
    <s v="Standard Class"/>
    <s v="AB-10255"/>
    <x v="437"/>
    <x v="2"/>
    <x v="0"/>
    <s v="Jackson"/>
    <x v="35"/>
    <n v="39212"/>
    <x v="0"/>
    <s v="FUR-FU-10001918"/>
    <x v="0"/>
    <x v="5"/>
    <x v="283"/>
    <x v="2933"/>
    <n v="4"/>
    <n v="0"/>
    <x v="3267"/>
    <x v="0"/>
    <x v="0"/>
    <n v="0.5"/>
    <n v="7.1428571428571425E-2"/>
  </r>
  <r>
    <x v="3721"/>
    <s v="CA-2018-151155"/>
    <x v="887"/>
    <d v="2018-12-24T00:00:00"/>
    <s v="Standard Class"/>
    <s v="AB-10255"/>
    <x v="437"/>
    <x v="2"/>
    <x v="0"/>
    <s v="Jackson"/>
    <x v="35"/>
    <n v="39212"/>
    <x v="0"/>
    <s v="OFF-BI-10003910"/>
    <x v="1"/>
    <x v="8"/>
    <x v="8"/>
    <x v="741"/>
    <n v="2"/>
    <n v="0"/>
    <x v="3268"/>
    <x v="0"/>
    <x v="0"/>
    <n v="0.5"/>
    <n v="7.1428571428571425E-2"/>
  </r>
  <r>
    <x v="3722"/>
    <s v="CA-2019-144036"/>
    <x v="903"/>
    <d v="2019-11-26T00:00:00"/>
    <s v="Standard Class"/>
    <s v="FO-14305"/>
    <x v="383"/>
    <x v="0"/>
    <x v="0"/>
    <s v="Houston"/>
    <x v="5"/>
    <n v="77070"/>
    <x v="2"/>
    <s v="OFF-AR-10000122"/>
    <x v="1"/>
    <x v="6"/>
    <x v="311"/>
    <x v="2934"/>
    <n v="8"/>
    <n v="0.2"/>
    <x v="3269"/>
    <x v="2"/>
    <x v="0"/>
    <n v="1"/>
    <n v="6.6666666666666666E-2"/>
  </r>
  <r>
    <x v="3723"/>
    <s v="US-2016-169789"/>
    <x v="125"/>
    <d v="2017-01-04T00:00:00"/>
    <s v="Standard Class"/>
    <s v="MF-17665"/>
    <x v="716"/>
    <x v="1"/>
    <x v="0"/>
    <s v="Phoenix"/>
    <x v="16"/>
    <n v="85023"/>
    <x v="1"/>
    <s v="OFF-BI-10004600"/>
    <x v="1"/>
    <x v="8"/>
    <x v="1486"/>
    <x v="2935"/>
    <n v="5"/>
    <n v="0.7"/>
    <x v="3270"/>
    <x v="1"/>
    <x v="0"/>
    <n v="1"/>
    <n v="0.125"/>
  </r>
  <r>
    <x v="3724"/>
    <s v="CA-2019-127264"/>
    <x v="355"/>
    <d v="2019-04-05T00:00:00"/>
    <s v="First Class"/>
    <s v="SA-20830"/>
    <x v="193"/>
    <x v="0"/>
    <x v="0"/>
    <s v="Chicago"/>
    <x v="10"/>
    <n v="60653"/>
    <x v="2"/>
    <s v="OFF-AR-10003045"/>
    <x v="1"/>
    <x v="6"/>
    <x v="425"/>
    <x v="2617"/>
    <n v="3"/>
    <n v="0.2"/>
    <x v="2882"/>
    <x v="2"/>
    <x v="0"/>
    <n v="1"/>
    <n v="4.7619047619047616E-2"/>
  </r>
  <r>
    <x v="3725"/>
    <s v="CA-2018-151512"/>
    <x v="482"/>
    <d v="2019-01-02T00:00:00"/>
    <s v="Standard Class"/>
    <s v="SH-19975"/>
    <x v="64"/>
    <x v="1"/>
    <x v="0"/>
    <s v="Denver"/>
    <x v="22"/>
    <n v="80219"/>
    <x v="1"/>
    <s v="OFF-AP-10000252"/>
    <x v="1"/>
    <x v="9"/>
    <x v="1251"/>
    <x v="694"/>
    <n v="2"/>
    <n v="0.2"/>
    <x v="3271"/>
    <x v="1"/>
    <x v="0"/>
    <n v="1"/>
    <n v="3.4482758620689655E-2"/>
  </r>
  <r>
    <x v="3726"/>
    <s v="CA-2018-165169"/>
    <x v="410"/>
    <d v="2018-06-11T00:00:00"/>
    <s v="Standard Class"/>
    <s v="JL-15235"/>
    <x v="538"/>
    <x v="0"/>
    <x v="0"/>
    <s v="Newark"/>
    <x v="13"/>
    <n v="19711"/>
    <x v="3"/>
    <s v="OFF-ST-10001496"/>
    <x v="1"/>
    <x v="4"/>
    <x v="733"/>
    <x v="2936"/>
    <n v="2"/>
    <n v="0"/>
    <x v="3272"/>
    <x v="3"/>
    <x v="0"/>
    <n v="0.33333333333333331"/>
    <n v="0.1"/>
  </r>
  <r>
    <x v="3727"/>
    <s v="CA-2018-165169"/>
    <x v="410"/>
    <d v="2018-06-11T00:00:00"/>
    <s v="Standard Class"/>
    <s v="JL-15235"/>
    <x v="538"/>
    <x v="0"/>
    <x v="0"/>
    <s v="Newark"/>
    <x v="13"/>
    <n v="19711"/>
    <x v="3"/>
    <s v="OFF-AR-10000122"/>
    <x v="1"/>
    <x v="6"/>
    <x v="311"/>
    <x v="954"/>
    <n v="2"/>
    <n v="0"/>
    <x v="3273"/>
    <x v="3"/>
    <x v="0"/>
    <n v="0.33333333333333331"/>
    <n v="0.1"/>
  </r>
  <r>
    <x v="3728"/>
    <s v="CA-2018-165169"/>
    <x v="410"/>
    <d v="2018-06-11T00:00:00"/>
    <s v="Standard Class"/>
    <s v="JL-15235"/>
    <x v="538"/>
    <x v="0"/>
    <x v="0"/>
    <s v="Newark"/>
    <x v="13"/>
    <n v="19711"/>
    <x v="3"/>
    <s v="OFF-LA-10000407"/>
    <x v="1"/>
    <x v="2"/>
    <x v="1495"/>
    <x v="1830"/>
    <n v="3"/>
    <n v="0"/>
    <x v="2595"/>
    <x v="3"/>
    <x v="0"/>
    <n v="0.33333333333333331"/>
    <n v="0.1"/>
  </r>
  <r>
    <x v="3729"/>
    <s v="CA-2017-109575"/>
    <x v="227"/>
    <d v="2017-09-23T00:00:00"/>
    <s v="Standard Class"/>
    <s v="KH-16630"/>
    <x v="175"/>
    <x v="1"/>
    <x v="0"/>
    <s v="Clinton"/>
    <x v="39"/>
    <n v="20735"/>
    <x v="3"/>
    <s v="OFF-ST-10004950"/>
    <x v="1"/>
    <x v="4"/>
    <x v="1009"/>
    <x v="108"/>
    <n v="2"/>
    <n v="0"/>
    <x v="3274"/>
    <x v="3"/>
    <x v="0"/>
    <n v="0.2"/>
    <n v="5.8823529411764705E-2"/>
  </r>
  <r>
    <x v="3730"/>
    <s v="CA-2017-109575"/>
    <x v="227"/>
    <d v="2017-09-23T00:00:00"/>
    <s v="Standard Class"/>
    <s v="KH-16630"/>
    <x v="175"/>
    <x v="1"/>
    <x v="0"/>
    <s v="Clinton"/>
    <x v="39"/>
    <n v="20735"/>
    <x v="3"/>
    <s v="OFF-ST-10004123"/>
    <x v="1"/>
    <x v="4"/>
    <x v="72"/>
    <x v="2937"/>
    <n v="7"/>
    <n v="0"/>
    <x v="232"/>
    <x v="3"/>
    <x v="0"/>
    <n v="0.2"/>
    <n v="5.8823529411764705E-2"/>
  </r>
  <r>
    <x v="3731"/>
    <s v="CA-2017-109575"/>
    <x v="227"/>
    <d v="2017-09-23T00:00:00"/>
    <s v="Standard Class"/>
    <s v="KH-16630"/>
    <x v="175"/>
    <x v="1"/>
    <x v="0"/>
    <s v="Clinton"/>
    <x v="39"/>
    <n v="20735"/>
    <x v="3"/>
    <s v="TEC-PH-10000730"/>
    <x v="2"/>
    <x v="7"/>
    <x v="1568"/>
    <x v="2938"/>
    <n v="1"/>
    <n v="0"/>
    <x v="3275"/>
    <x v="3"/>
    <x v="0"/>
    <n v="0.2"/>
    <n v="5.8823529411764705E-2"/>
  </r>
  <r>
    <x v="3732"/>
    <s v="CA-2017-109575"/>
    <x v="227"/>
    <d v="2017-09-23T00:00:00"/>
    <s v="Standard Class"/>
    <s v="KH-16630"/>
    <x v="175"/>
    <x v="1"/>
    <x v="0"/>
    <s v="Clinton"/>
    <x v="39"/>
    <n v="20735"/>
    <x v="3"/>
    <s v="TEC-PH-10000895"/>
    <x v="2"/>
    <x v="7"/>
    <x v="1137"/>
    <x v="2939"/>
    <n v="7"/>
    <n v="0"/>
    <x v="3276"/>
    <x v="3"/>
    <x v="0"/>
    <n v="0.2"/>
    <n v="5.8823529411764705E-2"/>
  </r>
  <r>
    <x v="3733"/>
    <s v="CA-2017-109575"/>
    <x v="227"/>
    <d v="2017-09-23T00:00:00"/>
    <s v="Standard Class"/>
    <s v="KH-16630"/>
    <x v="175"/>
    <x v="1"/>
    <x v="0"/>
    <s v="Clinton"/>
    <x v="39"/>
    <n v="20735"/>
    <x v="3"/>
    <s v="OFF-BI-10000962"/>
    <x v="1"/>
    <x v="8"/>
    <x v="1513"/>
    <x v="2940"/>
    <n v="4"/>
    <n v="0"/>
    <x v="3277"/>
    <x v="3"/>
    <x v="0"/>
    <n v="0.2"/>
    <n v="5.8823529411764705E-2"/>
  </r>
  <r>
    <x v="3734"/>
    <s v="CA-2019-168193"/>
    <x v="904"/>
    <d v="2019-03-11T00:00:00"/>
    <s v="Second Class"/>
    <s v="RM-19750"/>
    <x v="717"/>
    <x v="0"/>
    <x v="0"/>
    <s v="New York City"/>
    <x v="15"/>
    <n v="10011"/>
    <x v="3"/>
    <s v="OFF-PA-10002254"/>
    <x v="1"/>
    <x v="10"/>
    <x v="146"/>
    <x v="978"/>
    <n v="1"/>
    <n v="0"/>
    <x v="1016"/>
    <x v="3"/>
    <x v="1"/>
    <n v="0.5"/>
    <n v="0.5"/>
  </r>
  <r>
    <x v="3735"/>
    <s v="CA-2019-168193"/>
    <x v="904"/>
    <d v="2019-03-11T00:00:00"/>
    <s v="Second Class"/>
    <s v="RM-19750"/>
    <x v="717"/>
    <x v="0"/>
    <x v="0"/>
    <s v="New York City"/>
    <x v="15"/>
    <n v="10011"/>
    <x v="3"/>
    <s v="FUR-FU-10002554"/>
    <x v="0"/>
    <x v="5"/>
    <x v="921"/>
    <x v="2941"/>
    <n v="3"/>
    <n v="0"/>
    <x v="3278"/>
    <x v="3"/>
    <x v="1"/>
    <n v="0.5"/>
    <n v="0.5"/>
  </r>
  <r>
    <x v="3736"/>
    <s v="CA-2018-115476"/>
    <x v="716"/>
    <d v="2018-03-17T00:00:00"/>
    <s v="Same Day"/>
    <s v="VM-21835"/>
    <x v="718"/>
    <x v="0"/>
    <x v="0"/>
    <s v="Newark"/>
    <x v="13"/>
    <n v="19711"/>
    <x v="3"/>
    <s v="TEC-PH-10000673"/>
    <x v="2"/>
    <x v="7"/>
    <x v="1405"/>
    <x v="2256"/>
    <n v="2"/>
    <n v="0"/>
    <x v="2438"/>
    <x v="3"/>
    <x v="0"/>
    <n v="0.5"/>
    <n v="0.125"/>
  </r>
  <r>
    <x v="3737"/>
    <s v="CA-2018-115476"/>
    <x v="716"/>
    <d v="2018-03-17T00:00:00"/>
    <s v="Same Day"/>
    <s v="VM-21835"/>
    <x v="718"/>
    <x v="0"/>
    <x v="0"/>
    <s v="Newark"/>
    <x v="13"/>
    <n v="19711"/>
    <x v="3"/>
    <s v="OFF-BI-10000962"/>
    <x v="1"/>
    <x v="8"/>
    <x v="1513"/>
    <x v="2942"/>
    <n v="2"/>
    <n v="0"/>
    <x v="3279"/>
    <x v="3"/>
    <x v="0"/>
    <n v="0.5"/>
    <n v="0.125"/>
  </r>
  <r>
    <x v="3738"/>
    <s v="CA-2018-133340"/>
    <x v="10"/>
    <d v="2018-12-13T00:00:00"/>
    <s v="Standard Class"/>
    <s v="LH-17155"/>
    <x v="109"/>
    <x v="0"/>
    <x v="0"/>
    <s v="Jackson"/>
    <x v="12"/>
    <n v="49201"/>
    <x v="2"/>
    <s v="TEC-PH-10003988"/>
    <x v="2"/>
    <x v="7"/>
    <x v="47"/>
    <x v="2943"/>
    <n v="1"/>
    <n v="0"/>
    <x v="3280"/>
    <x v="2"/>
    <x v="0"/>
    <n v="0.33333333333333331"/>
    <n v="5.2631578947368418E-2"/>
  </r>
  <r>
    <x v="3739"/>
    <s v="CA-2018-133340"/>
    <x v="10"/>
    <d v="2018-12-13T00:00:00"/>
    <s v="Standard Class"/>
    <s v="LH-17155"/>
    <x v="109"/>
    <x v="0"/>
    <x v="0"/>
    <s v="Jackson"/>
    <x v="12"/>
    <n v="49201"/>
    <x v="2"/>
    <s v="TEC-AC-10001109"/>
    <x v="2"/>
    <x v="11"/>
    <x v="1007"/>
    <x v="2830"/>
    <n v="2"/>
    <n v="0"/>
    <x v="3281"/>
    <x v="2"/>
    <x v="0"/>
    <n v="0.33333333333333331"/>
    <n v="5.2631578947368418E-2"/>
  </r>
  <r>
    <x v="3740"/>
    <s v="CA-2018-133340"/>
    <x v="10"/>
    <d v="2018-12-13T00:00:00"/>
    <s v="Standard Class"/>
    <s v="LH-17155"/>
    <x v="109"/>
    <x v="0"/>
    <x v="0"/>
    <s v="Jackson"/>
    <x v="12"/>
    <n v="49201"/>
    <x v="2"/>
    <s v="OFF-AP-10002311"/>
    <x v="1"/>
    <x v="9"/>
    <x v="14"/>
    <x v="2944"/>
    <n v="1"/>
    <n v="0.1"/>
    <x v="3282"/>
    <x v="2"/>
    <x v="0"/>
    <n v="0.33333333333333331"/>
    <n v="5.2631578947368418E-2"/>
  </r>
  <r>
    <x v="3741"/>
    <s v="CA-2018-137848"/>
    <x v="804"/>
    <d v="2018-01-21T00:00:00"/>
    <s v="Standard Class"/>
    <s v="WB-21850"/>
    <x v="576"/>
    <x v="0"/>
    <x v="0"/>
    <s v="New York City"/>
    <x v="15"/>
    <n v="10011"/>
    <x v="3"/>
    <s v="OFF-EN-10001137"/>
    <x v="1"/>
    <x v="12"/>
    <x v="318"/>
    <x v="1873"/>
    <n v="4"/>
    <n v="0"/>
    <x v="2010"/>
    <x v="3"/>
    <x v="0"/>
    <n v="0.33333333333333331"/>
    <n v="2.7027027027027029E-2"/>
  </r>
  <r>
    <x v="3742"/>
    <s v="CA-2018-137848"/>
    <x v="804"/>
    <d v="2018-01-21T00:00:00"/>
    <s v="Standard Class"/>
    <s v="WB-21850"/>
    <x v="576"/>
    <x v="0"/>
    <x v="0"/>
    <s v="New York City"/>
    <x v="15"/>
    <n v="10011"/>
    <x v="3"/>
    <s v="OFF-PA-10004285"/>
    <x v="1"/>
    <x v="10"/>
    <x v="1268"/>
    <x v="1847"/>
    <n v="9"/>
    <n v="0"/>
    <x v="1982"/>
    <x v="3"/>
    <x v="0"/>
    <n v="0.33333333333333331"/>
    <n v="2.7027027027027029E-2"/>
  </r>
  <r>
    <x v="3743"/>
    <s v="CA-2018-137848"/>
    <x v="804"/>
    <d v="2018-01-21T00:00:00"/>
    <s v="Standard Class"/>
    <s v="WB-21850"/>
    <x v="576"/>
    <x v="0"/>
    <x v="0"/>
    <s v="New York City"/>
    <x v="15"/>
    <n v="10011"/>
    <x v="3"/>
    <s v="OFF-BI-10002225"/>
    <x v="1"/>
    <x v="8"/>
    <x v="340"/>
    <x v="364"/>
    <n v="3"/>
    <n v="0.2"/>
    <x v="373"/>
    <x v="3"/>
    <x v="0"/>
    <n v="0.33333333333333331"/>
    <n v="2.7027027027027029E-2"/>
  </r>
  <r>
    <x v="3744"/>
    <s v="CA-2016-113047"/>
    <x v="745"/>
    <d v="2016-10-24T00:00:00"/>
    <s v="Same Day"/>
    <s v="AP-10915"/>
    <x v="275"/>
    <x v="0"/>
    <x v="0"/>
    <s v="Rock Hill"/>
    <x v="20"/>
    <n v="29730"/>
    <x v="0"/>
    <s v="OFF-FA-10002763"/>
    <x v="1"/>
    <x v="13"/>
    <x v="1420"/>
    <x v="2945"/>
    <n v="3"/>
    <n v="0"/>
    <x v="3283"/>
    <x v="0"/>
    <x v="0"/>
    <n v="1"/>
    <n v="3.2258064516129031E-2"/>
  </r>
  <r>
    <x v="3745"/>
    <s v="CA-2018-149979"/>
    <x v="713"/>
    <d v="2018-09-28T00:00:00"/>
    <s v="Second Class"/>
    <s v="RA-19915"/>
    <x v="154"/>
    <x v="0"/>
    <x v="0"/>
    <s v="Columbus"/>
    <x v="32"/>
    <n v="31907"/>
    <x v="0"/>
    <s v="OFF-ST-10003058"/>
    <x v="1"/>
    <x v="4"/>
    <x v="393"/>
    <x v="2946"/>
    <n v="5"/>
    <n v="0"/>
    <x v="3284"/>
    <x v="0"/>
    <x v="0"/>
    <n v="0.5"/>
    <n v="4.5454545454545456E-2"/>
  </r>
  <r>
    <x v="3746"/>
    <s v="CA-2018-149979"/>
    <x v="713"/>
    <d v="2018-09-28T00:00:00"/>
    <s v="Second Class"/>
    <s v="RA-19915"/>
    <x v="154"/>
    <x v="0"/>
    <x v="0"/>
    <s v="Columbus"/>
    <x v="32"/>
    <n v="31907"/>
    <x v="0"/>
    <s v="FUR-CH-10002084"/>
    <x v="0"/>
    <x v="1"/>
    <x v="1249"/>
    <x v="2411"/>
    <n v="3"/>
    <n v="0"/>
    <x v="3285"/>
    <x v="0"/>
    <x v="0"/>
    <n v="0.5"/>
    <n v="4.5454545454545456E-2"/>
  </r>
  <r>
    <x v="3747"/>
    <s v="CA-2019-161956"/>
    <x v="151"/>
    <d v="2019-08-29T00:00:00"/>
    <s v="Second Class"/>
    <s v="DR-12880"/>
    <x v="112"/>
    <x v="1"/>
    <x v="0"/>
    <s v="Inglewood"/>
    <x v="1"/>
    <n v="90301"/>
    <x v="1"/>
    <s v="FUR-FU-10002937"/>
    <x v="0"/>
    <x v="5"/>
    <x v="1060"/>
    <x v="1421"/>
    <n v="2"/>
    <n v="0"/>
    <x v="1496"/>
    <x v="1"/>
    <x v="1"/>
    <n v="0.125"/>
    <n v="4.1666666666666664E-2"/>
  </r>
  <r>
    <x v="3748"/>
    <s v="CA-2019-161956"/>
    <x v="151"/>
    <d v="2019-08-29T00:00:00"/>
    <s v="Second Class"/>
    <s v="DR-12880"/>
    <x v="112"/>
    <x v="1"/>
    <x v="0"/>
    <s v="Inglewood"/>
    <x v="1"/>
    <n v="90301"/>
    <x v="1"/>
    <s v="OFF-AP-10001242"/>
    <x v="1"/>
    <x v="9"/>
    <x v="1417"/>
    <x v="2947"/>
    <n v="4"/>
    <n v="0"/>
    <x v="3286"/>
    <x v="1"/>
    <x v="1"/>
    <n v="0.125"/>
    <n v="4.1666666666666664E-2"/>
  </r>
  <r>
    <x v="3749"/>
    <s v="CA-2019-161956"/>
    <x v="151"/>
    <d v="2019-08-29T00:00:00"/>
    <s v="Second Class"/>
    <s v="DR-12880"/>
    <x v="112"/>
    <x v="1"/>
    <x v="0"/>
    <s v="Inglewood"/>
    <x v="1"/>
    <n v="90301"/>
    <x v="1"/>
    <s v="TEC-CO-10001571"/>
    <x v="2"/>
    <x v="16"/>
    <x v="1563"/>
    <x v="2948"/>
    <n v="2"/>
    <n v="0.2"/>
    <x v="3287"/>
    <x v="1"/>
    <x v="1"/>
    <n v="0.125"/>
    <n v="4.1666666666666664E-2"/>
  </r>
  <r>
    <x v="3750"/>
    <s v="CA-2019-161956"/>
    <x v="151"/>
    <d v="2019-08-29T00:00:00"/>
    <s v="Second Class"/>
    <s v="DR-12880"/>
    <x v="112"/>
    <x v="1"/>
    <x v="0"/>
    <s v="Inglewood"/>
    <x v="1"/>
    <n v="90301"/>
    <x v="1"/>
    <s v="OFF-SU-10002503"/>
    <x v="1"/>
    <x v="14"/>
    <x v="675"/>
    <x v="158"/>
    <n v="5"/>
    <n v="0"/>
    <x v="3288"/>
    <x v="1"/>
    <x v="1"/>
    <n v="0.125"/>
    <n v="4.1666666666666664E-2"/>
  </r>
  <r>
    <x v="3751"/>
    <s v="CA-2019-161956"/>
    <x v="151"/>
    <d v="2019-08-29T00:00:00"/>
    <s v="Second Class"/>
    <s v="DR-12880"/>
    <x v="112"/>
    <x v="1"/>
    <x v="0"/>
    <s v="Inglewood"/>
    <x v="1"/>
    <n v="90301"/>
    <x v="1"/>
    <s v="FUR-CH-10004886"/>
    <x v="0"/>
    <x v="1"/>
    <x v="371"/>
    <x v="2186"/>
    <n v="3"/>
    <n v="0.2"/>
    <x v="2355"/>
    <x v="1"/>
    <x v="1"/>
    <n v="0.125"/>
    <n v="4.1666666666666664E-2"/>
  </r>
  <r>
    <x v="3752"/>
    <s v="CA-2019-161956"/>
    <x v="151"/>
    <d v="2019-08-29T00:00:00"/>
    <s v="Second Class"/>
    <s v="DR-12880"/>
    <x v="112"/>
    <x v="1"/>
    <x v="0"/>
    <s v="Inglewood"/>
    <x v="1"/>
    <n v="90301"/>
    <x v="1"/>
    <s v="OFF-PA-10001289"/>
    <x v="1"/>
    <x v="10"/>
    <x v="961"/>
    <x v="2248"/>
    <n v="3"/>
    <n v="0"/>
    <x v="2427"/>
    <x v="1"/>
    <x v="1"/>
    <n v="0.125"/>
    <n v="4.1666666666666664E-2"/>
  </r>
  <r>
    <x v="3753"/>
    <s v="CA-2019-161956"/>
    <x v="151"/>
    <d v="2019-08-29T00:00:00"/>
    <s v="Second Class"/>
    <s v="DR-12880"/>
    <x v="112"/>
    <x v="1"/>
    <x v="0"/>
    <s v="Inglewood"/>
    <x v="1"/>
    <n v="90301"/>
    <x v="1"/>
    <s v="OFF-BI-10003650"/>
    <x v="1"/>
    <x v="8"/>
    <x v="115"/>
    <x v="847"/>
    <n v="2"/>
    <n v="0.2"/>
    <x v="878"/>
    <x v="1"/>
    <x v="1"/>
    <n v="0.125"/>
    <n v="4.1666666666666664E-2"/>
  </r>
  <r>
    <x v="3754"/>
    <s v="CA-2019-161956"/>
    <x v="151"/>
    <d v="2019-08-29T00:00:00"/>
    <s v="Second Class"/>
    <s v="DR-12880"/>
    <x v="112"/>
    <x v="1"/>
    <x v="0"/>
    <s v="Inglewood"/>
    <x v="1"/>
    <n v="90301"/>
    <x v="1"/>
    <s v="OFF-ST-10001370"/>
    <x v="1"/>
    <x v="4"/>
    <x v="1032"/>
    <x v="1383"/>
    <n v="5"/>
    <n v="0"/>
    <x v="1449"/>
    <x v="1"/>
    <x v="1"/>
    <n v="0.125"/>
    <n v="4.1666666666666664E-2"/>
  </r>
  <r>
    <x v="3755"/>
    <s v="CA-2018-116799"/>
    <x v="840"/>
    <d v="2018-03-06T00:00:00"/>
    <s v="First Class"/>
    <s v="JG-15310"/>
    <x v="684"/>
    <x v="1"/>
    <x v="0"/>
    <s v="Odessa"/>
    <x v="5"/>
    <n v="79762"/>
    <x v="2"/>
    <s v="OFF-PA-10001892"/>
    <x v="1"/>
    <x v="10"/>
    <x v="823"/>
    <x v="2949"/>
    <n v="7"/>
    <n v="0.2"/>
    <x v="3289"/>
    <x v="2"/>
    <x v="0"/>
    <n v="0.5"/>
    <n v="9.0909090909090912E-2"/>
  </r>
  <r>
    <x v="3756"/>
    <s v="CA-2018-116799"/>
    <x v="840"/>
    <d v="2018-03-06T00:00:00"/>
    <s v="First Class"/>
    <s v="JG-15310"/>
    <x v="684"/>
    <x v="1"/>
    <x v="0"/>
    <s v="Odessa"/>
    <x v="5"/>
    <n v="79762"/>
    <x v="2"/>
    <s v="FUR-CH-10004983"/>
    <x v="0"/>
    <x v="1"/>
    <x v="1569"/>
    <x v="2950"/>
    <n v="5"/>
    <n v="0.3"/>
    <x v="3290"/>
    <x v="2"/>
    <x v="0"/>
    <n v="0.5"/>
    <n v="9.0909090909090912E-2"/>
  </r>
  <r>
    <x v="3757"/>
    <s v="CA-2018-111283"/>
    <x v="905"/>
    <d v="2018-03-04T00:00:00"/>
    <s v="Standard Class"/>
    <s v="LC-16870"/>
    <x v="48"/>
    <x v="0"/>
    <x v="0"/>
    <s v="Newark"/>
    <x v="24"/>
    <n v="43055"/>
    <x v="3"/>
    <s v="OFF-AR-10001615"/>
    <x v="1"/>
    <x v="6"/>
    <x v="1488"/>
    <x v="2951"/>
    <n v="7"/>
    <n v="0.2"/>
    <x v="3291"/>
    <x v="3"/>
    <x v="0"/>
    <n v="1"/>
    <n v="3.3333333333333333E-2"/>
  </r>
  <r>
    <x v="3758"/>
    <s v="CA-2017-167745"/>
    <x v="227"/>
    <d v="2017-09-23T00:00:00"/>
    <s v="Standard Class"/>
    <s v="GB-14530"/>
    <x v="334"/>
    <x v="1"/>
    <x v="0"/>
    <s v="Los Angeles"/>
    <x v="1"/>
    <n v="90049"/>
    <x v="1"/>
    <s v="OFF-AR-10003602"/>
    <x v="1"/>
    <x v="6"/>
    <x v="242"/>
    <x v="2643"/>
    <n v="2"/>
    <n v="0"/>
    <x v="3149"/>
    <x v="1"/>
    <x v="0"/>
    <n v="0.33333333333333331"/>
    <n v="0.05"/>
  </r>
  <r>
    <x v="3759"/>
    <s v="CA-2017-167745"/>
    <x v="227"/>
    <d v="2017-09-23T00:00:00"/>
    <s v="Standard Class"/>
    <s v="GB-14530"/>
    <x v="334"/>
    <x v="1"/>
    <x v="0"/>
    <s v="Los Angeles"/>
    <x v="1"/>
    <n v="90049"/>
    <x v="1"/>
    <s v="OFF-SU-10004782"/>
    <x v="1"/>
    <x v="14"/>
    <x v="1557"/>
    <x v="2952"/>
    <n v="2"/>
    <n v="0"/>
    <x v="3292"/>
    <x v="1"/>
    <x v="0"/>
    <n v="0.33333333333333331"/>
    <n v="0.05"/>
  </r>
  <r>
    <x v="3760"/>
    <s v="CA-2017-167745"/>
    <x v="227"/>
    <d v="2017-09-23T00:00:00"/>
    <s v="Standard Class"/>
    <s v="GB-14530"/>
    <x v="334"/>
    <x v="1"/>
    <x v="0"/>
    <s v="Los Angeles"/>
    <x v="1"/>
    <n v="90049"/>
    <x v="1"/>
    <s v="FUR-FU-10001591"/>
    <x v="0"/>
    <x v="5"/>
    <x v="1110"/>
    <x v="2953"/>
    <n v="2"/>
    <n v="0"/>
    <x v="3293"/>
    <x v="1"/>
    <x v="0"/>
    <n v="0.33333333333333331"/>
    <n v="0.05"/>
  </r>
  <r>
    <x v="3761"/>
    <s v="CA-2019-104577"/>
    <x v="605"/>
    <d v="2019-05-17T00:00:00"/>
    <s v="Standard Class"/>
    <s v="CK-12205"/>
    <x v="237"/>
    <x v="0"/>
    <x v="0"/>
    <s v="Everett"/>
    <x v="31"/>
    <n v="2149"/>
    <x v="3"/>
    <s v="OFF-PA-10000659"/>
    <x v="1"/>
    <x v="10"/>
    <x v="1295"/>
    <x v="2954"/>
    <n v="5"/>
    <n v="0"/>
    <x v="3294"/>
    <x v="3"/>
    <x v="0"/>
    <n v="1"/>
    <n v="3.125E-2"/>
  </r>
  <r>
    <x v="3762"/>
    <s v="CA-2018-156251"/>
    <x v="572"/>
    <d v="2018-08-18T00:00:00"/>
    <s v="Second Class"/>
    <s v="TS-21160"/>
    <x v="378"/>
    <x v="1"/>
    <x v="0"/>
    <s v="West Allis"/>
    <x v="6"/>
    <n v="53214"/>
    <x v="2"/>
    <s v="FUR-BO-10001337"/>
    <x v="0"/>
    <x v="0"/>
    <x v="430"/>
    <x v="1805"/>
    <n v="2"/>
    <n v="0"/>
    <x v="3295"/>
    <x v="2"/>
    <x v="0"/>
    <n v="0.5"/>
    <n v="5.8823529411764705E-2"/>
  </r>
  <r>
    <x v="3763"/>
    <s v="CA-2018-156251"/>
    <x v="572"/>
    <d v="2018-08-18T00:00:00"/>
    <s v="Second Class"/>
    <s v="TS-21160"/>
    <x v="378"/>
    <x v="1"/>
    <x v="0"/>
    <s v="West Allis"/>
    <x v="6"/>
    <n v="53214"/>
    <x v="2"/>
    <s v="OFF-BI-10003529"/>
    <x v="1"/>
    <x v="8"/>
    <x v="796"/>
    <x v="2955"/>
    <n v="3"/>
    <n v="0"/>
    <x v="3296"/>
    <x v="2"/>
    <x v="0"/>
    <n v="0.5"/>
    <n v="5.8823529411764705E-2"/>
  </r>
  <r>
    <x v="3764"/>
    <s v="CA-2019-125878"/>
    <x v="906"/>
    <d v="2019-03-02T00:00:00"/>
    <s v="Standard Class"/>
    <s v="MH-18025"/>
    <x v="659"/>
    <x v="0"/>
    <x v="0"/>
    <s v="Chicago"/>
    <x v="10"/>
    <n v="60623"/>
    <x v="2"/>
    <s v="OFF-BI-10002609"/>
    <x v="1"/>
    <x v="8"/>
    <x v="98"/>
    <x v="99"/>
    <n v="3"/>
    <n v="0.8"/>
    <x v="100"/>
    <x v="2"/>
    <x v="0"/>
    <n v="1"/>
    <n v="0.1"/>
  </r>
  <r>
    <x v="3765"/>
    <s v="CA-2018-163153"/>
    <x v="844"/>
    <d v="2018-03-25T00:00:00"/>
    <s v="Standard Class"/>
    <s v="DM-12955"/>
    <x v="678"/>
    <x v="1"/>
    <x v="0"/>
    <s v="Houston"/>
    <x v="5"/>
    <n v="77036"/>
    <x v="2"/>
    <s v="FUR-TA-10004767"/>
    <x v="0"/>
    <x v="3"/>
    <x v="1156"/>
    <x v="2811"/>
    <n v="2"/>
    <n v="0.3"/>
    <x v="3297"/>
    <x v="2"/>
    <x v="0"/>
    <n v="0.5"/>
    <n v="0.1111111111111111"/>
  </r>
  <r>
    <x v="3766"/>
    <s v="CA-2018-163153"/>
    <x v="844"/>
    <d v="2018-03-25T00:00:00"/>
    <s v="Standard Class"/>
    <s v="DM-12955"/>
    <x v="678"/>
    <x v="1"/>
    <x v="0"/>
    <s v="Houston"/>
    <x v="5"/>
    <n v="77036"/>
    <x v="2"/>
    <s v="OFF-AR-10001868"/>
    <x v="1"/>
    <x v="6"/>
    <x v="59"/>
    <x v="2956"/>
    <n v="1"/>
    <n v="0.2"/>
    <x v="2015"/>
    <x v="2"/>
    <x v="0"/>
    <n v="0.5"/>
    <n v="0.1111111111111111"/>
  </r>
  <r>
    <x v="3767"/>
    <s v="CA-2017-103205"/>
    <x v="575"/>
    <d v="2017-12-10T00:00:00"/>
    <s v="Second Class"/>
    <s v="JJ-15760"/>
    <x v="342"/>
    <x v="2"/>
    <x v="0"/>
    <s v="Houston"/>
    <x v="5"/>
    <n v="77036"/>
    <x v="2"/>
    <s v="TEC-PH-10004896"/>
    <x v="2"/>
    <x v="7"/>
    <x v="174"/>
    <x v="2546"/>
    <n v="5"/>
    <n v="0.2"/>
    <x v="3298"/>
    <x v="2"/>
    <x v="0"/>
    <n v="1"/>
    <n v="0.33333333333333331"/>
  </r>
  <r>
    <x v="3768"/>
    <s v="CA-2016-153913"/>
    <x v="757"/>
    <d v="2016-12-20T00:00:00"/>
    <s v="Second Class"/>
    <s v="KB-16585"/>
    <x v="10"/>
    <x v="1"/>
    <x v="0"/>
    <s v="Hialeah"/>
    <x v="2"/>
    <n v="33012"/>
    <x v="0"/>
    <s v="FUR-CH-10000988"/>
    <x v="0"/>
    <x v="1"/>
    <x v="1141"/>
    <x v="2957"/>
    <n v="9"/>
    <n v="0.2"/>
    <x v="3299"/>
    <x v="0"/>
    <x v="0"/>
    <n v="0.5"/>
    <n v="4.3478260869565216E-2"/>
  </r>
  <r>
    <x v="3769"/>
    <s v="CA-2016-153913"/>
    <x v="757"/>
    <d v="2016-12-20T00:00:00"/>
    <s v="Second Class"/>
    <s v="KB-16585"/>
    <x v="10"/>
    <x v="1"/>
    <x v="0"/>
    <s v="Hialeah"/>
    <x v="2"/>
    <n v="33012"/>
    <x v="0"/>
    <s v="OFF-FA-10000490"/>
    <x v="1"/>
    <x v="13"/>
    <x v="310"/>
    <x v="2958"/>
    <n v="2"/>
    <n v="0.2"/>
    <x v="2481"/>
    <x v="0"/>
    <x v="0"/>
    <n v="0.5"/>
    <n v="4.3478260869565216E-2"/>
  </r>
  <r>
    <x v="3770"/>
    <s v="CA-2018-155530"/>
    <x v="907"/>
    <d v="2018-12-21T00:00:00"/>
    <s v="Standard Class"/>
    <s v="CM-12160"/>
    <x v="380"/>
    <x v="0"/>
    <x v="0"/>
    <s v="San Francisco"/>
    <x v="1"/>
    <n v="94122"/>
    <x v="1"/>
    <s v="FUR-TA-10004256"/>
    <x v="0"/>
    <x v="3"/>
    <x v="489"/>
    <x v="2959"/>
    <n v="6"/>
    <n v="0.2"/>
    <x v="3300"/>
    <x v="1"/>
    <x v="0"/>
    <n v="1"/>
    <n v="0.14285714285714285"/>
  </r>
  <r>
    <x v="3771"/>
    <s v="US-2018-101196"/>
    <x v="536"/>
    <d v="2018-05-17T00:00:00"/>
    <s v="Standard Class"/>
    <s v="FM-14215"/>
    <x v="524"/>
    <x v="1"/>
    <x v="0"/>
    <s v="Philadelphia"/>
    <x v="9"/>
    <n v="19140"/>
    <x v="3"/>
    <s v="OFF-ST-10004804"/>
    <x v="1"/>
    <x v="4"/>
    <x v="233"/>
    <x v="250"/>
    <n v="2"/>
    <n v="0.2"/>
    <x v="252"/>
    <x v="3"/>
    <x v="0"/>
    <n v="1"/>
    <n v="6.6666666666666666E-2"/>
  </r>
  <r>
    <x v="3772"/>
    <s v="CA-2016-115357"/>
    <x v="908"/>
    <d v="2016-08-11T00:00:00"/>
    <s v="Second Class"/>
    <s v="RF-19735"/>
    <x v="288"/>
    <x v="0"/>
    <x v="0"/>
    <s v="Columbia"/>
    <x v="20"/>
    <n v="29203"/>
    <x v="0"/>
    <s v="TEC-AC-10000023"/>
    <x v="2"/>
    <x v="11"/>
    <x v="909"/>
    <x v="2960"/>
    <n v="3"/>
    <n v="0"/>
    <x v="3301"/>
    <x v="0"/>
    <x v="0"/>
    <n v="1"/>
    <n v="7.1428571428571425E-2"/>
  </r>
  <r>
    <x v="3773"/>
    <s v="US-2016-102715"/>
    <x v="909"/>
    <d v="2016-04-13T00:00:00"/>
    <s v="Second Class"/>
    <s v="JK-15370"/>
    <x v="271"/>
    <x v="0"/>
    <x v="0"/>
    <s v="Miami"/>
    <x v="2"/>
    <n v="33180"/>
    <x v="0"/>
    <s v="OFF-FA-10001332"/>
    <x v="1"/>
    <x v="13"/>
    <x v="1570"/>
    <x v="2789"/>
    <n v="3"/>
    <n v="0.2"/>
    <x v="3302"/>
    <x v="0"/>
    <x v="0"/>
    <n v="0.25"/>
    <n v="5.8823529411764705E-2"/>
  </r>
  <r>
    <x v="3774"/>
    <s v="US-2016-102715"/>
    <x v="909"/>
    <d v="2016-04-13T00:00:00"/>
    <s v="Second Class"/>
    <s v="JK-15370"/>
    <x v="271"/>
    <x v="0"/>
    <x v="0"/>
    <s v="Miami"/>
    <x v="2"/>
    <n v="33180"/>
    <x v="0"/>
    <s v="TEC-AC-10002001"/>
    <x v="2"/>
    <x v="11"/>
    <x v="265"/>
    <x v="2961"/>
    <n v="3"/>
    <n v="0.2"/>
    <x v="3303"/>
    <x v="0"/>
    <x v="0"/>
    <n v="0.25"/>
    <n v="5.8823529411764705E-2"/>
  </r>
  <r>
    <x v="3775"/>
    <s v="US-2016-102715"/>
    <x v="909"/>
    <d v="2016-04-13T00:00:00"/>
    <s v="Second Class"/>
    <s v="JK-15370"/>
    <x v="271"/>
    <x v="0"/>
    <x v="0"/>
    <s v="Miami"/>
    <x v="2"/>
    <n v="33180"/>
    <x v="0"/>
    <s v="OFF-PA-10000029"/>
    <x v="1"/>
    <x v="10"/>
    <x v="811"/>
    <x v="563"/>
    <n v="2"/>
    <n v="0.2"/>
    <x v="572"/>
    <x v="0"/>
    <x v="0"/>
    <n v="0.25"/>
    <n v="5.8823529411764705E-2"/>
  </r>
  <r>
    <x v="3776"/>
    <s v="US-2016-102715"/>
    <x v="909"/>
    <d v="2016-04-13T00:00:00"/>
    <s v="Second Class"/>
    <s v="JK-15370"/>
    <x v="271"/>
    <x v="0"/>
    <x v="0"/>
    <s v="Miami"/>
    <x v="2"/>
    <n v="33180"/>
    <x v="0"/>
    <s v="TEC-AC-10001874"/>
    <x v="2"/>
    <x v="11"/>
    <x v="1571"/>
    <x v="2962"/>
    <n v="7"/>
    <n v="0.2"/>
    <x v="3304"/>
    <x v="0"/>
    <x v="0"/>
    <n v="0.25"/>
    <n v="5.8823529411764705E-2"/>
  </r>
  <r>
    <x v="3777"/>
    <s v="CA-2017-107937"/>
    <x v="910"/>
    <d v="2017-05-08T00:00:00"/>
    <s v="Standard Class"/>
    <s v="JB-16045"/>
    <x v="674"/>
    <x v="2"/>
    <x v="0"/>
    <s v="Chula Vista"/>
    <x v="1"/>
    <n v="91911"/>
    <x v="1"/>
    <s v="FUR-FU-10002298"/>
    <x v="0"/>
    <x v="5"/>
    <x v="1305"/>
    <x v="16"/>
    <n v="6"/>
    <n v="0"/>
    <x v="3305"/>
    <x v="1"/>
    <x v="0"/>
    <n v="1"/>
    <n v="0.1111111111111111"/>
  </r>
  <r>
    <x v="3778"/>
    <s v="US-2019-148768"/>
    <x v="329"/>
    <d v="2019-12-02T00:00:00"/>
    <s v="Second Class"/>
    <s v="PN-18775"/>
    <x v="43"/>
    <x v="2"/>
    <x v="0"/>
    <s v="Miami"/>
    <x v="2"/>
    <n v="33180"/>
    <x v="0"/>
    <s v="TEC-PH-10002564"/>
    <x v="2"/>
    <x v="7"/>
    <x v="985"/>
    <x v="981"/>
    <n v="3"/>
    <n v="0.2"/>
    <x v="3306"/>
    <x v="0"/>
    <x v="0"/>
    <n v="1"/>
    <n v="7.6923076923076927E-2"/>
  </r>
  <r>
    <x v="3779"/>
    <s v="CA-2019-118521"/>
    <x v="911"/>
    <d v="2019-02-20T00:00:00"/>
    <s v="Standard Class"/>
    <s v="LF-17185"/>
    <x v="166"/>
    <x v="0"/>
    <x v="0"/>
    <s v="New York City"/>
    <x v="15"/>
    <n v="10035"/>
    <x v="3"/>
    <s v="OFF-PA-10003465"/>
    <x v="1"/>
    <x v="10"/>
    <x v="423"/>
    <x v="2479"/>
    <n v="2"/>
    <n v="0"/>
    <x v="2714"/>
    <x v="3"/>
    <x v="0"/>
    <n v="1"/>
    <n v="6.25E-2"/>
  </r>
  <r>
    <x v="3780"/>
    <s v="CA-2016-149643"/>
    <x v="912"/>
    <d v="2016-11-20T00:00:00"/>
    <s v="Standard Class"/>
    <s v="RH-19510"/>
    <x v="563"/>
    <x v="2"/>
    <x v="0"/>
    <s v="Manhattan"/>
    <x v="41"/>
    <n v="66502"/>
    <x v="2"/>
    <s v="TEC-PH-10000038"/>
    <x v="2"/>
    <x v="7"/>
    <x v="1065"/>
    <x v="2963"/>
    <n v="2"/>
    <n v="0"/>
    <x v="3307"/>
    <x v="2"/>
    <x v="0"/>
    <n v="1"/>
    <n v="8.3333333333333329E-2"/>
  </r>
  <r>
    <x v="3781"/>
    <s v="CA-2017-135314"/>
    <x v="584"/>
    <d v="2017-07-14T00:00:00"/>
    <s v="Second Class"/>
    <s v="MC-17575"/>
    <x v="430"/>
    <x v="0"/>
    <x v="0"/>
    <s v="Philadelphia"/>
    <x v="9"/>
    <n v="19120"/>
    <x v="3"/>
    <s v="TEC-PH-10003072"/>
    <x v="2"/>
    <x v="7"/>
    <x v="1319"/>
    <x v="2964"/>
    <n v="3"/>
    <n v="0.4"/>
    <x v="3308"/>
    <x v="3"/>
    <x v="0"/>
    <n v="1"/>
    <n v="9.0909090909090912E-2"/>
  </r>
  <r>
    <x v="3782"/>
    <s v="CA-2019-165204"/>
    <x v="38"/>
    <d v="2019-11-16T00:00:00"/>
    <s v="Second Class"/>
    <s v="MN-17935"/>
    <x v="438"/>
    <x v="0"/>
    <x v="0"/>
    <s v="Memphis"/>
    <x v="18"/>
    <n v="38109"/>
    <x v="0"/>
    <s v="OFF-PA-10003424"/>
    <x v="1"/>
    <x v="10"/>
    <x v="1090"/>
    <x v="2965"/>
    <n v="3"/>
    <n v="0.2"/>
    <x v="3309"/>
    <x v="0"/>
    <x v="0"/>
    <n v="0.5"/>
    <n v="0.1"/>
  </r>
  <r>
    <x v="3783"/>
    <s v="CA-2019-165204"/>
    <x v="38"/>
    <d v="2019-11-16T00:00:00"/>
    <s v="Second Class"/>
    <s v="MN-17935"/>
    <x v="438"/>
    <x v="0"/>
    <x v="0"/>
    <s v="Memphis"/>
    <x v="18"/>
    <n v="38109"/>
    <x v="0"/>
    <s v="OFF-ST-10003716"/>
    <x v="1"/>
    <x v="4"/>
    <x v="898"/>
    <x v="2966"/>
    <n v="4"/>
    <n v="0.2"/>
    <x v="3310"/>
    <x v="0"/>
    <x v="0"/>
    <n v="0.5"/>
    <n v="0.1"/>
  </r>
  <r>
    <x v="3784"/>
    <s v="CA-2019-125752"/>
    <x v="689"/>
    <d v="2019-08-04T00:00:00"/>
    <s v="Standard Class"/>
    <s v="EH-14125"/>
    <x v="258"/>
    <x v="2"/>
    <x v="0"/>
    <s v="Fort Lauderdale"/>
    <x v="2"/>
    <n v="33311"/>
    <x v="0"/>
    <s v="TEC-AC-10003590"/>
    <x v="2"/>
    <x v="11"/>
    <x v="1102"/>
    <x v="2967"/>
    <n v="2"/>
    <n v="0.2"/>
    <x v="3311"/>
    <x v="0"/>
    <x v="0"/>
    <n v="1"/>
    <n v="5.5555555555555552E-2"/>
  </r>
  <r>
    <x v="3785"/>
    <s v="CA-2019-112487"/>
    <x v="377"/>
    <d v="2019-12-30T00:00:00"/>
    <s v="Standard Class"/>
    <s v="TC-21535"/>
    <x v="426"/>
    <x v="2"/>
    <x v="0"/>
    <s v="Columbus"/>
    <x v="24"/>
    <n v="43229"/>
    <x v="3"/>
    <s v="OFF-BI-10000494"/>
    <x v="1"/>
    <x v="8"/>
    <x v="1572"/>
    <x v="2968"/>
    <n v="2"/>
    <n v="0.7"/>
    <x v="3312"/>
    <x v="3"/>
    <x v="0"/>
    <n v="1"/>
    <n v="0.1"/>
  </r>
  <r>
    <x v="3786"/>
    <s v="CA-2018-144218"/>
    <x v="731"/>
    <d v="2018-11-04T00:00:00"/>
    <s v="Standard Class"/>
    <s v="JD-15895"/>
    <x v="63"/>
    <x v="1"/>
    <x v="0"/>
    <s v="Los Angeles"/>
    <x v="1"/>
    <n v="90045"/>
    <x v="1"/>
    <s v="OFF-ST-10002615"/>
    <x v="1"/>
    <x v="4"/>
    <x v="1436"/>
    <x v="2969"/>
    <n v="7"/>
    <n v="0"/>
    <x v="3313"/>
    <x v="1"/>
    <x v="0"/>
    <n v="1"/>
    <n v="3.125E-2"/>
  </r>
  <r>
    <x v="3787"/>
    <s v="CA-2018-169971"/>
    <x v="913"/>
    <d v="2018-09-09T00:00:00"/>
    <s v="Standard Class"/>
    <s v="IL-15100"/>
    <x v="582"/>
    <x v="0"/>
    <x v="0"/>
    <s v="Houston"/>
    <x v="5"/>
    <n v="77041"/>
    <x v="2"/>
    <s v="OFF-AR-10002804"/>
    <x v="1"/>
    <x v="6"/>
    <x v="282"/>
    <x v="2970"/>
    <n v="1"/>
    <n v="0.2"/>
    <x v="3314"/>
    <x v="2"/>
    <x v="0"/>
    <n v="0.5"/>
    <n v="7.1428571428571425E-2"/>
  </r>
  <r>
    <x v="3788"/>
    <s v="CA-2018-169971"/>
    <x v="913"/>
    <d v="2018-09-09T00:00:00"/>
    <s v="Standard Class"/>
    <s v="IL-15100"/>
    <x v="582"/>
    <x v="0"/>
    <x v="0"/>
    <s v="Houston"/>
    <x v="5"/>
    <n v="77041"/>
    <x v="2"/>
    <s v="OFF-AR-10001044"/>
    <x v="1"/>
    <x v="6"/>
    <x v="1051"/>
    <x v="2971"/>
    <n v="3"/>
    <n v="0.2"/>
    <x v="3315"/>
    <x v="2"/>
    <x v="0"/>
    <n v="0.5"/>
    <n v="7.1428571428571425E-2"/>
  </r>
  <r>
    <x v="3789"/>
    <s v="US-2018-133508"/>
    <x v="764"/>
    <d v="2018-04-21T00:00:00"/>
    <s v="Standard Class"/>
    <s v="SW-20350"/>
    <x v="680"/>
    <x v="2"/>
    <x v="0"/>
    <s v="Omaha"/>
    <x v="8"/>
    <n v="68104"/>
    <x v="2"/>
    <s v="OFF-FA-10000134"/>
    <x v="1"/>
    <x v="13"/>
    <x v="196"/>
    <x v="2972"/>
    <n v="5"/>
    <n v="0"/>
    <x v="3316"/>
    <x v="2"/>
    <x v="0"/>
    <n v="1"/>
    <n v="0.16666666666666666"/>
  </r>
  <r>
    <x v="3790"/>
    <s v="CA-2016-107139"/>
    <x v="260"/>
    <d v="2016-07-11T00:00:00"/>
    <s v="Standard Class"/>
    <s v="DP-13390"/>
    <x v="503"/>
    <x v="2"/>
    <x v="0"/>
    <s v="Los Angeles"/>
    <x v="1"/>
    <n v="90004"/>
    <x v="1"/>
    <s v="OFF-BI-10001670"/>
    <x v="1"/>
    <x v="8"/>
    <x v="443"/>
    <x v="2973"/>
    <n v="6"/>
    <n v="0.2"/>
    <x v="3317"/>
    <x v="1"/>
    <x v="0"/>
    <n v="1"/>
    <n v="7.1428571428571425E-2"/>
  </r>
  <r>
    <x v="3791"/>
    <s v="CA-2017-111325"/>
    <x v="914"/>
    <d v="2017-02-28T00:00:00"/>
    <s v="First Class"/>
    <s v="BT-11395"/>
    <x v="387"/>
    <x v="1"/>
    <x v="0"/>
    <s v="Altoona"/>
    <x v="9"/>
    <n v="16602"/>
    <x v="3"/>
    <s v="OFF-BI-10000343"/>
    <x v="1"/>
    <x v="8"/>
    <x v="186"/>
    <x v="2974"/>
    <n v="3"/>
    <n v="0.7"/>
    <x v="3318"/>
    <x v="3"/>
    <x v="0"/>
    <n v="0.5"/>
    <n v="0.1"/>
  </r>
  <r>
    <x v="3792"/>
    <s v="CA-2017-111325"/>
    <x v="914"/>
    <d v="2017-02-28T00:00:00"/>
    <s v="First Class"/>
    <s v="BT-11395"/>
    <x v="387"/>
    <x v="1"/>
    <x v="0"/>
    <s v="Altoona"/>
    <x v="9"/>
    <n v="16602"/>
    <x v="3"/>
    <s v="OFF-AR-10002257"/>
    <x v="1"/>
    <x v="6"/>
    <x v="1200"/>
    <x v="2975"/>
    <n v="6"/>
    <n v="0.2"/>
    <x v="3319"/>
    <x v="3"/>
    <x v="0"/>
    <n v="0.5"/>
    <n v="0.1"/>
  </r>
  <r>
    <x v="3793"/>
    <s v="CA-2017-163762"/>
    <x v="154"/>
    <d v="2017-12-01T00:00:00"/>
    <s v="Standard Class"/>
    <s v="JE-15475"/>
    <x v="188"/>
    <x v="0"/>
    <x v="0"/>
    <s v="New York City"/>
    <x v="15"/>
    <n v="10024"/>
    <x v="3"/>
    <s v="OFF-AR-10001915"/>
    <x v="1"/>
    <x v="6"/>
    <x v="1057"/>
    <x v="1418"/>
    <n v="3"/>
    <n v="0"/>
    <x v="1493"/>
    <x v="3"/>
    <x v="0"/>
    <n v="1"/>
    <n v="7.6923076923076927E-2"/>
  </r>
  <r>
    <x v="3794"/>
    <s v="US-2016-117163"/>
    <x v="915"/>
    <d v="2016-02-02T00:00:00"/>
    <s v="Standard Class"/>
    <s v="EJ-13720"/>
    <x v="719"/>
    <x v="0"/>
    <x v="0"/>
    <s v="San Diego"/>
    <x v="1"/>
    <n v="92037"/>
    <x v="1"/>
    <s v="OFF-ST-10003692"/>
    <x v="1"/>
    <x v="4"/>
    <x v="1262"/>
    <x v="2976"/>
    <n v="1"/>
    <n v="0"/>
    <x v="2032"/>
    <x v="1"/>
    <x v="0"/>
    <n v="0.33333333333333331"/>
    <n v="0.125"/>
  </r>
  <r>
    <x v="3795"/>
    <s v="US-2016-117163"/>
    <x v="915"/>
    <d v="2016-02-02T00:00:00"/>
    <s v="Standard Class"/>
    <s v="EJ-13720"/>
    <x v="719"/>
    <x v="0"/>
    <x v="0"/>
    <s v="San Diego"/>
    <x v="1"/>
    <n v="92037"/>
    <x v="1"/>
    <s v="FUR-TA-10003469"/>
    <x v="0"/>
    <x v="3"/>
    <x v="1573"/>
    <x v="2977"/>
    <n v="3"/>
    <n v="0.2"/>
    <x v="3320"/>
    <x v="1"/>
    <x v="0"/>
    <n v="0.33333333333333331"/>
    <n v="0.125"/>
  </r>
  <r>
    <x v="3796"/>
    <s v="US-2016-117163"/>
    <x v="915"/>
    <d v="2016-02-02T00:00:00"/>
    <s v="Standard Class"/>
    <s v="EJ-13720"/>
    <x v="719"/>
    <x v="0"/>
    <x v="0"/>
    <s v="San Diego"/>
    <x v="1"/>
    <n v="92037"/>
    <x v="1"/>
    <s v="OFF-AR-10003179"/>
    <x v="1"/>
    <x v="6"/>
    <x v="1574"/>
    <x v="2978"/>
    <n v="4"/>
    <n v="0"/>
    <x v="3321"/>
    <x v="1"/>
    <x v="0"/>
    <n v="0.33333333333333331"/>
    <n v="0.125"/>
  </r>
  <r>
    <x v="3797"/>
    <s v="CA-2019-121314"/>
    <x v="397"/>
    <d v="2019-09-26T00:00:00"/>
    <s v="First Class"/>
    <s v="BE-11410"/>
    <x v="648"/>
    <x v="0"/>
    <x v="0"/>
    <s v="Miami"/>
    <x v="2"/>
    <n v="33178"/>
    <x v="0"/>
    <s v="OFF-PA-10003395"/>
    <x v="1"/>
    <x v="10"/>
    <x v="656"/>
    <x v="1152"/>
    <n v="3"/>
    <n v="0.2"/>
    <x v="1194"/>
    <x v="0"/>
    <x v="0"/>
    <n v="1"/>
    <n v="0.2"/>
  </r>
  <r>
    <x v="3798"/>
    <s v="CA-2019-147760"/>
    <x v="259"/>
    <d v="2019-11-05T00:00:00"/>
    <s v="First Class"/>
    <s v="KL-16555"/>
    <x v="126"/>
    <x v="1"/>
    <x v="0"/>
    <s v="Greensboro"/>
    <x v="3"/>
    <n v="27405"/>
    <x v="0"/>
    <s v="FUR-TA-10004575"/>
    <x v="0"/>
    <x v="3"/>
    <x v="309"/>
    <x v="2979"/>
    <n v="3"/>
    <n v="0.4"/>
    <x v="3322"/>
    <x v="0"/>
    <x v="0"/>
    <n v="0.5"/>
    <n v="4.5454545454545456E-2"/>
  </r>
  <r>
    <x v="3799"/>
    <s v="CA-2019-147760"/>
    <x v="259"/>
    <d v="2019-11-05T00:00:00"/>
    <s v="First Class"/>
    <s v="KL-16555"/>
    <x v="126"/>
    <x v="1"/>
    <x v="0"/>
    <s v="Greensboro"/>
    <x v="3"/>
    <n v="27405"/>
    <x v="0"/>
    <s v="TEC-PH-10002483"/>
    <x v="2"/>
    <x v="7"/>
    <x v="1179"/>
    <x v="2980"/>
    <n v="5"/>
    <n v="0.2"/>
    <x v="3323"/>
    <x v="0"/>
    <x v="0"/>
    <n v="0.5"/>
    <n v="4.5454545454545456E-2"/>
  </r>
  <r>
    <x v="3800"/>
    <s v="CA-2018-156503"/>
    <x v="500"/>
    <d v="2018-10-20T00:00:00"/>
    <s v="Standard Class"/>
    <s v="NC-18415"/>
    <x v="720"/>
    <x v="0"/>
    <x v="0"/>
    <s v="Jacksonville"/>
    <x v="3"/>
    <n v="28540"/>
    <x v="0"/>
    <s v="FUR-CH-10003606"/>
    <x v="0"/>
    <x v="1"/>
    <x v="1575"/>
    <x v="2981"/>
    <n v="1"/>
    <n v="0.2"/>
    <x v="3324"/>
    <x v="0"/>
    <x v="0"/>
    <n v="0.16666666666666666"/>
    <n v="7.1428571428571425E-2"/>
  </r>
  <r>
    <x v="3801"/>
    <s v="CA-2018-156503"/>
    <x v="500"/>
    <d v="2018-10-20T00:00:00"/>
    <s v="Standard Class"/>
    <s v="NC-18415"/>
    <x v="720"/>
    <x v="0"/>
    <x v="0"/>
    <s v="Jacksonville"/>
    <x v="3"/>
    <n v="28540"/>
    <x v="0"/>
    <s v="TEC-AC-10002473"/>
    <x v="2"/>
    <x v="11"/>
    <x v="720"/>
    <x v="2982"/>
    <n v="1"/>
    <n v="0.2"/>
    <x v="3325"/>
    <x v="0"/>
    <x v="0"/>
    <n v="0.16666666666666666"/>
    <n v="7.1428571428571425E-2"/>
  </r>
  <r>
    <x v="3802"/>
    <s v="CA-2018-156503"/>
    <x v="500"/>
    <d v="2018-10-20T00:00:00"/>
    <s v="Standard Class"/>
    <s v="NC-18415"/>
    <x v="720"/>
    <x v="0"/>
    <x v="0"/>
    <s v="Jacksonville"/>
    <x v="3"/>
    <n v="28540"/>
    <x v="0"/>
    <s v="OFF-PA-10002319"/>
    <x v="1"/>
    <x v="10"/>
    <x v="1400"/>
    <x v="2557"/>
    <n v="3"/>
    <n v="0.2"/>
    <x v="2803"/>
    <x v="0"/>
    <x v="0"/>
    <n v="0.16666666666666666"/>
    <n v="7.1428571428571425E-2"/>
  </r>
  <r>
    <x v="3803"/>
    <s v="CA-2018-156503"/>
    <x v="500"/>
    <d v="2018-10-20T00:00:00"/>
    <s v="Standard Class"/>
    <s v="NC-18415"/>
    <x v="720"/>
    <x v="0"/>
    <x v="0"/>
    <s v="Jacksonville"/>
    <x v="3"/>
    <n v="28540"/>
    <x v="0"/>
    <s v="OFF-SU-10000946"/>
    <x v="1"/>
    <x v="14"/>
    <x v="327"/>
    <x v="2600"/>
    <n v="2"/>
    <n v="0.2"/>
    <x v="3326"/>
    <x v="0"/>
    <x v="0"/>
    <n v="0.16666666666666666"/>
    <n v="7.1428571428571425E-2"/>
  </r>
  <r>
    <x v="3804"/>
    <s v="CA-2018-156503"/>
    <x v="500"/>
    <d v="2018-10-20T00:00:00"/>
    <s v="Standard Class"/>
    <s v="NC-18415"/>
    <x v="720"/>
    <x v="0"/>
    <x v="0"/>
    <s v="Jacksonville"/>
    <x v="3"/>
    <n v="28540"/>
    <x v="0"/>
    <s v="OFF-EN-10001335"/>
    <x v="1"/>
    <x v="12"/>
    <x v="467"/>
    <x v="2983"/>
    <n v="4"/>
    <n v="0.2"/>
    <x v="3327"/>
    <x v="0"/>
    <x v="0"/>
    <n v="0.16666666666666666"/>
    <n v="7.1428571428571425E-2"/>
  </r>
  <r>
    <x v="3805"/>
    <s v="CA-2018-156503"/>
    <x v="500"/>
    <d v="2018-10-20T00:00:00"/>
    <s v="Standard Class"/>
    <s v="NC-18415"/>
    <x v="720"/>
    <x v="0"/>
    <x v="0"/>
    <s v="Jacksonville"/>
    <x v="3"/>
    <n v="28540"/>
    <x v="0"/>
    <s v="OFF-PA-10002377"/>
    <x v="1"/>
    <x v="10"/>
    <x v="127"/>
    <x v="2984"/>
    <n v="1"/>
    <n v="0.2"/>
    <x v="3328"/>
    <x v="0"/>
    <x v="0"/>
    <n v="0.16666666666666666"/>
    <n v="7.1428571428571425E-2"/>
  </r>
  <r>
    <x v="3806"/>
    <s v="CA-2017-113628"/>
    <x v="768"/>
    <d v="2017-11-19T00:00:00"/>
    <s v="Standard Class"/>
    <s v="AH-10690"/>
    <x v="706"/>
    <x v="1"/>
    <x v="0"/>
    <s v="Plantation"/>
    <x v="2"/>
    <n v="33317"/>
    <x v="0"/>
    <s v="OFF-AR-10001246"/>
    <x v="1"/>
    <x v="6"/>
    <x v="455"/>
    <x v="2722"/>
    <n v="5"/>
    <n v="0.2"/>
    <x v="3329"/>
    <x v="0"/>
    <x v="1"/>
    <n v="0.16666666666666666"/>
    <n v="4.3478260869565216E-2"/>
  </r>
  <r>
    <x v="3807"/>
    <s v="CA-2017-113628"/>
    <x v="768"/>
    <d v="2017-11-19T00:00:00"/>
    <s v="Standard Class"/>
    <s v="AH-10690"/>
    <x v="706"/>
    <x v="1"/>
    <x v="0"/>
    <s v="Plantation"/>
    <x v="2"/>
    <n v="33317"/>
    <x v="0"/>
    <s v="OFF-BI-10003291"/>
    <x v="1"/>
    <x v="8"/>
    <x v="44"/>
    <x v="2985"/>
    <n v="2"/>
    <n v="0.7"/>
    <x v="3330"/>
    <x v="0"/>
    <x v="1"/>
    <n v="0.16666666666666666"/>
    <n v="4.3478260869565216E-2"/>
  </r>
  <r>
    <x v="3808"/>
    <s v="CA-2017-113628"/>
    <x v="768"/>
    <d v="2017-11-19T00:00:00"/>
    <s v="Standard Class"/>
    <s v="AH-10690"/>
    <x v="706"/>
    <x v="1"/>
    <x v="0"/>
    <s v="Plantation"/>
    <x v="2"/>
    <n v="33317"/>
    <x v="0"/>
    <s v="OFF-BI-10002799"/>
    <x v="1"/>
    <x v="8"/>
    <x v="1459"/>
    <x v="2986"/>
    <n v="3"/>
    <n v="0.7"/>
    <x v="3331"/>
    <x v="0"/>
    <x v="1"/>
    <n v="0.16666666666666666"/>
    <n v="4.3478260869565216E-2"/>
  </r>
  <r>
    <x v="3809"/>
    <s v="CA-2017-113628"/>
    <x v="768"/>
    <d v="2017-11-19T00:00:00"/>
    <s v="Standard Class"/>
    <s v="AH-10690"/>
    <x v="706"/>
    <x v="1"/>
    <x v="0"/>
    <s v="Plantation"/>
    <x v="2"/>
    <n v="33317"/>
    <x v="0"/>
    <s v="FUR-CH-10003298"/>
    <x v="0"/>
    <x v="1"/>
    <x v="1576"/>
    <x v="2987"/>
    <n v="5"/>
    <n v="0.2"/>
    <x v="3332"/>
    <x v="0"/>
    <x v="1"/>
    <n v="0.16666666666666666"/>
    <n v="4.3478260869565216E-2"/>
  </r>
  <r>
    <x v="3810"/>
    <s v="CA-2017-113628"/>
    <x v="768"/>
    <d v="2017-11-19T00:00:00"/>
    <s v="Standard Class"/>
    <s v="AH-10690"/>
    <x v="706"/>
    <x v="1"/>
    <x v="0"/>
    <s v="Plantation"/>
    <x v="2"/>
    <n v="33317"/>
    <x v="0"/>
    <s v="TEC-PH-10000441"/>
    <x v="2"/>
    <x v="7"/>
    <x v="1055"/>
    <x v="519"/>
    <n v="1"/>
    <n v="0.2"/>
    <x v="3333"/>
    <x v="0"/>
    <x v="1"/>
    <n v="0.16666666666666666"/>
    <n v="4.3478260869565216E-2"/>
  </r>
  <r>
    <x v="3811"/>
    <s v="CA-2017-113628"/>
    <x v="768"/>
    <d v="2017-11-19T00:00:00"/>
    <s v="Standard Class"/>
    <s v="AH-10690"/>
    <x v="706"/>
    <x v="1"/>
    <x v="0"/>
    <s v="Plantation"/>
    <x v="2"/>
    <n v="33317"/>
    <x v="0"/>
    <s v="FUR-CH-10004477"/>
    <x v="0"/>
    <x v="1"/>
    <x v="213"/>
    <x v="2988"/>
    <n v="3"/>
    <n v="0.2"/>
    <x v="3334"/>
    <x v="0"/>
    <x v="1"/>
    <n v="0.16666666666666666"/>
    <n v="4.3478260869565216E-2"/>
  </r>
  <r>
    <x v="3812"/>
    <s v="CA-2019-147753"/>
    <x v="916"/>
    <d v="2019-03-05T00:00:00"/>
    <s v="Same Day"/>
    <s v="PK-19075"/>
    <x v="7"/>
    <x v="0"/>
    <x v="0"/>
    <s v="Milwaukee"/>
    <x v="6"/>
    <n v="53209"/>
    <x v="2"/>
    <s v="OFF-LA-10003537"/>
    <x v="1"/>
    <x v="2"/>
    <x v="1577"/>
    <x v="2989"/>
    <n v="2"/>
    <n v="0"/>
    <x v="3335"/>
    <x v="2"/>
    <x v="0"/>
    <n v="1"/>
    <n v="0.04"/>
  </r>
  <r>
    <x v="3813"/>
    <s v="CA-2017-103961"/>
    <x v="599"/>
    <d v="2017-11-09T00:00:00"/>
    <s v="Standard Class"/>
    <s v="NG-18430"/>
    <x v="159"/>
    <x v="0"/>
    <x v="0"/>
    <s v="Quincy"/>
    <x v="10"/>
    <n v="62301"/>
    <x v="2"/>
    <s v="OFF-LA-10004484"/>
    <x v="1"/>
    <x v="2"/>
    <x v="617"/>
    <x v="2990"/>
    <n v="6"/>
    <n v="0.2"/>
    <x v="3336"/>
    <x v="2"/>
    <x v="0"/>
    <n v="1"/>
    <n v="0.1111111111111111"/>
  </r>
  <r>
    <x v="3814"/>
    <s v="CA-2018-152471"/>
    <x v="630"/>
    <d v="2018-07-08T00:00:00"/>
    <s v="Same Day"/>
    <s v="ZD-21925"/>
    <x v="9"/>
    <x v="0"/>
    <x v="0"/>
    <s v="Jacksonville"/>
    <x v="2"/>
    <n v="32216"/>
    <x v="0"/>
    <s v="TEC-PH-10002824"/>
    <x v="2"/>
    <x v="7"/>
    <x v="1151"/>
    <x v="2991"/>
    <n v="5"/>
    <n v="0.2"/>
    <x v="3337"/>
    <x v="0"/>
    <x v="0"/>
    <n v="0.5"/>
    <n v="0.1111111111111111"/>
  </r>
  <r>
    <x v="3815"/>
    <s v="CA-2018-152471"/>
    <x v="630"/>
    <d v="2018-07-08T00:00:00"/>
    <s v="Same Day"/>
    <s v="ZD-21925"/>
    <x v="9"/>
    <x v="0"/>
    <x v="0"/>
    <s v="Jacksonville"/>
    <x v="2"/>
    <n v="32216"/>
    <x v="0"/>
    <s v="OFF-PA-10004965"/>
    <x v="1"/>
    <x v="10"/>
    <x v="112"/>
    <x v="2992"/>
    <n v="2"/>
    <n v="0.2"/>
    <x v="3338"/>
    <x v="0"/>
    <x v="0"/>
    <n v="0.5"/>
    <n v="0.1111111111111111"/>
  </r>
  <r>
    <x v="3816"/>
    <s v="CA-2017-102582"/>
    <x v="426"/>
    <d v="2017-09-19T00:00:00"/>
    <s v="Standard Class"/>
    <s v="NW-18400"/>
    <x v="508"/>
    <x v="0"/>
    <x v="0"/>
    <s v="Mobile"/>
    <x v="19"/>
    <n v="36608"/>
    <x v="0"/>
    <s v="FUR-TA-10003569"/>
    <x v="0"/>
    <x v="3"/>
    <x v="1367"/>
    <x v="2842"/>
    <n v="2"/>
    <n v="0"/>
    <x v="3159"/>
    <x v="0"/>
    <x v="0"/>
    <n v="0.33333333333333331"/>
    <n v="4.5454545454545456E-2"/>
  </r>
  <r>
    <x v="3817"/>
    <s v="CA-2017-102582"/>
    <x v="426"/>
    <d v="2017-09-19T00:00:00"/>
    <s v="Standard Class"/>
    <s v="NW-18400"/>
    <x v="508"/>
    <x v="0"/>
    <x v="0"/>
    <s v="Mobile"/>
    <x v="19"/>
    <n v="36608"/>
    <x v="0"/>
    <s v="TEC-PH-10003187"/>
    <x v="2"/>
    <x v="7"/>
    <x v="1419"/>
    <x v="1543"/>
    <n v="3"/>
    <n v="0"/>
    <x v="232"/>
    <x v="0"/>
    <x v="0"/>
    <n v="0.33333333333333331"/>
    <n v="4.5454545454545456E-2"/>
  </r>
  <r>
    <x v="3818"/>
    <s v="CA-2017-102582"/>
    <x v="426"/>
    <d v="2017-09-19T00:00:00"/>
    <s v="Standard Class"/>
    <s v="NW-18400"/>
    <x v="508"/>
    <x v="0"/>
    <x v="0"/>
    <s v="Mobile"/>
    <x v="19"/>
    <n v="36608"/>
    <x v="0"/>
    <s v="FUR-CH-10004853"/>
    <x v="0"/>
    <x v="1"/>
    <x v="531"/>
    <x v="2993"/>
    <n v="7"/>
    <n v="0"/>
    <x v="3339"/>
    <x v="0"/>
    <x v="0"/>
    <n v="0.33333333333333331"/>
    <n v="4.5454545454545456E-2"/>
  </r>
  <r>
    <x v="3819"/>
    <s v="CA-2019-141873"/>
    <x v="449"/>
    <d v="2019-10-14T00:00:00"/>
    <s v="Standard Class"/>
    <s v="HG-14845"/>
    <x v="668"/>
    <x v="0"/>
    <x v="0"/>
    <s v="New York City"/>
    <x v="15"/>
    <n v="10024"/>
    <x v="3"/>
    <s v="OFF-BI-10001031"/>
    <x v="1"/>
    <x v="8"/>
    <x v="874"/>
    <x v="2994"/>
    <n v="3"/>
    <n v="0.2"/>
    <x v="3340"/>
    <x v="3"/>
    <x v="0"/>
    <n v="0.25"/>
    <n v="0.1"/>
  </r>
  <r>
    <x v="3820"/>
    <s v="CA-2019-141873"/>
    <x v="449"/>
    <d v="2019-10-14T00:00:00"/>
    <s v="Standard Class"/>
    <s v="HG-14845"/>
    <x v="668"/>
    <x v="0"/>
    <x v="0"/>
    <s v="New York City"/>
    <x v="15"/>
    <n v="10024"/>
    <x v="3"/>
    <s v="FUR-BO-10003034"/>
    <x v="0"/>
    <x v="0"/>
    <x v="1203"/>
    <x v="2361"/>
    <n v="3"/>
    <n v="0.2"/>
    <x v="3341"/>
    <x v="3"/>
    <x v="0"/>
    <n v="0.25"/>
    <n v="0.1"/>
  </r>
  <r>
    <x v="3821"/>
    <s v="CA-2019-141873"/>
    <x v="449"/>
    <d v="2019-10-14T00:00:00"/>
    <s v="Standard Class"/>
    <s v="HG-14845"/>
    <x v="668"/>
    <x v="0"/>
    <x v="0"/>
    <s v="New York City"/>
    <x v="15"/>
    <n v="10024"/>
    <x v="3"/>
    <s v="OFF-PA-10000069"/>
    <x v="1"/>
    <x v="10"/>
    <x v="1578"/>
    <x v="2995"/>
    <n v="2"/>
    <n v="0"/>
    <x v="3342"/>
    <x v="3"/>
    <x v="0"/>
    <n v="0.25"/>
    <n v="0.1"/>
  </r>
  <r>
    <x v="3822"/>
    <s v="CA-2019-141873"/>
    <x v="449"/>
    <d v="2019-10-14T00:00:00"/>
    <s v="Standard Class"/>
    <s v="HG-14845"/>
    <x v="668"/>
    <x v="0"/>
    <x v="0"/>
    <s v="New York City"/>
    <x v="15"/>
    <n v="10024"/>
    <x v="3"/>
    <s v="OFF-BI-10003655"/>
    <x v="1"/>
    <x v="8"/>
    <x v="1456"/>
    <x v="2614"/>
    <n v="6"/>
    <n v="0.2"/>
    <x v="3343"/>
    <x v="3"/>
    <x v="0"/>
    <n v="0.25"/>
    <n v="0.1"/>
  </r>
  <r>
    <x v="3823"/>
    <s v="CA-2017-140984"/>
    <x v="471"/>
    <d v="2017-09-18T00:00:00"/>
    <s v="Standard Class"/>
    <s v="CC-12685"/>
    <x v="530"/>
    <x v="0"/>
    <x v="0"/>
    <s v="New York City"/>
    <x v="15"/>
    <n v="10011"/>
    <x v="3"/>
    <s v="OFF-ST-10000585"/>
    <x v="1"/>
    <x v="4"/>
    <x v="546"/>
    <x v="2996"/>
    <n v="6"/>
    <n v="0"/>
    <x v="3344"/>
    <x v="3"/>
    <x v="1"/>
    <n v="0.33333333333333331"/>
    <n v="8.3333333333333329E-2"/>
  </r>
  <r>
    <x v="3824"/>
    <s v="CA-2017-140984"/>
    <x v="471"/>
    <d v="2017-09-18T00:00:00"/>
    <s v="Standard Class"/>
    <s v="CC-12685"/>
    <x v="530"/>
    <x v="0"/>
    <x v="0"/>
    <s v="New York City"/>
    <x v="15"/>
    <n v="10011"/>
    <x v="3"/>
    <s v="TEC-CO-10001571"/>
    <x v="2"/>
    <x v="16"/>
    <x v="1563"/>
    <x v="2948"/>
    <n v="2"/>
    <n v="0.2"/>
    <x v="3287"/>
    <x v="3"/>
    <x v="1"/>
    <n v="0.33333333333333331"/>
    <n v="8.3333333333333329E-2"/>
  </r>
  <r>
    <x v="3825"/>
    <s v="CA-2017-140984"/>
    <x v="471"/>
    <d v="2017-09-18T00:00:00"/>
    <s v="Standard Class"/>
    <s v="CC-12685"/>
    <x v="530"/>
    <x v="0"/>
    <x v="0"/>
    <s v="New York City"/>
    <x v="15"/>
    <n v="10011"/>
    <x v="3"/>
    <s v="OFF-BI-10002012"/>
    <x v="1"/>
    <x v="8"/>
    <x v="749"/>
    <x v="91"/>
    <n v="9"/>
    <n v="0.2"/>
    <x v="3120"/>
    <x v="3"/>
    <x v="1"/>
    <n v="0.33333333333333331"/>
    <n v="8.3333333333333329E-2"/>
  </r>
  <r>
    <x v="3826"/>
    <s v="CA-2016-132801"/>
    <x v="273"/>
    <d v="2016-10-12T00:00:00"/>
    <s v="Standard Class"/>
    <s v="JG-15805"/>
    <x v="189"/>
    <x v="1"/>
    <x v="0"/>
    <s v="Dallas"/>
    <x v="5"/>
    <n v="75217"/>
    <x v="2"/>
    <s v="OFF-ST-10001228"/>
    <x v="1"/>
    <x v="4"/>
    <x v="231"/>
    <x v="2060"/>
    <n v="10"/>
    <n v="0.2"/>
    <x v="3345"/>
    <x v="2"/>
    <x v="0"/>
    <n v="1"/>
    <n v="0.1111111111111111"/>
  </r>
  <r>
    <x v="3827"/>
    <s v="CA-2019-141733"/>
    <x v="917"/>
    <d v="2019-05-11T00:00:00"/>
    <s v="Standard Class"/>
    <s v="RW-19540"/>
    <x v="459"/>
    <x v="1"/>
    <x v="0"/>
    <s v="Detroit"/>
    <x v="12"/>
    <n v="48234"/>
    <x v="2"/>
    <s v="FUR-CH-10004086"/>
    <x v="0"/>
    <x v="1"/>
    <x v="284"/>
    <x v="2997"/>
    <n v="5"/>
    <n v="0"/>
    <x v="3346"/>
    <x v="2"/>
    <x v="0"/>
    <n v="0.25"/>
    <n v="4.3478260869565216E-2"/>
  </r>
  <r>
    <x v="3828"/>
    <s v="CA-2019-141733"/>
    <x v="917"/>
    <d v="2019-05-11T00:00:00"/>
    <s v="Standard Class"/>
    <s v="RW-19540"/>
    <x v="459"/>
    <x v="1"/>
    <x v="0"/>
    <s v="Detroit"/>
    <x v="12"/>
    <n v="48234"/>
    <x v="2"/>
    <s v="FUR-CH-10002017"/>
    <x v="0"/>
    <x v="1"/>
    <x v="1377"/>
    <x v="2998"/>
    <n v="1"/>
    <n v="0"/>
    <x v="3347"/>
    <x v="2"/>
    <x v="0"/>
    <n v="0.25"/>
    <n v="4.3478260869565216E-2"/>
  </r>
  <r>
    <x v="3829"/>
    <s v="CA-2019-141733"/>
    <x v="917"/>
    <d v="2019-05-11T00:00:00"/>
    <s v="Standard Class"/>
    <s v="RW-19540"/>
    <x v="459"/>
    <x v="1"/>
    <x v="0"/>
    <s v="Detroit"/>
    <x v="12"/>
    <n v="48234"/>
    <x v="2"/>
    <s v="FUR-CH-10000595"/>
    <x v="0"/>
    <x v="1"/>
    <x v="468"/>
    <x v="2999"/>
    <n v="2"/>
    <n v="0"/>
    <x v="3348"/>
    <x v="2"/>
    <x v="0"/>
    <n v="0.25"/>
    <n v="4.3478260869565216E-2"/>
  </r>
  <r>
    <x v="3830"/>
    <s v="CA-2019-141733"/>
    <x v="917"/>
    <d v="2019-05-11T00:00:00"/>
    <s v="Standard Class"/>
    <s v="RW-19540"/>
    <x v="459"/>
    <x v="1"/>
    <x v="0"/>
    <s v="Detroit"/>
    <x v="12"/>
    <n v="48234"/>
    <x v="2"/>
    <s v="OFF-AP-10001563"/>
    <x v="1"/>
    <x v="9"/>
    <x v="535"/>
    <x v="3000"/>
    <n v="2"/>
    <n v="0.1"/>
    <x v="3349"/>
    <x v="2"/>
    <x v="0"/>
    <n v="0.25"/>
    <n v="4.3478260869565216E-2"/>
  </r>
  <r>
    <x v="3831"/>
    <s v="US-2017-111927"/>
    <x v="717"/>
    <d v="2017-11-19T00:00:00"/>
    <s v="Standard Class"/>
    <s v="LS-17230"/>
    <x v="721"/>
    <x v="0"/>
    <x v="0"/>
    <s v="Dover"/>
    <x v="13"/>
    <n v="19901"/>
    <x v="3"/>
    <s v="FUR-FU-10004017"/>
    <x v="0"/>
    <x v="5"/>
    <x v="1579"/>
    <x v="3001"/>
    <n v="3"/>
    <n v="0"/>
    <x v="3350"/>
    <x v="3"/>
    <x v="0"/>
    <n v="0.5"/>
    <n v="0.16666666666666666"/>
  </r>
  <r>
    <x v="3832"/>
    <s v="US-2017-111927"/>
    <x v="717"/>
    <d v="2017-11-19T00:00:00"/>
    <s v="Standard Class"/>
    <s v="LS-17230"/>
    <x v="721"/>
    <x v="0"/>
    <x v="0"/>
    <s v="Dover"/>
    <x v="13"/>
    <n v="19901"/>
    <x v="3"/>
    <s v="OFF-BI-10002571"/>
    <x v="1"/>
    <x v="8"/>
    <x v="1213"/>
    <x v="3002"/>
    <n v="2"/>
    <n v="0"/>
    <x v="3351"/>
    <x v="3"/>
    <x v="0"/>
    <n v="0.5"/>
    <n v="0.16666666666666666"/>
  </r>
  <r>
    <x v="3833"/>
    <s v="CA-2016-105984"/>
    <x v="156"/>
    <d v="2016-11-24T00:00:00"/>
    <s v="Same Day"/>
    <s v="MY-18295"/>
    <x v="501"/>
    <x v="1"/>
    <x v="0"/>
    <s v="Columbus"/>
    <x v="24"/>
    <n v="43229"/>
    <x v="3"/>
    <s v="TEC-PH-10000560"/>
    <x v="2"/>
    <x v="7"/>
    <x v="752"/>
    <x v="3003"/>
    <n v="5"/>
    <n v="0.4"/>
    <x v="3352"/>
    <x v="3"/>
    <x v="0"/>
    <n v="0.5"/>
    <n v="4.7619047619047616E-2"/>
  </r>
  <r>
    <x v="3834"/>
    <s v="CA-2016-105984"/>
    <x v="156"/>
    <d v="2016-11-24T00:00:00"/>
    <s v="Same Day"/>
    <s v="MY-18295"/>
    <x v="501"/>
    <x v="1"/>
    <x v="0"/>
    <s v="Columbus"/>
    <x v="24"/>
    <n v="43229"/>
    <x v="3"/>
    <s v="FUR-CH-10000847"/>
    <x v="0"/>
    <x v="1"/>
    <x v="995"/>
    <x v="3004"/>
    <n v="3"/>
    <n v="0.3"/>
    <x v="3353"/>
    <x v="3"/>
    <x v="0"/>
    <n v="0.5"/>
    <n v="4.7619047619047616E-2"/>
  </r>
  <r>
    <x v="3835"/>
    <s v="CA-2016-100363"/>
    <x v="918"/>
    <d v="2016-04-15T00:00:00"/>
    <s v="Standard Class"/>
    <s v="JM-15655"/>
    <x v="487"/>
    <x v="1"/>
    <x v="0"/>
    <s v="Glendale"/>
    <x v="16"/>
    <n v="85301"/>
    <x v="1"/>
    <s v="OFF-FA-10000611"/>
    <x v="1"/>
    <x v="13"/>
    <x v="1074"/>
    <x v="3005"/>
    <n v="2"/>
    <n v="0.2"/>
    <x v="3354"/>
    <x v="1"/>
    <x v="0"/>
    <n v="0.5"/>
    <n v="8.3333333333333329E-2"/>
  </r>
  <r>
    <x v="3836"/>
    <s v="CA-2016-100363"/>
    <x v="918"/>
    <d v="2016-04-15T00:00:00"/>
    <s v="Standard Class"/>
    <s v="JM-15655"/>
    <x v="487"/>
    <x v="1"/>
    <x v="0"/>
    <s v="Glendale"/>
    <x v="16"/>
    <n v="85301"/>
    <x v="1"/>
    <s v="OFF-PA-10004733"/>
    <x v="1"/>
    <x v="10"/>
    <x v="1580"/>
    <x v="3006"/>
    <n v="3"/>
    <n v="0.2"/>
    <x v="3355"/>
    <x v="1"/>
    <x v="0"/>
    <n v="0.5"/>
    <n v="8.3333333333333329E-2"/>
  </r>
  <r>
    <x v="3837"/>
    <s v="CA-2016-126760"/>
    <x v="711"/>
    <d v="2016-08-02T00:00:00"/>
    <s v="Standard Class"/>
    <s v="KM-16720"/>
    <x v="27"/>
    <x v="0"/>
    <x v="0"/>
    <s v="North Las Vegas"/>
    <x v="33"/>
    <n v="89031"/>
    <x v="1"/>
    <s v="TEC-PH-10001363"/>
    <x v="2"/>
    <x v="7"/>
    <x v="432"/>
    <x v="3007"/>
    <n v="2"/>
    <n v="0.2"/>
    <x v="3356"/>
    <x v="1"/>
    <x v="0"/>
    <n v="0.25"/>
    <n v="3.5714285714285712E-2"/>
  </r>
  <r>
    <x v="3838"/>
    <s v="CA-2016-126760"/>
    <x v="711"/>
    <d v="2016-08-02T00:00:00"/>
    <s v="Standard Class"/>
    <s v="KM-16720"/>
    <x v="27"/>
    <x v="0"/>
    <x v="0"/>
    <s v="North Las Vegas"/>
    <x v="33"/>
    <n v="89031"/>
    <x v="1"/>
    <s v="FUR-CH-10003312"/>
    <x v="0"/>
    <x v="1"/>
    <x v="299"/>
    <x v="3008"/>
    <n v="3"/>
    <n v="0.2"/>
    <x v="3357"/>
    <x v="1"/>
    <x v="0"/>
    <n v="0.25"/>
    <n v="3.5714285714285712E-2"/>
  </r>
  <r>
    <x v="3839"/>
    <s v="CA-2016-126760"/>
    <x v="711"/>
    <d v="2016-08-02T00:00:00"/>
    <s v="Standard Class"/>
    <s v="KM-16720"/>
    <x v="27"/>
    <x v="0"/>
    <x v="0"/>
    <s v="North Las Vegas"/>
    <x v="33"/>
    <n v="89031"/>
    <x v="1"/>
    <s v="FUR-FU-10004018"/>
    <x v="0"/>
    <x v="5"/>
    <x v="936"/>
    <x v="3009"/>
    <n v="9"/>
    <n v="0"/>
    <x v="3358"/>
    <x v="1"/>
    <x v="0"/>
    <n v="0.25"/>
    <n v="3.5714285714285712E-2"/>
  </r>
  <r>
    <x v="3840"/>
    <s v="CA-2016-126760"/>
    <x v="711"/>
    <d v="2016-08-02T00:00:00"/>
    <s v="Standard Class"/>
    <s v="KM-16720"/>
    <x v="27"/>
    <x v="0"/>
    <x v="0"/>
    <s v="North Las Vegas"/>
    <x v="33"/>
    <n v="89031"/>
    <x v="1"/>
    <s v="TEC-AC-10004814"/>
    <x v="2"/>
    <x v="11"/>
    <x v="1581"/>
    <x v="3010"/>
    <n v="3"/>
    <n v="0"/>
    <x v="3359"/>
    <x v="1"/>
    <x v="0"/>
    <n v="0.25"/>
    <n v="3.5714285714285712E-2"/>
  </r>
  <r>
    <x v="3841"/>
    <s v="US-2016-109162"/>
    <x v="785"/>
    <d v="2016-06-12T00:00:00"/>
    <s v="Standard Class"/>
    <s v="KE-16420"/>
    <x v="722"/>
    <x v="1"/>
    <x v="0"/>
    <s v="Bristol"/>
    <x v="18"/>
    <n v="37620"/>
    <x v="0"/>
    <s v="FUR-CH-10002647"/>
    <x v="0"/>
    <x v="1"/>
    <x v="475"/>
    <x v="3011"/>
    <n v="3"/>
    <n v="0.2"/>
    <x v="3360"/>
    <x v="0"/>
    <x v="0"/>
    <n v="1"/>
    <n v="6.6666666666666666E-2"/>
  </r>
  <r>
    <x v="3842"/>
    <s v="CA-2016-101931"/>
    <x v="919"/>
    <d v="2016-10-31T00:00:00"/>
    <s v="First Class"/>
    <s v="TS-21370"/>
    <x v="477"/>
    <x v="1"/>
    <x v="0"/>
    <s v="Los Angeles"/>
    <x v="1"/>
    <n v="90049"/>
    <x v="1"/>
    <s v="OFF-BI-10004140"/>
    <x v="1"/>
    <x v="8"/>
    <x v="307"/>
    <x v="1600"/>
    <n v="2"/>
    <n v="0.2"/>
    <x v="1695"/>
    <x v="1"/>
    <x v="0"/>
    <n v="0.2"/>
    <n v="6.6666666666666666E-2"/>
  </r>
  <r>
    <x v="3843"/>
    <s v="CA-2016-101931"/>
    <x v="919"/>
    <d v="2016-10-31T00:00:00"/>
    <s v="First Class"/>
    <s v="TS-21370"/>
    <x v="477"/>
    <x v="1"/>
    <x v="0"/>
    <s v="Los Angeles"/>
    <x v="1"/>
    <n v="90049"/>
    <x v="1"/>
    <s v="OFF-SU-10002301"/>
    <x v="1"/>
    <x v="14"/>
    <x v="1582"/>
    <x v="3012"/>
    <n v="2"/>
    <n v="0"/>
    <x v="3361"/>
    <x v="1"/>
    <x v="0"/>
    <n v="0.2"/>
    <n v="6.6666666666666666E-2"/>
  </r>
  <r>
    <x v="3844"/>
    <s v="CA-2016-101931"/>
    <x v="919"/>
    <d v="2016-10-31T00:00:00"/>
    <s v="First Class"/>
    <s v="TS-21370"/>
    <x v="477"/>
    <x v="1"/>
    <x v="0"/>
    <s v="Los Angeles"/>
    <x v="1"/>
    <n v="90049"/>
    <x v="1"/>
    <s v="OFF-SU-10000646"/>
    <x v="1"/>
    <x v="14"/>
    <x v="262"/>
    <x v="3013"/>
    <n v="2"/>
    <n v="0"/>
    <x v="3362"/>
    <x v="1"/>
    <x v="0"/>
    <n v="0.2"/>
    <n v="6.6666666666666666E-2"/>
  </r>
  <r>
    <x v="3845"/>
    <s v="CA-2016-101931"/>
    <x v="919"/>
    <d v="2016-10-31T00:00:00"/>
    <s v="First Class"/>
    <s v="TS-21370"/>
    <x v="477"/>
    <x v="1"/>
    <x v="0"/>
    <s v="Los Angeles"/>
    <x v="1"/>
    <n v="90049"/>
    <x v="1"/>
    <s v="FUR-BO-10001337"/>
    <x v="0"/>
    <x v="0"/>
    <x v="430"/>
    <x v="3014"/>
    <n v="6"/>
    <n v="0.15"/>
    <x v="3363"/>
    <x v="1"/>
    <x v="0"/>
    <n v="0.2"/>
    <n v="6.6666666666666666E-2"/>
  </r>
  <r>
    <x v="3846"/>
    <s v="CA-2016-101931"/>
    <x v="919"/>
    <d v="2016-10-31T00:00:00"/>
    <s v="First Class"/>
    <s v="TS-21370"/>
    <x v="477"/>
    <x v="1"/>
    <x v="0"/>
    <s v="Los Angeles"/>
    <x v="1"/>
    <n v="90049"/>
    <x v="1"/>
    <s v="OFF-ST-10003442"/>
    <x v="1"/>
    <x v="4"/>
    <x v="86"/>
    <x v="1605"/>
    <n v="5"/>
    <n v="0"/>
    <x v="1700"/>
    <x v="1"/>
    <x v="0"/>
    <n v="0.2"/>
    <n v="6.6666666666666666E-2"/>
  </r>
  <r>
    <x v="3847"/>
    <s v="CA-2019-129000"/>
    <x v="920"/>
    <d v="2019-11-27T00:00:00"/>
    <s v="Second Class"/>
    <s v="SZ-20035"/>
    <x v="449"/>
    <x v="2"/>
    <x v="0"/>
    <s v="Canton"/>
    <x v="12"/>
    <n v="48187"/>
    <x v="2"/>
    <s v="OFF-ST-10001097"/>
    <x v="1"/>
    <x v="4"/>
    <x v="747"/>
    <x v="881"/>
    <n v="3"/>
    <n v="0"/>
    <x v="232"/>
    <x v="2"/>
    <x v="0"/>
    <n v="1"/>
    <n v="0.05"/>
  </r>
  <r>
    <x v="3848"/>
    <s v="CA-2019-161053"/>
    <x v="585"/>
    <d v="2019-09-23T00:00:00"/>
    <s v="First Class"/>
    <s v="JE-15745"/>
    <x v="32"/>
    <x v="0"/>
    <x v="0"/>
    <s v="Fayetteville"/>
    <x v="36"/>
    <n v="72701"/>
    <x v="0"/>
    <s v="OFF-BI-10004318"/>
    <x v="1"/>
    <x v="8"/>
    <x v="1583"/>
    <x v="3015"/>
    <n v="4"/>
    <n v="0"/>
    <x v="3364"/>
    <x v="0"/>
    <x v="0"/>
    <n v="0.5"/>
    <n v="4.3478260869565216E-2"/>
  </r>
  <r>
    <x v="3849"/>
    <s v="CA-2019-161053"/>
    <x v="585"/>
    <d v="2019-09-23T00:00:00"/>
    <s v="First Class"/>
    <s v="JE-15745"/>
    <x v="32"/>
    <x v="0"/>
    <x v="0"/>
    <s v="Fayetteville"/>
    <x v="36"/>
    <n v="72701"/>
    <x v="0"/>
    <s v="TEC-AC-10004633"/>
    <x v="2"/>
    <x v="11"/>
    <x v="60"/>
    <x v="2765"/>
    <n v="5"/>
    <n v="0"/>
    <x v="3068"/>
    <x v="0"/>
    <x v="0"/>
    <n v="0.5"/>
    <n v="4.3478260869565216E-2"/>
  </r>
  <r>
    <x v="3850"/>
    <s v="CA-2017-142377"/>
    <x v="784"/>
    <d v="2017-12-09T00:00:00"/>
    <s v="Standard Class"/>
    <s v="MS-17980"/>
    <x v="99"/>
    <x v="1"/>
    <x v="0"/>
    <s v="Springfield"/>
    <x v="25"/>
    <n v="65807"/>
    <x v="2"/>
    <s v="OFF-PA-10001970"/>
    <x v="1"/>
    <x v="10"/>
    <x v="314"/>
    <x v="3016"/>
    <n v="7"/>
    <n v="0"/>
    <x v="3365"/>
    <x v="2"/>
    <x v="0"/>
    <n v="1"/>
    <n v="9.0909090909090912E-2"/>
  </r>
  <r>
    <x v="3851"/>
    <s v="CA-2017-127593"/>
    <x v="481"/>
    <d v="2017-09-21T00:00:00"/>
    <s v="Same Day"/>
    <s v="DH-13675"/>
    <x v="723"/>
    <x v="2"/>
    <x v="0"/>
    <s v="Quincy"/>
    <x v="31"/>
    <n v="2169"/>
    <x v="3"/>
    <s v="FUR-FU-10004006"/>
    <x v="0"/>
    <x v="5"/>
    <x v="101"/>
    <x v="3017"/>
    <n v="2"/>
    <n v="0"/>
    <x v="3366"/>
    <x v="3"/>
    <x v="0"/>
    <n v="1"/>
    <n v="9.0909090909090912E-2"/>
  </r>
  <r>
    <x v="3852"/>
    <s v="CA-2019-130526"/>
    <x v="200"/>
    <d v="2019-11-29T00:00:00"/>
    <s v="First Class"/>
    <s v="GT-14755"/>
    <x v="150"/>
    <x v="0"/>
    <x v="0"/>
    <s v="Rockford"/>
    <x v="10"/>
    <n v="61107"/>
    <x v="2"/>
    <s v="OFF-BI-10001524"/>
    <x v="1"/>
    <x v="8"/>
    <x v="301"/>
    <x v="3018"/>
    <n v="8"/>
    <n v="0.8"/>
    <x v="3367"/>
    <x v="2"/>
    <x v="0"/>
    <n v="1"/>
    <n v="0.14285714285714285"/>
  </r>
  <r>
    <x v="3853"/>
    <s v="US-2019-131849"/>
    <x v="921"/>
    <d v="2019-06-10T00:00:00"/>
    <s v="Standard Class"/>
    <s v="GH-14410"/>
    <x v="689"/>
    <x v="2"/>
    <x v="0"/>
    <s v="San Francisco"/>
    <x v="1"/>
    <n v="94122"/>
    <x v="1"/>
    <s v="FUR-FU-10004164"/>
    <x v="0"/>
    <x v="5"/>
    <x v="1584"/>
    <x v="1931"/>
    <n v="1"/>
    <n v="0"/>
    <x v="3368"/>
    <x v="1"/>
    <x v="0"/>
    <n v="0.5"/>
    <n v="5.8823529411764705E-2"/>
  </r>
  <r>
    <x v="3854"/>
    <s v="US-2019-131849"/>
    <x v="921"/>
    <d v="2019-06-10T00:00:00"/>
    <s v="Standard Class"/>
    <s v="GH-14410"/>
    <x v="689"/>
    <x v="2"/>
    <x v="0"/>
    <s v="San Francisco"/>
    <x v="1"/>
    <n v="94122"/>
    <x v="1"/>
    <s v="OFF-ST-10002957"/>
    <x v="1"/>
    <x v="4"/>
    <x v="1492"/>
    <x v="1603"/>
    <n v="5"/>
    <n v="0"/>
    <x v="232"/>
    <x v="1"/>
    <x v="0"/>
    <n v="0.5"/>
    <n v="5.8823529411764705E-2"/>
  </r>
  <r>
    <x v="3855"/>
    <s v="US-2019-105389"/>
    <x v="436"/>
    <d v="2019-10-28T00:00:00"/>
    <s v="Second Class"/>
    <s v="DM-13015"/>
    <x v="661"/>
    <x v="0"/>
    <x v="0"/>
    <s v="San Antonio"/>
    <x v="5"/>
    <n v="78207"/>
    <x v="2"/>
    <s v="OFF-BI-10004364"/>
    <x v="1"/>
    <x v="8"/>
    <x v="305"/>
    <x v="3019"/>
    <n v="3"/>
    <n v="0.8"/>
    <x v="3369"/>
    <x v="2"/>
    <x v="0"/>
    <n v="0.33333333333333331"/>
    <n v="0.05"/>
  </r>
  <r>
    <x v="3856"/>
    <s v="US-2019-105389"/>
    <x v="436"/>
    <d v="2019-10-28T00:00:00"/>
    <s v="Second Class"/>
    <s v="DM-13015"/>
    <x v="661"/>
    <x v="0"/>
    <x v="0"/>
    <s v="San Antonio"/>
    <x v="5"/>
    <n v="78207"/>
    <x v="2"/>
    <s v="TEC-PH-10002824"/>
    <x v="2"/>
    <x v="7"/>
    <x v="1151"/>
    <x v="2991"/>
    <n v="5"/>
    <n v="0.2"/>
    <x v="3337"/>
    <x v="2"/>
    <x v="0"/>
    <n v="0.33333333333333331"/>
    <n v="0.05"/>
  </r>
  <r>
    <x v="3857"/>
    <s v="US-2019-105389"/>
    <x v="436"/>
    <d v="2019-10-28T00:00:00"/>
    <s v="Second Class"/>
    <s v="DM-13015"/>
    <x v="661"/>
    <x v="0"/>
    <x v="0"/>
    <s v="San Antonio"/>
    <x v="5"/>
    <n v="78207"/>
    <x v="2"/>
    <s v="OFF-AR-10000634"/>
    <x v="1"/>
    <x v="6"/>
    <x v="997"/>
    <x v="1518"/>
    <n v="3"/>
    <n v="0.2"/>
    <x v="3370"/>
    <x v="2"/>
    <x v="0"/>
    <n v="0.33333333333333331"/>
    <n v="0.05"/>
  </r>
  <r>
    <x v="3858"/>
    <s v="CA-2016-140816"/>
    <x v="414"/>
    <d v="2016-12-20T00:00:00"/>
    <s v="Same Day"/>
    <s v="TC-21295"/>
    <x v="646"/>
    <x v="0"/>
    <x v="0"/>
    <s v="Thornton"/>
    <x v="22"/>
    <n v="80229"/>
    <x v="1"/>
    <s v="TEC-AC-10001539"/>
    <x v="2"/>
    <x v="11"/>
    <x v="1585"/>
    <x v="3020"/>
    <n v="7"/>
    <n v="0.2"/>
    <x v="3371"/>
    <x v="1"/>
    <x v="1"/>
    <n v="1"/>
    <n v="6.25E-2"/>
  </r>
  <r>
    <x v="3859"/>
    <s v="CA-2019-154039"/>
    <x v="922"/>
    <d v="2019-02-22T00:00:00"/>
    <s v="Standard Class"/>
    <s v="JK-16120"/>
    <x v="451"/>
    <x v="2"/>
    <x v="0"/>
    <s v="Chicago"/>
    <x v="10"/>
    <n v="60653"/>
    <x v="2"/>
    <s v="FUR-TA-10001932"/>
    <x v="0"/>
    <x v="3"/>
    <x v="848"/>
    <x v="3021"/>
    <n v="3"/>
    <n v="0.5"/>
    <x v="3372"/>
    <x v="2"/>
    <x v="0"/>
    <n v="0.5"/>
    <n v="5.8823529411764705E-2"/>
  </r>
  <r>
    <x v="3860"/>
    <s v="CA-2019-154039"/>
    <x v="922"/>
    <d v="2019-02-22T00:00:00"/>
    <s v="Standard Class"/>
    <s v="JK-16120"/>
    <x v="451"/>
    <x v="2"/>
    <x v="0"/>
    <s v="Chicago"/>
    <x v="10"/>
    <n v="60653"/>
    <x v="2"/>
    <s v="TEC-PH-10002789"/>
    <x v="2"/>
    <x v="7"/>
    <x v="1586"/>
    <x v="1889"/>
    <n v="1"/>
    <n v="0.2"/>
    <x v="3373"/>
    <x v="2"/>
    <x v="0"/>
    <n v="0.5"/>
    <n v="5.8823529411764705E-2"/>
  </r>
  <r>
    <x v="3861"/>
    <s v="CA-2016-135755"/>
    <x v="523"/>
    <d v="2016-05-10T00:00:00"/>
    <s v="Standard Class"/>
    <s v="NC-18415"/>
    <x v="720"/>
    <x v="0"/>
    <x v="0"/>
    <s v="Yonkers"/>
    <x v="15"/>
    <n v="10701"/>
    <x v="3"/>
    <s v="OFF-BI-10004828"/>
    <x v="1"/>
    <x v="8"/>
    <x v="1587"/>
    <x v="3022"/>
    <n v="3"/>
    <n v="0.2"/>
    <x v="3374"/>
    <x v="3"/>
    <x v="0"/>
    <n v="0.5"/>
    <n v="7.1428571428571425E-2"/>
  </r>
  <r>
    <x v="3862"/>
    <s v="CA-2016-135755"/>
    <x v="523"/>
    <d v="2016-05-10T00:00:00"/>
    <s v="Standard Class"/>
    <s v="NC-18415"/>
    <x v="720"/>
    <x v="0"/>
    <x v="0"/>
    <s v="Yonkers"/>
    <x v="15"/>
    <n v="10701"/>
    <x v="3"/>
    <s v="OFF-BI-10003981"/>
    <x v="1"/>
    <x v="8"/>
    <x v="109"/>
    <x v="3023"/>
    <n v="3"/>
    <n v="0.2"/>
    <x v="3375"/>
    <x v="3"/>
    <x v="0"/>
    <n v="0.5"/>
    <n v="7.1428571428571425E-2"/>
  </r>
  <r>
    <x v="3863"/>
    <s v="CA-2019-123246"/>
    <x v="161"/>
    <d v="2019-10-19T00:00:00"/>
    <s v="Second Class"/>
    <s v="AJ-10960"/>
    <x v="195"/>
    <x v="0"/>
    <x v="0"/>
    <s v="San Diego"/>
    <x v="1"/>
    <n v="92037"/>
    <x v="1"/>
    <s v="OFF-AR-10001770"/>
    <x v="1"/>
    <x v="6"/>
    <x v="1588"/>
    <x v="3024"/>
    <n v="4"/>
    <n v="0"/>
    <x v="3376"/>
    <x v="1"/>
    <x v="0"/>
    <n v="1"/>
    <n v="0.2"/>
  </r>
  <r>
    <x v="3864"/>
    <s v="CA-2017-157133"/>
    <x v="109"/>
    <d v="2017-12-03T00:00:00"/>
    <s v="Standard Class"/>
    <s v="LC-16885"/>
    <x v="62"/>
    <x v="0"/>
    <x v="0"/>
    <s v="Champaign"/>
    <x v="10"/>
    <n v="61821"/>
    <x v="2"/>
    <s v="FUR-FU-10004904"/>
    <x v="0"/>
    <x v="5"/>
    <x v="1589"/>
    <x v="3025"/>
    <n v="5"/>
    <n v="0.6"/>
    <x v="3377"/>
    <x v="2"/>
    <x v="0"/>
    <n v="1"/>
    <n v="4.3478260869565216E-2"/>
  </r>
  <r>
    <x v="3865"/>
    <s v="CA-2016-124709"/>
    <x v="923"/>
    <d v="2016-07-29T00:00:00"/>
    <s v="Second Class"/>
    <s v="GW-14605"/>
    <x v="543"/>
    <x v="0"/>
    <x v="0"/>
    <s v="San Francisco"/>
    <x v="1"/>
    <n v="94122"/>
    <x v="1"/>
    <s v="TEC-AC-10002842"/>
    <x v="2"/>
    <x v="11"/>
    <x v="1185"/>
    <x v="1685"/>
    <n v="2"/>
    <n v="0"/>
    <x v="1785"/>
    <x v="1"/>
    <x v="0"/>
    <n v="1"/>
    <n v="0.1111111111111111"/>
  </r>
  <r>
    <x v="3866"/>
    <s v="CA-2019-146360"/>
    <x v="756"/>
    <d v="2019-04-25T00:00:00"/>
    <s v="Second Class"/>
    <s v="SC-20305"/>
    <x v="253"/>
    <x v="0"/>
    <x v="0"/>
    <s v="Lawrence"/>
    <x v="14"/>
    <n v="46226"/>
    <x v="2"/>
    <s v="TEC-AC-10003590"/>
    <x v="2"/>
    <x v="11"/>
    <x v="1102"/>
    <x v="3026"/>
    <n v="6"/>
    <n v="0"/>
    <x v="3378"/>
    <x v="2"/>
    <x v="0"/>
    <n v="1"/>
    <n v="8.3333333333333329E-2"/>
  </r>
  <r>
    <x v="3867"/>
    <s v="CA-2017-132486"/>
    <x v="924"/>
    <d v="2017-10-27T00:00:00"/>
    <s v="Second Class"/>
    <s v="JF-15355"/>
    <x v="282"/>
    <x v="0"/>
    <x v="0"/>
    <s v="San Diego"/>
    <x v="1"/>
    <n v="92105"/>
    <x v="1"/>
    <s v="TEC-AC-10000710"/>
    <x v="2"/>
    <x v="11"/>
    <x v="678"/>
    <x v="3027"/>
    <n v="9"/>
    <n v="0"/>
    <x v="3379"/>
    <x v="1"/>
    <x v="0"/>
    <n v="0.16666666666666666"/>
    <n v="6.25E-2"/>
  </r>
  <r>
    <x v="3868"/>
    <s v="CA-2017-132486"/>
    <x v="924"/>
    <d v="2017-10-27T00:00:00"/>
    <s v="Second Class"/>
    <s v="JF-15355"/>
    <x v="282"/>
    <x v="0"/>
    <x v="0"/>
    <s v="San Diego"/>
    <x v="1"/>
    <n v="92105"/>
    <x v="1"/>
    <s v="FUR-CH-10004495"/>
    <x v="0"/>
    <x v="1"/>
    <x v="1484"/>
    <x v="3028"/>
    <n v="1"/>
    <n v="0.2"/>
    <x v="3380"/>
    <x v="1"/>
    <x v="0"/>
    <n v="0.16666666666666666"/>
    <n v="6.25E-2"/>
  </r>
  <r>
    <x v="3869"/>
    <s v="CA-2017-132486"/>
    <x v="924"/>
    <d v="2017-10-27T00:00:00"/>
    <s v="Second Class"/>
    <s v="JF-15355"/>
    <x v="282"/>
    <x v="0"/>
    <x v="0"/>
    <s v="San Diego"/>
    <x v="1"/>
    <n v="92105"/>
    <x v="1"/>
    <s v="FUR-CH-10004540"/>
    <x v="0"/>
    <x v="1"/>
    <x v="871"/>
    <x v="3029"/>
    <n v="7"/>
    <n v="0.2"/>
    <x v="3381"/>
    <x v="1"/>
    <x v="0"/>
    <n v="0.16666666666666666"/>
    <n v="6.25E-2"/>
  </r>
  <r>
    <x v="3870"/>
    <s v="CA-2017-132486"/>
    <x v="924"/>
    <d v="2017-10-27T00:00:00"/>
    <s v="Second Class"/>
    <s v="JF-15355"/>
    <x v="282"/>
    <x v="0"/>
    <x v="0"/>
    <s v="San Diego"/>
    <x v="1"/>
    <n v="92105"/>
    <x v="1"/>
    <s v="OFF-PA-10004971"/>
    <x v="1"/>
    <x v="10"/>
    <x v="609"/>
    <x v="1057"/>
    <n v="2"/>
    <n v="0"/>
    <x v="1302"/>
    <x v="1"/>
    <x v="0"/>
    <n v="0.16666666666666666"/>
    <n v="6.25E-2"/>
  </r>
  <r>
    <x v="3871"/>
    <s v="CA-2017-132486"/>
    <x v="924"/>
    <d v="2017-10-27T00:00:00"/>
    <s v="Second Class"/>
    <s v="JF-15355"/>
    <x v="282"/>
    <x v="0"/>
    <x v="0"/>
    <s v="San Diego"/>
    <x v="1"/>
    <n v="92105"/>
    <x v="1"/>
    <s v="OFF-EN-10002600"/>
    <x v="1"/>
    <x v="12"/>
    <x v="111"/>
    <x v="3030"/>
    <n v="4"/>
    <n v="0"/>
    <x v="3382"/>
    <x v="1"/>
    <x v="0"/>
    <n v="0.16666666666666666"/>
    <n v="6.25E-2"/>
  </r>
  <r>
    <x v="3872"/>
    <s v="CA-2017-132486"/>
    <x v="924"/>
    <d v="2017-10-27T00:00:00"/>
    <s v="Second Class"/>
    <s v="JF-15355"/>
    <x v="282"/>
    <x v="0"/>
    <x v="0"/>
    <s v="San Diego"/>
    <x v="1"/>
    <n v="92105"/>
    <x v="1"/>
    <s v="FUR-CH-10001854"/>
    <x v="0"/>
    <x v="1"/>
    <x v="1119"/>
    <x v="3031"/>
    <n v="3"/>
    <n v="0.2"/>
    <x v="3383"/>
    <x v="1"/>
    <x v="0"/>
    <n v="0.16666666666666666"/>
    <n v="6.25E-2"/>
  </r>
  <r>
    <x v="3873"/>
    <s v="CA-2018-136231"/>
    <x v="64"/>
    <d v="2018-09-07T00:00:00"/>
    <s v="Second Class"/>
    <s v="DM-13015"/>
    <x v="661"/>
    <x v="0"/>
    <x v="0"/>
    <s v="Johnson City"/>
    <x v="18"/>
    <n v="37604"/>
    <x v="0"/>
    <s v="OFF-EN-10001099"/>
    <x v="1"/>
    <x v="12"/>
    <x v="153"/>
    <x v="3032"/>
    <n v="3"/>
    <n v="0.2"/>
    <x v="3384"/>
    <x v="0"/>
    <x v="0"/>
    <n v="0.25"/>
    <n v="0.05"/>
  </r>
  <r>
    <x v="3874"/>
    <s v="CA-2018-136231"/>
    <x v="64"/>
    <d v="2018-09-07T00:00:00"/>
    <s v="Second Class"/>
    <s v="DM-13015"/>
    <x v="661"/>
    <x v="0"/>
    <x v="0"/>
    <s v="Johnson City"/>
    <x v="18"/>
    <n v="37604"/>
    <x v="0"/>
    <s v="OFF-BI-10001597"/>
    <x v="1"/>
    <x v="8"/>
    <x v="798"/>
    <x v="3033"/>
    <n v="7"/>
    <n v="0.7"/>
    <x v="3385"/>
    <x v="0"/>
    <x v="0"/>
    <n v="0.25"/>
    <n v="0.05"/>
  </r>
  <r>
    <x v="3875"/>
    <s v="CA-2018-136231"/>
    <x v="64"/>
    <d v="2018-09-07T00:00:00"/>
    <s v="Second Class"/>
    <s v="DM-13015"/>
    <x v="661"/>
    <x v="0"/>
    <x v="0"/>
    <s v="Johnson City"/>
    <x v="18"/>
    <n v="37604"/>
    <x v="0"/>
    <s v="TEC-PH-10002660"/>
    <x v="2"/>
    <x v="7"/>
    <x v="704"/>
    <x v="3034"/>
    <n v="2"/>
    <n v="0.2"/>
    <x v="3386"/>
    <x v="0"/>
    <x v="0"/>
    <n v="0.25"/>
    <n v="0.05"/>
  </r>
  <r>
    <x v="3876"/>
    <s v="CA-2018-136231"/>
    <x v="64"/>
    <d v="2018-09-07T00:00:00"/>
    <s v="Second Class"/>
    <s v="DM-13015"/>
    <x v="661"/>
    <x v="0"/>
    <x v="0"/>
    <s v="Johnson City"/>
    <x v="18"/>
    <n v="37604"/>
    <x v="0"/>
    <s v="OFF-PA-10000327"/>
    <x v="1"/>
    <x v="10"/>
    <x v="1437"/>
    <x v="1518"/>
    <n v="3"/>
    <n v="0.2"/>
    <x v="1603"/>
    <x v="0"/>
    <x v="0"/>
    <n v="0.25"/>
    <n v="0.05"/>
  </r>
  <r>
    <x v="3877"/>
    <s v="CA-2018-140641"/>
    <x v="99"/>
    <d v="2018-11-02T00:00:00"/>
    <s v="Standard Class"/>
    <s v="EP-13915"/>
    <x v="212"/>
    <x v="0"/>
    <x v="0"/>
    <s v="Tampa"/>
    <x v="2"/>
    <n v="33614"/>
    <x v="0"/>
    <s v="OFF-BI-10001191"/>
    <x v="1"/>
    <x v="8"/>
    <x v="979"/>
    <x v="3035"/>
    <n v="5"/>
    <n v="0.7"/>
    <x v="3387"/>
    <x v="0"/>
    <x v="0"/>
    <n v="1"/>
    <n v="3.2258064516129031E-2"/>
  </r>
  <r>
    <x v="3878"/>
    <s v="CA-2016-151001"/>
    <x v="267"/>
    <d v="2016-04-07T00:00:00"/>
    <s v="First Class"/>
    <s v="JG-15805"/>
    <x v="189"/>
    <x v="1"/>
    <x v="0"/>
    <s v="Decatur"/>
    <x v="10"/>
    <n v="62521"/>
    <x v="2"/>
    <s v="OFF-ST-10003455"/>
    <x v="1"/>
    <x v="4"/>
    <x v="171"/>
    <x v="1612"/>
    <n v="4"/>
    <n v="0.2"/>
    <x v="185"/>
    <x v="2"/>
    <x v="0"/>
    <n v="0.5"/>
    <n v="0.1111111111111111"/>
  </r>
  <r>
    <x v="3879"/>
    <s v="CA-2016-151001"/>
    <x v="267"/>
    <d v="2016-04-07T00:00:00"/>
    <s v="First Class"/>
    <s v="JG-15805"/>
    <x v="189"/>
    <x v="1"/>
    <x v="0"/>
    <s v="Decatur"/>
    <x v="10"/>
    <n v="62521"/>
    <x v="2"/>
    <s v="OFF-ST-10001031"/>
    <x v="1"/>
    <x v="4"/>
    <x v="1560"/>
    <x v="3036"/>
    <n v="4"/>
    <n v="0.2"/>
    <x v="3388"/>
    <x v="2"/>
    <x v="0"/>
    <n v="0.5"/>
    <n v="0.1111111111111111"/>
  </r>
  <r>
    <x v="3880"/>
    <s v="CA-2017-129896"/>
    <x v="925"/>
    <d v="2017-06-20T00:00:00"/>
    <s v="Standard Class"/>
    <s v="PF-19120"/>
    <x v="724"/>
    <x v="0"/>
    <x v="0"/>
    <s v="Gilbert"/>
    <x v="16"/>
    <n v="85234"/>
    <x v="1"/>
    <s v="OFF-PA-10002245"/>
    <x v="1"/>
    <x v="10"/>
    <x v="1343"/>
    <x v="383"/>
    <n v="2"/>
    <n v="0.2"/>
    <x v="3389"/>
    <x v="1"/>
    <x v="0"/>
    <n v="0.25"/>
    <n v="5.2631578947368418E-2"/>
  </r>
  <r>
    <x v="3881"/>
    <s v="CA-2017-129896"/>
    <x v="925"/>
    <d v="2017-06-20T00:00:00"/>
    <s v="Standard Class"/>
    <s v="PF-19120"/>
    <x v="724"/>
    <x v="0"/>
    <x v="0"/>
    <s v="Gilbert"/>
    <x v="16"/>
    <n v="85234"/>
    <x v="1"/>
    <s v="OFF-ST-10004804"/>
    <x v="1"/>
    <x v="4"/>
    <x v="233"/>
    <x v="250"/>
    <n v="2"/>
    <n v="0.2"/>
    <x v="252"/>
    <x v="1"/>
    <x v="0"/>
    <n v="0.25"/>
    <n v="5.2631578947368418E-2"/>
  </r>
  <r>
    <x v="3882"/>
    <s v="CA-2017-129896"/>
    <x v="925"/>
    <d v="2017-06-20T00:00:00"/>
    <s v="Standard Class"/>
    <s v="PF-19120"/>
    <x v="724"/>
    <x v="0"/>
    <x v="0"/>
    <s v="Gilbert"/>
    <x v="16"/>
    <n v="85234"/>
    <x v="1"/>
    <s v="FUR-FU-10004904"/>
    <x v="0"/>
    <x v="5"/>
    <x v="1589"/>
    <x v="3037"/>
    <n v="6"/>
    <n v="0.2"/>
    <x v="3390"/>
    <x v="1"/>
    <x v="0"/>
    <n v="0.25"/>
    <n v="5.2631578947368418E-2"/>
  </r>
  <r>
    <x v="3883"/>
    <s v="CA-2017-129896"/>
    <x v="925"/>
    <d v="2017-06-20T00:00:00"/>
    <s v="Standard Class"/>
    <s v="PF-19120"/>
    <x v="724"/>
    <x v="0"/>
    <x v="0"/>
    <s v="Gilbert"/>
    <x v="16"/>
    <n v="85234"/>
    <x v="1"/>
    <s v="FUR-FU-10002396"/>
    <x v="0"/>
    <x v="5"/>
    <x v="1590"/>
    <x v="3038"/>
    <n v="4"/>
    <n v="0.2"/>
    <x v="3391"/>
    <x v="1"/>
    <x v="0"/>
    <n v="0.25"/>
    <n v="5.2631578947368418E-2"/>
  </r>
  <r>
    <x v="3884"/>
    <s v="CA-2016-152849"/>
    <x v="260"/>
    <d v="2016-07-12T00:00:00"/>
    <s v="Standard Class"/>
    <s v="DW-13195"/>
    <x v="694"/>
    <x v="1"/>
    <x v="0"/>
    <s v="Knoxville"/>
    <x v="18"/>
    <n v="37918"/>
    <x v="0"/>
    <s v="OFF-AR-10002833"/>
    <x v="1"/>
    <x v="6"/>
    <x v="6"/>
    <x v="972"/>
    <n v="3"/>
    <n v="0.2"/>
    <x v="1594"/>
    <x v="0"/>
    <x v="0"/>
    <n v="1"/>
    <n v="0.1111111111111111"/>
  </r>
  <r>
    <x v="3885"/>
    <s v="US-2019-127341"/>
    <x v="926"/>
    <d v="2019-02-02T00:00:00"/>
    <s v="Standard Class"/>
    <s v="CK-12595"/>
    <x v="242"/>
    <x v="0"/>
    <x v="0"/>
    <s v="Chicago"/>
    <x v="10"/>
    <n v="60653"/>
    <x v="2"/>
    <s v="OFF-BI-10001072"/>
    <x v="1"/>
    <x v="8"/>
    <x v="280"/>
    <x v="3039"/>
    <n v="4"/>
    <n v="0.8"/>
    <x v="3392"/>
    <x v="2"/>
    <x v="0"/>
    <n v="1"/>
    <n v="0.04"/>
  </r>
  <r>
    <x v="3886"/>
    <s v="CA-2018-167759"/>
    <x v="840"/>
    <d v="2018-03-08T00:00:00"/>
    <s v="Second Class"/>
    <s v="CC-12670"/>
    <x v="113"/>
    <x v="0"/>
    <x v="0"/>
    <s v="Bloomington"/>
    <x v="14"/>
    <n v="47401"/>
    <x v="2"/>
    <s v="TEC-PH-10003171"/>
    <x v="2"/>
    <x v="7"/>
    <x v="1504"/>
    <x v="3040"/>
    <n v="3"/>
    <n v="0"/>
    <x v="3393"/>
    <x v="2"/>
    <x v="1"/>
    <n v="1"/>
    <n v="7.1428571428571425E-2"/>
  </r>
  <r>
    <x v="3887"/>
    <s v="CA-2016-100895"/>
    <x v="270"/>
    <d v="2016-06-06T00:00:00"/>
    <s v="Standard Class"/>
    <s v="SV-20785"/>
    <x v="647"/>
    <x v="0"/>
    <x v="0"/>
    <s v="Roswell"/>
    <x v="32"/>
    <n v="30076"/>
    <x v="0"/>
    <s v="OFF-AR-10004511"/>
    <x v="1"/>
    <x v="6"/>
    <x v="1237"/>
    <x v="18"/>
    <n v="2"/>
    <n v="0"/>
    <x v="3394"/>
    <x v="0"/>
    <x v="0"/>
    <n v="0.33333333333333331"/>
    <n v="0.04"/>
  </r>
  <r>
    <x v="3888"/>
    <s v="CA-2016-100895"/>
    <x v="270"/>
    <d v="2016-06-06T00:00:00"/>
    <s v="Standard Class"/>
    <s v="SV-20785"/>
    <x v="647"/>
    <x v="0"/>
    <x v="0"/>
    <s v="Roswell"/>
    <x v="32"/>
    <n v="30076"/>
    <x v="0"/>
    <s v="TEC-PH-10001425"/>
    <x v="2"/>
    <x v="7"/>
    <x v="516"/>
    <x v="764"/>
    <n v="3"/>
    <n v="0"/>
    <x v="3395"/>
    <x v="0"/>
    <x v="0"/>
    <n v="0.33333333333333331"/>
    <n v="0.04"/>
  </r>
  <r>
    <x v="3889"/>
    <s v="CA-2016-100895"/>
    <x v="270"/>
    <d v="2016-06-06T00:00:00"/>
    <s v="Standard Class"/>
    <s v="SV-20785"/>
    <x v="647"/>
    <x v="0"/>
    <x v="0"/>
    <s v="Roswell"/>
    <x v="32"/>
    <n v="30076"/>
    <x v="0"/>
    <s v="OFF-ST-10001490"/>
    <x v="1"/>
    <x v="4"/>
    <x v="518"/>
    <x v="3041"/>
    <n v="2"/>
    <n v="0"/>
    <x v="3396"/>
    <x v="0"/>
    <x v="0"/>
    <n v="0.33333333333333331"/>
    <n v="0.04"/>
  </r>
  <r>
    <x v="3890"/>
    <s v="US-2018-163881"/>
    <x v="390"/>
    <d v="2018-11-30T00:00:00"/>
    <s v="Standard Class"/>
    <s v="SP-20860"/>
    <x v="133"/>
    <x v="1"/>
    <x v="0"/>
    <s v="Los Angeles"/>
    <x v="1"/>
    <n v="90036"/>
    <x v="1"/>
    <s v="TEC-AC-10003033"/>
    <x v="2"/>
    <x v="11"/>
    <x v="763"/>
    <x v="3042"/>
    <n v="2"/>
    <n v="0"/>
    <x v="3397"/>
    <x v="1"/>
    <x v="0"/>
    <n v="0.33333333333333331"/>
    <n v="4.1666666666666664E-2"/>
  </r>
  <r>
    <x v="3891"/>
    <s v="US-2018-163881"/>
    <x v="390"/>
    <d v="2018-11-30T00:00:00"/>
    <s v="Standard Class"/>
    <s v="SP-20860"/>
    <x v="133"/>
    <x v="1"/>
    <x v="0"/>
    <s v="Los Angeles"/>
    <x v="1"/>
    <n v="90036"/>
    <x v="1"/>
    <s v="FUR-CH-10001394"/>
    <x v="0"/>
    <x v="1"/>
    <x v="654"/>
    <x v="3043"/>
    <n v="6"/>
    <n v="0.2"/>
    <x v="3398"/>
    <x v="1"/>
    <x v="0"/>
    <n v="0.33333333333333331"/>
    <n v="4.1666666666666664E-2"/>
  </r>
  <r>
    <x v="3892"/>
    <s v="US-2018-163881"/>
    <x v="390"/>
    <d v="2018-11-30T00:00:00"/>
    <s v="Standard Class"/>
    <s v="SP-20860"/>
    <x v="133"/>
    <x v="1"/>
    <x v="0"/>
    <s v="Los Angeles"/>
    <x v="1"/>
    <n v="90036"/>
    <x v="1"/>
    <s v="TEC-AC-10000420"/>
    <x v="2"/>
    <x v="11"/>
    <x v="1496"/>
    <x v="3044"/>
    <n v="8"/>
    <n v="0"/>
    <x v="3399"/>
    <x v="1"/>
    <x v="0"/>
    <n v="0.33333333333333331"/>
    <n v="4.1666666666666664E-2"/>
  </r>
  <r>
    <x v="3893"/>
    <s v="US-2018-144547"/>
    <x v="338"/>
    <d v="2018-11-14T00:00:00"/>
    <s v="Standard Class"/>
    <s v="MS-17770"/>
    <x v="474"/>
    <x v="0"/>
    <x v="0"/>
    <s v="Houston"/>
    <x v="5"/>
    <n v="77036"/>
    <x v="2"/>
    <s v="TEC-AC-10004901"/>
    <x v="2"/>
    <x v="11"/>
    <x v="648"/>
    <x v="1790"/>
    <n v="7"/>
    <n v="0.2"/>
    <x v="3400"/>
    <x v="2"/>
    <x v="0"/>
    <n v="1"/>
    <n v="5.2631578947368418E-2"/>
  </r>
  <r>
    <x v="3894"/>
    <s v="US-2016-112200"/>
    <x v="754"/>
    <d v="2016-11-28T00:00:00"/>
    <s v="Standard Class"/>
    <s v="TC-21475"/>
    <x v="679"/>
    <x v="2"/>
    <x v="0"/>
    <s v="Bolingbrook"/>
    <x v="10"/>
    <n v="60440"/>
    <x v="2"/>
    <s v="OFF-BI-10002571"/>
    <x v="1"/>
    <x v="8"/>
    <x v="1213"/>
    <x v="3045"/>
    <n v="5"/>
    <n v="0.8"/>
    <x v="3401"/>
    <x v="2"/>
    <x v="0"/>
    <n v="1"/>
    <n v="9.0909090909090912E-2"/>
  </r>
  <r>
    <x v="3895"/>
    <s v="CA-2019-110212"/>
    <x v="927"/>
    <d v="2019-05-05T00:00:00"/>
    <s v="Standard Class"/>
    <s v="SJ-20125"/>
    <x v="319"/>
    <x v="2"/>
    <x v="0"/>
    <s v="Texarkana"/>
    <x v="36"/>
    <n v="71854"/>
    <x v="0"/>
    <s v="TEC-AC-10002331"/>
    <x v="2"/>
    <x v="11"/>
    <x v="1591"/>
    <x v="3046"/>
    <n v="5"/>
    <n v="0"/>
    <x v="3402"/>
    <x v="0"/>
    <x v="0"/>
    <n v="1"/>
    <n v="4.1666666666666664E-2"/>
  </r>
  <r>
    <x v="3896"/>
    <s v="CA-2019-134285"/>
    <x v="226"/>
    <d v="2019-12-12T00:00:00"/>
    <s v="Standard Class"/>
    <s v="DS-13180"/>
    <x v="103"/>
    <x v="1"/>
    <x v="0"/>
    <s v="San Antonio"/>
    <x v="5"/>
    <n v="78207"/>
    <x v="2"/>
    <s v="OFF-FA-10000611"/>
    <x v="1"/>
    <x v="13"/>
    <x v="1074"/>
    <x v="3047"/>
    <n v="3"/>
    <n v="0.2"/>
    <x v="3403"/>
    <x v="2"/>
    <x v="0"/>
    <n v="0.5"/>
    <n v="0.05"/>
  </r>
  <r>
    <x v="3897"/>
    <s v="CA-2019-134285"/>
    <x v="226"/>
    <d v="2019-12-12T00:00:00"/>
    <s v="Standard Class"/>
    <s v="DS-13180"/>
    <x v="103"/>
    <x v="1"/>
    <x v="0"/>
    <s v="San Antonio"/>
    <x v="5"/>
    <n v="78207"/>
    <x v="2"/>
    <s v="OFF-PA-10000304"/>
    <x v="1"/>
    <x v="10"/>
    <x v="88"/>
    <x v="12"/>
    <n v="3"/>
    <n v="0.2"/>
    <x v="12"/>
    <x v="2"/>
    <x v="0"/>
    <n v="0.5"/>
    <n v="0.05"/>
  </r>
  <r>
    <x v="3898"/>
    <s v="CA-2019-102267"/>
    <x v="329"/>
    <d v="2019-12-04T00:00:00"/>
    <s v="Standard Class"/>
    <s v="SC-20800"/>
    <x v="561"/>
    <x v="0"/>
    <x v="0"/>
    <s v="Edinburg"/>
    <x v="5"/>
    <n v="78539"/>
    <x v="2"/>
    <s v="OFF-FA-10000611"/>
    <x v="1"/>
    <x v="13"/>
    <x v="1074"/>
    <x v="3005"/>
    <n v="2"/>
    <n v="0.2"/>
    <x v="3354"/>
    <x v="2"/>
    <x v="0"/>
    <n v="1"/>
    <n v="0.2"/>
  </r>
  <r>
    <x v="3899"/>
    <s v="CA-2019-157980"/>
    <x v="226"/>
    <d v="2019-12-09T00:00:00"/>
    <s v="First Class"/>
    <s v="SH-20395"/>
    <x v="129"/>
    <x v="0"/>
    <x v="0"/>
    <s v="Toledo"/>
    <x v="24"/>
    <n v="43615"/>
    <x v="3"/>
    <s v="TEC-AC-10002567"/>
    <x v="2"/>
    <x v="11"/>
    <x v="428"/>
    <x v="2506"/>
    <n v="2"/>
    <n v="0.2"/>
    <x v="3404"/>
    <x v="3"/>
    <x v="0"/>
    <n v="1"/>
    <n v="6.6666666666666666E-2"/>
  </r>
  <r>
    <x v="3900"/>
    <s v="CA-2017-121097"/>
    <x v="928"/>
    <d v="2017-01-08T00:00:00"/>
    <s v="Standard Class"/>
    <s v="SF-20965"/>
    <x v="245"/>
    <x v="1"/>
    <x v="0"/>
    <s v="Baytown"/>
    <x v="5"/>
    <n v="77520"/>
    <x v="2"/>
    <s v="OFF-PA-10001937"/>
    <x v="1"/>
    <x v="10"/>
    <x v="289"/>
    <x v="563"/>
    <n v="2"/>
    <n v="0.2"/>
    <x v="572"/>
    <x v="2"/>
    <x v="0"/>
    <n v="1"/>
    <n v="5.8823529411764705E-2"/>
  </r>
  <r>
    <x v="3901"/>
    <s v="CA-2017-151043"/>
    <x v="717"/>
    <d v="2017-11-20T00:00:00"/>
    <s v="Standard Class"/>
    <s v="MG-17680"/>
    <x v="67"/>
    <x v="2"/>
    <x v="0"/>
    <s v="Philadelphia"/>
    <x v="9"/>
    <n v="19143"/>
    <x v="3"/>
    <s v="TEC-AC-10001090"/>
    <x v="2"/>
    <x v="11"/>
    <x v="1592"/>
    <x v="736"/>
    <n v="2"/>
    <n v="0.2"/>
    <x v="3405"/>
    <x v="3"/>
    <x v="0"/>
    <n v="1"/>
    <n v="0.1"/>
  </r>
  <r>
    <x v="3902"/>
    <s v="US-2017-119312"/>
    <x v="653"/>
    <d v="2017-10-07T00:00:00"/>
    <s v="Second Class"/>
    <s v="CS-12400"/>
    <x v="37"/>
    <x v="2"/>
    <x v="0"/>
    <s v="Los Angeles"/>
    <x v="1"/>
    <n v="90045"/>
    <x v="1"/>
    <s v="OFF-ST-10000943"/>
    <x v="1"/>
    <x v="4"/>
    <x v="1204"/>
    <x v="3048"/>
    <n v="14"/>
    <n v="0"/>
    <x v="3406"/>
    <x v="1"/>
    <x v="0"/>
    <n v="1"/>
    <n v="7.1428571428571425E-2"/>
  </r>
  <r>
    <x v="3903"/>
    <s v="CA-2017-167010"/>
    <x v="57"/>
    <d v="2017-04-10T00:00:00"/>
    <s v="Standard Class"/>
    <s v="VT-21700"/>
    <x v="725"/>
    <x v="2"/>
    <x v="0"/>
    <s v="Philadelphia"/>
    <x v="9"/>
    <n v="19143"/>
    <x v="3"/>
    <s v="OFF-AP-10004036"/>
    <x v="1"/>
    <x v="9"/>
    <x v="1282"/>
    <x v="3049"/>
    <n v="7"/>
    <n v="0.2"/>
    <x v="3407"/>
    <x v="3"/>
    <x v="0"/>
    <n v="0.125"/>
    <n v="0.1111111111111111"/>
  </r>
  <r>
    <x v="3904"/>
    <s v="CA-2017-167010"/>
    <x v="57"/>
    <d v="2017-04-10T00:00:00"/>
    <s v="Standard Class"/>
    <s v="VT-21700"/>
    <x v="725"/>
    <x v="2"/>
    <x v="0"/>
    <s v="Philadelphia"/>
    <x v="9"/>
    <n v="19143"/>
    <x v="3"/>
    <s v="OFF-ST-10003816"/>
    <x v="1"/>
    <x v="4"/>
    <x v="717"/>
    <x v="2533"/>
    <n v="4"/>
    <n v="0.2"/>
    <x v="2778"/>
    <x v="3"/>
    <x v="0"/>
    <n v="0.125"/>
    <n v="0.1111111111111111"/>
  </r>
  <r>
    <x v="3905"/>
    <s v="CA-2017-167010"/>
    <x v="57"/>
    <d v="2017-04-10T00:00:00"/>
    <s v="Standard Class"/>
    <s v="VT-21700"/>
    <x v="725"/>
    <x v="2"/>
    <x v="0"/>
    <s v="Philadelphia"/>
    <x v="9"/>
    <n v="19143"/>
    <x v="3"/>
    <s v="OFF-BI-10002072"/>
    <x v="1"/>
    <x v="8"/>
    <x v="838"/>
    <x v="3050"/>
    <n v="4"/>
    <n v="0.7"/>
    <x v="3408"/>
    <x v="3"/>
    <x v="0"/>
    <n v="0.125"/>
    <n v="0.1111111111111111"/>
  </r>
  <r>
    <x v="3906"/>
    <s v="CA-2017-167010"/>
    <x v="57"/>
    <d v="2017-04-10T00:00:00"/>
    <s v="Standard Class"/>
    <s v="VT-21700"/>
    <x v="725"/>
    <x v="2"/>
    <x v="0"/>
    <s v="Philadelphia"/>
    <x v="9"/>
    <n v="19143"/>
    <x v="3"/>
    <s v="FUR-FU-10001468"/>
    <x v="0"/>
    <x v="5"/>
    <x v="1289"/>
    <x v="1957"/>
    <n v="4"/>
    <n v="0.2"/>
    <x v="2108"/>
    <x v="3"/>
    <x v="0"/>
    <n v="0.125"/>
    <n v="0.1111111111111111"/>
  </r>
  <r>
    <x v="3907"/>
    <s v="CA-2017-167010"/>
    <x v="57"/>
    <d v="2017-04-10T00:00:00"/>
    <s v="Standard Class"/>
    <s v="VT-21700"/>
    <x v="725"/>
    <x v="2"/>
    <x v="0"/>
    <s v="Philadelphia"/>
    <x v="9"/>
    <n v="19143"/>
    <x v="3"/>
    <s v="TEC-PH-10000347"/>
    <x v="2"/>
    <x v="7"/>
    <x v="500"/>
    <x v="546"/>
    <n v="5"/>
    <n v="0.4"/>
    <x v="3409"/>
    <x v="3"/>
    <x v="0"/>
    <n v="0.125"/>
    <n v="0.1111111111111111"/>
  </r>
  <r>
    <x v="3908"/>
    <s v="CA-2017-167010"/>
    <x v="57"/>
    <d v="2017-04-10T00:00:00"/>
    <s v="Standard Class"/>
    <s v="VT-21700"/>
    <x v="725"/>
    <x v="2"/>
    <x v="0"/>
    <s v="Philadelphia"/>
    <x v="9"/>
    <n v="19143"/>
    <x v="3"/>
    <s v="TEC-PH-10002844"/>
    <x v="2"/>
    <x v="7"/>
    <x v="104"/>
    <x v="3051"/>
    <n v="2"/>
    <n v="0.4"/>
    <x v="3410"/>
    <x v="3"/>
    <x v="0"/>
    <n v="0.125"/>
    <n v="0.1111111111111111"/>
  </r>
  <r>
    <x v="3909"/>
    <s v="CA-2017-167010"/>
    <x v="57"/>
    <d v="2017-04-10T00:00:00"/>
    <s v="Standard Class"/>
    <s v="VT-21700"/>
    <x v="725"/>
    <x v="2"/>
    <x v="0"/>
    <s v="Philadelphia"/>
    <x v="9"/>
    <n v="19143"/>
    <x v="3"/>
    <s v="FUR-FU-10001037"/>
    <x v="0"/>
    <x v="5"/>
    <x v="1169"/>
    <x v="3052"/>
    <n v="1"/>
    <n v="0.2"/>
    <x v="3411"/>
    <x v="3"/>
    <x v="0"/>
    <n v="0.125"/>
    <n v="0.1111111111111111"/>
  </r>
  <r>
    <x v="3910"/>
    <s v="CA-2017-167010"/>
    <x v="57"/>
    <d v="2017-04-10T00:00:00"/>
    <s v="Standard Class"/>
    <s v="VT-21700"/>
    <x v="725"/>
    <x v="2"/>
    <x v="0"/>
    <s v="Philadelphia"/>
    <x v="9"/>
    <n v="19143"/>
    <x v="3"/>
    <s v="FUR-BO-10004218"/>
    <x v="0"/>
    <x v="0"/>
    <x v="1593"/>
    <x v="3053"/>
    <n v="5"/>
    <n v="0.5"/>
    <x v="3412"/>
    <x v="3"/>
    <x v="0"/>
    <n v="0.125"/>
    <n v="0.1111111111111111"/>
  </r>
  <r>
    <x v="3911"/>
    <s v="CA-2019-126788"/>
    <x v="929"/>
    <d v="2019-06-06T00:00:00"/>
    <s v="First Class"/>
    <s v="AB-10105"/>
    <x v="455"/>
    <x v="0"/>
    <x v="0"/>
    <s v="Pearland"/>
    <x v="5"/>
    <n v="77581"/>
    <x v="2"/>
    <s v="TEC-PH-10001619"/>
    <x v="2"/>
    <x v="7"/>
    <x v="1594"/>
    <x v="553"/>
    <n v="3"/>
    <n v="0.2"/>
    <x v="562"/>
    <x v="2"/>
    <x v="0"/>
    <n v="1"/>
    <n v="0.05"/>
  </r>
  <r>
    <x v="3912"/>
    <s v="CA-2019-148068"/>
    <x v="65"/>
    <d v="2019-09-25T00:00:00"/>
    <s v="Standard Class"/>
    <s v="MM-18280"/>
    <x v="152"/>
    <x v="1"/>
    <x v="0"/>
    <s v="New York City"/>
    <x v="15"/>
    <n v="10035"/>
    <x v="3"/>
    <s v="OFF-PA-10001639"/>
    <x v="1"/>
    <x v="10"/>
    <x v="981"/>
    <x v="541"/>
    <n v="3"/>
    <n v="0"/>
    <x v="551"/>
    <x v="3"/>
    <x v="0"/>
    <n v="0.5"/>
    <n v="8.3333333333333329E-2"/>
  </r>
  <r>
    <x v="3913"/>
    <s v="CA-2019-148068"/>
    <x v="65"/>
    <d v="2019-09-25T00:00:00"/>
    <s v="Standard Class"/>
    <s v="MM-18280"/>
    <x v="152"/>
    <x v="1"/>
    <x v="0"/>
    <s v="New York City"/>
    <x v="15"/>
    <n v="10035"/>
    <x v="3"/>
    <s v="FUR-FU-10002268"/>
    <x v="0"/>
    <x v="5"/>
    <x v="869"/>
    <x v="765"/>
    <n v="2"/>
    <n v="0"/>
    <x v="3413"/>
    <x v="3"/>
    <x v="0"/>
    <n v="0.5"/>
    <n v="8.3333333333333329E-2"/>
  </r>
  <r>
    <x v="3914"/>
    <s v="US-2019-142573"/>
    <x v="930"/>
    <d v="2019-07-23T00:00:00"/>
    <s v="Standard Class"/>
    <s v="ML-17410"/>
    <x v="586"/>
    <x v="0"/>
    <x v="0"/>
    <s v="Phoenix"/>
    <x v="16"/>
    <n v="85023"/>
    <x v="1"/>
    <s v="FUR-TA-10001932"/>
    <x v="0"/>
    <x v="3"/>
    <x v="848"/>
    <x v="3054"/>
    <n v="5"/>
    <n v="0.5"/>
    <x v="3414"/>
    <x v="1"/>
    <x v="0"/>
    <n v="0.2"/>
    <n v="6.6666666666666666E-2"/>
  </r>
  <r>
    <x v="3915"/>
    <s v="US-2019-142573"/>
    <x v="930"/>
    <d v="2019-07-23T00:00:00"/>
    <s v="Standard Class"/>
    <s v="ML-17410"/>
    <x v="586"/>
    <x v="0"/>
    <x v="0"/>
    <s v="Phoenix"/>
    <x v="16"/>
    <n v="85023"/>
    <x v="1"/>
    <s v="FUR-CH-10004218"/>
    <x v="0"/>
    <x v="1"/>
    <x v="38"/>
    <x v="224"/>
    <n v="2"/>
    <n v="0.2"/>
    <x v="3415"/>
    <x v="1"/>
    <x v="0"/>
    <n v="0.2"/>
    <n v="6.6666666666666666E-2"/>
  </r>
  <r>
    <x v="3916"/>
    <s v="US-2019-142573"/>
    <x v="930"/>
    <d v="2019-07-23T00:00:00"/>
    <s v="Standard Class"/>
    <s v="ML-17410"/>
    <x v="586"/>
    <x v="0"/>
    <x v="0"/>
    <s v="Phoenix"/>
    <x v="16"/>
    <n v="85023"/>
    <x v="1"/>
    <s v="OFF-PA-10000246"/>
    <x v="1"/>
    <x v="10"/>
    <x v="1595"/>
    <x v="3055"/>
    <n v="2"/>
    <n v="0.2"/>
    <x v="3416"/>
    <x v="1"/>
    <x v="0"/>
    <n v="0.2"/>
    <n v="6.6666666666666666E-2"/>
  </r>
  <r>
    <x v="3917"/>
    <s v="US-2019-142573"/>
    <x v="930"/>
    <d v="2019-07-23T00:00:00"/>
    <s v="Standard Class"/>
    <s v="ML-17410"/>
    <x v="586"/>
    <x v="0"/>
    <x v="0"/>
    <s v="Phoenix"/>
    <x v="16"/>
    <n v="85023"/>
    <x v="1"/>
    <s v="OFF-BI-10003350"/>
    <x v="1"/>
    <x v="8"/>
    <x v="842"/>
    <x v="3056"/>
    <n v="4"/>
    <n v="0.7"/>
    <x v="3417"/>
    <x v="1"/>
    <x v="0"/>
    <n v="0.2"/>
    <n v="6.6666666666666666E-2"/>
  </r>
  <r>
    <x v="3918"/>
    <s v="US-2019-142573"/>
    <x v="930"/>
    <d v="2019-07-23T00:00:00"/>
    <s v="Standard Class"/>
    <s v="ML-17410"/>
    <x v="586"/>
    <x v="0"/>
    <x v="0"/>
    <s v="Phoenix"/>
    <x v="16"/>
    <n v="85023"/>
    <x v="1"/>
    <s v="FUR-CH-10000513"/>
    <x v="0"/>
    <x v="1"/>
    <x v="70"/>
    <x v="3057"/>
    <n v="3"/>
    <n v="0.2"/>
    <x v="3418"/>
    <x v="1"/>
    <x v="0"/>
    <n v="0.2"/>
    <n v="6.6666666666666666E-2"/>
  </r>
  <r>
    <x v="3919"/>
    <s v="US-2017-148817"/>
    <x v="494"/>
    <d v="2017-12-07T00:00:00"/>
    <s v="Standard Class"/>
    <s v="KD-16495"/>
    <x v="470"/>
    <x v="1"/>
    <x v="0"/>
    <s v="Chesapeake"/>
    <x v="17"/>
    <n v="23320"/>
    <x v="0"/>
    <s v="OFF-ST-10001321"/>
    <x v="1"/>
    <x v="4"/>
    <x v="421"/>
    <x v="3058"/>
    <n v="4"/>
    <n v="0"/>
    <x v="3419"/>
    <x v="0"/>
    <x v="0"/>
    <n v="0.5"/>
    <n v="3.5714285714285712E-2"/>
  </r>
  <r>
    <x v="3920"/>
    <s v="US-2017-148817"/>
    <x v="494"/>
    <d v="2017-12-07T00:00:00"/>
    <s v="Standard Class"/>
    <s v="KD-16495"/>
    <x v="470"/>
    <x v="1"/>
    <x v="0"/>
    <s v="Chesapeake"/>
    <x v="17"/>
    <n v="23320"/>
    <x v="0"/>
    <s v="OFF-BI-10004233"/>
    <x v="1"/>
    <x v="8"/>
    <x v="1386"/>
    <x v="1480"/>
    <n v="4"/>
    <n v="0"/>
    <x v="3420"/>
    <x v="0"/>
    <x v="0"/>
    <n v="0.5"/>
    <n v="3.5714285714285712E-2"/>
  </r>
  <r>
    <x v="3921"/>
    <s v="CA-2018-110044"/>
    <x v="931"/>
    <d v="2018-07-02T00:00:00"/>
    <s v="Second Class"/>
    <s v="RF-19735"/>
    <x v="288"/>
    <x v="0"/>
    <x v="0"/>
    <s v="Chicago"/>
    <x v="10"/>
    <n v="60610"/>
    <x v="2"/>
    <s v="TEC-PH-10001299"/>
    <x v="2"/>
    <x v="7"/>
    <x v="1489"/>
    <x v="2022"/>
    <n v="3"/>
    <n v="0.2"/>
    <x v="3421"/>
    <x v="2"/>
    <x v="0"/>
    <n v="1"/>
    <n v="7.1428571428571425E-2"/>
  </r>
  <r>
    <x v="3922"/>
    <s v="CA-2019-146920"/>
    <x v="735"/>
    <d v="2019-09-01T00:00:00"/>
    <s v="Standard Class"/>
    <s v="SC-20305"/>
    <x v="253"/>
    <x v="0"/>
    <x v="0"/>
    <s v="Chicago"/>
    <x v="10"/>
    <n v="60623"/>
    <x v="2"/>
    <s v="OFF-PA-10002479"/>
    <x v="1"/>
    <x v="10"/>
    <x v="219"/>
    <x v="869"/>
    <n v="6"/>
    <n v="0.2"/>
    <x v="900"/>
    <x v="2"/>
    <x v="0"/>
    <n v="0.5"/>
    <n v="8.3333333333333329E-2"/>
  </r>
  <r>
    <x v="3923"/>
    <s v="CA-2019-146920"/>
    <x v="735"/>
    <d v="2019-09-01T00:00:00"/>
    <s v="Standard Class"/>
    <s v="SC-20305"/>
    <x v="253"/>
    <x v="0"/>
    <x v="0"/>
    <s v="Chicago"/>
    <x v="10"/>
    <n v="60623"/>
    <x v="2"/>
    <s v="OFF-PA-10001461"/>
    <x v="1"/>
    <x v="10"/>
    <x v="1596"/>
    <x v="3059"/>
    <n v="5"/>
    <n v="0.2"/>
    <x v="3422"/>
    <x v="2"/>
    <x v="0"/>
    <n v="0.5"/>
    <n v="8.3333333333333329E-2"/>
  </r>
  <r>
    <x v="3924"/>
    <s v="CA-2016-103940"/>
    <x v="328"/>
    <d v="2016-09-21T00:00:00"/>
    <s v="Standard Class"/>
    <s v="BN-11515"/>
    <x v="202"/>
    <x v="0"/>
    <x v="0"/>
    <s v="Seattle"/>
    <x v="4"/>
    <n v="98103"/>
    <x v="1"/>
    <s v="OFF-ST-10004963"/>
    <x v="1"/>
    <x v="4"/>
    <x v="465"/>
    <x v="3060"/>
    <n v="2"/>
    <n v="0"/>
    <x v="3423"/>
    <x v="1"/>
    <x v="1"/>
    <n v="0.25"/>
    <n v="5.8823529411764705E-2"/>
  </r>
  <r>
    <x v="3925"/>
    <s v="CA-2016-103940"/>
    <x v="328"/>
    <d v="2016-09-21T00:00:00"/>
    <s v="Standard Class"/>
    <s v="BN-11515"/>
    <x v="202"/>
    <x v="0"/>
    <x v="0"/>
    <s v="Seattle"/>
    <x v="4"/>
    <n v="98103"/>
    <x v="1"/>
    <s v="OFF-ST-10000943"/>
    <x v="1"/>
    <x v="4"/>
    <x v="1204"/>
    <x v="3061"/>
    <n v="3"/>
    <n v="0"/>
    <x v="3424"/>
    <x v="1"/>
    <x v="1"/>
    <n v="0.25"/>
    <n v="5.8823529411764705E-2"/>
  </r>
  <r>
    <x v="3926"/>
    <s v="CA-2016-103940"/>
    <x v="328"/>
    <d v="2016-09-21T00:00:00"/>
    <s v="Standard Class"/>
    <s v="BN-11515"/>
    <x v="202"/>
    <x v="0"/>
    <x v="0"/>
    <s v="Seattle"/>
    <x v="4"/>
    <n v="98103"/>
    <x v="1"/>
    <s v="FUR-FU-10004671"/>
    <x v="0"/>
    <x v="5"/>
    <x v="1366"/>
    <x v="2276"/>
    <n v="2"/>
    <n v="0"/>
    <x v="2460"/>
    <x v="1"/>
    <x v="1"/>
    <n v="0.25"/>
    <n v="5.8823529411764705E-2"/>
  </r>
  <r>
    <x v="3927"/>
    <s v="CA-2016-103940"/>
    <x v="328"/>
    <d v="2016-09-21T00:00:00"/>
    <s v="Standard Class"/>
    <s v="BN-11515"/>
    <x v="202"/>
    <x v="0"/>
    <x v="0"/>
    <s v="Seattle"/>
    <x v="4"/>
    <n v="98103"/>
    <x v="1"/>
    <s v="OFF-BI-10002735"/>
    <x v="1"/>
    <x v="8"/>
    <x v="142"/>
    <x v="1975"/>
    <n v="5"/>
    <n v="0.2"/>
    <x v="2127"/>
    <x v="1"/>
    <x v="1"/>
    <n v="0.25"/>
    <n v="5.8823529411764705E-2"/>
  </r>
  <r>
    <x v="3928"/>
    <s v="CA-2018-162082"/>
    <x v="560"/>
    <d v="2018-03-17T00:00:00"/>
    <s v="First Class"/>
    <s v="JS-15880"/>
    <x v="365"/>
    <x v="0"/>
    <x v="0"/>
    <s v="Harlingen"/>
    <x v="5"/>
    <n v="78550"/>
    <x v="2"/>
    <s v="FUR-BO-10004409"/>
    <x v="0"/>
    <x v="0"/>
    <x v="631"/>
    <x v="3062"/>
    <n v="5"/>
    <n v="0.32"/>
    <x v="3425"/>
    <x v="2"/>
    <x v="0"/>
    <n v="0.33333333333333331"/>
    <n v="0.1111111111111111"/>
  </r>
  <r>
    <x v="3929"/>
    <s v="CA-2018-162082"/>
    <x v="560"/>
    <d v="2018-03-17T00:00:00"/>
    <s v="First Class"/>
    <s v="JS-15880"/>
    <x v="365"/>
    <x v="0"/>
    <x v="0"/>
    <s v="Harlingen"/>
    <x v="5"/>
    <n v="78550"/>
    <x v="2"/>
    <s v="OFF-PA-10001934"/>
    <x v="1"/>
    <x v="10"/>
    <x v="548"/>
    <x v="1182"/>
    <n v="1"/>
    <n v="0.2"/>
    <x v="3426"/>
    <x v="2"/>
    <x v="0"/>
    <n v="0.33333333333333331"/>
    <n v="0.1111111111111111"/>
  </r>
  <r>
    <x v="3930"/>
    <s v="CA-2018-162082"/>
    <x v="560"/>
    <d v="2018-03-17T00:00:00"/>
    <s v="First Class"/>
    <s v="JS-15880"/>
    <x v="365"/>
    <x v="0"/>
    <x v="0"/>
    <s v="Harlingen"/>
    <x v="5"/>
    <n v="78550"/>
    <x v="2"/>
    <s v="OFF-AR-10001044"/>
    <x v="1"/>
    <x v="6"/>
    <x v="1051"/>
    <x v="3063"/>
    <n v="7"/>
    <n v="0.2"/>
    <x v="3427"/>
    <x v="2"/>
    <x v="0"/>
    <n v="0.33333333333333331"/>
    <n v="0.1111111111111111"/>
  </r>
  <r>
    <x v="3931"/>
    <s v="CA-2018-132094"/>
    <x v="370"/>
    <d v="2018-09-02T00:00:00"/>
    <s v="Standard Class"/>
    <s v="VG-21805"/>
    <x v="500"/>
    <x v="1"/>
    <x v="0"/>
    <s v="Philadelphia"/>
    <x v="9"/>
    <n v="19140"/>
    <x v="3"/>
    <s v="OFF-AR-10004165"/>
    <x v="1"/>
    <x v="6"/>
    <x v="1597"/>
    <x v="3064"/>
    <n v="3"/>
    <n v="0.2"/>
    <x v="3428"/>
    <x v="3"/>
    <x v="0"/>
    <n v="0.5"/>
    <n v="0.16666666666666666"/>
  </r>
  <r>
    <x v="3932"/>
    <s v="CA-2018-132094"/>
    <x v="370"/>
    <d v="2018-09-02T00:00:00"/>
    <s v="Standard Class"/>
    <s v="VG-21805"/>
    <x v="500"/>
    <x v="1"/>
    <x v="0"/>
    <s v="Philadelphia"/>
    <x v="9"/>
    <n v="19140"/>
    <x v="3"/>
    <s v="TEC-AC-10001109"/>
    <x v="2"/>
    <x v="11"/>
    <x v="1007"/>
    <x v="736"/>
    <n v="2"/>
    <n v="0.2"/>
    <x v="2906"/>
    <x v="3"/>
    <x v="0"/>
    <n v="0.5"/>
    <n v="0.16666666666666666"/>
  </r>
  <r>
    <x v="3933"/>
    <s v="CA-2019-123001"/>
    <x v="264"/>
    <d v="2019-09-08T00:00:00"/>
    <s v="Standard Class"/>
    <s v="AW-10840"/>
    <x v="497"/>
    <x v="0"/>
    <x v="0"/>
    <s v="Bakersfield"/>
    <x v="1"/>
    <n v="93309"/>
    <x v="1"/>
    <s v="OFF-AR-10001919"/>
    <x v="1"/>
    <x v="6"/>
    <x v="862"/>
    <x v="3065"/>
    <n v="5"/>
    <n v="0"/>
    <x v="3429"/>
    <x v="1"/>
    <x v="0"/>
    <n v="0.33333333333333331"/>
    <n v="0.125"/>
  </r>
  <r>
    <x v="3934"/>
    <s v="CA-2019-123001"/>
    <x v="264"/>
    <d v="2019-09-08T00:00:00"/>
    <s v="Standard Class"/>
    <s v="AW-10840"/>
    <x v="497"/>
    <x v="0"/>
    <x v="0"/>
    <s v="Bakersfield"/>
    <x v="1"/>
    <n v="93309"/>
    <x v="1"/>
    <s v="OFF-LA-10004544"/>
    <x v="1"/>
    <x v="2"/>
    <x v="199"/>
    <x v="3066"/>
    <n v="5"/>
    <n v="0"/>
    <x v="3430"/>
    <x v="1"/>
    <x v="0"/>
    <n v="0.33333333333333331"/>
    <n v="0.125"/>
  </r>
  <r>
    <x v="3935"/>
    <s v="CA-2019-123001"/>
    <x v="264"/>
    <d v="2019-09-08T00:00:00"/>
    <s v="Standard Class"/>
    <s v="AW-10840"/>
    <x v="497"/>
    <x v="0"/>
    <x v="0"/>
    <s v="Bakersfield"/>
    <x v="1"/>
    <n v="93309"/>
    <x v="1"/>
    <s v="TEC-PH-10003484"/>
    <x v="2"/>
    <x v="7"/>
    <x v="1539"/>
    <x v="1227"/>
    <n v="2"/>
    <n v="0.2"/>
    <x v="3431"/>
    <x v="1"/>
    <x v="0"/>
    <n v="0.33333333333333331"/>
    <n v="0.125"/>
  </r>
  <r>
    <x v="3936"/>
    <s v="CA-2017-118955"/>
    <x v="382"/>
    <d v="2017-06-20T00:00:00"/>
    <s v="Standard Class"/>
    <s v="LS-17230"/>
    <x v="721"/>
    <x v="0"/>
    <x v="0"/>
    <s v="Grand Prairie"/>
    <x v="5"/>
    <n v="75051"/>
    <x v="2"/>
    <s v="OFF-EN-10001028"/>
    <x v="1"/>
    <x v="12"/>
    <x v="153"/>
    <x v="1528"/>
    <n v="3"/>
    <n v="0.2"/>
    <x v="3432"/>
    <x v="2"/>
    <x v="0"/>
    <n v="0.33333333333333331"/>
    <n v="0.16666666666666666"/>
  </r>
  <r>
    <x v="3937"/>
    <s v="CA-2017-118955"/>
    <x v="382"/>
    <d v="2017-06-20T00:00:00"/>
    <s v="Standard Class"/>
    <s v="LS-17230"/>
    <x v="721"/>
    <x v="0"/>
    <x v="0"/>
    <s v="Grand Prairie"/>
    <x v="5"/>
    <n v="75051"/>
    <x v="2"/>
    <s v="OFF-PA-10004156"/>
    <x v="1"/>
    <x v="10"/>
    <x v="750"/>
    <x v="1939"/>
    <n v="3"/>
    <n v="0.2"/>
    <x v="2088"/>
    <x v="2"/>
    <x v="0"/>
    <n v="0.33333333333333331"/>
    <n v="0.16666666666666666"/>
  </r>
  <r>
    <x v="3938"/>
    <s v="CA-2017-118955"/>
    <x v="382"/>
    <d v="2017-06-20T00:00:00"/>
    <s v="Standard Class"/>
    <s v="LS-17230"/>
    <x v="721"/>
    <x v="0"/>
    <x v="0"/>
    <s v="Grand Prairie"/>
    <x v="5"/>
    <n v="75051"/>
    <x v="2"/>
    <s v="FUR-CH-10001708"/>
    <x v="0"/>
    <x v="1"/>
    <x v="893"/>
    <x v="3067"/>
    <n v="2"/>
    <n v="0.3"/>
    <x v="3433"/>
    <x v="2"/>
    <x v="0"/>
    <n v="0.33333333333333331"/>
    <n v="0.16666666666666666"/>
  </r>
  <r>
    <x v="3939"/>
    <s v="US-2018-143448"/>
    <x v="107"/>
    <d v="2018-12-10T00:00:00"/>
    <s v="Same Day"/>
    <s v="MH-17455"/>
    <x v="708"/>
    <x v="0"/>
    <x v="0"/>
    <s v="Greenwood"/>
    <x v="14"/>
    <n v="46142"/>
    <x v="2"/>
    <s v="FUR-CH-10003379"/>
    <x v="0"/>
    <x v="1"/>
    <x v="464"/>
    <x v="3068"/>
    <n v="5"/>
    <n v="0"/>
    <x v="3434"/>
    <x v="2"/>
    <x v="0"/>
    <n v="1"/>
    <n v="9.0909090909090912E-2"/>
  </r>
  <r>
    <x v="3940"/>
    <s v="CA-2019-117863"/>
    <x v="796"/>
    <d v="2019-05-23T00:00:00"/>
    <s v="Standard Class"/>
    <s v="TS-21340"/>
    <x v="358"/>
    <x v="0"/>
    <x v="0"/>
    <s v="New York City"/>
    <x v="15"/>
    <n v="10024"/>
    <x v="3"/>
    <s v="FUR-FU-10002456"/>
    <x v="0"/>
    <x v="5"/>
    <x v="1018"/>
    <x v="58"/>
    <n v="2"/>
    <n v="0"/>
    <x v="3435"/>
    <x v="3"/>
    <x v="0"/>
    <n v="0.5"/>
    <n v="8.3333333333333329E-2"/>
  </r>
  <r>
    <x v="3941"/>
    <s v="CA-2019-117863"/>
    <x v="796"/>
    <d v="2019-05-23T00:00:00"/>
    <s v="Standard Class"/>
    <s v="TS-21340"/>
    <x v="358"/>
    <x v="0"/>
    <x v="0"/>
    <s v="New York City"/>
    <x v="15"/>
    <n v="10024"/>
    <x v="3"/>
    <s v="OFF-BI-10000605"/>
    <x v="1"/>
    <x v="8"/>
    <x v="536"/>
    <x v="337"/>
    <n v="1"/>
    <n v="0.2"/>
    <x v="3436"/>
    <x v="3"/>
    <x v="0"/>
    <n v="0.5"/>
    <n v="8.3333333333333329E-2"/>
  </r>
  <r>
    <x v="3942"/>
    <s v="CA-2019-160458"/>
    <x v="837"/>
    <d v="2019-05-29T00:00:00"/>
    <s v="Second Class"/>
    <s v="EH-13945"/>
    <x v="13"/>
    <x v="0"/>
    <x v="0"/>
    <s v="Memphis"/>
    <x v="18"/>
    <n v="38109"/>
    <x v="0"/>
    <s v="OFF-PA-10001166"/>
    <x v="1"/>
    <x v="10"/>
    <x v="777"/>
    <x v="233"/>
    <n v="5"/>
    <n v="0.2"/>
    <x v="1446"/>
    <x v="0"/>
    <x v="0"/>
    <n v="1"/>
    <n v="5.8823529411764705E-2"/>
  </r>
  <r>
    <x v="3943"/>
    <s v="US-2018-142685"/>
    <x v="661"/>
    <d v="2018-06-30T00:00:00"/>
    <s v="Standard Class"/>
    <s v="MG-17695"/>
    <x v="726"/>
    <x v="0"/>
    <x v="0"/>
    <s v="Buffalo"/>
    <x v="15"/>
    <n v="14215"/>
    <x v="3"/>
    <s v="OFF-SU-10000157"/>
    <x v="1"/>
    <x v="14"/>
    <x v="1408"/>
    <x v="3069"/>
    <n v="7"/>
    <n v="0"/>
    <x v="3437"/>
    <x v="3"/>
    <x v="0"/>
    <n v="1"/>
    <n v="0.14285714285714285"/>
  </r>
  <r>
    <x v="3944"/>
    <s v="CA-2018-133144"/>
    <x v="458"/>
    <d v="2018-05-21T00:00:00"/>
    <s v="Second Class"/>
    <s v="DO-13435"/>
    <x v="157"/>
    <x v="0"/>
    <x v="0"/>
    <s v="Los Angeles"/>
    <x v="1"/>
    <n v="90036"/>
    <x v="1"/>
    <s v="OFF-PA-10004971"/>
    <x v="1"/>
    <x v="10"/>
    <x v="609"/>
    <x v="1714"/>
    <n v="3"/>
    <n v="0"/>
    <x v="1817"/>
    <x v="1"/>
    <x v="0"/>
    <n v="1"/>
    <n v="7.6923076923076927E-2"/>
  </r>
  <r>
    <x v="3945"/>
    <s v="CA-2019-167871"/>
    <x v="551"/>
    <d v="2019-11-23T00:00:00"/>
    <s v="Standard Class"/>
    <s v="AF-10870"/>
    <x v="578"/>
    <x v="0"/>
    <x v="0"/>
    <s v="Homestead"/>
    <x v="2"/>
    <n v="33030"/>
    <x v="0"/>
    <s v="OFF-PA-10001977"/>
    <x v="1"/>
    <x v="10"/>
    <x v="1473"/>
    <x v="3070"/>
    <n v="1"/>
    <n v="0.2"/>
    <x v="3438"/>
    <x v="0"/>
    <x v="0"/>
    <n v="0.5"/>
    <n v="6.25E-2"/>
  </r>
  <r>
    <x v="3946"/>
    <s v="CA-2019-167871"/>
    <x v="551"/>
    <d v="2019-11-23T00:00:00"/>
    <s v="Standard Class"/>
    <s v="AF-10870"/>
    <x v="578"/>
    <x v="0"/>
    <x v="0"/>
    <s v="Homestead"/>
    <x v="2"/>
    <n v="33030"/>
    <x v="0"/>
    <s v="OFF-SU-10001225"/>
    <x v="1"/>
    <x v="14"/>
    <x v="327"/>
    <x v="3071"/>
    <n v="1"/>
    <n v="0.2"/>
    <x v="3439"/>
    <x v="0"/>
    <x v="0"/>
    <n v="0.5"/>
    <n v="6.25E-2"/>
  </r>
  <r>
    <x v="3947"/>
    <s v="CA-2018-119963"/>
    <x v="741"/>
    <d v="2018-11-22T00:00:00"/>
    <s v="Standard Class"/>
    <s v="SN-20710"/>
    <x v="17"/>
    <x v="2"/>
    <x v="0"/>
    <s v="Pasadena"/>
    <x v="5"/>
    <n v="77506"/>
    <x v="2"/>
    <s v="OFF-AR-10003514"/>
    <x v="1"/>
    <x v="6"/>
    <x v="182"/>
    <x v="2925"/>
    <n v="2"/>
    <n v="0.2"/>
    <x v="3440"/>
    <x v="2"/>
    <x v="0"/>
    <n v="0.25"/>
    <n v="5.2631578947368418E-2"/>
  </r>
  <r>
    <x v="3948"/>
    <s v="CA-2018-119963"/>
    <x v="741"/>
    <d v="2018-11-22T00:00:00"/>
    <s v="Standard Class"/>
    <s v="SN-20710"/>
    <x v="17"/>
    <x v="2"/>
    <x v="0"/>
    <s v="Pasadena"/>
    <x v="5"/>
    <n v="77506"/>
    <x v="2"/>
    <s v="OFF-LA-10003510"/>
    <x v="1"/>
    <x v="2"/>
    <x v="580"/>
    <x v="3072"/>
    <n v="2"/>
    <n v="0.2"/>
    <x v="3441"/>
    <x v="2"/>
    <x v="0"/>
    <n v="0.25"/>
    <n v="5.2631578947368418E-2"/>
  </r>
  <r>
    <x v="3949"/>
    <s v="CA-2018-119963"/>
    <x v="741"/>
    <d v="2018-11-22T00:00:00"/>
    <s v="Standard Class"/>
    <s v="SN-20710"/>
    <x v="17"/>
    <x v="2"/>
    <x v="0"/>
    <s v="Pasadena"/>
    <x v="5"/>
    <n v="77506"/>
    <x v="2"/>
    <s v="OFF-PA-10001970"/>
    <x v="1"/>
    <x v="10"/>
    <x v="314"/>
    <x v="3073"/>
    <n v="2"/>
    <n v="0.2"/>
    <x v="3442"/>
    <x v="2"/>
    <x v="0"/>
    <n v="0.25"/>
    <n v="5.2631578947368418E-2"/>
  </r>
  <r>
    <x v="3950"/>
    <s v="CA-2018-119963"/>
    <x v="741"/>
    <d v="2018-11-22T00:00:00"/>
    <s v="Standard Class"/>
    <s v="SN-20710"/>
    <x v="17"/>
    <x v="2"/>
    <x v="0"/>
    <s v="Pasadena"/>
    <x v="5"/>
    <n v="77506"/>
    <x v="2"/>
    <s v="FUR-CH-10003817"/>
    <x v="0"/>
    <x v="1"/>
    <x v="164"/>
    <x v="3074"/>
    <n v="6"/>
    <n v="0.3"/>
    <x v="3443"/>
    <x v="2"/>
    <x v="0"/>
    <n v="0.25"/>
    <n v="5.2631578947368418E-2"/>
  </r>
  <r>
    <x v="3951"/>
    <s v="CA-2016-121167"/>
    <x v="683"/>
    <d v="2016-11-30T00:00:00"/>
    <s v="Second Class"/>
    <s v="MO-17500"/>
    <x v="373"/>
    <x v="0"/>
    <x v="0"/>
    <s v="Freeport"/>
    <x v="15"/>
    <n v="11520"/>
    <x v="3"/>
    <s v="OFF-BI-10003676"/>
    <x v="1"/>
    <x v="8"/>
    <x v="824"/>
    <x v="3075"/>
    <n v="2"/>
    <n v="0.2"/>
    <x v="3444"/>
    <x v="3"/>
    <x v="0"/>
    <n v="1"/>
    <n v="0.2"/>
  </r>
  <r>
    <x v="3952"/>
    <s v="US-2018-151862"/>
    <x v="398"/>
    <d v="2018-03-08T00:00:00"/>
    <s v="Standard Class"/>
    <s v="ON-18715"/>
    <x v="21"/>
    <x v="1"/>
    <x v="0"/>
    <s v="Denver"/>
    <x v="22"/>
    <n v="80219"/>
    <x v="1"/>
    <s v="TEC-PH-10003535"/>
    <x v="2"/>
    <x v="7"/>
    <x v="1598"/>
    <x v="1305"/>
    <n v="2"/>
    <n v="0.2"/>
    <x v="3445"/>
    <x v="1"/>
    <x v="0"/>
    <n v="1"/>
    <n v="6.6666666666666666E-2"/>
  </r>
  <r>
    <x v="3953"/>
    <s v="CA-2019-152961"/>
    <x v="787"/>
    <d v="2019-01-19T00:00:00"/>
    <s v="Standard Class"/>
    <s v="SC-20095"/>
    <x v="183"/>
    <x v="0"/>
    <x v="0"/>
    <s v="Quincy"/>
    <x v="31"/>
    <n v="2169"/>
    <x v="3"/>
    <s v="OFF-PA-10004675"/>
    <x v="1"/>
    <x v="10"/>
    <x v="69"/>
    <x v="1436"/>
    <n v="2"/>
    <n v="0"/>
    <x v="1512"/>
    <x v="3"/>
    <x v="0"/>
    <n v="1"/>
    <n v="4.5454545454545456E-2"/>
  </r>
  <r>
    <x v="3954"/>
    <s v="CA-2016-133228"/>
    <x v="527"/>
    <d v="2016-04-09T00:00:00"/>
    <s v="Standard Class"/>
    <s v="MS-17710"/>
    <x v="384"/>
    <x v="0"/>
    <x v="0"/>
    <s v="Detroit"/>
    <x v="12"/>
    <n v="48205"/>
    <x v="2"/>
    <s v="FUR-FU-10004020"/>
    <x v="0"/>
    <x v="5"/>
    <x v="493"/>
    <x v="3076"/>
    <n v="1"/>
    <n v="0"/>
    <x v="3446"/>
    <x v="2"/>
    <x v="0"/>
    <n v="0.5"/>
    <n v="6.6666666666666666E-2"/>
  </r>
  <r>
    <x v="3955"/>
    <s v="CA-2016-133228"/>
    <x v="527"/>
    <d v="2016-04-09T00:00:00"/>
    <s v="Standard Class"/>
    <s v="MS-17710"/>
    <x v="384"/>
    <x v="0"/>
    <x v="0"/>
    <s v="Detroit"/>
    <x v="12"/>
    <n v="48205"/>
    <x v="2"/>
    <s v="OFF-AR-10001955"/>
    <x v="1"/>
    <x v="6"/>
    <x v="1030"/>
    <x v="1378"/>
    <n v="4"/>
    <n v="0"/>
    <x v="3447"/>
    <x v="2"/>
    <x v="0"/>
    <n v="0.5"/>
    <n v="6.6666666666666666E-2"/>
  </r>
  <r>
    <x v="3956"/>
    <s v="CA-2018-114951"/>
    <x v="190"/>
    <d v="2018-07-03T00:00:00"/>
    <s v="Standard Class"/>
    <s v="DN-13690"/>
    <x v="35"/>
    <x v="0"/>
    <x v="0"/>
    <s v="San Francisco"/>
    <x v="1"/>
    <n v="94109"/>
    <x v="1"/>
    <s v="FUR-FU-10002364"/>
    <x v="0"/>
    <x v="5"/>
    <x v="1240"/>
    <x v="3077"/>
    <n v="3"/>
    <n v="0"/>
    <x v="3448"/>
    <x v="1"/>
    <x v="0"/>
    <n v="1"/>
    <n v="9.0909090909090912E-2"/>
  </r>
  <r>
    <x v="3957"/>
    <s v="CA-2018-156573"/>
    <x v="211"/>
    <d v="2018-06-02T00:00:00"/>
    <s v="Standard Class"/>
    <s v="RB-19360"/>
    <x v="181"/>
    <x v="0"/>
    <x v="0"/>
    <s v="Nashville"/>
    <x v="18"/>
    <n v="37211"/>
    <x v="0"/>
    <s v="OFF-BI-10002414"/>
    <x v="1"/>
    <x v="8"/>
    <x v="1085"/>
    <x v="3078"/>
    <n v="3"/>
    <n v="0.7"/>
    <x v="3449"/>
    <x v="0"/>
    <x v="0"/>
    <n v="0.33333333333333331"/>
    <n v="5.5555555555555552E-2"/>
  </r>
  <r>
    <x v="3958"/>
    <s v="CA-2018-156573"/>
    <x v="211"/>
    <d v="2018-06-02T00:00:00"/>
    <s v="Standard Class"/>
    <s v="RB-19360"/>
    <x v="181"/>
    <x v="0"/>
    <x v="0"/>
    <s v="Nashville"/>
    <x v="18"/>
    <n v="37211"/>
    <x v="0"/>
    <s v="OFF-AR-10003732"/>
    <x v="1"/>
    <x v="6"/>
    <x v="324"/>
    <x v="3079"/>
    <n v="2"/>
    <n v="0.2"/>
    <x v="3450"/>
    <x v="0"/>
    <x v="0"/>
    <n v="0.33333333333333331"/>
    <n v="5.5555555555555552E-2"/>
  </r>
  <r>
    <x v="3959"/>
    <s v="CA-2018-156573"/>
    <x v="211"/>
    <d v="2018-06-02T00:00:00"/>
    <s v="Standard Class"/>
    <s v="RB-19360"/>
    <x v="181"/>
    <x v="0"/>
    <x v="0"/>
    <s v="Nashville"/>
    <x v="18"/>
    <n v="37211"/>
    <x v="0"/>
    <s v="FUR-FU-10001085"/>
    <x v="0"/>
    <x v="5"/>
    <x v="1599"/>
    <x v="3080"/>
    <n v="3"/>
    <n v="0.2"/>
    <x v="3451"/>
    <x v="0"/>
    <x v="0"/>
    <n v="0.33333333333333331"/>
    <n v="5.5555555555555552E-2"/>
  </r>
  <r>
    <x v="3960"/>
    <s v="CA-2017-113901"/>
    <x v="324"/>
    <d v="2017-10-24T00:00:00"/>
    <s v="Standard Class"/>
    <s v="NH-18610"/>
    <x v="468"/>
    <x v="1"/>
    <x v="0"/>
    <s v="Detroit"/>
    <x v="12"/>
    <n v="48227"/>
    <x v="2"/>
    <s v="OFF-BI-10001249"/>
    <x v="1"/>
    <x v="8"/>
    <x v="1191"/>
    <x v="3081"/>
    <n v="6"/>
    <n v="0"/>
    <x v="3452"/>
    <x v="2"/>
    <x v="0"/>
    <n v="0.5"/>
    <n v="9.0909090909090912E-2"/>
  </r>
  <r>
    <x v="3961"/>
    <s v="CA-2017-113901"/>
    <x v="324"/>
    <d v="2017-10-24T00:00:00"/>
    <s v="Standard Class"/>
    <s v="NH-18610"/>
    <x v="468"/>
    <x v="1"/>
    <x v="0"/>
    <s v="Detroit"/>
    <x v="12"/>
    <n v="48227"/>
    <x v="2"/>
    <s v="TEC-PH-10002564"/>
    <x v="2"/>
    <x v="7"/>
    <x v="985"/>
    <x v="179"/>
    <n v="5"/>
    <n v="0"/>
    <x v="3453"/>
    <x v="2"/>
    <x v="0"/>
    <n v="0.5"/>
    <n v="9.0909090909090912E-2"/>
  </r>
  <r>
    <x v="3962"/>
    <s v="CA-2019-134838"/>
    <x v="600"/>
    <d v="2019-02-20T00:00:00"/>
    <s v="First Class"/>
    <s v="ED-13885"/>
    <x v="525"/>
    <x v="2"/>
    <x v="0"/>
    <s v="Los Angeles"/>
    <x v="1"/>
    <n v="90045"/>
    <x v="1"/>
    <s v="OFF-AR-10000634"/>
    <x v="1"/>
    <x v="6"/>
    <x v="997"/>
    <x v="1387"/>
    <n v="3"/>
    <n v="0"/>
    <x v="3454"/>
    <x v="1"/>
    <x v="0"/>
    <n v="0.5"/>
    <n v="7.1428571428571425E-2"/>
  </r>
  <r>
    <x v="3963"/>
    <s v="CA-2019-134838"/>
    <x v="600"/>
    <d v="2019-02-20T00:00:00"/>
    <s v="First Class"/>
    <s v="ED-13885"/>
    <x v="525"/>
    <x v="2"/>
    <x v="0"/>
    <s v="Los Angeles"/>
    <x v="1"/>
    <n v="90045"/>
    <x v="1"/>
    <s v="FUR-FU-10004018"/>
    <x v="0"/>
    <x v="5"/>
    <x v="936"/>
    <x v="3082"/>
    <n v="3"/>
    <n v="0"/>
    <x v="3455"/>
    <x v="1"/>
    <x v="0"/>
    <n v="0.5"/>
    <n v="7.1428571428571425E-2"/>
  </r>
  <r>
    <x v="3964"/>
    <s v="CA-2018-120257"/>
    <x v="897"/>
    <d v="2018-09-28T00:00:00"/>
    <s v="Standard Class"/>
    <s v="PW-19240"/>
    <x v="617"/>
    <x v="0"/>
    <x v="0"/>
    <s v="Philadelphia"/>
    <x v="9"/>
    <n v="19140"/>
    <x v="3"/>
    <s v="OFF-AR-10003481"/>
    <x v="1"/>
    <x v="6"/>
    <x v="1600"/>
    <x v="964"/>
    <n v="3"/>
    <n v="0.2"/>
    <x v="3456"/>
    <x v="3"/>
    <x v="0"/>
    <n v="1"/>
    <n v="8.3333333333333329E-2"/>
  </r>
  <r>
    <x v="3965"/>
    <s v="CA-2016-164910"/>
    <x v="607"/>
    <d v="2016-11-17T00:00:00"/>
    <s v="Second Class"/>
    <s v="DM-13345"/>
    <x v="664"/>
    <x v="1"/>
    <x v="0"/>
    <s v="Asheville"/>
    <x v="3"/>
    <n v="28806"/>
    <x v="0"/>
    <s v="OFF-AR-10003651"/>
    <x v="1"/>
    <x v="6"/>
    <x v="279"/>
    <x v="964"/>
    <n v="3"/>
    <n v="0.2"/>
    <x v="3456"/>
    <x v="0"/>
    <x v="0"/>
    <n v="1"/>
    <n v="7.6923076923076927E-2"/>
  </r>
  <r>
    <x v="3966"/>
    <s v="CA-2018-149902"/>
    <x v="178"/>
    <d v="2018-04-06T00:00:00"/>
    <s v="Standard Class"/>
    <s v="DW-13540"/>
    <x v="386"/>
    <x v="0"/>
    <x v="0"/>
    <s v="New York City"/>
    <x v="15"/>
    <n v="10024"/>
    <x v="3"/>
    <s v="OFF-AR-10002956"/>
    <x v="1"/>
    <x v="6"/>
    <x v="666"/>
    <x v="1943"/>
    <n v="4"/>
    <n v="0"/>
    <x v="3457"/>
    <x v="3"/>
    <x v="0"/>
    <n v="1"/>
    <n v="0.1111111111111111"/>
  </r>
  <r>
    <x v="3967"/>
    <s v="CA-2018-146010"/>
    <x v="244"/>
    <d v="2018-05-23T00:00:00"/>
    <s v="First Class"/>
    <s v="EH-14125"/>
    <x v="258"/>
    <x v="2"/>
    <x v="0"/>
    <s v="Colorado Springs"/>
    <x v="22"/>
    <n v="80906"/>
    <x v="1"/>
    <s v="OFF-BI-10003638"/>
    <x v="1"/>
    <x v="8"/>
    <x v="612"/>
    <x v="3083"/>
    <n v="7"/>
    <n v="0.7"/>
    <x v="3458"/>
    <x v="1"/>
    <x v="0"/>
    <n v="1"/>
    <n v="5.5555555555555552E-2"/>
  </r>
  <r>
    <x v="3968"/>
    <s v="US-2017-163685"/>
    <x v="932"/>
    <d v="2017-06-05T00:00:00"/>
    <s v="Standard Class"/>
    <s v="KE-16420"/>
    <x v="722"/>
    <x v="1"/>
    <x v="0"/>
    <s v="San Antonio"/>
    <x v="5"/>
    <n v="78207"/>
    <x v="2"/>
    <s v="OFF-BI-10001890"/>
    <x v="1"/>
    <x v="8"/>
    <x v="176"/>
    <x v="3084"/>
    <n v="8"/>
    <n v="0.8"/>
    <x v="3459"/>
    <x v="2"/>
    <x v="0"/>
    <n v="0.5"/>
    <n v="6.6666666666666666E-2"/>
  </r>
  <r>
    <x v="3969"/>
    <s v="US-2017-163685"/>
    <x v="932"/>
    <d v="2017-06-05T00:00:00"/>
    <s v="Standard Class"/>
    <s v="KE-16420"/>
    <x v="722"/>
    <x v="1"/>
    <x v="0"/>
    <s v="San Antonio"/>
    <x v="5"/>
    <n v="78207"/>
    <x v="2"/>
    <s v="OFF-PA-10002606"/>
    <x v="1"/>
    <x v="10"/>
    <x v="1601"/>
    <x v="3085"/>
    <n v="10"/>
    <n v="0.2"/>
    <x v="3460"/>
    <x v="2"/>
    <x v="0"/>
    <n v="0.5"/>
    <n v="6.6666666666666666E-2"/>
  </r>
  <r>
    <x v="3970"/>
    <s v="CA-2016-135090"/>
    <x v="754"/>
    <d v="2016-11-26T00:00:00"/>
    <s v="Standard Class"/>
    <s v="SP-20920"/>
    <x v="727"/>
    <x v="0"/>
    <x v="0"/>
    <s v="Los Angeles"/>
    <x v="1"/>
    <n v="90036"/>
    <x v="1"/>
    <s v="OFF-PA-10002245"/>
    <x v="1"/>
    <x v="10"/>
    <x v="1343"/>
    <x v="3086"/>
    <n v="9"/>
    <n v="0"/>
    <x v="3461"/>
    <x v="1"/>
    <x v="0"/>
    <n v="1"/>
    <n v="7.1428571428571425E-2"/>
  </r>
  <r>
    <x v="3971"/>
    <s v="CA-2017-132374"/>
    <x v="933"/>
    <d v="2017-02-24T00:00:00"/>
    <s v="Second Class"/>
    <s v="PS-19045"/>
    <x v="390"/>
    <x v="2"/>
    <x v="0"/>
    <s v="Sterling Heights"/>
    <x v="12"/>
    <n v="48310"/>
    <x v="2"/>
    <s v="OFF-AR-10001615"/>
    <x v="1"/>
    <x v="6"/>
    <x v="1488"/>
    <x v="1378"/>
    <n v="4"/>
    <n v="0"/>
    <x v="3462"/>
    <x v="2"/>
    <x v="1"/>
    <n v="1"/>
    <n v="7.6923076923076927E-2"/>
  </r>
  <r>
    <x v="3972"/>
    <s v="CA-2018-167556"/>
    <x v="892"/>
    <d v="2018-04-02T00:00:00"/>
    <s v="Standard Class"/>
    <s v="JM-15250"/>
    <x v="49"/>
    <x v="0"/>
    <x v="0"/>
    <s v="New York City"/>
    <x v="15"/>
    <n v="10009"/>
    <x v="3"/>
    <s v="OFF-PA-10000466"/>
    <x v="1"/>
    <x v="10"/>
    <x v="942"/>
    <x v="814"/>
    <n v="2"/>
    <n v="0"/>
    <x v="3463"/>
    <x v="3"/>
    <x v="0"/>
    <n v="0.25"/>
    <n v="5.2631578947368418E-2"/>
  </r>
  <r>
    <x v="3973"/>
    <s v="CA-2018-167556"/>
    <x v="892"/>
    <d v="2018-04-02T00:00:00"/>
    <s v="Standard Class"/>
    <s v="JM-15250"/>
    <x v="49"/>
    <x v="0"/>
    <x v="0"/>
    <s v="New York City"/>
    <x v="15"/>
    <n v="10009"/>
    <x v="3"/>
    <s v="OFF-BI-10003708"/>
    <x v="1"/>
    <x v="8"/>
    <x v="978"/>
    <x v="1278"/>
    <n v="5"/>
    <n v="0.2"/>
    <x v="1329"/>
    <x v="3"/>
    <x v="0"/>
    <n v="0.25"/>
    <n v="5.2631578947368418E-2"/>
  </r>
  <r>
    <x v="3974"/>
    <s v="CA-2018-167556"/>
    <x v="892"/>
    <d v="2018-04-02T00:00:00"/>
    <s v="Standard Class"/>
    <s v="JM-15250"/>
    <x v="49"/>
    <x v="0"/>
    <x v="0"/>
    <s v="New York City"/>
    <x v="15"/>
    <n v="10009"/>
    <x v="3"/>
    <s v="FUR-FU-10004848"/>
    <x v="0"/>
    <x v="5"/>
    <x v="28"/>
    <x v="3087"/>
    <n v="8"/>
    <n v="0"/>
    <x v="3464"/>
    <x v="3"/>
    <x v="0"/>
    <n v="0.25"/>
    <n v="5.2631578947368418E-2"/>
  </r>
  <r>
    <x v="3975"/>
    <s v="CA-2018-167556"/>
    <x v="892"/>
    <d v="2018-04-02T00:00:00"/>
    <s v="Standard Class"/>
    <s v="JM-15250"/>
    <x v="49"/>
    <x v="0"/>
    <x v="0"/>
    <s v="New York City"/>
    <x v="15"/>
    <n v="10009"/>
    <x v="3"/>
    <s v="OFF-BI-10000320"/>
    <x v="1"/>
    <x v="8"/>
    <x v="776"/>
    <x v="3088"/>
    <n v="7"/>
    <n v="0.2"/>
    <x v="3465"/>
    <x v="3"/>
    <x v="0"/>
    <n v="0.25"/>
    <n v="5.2631578947368418E-2"/>
  </r>
  <r>
    <x v="3976"/>
    <s v="US-2018-116400"/>
    <x v="332"/>
    <d v="2018-10-24T00:00:00"/>
    <s v="First Class"/>
    <s v="EB-13930"/>
    <x v="518"/>
    <x v="0"/>
    <x v="0"/>
    <s v="Richmond"/>
    <x v="17"/>
    <n v="23223"/>
    <x v="0"/>
    <s v="FUR-FU-10003731"/>
    <x v="0"/>
    <x v="5"/>
    <x v="1602"/>
    <x v="3089"/>
    <n v="4"/>
    <n v="0"/>
    <x v="3466"/>
    <x v="0"/>
    <x v="0"/>
    <n v="1"/>
    <n v="0.14285714285714285"/>
  </r>
  <r>
    <x v="3977"/>
    <s v="CA-2019-101308"/>
    <x v="280"/>
    <d v="2019-10-07T00:00:00"/>
    <s v="Standard Class"/>
    <s v="FG-14260"/>
    <x v="435"/>
    <x v="2"/>
    <x v="0"/>
    <s v="Seattle"/>
    <x v="4"/>
    <n v="98105"/>
    <x v="1"/>
    <s v="OFF-FA-10002780"/>
    <x v="1"/>
    <x v="13"/>
    <x v="128"/>
    <x v="3090"/>
    <n v="3"/>
    <n v="0"/>
    <x v="3467"/>
    <x v="1"/>
    <x v="0"/>
    <n v="0.5"/>
    <n v="9.0909090909090912E-2"/>
  </r>
  <r>
    <x v="3978"/>
    <s v="CA-2019-101308"/>
    <x v="280"/>
    <d v="2019-10-07T00:00:00"/>
    <s v="Standard Class"/>
    <s v="FG-14260"/>
    <x v="435"/>
    <x v="2"/>
    <x v="0"/>
    <s v="Seattle"/>
    <x v="4"/>
    <n v="98105"/>
    <x v="1"/>
    <s v="TEC-PH-10003800"/>
    <x v="2"/>
    <x v="7"/>
    <x v="509"/>
    <x v="560"/>
    <n v="2"/>
    <n v="0.2"/>
    <x v="569"/>
    <x v="1"/>
    <x v="0"/>
    <n v="0.5"/>
    <n v="9.0909090909090912E-2"/>
  </r>
  <r>
    <x v="3979"/>
    <s v="CA-2016-114517"/>
    <x v="851"/>
    <d v="2016-12-27T00:00:00"/>
    <s v="Standard Class"/>
    <s v="TH-21235"/>
    <x v="260"/>
    <x v="1"/>
    <x v="0"/>
    <s v="New York City"/>
    <x v="15"/>
    <n v="10024"/>
    <x v="3"/>
    <s v="FUR-TA-10001676"/>
    <x v="0"/>
    <x v="3"/>
    <x v="966"/>
    <x v="3091"/>
    <n v="2"/>
    <n v="0.4"/>
    <x v="3468"/>
    <x v="3"/>
    <x v="0"/>
    <n v="0.5"/>
    <n v="7.6923076923076927E-2"/>
  </r>
  <r>
    <x v="3980"/>
    <s v="CA-2016-114517"/>
    <x v="851"/>
    <d v="2016-12-27T00:00:00"/>
    <s v="Standard Class"/>
    <s v="TH-21235"/>
    <x v="260"/>
    <x v="1"/>
    <x v="0"/>
    <s v="New York City"/>
    <x v="15"/>
    <n v="10024"/>
    <x v="3"/>
    <s v="OFF-AP-10002350"/>
    <x v="1"/>
    <x v="9"/>
    <x v="550"/>
    <x v="3092"/>
    <n v="3"/>
    <n v="0"/>
    <x v="3469"/>
    <x v="3"/>
    <x v="0"/>
    <n v="0.5"/>
    <n v="7.6923076923076927E-2"/>
  </r>
  <r>
    <x v="3981"/>
    <s v="CA-2019-119564"/>
    <x v="934"/>
    <d v="2019-12-20T00:00:00"/>
    <s v="Standard Class"/>
    <s v="PL-18925"/>
    <x v="484"/>
    <x v="2"/>
    <x v="0"/>
    <s v="Seattle"/>
    <x v="4"/>
    <n v="98115"/>
    <x v="1"/>
    <s v="FUR-FU-10003096"/>
    <x v="0"/>
    <x v="5"/>
    <x v="559"/>
    <x v="3093"/>
    <n v="3"/>
    <n v="0"/>
    <x v="3470"/>
    <x v="1"/>
    <x v="0"/>
    <n v="1"/>
    <n v="0.125"/>
  </r>
  <r>
    <x v="3982"/>
    <s v="CA-2018-135265"/>
    <x v="274"/>
    <d v="2018-07-09T00:00:00"/>
    <s v="Second Class"/>
    <s v="CC-12370"/>
    <x v="666"/>
    <x v="0"/>
    <x v="0"/>
    <s v="Los Angeles"/>
    <x v="1"/>
    <n v="90045"/>
    <x v="1"/>
    <s v="FUR-CH-10003061"/>
    <x v="0"/>
    <x v="1"/>
    <x v="51"/>
    <x v="2804"/>
    <n v="4"/>
    <n v="0.2"/>
    <x v="3471"/>
    <x v="1"/>
    <x v="0"/>
    <n v="0.33333333333333331"/>
    <n v="9.0909090909090912E-2"/>
  </r>
  <r>
    <x v="3983"/>
    <s v="CA-2018-135265"/>
    <x v="274"/>
    <d v="2018-07-09T00:00:00"/>
    <s v="Second Class"/>
    <s v="CC-12370"/>
    <x v="666"/>
    <x v="0"/>
    <x v="0"/>
    <s v="Los Angeles"/>
    <x v="1"/>
    <n v="90045"/>
    <x v="1"/>
    <s v="TEC-CO-10003763"/>
    <x v="2"/>
    <x v="16"/>
    <x v="1279"/>
    <x v="2481"/>
    <n v="5"/>
    <n v="0.2"/>
    <x v="3472"/>
    <x v="1"/>
    <x v="0"/>
    <n v="0.33333333333333331"/>
    <n v="9.0909090909090912E-2"/>
  </r>
  <r>
    <x v="3984"/>
    <s v="CA-2018-135265"/>
    <x v="274"/>
    <d v="2018-07-09T00:00:00"/>
    <s v="Second Class"/>
    <s v="CC-12370"/>
    <x v="666"/>
    <x v="0"/>
    <x v="0"/>
    <s v="Los Angeles"/>
    <x v="1"/>
    <n v="90045"/>
    <x v="1"/>
    <s v="OFF-PA-10002923"/>
    <x v="1"/>
    <x v="10"/>
    <x v="1426"/>
    <x v="1553"/>
    <n v="1"/>
    <n v="0"/>
    <x v="1641"/>
    <x v="1"/>
    <x v="0"/>
    <n v="0.33333333333333331"/>
    <n v="9.0909090909090912E-2"/>
  </r>
  <r>
    <x v="3985"/>
    <s v="CA-2018-108735"/>
    <x v="764"/>
    <d v="2018-04-21T00:00:00"/>
    <s v="Standard Class"/>
    <s v="JM-15535"/>
    <x v="341"/>
    <x v="0"/>
    <x v="0"/>
    <s v="Lakewood"/>
    <x v="1"/>
    <n v="90712"/>
    <x v="1"/>
    <s v="FUR-BO-10003441"/>
    <x v="0"/>
    <x v="0"/>
    <x v="712"/>
    <x v="3094"/>
    <n v="3"/>
    <n v="0.15"/>
    <x v="3473"/>
    <x v="1"/>
    <x v="0"/>
    <n v="1"/>
    <n v="0.1"/>
  </r>
  <r>
    <x v="3986"/>
    <s v="CA-2019-112333"/>
    <x v="798"/>
    <d v="2019-04-14T00:00:00"/>
    <s v="Standard Class"/>
    <s v="KF-16285"/>
    <x v="580"/>
    <x v="2"/>
    <x v="0"/>
    <s v="Plainfield"/>
    <x v="30"/>
    <n v="7060"/>
    <x v="3"/>
    <s v="OFF-ST-10001780"/>
    <x v="1"/>
    <x v="4"/>
    <x v="486"/>
    <x v="3095"/>
    <n v="4"/>
    <n v="0"/>
    <x v="3474"/>
    <x v="3"/>
    <x v="0"/>
    <n v="0.5"/>
    <n v="5.5555555555555552E-2"/>
  </r>
  <r>
    <x v="3987"/>
    <s v="CA-2019-112333"/>
    <x v="798"/>
    <d v="2019-04-14T00:00:00"/>
    <s v="Standard Class"/>
    <s v="KF-16285"/>
    <x v="580"/>
    <x v="2"/>
    <x v="0"/>
    <s v="Plainfield"/>
    <x v="30"/>
    <n v="7060"/>
    <x v="3"/>
    <s v="OFF-AP-10001962"/>
    <x v="1"/>
    <x v="9"/>
    <x v="1603"/>
    <x v="3096"/>
    <n v="5"/>
    <n v="0"/>
    <x v="3475"/>
    <x v="3"/>
    <x v="0"/>
    <n v="0.5"/>
    <n v="5.5555555555555552E-2"/>
  </r>
  <r>
    <x v="3988"/>
    <s v="US-2018-159415"/>
    <x v="764"/>
    <d v="2018-04-22T00:00:00"/>
    <s v="Standard Class"/>
    <s v="CS-12175"/>
    <x v="728"/>
    <x v="1"/>
    <x v="0"/>
    <s v="Columbia"/>
    <x v="18"/>
    <n v="38401"/>
    <x v="0"/>
    <s v="FUR-FU-10003798"/>
    <x v="0"/>
    <x v="5"/>
    <x v="1604"/>
    <x v="3097"/>
    <n v="5"/>
    <n v="0.2"/>
    <x v="3476"/>
    <x v="0"/>
    <x v="0"/>
    <n v="1"/>
    <n v="0.125"/>
  </r>
  <r>
    <x v="3989"/>
    <s v="CA-2016-122588"/>
    <x v="641"/>
    <d v="2016-11-27T00:00:00"/>
    <s v="Second Class"/>
    <s v="AR-10540"/>
    <x v="481"/>
    <x v="0"/>
    <x v="0"/>
    <s v="Woonsocket"/>
    <x v="34"/>
    <n v="2895"/>
    <x v="3"/>
    <s v="FUR-FU-10001095"/>
    <x v="0"/>
    <x v="5"/>
    <x v="748"/>
    <x v="3098"/>
    <n v="2"/>
    <n v="0"/>
    <x v="3477"/>
    <x v="3"/>
    <x v="0"/>
    <n v="1"/>
    <n v="0.1111111111111111"/>
  </r>
  <r>
    <x v="3990"/>
    <s v="CA-2016-137589"/>
    <x v="935"/>
    <d v="2016-11-08T00:00:00"/>
    <s v="Standard Class"/>
    <s v="MS-17770"/>
    <x v="474"/>
    <x v="0"/>
    <x v="0"/>
    <s v="Lancaster"/>
    <x v="9"/>
    <n v="17602"/>
    <x v="3"/>
    <s v="OFF-SU-10000157"/>
    <x v="1"/>
    <x v="14"/>
    <x v="1408"/>
    <x v="3099"/>
    <n v="3"/>
    <n v="0.2"/>
    <x v="3478"/>
    <x v="3"/>
    <x v="0"/>
    <n v="1"/>
    <n v="5.2631578947368418E-2"/>
  </r>
  <r>
    <x v="3991"/>
    <s v="CA-2017-161998"/>
    <x v="489"/>
    <d v="2017-05-05T00:00:00"/>
    <s v="Standard Class"/>
    <s v="DB-13120"/>
    <x v="106"/>
    <x v="1"/>
    <x v="0"/>
    <s v="Tampa"/>
    <x v="2"/>
    <n v="33614"/>
    <x v="0"/>
    <s v="FUR-FU-10001095"/>
    <x v="0"/>
    <x v="5"/>
    <x v="748"/>
    <x v="3100"/>
    <n v="3"/>
    <n v="0.2"/>
    <x v="3479"/>
    <x v="0"/>
    <x v="0"/>
    <n v="0.33333333333333331"/>
    <n v="7.1428571428571425E-2"/>
  </r>
  <r>
    <x v="3992"/>
    <s v="CA-2017-161998"/>
    <x v="489"/>
    <d v="2017-05-05T00:00:00"/>
    <s v="Standard Class"/>
    <s v="DB-13120"/>
    <x v="106"/>
    <x v="1"/>
    <x v="0"/>
    <s v="Tampa"/>
    <x v="2"/>
    <n v="33614"/>
    <x v="0"/>
    <s v="OFF-SU-10004261"/>
    <x v="1"/>
    <x v="14"/>
    <x v="610"/>
    <x v="3101"/>
    <n v="3"/>
    <n v="0.2"/>
    <x v="3480"/>
    <x v="0"/>
    <x v="0"/>
    <n v="0.33333333333333331"/>
    <n v="7.1428571428571425E-2"/>
  </r>
  <r>
    <x v="3993"/>
    <s v="CA-2017-161998"/>
    <x v="489"/>
    <d v="2017-05-05T00:00:00"/>
    <s v="Standard Class"/>
    <s v="DB-13120"/>
    <x v="106"/>
    <x v="1"/>
    <x v="0"/>
    <s v="Tampa"/>
    <x v="2"/>
    <n v="33614"/>
    <x v="0"/>
    <s v="OFF-AR-10004022"/>
    <x v="1"/>
    <x v="6"/>
    <x v="907"/>
    <x v="3102"/>
    <n v="6"/>
    <n v="0.2"/>
    <x v="3481"/>
    <x v="0"/>
    <x v="0"/>
    <n v="0.33333333333333331"/>
    <n v="7.1428571428571425E-2"/>
  </r>
  <r>
    <x v="3994"/>
    <s v="CA-2017-105627"/>
    <x v="936"/>
    <d v="2017-03-12T00:00:00"/>
    <s v="Standard Class"/>
    <s v="DK-12895"/>
    <x v="729"/>
    <x v="0"/>
    <x v="0"/>
    <s v="Kenosha"/>
    <x v="6"/>
    <n v="53142"/>
    <x v="2"/>
    <s v="FUR-BO-10002916"/>
    <x v="0"/>
    <x v="0"/>
    <x v="1515"/>
    <x v="3103"/>
    <n v="3"/>
    <n v="0"/>
    <x v="3482"/>
    <x v="2"/>
    <x v="0"/>
    <n v="0.2"/>
    <n v="6.6666666666666666E-2"/>
  </r>
  <r>
    <x v="3995"/>
    <s v="CA-2017-105627"/>
    <x v="936"/>
    <d v="2017-03-12T00:00:00"/>
    <s v="Standard Class"/>
    <s v="DK-12895"/>
    <x v="729"/>
    <x v="0"/>
    <x v="0"/>
    <s v="Kenosha"/>
    <x v="6"/>
    <n v="53142"/>
    <x v="2"/>
    <s v="FUR-CH-10002084"/>
    <x v="0"/>
    <x v="1"/>
    <x v="1249"/>
    <x v="3104"/>
    <n v="7"/>
    <n v="0"/>
    <x v="3483"/>
    <x v="2"/>
    <x v="0"/>
    <n v="0.2"/>
    <n v="6.6666666666666666E-2"/>
  </r>
  <r>
    <x v="3996"/>
    <s v="CA-2017-105627"/>
    <x v="936"/>
    <d v="2017-03-12T00:00:00"/>
    <s v="Standard Class"/>
    <s v="DK-12895"/>
    <x v="729"/>
    <x v="0"/>
    <x v="0"/>
    <s v="Kenosha"/>
    <x v="6"/>
    <n v="53142"/>
    <x v="2"/>
    <s v="TEC-PH-10003012"/>
    <x v="2"/>
    <x v="7"/>
    <x v="348"/>
    <x v="3105"/>
    <n v="5"/>
    <n v="0"/>
    <x v="3484"/>
    <x v="2"/>
    <x v="0"/>
    <n v="0.2"/>
    <n v="6.6666666666666666E-2"/>
  </r>
  <r>
    <x v="3997"/>
    <s v="CA-2017-105627"/>
    <x v="936"/>
    <d v="2017-03-12T00:00:00"/>
    <s v="Standard Class"/>
    <s v="DK-12895"/>
    <x v="729"/>
    <x v="0"/>
    <x v="0"/>
    <s v="Kenosha"/>
    <x v="6"/>
    <n v="53142"/>
    <x v="2"/>
    <s v="OFF-AR-10002704"/>
    <x v="1"/>
    <x v="6"/>
    <x v="1605"/>
    <x v="1883"/>
    <n v="1"/>
    <n v="0"/>
    <x v="3485"/>
    <x v="2"/>
    <x v="0"/>
    <n v="0.2"/>
    <n v="6.6666666666666666E-2"/>
  </r>
  <r>
    <x v="3998"/>
    <s v="CA-2017-105627"/>
    <x v="936"/>
    <d v="2017-03-12T00:00:00"/>
    <s v="Standard Class"/>
    <s v="DK-12895"/>
    <x v="729"/>
    <x v="0"/>
    <x v="0"/>
    <s v="Kenosha"/>
    <x v="6"/>
    <n v="53142"/>
    <x v="2"/>
    <s v="FUR-FU-10000308"/>
    <x v="0"/>
    <x v="5"/>
    <x v="1278"/>
    <x v="3106"/>
    <n v="6"/>
    <n v="0"/>
    <x v="3486"/>
    <x v="2"/>
    <x v="0"/>
    <n v="0.2"/>
    <n v="6.6666666666666666E-2"/>
  </r>
  <r>
    <x v="3999"/>
    <s v="US-2017-149629"/>
    <x v="789"/>
    <d v="2017-07-20T00:00:00"/>
    <s v="Second Class"/>
    <s v="MP-17965"/>
    <x v="172"/>
    <x v="1"/>
    <x v="0"/>
    <s v="Port Saint Lucie"/>
    <x v="2"/>
    <n v="34952"/>
    <x v="0"/>
    <s v="FUR-BO-10004709"/>
    <x v="0"/>
    <x v="0"/>
    <x v="266"/>
    <x v="3107"/>
    <n v="5"/>
    <n v="0.2"/>
    <x v="3487"/>
    <x v="0"/>
    <x v="0"/>
    <n v="1"/>
    <n v="0.05"/>
  </r>
  <r>
    <x v="4000"/>
    <s v="CA-2016-116834"/>
    <x v="856"/>
    <d v="2016-10-16T00:00:00"/>
    <s v="Standard Class"/>
    <s v="Dp-13240"/>
    <x v="656"/>
    <x v="2"/>
    <x v="0"/>
    <s v="Seattle"/>
    <x v="4"/>
    <n v="98115"/>
    <x v="1"/>
    <s v="FUR-FU-10001196"/>
    <x v="0"/>
    <x v="5"/>
    <x v="1125"/>
    <x v="3108"/>
    <n v="11"/>
    <n v="0"/>
    <x v="3488"/>
    <x v="1"/>
    <x v="0"/>
    <n v="0.5"/>
    <n v="3.4482758620689655E-2"/>
  </r>
  <r>
    <x v="4001"/>
    <s v="CA-2016-116834"/>
    <x v="856"/>
    <d v="2016-10-16T00:00:00"/>
    <s v="Standard Class"/>
    <s v="Dp-13240"/>
    <x v="656"/>
    <x v="2"/>
    <x v="0"/>
    <s v="Seattle"/>
    <x v="4"/>
    <n v="98115"/>
    <x v="1"/>
    <s v="TEC-AC-10002942"/>
    <x v="2"/>
    <x v="11"/>
    <x v="1606"/>
    <x v="2047"/>
    <n v="5"/>
    <n v="0"/>
    <x v="3489"/>
    <x v="1"/>
    <x v="0"/>
    <n v="0.5"/>
    <n v="3.4482758620689655E-2"/>
  </r>
  <r>
    <x v="4002"/>
    <s v="CA-2018-145730"/>
    <x v="840"/>
    <d v="2018-03-08T00:00:00"/>
    <s v="Standard Class"/>
    <s v="CC-12220"/>
    <x v="417"/>
    <x v="0"/>
    <x v="0"/>
    <s v="San Antonio"/>
    <x v="5"/>
    <n v="78207"/>
    <x v="2"/>
    <s v="FUR-TA-10004915"/>
    <x v="0"/>
    <x v="3"/>
    <x v="335"/>
    <x v="3109"/>
    <n v="3"/>
    <n v="0.3"/>
    <x v="3490"/>
    <x v="2"/>
    <x v="0"/>
    <n v="0.33333333333333331"/>
    <n v="4.5454545454545456E-2"/>
  </r>
  <r>
    <x v="4003"/>
    <s v="CA-2018-145730"/>
    <x v="840"/>
    <d v="2018-03-08T00:00:00"/>
    <s v="Standard Class"/>
    <s v="CC-12220"/>
    <x v="417"/>
    <x v="0"/>
    <x v="0"/>
    <s v="San Antonio"/>
    <x v="5"/>
    <n v="78207"/>
    <x v="2"/>
    <s v="TEC-MA-10001016"/>
    <x v="2"/>
    <x v="15"/>
    <x v="1607"/>
    <x v="3110"/>
    <n v="3"/>
    <n v="0.4"/>
    <x v="3491"/>
    <x v="2"/>
    <x v="0"/>
    <n v="0.33333333333333331"/>
    <n v="4.5454545454545456E-2"/>
  </r>
  <r>
    <x v="4004"/>
    <s v="CA-2018-145730"/>
    <x v="840"/>
    <d v="2018-03-08T00:00:00"/>
    <s v="Standard Class"/>
    <s v="CC-12220"/>
    <x v="417"/>
    <x v="0"/>
    <x v="0"/>
    <s v="San Antonio"/>
    <x v="5"/>
    <n v="78207"/>
    <x v="2"/>
    <s v="OFF-EN-10000483"/>
    <x v="1"/>
    <x v="12"/>
    <x v="374"/>
    <x v="3111"/>
    <n v="3"/>
    <n v="0.2"/>
    <x v="3492"/>
    <x v="2"/>
    <x v="0"/>
    <n v="0.33333333333333331"/>
    <n v="4.5454545454545456E-2"/>
  </r>
  <r>
    <x v="4005"/>
    <s v="US-2017-168732"/>
    <x v="895"/>
    <d v="2017-12-16T00:00:00"/>
    <s v="Standard Class"/>
    <s v="KM-16660"/>
    <x v="730"/>
    <x v="0"/>
    <x v="0"/>
    <s v="Roswell"/>
    <x v="32"/>
    <n v="30076"/>
    <x v="0"/>
    <s v="OFF-AR-10003087"/>
    <x v="1"/>
    <x v="6"/>
    <x v="772"/>
    <x v="3112"/>
    <n v="1"/>
    <n v="0"/>
    <x v="3493"/>
    <x v="0"/>
    <x v="0"/>
    <n v="0.33333333333333331"/>
    <n v="0.1111111111111111"/>
  </r>
  <r>
    <x v="4006"/>
    <s v="US-2017-168732"/>
    <x v="895"/>
    <d v="2017-12-16T00:00:00"/>
    <s v="Standard Class"/>
    <s v="KM-16660"/>
    <x v="730"/>
    <x v="0"/>
    <x v="0"/>
    <s v="Roswell"/>
    <x v="32"/>
    <n v="30076"/>
    <x v="0"/>
    <s v="OFF-PA-10000520"/>
    <x v="1"/>
    <x v="10"/>
    <x v="1428"/>
    <x v="243"/>
    <n v="4"/>
    <n v="0"/>
    <x v="245"/>
    <x v="0"/>
    <x v="0"/>
    <n v="0.33333333333333331"/>
    <n v="0.1111111111111111"/>
  </r>
  <r>
    <x v="4007"/>
    <s v="US-2017-168732"/>
    <x v="895"/>
    <d v="2017-12-16T00:00:00"/>
    <s v="Standard Class"/>
    <s v="KM-16660"/>
    <x v="730"/>
    <x v="0"/>
    <x v="0"/>
    <s v="Roswell"/>
    <x v="32"/>
    <n v="30076"/>
    <x v="0"/>
    <s v="TEC-AC-10001553"/>
    <x v="2"/>
    <x v="11"/>
    <x v="1608"/>
    <x v="3113"/>
    <n v="6"/>
    <n v="0"/>
    <x v="3494"/>
    <x v="0"/>
    <x v="0"/>
    <n v="0.33333333333333331"/>
    <n v="0.1111111111111111"/>
  </r>
  <r>
    <x v="4008"/>
    <s v="CA-2017-107468"/>
    <x v="217"/>
    <d v="2017-12-22T00:00:00"/>
    <s v="Standard Class"/>
    <s v="MK-17905"/>
    <x v="149"/>
    <x v="1"/>
    <x v="0"/>
    <s v="Louisville"/>
    <x v="22"/>
    <n v="80027"/>
    <x v="1"/>
    <s v="OFF-AR-10000634"/>
    <x v="1"/>
    <x v="6"/>
    <x v="997"/>
    <x v="1312"/>
    <n v="2"/>
    <n v="0.2"/>
    <x v="1367"/>
    <x v="1"/>
    <x v="0"/>
    <n v="1"/>
    <n v="5.8823529411764705E-2"/>
  </r>
  <r>
    <x v="4009"/>
    <s v="CA-2019-144463"/>
    <x v="314"/>
    <d v="2019-01-05T00:00:00"/>
    <s v="Standard Class"/>
    <s v="SC-20725"/>
    <x v="56"/>
    <x v="0"/>
    <x v="0"/>
    <s v="Los Angeles"/>
    <x v="1"/>
    <n v="90036"/>
    <x v="1"/>
    <s v="FUR-FU-10001215"/>
    <x v="0"/>
    <x v="5"/>
    <x v="1609"/>
    <x v="3114"/>
    <n v="11"/>
    <n v="0"/>
    <x v="3495"/>
    <x v="1"/>
    <x v="0"/>
    <n v="1"/>
    <n v="3.8461538461538464E-2"/>
  </r>
  <r>
    <x v="4010"/>
    <s v="CA-2019-100811"/>
    <x v="610"/>
    <d v="2019-11-24T00:00:00"/>
    <s v="First Class"/>
    <s v="CC-12475"/>
    <x v="693"/>
    <x v="0"/>
    <x v="0"/>
    <s v="Philadelphia"/>
    <x v="9"/>
    <n v="19143"/>
    <x v="3"/>
    <s v="OFF-PA-10001204"/>
    <x v="1"/>
    <x v="10"/>
    <x v="523"/>
    <x v="582"/>
    <n v="2"/>
    <n v="0.2"/>
    <x v="591"/>
    <x v="3"/>
    <x v="0"/>
    <n v="0.5"/>
    <n v="7.6923076923076927E-2"/>
  </r>
  <r>
    <x v="4011"/>
    <s v="CA-2019-100811"/>
    <x v="610"/>
    <d v="2019-11-24T00:00:00"/>
    <s v="First Class"/>
    <s v="CC-12475"/>
    <x v="693"/>
    <x v="0"/>
    <x v="0"/>
    <s v="Philadelphia"/>
    <x v="9"/>
    <n v="19143"/>
    <x v="3"/>
    <s v="OFF-ST-10002444"/>
    <x v="1"/>
    <x v="4"/>
    <x v="576"/>
    <x v="3115"/>
    <n v="4"/>
    <n v="0.2"/>
    <x v="3496"/>
    <x v="3"/>
    <x v="0"/>
    <n v="0.5"/>
    <n v="7.6923076923076927E-2"/>
  </r>
  <r>
    <x v="4012"/>
    <s v="CA-2017-153612"/>
    <x v="937"/>
    <d v="2017-12-27T00:00:00"/>
    <s v="Standard Class"/>
    <s v="BT-11305"/>
    <x v="457"/>
    <x v="2"/>
    <x v="0"/>
    <s v="Superior"/>
    <x v="6"/>
    <n v="54880"/>
    <x v="2"/>
    <s v="OFF-AR-10000203"/>
    <x v="1"/>
    <x v="6"/>
    <x v="785"/>
    <x v="860"/>
    <n v="4"/>
    <n v="0"/>
    <x v="2951"/>
    <x v="2"/>
    <x v="0"/>
    <n v="1"/>
    <n v="0.1111111111111111"/>
  </r>
  <r>
    <x v="4013"/>
    <s v="CA-2017-165624"/>
    <x v="841"/>
    <d v="2017-08-28T00:00:00"/>
    <s v="Standard Class"/>
    <s v="FH-14350"/>
    <x v="651"/>
    <x v="0"/>
    <x v="0"/>
    <s v="Atlanta"/>
    <x v="32"/>
    <n v="30318"/>
    <x v="0"/>
    <s v="OFF-AP-10000828"/>
    <x v="1"/>
    <x v="9"/>
    <x v="1096"/>
    <x v="3116"/>
    <n v="3"/>
    <n v="0"/>
    <x v="3497"/>
    <x v="0"/>
    <x v="0"/>
    <n v="0.14285714285714285"/>
    <n v="7.1428571428571425E-2"/>
  </r>
  <r>
    <x v="4014"/>
    <s v="CA-2017-165624"/>
    <x v="841"/>
    <d v="2017-08-28T00:00:00"/>
    <s v="Standard Class"/>
    <s v="FH-14350"/>
    <x v="651"/>
    <x v="0"/>
    <x v="0"/>
    <s v="Atlanta"/>
    <x v="32"/>
    <n v="30318"/>
    <x v="0"/>
    <s v="OFF-LA-10003190"/>
    <x v="1"/>
    <x v="2"/>
    <x v="1172"/>
    <x v="880"/>
    <n v="3"/>
    <n v="0"/>
    <x v="913"/>
    <x v="0"/>
    <x v="0"/>
    <n v="0.14285714285714285"/>
    <n v="7.1428571428571425E-2"/>
  </r>
  <r>
    <x v="4015"/>
    <s v="CA-2017-165624"/>
    <x v="841"/>
    <d v="2017-08-28T00:00:00"/>
    <s v="Standard Class"/>
    <s v="FH-14350"/>
    <x v="651"/>
    <x v="0"/>
    <x v="0"/>
    <s v="Atlanta"/>
    <x v="32"/>
    <n v="30318"/>
    <x v="0"/>
    <s v="OFF-PA-10002319"/>
    <x v="1"/>
    <x v="10"/>
    <x v="1400"/>
    <x v="3117"/>
    <n v="5"/>
    <n v="0"/>
    <x v="3498"/>
    <x v="0"/>
    <x v="0"/>
    <n v="0.14285714285714285"/>
    <n v="7.1428571428571425E-2"/>
  </r>
  <r>
    <x v="4016"/>
    <s v="CA-2017-165624"/>
    <x v="841"/>
    <d v="2017-08-28T00:00:00"/>
    <s v="Standard Class"/>
    <s v="FH-14350"/>
    <x v="651"/>
    <x v="0"/>
    <x v="0"/>
    <s v="Atlanta"/>
    <x v="32"/>
    <n v="30318"/>
    <x v="0"/>
    <s v="OFF-PA-10003893"/>
    <x v="1"/>
    <x v="10"/>
    <x v="1105"/>
    <x v="1591"/>
    <n v="5"/>
    <n v="0"/>
    <x v="3499"/>
    <x v="0"/>
    <x v="0"/>
    <n v="0.14285714285714285"/>
    <n v="7.1428571428571425E-2"/>
  </r>
  <r>
    <x v="4017"/>
    <s v="CA-2017-165624"/>
    <x v="841"/>
    <d v="2017-08-28T00:00:00"/>
    <s v="Standard Class"/>
    <s v="FH-14350"/>
    <x v="651"/>
    <x v="0"/>
    <x v="0"/>
    <s v="Atlanta"/>
    <x v="32"/>
    <n v="30318"/>
    <x v="0"/>
    <s v="OFF-PA-10002499"/>
    <x v="1"/>
    <x v="10"/>
    <x v="1610"/>
    <x v="3118"/>
    <n v="2"/>
    <n v="0"/>
    <x v="3500"/>
    <x v="0"/>
    <x v="0"/>
    <n v="0.14285714285714285"/>
    <n v="7.1428571428571425E-2"/>
  </r>
  <r>
    <x v="4018"/>
    <s v="CA-2017-165624"/>
    <x v="841"/>
    <d v="2017-08-28T00:00:00"/>
    <s v="Standard Class"/>
    <s v="FH-14350"/>
    <x v="651"/>
    <x v="0"/>
    <x v="0"/>
    <s v="Atlanta"/>
    <x v="32"/>
    <n v="30318"/>
    <x v="0"/>
    <s v="TEC-AC-10004568"/>
    <x v="2"/>
    <x v="11"/>
    <x v="1118"/>
    <x v="1771"/>
    <n v="9"/>
    <n v="0"/>
    <x v="1885"/>
    <x v="0"/>
    <x v="0"/>
    <n v="0.14285714285714285"/>
    <n v="7.1428571428571425E-2"/>
  </r>
  <r>
    <x v="4019"/>
    <s v="CA-2017-165624"/>
    <x v="841"/>
    <d v="2017-08-28T00:00:00"/>
    <s v="Standard Class"/>
    <s v="FH-14350"/>
    <x v="651"/>
    <x v="0"/>
    <x v="0"/>
    <s v="Atlanta"/>
    <x v="32"/>
    <n v="30318"/>
    <x v="0"/>
    <s v="OFF-AP-10001492"/>
    <x v="1"/>
    <x v="9"/>
    <x v="22"/>
    <x v="3119"/>
    <n v="3"/>
    <n v="0"/>
    <x v="3501"/>
    <x v="0"/>
    <x v="0"/>
    <n v="0.14285714285714285"/>
    <n v="7.1428571428571425E-2"/>
  </r>
  <r>
    <x v="4020"/>
    <s v="CA-2016-154963"/>
    <x v="169"/>
    <d v="2016-06-27T00:00:00"/>
    <s v="Standard Class"/>
    <s v="AA-10645"/>
    <x v="731"/>
    <x v="0"/>
    <x v="0"/>
    <s v="Chester"/>
    <x v="9"/>
    <n v="19013"/>
    <x v="3"/>
    <s v="FUR-CH-10004698"/>
    <x v="0"/>
    <x v="1"/>
    <x v="168"/>
    <x v="3120"/>
    <n v="3"/>
    <n v="0.3"/>
    <x v="3502"/>
    <x v="3"/>
    <x v="0"/>
    <n v="0.33333333333333331"/>
    <n v="5.5555555555555552E-2"/>
  </r>
  <r>
    <x v="4021"/>
    <s v="CA-2016-154963"/>
    <x v="169"/>
    <d v="2016-06-27T00:00:00"/>
    <s v="Standard Class"/>
    <s v="AA-10645"/>
    <x v="731"/>
    <x v="0"/>
    <x v="0"/>
    <s v="Chester"/>
    <x v="9"/>
    <n v="19013"/>
    <x v="3"/>
    <s v="TEC-PH-10004093"/>
    <x v="2"/>
    <x v="7"/>
    <x v="40"/>
    <x v="3121"/>
    <n v="3"/>
    <n v="0.4"/>
    <x v="3503"/>
    <x v="3"/>
    <x v="0"/>
    <n v="0.33333333333333331"/>
    <n v="5.5555555555555552E-2"/>
  </r>
  <r>
    <x v="4022"/>
    <s v="CA-2016-154963"/>
    <x v="169"/>
    <d v="2016-06-27T00:00:00"/>
    <s v="Standard Class"/>
    <s v="AA-10645"/>
    <x v="731"/>
    <x v="0"/>
    <x v="0"/>
    <s v="Chester"/>
    <x v="9"/>
    <n v="19013"/>
    <x v="3"/>
    <s v="FUR-CH-10000454"/>
    <x v="0"/>
    <x v="1"/>
    <x v="1"/>
    <x v="3122"/>
    <n v="5"/>
    <n v="0.3"/>
    <x v="232"/>
    <x v="3"/>
    <x v="0"/>
    <n v="0.33333333333333331"/>
    <n v="5.5555555555555552E-2"/>
  </r>
  <r>
    <x v="4023"/>
    <s v="CA-2019-130764"/>
    <x v="855"/>
    <d v="2019-10-28T00:00:00"/>
    <s v="First Class"/>
    <s v="JO-15145"/>
    <x v="705"/>
    <x v="1"/>
    <x v="0"/>
    <s v="San Francisco"/>
    <x v="1"/>
    <n v="94110"/>
    <x v="1"/>
    <s v="FUR-BO-10003034"/>
    <x v="0"/>
    <x v="0"/>
    <x v="1203"/>
    <x v="3123"/>
    <n v="5"/>
    <n v="0.15"/>
    <x v="3504"/>
    <x v="1"/>
    <x v="0"/>
    <n v="0.5"/>
    <n v="7.6923076923076927E-2"/>
  </r>
  <r>
    <x v="4024"/>
    <s v="CA-2019-130764"/>
    <x v="855"/>
    <d v="2019-10-28T00:00:00"/>
    <s v="First Class"/>
    <s v="JO-15145"/>
    <x v="705"/>
    <x v="1"/>
    <x v="0"/>
    <s v="San Francisco"/>
    <x v="1"/>
    <n v="94110"/>
    <x v="1"/>
    <s v="TEC-PH-10003215"/>
    <x v="2"/>
    <x v="7"/>
    <x v="1611"/>
    <x v="3124"/>
    <n v="4"/>
    <n v="0.2"/>
    <x v="3505"/>
    <x v="1"/>
    <x v="0"/>
    <n v="0.5"/>
    <n v="7.6923076923076927E-2"/>
  </r>
  <r>
    <x v="4025"/>
    <s v="CA-2019-139311"/>
    <x v="938"/>
    <d v="2019-08-13T00:00:00"/>
    <s v="First Class"/>
    <s v="SF-20965"/>
    <x v="245"/>
    <x v="1"/>
    <x v="0"/>
    <s v="Bedford"/>
    <x v="5"/>
    <n v="76021"/>
    <x v="2"/>
    <s v="OFF-PA-10001776"/>
    <x v="1"/>
    <x v="10"/>
    <x v="1272"/>
    <x v="3125"/>
    <n v="4"/>
    <n v="0.2"/>
    <x v="3506"/>
    <x v="2"/>
    <x v="0"/>
    <n v="0.25"/>
    <n v="5.8823529411764705E-2"/>
  </r>
  <r>
    <x v="4026"/>
    <s v="CA-2019-139311"/>
    <x v="938"/>
    <d v="2019-08-13T00:00:00"/>
    <s v="First Class"/>
    <s v="SF-20965"/>
    <x v="245"/>
    <x v="1"/>
    <x v="0"/>
    <s v="Bedford"/>
    <x v="5"/>
    <n v="76021"/>
    <x v="2"/>
    <s v="OFF-AR-10004582"/>
    <x v="1"/>
    <x v="6"/>
    <x v="1184"/>
    <x v="1997"/>
    <n v="7"/>
    <n v="0.2"/>
    <x v="3507"/>
    <x v="2"/>
    <x v="0"/>
    <n v="0.25"/>
    <n v="5.8823529411764705E-2"/>
  </r>
  <r>
    <x v="4027"/>
    <s v="CA-2019-139311"/>
    <x v="938"/>
    <d v="2019-08-13T00:00:00"/>
    <s v="First Class"/>
    <s v="SF-20965"/>
    <x v="245"/>
    <x v="1"/>
    <x v="0"/>
    <s v="Bedford"/>
    <x v="5"/>
    <n v="76021"/>
    <x v="2"/>
    <s v="TEC-PH-10001557"/>
    <x v="2"/>
    <x v="7"/>
    <x v="664"/>
    <x v="2081"/>
    <n v="2"/>
    <n v="0.2"/>
    <x v="3508"/>
    <x v="2"/>
    <x v="0"/>
    <n v="0.25"/>
    <n v="5.8823529411764705E-2"/>
  </r>
  <r>
    <x v="4028"/>
    <s v="CA-2019-139311"/>
    <x v="938"/>
    <d v="2019-08-13T00:00:00"/>
    <s v="First Class"/>
    <s v="SF-20965"/>
    <x v="245"/>
    <x v="1"/>
    <x v="0"/>
    <s v="Bedford"/>
    <x v="5"/>
    <n v="76021"/>
    <x v="2"/>
    <s v="OFF-BI-10004209"/>
    <x v="1"/>
    <x v="8"/>
    <x v="1215"/>
    <x v="3126"/>
    <n v="8"/>
    <n v="0.8"/>
    <x v="3509"/>
    <x v="2"/>
    <x v="0"/>
    <n v="0.25"/>
    <n v="5.8823529411764705E-2"/>
  </r>
  <r>
    <x v="4029"/>
    <s v="CA-2019-124296"/>
    <x v="165"/>
    <d v="2019-12-28T00:00:00"/>
    <s v="Standard Class"/>
    <s v="CS-12355"/>
    <x v="394"/>
    <x v="0"/>
    <x v="0"/>
    <s v="Lafayette"/>
    <x v="28"/>
    <n v="70506"/>
    <x v="0"/>
    <s v="TEC-MA-10003183"/>
    <x v="2"/>
    <x v="15"/>
    <x v="951"/>
    <x v="651"/>
    <n v="3"/>
    <n v="0"/>
    <x v="3510"/>
    <x v="0"/>
    <x v="0"/>
    <n v="0.5"/>
    <n v="4.5454545454545456E-2"/>
  </r>
  <r>
    <x v="4030"/>
    <s v="CA-2019-124296"/>
    <x v="165"/>
    <d v="2019-12-28T00:00:00"/>
    <s v="Standard Class"/>
    <s v="CS-12355"/>
    <x v="394"/>
    <x v="0"/>
    <x v="0"/>
    <s v="Lafayette"/>
    <x v="28"/>
    <n v="70506"/>
    <x v="0"/>
    <s v="FUR-CH-10002439"/>
    <x v="0"/>
    <x v="1"/>
    <x v="1325"/>
    <x v="3127"/>
    <n v="4"/>
    <n v="0"/>
    <x v="3511"/>
    <x v="0"/>
    <x v="0"/>
    <n v="0.5"/>
    <n v="4.5454545454545456E-2"/>
  </r>
  <r>
    <x v="4031"/>
    <s v="CA-2018-169957"/>
    <x v="182"/>
    <d v="2018-09-30T00:00:00"/>
    <s v="Standard Class"/>
    <s v="SN-20710"/>
    <x v="17"/>
    <x v="2"/>
    <x v="0"/>
    <s v="Covington"/>
    <x v="4"/>
    <n v="98042"/>
    <x v="1"/>
    <s v="OFF-AP-10000576"/>
    <x v="1"/>
    <x v="9"/>
    <x v="643"/>
    <x v="3128"/>
    <n v="6"/>
    <n v="0"/>
    <x v="3512"/>
    <x v="1"/>
    <x v="0"/>
    <n v="0.33333333333333331"/>
    <n v="5.2631578947368418E-2"/>
  </r>
  <r>
    <x v="4032"/>
    <s v="CA-2018-169957"/>
    <x v="182"/>
    <d v="2018-09-30T00:00:00"/>
    <s v="Standard Class"/>
    <s v="SN-20710"/>
    <x v="17"/>
    <x v="2"/>
    <x v="0"/>
    <s v="Covington"/>
    <x v="4"/>
    <n v="98042"/>
    <x v="1"/>
    <s v="OFF-PA-10004040"/>
    <x v="1"/>
    <x v="10"/>
    <x v="99"/>
    <x v="2744"/>
    <n v="5"/>
    <n v="0"/>
    <x v="3513"/>
    <x v="1"/>
    <x v="0"/>
    <n v="0.33333333333333331"/>
    <n v="5.2631578947368418E-2"/>
  </r>
  <r>
    <x v="4033"/>
    <s v="CA-2018-169957"/>
    <x v="182"/>
    <d v="2018-09-30T00:00:00"/>
    <s v="Standard Class"/>
    <s v="SN-20710"/>
    <x v="17"/>
    <x v="2"/>
    <x v="0"/>
    <s v="Covington"/>
    <x v="4"/>
    <n v="98042"/>
    <x v="1"/>
    <s v="TEC-AC-10003063"/>
    <x v="2"/>
    <x v="11"/>
    <x v="1061"/>
    <x v="1506"/>
    <n v="4"/>
    <n v="0"/>
    <x v="1588"/>
    <x v="1"/>
    <x v="0"/>
    <n v="0.33333333333333331"/>
    <n v="5.2631578947368418E-2"/>
  </r>
  <r>
    <x v="4034"/>
    <s v="US-2018-108777"/>
    <x v="939"/>
    <d v="2018-12-12T00:00:00"/>
    <s v="Same Day"/>
    <s v="JM-15655"/>
    <x v="487"/>
    <x v="1"/>
    <x v="0"/>
    <s v="Lorain"/>
    <x v="24"/>
    <n v="44052"/>
    <x v="3"/>
    <s v="OFF-BI-10003982"/>
    <x v="1"/>
    <x v="8"/>
    <x v="350"/>
    <x v="3129"/>
    <n v="3"/>
    <n v="0.7"/>
    <x v="3514"/>
    <x v="3"/>
    <x v="0"/>
    <n v="0.5"/>
    <n v="8.3333333333333329E-2"/>
  </r>
  <r>
    <x v="4035"/>
    <s v="US-2018-108777"/>
    <x v="939"/>
    <d v="2018-12-12T00:00:00"/>
    <s v="Same Day"/>
    <s v="JM-15655"/>
    <x v="487"/>
    <x v="1"/>
    <x v="0"/>
    <s v="Lorain"/>
    <x v="24"/>
    <n v="44052"/>
    <x v="3"/>
    <s v="TEC-AC-10002567"/>
    <x v="2"/>
    <x v="11"/>
    <x v="428"/>
    <x v="3130"/>
    <n v="6"/>
    <n v="0.2"/>
    <x v="3515"/>
    <x v="3"/>
    <x v="0"/>
    <n v="0.5"/>
    <n v="8.3333333333333329E-2"/>
  </r>
  <r>
    <x v="4036"/>
    <s v="CA-2017-148859"/>
    <x v="75"/>
    <d v="2018-01-01T00:00:00"/>
    <s v="Standard Class"/>
    <s v="FH-14350"/>
    <x v="651"/>
    <x v="0"/>
    <x v="0"/>
    <s v="Chicago"/>
    <x v="10"/>
    <n v="60623"/>
    <x v="2"/>
    <s v="OFF-ST-10004950"/>
    <x v="1"/>
    <x v="4"/>
    <x v="1519"/>
    <x v="176"/>
    <n v="2"/>
    <n v="0.2"/>
    <x v="3516"/>
    <x v="2"/>
    <x v="0"/>
    <n v="1"/>
    <n v="7.1428571428571425E-2"/>
  </r>
  <r>
    <x v="4037"/>
    <s v="CA-2016-110786"/>
    <x v="282"/>
    <d v="2017-01-02T00:00:00"/>
    <s v="Standard Class"/>
    <s v="AJ-10795"/>
    <x v="295"/>
    <x v="1"/>
    <x v="0"/>
    <s v="San Francisco"/>
    <x v="1"/>
    <n v="94110"/>
    <x v="1"/>
    <s v="FUR-FU-10000550"/>
    <x v="0"/>
    <x v="5"/>
    <x v="1454"/>
    <x v="1691"/>
    <n v="5"/>
    <n v="0"/>
    <x v="3517"/>
    <x v="1"/>
    <x v="1"/>
    <n v="0.14285714285714285"/>
    <n v="4.7619047619047616E-2"/>
  </r>
  <r>
    <x v="4038"/>
    <s v="CA-2016-110786"/>
    <x v="282"/>
    <d v="2017-01-02T00:00:00"/>
    <s v="Standard Class"/>
    <s v="AJ-10795"/>
    <x v="295"/>
    <x v="1"/>
    <x v="0"/>
    <s v="San Francisco"/>
    <x v="1"/>
    <n v="94110"/>
    <x v="1"/>
    <s v="OFF-PA-10000528"/>
    <x v="1"/>
    <x v="10"/>
    <x v="1145"/>
    <x v="3131"/>
    <n v="4"/>
    <n v="0"/>
    <x v="3518"/>
    <x v="1"/>
    <x v="1"/>
    <n v="0.14285714285714285"/>
    <n v="4.7619047619047616E-2"/>
  </r>
  <r>
    <x v="4039"/>
    <s v="CA-2016-110786"/>
    <x v="282"/>
    <d v="2017-01-02T00:00:00"/>
    <s v="Standard Class"/>
    <s v="AJ-10795"/>
    <x v="295"/>
    <x v="1"/>
    <x v="0"/>
    <s v="San Francisco"/>
    <x v="1"/>
    <n v="94110"/>
    <x v="1"/>
    <s v="TEC-MA-10003183"/>
    <x v="2"/>
    <x v="15"/>
    <x v="951"/>
    <x v="3132"/>
    <n v="6"/>
    <n v="0.2"/>
    <x v="3519"/>
    <x v="1"/>
    <x v="1"/>
    <n v="0.14285714285714285"/>
    <n v="4.7619047619047616E-2"/>
  </r>
  <r>
    <x v="4040"/>
    <s v="CA-2016-110786"/>
    <x v="282"/>
    <d v="2017-01-02T00:00:00"/>
    <s v="Standard Class"/>
    <s v="AJ-10795"/>
    <x v="295"/>
    <x v="1"/>
    <x v="0"/>
    <s v="San Francisco"/>
    <x v="1"/>
    <n v="94110"/>
    <x v="1"/>
    <s v="OFF-BI-10003305"/>
    <x v="1"/>
    <x v="8"/>
    <x v="570"/>
    <x v="646"/>
    <n v="3"/>
    <n v="0.2"/>
    <x v="658"/>
    <x v="1"/>
    <x v="1"/>
    <n v="0.14285714285714285"/>
    <n v="4.7619047619047616E-2"/>
  </r>
  <r>
    <x v="4041"/>
    <s v="CA-2016-110786"/>
    <x v="282"/>
    <d v="2017-01-02T00:00:00"/>
    <s v="Standard Class"/>
    <s v="AJ-10795"/>
    <x v="295"/>
    <x v="1"/>
    <x v="0"/>
    <s v="San Francisco"/>
    <x v="1"/>
    <n v="94110"/>
    <x v="1"/>
    <s v="TEC-PH-10001425"/>
    <x v="2"/>
    <x v="7"/>
    <x v="516"/>
    <x v="1837"/>
    <n v="3"/>
    <n v="0.2"/>
    <x v="3520"/>
    <x v="1"/>
    <x v="1"/>
    <n v="0.14285714285714285"/>
    <n v="4.7619047619047616E-2"/>
  </r>
  <r>
    <x v="4042"/>
    <s v="CA-2016-110786"/>
    <x v="282"/>
    <d v="2017-01-02T00:00:00"/>
    <s v="Standard Class"/>
    <s v="AJ-10795"/>
    <x v="295"/>
    <x v="1"/>
    <x v="0"/>
    <s v="San Francisco"/>
    <x v="1"/>
    <n v="94110"/>
    <x v="1"/>
    <s v="OFF-LA-10001474"/>
    <x v="1"/>
    <x v="2"/>
    <x v="926"/>
    <x v="3133"/>
    <n v="9"/>
    <n v="0"/>
    <x v="3521"/>
    <x v="1"/>
    <x v="1"/>
    <n v="0.14285714285714285"/>
    <n v="4.7619047619047616E-2"/>
  </r>
  <r>
    <x v="4043"/>
    <s v="CA-2016-110786"/>
    <x v="282"/>
    <d v="2017-01-02T00:00:00"/>
    <s v="Standard Class"/>
    <s v="AJ-10795"/>
    <x v="295"/>
    <x v="1"/>
    <x v="0"/>
    <s v="San Francisco"/>
    <x v="1"/>
    <n v="94110"/>
    <x v="1"/>
    <s v="FUR-FU-10000672"/>
    <x v="0"/>
    <x v="5"/>
    <x v="1517"/>
    <x v="3134"/>
    <n v="6"/>
    <n v="0"/>
    <x v="3522"/>
    <x v="1"/>
    <x v="1"/>
    <n v="0.14285714285714285"/>
    <n v="4.7619047619047616E-2"/>
  </r>
  <r>
    <x v="4044"/>
    <s v="CA-2017-137750"/>
    <x v="608"/>
    <d v="2017-06-30T00:00:00"/>
    <s v="Standard Class"/>
    <s v="JF-15565"/>
    <x v="535"/>
    <x v="0"/>
    <x v="0"/>
    <s v="San Francisco"/>
    <x v="1"/>
    <n v="94110"/>
    <x v="1"/>
    <s v="FUR-FU-10001979"/>
    <x v="0"/>
    <x v="5"/>
    <x v="514"/>
    <x v="3135"/>
    <n v="5"/>
    <n v="0"/>
    <x v="3523"/>
    <x v="1"/>
    <x v="0"/>
    <n v="1"/>
    <n v="6.25E-2"/>
  </r>
  <r>
    <x v="4045"/>
    <s v="CA-2017-136378"/>
    <x v="788"/>
    <d v="2017-04-07T00:00:00"/>
    <s v="Standard Class"/>
    <s v="CS-11845"/>
    <x v="688"/>
    <x v="1"/>
    <x v="0"/>
    <s v="Houston"/>
    <x v="5"/>
    <n v="77070"/>
    <x v="2"/>
    <s v="OFF-BI-10003707"/>
    <x v="1"/>
    <x v="8"/>
    <x v="784"/>
    <x v="3136"/>
    <n v="3"/>
    <n v="0.8"/>
    <x v="3524"/>
    <x v="2"/>
    <x v="0"/>
    <n v="1"/>
    <n v="0.125"/>
  </r>
  <r>
    <x v="4046"/>
    <s v="CA-2019-100356"/>
    <x v="208"/>
    <d v="2019-10-25T00:00:00"/>
    <s v="Standard Class"/>
    <s v="SP-20920"/>
    <x v="727"/>
    <x v="0"/>
    <x v="0"/>
    <s v="Chicago"/>
    <x v="10"/>
    <n v="60653"/>
    <x v="2"/>
    <s v="OFF-AP-10002191"/>
    <x v="1"/>
    <x v="9"/>
    <x v="808"/>
    <x v="3137"/>
    <n v="2"/>
    <n v="0.8"/>
    <x v="3525"/>
    <x v="2"/>
    <x v="0"/>
    <n v="1"/>
    <n v="7.1428571428571425E-2"/>
  </r>
  <r>
    <x v="4047"/>
    <s v="US-2017-166520"/>
    <x v="747"/>
    <d v="2017-07-19T00:00:00"/>
    <s v="First Class"/>
    <s v="KE-16420"/>
    <x v="722"/>
    <x v="1"/>
    <x v="0"/>
    <s v="New York City"/>
    <x v="15"/>
    <n v="10035"/>
    <x v="3"/>
    <s v="OFF-PA-10000501"/>
    <x v="1"/>
    <x v="10"/>
    <x v="975"/>
    <x v="152"/>
    <n v="3"/>
    <n v="0"/>
    <x v="3526"/>
    <x v="3"/>
    <x v="0"/>
    <n v="0.5"/>
    <n v="6.6666666666666666E-2"/>
  </r>
  <r>
    <x v="4048"/>
    <s v="US-2017-166520"/>
    <x v="747"/>
    <d v="2017-07-19T00:00:00"/>
    <s v="First Class"/>
    <s v="KE-16420"/>
    <x v="722"/>
    <x v="1"/>
    <x v="0"/>
    <s v="New York City"/>
    <x v="15"/>
    <n v="10035"/>
    <x v="3"/>
    <s v="TEC-AC-10001990"/>
    <x v="2"/>
    <x v="11"/>
    <x v="870"/>
    <x v="3138"/>
    <n v="10"/>
    <n v="0"/>
    <x v="3527"/>
    <x v="3"/>
    <x v="0"/>
    <n v="0.5"/>
    <n v="6.6666666666666666E-2"/>
  </r>
  <r>
    <x v="4049"/>
    <s v="CA-2019-136350"/>
    <x v="92"/>
    <d v="2019-06-26T00:00:00"/>
    <s v="Second Class"/>
    <s v="GA-14515"/>
    <x v="654"/>
    <x v="0"/>
    <x v="0"/>
    <s v="New York City"/>
    <x v="15"/>
    <n v="10011"/>
    <x v="3"/>
    <s v="FUR-FU-10003601"/>
    <x v="0"/>
    <x v="5"/>
    <x v="736"/>
    <x v="3139"/>
    <n v="3"/>
    <n v="0"/>
    <x v="3528"/>
    <x v="3"/>
    <x v="0"/>
    <n v="0.5"/>
    <n v="7.1428571428571425E-2"/>
  </r>
  <r>
    <x v="4050"/>
    <s v="CA-2019-136350"/>
    <x v="92"/>
    <d v="2019-06-26T00:00:00"/>
    <s v="Second Class"/>
    <s v="GA-14515"/>
    <x v="654"/>
    <x v="0"/>
    <x v="0"/>
    <s v="New York City"/>
    <x v="15"/>
    <n v="10011"/>
    <x v="3"/>
    <s v="FUR-CH-10001891"/>
    <x v="0"/>
    <x v="1"/>
    <x v="268"/>
    <x v="3140"/>
    <n v="2"/>
    <n v="0.1"/>
    <x v="3529"/>
    <x v="3"/>
    <x v="0"/>
    <n v="0.5"/>
    <n v="7.1428571428571425E-2"/>
  </r>
  <r>
    <x v="4051"/>
    <s v="CA-2016-122931"/>
    <x v="411"/>
    <d v="2016-10-03T00:00:00"/>
    <s v="Standard Class"/>
    <s v="SM-20950"/>
    <x v="416"/>
    <x v="1"/>
    <x v="0"/>
    <s v="Philadelphia"/>
    <x v="9"/>
    <n v="19134"/>
    <x v="3"/>
    <s v="OFF-AR-10003469"/>
    <x v="1"/>
    <x v="6"/>
    <x v="1258"/>
    <x v="1728"/>
    <n v="3"/>
    <n v="0.2"/>
    <x v="3530"/>
    <x v="3"/>
    <x v="0"/>
    <n v="0.16666666666666666"/>
    <n v="4.5454545454545456E-2"/>
  </r>
  <r>
    <x v="4052"/>
    <s v="CA-2016-122931"/>
    <x v="411"/>
    <d v="2016-10-03T00:00:00"/>
    <s v="Standard Class"/>
    <s v="SM-20950"/>
    <x v="416"/>
    <x v="1"/>
    <x v="0"/>
    <s v="Philadelphia"/>
    <x v="9"/>
    <n v="19134"/>
    <x v="3"/>
    <s v="FUR-TA-10004175"/>
    <x v="0"/>
    <x v="3"/>
    <x v="1155"/>
    <x v="3141"/>
    <n v="2"/>
    <n v="0.4"/>
    <x v="3531"/>
    <x v="3"/>
    <x v="0"/>
    <n v="0.16666666666666666"/>
    <n v="4.5454545454545456E-2"/>
  </r>
  <r>
    <x v="4053"/>
    <s v="CA-2016-122931"/>
    <x v="411"/>
    <d v="2016-10-03T00:00:00"/>
    <s v="Standard Class"/>
    <s v="SM-20950"/>
    <x v="416"/>
    <x v="1"/>
    <x v="0"/>
    <s v="Philadelphia"/>
    <x v="9"/>
    <n v="19134"/>
    <x v="3"/>
    <s v="OFF-LA-10002945"/>
    <x v="1"/>
    <x v="2"/>
    <x v="1612"/>
    <x v="3142"/>
    <n v="11"/>
    <n v="0.2"/>
    <x v="3532"/>
    <x v="3"/>
    <x v="0"/>
    <n v="0.16666666666666666"/>
    <n v="4.5454545454545456E-2"/>
  </r>
  <r>
    <x v="4054"/>
    <s v="CA-2016-122931"/>
    <x v="411"/>
    <d v="2016-10-03T00:00:00"/>
    <s v="Standard Class"/>
    <s v="SM-20950"/>
    <x v="416"/>
    <x v="1"/>
    <x v="0"/>
    <s v="Philadelphia"/>
    <x v="9"/>
    <n v="19134"/>
    <x v="3"/>
    <s v="OFF-PA-10000533"/>
    <x v="1"/>
    <x v="10"/>
    <x v="1205"/>
    <x v="2579"/>
    <n v="4"/>
    <n v="0.2"/>
    <x v="3533"/>
    <x v="3"/>
    <x v="0"/>
    <n v="0.16666666666666666"/>
    <n v="4.5454545454545456E-2"/>
  </r>
  <r>
    <x v="4055"/>
    <s v="CA-2016-122931"/>
    <x v="411"/>
    <d v="2016-10-03T00:00:00"/>
    <s v="Standard Class"/>
    <s v="SM-20950"/>
    <x v="416"/>
    <x v="1"/>
    <x v="0"/>
    <s v="Philadelphia"/>
    <x v="9"/>
    <n v="19134"/>
    <x v="3"/>
    <s v="OFF-ST-10004459"/>
    <x v="1"/>
    <x v="4"/>
    <x v="459"/>
    <x v="2122"/>
    <n v="6"/>
    <n v="0.2"/>
    <x v="2286"/>
    <x v="3"/>
    <x v="0"/>
    <n v="0.16666666666666666"/>
    <n v="4.5454545454545456E-2"/>
  </r>
  <r>
    <x v="4056"/>
    <s v="CA-2016-122931"/>
    <x v="411"/>
    <d v="2016-10-03T00:00:00"/>
    <s v="Standard Class"/>
    <s v="SM-20950"/>
    <x v="416"/>
    <x v="1"/>
    <x v="0"/>
    <s v="Philadelphia"/>
    <x v="9"/>
    <n v="19134"/>
    <x v="3"/>
    <s v="FUR-TA-10004147"/>
    <x v="0"/>
    <x v="3"/>
    <x v="819"/>
    <x v="3143"/>
    <n v="1"/>
    <n v="0.4"/>
    <x v="3534"/>
    <x v="3"/>
    <x v="0"/>
    <n v="0.16666666666666666"/>
    <n v="4.5454545454545456E-2"/>
  </r>
  <r>
    <x v="4057"/>
    <s v="CA-2016-163034"/>
    <x v="156"/>
    <d v="2016-11-28T00:00:00"/>
    <s v="Standard Class"/>
    <s v="DK-12985"/>
    <x v="213"/>
    <x v="0"/>
    <x v="0"/>
    <s v="Chicago"/>
    <x v="10"/>
    <n v="60610"/>
    <x v="2"/>
    <s v="OFF-ST-10000046"/>
    <x v="1"/>
    <x v="4"/>
    <x v="764"/>
    <x v="3144"/>
    <n v="5"/>
    <n v="0.2"/>
    <x v="3535"/>
    <x v="2"/>
    <x v="0"/>
    <n v="1"/>
    <n v="0.125"/>
  </r>
  <r>
    <x v="4058"/>
    <s v="CA-2017-124058"/>
    <x v="312"/>
    <d v="2017-11-24T00:00:00"/>
    <s v="Standard Class"/>
    <s v="LC-16885"/>
    <x v="62"/>
    <x v="0"/>
    <x v="0"/>
    <s v="Oakland"/>
    <x v="1"/>
    <n v="94601"/>
    <x v="1"/>
    <s v="TEC-PH-10004774"/>
    <x v="2"/>
    <x v="7"/>
    <x v="713"/>
    <x v="3145"/>
    <n v="7"/>
    <n v="0.2"/>
    <x v="3536"/>
    <x v="1"/>
    <x v="1"/>
    <n v="0.5"/>
    <n v="4.3478260869565216E-2"/>
  </r>
  <r>
    <x v="4059"/>
    <s v="CA-2017-124058"/>
    <x v="312"/>
    <d v="2017-11-24T00:00:00"/>
    <s v="Standard Class"/>
    <s v="LC-16885"/>
    <x v="62"/>
    <x v="0"/>
    <x v="0"/>
    <s v="Oakland"/>
    <x v="1"/>
    <n v="94601"/>
    <x v="1"/>
    <s v="FUR-CH-10000595"/>
    <x v="0"/>
    <x v="1"/>
    <x v="468"/>
    <x v="3146"/>
    <n v="3"/>
    <n v="0.2"/>
    <x v="3537"/>
    <x v="1"/>
    <x v="1"/>
    <n v="0.5"/>
    <n v="4.3478260869565216E-2"/>
  </r>
  <r>
    <x v="4060"/>
    <s v="CA-2018-129196"/>
    <x v="474"/>
    <d v="2018-11-07T00:00:00"/>
    <s v="Standard Class"/>
    <s v="XP-21865"/>
    <x v="190"/>
    <x v="0"/>
    <x v="0"/>
    <s v="Chicago"/>
    <x v="10"/>
    <n v="60610"/>
    <x v="2"/>
    <s v="TEC-AC-10002473"/>
    <x v="2"/>
    <x v="11"/>
    <x v="720"/>
    <x v="3147"/>
    <n v="3"/>
    <n v="0.2"/>
    <x v="3538"/>
    <x v="2"/>
    <x v="0"/>
    <n v="1"/>
    <n v="3.5714285714285712E-2"/>
  </r>
  <r>
    <x v="4061"/>
    <s v="US-2017-138716"/>
    <x v="14"/>
    <d v="2017-09-20T00:00:00"/>
    <s v="First Class"/>
    <s v="CS-11845"/>
    <x v="688"/>
    <x v="1"/>
    <x v="0"/>
    <s v="Seattle"/>
    <x v="4"/>
    <n v="98105"/>
    <x v="1"/>
    <s v="OFF-BI-10001628"/>
    <x v="1"/>
    <x v="8"/>
    <x v="1112"/>
    <x v="3148"/>
    <n v="3"/>
    <n v="0.2"/>
    <x v="3539"/>
    <x v="1"/>
    <x v="0"/>
    <n v="1"/>
    <n v="0.125"/>
  </r>
  <r>
    <x v="4062"/>
    <s v="US-2018-122182"/>
    <x v="612"/>
    <d v="2018-03-14T00:00:00"/>
    <s v="Standard Class"/>
    <s v="BD-11770"/>
    <x v="420"/>
    <x v="0"/>
    <x v="0"/>
    <s v="Philadelphia"/>
    <x v="9"/>
    <n v="19143"/>
    <x v="3"/>
    <s v="TEC-AC-10002800"/>
    <x v="2"/>
    <x v="11"/>
    <x v="1216"/>
    <x v="3149"/>
    <n v="1"/>
    <n v="0.2"/>
    <x v="3540"/>
    <x v="3"/>
    <x v="0"/>
    <n v="1"/>
    <n v="0.1"/>
  </r>
  <r>
    <x v="4063"/>
    <s v="US-2016-130358"/>
    <x v="670"/>
    <d v="2016-06-26T00:00:00"/>
    <s v="First Class"/>
    <s v="DL-13330"/>
    <x v="658"/>
    <x v="0"/>
    <x v="0"/>
    <s v="Concord"/>
    <x v="3"/>
    <n v="28027"/>
    <x v="0"/>
    <s v="OFF-AR-10002766"/>
    <x v="1"/>
    <x v="6"/>
    <x v="1050"/>
    <x v="3150"/>
    <n v="9"/>
    <n v="0.2"/>
    <x v="3541"/>
    <x v="0"/>
    <x v="0"/>
    <n v="0.5"/>
    <n v="0.125"/>
  </r>
  <r>
    <x v="4064"/>
    <s v="US-2016-130358"/>
    <x v="670"/>
    <d v="2016-06-26T00:00:00"/>
    <s v="First Class"/>
    <s v="DL-13330"/>
    <x v="658"/>
    <x v="0"/>
    <x v="0"/>
    <s v="Concord"/>
    <x v="3"/>
    <n v="28027"/>
    <x v="0"/>
    <s v="OFF-SU-10002522"/>
    <x v="1"/>
    <x v="14"/>
    <x v="1553"/>
    <x v="3151"/>
    <n v="1"/>
    <n v="0.2"/>
    <x v="3542"/>
    <x v="0"/>
    <x v="0"/>
    <n v="0.5"/>
    <n v="0.125"/>
  </r>
  <r>
    <x v="4065"/>
    <s v="CA-2016-102673"/>
    <x v="301"/>
    <d v="2016-11-05T00:00:00"/>
    <s v="Standard Class"/>
    <s v="KH-16630"/>
    <x v="175"/>
    <x v="1"/>
    <x v="0"/>
    <s v="Charlotte"/>
    <x v="3"/>
    <n v="28205"/>
    <x v="0"/>
    <s v="OFF-FA-10003021"/>
    <x v="1"/>
    <x v="13"/>
    <x v="128"/>
    <x v="2024"/>
    <n v="5"/>
    <n v="0.2"/>
    <x v="3543"/>
    <x v="0"/>
    <x v="0"/>
    <n v="0.25"/>
    <n v="5.8823529411764705E-2"/>
  </r>
  <r>
    <x v="4066"/>
    <s v="CA-2016-102673"/>
    <x v="301"/>
    <d v="2016-11-05T00:00:00"/>
    <s v="Standard Class"/>
    <s v="KH-16630"/>
    <x v="175"/>
    <x v="1"/>
    <x v="0"/>
    <s v="Charlotte"/>
    <x v="3"/>
    <n v="28205"/>
    <x v="0"/>
    <s v="OFF-AR-10000634"/>
    <x v="1"/>
    <x v="6"/>
    <x v="997"/>
    <x v="1518"/>
    <n v="3"/>
    <n v="0.2"/>
    <x v="3370"/>
    <x v="0"/>
    <x v="0"/>
    <n v="0.25"/>
    <n v="5.8823529411764705E-2"/>
  </r>
  <r>
    <x v="4067"/>
    <s v="CA-2016-102673"/>
    <x v="301"/>
    <d v="2016-11-05T00:00:00"/>
    <s v="Standard Class"/>
    <s v="KH-16630"/>
    <x v="175"/>
    <x v="1"/>
    <x v="0"/>
    <s v="Charlotte"/>
    <x v="3"/>
    <n v="28205"/>
    <x v="0"/>
    <s v="OFF-LA-10001771"/>
    <x v="1"/>
    <x v="2"/>
    <x v="1128"/>
    <x v="3152"/>
    <n v="12"/>
    <n v="0.2"/>
    <x v="3544"/>
    <x v="0"/>
    <x v="0"/>
    <n v="0.25"/>
    <n v="5.8823529411764705E-2"/>
  </r>
  <r>
    <x v="4068"/>
    <s v="CA-2016-102673"/>
    <x v="301"/>
    <d v="2016-11-05T00:00:00"/>
    <s v="Standard Class"/>
    <s v="KH-16630"/>
    <x v="175"/>
    <x v="1"/>
    <x v="0"/>
    <s v="Charlotte"/>
    <x v="3"/>
    <n v="28205"/>
    <x v="0"/>
    <s v="TEC-PH-10004434"/>
    <x v="2"/>
    <x v="7"/>
    <x v="1613"/>
    <x v="3153"/>
    <n v="9"/>
    <n v="0.2"/>
    <x v="3545"/>
    <x v="0"/>
    <x v="0"/>
    <n v="0.25"/>
    <n v="5.8823529411764705E-2"/>
  </r>
  <r>
    <x v="4069"/>
    <s v="CA-2018-145303"/>
    <x v="770"/>
    <d v="2018-08-31T00:00:00"/>
    <s v="First Class"/>
    <s v="TP-21415"/>
    <x v="599"/>
    <x v="0"/>
    <x v="0"/>
    <s v="Dallas"/>
    <x v="5"/>
    <n v="75081"/>
    <x v="2"/>
    <s v="OFF-BI-10000050"/>
    <x v="1"/>
    <x v="8"/>
    <x v="347"/>
    <x v="3154"/>
    <n v="9"/>
    <n v="0.8"/>
    <x v="3546"/>
    <x v="2"/>
    <x v="0"/>
    <n v="0.33333333333333331"/>
    <n v="0.1"/>
  </r>
  <r>
    <x v="4070"/>
    <s v="CA-2018-145303"/>
    <x v="770"/>
    <d v="2018-08-31T00:00:00"/>
    <s v="First Class"/>
    <s v="TP-21415"/>
    <x v="599"/>
    <x v="0"/>
    <x v="0"/>
    <s v="Dallas"/>
    <x v="5"/>
    <n v="75081"/>
    <x v="2"/>
    <s v="OFF-BI-10002414"/>
    <x v="1"/>
    <x v="8"/>
    <x v="1085"/>
    <x v="3155"/>
    <n v="4"/>
    <n v="0.8"/>
    <x v="3547"/>
    <x v="2"/>
    <x v="0"/>
    <n v="0.33333333333333331"/>
    <n v="0.1"/>
  </r>
  <r>
    <x v="4071"/>
    <s v="CA-2018-145303"/>
    <x v="770"/>
    <d v="2018-08-31T00:00:00"/>
    <s v="First Class"/>
    <s v="TP-21415"/>
    <x v="599"/>
    <x v="0"/>
    <x v="0"/>
    <s v="Dallas"/>
    <x v="5"/>
    <n v="75081"/>
    <x v="2"/>
    <s v="FUR-BO-10003159"/>
    <x v="0"/>
    <x v="0"/>
    <x v="1109"/>
    <x v="3156"/>
    <n v="2"/>
    <n v="0.32"/>
    <x v="3548"/>
    <x v="2"/>
    <x v="0"/>
    <n v="0.33333333333333331"/>
    <n v="0.1"/>
  </r>
  <r>
    <x v="4072"/>
    <s v="CA-2017-156104"/>
    <x v="401"/>
    <d v="2017-12-08T00:00:00"/>
    <s v="Second Class"/>
    <s v="NP-18685"/>
    <x v="472"/>
    <x v="2"/>
    <x v="0"/>
    <s v="Indianapolis"/>
    <x v="14"/>
    <n v="46203"/>
    <x v="2"/>
    <s v="TEC-CO-10002095"/>
    <x v="2"/>
    <x v="16"/>
    <x v="615"/>
    <x v="3157"/>
    <n v="2"/>
    <n v="0"/>
    <x v="3549"/>
    <x v="2"/>
    <x v="0"/>
    <n v="1"/>
    <n v="0.14285714285714285"/>
  </r>
  <r>
    <x v="4073"/>
    <s v="US-2017-164308"/>
    <x v="496"/>
    <d v="2017-09-27T00:00:00"/>
    <s v="First Class"/>
    <s v="SC-20680"/>
    <x v="649"/>
    <x v="2"/>
    <x v="0"/>
    <s v="Broken Arrow"/>
    <x v="26"/>
    <n v="74012"/>
    <x v="2"/>
    <s v="TEC-PH-10004120"/>
    <x v="2"/>
    <x v="7"/>
    <x v="1534"/>
    <x v="3158"/>
    <n v="6"/>
    <n v="0"/>
    <x v="3550"/>
    <x v="2"/>
    <x v="0"/>
    <n v="1"/>
    <n v="0.125"/>
  </r>
  <r>
    <x v="4074"/>
    <s v="CA-2019-108112"/>
    <x v="940"/>
    <d v="2019-11-20T00:00:00"/>
    <s v="Standard Class"/>
    <s v="DK-12895"/>
    <x v="729"/>
    <x v="0"/>
    <x v="0"/>
    <s v="Miramar"/>
    <x v="2"/>
    <n v="33023"/>
    <x v="0"/>
    <s v="FUR-FU-10003553"/>
    <x v="0"/>
    <x v="5"/>
    <x v="568"/>
    <x v="3159"/>
    <n v="4"/>
    <n v="0.2"/>
    <x v="3551"/>
    <x v="0"/>
    <x v="0"/>
    <n v="0.5"/>
    <n v="6.6666666666666666E-2"/>
  </r>
  <r>
    <x v="4075"/>
    <s v="CA-2019-108112"/>
    <x v="940"/>
    <d v="2019-11-20T00:00:00"/>
    <s v="Standard Class"/>
    <s v="DK-12895"/>
    <x v="729"/>
    <x v="0"/>
    <x v="0"/>
    <s v="Miramar"/>
    <x v="2"/>
    <n v="33023"/>
    <x v="0"/>
    <s v="FUR-FU-10001488"/>
    <x v="0"/>
    <x v="5"/>
    <x v="1049"/>
    <x v="3160"/>
    <n v="4"/>
    <n v="0.2"/>
    <x v="232"/>
    <x v="0"/>
    <x v="0"/>
    <n v="0.5"/>
    <n v="6.6666666666666666E-2"/>
  </r>
  <r>
    <x v="4076"/>
    <s v="CA-2017-100685"/>
    <x v="546"/>
    <d v="2017-12-21T00:00:00"/>
    <s v="Second Class"/>
    <s v="SM-20950"/>
    <x v="416"/>
    <x v="1"/>
    <x v="0"/>
    <s v="Omaha"/>
    <x v="8"/>
    <n v="68104"/>
    <x v="2"/>
    <s v="OFF-BI-10003094"/>
    <x v="1"/>
    <x v="8"/>
    <x v="653"/>
    <x v="991"/>
    <n v="2"/>
    <n v="0"/>
    <x v="3552"/>
    <x v="2"/>
    <x v="0"/>
    <n v="0.33333333333333331"/>
    <n v="4.5454545454545456E-2"/>
  </r>
  <r>
    <x v="4077"/>
    <s v="CA-2017-100685"/>
    <x v="546"/>
    <d v="2017-12-21T00:00:00"/>
    <s v="Second Class"/>
    <s v="SM-20950"/>
    <x v="416"/>
    <x v="1"/>
    <x v="0"/>
    <s v="Omaha"/>
    <x v="8"/>
    <n v="68104"/>
    <x v="2"/>
    <s v="OFF-FA-10003472"/>
    <x v="1"/>
    <x v="13"/>
    <x v="243"/>
    <x v="1325"/>
    <n v="4"/>
    <n v="0"/>
    <x v="3553"/>
    <x v="2"/>
    <x v="0"/>
    <n v="0.33333333333333331"/>
    <n v="4.5454545454545456E-2"/>
  </r>
  <r>
    <x v="4078"/>
    <s v="CA-2017-100685"/>
    <x v="546"/>
    <d v="2017-12-21T00:00:00"/>
    <s v="Second Class"/>
    <s v="SM-20950"/>
    <x v="416"/>
    <x v="1"/>
    <x v="0"/>
    <s v="Omaha"/>
    <x v="8"/>
    <n v="68104"/>
    <x v="2"/>
    <s v="OFF-PA-10001289"/>
    <x v="1"/>
    <x v="10"/>
    <x v="961"/>
    <x v="2248"/>
    <n v="3"/>
    <n v="0"/>
    <x v="2427"/>
    <x v="2"/>
    <x v="0"/>
    <n v="0.33333333333333331"/>
    <n v="4.5454545454545456E-2"/>
  </r>
  <r>
    <x v="4079"/>
    <s v="CA-2017-165414"/>
    <x v="379"/>
    <d v="2017-12-24T00:00:00"/>
    <s v="First Class"/>
    <s v="LS-17245"/>
    <x v="201"/>
    <x v="0"/>
    <x v="0"/>
    <s v="Jacksonville"/>
    <x v="3"/>
    <n v="28540"/>
    <x v="0"/>
    <s v="TEC-PH-10002293"/>
    <x v="2"/>
    <x v="7"/>
    <x v="126"/>
    <x v="334"/>
    <n v="3"/>
    <n v="0.2"/>
    <x v="340"/>
    <x v="0"/>
    <x v="0"/>
    <n v="1"/>
    <n v="8.3333333333333329E-2"/>
  </r>
  <r>
    <x v="4080"/>
    <s v="CA-2018-140417"/>
    <x v="477"/>
    <d v="2018-09-29T00:00:00"/>
    <s v="Standard Class"/>
    <s v="KE-16420"/>
    <x v="722"/>
    <x v="1"/>
    <x v="0"/>
    <s v="Tigard"/>
    <x v="21"/>
    <n v="97224"/>
    <x v="1"/>
    <s v="OFF-PA-10000380"/>
    <x v="1"/>
    <x v="10"/>
    <x v="1290"/>
    <x v="3161"/>
    <n v="9"/>
    <n v="0.2"/>
    <x v="3554"/>
    <x v="1"/>
    <x v="0"/>
    <n v="0.5"/>
    <n v="6.6666666666666666E-2"/>
  </r>
  <r>
    <x v="4081"/>
    <s v="CA-2018-140417"/>
    <x v="477"/>
    <d v="2018-09-29T00:00:00"/>
    <s v="Standard Class"/>
    <s v="KE-16420"/>
    <x v="722"/>
    <x v="1"/>
    <x v="0"/>
    <s v="Tigard"/>
    <x v="21"/>
    <n v="97224"/>
    <x v="1"/>
    <s v="OFF-BI-10004828"/>
    <x v="1"/>
    <x v="8"/>
    <x v="1587"/>
    <x v="3162"/>
    <n v="1"/>
    <n v="0.7"/>
    <x v="3555"/>
    <x v="1"/>
    <x v="0"/>
    <n v="0.5"/>
    <n v="6.6666666666666666E-2"/>
  </r>
  <r>
    <x v="4082"/>
    <s v="US-2019-151316"/>
    <x v="92"/>
    <d v="2019-06-30T00:00:00"/>
    <s v="Standard Class"/>
    <s v="MC-17635"/>
    <x v="637"/>
    <x v="1"/>
    <x v="0"/>
    <s v="Decatur"/>
    <x v="10"/>
    <n v="62521"/>
    <x v="2"/>
    <s v="OFF-BI-10004632"/>
    <x v="1"/>
    <x v="8"/>
    <x v="569"/>
    <x v="645"/>
    <n v="3"/>
    <n v="0.8"/>
    <x v="657"/>
    <x v="2"/>
    <x v="0"/>
    <n v="0.5"/>
    <n v="0.125"/>
  </r>
  <r>
    <x v="4083"/>
    <s v="US-2019-151316"/>
    <x v="92"/>
    <d v="2019-06-30T00:00:00"/>
    <s v="Standard Class"/>
    <s v="MC-17635"/>
    <x v="637"/>
    <x v="1"/>
    <x v="0"/>
    <s v="Decatur"/>
    <x v="10"/>
    <n v="62521"/>
    <x v="2"/>
    <s v="OFF-PA-10000327"/>
    <x v="1"/>
    <x v="10"/>
    <x v="1437"/>
    <x v="1518"/>
    <n v="3"/>
    <n v="0.2"/>
    <x v="1603"/>
    <x v="2"/>
    <x v="0"/>
    <n v="0.5"/>
    <n v="0.125"/>
  </r>
  <r>
    <x v="4084"/>
    <s v="CA-2019-163692"/>
    <x v="210"/>
    <d v="2019-09-09T00:00:00"/>
    <s v="First Class"/>
    <s v="Dp-13240"/>
    <x v="656"/>
    <x v="2"/>
    <x v="0"/>
    <s v="Phoenix"/>
    <x v="16"/>
    <n v="85023"/>
    <x v="1"/>
    <s v="OFF-BI-10003291"/>
    <x v="1"/>
    <x v="8"/>
    <x v="44"/>
    <x v="3163"/>
    <n v="3"/>
    <n v="0.7"/>
    <x v="3556"/>
    <x v="1"/>
    <x v="0"/>
    <n v="1"/>
    <n v="3.4482758620689655E-2"/>
  </r>
  <r>
    <x v="4085"/>
    <s v="CA-2018-111913"/>
    <x v="578"/>
    <d v="2018-08-06T00:00:00"/>
    <s v="Second Class"/>
    <s v="LC-16930"/>
    <x v="18"/>
    <x v="1"/>
    <x v="0"/>
    <s v="Sacramento"/>
    <x v="1"/>
    <n v="95823"/>
    <x v="1"/>
    <s v="TEC-PH-10002275"/>
    <x v="2"/>
    <x v="7"/>
    <x v="7"/>
    <x v="3164"/>
    <n v="2"/>
    <n v="0.2"/>
    <x v="3557"/>
    <x v="1"/>
    <x v="0"/>
    <n v="0.33333333333333331"/>
    <n v="7.1428571428571425E-2"/>
  </r>
  <r>
    <x v="4086"/>
    <s v="CA-2018-111913"/>
    <x v="578"/>
    <d v="2018-08-06T00:00:00"/>
    <s v="Second Class"/>
    <s v="LC-16930"/>
    <x v="18"/>
    <x v="1"/>
    <x v="0"/>
    <s v="Sacramento"/>
    <x v="1"/>
    <n v="95823"/>
    <x v="1"/>
    <s v="OFF-BI-10003291"/>
    <x v="1"/>
    <x v="8"/>
    <x v="44"/>
    <x v="3165"/>
    <n v="3"/>
    <n v="0.2"/>
    <x v="3558"/>
    <x v="1"/>
    <x v="0"/>
    <n v="0.33333333333333331"/>
    <n v="7.1428571428571425E-2"/>
  </r>
  <r>
    <x v="4087"/>
    <s v="CA-2018-111913"/>
    <x v="578"/>
    <d v="2018-08-06T00:00:00"/>
    <s v="Second Class"/>
    <s v="LC-16930"/>
    <x v="18"/>
    <x v="1"/>
    <x v="0"/>
    <s v="Sacramento"/>
    <x v="1"/>
    <n v="95823"/>
    <x v="1"/>
    <s v="OFF-BI-10000343"/>
    <x v="1"/>
    <x v="8"/>
    <x v="186"/>
    <x v="696"/>
    <n v="3"/>
    <n v="0.2"/>
    <x v="3559"/>
    <x v="1"/>
    <x v="0"/>
    <n v="0.33333333333333331"/>
    <n v="7.1428571428571425E-2"/>
  </r>
  <r>
    <x v="4088"/>
    <s v="US-2016-156559"/>
    <x v="710"/>
    <d v="2016-08-26T00:00:00"/>
    <s v="Standard Class"/>
    <s v="LH-16900"/>
    <x v="23"/>
    <x v="0"/>
    <x v="0"/>
    <s v="Jonesboro"/>
    <x v="36"/>
    <n v="72401"/>
    <x v="0"/>
    <s v="FUR-BO-10000711"/>
    <x v="0"/>
    <x v="0"/>
    <x v="1614"/>
    <x v="3166"/>
    <n v="9"/>
    <n v="0"/>
    <x v="3560"/>
    <x v="0"/>
    <x v="0"/>
    <n v="1"/>
    <n v="6.6666666666666666E-2"/>
  </r>
  <r>
    <x v="4089"/>
    <s v="CA-2018-161473"/>
    <x v="178"/>
    <d v="2018-04-05T00:00:00"/>
    <s v="Standard Class"/>
    <s v="TB-21175"/>
    <x v="533"/>
    <x v="1"/>
    <x v="0"/>
    <s v="New York City"/>
    <x v="15"/>
    <n v="10035"/>
    <x v="3"/>
    <s v="OFF-LA-10001297"/>
    <x v="1"/>
    <x v="2"/>
    <x v="488"/>
    <x v="346"/>
    <n v="2"/>
    <n v="0"/>
    <x v="354"/>
    <x v="3"/>
    <x v="0"/>
    <n v="0.33333333333333331"/>
    <n v="9.0909090909090912E-2"/>
  </r>
  <r>
    <x v="4090"/>
    <s v="CA-2018-161473"/>
    <x v="178"/>
    <d v="2018-04-05T00:00:00"/>
    <s v="Standard Class"/>
    <s v="TB-21175"/>
    <x v="533"/>
    <x v="1"/>
    <x v="0"/>
    <s v="New York City"/>
    <x v="15"/>
    <n v="10035"/>
    <x v="3"/>
    <s v="OFF-SU-10001574"/>
    <x v="1"/>
    <x v="14"/>
    <x v="503"/>
    <x v="1031"/>
    <n v="3"/>
    <n v="0"/>
    <x v="3561"/>
    <x v="3"/>
    <x v="0"/>
    <n v="0.33333333333333331"/>
    <n v="9.0909090909090912E-2"/>
  </r>
  <r>
    <x v="4091"/>
    <s v="CA-2018-161473"/>
    <x v="178"/>
    <d v="2018-04-05T00:00:00"/>
    <s v="Standard Class"/>
    <s v="TB-21175"/>
    <x v="533"/>
    <x v="1"/>
    <x v="0"/>
    <s v="New York City"/>
    <x v="15"/>
    <n v="10035"/>
    <x v="3"/>
    <s v="OFF-BI-10003305"/>
    <x v="1"/>
    <x v="8"/>
    <x v="570"/>
    <x v="646"/>
    <n v="3"/>
    <n v="0.2"/>
    <x v="658"/>
    <x v="3"/>
    <x v="0"/>
    <n v="0.33333333333333331"/>
    <n v="9.0909090909090912E-2"/>
  </r>
  <r>
    <x v="4092"/>
    <s v="CA-2019-166576"/>
    <x v="941"/>
    <d v="2019-05-18T00:00:00"/>
    <s v="First Class"/>
    <s v="JM-15865"/>
    <x v="622"/>
    <x v="0"/>
    <x v="0"/>
    <s v="Akron"/>
    <x v="24"/>
    <n v="44312"/>
    <x v="3"/>
    <s v="OFF-ST-10002574"/>
    <x v="1"/>
    <x v="4"/>
    <x v="935"/>
    <x v="3167"/>
    <n v="2"/>
    <n v="0.2"/>
    <x v="3562"/>
    <x v="3"/>
    <x v="0"/>
    <n v="1"/>
    <n v="7.6923076923076927E-2"/>
  </r>
  <r>
    <x v="4093"/>
    <s v="CA-2017-102491"/>
    <x v="252"/>
    <d v="2017-08-28T00:00:00"/>
    <s v="Standard Class"/>
    <s v="KW-16435"/>
    <x v="147"/>
    <x v="0"/>
    <x v="0"/>
    <s v="Florence"/>
    <x v="0"/>
    <n v="41042"/>
    <x v="0"/>
    <s v="TEC-MA-10000864"/>
    <x v="2"/>
    <x v="15"/>
    <x v="201"/>
    <x v="3168"/>
    <n v="7"/>
    <n v="0"/>
    <x v="3563"/>
    <x v="0"/>
    <x v="0"/>
    <n v="0.33333333333333331"/>
    <n v="0.1"/>
  </r>
  <r>
    <x v="4094"/>
    <s v="CA-2017-102491"/>
    <x v="252"/>
    <d v="2017-08-28T00:00:00"/>
    <s v="Standard Class"/>
    <s v="KW-16435"/>
    <x v="147"/>
    <x v="0"/>
    <x v="0"/>
    <s v="Florence"/>
    <x v="0"/>
    <n v="41042"/>
    <x v="0"/>
    <s v="TEC-AC-10003289"/>
    <x v="2"/>
    <x v="11"/>
    <x v="1218"/>
    <x v="1105"/>
    <n v="4"/>
    <n v="0"/>
    <x v="3564"/>
    <x v="0"/>
    <x v="0"/>
    <n v="0.33333333333333331"/>
    <n v="0.1"/>
  </r>
  <r>
    <x v="4095"/>
    <s v="CA-2017-102491"/>
    <x v="252"/>
    <d v="2017-08-28T00:00:00"/>
    <s v="Standard Class"/>
    <s v="KW-16435"/>
    <x v="147"/>
    <x v="0"/>
    <x v="0"/>
    <s v="Florence"/>
    <x v="0"/>
    <n v="41042"/>
    <x v="0"/>
    <s v="TEC-PH-10001619"/>
    <x v="2"/>
    <x v="7"/>
    <x v="1594"/>
    <x v="2173"/>
    <n v="3"/>
    <n v="0"/>
    <x v="3565"/>
    <x v="0"/>
    <x v="0"/>
    <n v="0.33333333333333331"/>
    <n v="0.1"/>
  </r>
  <r>
    <x v="4096"/>
    <s v="CA-2016-116904"/>
    <x v="865"/>
    <d v="2016-09-28T00:00:00"/>
    <s v="Standard Class"/>
    <s v="SC-20095"/>
    <x v="183"/>
    <x v="0"/>
    <x v="0"/>
    <s v="Minneapolis"/>
    <x v="11"/>
    <n v="55407"/>
    <x v="2"/>
    <s v="OFF-PA-10004888"/>
    <x v="1"/>
    <x v="10"/>
    <x v="968"/>
    <x v="56"/>
    <n v="5"/>
    <n v="0"/>
    <x v="56"/>
    <x v="2"/>
    <x v="0"/>
    <n v="0.25"/>
    <n v="4.5454545454545456E-2"/>
  </r>
  <r>
    <x v="4097"/>
    <s v="CA-2016-116904"/>
    <x v="865"/>
    <d v="2016-09-28T00:00:00"/>
    <s v="Standard Class"/>
    <s v="SC-20095"/>
    <x v="183"/>
    <x v="0"/>
    <x v="0"/>
    <s v="Minneapolis"/>
    <x v="11"/>
    <n v="55407"/>
    <x v="2"/>
    <s v="OFF-ST-10000736"/>
    <x v="1"/>
    <x v="4"/>
    <x v="460"/>
    <x v="3169"/>
    <n v="5"/>
    <n v="0"/>
    <x v="3566"/>
    <x v="2"/>
    <x v="0"/>
    <n v="0.25"/>
    <n v="4.5454545454545456E-2"/>
  </r>
  <r>
    <x v="4098"/>
    <s v="CA-2016-116904"/>
    <x v="865"/>
    <d v="2016-09-28T00:00:00"/>
    <s v="Standard Class"/>
    <s v="SC-20095"/>
    <x v="183"/>
    <x v="0"/>
    <x v="0"/>
    <s v="Minneapolis"/>
    <x v="11"/>
    <n v="55407"/>
    <x v="2"/>
    <s v="OFF-BI-10001120"/>
    <x v="1"/>
    <x v="8"/>
    <x v="1615"/>
    <x v="3170"/>
    <n v="5"/>
    <n v="0"/>
    <x v="3567"/>
    <x v="2"/>
    <x v="0"/>
    <n v="0.25"/>
    <n v="4.5454545454545456E-2"/>
  </r>
  <r>
    <x v="4099"/>
    <s v="CA-2016-116904"/>
    <x v="865"/>
    <d v="2016-09-28T00:00:00"/>
    <s v="Standard Class"/>
    <s v="SC-20095"/>
    <x v="183"/>
    <x v="0"/>
    <x v="0"/>
    <s v="Minneapolis"/>
    <x v="11"/>
    <n v="55407"/>
    <x v="2"/>
    <s v="OFF-BI-10000301"/>
    <x v="1"/>
    <x v="8"/>
    <x v="625"/>
    <x v="3171"/>
    <n v="2"/>
    <n v="0"/>
    <x v="3568"/>
    <x v="2"/>
    <x v="0"/>
    <n v="0.25"/>
    <n v="4.5454545454545456E-2"/>
  </r>
  <r>
    <x v="4100"/>
    <s v="US-2019-102288"/>
    <x v="249"/>
    <d v="2019-06-23T00:00:00"/>
    <s v="Standard Class"/>
    <s v="ZC-21910"/>
    <x v="233"/>
    <x v="0"/>
    <x v="0"/>
    <s v="Houston"/>
    <x v="5"/>
    <n v="77095"/>
    <x v="2"/>
    <s v="OFF-AP-10004655"/>
    <x v="1"/>
    <x v="9"/>
    <x v="1616"/>
    <x v="3172"/>
    <n v="1"/>
    <n v="0.8"/>
    <x v="3569"/>
    <x v="2"/>
    <x v="0"/>
    <n v="0.33333333333333331"/>
    <n v="3.2258064516129031E-2"/>
  </r>
  <r>
    <x v="4101"/>
    <s v="US-2019-102288"/>
    <x v="249"/>
    <d v="2019-06-23T00:00:00"/>
    <s v="Standard Class"/>
    <s v="ZC-21910"/>
    <x v="233"/>
    <x v="0"/>
    <x v="0"/>
    <s v="Houston"/>
    <x v="5"/>
    <n v="77095"/>
    <x v="2"/>
    <s v="OFF-AP-10002906"/>
    <x v="1"/>
    <x v="9"/>
    <x v="1097"/>
    <x v="3173"/>
    <n v="1"/>
    <n v="0.8"/>
    <x v="3570"/>
    <x v="2"/>
    <x v="0"/>
    <n v="0.33333333333333331"/>
    <n v="3.2258064516129031E-2"/>
  </r>
  <r>
    <x v="4102"/>
    <s v="US-2019-102288"/>
    <x v="249"/>
    <d v="2019-06-23T00:00:00"/>
    <s v="Standard Class"/>
    <s v="ZC-21910"/>
    <x v="233"/>
    <x v="0"/>
    <x v="0"/>
    <s v="Houston"/>
    <x v="5"/>
    <n v="77095"/>
    <x v="2"/>
    <s v="OFF-PA-10000740"/>
    <x v="1"/>
    <x v="10"/>
    <x v="1248"/>
    <x v="3174"/>
    <n v="8"/>
    <n v="0.2"/>
    <x v="3571"/>
    <x v="2"/>
    <x v="0"/>
    <n v="0.33333333333333331"/>
    <n v="3.2258064516129031E-2"/>
  </r>
  <r>
    <x v="4103"/>
    <s v="CA-2019-137456"/>
    <x v="202"/>
    <d v="2019-12-21T00:00:00"/>
    <s v="Same Day"/>
    <s v="RB-19465"/>
    <x v="46"/>
    <x v="2"/>
    <x v="0"/>
    <s v="Fremont"/>
    <x v="8"/>
    <n v="68025"/>
    <x v="2"/>
    <s v="FUR-FU-10001940"/>
    <x v="0"/>
    <x v="5"/>
    <x v="222"/>
    <x v="204"/>
    <n v="2"/>
    <n v="0"/>
    <x v="3572"/>
    <x v="2"/>
    <x v="0"/>
    <n v="1"/>
    <n v="4.3478260869565216E-2"/>
  </r>
  <r>
    <x v="4104"/>
    <s v="US-2019-155999"/>
    <x v="783"/>
    <d v="2019-08-13T00:00:00"/>
    <s v="Standard Class"/>
    <s v="JK-15370"/>
    <x v="271"/>
    <x v="0"/>
    <x v="0"/>
    <s v="San Diego"/>
    <x v="1"/>
    <n v="92105"/>
    <x v="1"/>
    <s v="TEC-PH-10000439"/>
    <x v="2"/>
    <x v="7"/>
    <x v="878"/>
    <x v="3175"/>
    <n v="5"/>
    <n v="0.2"/>
    <x v="3573"/>
    <x v="1"/>
    <x v="1"/>
    <n v="0.5"/>
    <n v="5.8823529411764705E-2"/>
  </r>
  <r>
    <x v="4105"/>
    <s v="US-2019-155999"/>
    <x v="783"/>
    <d v="2019-08-13T00:00:00"/>
    <s v="Standard Class"/>
    <s v="JK-15370"/>
    <x v="271"/>
    <x v="0"/>
    <x v="0"/>
    <s v="San Diego"/>
    <x v="1"/>
    <n v="92105"/>
    <x v="1"/>
    <s v="OFF-BI-10000404"/>
    <x v="1"/>
    <x v="8"/>
    <x v="481"/>
    <x v="1288"/>
    <n v="2"/>
    <n v="0.2"/>
    <x v="3574"/>
    <x v="1"/>
    <x v="1"/>
    <n v="0.5"/>
    <n v="5.8823529411764705E-2"/>
  </r>
  <r>
    <x v="4106"/>
    <s v="US-2018-148334"/>
    <x v="250"/>
    <d v="2018-08-26T00:00:00"/>
    <s v="Standard Class"/>
    <s v="DD-13570"/>
    <x v="732"/>
    <x v="0"/>
    <x v="0"/>
    <s v="Houston"/>
    <x v="5"/>
    <n v="77041"/>
    <x v="2"/>
    <s v="OFF-BI-10003676"/>
    <x v="1"/>
    <x v="8"/>
    <x v="824"/>
    <x v="3176"/>
    <n v="2"/>
    <n v="0.8"/>
    <x v="3575"/>
    <x v="2"/>
    <x v="0"/>
    <n v="1"/>
    <n v="0.1111111111111111"/>
  </r>
  <r>
    <x v="4107"/>
    <s v="CA-2017-105599"/>
    <x v="67"/>
    <d v="2017-09-07T00:00:00"/>
    <s v="Same Day"/>
    <s v="MC-17275"/>
    <x v="507"/>
    <x v="0"/>
    <x v="0"/>
    <s v="New York City"/>
    <x v="15"/>
    <n v="10011"/>
    <x v="3"/>
    <s v="OFF-ST-10002486"/>
    <x v="1"/>
    <x v="4"/>
    <x v="700"/>
    <x v="544"/>
    <n v="2"/>
    <n v="0"/>
    <x v="3576"/>
    <x v="3"/>
    <x v="0"/>
    <n v="0.5"/>
    <n v="7.6923076923076927E-2"/>
  </r>
  <r>
    <x v="4108"/>
    <s v="CA-2017-105599"/>
    <x v="67"/>
    <d v="2017-09-07T00:00:00"/>
    <s v="Same Day"/>
    <s v="MC-17275"/>
    <x v="507"/>
    <x v="0"/>
    <x v="0"/>
    <s v="New York City"/>
    <x v="15"/>
    <n v="10011"/>
    <x v="3"/>
    <s v="FUR-TA-10003837"/>
    <x v="0"/>
    <x v="3"/>
    <x v="1466"/>
    <x v="3177"/>
    <n v="3"/>
    <n v="0.4"/>
    <x v="3577"/>
    <x v="3"/>
    <x v="0"/>
    <n v="0.5"/>
    <n v="7.6923076923076927E-2"/>
  </r>
  <r>
    <x v="4109"/>
    <s v="CA-2017-153717"/>
    <x v="707"/>
    <d v="2018-01-01T00:00:00"/>
    <s v="Standard Class"/>
    <s v="DL-13495"/>
    <x v="393"/>
    <x v="1"/>
    <x v="0"/>
    <s v="Detroit"/>
    <x v="12"/>
    <n v="48227"/>
    <x v="2"/>
    <s v="TEC-PH-10002923"/>
    <x v="2"/>
    <x v="7"/>
    <x v="687"/>
    <x v="2270"/>
    <n v="2"/>
    <n v="0"/>
    <x v="2451"/>
    <x v="2"/>
    <x v="0"/>
    <n v="0.25"/>
    <n v="8.3333333333333329E-2"/>
  </r>
  <r>
    <x v="4110"/>
    <s v="CA-2017-153717"/>
    <x v="707"/>
    <d v="2018-01-01T00:00:00"/>
    <s v="Standard Class"/>
    <s v="DL-13495"/>
    <x v="393"/>
    <x v="1"/>
    <x v="0"/>
    <s v="Detroit"/>
    <x v="12"/>
    <n v="48227"/>
    <x v="2"/>
    <s v="FUR-BO-10004360"/>
    <x v="0"/>
    <x v="0"/>
    <x v="1617"/>
    <x v="3178"/>
    <n v="1"/>
    <n v="0"/>
    <x v="3578"/>
    <x v="2"/>
    <x v="0"/>
    <n v="0.25"/>
    <n v="8.3333333333333329E-2"/>
  </r>
  <r>
    <x v="4111"/>
    <s v="CA-2017-153717"/>
    <x v="707"/>
    <d v="2018-01-01T00:00:00"/>
    <s v="Standard Class"/>
    <s v="DL-13495"/>
    <x v="393"/>
    <x v="1"/>
    <x v="0"/>
    <s v="Detroit"/>
    <x v="12"/>
    <n v="48227"/>
    <x v="2"/>
    <s v="OFF-PA-10002160"/>
    <x v="1"/>
    <x v="10"/>
    <x v="1199"/>
    <x v="1714"/>
    <n v="3"/>
    <n v="0"/>
    <x v="1817"/>
    <x v="2"/>
    <x v="0"/>
    <n v="0.25"/>
    <n v="8.3333333333333329E-2"/>
  </r>
  <r>
    <x v="4112"/>
    <s v="CA-2017-153717"/>
    <x v="707"/>
    <d v="2018-01-01T00:00:00"/>
    <s v="Standard Class"/>
    <s v="DL-13495"/>
    <x v="393"/>
    <x v="1"/>
    <x v="0"/>
    <s v="Detroit"/>
    <x v="12"/>
    <n v="48227"/>
    <x v="2"/>
    <s v="OFF-AR-10002375"/>
    <x v="1"/>
    <x v="6"/>
    <x v="831"/>
    <x v="175"/>
    <n v="1"/>
    <n v="0"/>
    <x v="3579"/>
    <x v="2"/>
    <x v="0"/>
    <n v="0.25"/>
    <n v="8.3333333333333329E-2"/>
  </r>
  <r>
    <x v="4113"/>
    <s v="CA-2017-116687"/>
    <x v="942"/>
    <d v="2017-05-07T00:00:00"/>
    <s v="Standard Class"/>
    <s v="NC-18625"/>
    <x v="544"/>
    <x v="1"/>
    <x v="0"/>
    <s v="Houston"/>
    <x v="5"/>
    <n v="77095"/>
    <x v="2"/>
    <s v="OFF-LA-10000443"/>
    <x v="1"/>
    <x v="2"/>
    <x v="1127"/>
    <x v="3179"/>
    <n v="3"/>
    <n v="0.2"/>
    <x v="3580"/>
    <x v="2"/>
    <x v="0"/>
    <n v="0.5"/>
    <n v="0.1111111111111111"/>
  </r>
  <r>
    <x v="4114"/>
    <s v="CA-2017-116687"/>
    <x v="942"/>
    <d v="2017-05-07T00:00:00"/>
    <s v="Standard Class"/>
    <s v="NC-18625"/>
    <x v="544"/>
    <x v="1"/>
    <x v="0"/>
    <s v="Houston"/>
    <x v="5"/>
    <n v="77095"/>
    <x v="2"/>
    <s v="TEC-PH-10001750"/>
    <x v="2"/>
    <x v="7"/>
    <x v="977"/>
    <x v="3180"/>
    <n v="3"/>
    <n v="0.2"/>
    <x v="3581"/>
    <x v="2"/>
    <x v="0"/>
    <n v="0.5"/>
    <n v="0.1111111111111111"/>
  </r>
  <r>
    <x v="4115"/>
    <s v="CA-2018-163573"/>
    <x v="390"/>
    <d v="2018-11-27T00:00:00"/>
    <s v="First Class"/>
    <s v="AC-10450"/>
    <x v="549"/>
    <x v="0"/>
    <x v="0"/>
    <s v="Seattle"/>
    <x v="4"/>
    <n v="98105"/>
    <x v="1"/>
    <s v="OFF-BI-10004632"/>
    <x v="1"/>
    <x v="8"/>
    <x v="569"/>
    <x v="3181"/>
    <n v="5"/>
    <n v="0.2"/>
    <x v="3582"/>
    <x v="1"/>
    <x v="0"/>
    <n v="1"/>
    <n v="0.1111111111111111"/>
  </r>
  <r>
    <x v="4116"/>
    <s v="CA-2017-153416"/>
    <x v="27"/>
    <d v="2017-11-29T00:00:00"/>
    <s v="Standard Class"/>
    <s v="TS-21340"/>
    <x v="358"/>
    <x v="0"/>
    <x v="0"/>
    <s v="Los Angeles"/>
    <x v="1"/>
    <n v="90036"/>
    <x v="1"/>
    <s v="OFF-BI-10002813"/>
    <x v="1"/>
    <x v="8"/>
    <x v="914"/>
    <x v="1443"/>
    <n v="2"/>
    <n v="0.2"/>
    <x v="3583"/>
    <x v="1"/>
    <x v="0"/>
    <n v="0.25"/>
    <n v="8.3333333333333329E-2"/>
  </r>
  <r>
    <x v="4117"/>
    <s v="CA-2017-153416"/>
    <x v="27"/>
    <d v="2017-11-29T00:00:00"/>
    <s v="Standard Class"/>
    <s v="TS-21340"/>
    <x v="358"/>
    <x v="0"/>
    <x v="0"/>
    <s v="Los Angeles"/>
    <x v="1"/>
    <n v="90036"/>
    <x v="1"/>
    <s v="OFF-PA-10002005"/>
    <x v="1"/>
    <x v="10"/>
    <x v="510"/>
    <x v="541"/>
    <n v="3"/>
    <n v="0"/>
    <x v="551"/>
    <x v="1"/>
    <x v="0"/>
    <n v="0.25"/>
    <n v="8.3333333333333329E-2"/>
  </r>
  <r>
    <x v="4118"/>
    <s v="CA-2017-153416"/>
    <x v="27"/>
    <d v="2017-11-29T00:00:00"/>
    <s v="Standard Class"/>
    <s v="TS-21340"/>
    <x v="358"/>
    <x v="0"/>
    <x v="0"/>
    <s v="Los Angeles"/>
    <x v="1"/>
    <n v="90036"/>
    <x v="1"/>
    <s v="OFF-ST-10000060"/>
    <x v="1"/>
    <x v="4"/>
    <x v="392"/>
    <x v="3182"/>
    <n v="7"/>
    <n v="0"/>
    <x v="3584"/>
    <x v="1"/>
    <x v="0"/>
    <n v="0.25"/>
    <n v="8.3333333333333329E-2"/>
  </r>
  <r>
    <x v="4119"/>
    <s v="CA-2017-153416"/>
    <x v="27"/>
    <d v="2017-11-29T00:00:00"/>
    <s v="Standard Class"/>
    <s v="TS-21340"/>
    <x v="358"/>
    <x v="0"/>
    <x v="0"/>
    <s v="Los Angeles"/>
    <x v="1"/>
    <n v="90036"/>
    <x v="1"/>
    <s v="OFF-BI-10002706"/>
    <x v="1"/>
    <x v="8"/>
    <x v="276"/>
    <x v="3183"/>
    <n v="8"/>
    <n v="0.2"/>
    <x v="3585"/>
    <x v="1"/>
    <x v="0"/>
    <n v="0.25"/>
    <n v="8.3333333333333329E-2"/>
  </r>
  <r>
    <x v="4120"/>
    <s v="CA-2019-117394"/>
    <x v="507"/>
    <d v="2019-09-10T00:00:00"/>
    <s v="Standard Class"/>
    <s v="MM-17920"/>
    <x v="462"/>
    <x v="0"/>
    <x v="0"/>
    <s v="Philadelphia"/>
    <x v="9"/>
    <n v="19120"/>
    <x v="3"/>
    <s v="TEC-AC-10000199"/>
    <x v="2"/>
    <x v="11"/>
    <x v="1618"/>
    <x v="3184"/>
    <n v="4"/>
    <n v="0.2"/>
    <x v="3586"/>
    <x v="3"/>
    <x v="0"/>
    <n v="1"/>
    <n v="6.25E-2"/>
  </r>
  <r>
    <x v="4121"/>
    <s v="CA-2019-133823"/>
    <x v="943"/>
    <d v="2019-05-12T00:00:00"/>
    <s v="Same Day"/>
    <s v="LP-17080"/>
    <x v="221"/>
    <x v="0"/>
    <x v="0"/>
    <s v="Seattle"/>
    <x v="4"/>
    <n v="98103"/>
    <x v="1"/>
    <s v="OFF-PA-10002870"/>
    <x v="1"/>
    <x v="10"/>
    <x v="902"/>
    <x v="782"/>
    <n v="6"/>
    <n v="0"/>
    <x v="1900"/>
    <x v="1"/>
    <x v="0"/>
    <n v="0.33333333333333331"/>
    <n v="0.1111111111111111"/>
  </r>
  <r>
    <x v="4122"/>
    <s v="CA-2019-133823"/>
    <x v="943"/>
    <d v="2019-05-12T00:00:00"/>
    <s v="Same Day"/>
    <s v="LP-17080"/>
    <x v="221"/>
    <x v="0"/>
    <x v="0"/>
    <s v="Seattle"/>
    <x v="4"/>
    <n v="98103"/>
    <x v="1"/>
    <s v="OFF-LA-10004545"/>
    <x v="1"/>
    <x v="2"/>
    <x v="1337"/>
    <x v="3185"/>
    <n v="3"/>
    <n v="0"/>
    <x v="3587"/>
    <x v="1"/>
    <x v="0"/>
    <n v="0.33333333333333331"/>
    <n v="0.1111111111111111"/>
  </r>
  <r>
    <x v="4123"/>
    <s v="CA-2019-133823"/>
    <x v="943"/>
    <d v="2019-05-12T00:00:00"/>
    <s v="Same Day"/>
    <s v="LP-17080"/>
    <x v="221"/>
    <x v="0"/>
    <x v="0"/>
    <s v="Seattle"/>
    <x v="4"/>
    <n v="98103"/>
    <x v="1"/>
    <s v="OFF-BI-10000962"/>
    <x v="1"/>
    <x v="8"/>
    <x v="1513"/>
    <x v="3186"/>
    <n v="2"/>
    <n v="0.2"/>
    <x v="3588"/>
    <x v="1"/>
    <x v="0"/>
    <n v="0.33333333333333331"/>
    <n v="0.1111111111111111"/>
  </r>
  <r>
    <x v="4124"/>
    <s v="CA-2016-127523"/>
    <x v="218"/>
    <d v="2016-05-18T00:00:00"/>
    <s v="Standard Class"/>
    <s v="BG-11695"/>
    <x v="410"/>
    <x v="1"/>
    <x v="0"/>
    <s v="Watertown"/>
    <x v="15"/>
    <n v="13601"/>
    <x v="3"/>
    <s v="OFF-AP-10004249"/>
    <x v="1"/>
    <x v="9"/>
    <x v="360"/>
    <x v="385"/>
    <n v="3"/>
    <n v="0"/>
    <x v="394"/>
    <x v="3"/>
    <x v="0"/>
    <n v="1"/>
    <n v="0.125"/>
  </r>
  <r>
    <x v="4125"/>
    <s v="CA-2019-123239"/>
    <x v="944"/>
    <d v="2019-07-31T00:00:00"/>
    <s v="Second Class"/>
    <s v="MG-18145"/>
    <x v="207"/>
    <x v="0"/>
    <x v="0"/>
    <s v="Jacksonville"/>
    <x v="2"/>
    <n v="32216"/>
    <x v="0"/>
    <s v="FUR-FU-10001602"/>
    <x v="0"/>
    <x v="5"/>
    <x v="766"/>
    <x v="3187"/>
    <n v="3"/>
    <n v="0.2"/>
    <x v="3589"/>
    <x v="0"/>
    <x v="0"/>
    <n v="1"/>
    <n v="0.125"/>
  </r>
  <r>
    <x v="4126"/>
    <s v="CA-2019-156769"/>
    <x v="636"/>
    <d v="2019-05-09T00:00:00"/>
    <s v="First Class"/>
    <s v="GZ-14470"/>
    <x v="47"/>
    <x v="0"/>
    <x v="0"/>
    <s v="Arlington"/>
    <x v="17"/>
    <n v="22204"/>
    <x v="0"/>
    <s v="OFF-AR-10003179"/>
    <x v="1"/>
    <x v="6"/>
    <x v="1574"/>
    <x v="3188"/>
    <n v="6"/>
    <n v="0"/>
    <x v="3590"/>
    <x v="0"/>
    <x v="0"/>
    <n v="1"/>
    <n v="7.1428571428571425E-2"/>
  </r>
  <r>
    <x v="4127"/>
    <s v="CA-2016-127299"/>
    <x v="111"/>
    <d v="2016-09-24T00:00:00"/>
    <s v="Standard Class"/>
    <s v="JL-15835"/>
    <x v="252"/>
    <x v="0"/>
    <x v="0"/>
    <s v="Charlotte"/>
    <x v="3"/>
    <n v="28205"/>
    <x v="0"/>
    <s v="OFF-ST-10003722"/>
    <x v="1"/>
    <x v="4"/>
    <x v="767"/>
    <x v="3189"/>
    <n v="6"/>
    <n v="0.2"/>
    <x v="3591"/>
    <x v="0"/>
    <x v="0"/>
    <n v="0.5"/>
    <n v="2.9411764705882353E-2"/>
  </r>
  <r>
    <x v="4128"/>
    <s v="CA-2016-127299"/>
    <x v="111"/>
    <d v="2016-09-24T00:00:00"/>
    <s v="Standard Class"/>
    <s v="JL-15835"/>
    <x v="252"/>
    <x v="0"/>
    <x v="0"/>
    <s v="Charlotte"/>
    <x v="3"/>
    <n v="28205"/>
    <x v="0"/>
    <s v="TEC-MA-10001127"/>
    <x v="2"/>
    <x v="15"/>
    <x v="1619"/>
    <x v="3190"/>
    <n v="3"/>
    <n v="0.5"/>
    <x v="3592"/>
    <x v="0"/>
    <x v="0"/>
    <n v="0.5"/>
    <n v="2.9411764705882353E-2"/>
  </r>
  <r>
    <x v="4129"/>
    <s v="CA-2017-121272"/>
    <x v="368"/>
    <d v="2017-04-04T00:00:00"/>
    <s v="Standard Class"/>
    <s v="DO-13435"/>
    <x v="157"/>
    <x v="0"/>
    <x v="0"/>
    <s v="Seattle"/>
    <x v="4"/>
    <n v="98103"/>
    <x v="1"/>
    <s v="OFF-AP-10001947"/>
    <x v="1"/>
    <x v="9"/>
    <x v="1537"/>
    <x v="3191"/>
    <n v="4"/>
    <n v="0"/>
    <x v="3593"/>
    <x v="1"/>
    <x v="0"/>
    <n v="1"/>
    <n v="7.6923076923076927E-2"/>
  </r>
  <r>
    <x v="4130"/>
    <s v="CA-2016-115336"/>
    <x v="728"/>
    <d v="2016-11-25T00:00:00"/>
    <s v="Standard Class"/>
    <s v="AB-10600"/>
    <x v="448"/>
    <x v="1"/>
    <x v="0"/>
    <s v="Chicago"/>
    <x v="10"/>
    <n v="60623"/>
    <x v="2"/>
    <s v="OFF-BI-10001107"/>
    <x v="1"/>
    <x v="8"/>
    <x v="497"/>
    <x v="3192"/>
    <n v="5"/>
    <n v="0.8"/>
    <x v="3594"/>
    <x v="2"/>
    <x v="0"/>
    <n v="1"/>
    <n v="0.125"/>
  </r>
  <r>
    <x v="4131"/>
    <s v="CA-2017-111703"/>
    <x v="740"/>
    <d v="2017-07-09T00:00:00"/>
    <s v="Standard Class"/>
    <s v="KB-16315"/>
    <x v="41"/>
    <x v="0"/>
    <x v="0"/>
    <s v="Hollywood"/>
    <x v="2"/>
    <n v="33021"/>
    <x v="0"/>
    <s v="OFF-PA-10000349"/>
    <x v="1"/>
    <x v="10"/>
    <x v="33"/>
    <x v="1655"/>
    <n v="3"/>
    <n v="0.2"/>
    <x v="3595"/>
    <x v="0"/>
    <x v="0"/>
    <n v="0.5"/>
    <n v="4.5454545454545456E-2"/>
  </r>
  <r>
    <x v="4132"/>
    <s v="CA-2017-111703"/>
    <x v="740"/>
    <d v="2017-07-09T00:00:00"/>
    <s v="Standard Class"/>
    <s v="KB-16315"/>
    <x v="41"/>
    <x v="0"/>
    <x v="0"/>
    <s v="Hollywood"/>
    <x v="2"/>
    <n v="33021"/>
    <x v="0"/>
    <s v="OFF-PA-10003349"/>
    <x v="1"/>
    <x v="10"/>
    <x v="220"/>
    <x v="12"/>
    <n v="3"/>
    <n v="0.2"/>
    <x v="906"/>
    <x v="0"/>
    <x v="0"/>
    <n v="0.5"/>
    <n v="4.5454545454545456E-2"/>
  </r>
  <r>
    <x v="4133"/>
    <s v="CA-2016-128839"/>
    <x v="78"/>
    <d v="2016-09-13T00:00:00"/>
    <s v="Standard Class"/>
    <s v="TT-21070"/>
    <x v="74"/>
    <x v="0"/>
    <x v="0"/>
    <s v="Chesapeake"/>
    <x v="17"/>
    <n v="23320"/>
    <x v="0"/>
    <s v="OFF-FA-10002280"/>
    <x v="1"/>
    <x v="13"/>
    <x v="659"/>
    <x v="47"/>
    <n v="9"/>
    <n v="0"/>
    <x v="3596"/>
    <x v="0"/>
    <x v="0"/>
    <n v="0.5"/>
    <n v="7.1428571428571425E-2"/>
  </r>
  <r>
    <x v="4134"/>
    <s v="CA-2016-128839"/>
    <x v="78"/>
    <d v="2016-09-13T00:00:00"/>
    <s v="Standard Class"/>
    <s v="TT-21070"/>
    <x v="74"/>
    <x v="0"/>
    <x v="0"/>
    <s v="Chesapeake"/>
    <x v="17"/>
    <n v="23320"/>
    <x v="0"/>
    <s v="TEC-MA-10000029"/>
    <x v="2"/>
    <x v="15"/>
    <x v="381"/>
    <x v="2779"/>
    <n v="3"/>
    <n v="0"/>
    <x v="3597"/>
    <x v="0"/>
    <x v="0"/>
    <n v="0.5"/>
    <n v="7.1428571428571425E-2"/>
  </r>
  <r>
    <x v="4135"/>
    <s v="CA-2019-105914"/>
    <x v="280"/>
    <d v="2019-10-08T00:00:00"/>
    <s v="Standard Class"/>
    <s v="PV-18985"/>
    <x v="391"/>
    <x v="2"/>
    <x v="0"/>
    <s v="Los Angeles"/>
    <x v="1"/>
    <n v="90036"/>
    <x v="1"/>
    <s v="OFF-BI-10002854"/>
    <x v="1"/>
    <x v="8"/>
    <x v="904"/>
    <x v="3193"/>
    <n v="5"/>
    <n v="0.2"/>
    <x v="3234"/>
    <x v="1"/>
    <x v="0"/>
    <n v="0.5"/>
    <n v="7.6923076923076927E-2"/>
  </r>
  <r>
    <x v="4136"/>
    <s v="CA-2019-105914"/>
    <x v="280"/>
    <d v="2019-10-08T00:00:00"/>
    <s v="Standard Class"/>
    <s v="PV-18985"/>
    <x v="391"/>
    <x v="2"/>
    <x v="0"/>
    <s v="Los Angeles"/>
    <x v="1"/>
    <n v="90036"/>
    <x v="1"/>
    <s v="OFF-ST-10003716"/>
    <x v="1"/>
    <x v="4"/>
    <x v="898"/>
    <x v="3194"/>
    <n v="7"/>
    <n v="0"/>
    <x v="3598"/>
    <x v="1"/>
    <x v="0"/>
    <n v="0.5"/>
    <n v="7.6923076923076927E-2"/>
  </r>
  <r>
    <x v="4137"/>
    <s v="CA-2019-110926"/>
    <x v="123"/>
    <d v="2019-11-23T00:00:00"/>
    <s v="Standard Class"/>
    <s v="DD-13570"/>
    <x v="732"/>
    <x v="0"/>
    <x v="0"/>
    <s v="Alexandria"/>
    <x v="17"/>
    <n v="22304"/>
    <x v="0"/>
    <s v="OFF-FA-10000624"/>
    <x v="1"/>
    <x v="13"/>
    <x v="294"/>
    <x v="3195"/>
    <n v="7"/>
    <n v="0"/>
    <x v="3599"/>
    <x v="0"/>
    <x v="0"/>
    <n v="1"/>
    <n v="0.1111111111111111"/>
  </r>
  <r>
    <x v="4138"/>
    <s v="CA-2018-117226"/>
    <x v="945"/>
    <d v="2019-01-01T00:00:00"/>
    <s v="First Class"/>
    <s v="KD-16495"/>
    <x v="470"/>
    <x v="1"/>
    <x v="0"/>
    <s v="Deer Park"/>
    <x v="5"/>
    <n v="77536"/>
    <x v="2"/>
    <s v="OFF-BI-10004654"/>
    <x v="1"/>
    <x v="8"/>
    <x v="68"/>
    <x v="3196"/>
    <n v="6"/>
    <n v="0.8"/>
    <x v="3600"/>
    <x v="2"/>
    <x v="0"/>
    <n v="1"/>
    <n v="3.5714285714285712E-2"/>
  </r>
  <r>
    <x v="4139"/>
    <s v="CA-2019-127313"/>
    <x v="96"/>
    <d v="2019-12-04T00:00:00"/>
    <s v="First Class"/>
    <s v="RA-19285"/>
    <x v="267"/>
    <x v="0"/>
    <x v="0"/>
    <s v="Philadelphia"/>
    <x v="9"/>
    <n v="19120"/>
    <x v="3"/>
    <s v="OFF-ST-10001228"/>
    <x v="1"/>
    <x v="4"/>
    <x v="450"/>
    <x v="3197"/>
    <n v="3"/>
    <n v="0.2"/>
    <x v="3601"/>
    <x v="3"/>
    <x v="0"/>
    <n v="0.5"/>
    <n v="5.8823529411764705E-2"/>
  </r>
  <r>
    <x v="4140"/>
    <s v="CA-2019-127313"/>
    <x v="96"/>
    <d v="2019-12-04T00:00:00"/>
    <s v="First Class"/>
    <s v="RA-19285"/>
    <x v="267"/>
    <x v="0"/>
    <x v="0"/>
    <s v="Philadelphia"/>
    <x v="9"/>
    <n v="19120"/>
    <x v="3"/>
    <s v="FUR-FU-10003798"/>
    <x v="0"/>
    <x v="5"/>
    <x v="1604"/>
    <x v="3097"/>
    <n v="5"/>
    <n v="0.2"/>
    <x v="3476"/>
    <x v="3"/>
    <x v="0"/>
    <n v="0.5"/>
    <n v="5.8823529411764705E-2"/>
  </r>
  <r>
    <x v="4141"/>
    <s v="CA-2018-136287"/>
    <x v="900"/>
    <d v="2018-06-17T00:00:00"/>
    <s v="Standard Class"/>
    <s v="SS-20590"/>
    <x v="196"/>
    <x v="0"/>
    <x v="0"/>
    <s v="Wichita"/>
    <x v="41"/>
    <n v="67212"/>
    <x v="2"/>
    <s v="OFF-LA-10003148"/>
    <x v="1"/>
    <x v="2"/>
    <x v="166"/>
    <x v="1381"/>
    <n v="3"/>
    <n v="0"/>
    <x v="3602"/>
    <x v="2"/>
    <x v="0"/>
    <n v="1"/>
    <n v="0.1111111111111111"/>
  </r>
  <r>
    <x v="4142"/>
    <s v="US-2016-107699"/>
    <x v="946"/>
    <d v="2016-05-23T00:00:00"/>
    <s v="Standard Class"/>
    <s v="JH-15820"/>
    <x v="581"/>
    <x v="0"/>
    <x v="0"/>
    <s v="Midland"/>
    <x v="12"/>
    <n v="48640"/>
    <x v="2"/>
    <s v="OFF-BI-10001249"/>
    <x v="1"/>
    <x v="8"/>
    <x v="1191"/>
    <x v="3198"/>
    <n v="9"/>
    <n v="0"/>
    <x v="3603"/>
    <x v="2"/>
    <x v="0"/>
    <n v="1"/>
    <n v="0.125"/>
  </r>
  <r>
    <x v="4143"/>
    <s v="CA-2019-112725"/>
    <x v="289"/>
    <d v="2019-02-06T00:00:00"/>
    <s v="Standard Class"/>
    <s v="EH-14125"/>
    <x v="258"/>
    <x v="2"/>
    <x v="0"/>
    <s v="San Francisco"/>
    <x v="1"/>
    <n v="94110"/>
    <x v="1"/>
    <s v="OFF-AR-10003759"/>
    <x v="1"/>
    <x v="6"/>
    <x v="846"/>
    <x v="3199"/>
    <n v="7"/>
    <n v="0"/>
    <x v="3604"/>
    <x v="1"/>
    <x v="1"/>
    <n v="0.33333333333333331"/>
    <n v="5.5555555555555552E-2"/>
  </r>
  <r>
    <x v="4144"/>
    <s v="CA-2019-112725"/>
    <x v="289"/>
    <d v="2019-02-06T00:00:00"/>
    <s v="Standard Class"/>
    <s v="EH-14125"/>
    <x v="258"/>
    <x v="2"/>
    <x v="0"/>
    <s v="San Francisco"/>
    <x v="1"/>
    <n v="94110"/>
    <x v="1"/>
    <s v="OFF-AR-10001227"/>
    <x v="1"/>
    <x v="6"/>
    <x v="1620"/>
    <x v="138"/>
    <n v="3"/>
    <n v="0"/>
    <x v="140"/>
    <x v="1"/>
    <x v="1"/>
    <n v="0.33333333333333331"/>
    <n v="5.5555555555555552E-2"/>
  </r>
  <r>
    <x v="4145"/>
    <s v="CA-2019-112725"/>
    <x v="289"/>
    <d v="2019-02-06T00:00:00"/>
    <s v="Standard Class"/>
    <s v="EH-14125"/>
    <x v="258"/>
    <x v="2"/>
    <x v="0"/>
    <s v="San Francisco"/>
    <x v="1"/>
    <n v="94110"/>
    <x v="1"/>
    <s v="FUR-CH-10000863"/>
    <x v="0"/>
    <x v="1"/>
    <x v="83"/>
    <x v="3200"/>
    <n v="1"/>
    <n v="0.2"/>
    <x v="3605"/>
    <x v="1"/>
    <x v="1"/>
    <n v="0.33333333333333331"/>
    <n v="5.5555555555555552E-2"/>
  </r>
  <r>
    <x v="4146"/>
    <s v="CA-2017-136196"/>
    <x v="109"/>
    <d v="2017-12-04T00:00:00"/>
    <s v="Standard Class"/>
    <s v="TP-21415"/>
    <x v="599"/>
    <x v="0"/>
    <x v="0"/>
    <s v="Freeport"/>
    <x v="15"/>
    <n v="11520"/>
    <x v="3"/>
    <s v="FUR-FU-10004017"/>
    <x v="0"/>
    <x v="5"/>
    <x v="217"/>
    <x v="808"/>
    <n v="3"/>
    <n v="0"/>
    <x v="834"/>
    <x v="3"/>
    <x v="0"/>
    <n v="1"/>
    <n v="0.1"/>
  </r>
  <r>
    <x v="4147"/>
    <s v="CA-2019-106068"/>
    <x v="436"/>
    <d v="2019-10-28T00:00:00"/>
    <s v="Standard Class"/>
    <s v="RB-19330"/>
    <x v="713"/>
    <x v="0"/>
    <x v="0"/>
    <s v="Austin"/>
    <x v="5"/>
    <n v="78745"/>
    <x v="2"/>
    <s v="OFF-BI-10000962"/>
    <x v="1"/>
    <x v="8"/>
    <x v="1513"/>
    <x v="3201"/>
    <n v="3"/>
    <n v="0.8"/>
    <x v="3606"/>
    <x v="2"/>
    <x v="0"/>
    <n v="0.25"/>
    <n v="0.16666666666666666"/>
  </r>
  <r>
    <x v="4148"/>
    <s v="CA-2019-106068"/>
    <x v="436"/>
    <d v="2019-10-28T00:00:00"/>
    <s v="Standard Class"/>
    <s v="RB-19330"/>
    <x v="713"/>
    <x v="0"/>
    <x v="0"/>
    <s v="Austin"/>
    <x v="5"/>
    <n v="78745"/>
    <x v="2"/>
    <s v="OFF-ST-10004507"/>
    <x v="1"/>
    <x v="4"/>
    <x v="457"/>
    <x v="3202"/>
    <n v="1"/>
    <n v="0.2"/>
    <x v="3607"/>
    <x v="2"/>
    <x v="0"/>
    <n v="0.25"/>
    <n v="0.16666666666666666"/>
  </r>
  <r>
    <x v="4149"/>
    <s v="CA-2019-106068"/>
    <x v="436"/>
    <d v="2019-10-28T00:00:00"/>
    <s v="Standard Class"/>
    <s v="RB-19330"/>
    <x v="713"/>
    <x v="0"/>
    <x v="0"/>
    <s v="Austin"/>
    <x v="5"/>
    <n v="78745"/>
    <x v="2"/>
    <s v="TEC-AC-10002942"/>
    <x v="2"/>
    <x v="11"/>
    <x v="1606"/>
    <x v="3203"/>
    <n v="1"/>
    <n v="0.2"/>
    <x v="3608"/>
    <x v="2"/>
    <x v="0"/>
    <n v="0.25"/>
    <n v="0.16666666666666666"/>
  </r>
  <r>
    <x v="4150"/>
    <s v="CA-2019-106068"/>
    <x v="436"/>
    <d v="2019-10-28T00:00:00"/>
    <s v="Standard Class"/>
    <s v="RB-19330"/>
    <x v="713"/>
    <x v="0"/>
    <x v="0"/>
    <s v="Austin"/>
    <x v="5"/>
    <n v="78745"/>
    <x v="2"/>
    <s v="OFF-ST-10002344"/>
    <x v="1"/>
    <x v="4"/>
    <x v="865"/>
    <x v="1793"/>
    <n v="4"/>
    <n v="0.2"/>
    <x v="3609"/>
    <x v="2"/>
    <x v="0"/>
    <n v="0.25"/>
    <n v="0.16666666666666666"/>
  </r>
  <r>
    <x v="4151"/>
    <s v="CA-2019-100160"/>
    <x v="210"/>
    <d v="2019-09-11T00:00:00"/>
    <s v="Standard Class"/>
    <s v="CB-12025"/>
    <x v="90"/>
    <x v="0"/>
    <x v="0"/>
    <s v="Philadelphia"/>
    <x v="9"/>
    <n v="19134"/>
    <x v="3"/>
    <s v="OFF-LA-10002475"/>
    <x v="1"/>
    <x v="2"/>
    <x v="149"/>
    <x v="3204"/>
    <n v="5"/>
    <n v="0.2"/>
    <x v="3610"/>
    <x v="3"/>
    <x v="0"/>
    <n v="0.33333333333333331"/>
    <n v="3.8461538461538464E-2"/>
  </r>
  <r>
    <x v="4152"/>
    <s v="CA-2019-100160"/>
    <x v="210"/>
    <d v="2019-09-11T00:00:00"/>
    <s v="Standard Class"/>
    <s v="CB-12025"/>
    <x v="90"/>
    <x v="0"/>
    <x v="0"/>
    <s v="Philadelphia"/>
    <x v="9"/>
    <n v="19134"/>
    <x v="3"/>
    <s v="OFF-PA-10003072"/>
    <x v="1"/>
    <x v="10"/>
    <x v="927"/>
    <x v="12"/>
    <n v="3"/>
    <n v="0.2"/>
    <x v="12"/>
    <x v="3"/>
    <x v="0"/>
    <n v="0.33333333333333331"/>
    <n v="3.8461538461538464E-2"/>
  </r>
  <r>
    <x v="4153"/>
    <s v="CA-2019-100160"/>
    <x v="210"/>
    <d v="2019-09-11T00:00:00"/>
    <s v="Standard Class"/>
    <s v="CB-12025"/>
    <x v="90"/>
    <x v="0"/>
    <x v="0"/>
    <s v="Philadelphia"/>
    <x v="9"/>
    <n v="19134"/>
    <x v="3"/>
    <s v="OFF-EN-10001509"/>
    <x v="1"/>
    <x v="12"/>
    <x v="29"/>
    <x v="322"/>
    <n v="3"/>
    <n v="0.2"/>
    <x v="3611"/>
    <x v="3"/>
    <x v="0"/>
    <n v="0.33333333333333331"/>
    <n v="3.8461538461538464E-2"/>
  </r>
  <r>
    <x v="4154"/>
    <s v="CA-2018-139689"/>
    <x v="723"/>
    <d v="2019-01-03T00:00:00"/>
    <s v="Standard Class"/>
    <s v="MP-17965"/>
    <x v="172"/>
    <x v="1"/>
    <x v="0"/>
    <s v="Bristol"/>
    <x v="18"/>
    <n v="37620"/>
    <x v="0"/>
    <s v="OFF-BI-10004781"/>
    <x v="1"/>
    <x v="8"/>
    <x v="133"/>
    <x v="1824"/>
    <n v="4"/>
    <n v="0.7"/>
    <x v="1955"/>
    <x v="0"/>
    <x v="0"/>
    <n v="0.5"/>
    <n v="0.05"/>
  </r>
  <r>
    <x v="4155"/>
    <s v="CA-2018-139689"/>
    <x v="723"/>
    <d v="2019-01-03T00:00:00"/>
    <s v="Standard Class"/>
    <s v="MP-17965"/>
    <x v="172"/>
    <x v="1"/>
    <x v="0"/>
    <s v="Bristol"/>
    <x v="18"/>
    <n v="37620"/>
    <x v="0"/>
    <s v="OFF-BI-10000145"/>
    <x v="1"/>
    <x v="8"/>
    <x v="742"/>
    <x v="1803"/>
    <n v="3"/>
    <n v="0.7"/>
    <x v="1931"/>
    <x v="0"/>
    <x v="0"/>
    <n v="0.5"/>
    <n v="0.05"/>
  </r>
  <r>
    <x v="4156"/>
    <s v="CA-2017-101091"/>
    <x v="901"/>
    <d v="2017-12-09T00:00:00"/>
    <s v="Second Class"/>
    <s v="SW-20245"/>
    <x v="573"/>
    <x v="0"/>
    <x v="0"/>
    <s v="Philadelphia"/>
    <x v="9"/>
    <n v="19140"/>
    <x v="3"/>
    <s v="TEC-AC-10003280"/>
    <x v="2"/>
    <x v="11"/>
    <x v="1037"/>
    <x v="736"/>
    <n v="2"/>
    <n v="0.2"/>
    <x v="754"/>
    <x v="3"/>
    <x v="0"/>
    <n v="0.5"/>
    <n v="0.1"/>
  </r>
  <r>
    <x v="4157"/>
    <s v="CA-2017-101091"/>
    <x v="901"/>
    <d v="2017-12-09T00:00:00"/>
    <s v="Second Class"/>
    <s v="SW-20245"/>
    <x v="573"/>
    <x v="0"/>
    <x v="0"/>
    <s v="Philadelphia"/>
    <x v="9"/>
    <n v="19140"/>
    <x v="3"/>
    <s v="OFF-BI-10001107"/>
    <x v="1"/>
    <x v="8"/>
    <x v="497"/>
    <x v="3205"/>
    <n v="6"/>
    <n v="0.7"/>
    <x v="3612"/>
    <x v="3"/>
    <x v="0"/>
    <n v="0.5"/>
    <n v="0.1"/>
  </r>
  <r>
    <x v="4158"/>
    <s v="CA-2016-126907"/>
    <x v="301"/>
    <d v="2016-11-08T00:00:00"/>
    <s v="Standard Class"/>
    <s v="SM-20950"/>
    <x v="416"/>
    <x v="1"/>
    <x v="0"/>
    <s v="Chicago"/>
    <x v="10"/>
    <n v="60610"/>
    <x v="2"/>
    <s v="OFF-PA-10000533"/>
    <x v="1"/>
    <x v="10"/>
    <x v="1205"/>
    <x v="937"/>
    <n v="3"/>
    <n v="0.2"/>
    <x v="971"/>
    <x v="2"/>
    <x v="0"/>
    <n v="1"/>
    <n v="4.5454545454545456E-2"/>
  </r>
  <r>
    <x v="4159"/>
    <s v="US-2018-164588"/>
    <x v="947"/>
    <d v="2018-04-23T00:00:00"/>
    <s v="Standard Class"/>
    <s v="AP-10915"/>
    <x v="275"/>
    <x v="0"/>
    <x v="0"/>
    <s v="Columbus"/>
    <x v="32"/>
    <n v="31907"/>
    <x v="0"/>
    <s v="OFF-AR-10003056"/>
    <x v="1"/>
    <x v="6"/>
    <x v="18"/>
    <x v="1387"/>
    <n v="3"/>
    <n v="0"/>
    <x v="1453"/>
    <x v="0"/>
    <x v="0"/>
    <n v="1"/>
    <n v="3.2258064516129031E-2"/>
  </r>
  <r>
    <x v="4160"/>
    <s v="CA-2019-115546"/>
    <x v="304"/>
    <d v="2019-05-18T00:00:00"/>
    <s v="Standard Class"/>
    <s v="AH-10465"/>
    <x v="733"/>
    <x v="0"/>
    <x v="0"/>
    <s v="New York City"/>
    <x v="15"/>
    <n v="10035"/>
    <x v="3"/>
    <s v="TEC-PH-10002834"/>
    <x v="2"/>
    <x v="7"/>
    <x v="1387"/>
    <x v="2503"/>
    <n v="3"/>
    <n v="0"/>
    <x v="2742"/>
    <x v="3"/>
    <x v="0"/>
    <n v="0.5"/>
    <n v="0.125"/>
  </r>
  <r>
    <x v="4161"/>
    <s v="CA-2019-115546"/>
    <x v="304"/>
    <d v="2019-05-18T00:00:00"/>
    <s v="Standard Class"/>
    <s v="AH-10465"/>
    <x v="733"/>
    <x v="0"/>
    <x v="0"/>
    <s v="New York City"/>
    <x v="15"/>
    <n v="10035"/>
    <x v="3"/>
    <s v="OFF-ST-10002214"/>
    <x v="1"/>
    <x v="4"/>
    <x v="1003"/>
    <x v="2433"/>
    <n v="2"/>
    <n v="0"/>
    <x v="2657"/>
    <x v="3"/>
    <x v="0"/>
    <n v="0.5"/>
    <n v="0.125"/>
  </r>
  <r>
    <x v="4162"/>
    <s v="CA-2017-163587"/>
    <x v="948"/>
    <d v="2017-03-18T00:00:00"/>
    <s v="Standard Class"/>
    <s v="EP-13915"/>
    <x v="212"/>
    <x v="0"/>
    <x v="0"/>
    <s v="Dover"/>
    <x v="38"/>
    <n v="3820"/>
    <x v="3"/>
    <s v="OFF-LA-10004484"/>
    <x v="1"/>
    <x v="2"/>
    <x v="617"/>
    <x v="1873"/>
    <n v="4"/>
    <n v="0"/>
    <x v="2010"/>
    <x v="3"/>
    <x v="0"/>
    <n v="0.5"/>
    <n v="3.2258064516129031E-2"/>
  </r>
  <r>
    <x v="4163"/>
    <s v="CA-2017-163587"/>
    <x v="948"/>
    <d v="2017-03-18T00:00:00"/>
    <s v="Standard Class"/>
    <s v="EP-13915"/>
    <x v="212"/>
    <x v="0"/>
    <x v="0"/>
    <s v="Dover"/>
    <x v="38"/>
    <n v="3820"/>
    <x v="3"/>
    <s v="OFF-BI-10003091"/>
    <x v="1"/>
    <x v="8"/>
    <x v="1174"/>
    <x v="3206"/>
    <n v="3"/>
    <n v="0"/>
    <x v="3613"/>
    <x v="3"/>
    <x v="0"/>
    <n v="0.5"/>
    <n v="3.2258064516129031E-2"/>
  </r>
  <r>
    <x v="4164"/>
    <s v="US-2019-106131"/>
    <x v="424"/>
    <d v="2019-01-16T00:00:00"/>
    <s v="First Class"/>
    <s v="TP-21565"/>
    <x v="734"/>
    <x v="1"/>
    <x v="0"/>
    <s v="Aurora"/>
    <x v="22"/>
    <n v="80013"/>
    <x v="1"/>
    <s v="TEC-AC-10003027"/>
    <x v="2"/>
    <x v="11"/>
    <x v="25"/>
    <x v="3207"/>
    <n v="7"/>
    <n v="0.2"/>
    <x v="3614"/>
    <x v="1"/>
    <x v="0"/>
    <n v="0.5"/>
    <n v="0.1"/>
  </r>
  <r>
    <x v="4165"/>
    <s v="US-2019-106131"/>
    <x v="424"/>
    <d v="2019-01-16T00:00:00"/>
    <s v="First Class"/>
    <s v="TP-21565"/>
    <x v="734"/>
    <x v="1"/>
    <x v="0"/>
    <s v="Aurora"/>
    <x v="22"/>
    <n v="80013"/>
    <x v="1"/>
    <s v="OFF-ST-10003638"/>
    <x v="1"/>
    <x v="4"/>
    <x v="1231"/>
    <x v="3208"/>
    <n v="9"/>
    <n v="0.2"/>
    <x v="3615"/>
    <x v="1"/>
    <x v="0"/>
    <n v="0.5"/>
    <n v="0.1"/>
  </r>
  <r>
    <x v="4166"/>
    <s v="CA-2017-160213"/>
    <x v="936"/>
    <d v="2017-03-13T00:00:00"/>
    <s v="Standard Class"/>
    <s v="AR-10825"/>
    <x v="255"/>
    <x v="1"/>
    <x v="0"/>
    <s v="Long Beach"/>
    <x v="15"/>
    <n v="11561"/>
    <x v="3"/>
    <s v="OFF-PA-10003848"/>
    <x v="1"/>
    <x v="10"/>
    <x v="1451"/>
    <x v="541"/>
    <n v="3"/>
    <n v="0"/>
    <x v="551"/>
    <x v="3"/>
    <x v="0"/>
    <n v="1"/>
    <n v="7.6923076923076927E-2"/>
  </r>
  <r>
    <x v="4167"/>
    <s v="CA-2016-157924"/>
    <x v="856"/>
    <d v="2016-10-13T00:00:00"/>
    <s v="First Class"/>
    <s v="HA-14920"/>
    <x v="66"/>
    <x v="0"/>
    <x v="0"/>
    <s v="Pasadena"/>
    <x v="1"/>
    <n v="91104"/>
    <x v="1"/>
    <s v="OFF-ST-10002352"/>
    <x v="1"/>
    <x v="4"/>
    <x v="855"/>
    <x v="1051"/>
    <n v="4"/>
    <n v="0"/>
    <x v="1091"/>
    <x v="1"/>
    <x v="1"/>
    <n v="0.5"/>
    <n v="5.5555555555555552E-2"/>
  </r>
  <r>
    <x v="4168"/>
    <s v="CA-2016-157924"/>
    <x v="856"/>
    <d v="2016-10-13T00:00:00"/>
    <s v="First Class"/>
    <s v="HA-14920"/>
    <x v="66"/>
    <x v="0"/>
    <x v="0"/>
    <s v="Pasadena"/>
    <x v="1"/>
    <n v="91104"/>
    <x v="1"/>
    <s v="FUR-CH-10000229"/>
    <x v="0"/>
    <x v="1"/>
    <x v="1621"/>
    <x v="3209"/>
    <n v="2"/>
    <n v="0.2"/>
    <x v="3616"/>
    <x v="1"/>
    <x v="1"/>
    <n v="0.5"/>
    <n v="5.5555555555555552E-2"/>
  </r>
  <r>
    <x v="4169"/>
    <s v="CA-2017-100216"/>
    <x v="657"/>
    <d v="2017-04-14T00:00:00"/>
    <s v="First Class"/>
    <s v="HJ-14875"/>
    <x v="707"/>
    <x v="2"/>
    <x v="0"/>
    <s v="Mesa"/>
    <x v="16"/>
    <n v="85204"/>
    <x v="1"/>
    <s v="OFF-PA-10000788"/>
    <x v="1"/>
    <x v="10"/>
    <x v="738"/>
    <x v="277"/>
    <n v="6"/>
    <n v="0.2"/>
    <x v="282"/>
    <x v="1"/>
    <x v="0"/>
    <n v="0.5"/>
    <n v="0.16666666666666666"/>
  </r>
  <r>
    <x v="4170"/>
    <s v="CA-2017-100216"/>
    <x v="657"/>
    <d v="2017-04-14T00:00:00"/>
    <s v="First Class"/>
    <s v="HJ-14875"/>
    <x v="707"/>
    <x v="2"/>
    <x v="0"/>
    <s v="Mesa"/>
    <x v="16"/>
    <n v="85204"/>
    <x v="1"/>
    <s v="OFF-PA-10002968"/>
    <x v="1"/>
    <x v="10"/>
    <x v="918"/>
    <x v="1572"/>
    <n v="3"/>
    <n v="0.2"/>
    <x v="1661"/>
    <x v="1"/>
    <x v="0"/>
    <n v="0.5"/>
    <n v="0.16666666666666666"/>
  </r>
  <r>
    <x v="4171"/>
    <s v="CA-2019-100601"/>
    <x v="673"/>
    <d v="2019-11-20T00:00:00"/>
    <s v="Standard Class"/>
    <s v="JK-15370"/>
    <x v="271"/>
    <x v="0"/>
    <x v="0"/>
    <s v="Fresno"/>
    <x v="1"/>
    <n v="93727"/>
    <x v="1"/>
    <s v="OFF-ST-10002486"/>
    <x v="1"/>
    <x v="4"/>
    <x v="700"/>
    <x v="5"/>
    <n v="7"/>
    <n v="0"/>
    <x v="3617"/>
    <x v="1"/>
    <x v="0"/>
    <n v="1"/>
    <n v="5.8823529411764705E-2"/>
  </r>
  <r>
    <x v="4172"/>
    <s v="CA-2018-152163"/>
    <x v="949"/>
    <d v="2018-07-01T00:00:00"/>
    <s v="Same Day"/>
    <s v="JF-15355"/>
    <x v="282"/>
    <x v="0"/>
    <x v="0"/>
    <s v="Columbia"/>
    <x v="20"/>
    <n v="29203"/>
    <x v="0"/>
    <s v="OFF-BI-10002215"/>
    <x v="1"/>
    <x v="8"/>
    <x v="20"/>
    <x v="3210"/>
    <n v="2"/>
    <n v="0"/>
    <x v="3618"/>
    <x v="0"/>
    <x v="0"/>
    <n v="0.33333333333333331"/>
    <n v="6.25E-2"/>
  </r>
  <r>
    <x v="4173"/>
    <s v="CA-2018-152163"/>
    <x v="949"/>
    <d v="2018-07-01T00:00:00"/>
    <s v="Same Day"/>
    <s v="JF-15355"/>
    <x v="282"/>
    <x v="0"/>
    <x v="0"/>
    <s v="Columbia"/>
    <x v="20"/>
    <n v="29203"/>
    <x v="0"/>
    <s v="OFF-PA-10000788"/>
    <x v="1"/>
    <x v="10"/>
    <x v="738"/>
    <x v="91"/>
    <n v="2"/>
    <n v="0"/>
    <x v="91"/>
    <x v="0"/>
    <x v="0"/>
    <n v="0.33333333333333331"/>
    <n v="6.25E-2"/>
  </r>
  <r>
    <x v="4174"/>
    <s v="CA-2018-152163"/>
    <x v="949"/>
    <d v="2018-07-01T00:00:00"/>
    <s v="Same Day"/>
    <s v="JF-15355"/>
    <x v="282"/>
    <x v="0"/>
    <x v="0"/>
    <s v="Columbia"/>
    <x v="20"/>
    <n v="29203"/>
    <x v="0"/>
    <s v="OFF-BI-10003364"/>
    <x v="1"/>
    <x v="8"/>
    <x v="705"/>
    <x v="2502"/>
    <n v="2"/>
    <n v="0"/>
    <x v="2741"/>
    <x v="0"/>
    <x v="0"/>
    <n v="0.33333333333333331"/>
    <n v="6.25E-2"/>
  </r>
  <r>
    <x v="4175"/>
    <s v="CA-2017-154340"/>
    <x v="239"/>
    <d v="2017-11-30T00:00:00"/>
    <s v="First Class"/>
    <s v="EK-13795"/>
    <x v="735"/>
    <x v="2"/>
    <x v="0"/>
    <s v="Santa Ana"/>
    <x v="1"/>
    <n v="92704"/>
    <x v="1"/>
    <s v="OFF-AR-10003582"/>
    <x v="1"/>
    <x v="6"/>
    <x v="1460"/>
    <x v="2471"/>
    <n v="2"/>
    <n v="0"/>
    <x v="2704"/>
    <x v="1"/>
    <x v="0"/>
    <n v="1"/>
    <n v="0.25"/>
  </r>
  <r>
    <x v="4176"/>
    <s v="CA-2016-128846"/>
    <x v="884"/>
    <d v="2016-04-12T00:00:00"/>
    <s v="Standard Class"/>
    <s v="RS-19765"/>
    <x v="276"/>
    <x v="1"/>
    <x v="0"/>
    <s v="Columbia"/>
    <x v="20"/>
    <n v="29203"/>
    <x v="0"/>
    <s v="TEC-PH-10003273"/>
    <x v="2"/>
    <x v="7"/>
    <x v="173"/>
    <x v="3211"/>
    <n v="5"/>
    <n v="0"/>
    <x v="3619"/>
    <x v="0"/>
    <x v="0"/>
    <n v="0.5"/>
    <n v="7.1428571428571425E-2"/>
  </r>
  <r>
    <x v="4177"/>
    <s v="CA-2016-128846"/>
    <x v="884"/>
    <d v="2016-04-12T00:00:00"/>
    <s v="Standard Class"/>
    <s v="RS-19765"/>
    <x v="276"/>
    <x v="1"/>
    <x v="0"/>
    <s v="Columbia"/>
    <x v="20"/>
    <n v="29203"/>
    <x v="0"/>
    <s v="OFF-PA-10000100"/>
    <x v="1"/>
    <x v="10"/>
    <x v="833"/>
    <x v="1247"/>
    <n v="3"/>
    <n v="0"/>
    <x v="1295"/>
    <x v="0"/>
    <x v="0"/>
    <n v="0.5"/>
    <n v="7.1428571428571425E-2"/>
  </r>
  <r>
    <x v="4178"/>
    <s v="CA-2018-148593"/>
    <x v="950"/>
    <d v="2018-06-18T00:00:00"/>
    <s v="Second Class"/>
    <s v="BD-11320"/>
    <x v="217"/>
    <x v="0"/>
    <x v="0"/>
    <s v="Los Angeles"/>
    <x v="1"/>
    <n v="90045"/>
    <x v="1"/>
    <s v="OFF-PA-10001776"/>
    <x v="1"/>
    <x v="10"/>
    <x v="1272"/>
    <x v="3212"/>
    <n v="5"/>
    <n v="0"/>
    <x v="3620"/>
    <x v="1"/>
    <x v="0"/>
    <n v="1"/>
    <n v="5.2631578947368418E-2"/>
  </r>
  <r>
    <x v="4179"/>
    <s v="US-2019-119039"/>
    <x v="904"/>
    <d v="2019-03-10T00:00:00"/>
    <s v="Standard Class"/>
    <s v="BF-11170"/>
    <x v="408"/>
    <x v="2"/>
    <x v="0"/>
    <s v="San Francisco"/>
    <x v="1"/>
    <n v="94109"/>
    <x v="1"/>
    <s v="OFF-BI-10004182"/>
    <x v="1"/>
    <x v="8"/>
    <x v="73"/>
    <x v="3213"/>
    <n v="9"/>
    <n v="0.2"/>
    <x v="3621"/>
    <x v="1"/>
    <x v="0"/>
    <n v="1"/>
    <n v="3.7037037037037035E-2"/>
  </r>
  <r>
    <x v="4180"/>
    <s v="CA-2019-128426"/>
    <x v="566"/>
    <d v="2019-10-11T00:00:00"/>
    <s v="Standard Class"/>
    <s v="JK-15730"/>
    <x v="300"/>
    <x v="0"/>
    <x v="0"/>
    <s v="Houston"/>
    <x v="5"/>
    <n v="77036"/>
    <x v="2"/>
    <s v="OFF-BI-10000756"/>
    <x v="1"/>
    <x v="8"/>
    <x v="15"/>
    <x v="3214"/>
    <n v="5"/>
    <n v="0.8"/>
    <x v="3622"/>
    <x v="2"/>
    <x v="0"/>
    <n v="1"/>
    <n v="0.05"/>
  </r>
  <r>
    <x v="4181"/>
    <s v="US-2019-136868"/>
    <x v="833"/>
    <d v="2019-10-12T00:00:00"/>
    <s v="Standard Class"/>
    <s v="CR-12820"/>
    <x v="736"/>
    <x v="2"/>
    <x v="0"/>
    <s v="New York City"/>
    <x v="15"/>
    <n v="10035"/>
    <x v="3"/>
    <s v="TEC-AC-10001539"/>
    <x v="2"/>
    <x v="11"/>
    <x v="1585"/>
    <x v="3215"/>
    <n v="4"/>
    <n v="0"/>
    <x v="3623"/>
    <x v="3"/>
    <x v="0"/>
    <n v="0.33333333333333331"/>
    <n v="0.14285714285714285"/>
  </r>
  <r>
    <x v="4182"/>
    <s v="US-2019-136868"/>
    <x v="833"/>
    <d v="2019-10-12T00:00:00"/>
    <s v="Standard Class"/>
    <s v="CR-12820"/>
    <x v="736"/>
    <x v="2"/>
    <x v="0"/>
    <s v="New York City"/>
    <x v="15"/>
    <n v="10035"/>
    <x v="3"/>
    <s v="OFF-PA-10002377"/>
    <x v="1"/>
    <x v="10"/>
    <x v="562"/>
    <x v="342"/>
    <n v="3"/>
    <n v="0"/>
    <x v="1844"/>
    <x v="3"/>
    <x v="0"/>
    <n v="0.33333333333333331"/>
    <n v="0.14285714285714285"/>
  </r>
  <r>
    <x v="4183"/>
    <s v="US-2019-136868"/>
    <x v="833"/>
    <d v="2019-10-12T00:00:00"/>
    <s v="Standard Class"/>
    <s v="CR-12820"/>
    <x v="736"/>
    <x v="2"/>
    <x v="0"/>
    <s v="New York City"/>
    <x v="15"/>
    <n v="10035"/>
    <x v="3"/>
    <s v="OFF-ST-10000991"/>
    <x v="1"/>
    <x v="4"/>
    <x v="157"/>
    <x v="3216"/>
    <n v="3"/>
    <n v="0"/>
    <x v="3624"/>
    <x v="3"/>
    <x v="0"/>
    <n v="0.33333333333333331"/>
    <n v="0.14285714285714285"/>
  </r>
  <r>
    <x v="4184"/>
    <s v="CA-2018-143749"/>
    <x v="5"/>
    <d v="2018-12-07T00:00:00"/>
    <s v="First Class"/>
    <s v="AG-10300"/>
    <x v="636"/>
    <x v="1"/>
    <x v="0"/>
    <s v="Franklin"/>
    <x v="31"/>
    <n v="2038"/>
    <x v="3"/>
    <s v="FUR-BO-10002853"/>
    <x v="0"/>
    <x v="0"/>
    <x v="1622"/>
    <x v="3217"/>
    <n v="1"/>
    <n v="0"/>
    <x v="3625"/>
    <x v="3"/>
    <x v="0"/>
    <n v="1"/>
    <n v="0.2"/>
  </r>
  <r>
    <x v="4185"/>
    <s v="CA-2018-111493"/>
    <x v="147"/>
    <d v="2018-10-22T00:00:00"/>
    <s v="First Class"/>
    <s v="CM-12160"/>
    <x v="380"/>
    <x v="0"/>
    <x v="0"/>
    <s v="Baltimore"/>
    <x v="39"/>
    <n v="21215"/>
    <x v="3"/>
    <s v="TEC-AC-10004510"/>
    <x v="2"/>
    <x v="11"/>
    <x v="953"/>
    <x v="1548"/>
    <n v="6"/>
    <n v="0"/>
    <x v="1635"/>
    <x v="3"/>
    <x v="0"/>
    <n v="1"/>
    <n v="0.14285714285714285"/>
  </r>
  <r>
    <x v="4186"/>
    <s v="CA-2019-112536"/>
    <x v="796"/>
    <d v="2019-05-23T00:00:00"/>
    <s v="Standard Class"/>
    <s v="SG-20890"/>
    <x v="737"/>
    <x v="1"/>
    <x v="0"/>
    <s v="Mcallen"/>
    <x v="5"/>
    <n v="78501"/>
    <x v="2"/>
    <s v="OFF-BI-10003712"/>
    <x v="1"/>
    <x v="8"/>
    <x v="696"/>
    <x v="3218"/>
    <n v="7"/>
    <n v="0.8"/>
    <x v="3626"/>
    <x v="2"/>
    <x v="0"/>
    <n v="0.33333333333333331"/>
    <n v="0.2"/>
  </r>
  <r>
    <x v="4187"/>
    <s v="CA-2019-112536"/>
    <x v="796"/>
    <d v="2019-05-23T00:00:00"/>
    <s v="Standard Class"/>
    <s v="SG-20890"/>
    <x v="737"/>
    <x v="1"/>
    <x v="0"/>
    <s v="Mcallen"/>
    <x v="5"/>
    <n v="78501"/>
    <x v="2"/>
    <s v="OFF-BI-10002571"/>
    <x v="1"/>
    <x v="8"/>
    <x v="1213"/>
    <x v="3219"/>
    <n v="1"/>
    <n v="0.8"/>
    <x v="3627"/>
    <x v="2"/>
    <x v="0"/>
    <n v="0.33333333333333331"/>
    <n v="0.2"/>
  </r>
  <r>
    <x v="4188"/>
    <s v="CA-2019-112536"/>
    <x v="796"/>
    <d v="2019-05-23T00:00:00"/>
    <s v="Standard Class"/>
    <s v="SG-20890"/>
    <x v="737"/>
    <x v="1"/>
    <x v="0"/>
    <s v="Mcallen"/>
    <x v="5"/>
    <n v="78501"/>
    <x v="2"/>
    <s v="OFF-ST-10004835"/>
    <x v="1"/>
    <x v="4"/>
    <x v="1415"/>
    <x v="436"/>
    <n v="2"/>
    <n v="0.2"/>
    <x v="2481"/>
    <x v="2"/>
    <x v="0"/>
    <n v="0.33333333333333331"/>
    <n v="0.2"/>
  </r>
  <r>
    <x v="4189"/>
    <s v="CA-2018-157714"/>
    <x v="182"/>
    <d v="2018-10-01T00:00:00"/>
    <s v="Second Class"/>
    <s v="CS-12175"/>
    <x v="728"/>
    <x v="1"/>
    <x v="0"/>
    <s v="Iowa City"/>
    <x v="23"/>
    <n v="52240"/>
    <x v="2"/>
    <s v="OFF-PA-10004022"/>
    <x v="1"/>
    <x v="10"/>
    <x v="1623"/>
    <x v="1044"/>
    <n v="1"/>
    <n v="0"/>
    <x v="3628"/>
    <x v="2"/>
    <x v="0"/>
    <n v="1"/>
    <n v="0.125"/>
  </r>
  <r>
    <x v="4190"/>
    <s v="CA-2019-166709"/>
    <x v="701"/>
    <d v="2019-11-22T00:00:00"/>
    <s v="Standard Class"/>
    <s v="HL-15040"/>
    <x v="332"/>
    <x v="0"/>
    <x v="0"/>
    <s v="Newark"/>
    <x v="13"/>
    <n v="19711"/>
    <x v="3"/>
    <s v="TEC-CO-10004722"/>
    <x v="2"/>
    <x v="16"/>
    <x v="1374"/>
    <x v="3220"/>
    <n v="3"/>
    <n v="0"/>
    <x v="3629"/>
    <x v="3"/>
    <x v="0"/>
    <n v="1"/>
    <n v="9.0909090909090912E-2"/>
  </r>
  <r>
    <x v="4191"/>
    <s v="CA-2017-129392"/>
    <x v="951"/>
    <d v="2017-07-08T00:00:00"/>
    <s v="Same Day"/>
    <s v="DM-13015"/>
    <x v="661"/>
    <x v="0"/>
    <x v="0"/>
    <s v="Houston"/>
    <x v="5"/>
    <n v="77070"/>
    <x v="2"/>
    <s v="OFF-PA-10004248"/>
    <x v="1"/>
    <x v="10"/>
    <x v="1624"/>
    <x v="3131"/>
    <n v="5"/>
    <n v="0.2"/>
    <x v="3630"/>
    <x v="2"/>
    <x v="0"/>
    <n v="1"/>
    <n v="0.05"/>
  </r>
  <r>
    <x v="4192"/>
    <s v="CA-2017-150875"/>
    <x v="547"/>
    <d v="2017-11-20T00:00:00"/>
    <s v="Standard Class"/>
    <s v="HK-14890"/>
    <x v="96"/>
    <x v="1"/>
    <x v="0"/>
    <s v="Boise"/>
    <x v="45"/>
    <n v="83704"/>
    <x v="1"/>
    <s v="FUR-TA-10000577"/>
    <x v="0"/>
    <x v="3"/>
    <x v="3"/>
    <x v="3221"/>
    <n v="2"/>
    <n v="0"/>
    <x v="3631"/>
    <x v="1"/>
    <x v="1"/>
    <n v="0.5"/>
    <n v="6.6666666666666666E-2"/>
  </r>
  <r>
    <x v="4193"/>
    <s v="CA-2017-150875"/>
    <x v="547"/>
    <d v="2017-11-20T00:00:00"/>
    <s v="Standard Class"/>
    <s v="HK-14890"/>
    <x v="96"/>
    <x v="1"/>
    <x v="0"/>
    <s v="Boise"/>
    <x v="45"/>
    <n v="83704"/>
    <x v="1"/>
    <s v="TEC-PH-10001254"/>
    <x v="2"/>
    <x v="7"/>
    <x v="144"/>
    <x v="3222"/>
    <n v="3"/>
    <n v="0.2"/>
    <x v="3632"/>
    <x v="1"/>
    <x v="1"/>
    <n v="0.5"/>
    <n v="6.6666666666666666E-2"/>
  </r>
  <r>
    <x v="4194"/>
    <s v="CA-2017-154200"/>
    <x v="652"/>
    <d v="2017-06-22T00:00:00"/>
    <s v="Standard Class"/>
    <s v="BG-11740"/>
    <x v="696"/>
    <x v="0"/>
    <x v="0"/>
    <s v="San Diego"/>
    <x v="1"/>
    <n v="92105"/>
    <x v="1"/>
    <s v="OFF-AR-10001044"/>
    <x v="1"/>
    <x v="6"/>
    <x v="1051"/>
    <x v="3223"/>
    <n v="2"/>
    <n v="0"/>
    <x v="3633"/>
    <x v="1"/>
    <x v="0"/>
    <n v="1"/>
    <n v="0.14285714285714285"/>
  </r>
  <r>
    <x v="4195"/>
    <s v="CA-2018-124233"/>
    <x v="143"/>
    <d v="2018-04-14T00:00:00"/>
    <s v="Standard Class"/>
    <s v="CK-12595"/>
    <x v="242"/>
    <x v="0"/>
    <x v="0"/>
    <s v="Los Angeles"/>
    <x v="1"/>
    <n v="90032"/>
    <x v="1"/>
    <s v="FUR-FU-10002597"/>
    <x v="0"/>
    <x v="5"/>
    <x v="627"/>
    <x v="3224"/>
    <n v="5"/>
    <n v="0"/>
    <x v="3634"/>
    <x v="1"/>
    <x v="0"/>
    <n v="1"/>
    <n v="0.04"/>
  </r>
  <r>
    <x v="4196"/>
    <s v="US-2017-134271"/>
    <x v="24"/>
    <d v="2017-04-23T00:00:00"/>
    <s v="Second Class"/>
    <s v="RF-19735"/>
    <x v="288"/>
    <x v="0"/>
    <x v="0"/>
    <s v="New York City"/>
    <x v="15"/>
    <n v="10024"/>
    <x v="3"/>
    <s v="OFF-LA-10004093"/>
    <x v="1"/>
    <x v="2"/>
    <x v="676"/>
    <x v="2521"/>
    <n v="3"/>
    <n v="0"/>
    <x v="3635"/>
    <x v="3"/>
    <x v="0"/>
    <n v="1"/>
    <n v="7.1428571428571425E-2"/>
  </r>
  <r>
    <x v="4197"/>
    <s v="US-2018-161683"/>
    <x v="275"/>
    <d v="2018-12-08T00:00:00"/>
    <s v="Standard Class"/>
    <s v="CJ-12010"/>
    <x v="170"/>
    <x v="0"/>
    <x v="0"/>
    <s v="Philadelphia"/>
    <x v="9"/>
    <n v="19134"/>
    <x v="3"/>
    <s v="OFF-AP-10000179"/>
    <x v="1"/>
    <x v="9"/>
    <x v="532"/>
    <x v="3225"/>
    <n v="4"/>
    <n v="0.2"/>
    <x v="3636"/>
    <x v="3"/>
    <x v="0"/>
    <n v="0.5"/>
    <n v="0.05"/>
  </r>
  <r>
    <x v="4198"/>
    <s v="US-2018-161683"/>
    <x v="275"/>
    <d v="2018-12-08T00:00:00"/>
    <s v="Standard Class"/>
    <s v="CJ-12010"/>
    <x v="170"/>
    <x v="0"/>
    <x v="0"/>
    <s v="Philadelphia"/>
    <x v="9"/>
    <n v="19134"/>
    <x v="3"/>
    <s v="OFF-BI-10001072"/>
    <x v="1"/>
    <x v="8"/>
    <x v="280"/>
    <x v="3226"/>
    <n v="4"/>
    <n v="0.7"/>
    <x v="3637"/>
    <x v="3"/>
    <x v="0"/>
    <n v="0.5"/>
    <n v="0.05"/>
  </r>
  <r>
    <x v="4199"/>
    <s v="CA-2017-143105"/>
    <x v="895"/>
    <d v="2017-12-10T00:00:00"/>
    <s v="Same Day"/>
    <s v="MA-17560"/>
    <x v="15"/>
    <x v="2"/>
    <x v="0"/>
    <s v="New York City"/>
    <x v="15"/>
    <n v="10024"/>
    <x v="3"/>
    <s v="OFF-LA-10004093"/>
    <x v="1"/>
    <x v="2"/>
    <x v="676"/>
    <x v="2061"/>
    <n v="1"/>
    <n v="0"/>
    <x v="2221"/>
    <x v="3"/>
    <x v="0"/>
    <n v="0.25"/>
    <n v="2.9411764705882353E-2"/>
  </r>
  <r>
    <x v="4200"/>
    <s v="CA-2017-143105"/>
    <x v="895"/>
    <d v="2017-12-10T00:00:00"/>
    <s v="Same Day"/>
    <s v="MA-17560"/>
    <x v="15"/>
    <x v="2"/>
    <x v="0"/>
    <s v="New York City"/>
    <x v="15"/>
    <n v="10024"/>
    <x v="3"/>
    <s v="TEC-CO-10002095"/>
    <x v="2"/>
    <x v="16"/>
    <x v="615"/>
    <x v="3227"/>
    <n v="2"/>
    <n v="0.2"/>
    <x v="3638"/>
    <x v="3"/>
    <x v="0"/>
    <n v="0.25"/>
    <n v="2.9411764705882353E-2"/>
  </r>
  <r>
    <x v="4201"/>
    <s v="CA-2017-143105"/>
    <x v="895"/>
    <d v="2017-12-10T00:00:00"/>
    <s v="Same Day"/>
    <s v="MA-17560"/>
    <x v="15"/>
    <x v="2"/>
    <x v="0"/>
    <s v="New York City"/>
    <x v="15"/>
    <n v="10024"/>
    <x v="3"/>
    <s v="OFF-PA-10002713"/>
    <x v="1"/>
    <x v="10"/>
    <x v="320"/>
    <x v="521"/>
    <n v="6"/>
    <n v="0"/>
    <x v="3639"/>
    <x v="3"/>
    <x v="0"/>
    <n v="0.25"/>
    <n v="2.9411764705882353E-2"/>
  </r>
  <r>
    <x v="4202"/>
    <s v="CA-2017-143105"/>
    <x v="895"/>
    <d v="2017-12-10T00:00:00"/>
    <s v="Same Day"/>
    <s v="MA-17560"/>
    <x v="15"/>
    <x v="2"/>
    <x v="0"/>
    <s v="New York City"/>
    <x v="15"/>
    <n v="10024"/>
    <x v="3"/>
    <s v="OFF-PA-10002254"/>
    <x v="1"/>
    <x v="10"/>
    <x v="146"/>
    <x v="2381"/>
    <n v="7"/>
    <n v="0"/>
    <x v="2589"/>
    <x v="3"/>
    <x v="0"/>
    <n v="0.25"/>
    <n v="2.9411764705882353E-2"/>
  </r>
  <r>
    <x v="4203"/>
    <s v="CA-2016-145387"/>
    <x v="656"/>
    <d v="2016-11-02T00:00:00"/>
    <s v="Second Class"/>
    <s v="AM-10705"/>
    <x v="562"/>
    <x v="0"/>
    <x v="0"/>
    <s v="Cranston"/>
    <x v="34"/>
    <n v="2920"/>
    <x v="3"/>
    <s v="OFF-AR-10001683"/>
    <x v="1"/>
    <x v="6"/>
    <x v="32"/>
    <x v="3228"/>
    <n v="5"/>
    <n v="0"/>
    <x v="3640"/>
    <x v="3"/>
    <x v="0"/>
    <n v="0.14285714285714285"/>
    <n v="4.5454545454545456E-2"/>
  </r>
  <r>
    <x v="4204"/>
    <s v="CA-2016-145387"/>
    <x v="656"/>
    <d v="2016-11-02T00:00:00"/>
    <s v="Second Class"/>
    <s v="AM-10705"/>
    <x v="562"/>
    <x v="0"/>
    <x v="0"/>
    <s v="Cranston"/>
    <x v="34"/>
    <n v="2920"/>
    <x v="3"/>
    <s v="OFF-PA-10002195"/>
    <x v="1"/>
    <x v="10"/>
    <x v="726"/>
    <x v="1015"/>
    <n v="2"/>
    <n v="0"/>
    <x v="3641"/>
    <x v="3"/>
    <x v="0"/>
    <n v="0.14285714285714285"/>
    <n v="4.5454545454545456E-2"/>
  </r>
  <r>
    <x v="4205"/>
    <s v="CA-2016-145387"/>
    <x v="656"/>
    <d v="2016-11-02T00:00:00"/>
    <s v="Second Class"/>
    <s v="AM-10705"/>
    <x v="562"/>
    <x v="0"/>
    <x v="0"/>
    <s v="Cranston"/>
    <x v="34"/>
    <n v="2920"/>
    <x v="3"/>
    <s v="FUR-FU-10002364"/>
    <x v="0"/>
    <x v="5"/>
    <x v="1240"/>
    <x v="1816"/>
    <n v="2"/>
    <n v="0"/>
    <x v="3642"/>
    <x v="3"/>
    <x v="0"/>
    <n v="0.14285714285714285"/>
    <n v="4.5454545454545456E-2"/>
  </r>
  <r>
    <x v="4206"/>
    <s v="CA-2016-145387"/>
    <x v="656"/>
    <d v="2016-11-02T00:00:00"/>
    <s v="Second Class"/>
    <s v="AM-10705"/>
    <x v="562"/>
    <x v="0"/>
    <x v="0"/>
    <s v="Cranston"/>
    <x v="34"/>
    <n v="2920"/>
    <x v="3"/>
    <s v="OFF-BI-10004001"/>
    <x v="1"/>
    <x v="8"/>
    <x v="818"/>
    <x v="3229"/>
    <n v="2"/>
    <n v="0"/>
    <x v="3643"/>
    <x v="3"/>
    <x v="0"/>
    <n v="0.14285714285714285"/>
    <n v="4.5454545454545456E-2"/>
  </r>
  <r>
    <x v="4207"/>
    <s v="CA-2016-145387"/>
    <x v="656"/>
    <d v="2016-11-02T00:00:00"/>
    <s v="Second Class"/>
    <s v="AM-10705"/>
    <x v="562"/>
    <x v="0"/>
    <x v="0"/>
    <s v="Cranston"/>
    <x v="34"/>
    <n v="2920"/>
    <x v="3"/>
    <s v="FUR-FU-10000023"/>
    <x v="0"/>
    <x v="5"/>
    <x v="325"/>
    <x v="3230"/>
    <n v="3"/>
    <n v="0"/>
    <x v="3644"/>
    <x v="3"/>
    <x v="0"/>
    <n v="0.14285714285714285"/>
    <n v="4.5454545454545456E-2"/>
  </r>
  <r>
    <x v="4208"/>
    <s v="CA-2016-145387"/>
    <x v="656"/>
    <d v="2016-11-02T00:00:00"/>
    <s v="Second Class"/>
    <s v="AM-10705"/>
    <x v="562"/>
    <x v="0"/>
    <x v="0"/>
    <s v="Cranston"/>
    <x v="34"/>
    <n v="2920"/>
    <x v="3"/>
    <s v="FUR-CH-10002320"/>
    <x v="0"/>
    <x v="1"/>
    <x v="1463"/>
    <x v="3231"/>
    <n v="5"/>
    <n v="0"/>
    <x v="3645"/>
    <x v="3"/>
    <x v="0"/>
    <n v="0.14285714285714285"/>
    <n v="4.5454545454545456E-2"/>
  </r>
  <r>
    <x v="4209"/>
    <s v="CA-2016-145387"/>
    <x v="656"/>
    <d v="2016-11-02T00:00:00"/>
    <s v="Second Class"/>
    <s v="AM-10705"/>
    <x v="562"/>
    <x v="0"/>
    <x v="0"/>
    <s v="Cranston"/>
    <x v="34"/>
    <n v="2920"/>
    <x v="3"/>
    <s v="FUR-TA-10003238"/>
    <x v="0"/>
    <x v="3"/>
    <x v="1242"/>
    <x v="3232"/>
    <n v="1"/>
    <n v="0.3"/>
    <x v="3646"/>
    <x v="3"/>
    <x v="0"/>
    <n v="0.14285714285714285"/>
    <n v="4.5454545454545456E-2"/>
  </r>
  <r>
    <x v="4210"/>
    <s v="CA-2019-109715"/>
    <x v="34"/>
    <d v="2019-12-14T00:00:00"/>
    <s v="Standard Class"/>
    <s v="AH-10585"/>
    <x v="738"/>
    <x v="0"/>
    <x v="0"/>
    <s v="Chicago"/>
    <x v="10"/>
    <n v="60623"/>
    <x v="2"/>
    <s v="OFF-PA-10004965"/>
    <x v="1"/>
    <x v="10"/>
    <x v="112"/>
    <x v="2992"/>
    <n v="2"/>
    <n v="0.2"/>
    <x v="3338"/>
    <x v="2"/>
    <x v="0"/>
    <n v="1"/>
    <n v="0.2"/>
  </r>
  <r>
    <x v="4211"/>
    <s v="CA-2016-166457"/>
    <x v="952"/>
    <d v="2016-05-09T00:00:00"/>
    <s v="Second Class"/>
    <s v="PF-19120"/>
    <x v="724"/>
    <x v="0"/>
    <x v="0"/>
    <s v="Richmond"/>
    <x v="0"/>
    <n v="40475"/>
    <x v="0"/>
    <s v="OFF-PA-10003016"/>
    <x v="1"/>
    <x v="10"/>
    <x v="1394"/>
    <x v="2320"/>
    <n v="3"/>
    <n v="0"/>
    <x v="3647"/>
    <x v="0"/>
    <x v="0"/>
    <n v="0.33333333333333331"/>
    <n v="5.2631578947368418E-2"/>
  </r>
  <r>
    <x v="4212"/>
    <s v="CA-2016-166457"/>
    <x v="952"/>
    <d v="2016-05-09T00:00:00"/>
    <s v="Second Class"/>
    <s v="PF-19120"/>
    <x v="724"/>
    <x v="0"/>
    <x v="0"/>
    <s v="Richmond"/>
    <x v="0"/>
    <n v="40475"/>
    <x v="0"/>
    <s v="OFF-AR-10003651"/>
    <x v="1"/>
    <x v="6"/>
    <x v="279"/>
    <x v="2637"/>
    <n v="2"/>
    <n v="0"/>
    <x v="2909"/>
    <x v="0"/>
    <x v="0"/>
    <n v="0.33333333333333331"/>
    <n v="5.2631578947368418E-2"/>
  </r>
  <r>
    <x v="4213"/>
    <s v="CA-2016-166457"/>
    <x v="952"/>
    <d v="2016-05-09T00:00:00"/>
    <s v="Second Class"/>
    <s v="PF-19120"/>
    <x v="724"/>
    <x v="0"/>
    <x v="0"/>
    <s v="Richmond"/>
    <x v="0"/>
    <n v="40475"/>
    <x v="0"/>
    <s v="OFF-PA-10001363"/>
    <x v="1"/>
    <x v="10"/>
    <x v="1625"/>
    <x v="335"/>
    <n v="2"/>
    <n v="0"/>
    <x v="342"/>
    <x v="0"/>
    <x v="0"/>
    <n v="0.33333333333333331"/>
    <n v="5.2631578947368418E-2"/>
  </r>
  <r>
    <x v="4214"/>
    <s v="CA-2018-164637"/>
    <x v="758"/>
    <d v="2018-03-08T00:00:00"/>
    <s v="Standard Class"/>
    <s v="RD-19480"/>
    <x v="502"/>
    <x v="0"/>
    <x v="0"/>
    <s v="Mishawaka"/>
    <x v="14"/>
    <n v="46544"/>
    <x v="2"/>
    <s v="OFF-BI-10003876"/>
    <x v="1"/>
    <x v="8"/>
    <x v="1626"/>
    <x v="3233"/>
    <n v="3"/>
    <n v="0"/>
    <x v="3648"/>
    <x v="2"/>
    <x v="0"/>
    <n v="1"/>
    <n v="6.6666666666666666E-2"/>
  </r>
  <r>
    <x v="4215"/>
    <s v="CA-2016-103590"/>
    <x v="953"/>
    <d v="2016-12-04T00:00:00"/>
    <s v="Standard Class"/>
    <s v="JL-15505"/>
    <x v="145"/>
    <x v="0"/>
    <x v="0"/>
    <s v="Mount Vernon"/>
    <x v="15"/>
    <n v="10550"/>
    <x v="3"/>
    <s v="OFF-EN-10004007"/>
    <x v="1"/>
    <x v="12"/>
    <x v="1627"/>
    <x v="3234"/>
    <n v="4"/>
    <n v="0"/>
    <x v="3649"/>
    <x v="3"/>
    <x v="0"/>
    <n v="1"/>
    <n v="5.8823529411764705E-2"/>
  </r>
  <r>
    <x v="4216"/>
    <s v="CA-2017-111234"/>
    <x v="954"/>
    <d v="2017-02-22T00:00:00"/>
    <s v="Standard Class"/>
    <s v="AB-10600"/>
    <x v="448"/>
    <x v="1"/>
    <x v="0"/>
    <s v="Los Angeles"/>
    <x v="1"/>
    <n v="90004"/>
    <x v="1"/>
    <s v="OFF-LA-10002271"/>
    <x v="1"/>
    <x v="2"/>
    <x v="641"/>
    <x v="357"/>
    <n v="3"/>
    <n v="0"/>
    <x v="3650"/>
    <x v="1"/>
    <x v="0"/>
    <n v="1"/>
    <n v="0.125"/>
  </r>
  <r>
    <x v="4217"/>
    <s v="CA-2019-149881"/>
    <x v="719"/>
    <d v="2019-04-03T00:00:00"/>
    <s v="First Class"/>
    <s v="NC-18535"/>
    <x v="714"/>
    <x v="1"/>
    <x v="0"/>
    <s v="San Francisco"/>
    <x v="1"/>
    <n v="94110"/>
    <x v="1"/>
    <s v="FUR-BO-10003894"/>
    <x v="0"/>
    <x v="0"/>
    <x v="1628"/>
    <x v="3235"/>
    <n v="8"/>
    <n v="0.15"/>
    <x v="3651"/>
    <x v="1"/>
    <x v="0"/>
    <n v="0.5"/>
    <n v="6.6666666666666666E-2"/>
  </r>
  <r>
    <x v="4218"/>
    <s v="CA-2019-149881"/>
    <x v="719"/>
    <d v="2019-04-03T00:00:00"/>
    <s v="First Class"/>
    <s v="NC-18535"/>
    <x v="714"/>
    <x v="1"/>
    <x v="0"/>
    <s v="San Francisco"/>
    <x v="1"/>
    <n v="94110"/>
    <x v="1"/>
    <s v="TEC-MA-10000418"/>
    <x v="2"/>
    <x v="15"/>
    <x v="1485"/>
    <x v="3236"/>
    <n v="2"/>
    <n v="0.2"/>
    <x v="3652"/>
    <x v="1"/>
    <x v="0"/>
    <n v="0.5"/>
    <n v="6.6666666666666666E-2"/>
  </r>
  <r>
    <x v="4219"/>
    <s v="CA-2019-134565"/>
    <x v="532"/>
    <d v="2019-06-13T00:00:00"/>
    <s v="Second Class"/>
    <s v="TB-21400"/>
    <x v="483"/>
    <x v="0"/>
    <x v="0"/>
    <s v="Seattle"/>
    <x v="4"/>
    <n v="98103"/>
    <x v="1"/>
    <s v="OFF-PA-10004243"/>
    <x v="1"/>
    <x v="10"/>
    <x v="274"/>
    <x v="2479"/>
    <n v="2"/>
    <n v="0"/>
    <x v="2714"/>
    <x v="1"/>
    <x v="0"/>
    <n v="0.2"/>
    <n v="5.8823529411764705E-2"/>
  </r>
  <r>
    <x v="4220"/>
    <s v="CA-2019-134565"/>
    <x v="532"/>
    <d v="2019-06-13T00:00:00"/>
    <s v="Second Class"/>
    <s v="TB-21400"/>
    <x v="483"/>
    <x v="0"/>
    <x v="0"/>
    <s v="Seattle"/>
    <x v="4"/>
    <n v="98103"/>
    <x v="1"/>
    <s v="OFF-BI-10001759"/>
    <x v="1"/>
    <x v="8"/>
    <x v="732"/>
    <x v="2187"/>
    <n v="6"/>
    <n v="0.2"/>
    <x v="3653"/>
    <x v="1"/>
    <x v="0"/>
    <n v="0.2"/>
    <n v="5.8823529411764705E-2"/>
  </r>
  <r>
    <x v="4221"/>
    <s v="CA-2019-134565"/>
    <x v="532"/>
    <d v="2019-06-13T00:00:00"/>
    <s v="Second Class"/>
    <s v="TB-21400"/>
    <x v="483"/>
    <x v="0"/>
    <x v="0"/>
    <s v="Seattle"/>
    <x v="4"/>
    <n v="98103"/>
    <x v="1"/>
    <s v="TEC-MA-10001570"/>
    <x v="2"/>
    <x v="15"/>
    <x v="1629"/>
    <x v="3237"/>
    <n v="5"/>
    <n v="0.2"/>
    <x v="3654"/>
    <x v="1"/>
    <x v="0"/>
    <n v="0.2"/>
    <n v="5.8823529411764705E-2"/>
  </r>
  <r>
    <x v="4222"/>
    <s v="CA-2019-134565"/>
    <x v="532"/>
    <d v="2019-06-13T00:00:00"/>
    <s v="Second Class"/>
    <s v="TB-21400"/>
    <x v="483"/>
    <x v="0"/>
    <x v="0"/>
    <s v="Seattle"/>
    <x v="4"/>
    <n v="98103"/>
    <x v="1"/>
    <s v="OFF-ST-10004804"/>
    <x v="1"/>
    <x v="4"/>
    <x v="233"/>
    <x v="3238"/>
    <n v="2"/>
    <n v="0"/>
    <x v="3655"/>
    <x v="1"/>
    <x v="0"/>
    <n v="0.2"/>
    <n v="5.8823529411764705E-2"/>
  </r>
  <r>
    <x v="4223"/>
    <s v="CA-2019-134565"/>
    <x v="532"/>
    <d v="2019-06-13T00:00:00"/>
    <s v="Second Class"/>
    <s v="TB-21400"/>
    <x v="483"/>
    <x v="0"/>
    <x v="0"/>
    <s v="Seattle"/>
    <x v="4"/>
    <n v="98103"/>
    <x v="1"/>
    <s v="FUR-BO-10001519"/>
    <x v="0"/>
    <x v="0"/>
    <x v="672"/>
    <x v="3239"/>
    <n v="3"/>
    <n v="0"/>
    <x v="3656"/>
    <x v="1"/>
    <x v="0"/>
    <n v="0.2"/>
    <n v="5.8823529411764705E-2"/>
  </r>
  <r>
    <x v="4224"/>
    <s v="CA-2018-108644"/>
    <x v="955"/>
    <d v="2018-10-03T00:00:00"/>
    <s v="First Class"/>
    <s v="SJ-20215"/>
    <x v="695"/>
    <x v="0"/>
    <x v="0"/>
    <s v="Quincy"/>
    <x v="10"/>
    <n v="62301"/>
    <x v="2"/>
    <s v="OFF-BI-10000343"/>
    <x v="1"/>
    <x v="8"/>
    <x v="186"/>
    <x v="3240"/>
    <n v="2"/>
    <n v="0.8"/>
    <x v="3657"/>
    <x v="2"/>
    <x v="0"/>
    <n v="1"/>
    <n v="0.1"/>
  </r>
  <r>
    <x v="4225"/>
    <s v="US-2016-102631"/>
    <x v="736"/>
    <d v="2016-12-17T00:00:00"/>
    <s v="Standard Class"/>
    <s v="EB-13840"/>
    <x v="225"/>
    <x v="1"/>
    <x v="0"/>
    <s v="Chicago"/>
    <x v="10"/>
    <n v="60623"/>
    <x v="2"/>
    <s v="FUR-FU-10003930"/>
    <x v="0"/>
    <x v="5"/>
    <x v="1630"/>
    <x v="3241"/>
    <n v="3"/>
    <n v="0.6"/>
    <x v="3658"/>
    <x v="2"/>
    <x v="0"/>
    <n v="1"/>
    <n v="0.125"/>
  </r>
  <r>
    <x v="4226"/>
    <s v="CA-2019-120327"/>
    <x v="343"/>
    <d v="2019-11-16T00:00:00"/>
    <s v="Standard Class"/>
    <s v="WB-21850"/>
    <x v="576"/>
    <x v="0"/>
    <x v="0"/>
    <s v="Urbandale"/>
    <x v="23"/>
    <n v="50322"/>
    <x v="2"/>
    <s v="OFF-FA-10004854"/>
    <x v="1"/>
    <x v="13"/>
    <x v="271"/>
    <x v="1962"/>
    <n v="4"/>
    <n v="0"/>
    <x v="2641"/>
    <x v="2"/>
    <x v="0"/>
    <n v="1"/>
    <n v="2.7027027027027029E-2"/>
  </r>
  <r>
    <x v="4227"/>
    <s v="CA-2017-154970"/>
    <x v="956"/>
    <d v="2017-01-10T00:00:00"/>
    <s v="Standard Class"/>
    <s v="SR-20740"/>
    <x v="256"/>
    <x v="2"/>
    <x v="0"/>
    <s v="Seattle"/>
    <x v="4"/>
    <n v="98103"/>
    <x v="1"/>
    <s v="FUR-CH-10003396"/>
    <x v="0"/>
    <x v="1"/>
    <x v="390"/>
    <x v="3242"/>
    <n v="1"/>
    <n v="0.2"/>
    <x v="3659"/>
    <x v="1"/>
    <x v="1"/>
    <n v="1"/>
    <n v="8.3333333333333329E-2"/>
  </r>
  <r>
    <x v="4228"/>
    <s v="CA-2018-113803"/>
    <x v="830"/>
    <d v="2018-03-26T00:00:00"/>
    <s v="First Class"/>
    <s v="VG-21805"/>
    <x v="500"/>
    <x v="1"/>
    <x v="0"/>
    <s v="Richmond"/>
    <x v="14"/>
    <n v="47374"/>
    <x v="2"/>
    <s v="OFF-PA-10001994"/>
    <x v="1"/>
    <x v="10"/>
    <x v="1122"/>
    <x v="3243"/>
    <n v="1"/>
    <n v="0"/>
    <x v="3660"/>
    <x v="2"/>
    <x v="0"/>
    <n v="1"/>
    <n v="0.16666666666666666"/>
  </r>
  <r>
    <x v="4229"/>
    <s v="CA-2019-100223"/>
    <x v="957"/>
    <d v="2019-07-10T00:00:00"/>
    <s v="Standard Class"/>
    <s v="LS-16945"/>
    <x v="322"/>
    <x v="1"/>
    <x v="0"/>
    <s v="Dallas"/>
    <x v="5"/>
    <n v="75220"/>
    <x v="2"/>
    <s v="FUR-FU-10003601"/>
    <x v="0"/>
    <x v="5"/>
    <x v="736"/>
    <x v="3244"/>
    <n v="9"/>
    <n v="0.6"/>
    <x v="3661"/>
    <x v="2"/>
    <x v="0"/>
    <n v="0.2"/>
    <n v="7.1428571428571425E-2"/>
  </r>
  <r>
    <x v="4230"/>
    <s v="CA-2019-100223"/>
    <x v="957"/>
    <d v="2019-07-10T00:00:00"/>
    <s v="Standard Class"/>
    <s v="LS-16945"/>
    <x v="322"/>
    <x v="1"/>
    <x v="0"/>
    <s v="Dallas"/>
    <x v="5"/>
    <n v="75220"/>
    <x v="2"/>
    <s v="OFF-BI-10003429"/>
    <x v="1"/>
    <x v="8"/>
    <x v="852"/>
    <x v="3245"/>
    <n v="9"/>
    <n v="0.8"/>
    <x v="3662"/>
    <x v="2"/>
    <x v="0"/>
    <n v="0.2"/>
    <n v="7.1428571428571425E-2"/>
  </r>
  <r>
    <x v="4231"/>
    <s v="CA-2019-100223"/>
    <x v="957"/>
    <d v="2019-07-10T00:00:00"/>
    <s v="Standard Class"/>
    <s v="LS-16945"/>
    <x v="322"/>
    <x v="1"/>
    <x v="0"/>
    <s v="Dallas"/>
    <x v="5"/>
    <n v="75220"/>
    <x v="2"/>
    <s v="OFF-PA-10000232"/>
    <x v="1"/>
    <x v="10"/>
    <x v="1631"/>
    <x v="12"/>
    <n v="3"/>
    <n v="0.2"/>
    <x v="906"/>
    <x v="2"/>
    <x v="0"/>
    <n v="0.2"/>
    <n v="7.1428571428571425E-2"/>
  </r>
  <r>
    <x v="4232"/>
    <s v="CA-2019-100223"/>
    <x v="957"/>
    <d v="2019-07-10T00:00:00"/>
    <s v="Standard Class"/>
    <s v="LS-16945"/>
    <x v="322"/>
    <x v="1"/>
    <x v="0"/>
    <s v="Dallas"/>
    <x v="5"/>
    <n v="75220"/>
    <x v="2"/>
    <s v="OFF-PA-10002195"/>
    <x v="1"/>
    <x v="10"/>
    <x v="1552"/>
    <x v="277"/>
    <n v="6"/>
    <n v="0.2"/>
    <x v="3663"/>
    <x v="2"/>
    <x v="0"/>
    <n v="0.2"/>
    <n v="7.1428571428571425E-2"/>
  </r>
  <r>
    <x v="4233"/>
    <s v="CA-2019-100223"/>
    <x v="957"/>
    <d v="2019-07-10T00:00:00"/>
    <s v="Standard Class"/>
    <s v="LS-16945"/>
    <x v="322"/>
    <x v="1"/>
    <x v="0"/>
    <s v="Dallas"/>
    <x v="5"/>
    <n v="75220"/>
    <x v="2"/>
    <s v="OFF-BI-10004492"/>
    <x v="1"/>
    <x v="8"/>
    <x v="351"/>
    <x v="3246"/>
    <n v="1"/>
    <n v="0.8"/>
    <x v="3664"/>
    <x v="2"/>
    <x v="0"/>
    <n v="0.2"/>
    <n v="7.1428571428571425E-2"/>
  </r>
  <r>
    <x v="4234"/>
    <s v="CA-2016-168823"/>
    <x v="158"/>
    <d v="2016-09-24T00:00:00"/>
    <s v="First Class"/>
    <s v="MA-17560"/>
    <x v="15"/>
    <x v="2"/>
    <x v="0"/>
    <s v="Philadelphia"/>
    <x v="9"/>
    <n v="19143"/>
    <x v="3"/>
    <s v="OFF-PA-10004000"/>
    <x v="1"/>
    <x v="10"/>
    <x v="205"/>
    <x v="1382"/>
    <n v="3"/>
    <n v="0.2"/>
    <x v="1448"/>
    <x v="3"/>
    <x v="0"/>
    <n v="0.5"/>
    <n v="2.9411764705882353E-2"/>
  </r>
  <r>
    <x v="4235"/>
    <s v="CA-2016-168823"/>
    <x v="158"/>
    <d v="2016-09-24T00:00:00"/>
    <s v="First Class"/>
    <s v="MA-17560"/>
    <x v="15"/>
    <x v="2"/>
    <x v="0"/>
    <s v="Philadelphia"/>
    <x v="9"/>
    <n v="19143"/>
    <x v="3"/>
    <s v="OFF-LA-10004425"/>
    <x v="1"/>
    <x v="2"/>
    <x v="859"/>
    <x v="3247"/>
    <n v="9"/>
    <n v="0.2"/>
    <x v="3665"/>
    <x v="3"/>
    <x v="0"/>
    <n v="0.5"/>
    <n v="2.9411764705882353E-2"/>
  </r>
  <r>
    <x v="4236"/>
    <s v="CA-2018-162404"/>
    <x v="310"/>
    <d v="2018-07-27T00:00:00"/>
    <s v="Standard Class"/>
    <s v="NF-18475"/>
    <x v="739"/>
    <x v="2"/>
    <x v="0"/>
    <s v="Rockford"/>
    <x v="10"/>
    <n v="61107"/>
    <x v="2"/>
    <s v="OFF-BI-10000948"/>
    <x v="1"/>
    <x v="8"/>
    <x v="1382"/>
    <x v="3248"/>
    <n v="4"/>
    <n v="0.8"/>
    <x v="3666"/>
    <x v="2"/>
    <x v="0"/>
    <n v="1"/>
    <n v="0.25"/>
  </r>
  <r>
    <x v="4237"/>
    <s v="CA-2019-104024"/>
    <x v="635"/>
    <d v="2019-09-03T00:00:00"/>
    <s v="Second Class"/>
    <s v="MD-17860"/>
    <x v="550"/>
    <x v="1"/>
    <x v="0"/>
    <s v="Philadelphia"/>
    <x v="9"/>
    <n v="19134"/>
    <x v="3"/>
    <s v="OFF-AR-10001972"/>
    <x v="1"/>
    <x v="6"/>
    <x v="1632"/>
    <x v="3249"/>
    <n v="7"/>
    <n v="0.2"/>
    <x v="3667"/>
    <x v="3"/>
    <x v="0"/>
    <n v="1"/>
    <n v="0.125"/>
  </r>
  <r>
    <x v="4238"/>
    <s v="CA-2019-147144"/>
    <x v="606"/>
    <d v="2019-03-28T00:00:00"/>
    <s v="First Class"/>
    <s v="MZ-17335"/>
    <x v="595"/>
    <x v="2"/>
    <x v="0"/>
    <s v="Seattle"/>
    <x v="4"/>
    <n v="98105"/>
    <x v="1"/>
    <s v="OFF-AR-10004587"/>
    <x v="1"/>
    <x v="6"/>
    <x v="1633"/>
    <x v="3250"/>
    <n v="1"/>
    <n v="0"/>
    <x v="3668"/>
    <x v="1"/>
    <x v="0"/>
    <n v="1"/>
    <n v="0.16666666666666666"/>
  </r>
  <r>
    <x v="4239"/>
    <s v="CA-2019-158673"/>
    <x v="614"/>
    <d v="2020-01-04T00:00:00"/>
    <s v="Standard Class"/>
    <s v="KB-16600"/>
    <x v="33"/>
    <x v="1"/>
    <x v="0"/>
    <s v="Grand Rapids"/>
    <x v="12"/>
    <n v="49505"/>
    <x v="2"/>
    <s v="OFF-PA-10000994"/>
    <x v="1"/>
    <x v="10"/>
    <x v="913"/>
    <x v="1441"/>
    <n v="2"/>
    <n v="0"/>
    <x v="1517"/>
    <x v="2"/>
    <x v="0"/>
    <n v="1"/>
    <n v="0.1111111111111111"/>
  </r>
  <r>
    <x v="4240"/>
    <s v="CA-2016-133704"/>
    <x v="59"/>
    <d v="2016-09-26T00:00:00"/>
    <s v="Standard Class"/>
    <s v="MA-17995"/>
    <x v="671"/>
    <x v="2"/>
    <x v="0"/>
    <s v="Los Angeles"/>
    <x v="1"/>
    <n v="90004"/>
    <x v="1"/>
    <s v="OFF-AP-10001366"/>
    <x v="1"/>
    <x v="9"/>
    <x v="360"/>
    <x v="2911"/>
    <n v="4"/>
    <n v="0"/>
    <x v="3669"/>
    <x v="1"/>
    <x v="0"/>
    <n v="0.5"/>
    <n v="8.3333333333333329E-2"/>
  </r>
  <r>
    <x v="4241"/>
    <s v="CA-2016-133704"/>
    <x v="59"/>
    <d v="2016-09-26T00:00:00"/>
    <s v="Standard Class"/>
    <s v="MA-17995"/>
    <x v="671"/>
    <x v="2"/>
    <x v="0"/>
    <s v="Los Angeles"/>
    <x v="1"/>
    <n v="90004"/>
    <x v="1"/>
    <s v="OFF-BI-10001636"/>
    <x v="1"/>
    <x v="8"/>
    <x v="674"/>
    <x v="3251"/>
    <n v="3"/>
    <n v="0.2"/>
    <x v="3670"/>
    <x v="1"/>
    <x v="0"/>
    <n v="0.5"/>
    <n v="8.3333333333333329E-2"/>
  </r>
  <r>
    <x v="4242"/>
    <s v="CA-2018-159142"/>
    <x v="958"/>
    <d v="2018-04-05T00:00:00"/>
    <s v="First Class"/>
    <s v="ME-17320"/>
    <x v="467"/>
    <x v="2"/>
    <x v="0"/>
    <s v="Springfield"/>
    <x v="17"/>
    <n v="22153"/>
    <x v="0"/>
    <s v="TEC-PH-10001448"/>
    <x v="2"/>
    <x v="7"/>
    <x v="141"/>
    <x v="145"/>
    <n v="3"/>
    <n v="0"/>
    <x v="147"/>
    <x v="0"/>
    <x v="0"/>
    <n v="0.5"/>
    <n v="4.5454545454545456E-2"/>
  </r>
  <r>
    <x v="4243"/>
    <s v="CA-2018-159142"/>
    <x v="958"/>
    <d v="2018-04-05T00:00:00"/>
    <s v="First Class"/>
    <s v="ME-17320"/>
    <x v="467"/>
    <x v="2"/>
    <x v="0"/>
    <s v="Springfield"/>
    <x v="17"/>
    <n v="22153"/>
    <x v="0"/>
    <s v="OFF-PA-10001776"/>
    <x v="1"/>
    <x v="10"/>
    <x v="1272"/>
    <x v="3252"/>
    <n v="3"/>
    <n v="0"/>
    <x v="3671"/>
    <x v="0"/>
    <x v="0"/>
    <n v="0.5"/>
    <n v="4.5454545454545456E-2"/>
  </r>
  <r>
    <x v="4244"/>
    <s v="CA-2016-138436"/>
    <x v="959"/>
    <d v="2016-03-30T00:00:00"/>
    <s v="Standard Class"/>
    <s v="JD-15895"/>
    <x v="63"/>
    <x v="1"/>
    <x v="0"/>
    <s v="Los Angeles"/>
    <x v="1"/>
    <n v="90036"/>
    <x v="1"/>
    <s v="TEC-AC-10002323"/>
    <x v="2"/>
    <x v="11"/>
    <x v="177"/>
    <x v="2790"/>
    <n v="3"/>
    <n v="0"/>
    <x v="3100"/>
    <x v="1"/>
    <x v="0"/>
    <n v="1"/>
    <n v="3.125E-2"/>
  </r>
  <r>
    <x v="4245"/>
    <s v="CA-2019-117702"/>
    <x v="354"/>
    <d v="2019-12-04T00:00:00"/>
    <s v="Standard Class"/>
    <s v="LS-16975"/>
    <x v="60"/>
    <x v="2"/>
    <x v="0"/>
    <s v="Baltimore"/>
    <x v="39"/>
    <n v="21215"/>
    <x v="3"/>
    <s v="OFF-AR-10004582"/>
    <x v="1"/>
    <x v="6"/>
    <x v="1184"/>
    <x v="3253"/>
    <n v="1"/>
    <n v="0"/>
    <x v="3672"/>
    <x v="3"/>
    <x v="0"/>
    <n v="0.33333333333333331"/>
    <n v="4.5454545454545456E-2"/>
  </r>
  <r>
    <x v="4246"/>
    <s v="CA-2019-117702"/>
    <x v="354"/>
    <d v="2019-12-04T00:00:00"/>
    <s v="Standard Class"/>
    <s v="LS-16975"/>
    <x v="60"/>
    <x v="2"/>
    <x v="0"/>
    <s v="Baltimore"/>
    <x v="39"/>
    <n v="21215"/>
    <x v="3"/>
    <s v="FUR-FU-10000576"/>
    <x v="0"/>
    <x v="5"/>
    <x v="221"/>
    <x v="607"/>
    <n v="5"/>
    <n v="0"/>
    <x v="617"/>
    <x v="3"/>
    <x v="0"/>
    <n v="0.33333333333333331"/>
    <n v="4.5454545454545456E-2"/>
  </r>
  <r>
    <x v="4247"/>
    <s v="CA-2019-117702"/>
    <x v="354"/>
    <d v="2019-12-04T00:00:00"/>
    <s v="Standard Class"/>
    <s v="LS-16975"/>
    <x v="60"/>
    <x v="2"/>
    <x v="0"/>
    <s v="Baltimore"/>
    <x v="39"/>
    <n v="21215"/>
    <x v="3"/>
    <s v="FUR-FU-10004270"/>
    <x v="0"/>
    <x v="5"/>
    <x v="998"/>
    <x v="3254"/>
    <n v="5"/>
    <n v="0"/>
    <x v="3673"/>
    <x v="3"/>
    <x v="0"/>
    <n v="0.33333333333333331"/>
    <n v="4.5454545454545456E-2"/>
  </r>
  <r>
    <x v="4248"/>
    <s v="CA-2018-157336"/>
    <x v="49"/>
    <d v="2018-12-05T00:00:00"/>
    <s v="Second Class"/>
    <s v="SJ-20500"/>
    <x v="81"/>
    <x v="0"/>
    <x v="0"/>
    <s v="Fairfield"/>
    <x v="29"/>
    <n v="6824"/>
    <x v="3"/>
    <s v="OFF-BI-10004236"/>
    <x v="1"/>
    <x v="8"/>
    <x v="900"/>
    <x v="3255"/>
    <n v="6"/>
    <n v="0"/>
    <x v="3674"/>
    <x v="3"/>
    <x v="0"/>
    <n v="0.5"/>
    <n v="0.14285714285714285"/>
  </r>
  <r>
    <x v="4249"/>
    <s v="CA-2018-157336"/>
    <x v="49"/>
    <d v="2018-12-05T00:00:00"/>
    <s v="Second Class"/>
    <s v="SJ-20500"/>
    <x v="81"/>
    <x v="0"/>
    <x v="0"/>
    <s v="Fairfield"/>
    <x v="29"/>
    <n v="6824"/>
    <x v="3"/>
    <s v="FUR-CH-10004997"/>
    <x v="0"/>
    <x v="1"/>
    <x v="499"/>
    <x v="3256"/>
    <n v="4"/>
    <n v="0"/>
    <x v="3675"/>
    <x v="3"/>
    <x v="0"/>
    <n v="0.5"/>
    <n v="0.14285714285714285"/>
  </r>
  <r>
    <x v="4250"/>
    <s v="CA-2016-168130"/>
    <x v="111"/>
    <d v="2016-09-19T00:00:00"/>
    <s v="Same Day"/>
    <s v="BS-11365"/>
    <x v="740"/>
    <x v="1"/>
    <x v="0"/>
    <s v="New York City"/>
    <x v="15"/>
    <n v="10011"/>
    <x v="3"/>
    <s v="FUR-CH-10000988"/>
    <x v="0"/>
    <x v="1"/>
    <x v="1141"/>
    <x v="3257"/>
    <n v="7"/>
    <n v="0.1"/>
    <x v="3676"/>
    <x v="3"/>
    <x v="0"/>
    <n v="1"/>
    <n v="0.1111111111111111"/>
  </r>
  <r>
    <x v="4251"/>
    <s v="CA-2017-155068"/>
    <x v="924"/>
    <d v="2017-10-23T00:00:00"/>
    <s v="Same Day"/>
    <s v="RA-19285"/>
    <x v="267"/>
    <x v="0"/>
    <x v="0"/>
    <s v="Lakeland"/>
    <x v="2"/>
    <n v="33801"/>
    <x v="0"/>
    <s v="TEC-PH-10004897"/>
    <x v="2"/>
    <x v="7"/>
    <x v="1124"/>
    <x v="3258"/>
    <n v="7"/>
    <n v="0.2"/>
    <x v="3677"/>
    <x v="0"/>
    <x v="0"/>
    <n v="0.33333333333333331"/>
    <n v="5.8823529411764705E-2"/>
  </r>
  <r>
    <x v="4252"/>
    <s v="CA-2017-155068"/>
    <x v="924"/>
    <d v="2017-10-23T00:00:00"/>
    <s v="Same Day"/>
    <s v="RA-19285"/>
    <x v="267"/>
    <x v="0"/>
    <x v="0"/>
    <s v="Lakeland"/>
    <x v="2"/>
    <n v="33801"/>
    <x v="0"/>
    <s v="OFF-AR-10002656"/>
    <x v="1"/>
    <x v="6"/>
    <x v="159"/>
    <x v="1432"/>
    <n v="2"/>
    <n v="0.2"/>
    <x v="3678"/>
    <x v="0"/>
    <x v="0"/>
    <n v="0.33333333333333331"/>
    <n v="5.8823529411764705E-2"/>
  </r>
  <r>
    <x v="4253"/>
    <s v="CA-2017-155068"/>
    <x v="924"/>
    <d v="2017-10-23T00:00:00"/>
    <s v="Same Day"/>
    <s v="RA-19285"/>
    <x v="267"/>
    <x v="0"/>
    <x v="0"/>
    <s v="Lakeland"/>
    <x v="2"/>
    <n v="33801"/>
    <x v="0"/>
    <s v="TEC-PH-10004924"/>
    <x v="2"/>
    <x v="7"/>
    <x v="1165"/>
    <x v="3259"/>
    <n v="2"/>
    <n v="0.2"/>
    <x v="3679"/>
    <x v="0"/>
    <x v="0"/>
    <n v="0.33333333333333331"/>
    <n v="5.8823529411764705E-2"/>
  </r>
  <r>
    <x v="4254"/>
    <s v="CA-2019-163160"/>
    <x v="119"/>
    <d v="2019-10-16T00:00:00"/>
    <s v="First Class"/>
    <s v="TS-21610"/>
    <x v="59"/>
    <x v="0"/>
    <x v="0"/>
    <s v="Freeport"/>
    <x v="10"/>
    <n v="61032"/>
    <x v="2"/>
    <s v="OFF-PA-10003127"/>
    <x v="1"/>
    <x v="10"/>
    <x v="33"/>
    <x v="930"/>
    <n v="3"/>
    <n v="0.2"/>
    <x v="964"/>
    <x v="2"/>
    <x v="0"/>
    <n v="0.33333333333333331"/>
    <n v="9.0909090909090912E-2"/>
  </r>
  <r>
    <x v="4255"/>
    <s v="CA-2019-163160"/>
    <x v="119"/>
    <d v="2019-10-16T00:00:00"/>
    <s v="First Class"/>
    <s v="TS-21610"/>
    <x v="59"/>
    <x v="0"/>
    <x v="0"/>
    <s v="Freeport"/>
    <x v="10"/>
    <n v="61032"/>
    <x v="2"/>
    <s v="OFF-BI-10000778"/>
    <x v="1"/>
    <x v="8"/>
    <x v="261"/>
    <x v="3260"/>
    <n v="4"/>
    <n v="0.8"/>
    <x v="3680"/>
    <x v="2"/>
    <x v="0"/>
    <n v="0.33333333333333331"/>
    <n v="9.0909090909090912E-2"/>
  </r>
  <r>
    <x v="4256"/>
    <s v="CA-2019-163160"/>
    <x v="119"/>
    <d v="2019-10-16T00:00:00"/>
    <s v="First Class"/>
    <s v="TS-21610"/>
    <x v="59"/>
    <x v="0"/>
    <x v="0"/>
    <s v="Freeport"/>
    <x v="10"/>
    <n v="61032"/>
    <x v="2"/>
    <s v="FUR-FU-10001424"/>
    <x v="0"/>
    <x v="5"/>
    <x v="698"/>
    <x v="3261"/>
    <n v="3"/>
    <n v="0.6"/>
    <x v="3681"/>
    <x v="2"/>
    <x v="0"/>
    <n v="0.33333333333333331"/>
    <n v="9.0909090909090912E-2"/>
  </r>
  <r>
    <x v="4257"/>
    <s v="CA-2017-101924"/>
    <x v="406"/>
    <d v="2017-09-09T00:00:00"/>
    <s v="Standard Class"/>
    <s v="KB-16585"/>
    <x v="10"/>
    <x v="1"/>
    <x v="0"/>
    <s v="Medford"/>
    <x v="21"/>
    <n v="97504"/>
    <x v="1"/>
    <s v="OFF-BI-10000962"/>
    <x v="1"/>
    <x v="8"/>
    <x v="1513"/>
    <x v="3262"/>
    <n v="2"/>
    <n v="0.7"/>
    <x v="3682"/>
    <x v="1"/>
    <x v="0"/>
    <n v="1"/>
    <n v="4.3478260869565216E-2"/>
  </r>
  <r>
    <x v="4258"/>
    <s v="CA-2018-124793"/>
    <x v="560"/>
    <d v="2018-03-16T00:00:00"/>
    <s v="First Class"/>
    <s v="MM-18280"/>
    <x v="152"/>
    <x v="1"/>
    <x v="0"/>
    <s v="Seattle"/>
    <x v="4"/>
    <n v="98103"/>
    <x v="1"/>
    <s v="FUR-CH-10002880"/>
    <x v="0"/>
    <x v="1"/>
    <x v="809"/>
    <x v="3263"/>
    <n v="2"/>
    <n v="0.2"/>
    <x v="3683"/>
    <x v="1"/>
    <x v="0"/>
    <n v="1"/>
    <n v="8.3333333333333329E-2"/>
  </r>
  <r>
    <x v="4259"/>
    <s v="CA-2019-118367"/>
    <x v="960"/>
    <d v="2019-11-02T00:00:00"/>
    <s v="Second Class"/>
    <s v="LO-17170"/>
    <x v="628"/>
    <x v="1"/>
    <x v="0"/>
    <s v="New York City"/>
    <x v="15"/>
    <n v="10035"/>
    <x v="3"/>
    <s v="OFF-EN-10004386"/>
    <x v="1"/>
    <x v="12"/>
    <x v="245"/>
    <x v="3264"/>
    <n v="2"/>
    <n v="0"/>
    <x v="3684"/>
    <x v="3"/>
    <x v="0"/>
    <n v="1"/>
    <n v="0.1111111111111111"/>
  </r>
  <r>
    <x v="4260"/>
    <s v="CA-2019-164819"/>
    <x v="453"/>
    <d v="2019-10-19T00:00:00"/>
    <s v="Second Class"/>
    <s v="RS-19420"/>
    <x v="602"/>
    <x v="1"/>
    <x v="0"/>
    <s v="Fairfield"/>
    <x v="29"/>
    <n v="6824"/>
    <x v="3"/>
    <s v="OFF-LA-10001045"/>
    <x v="1"/>
    <x v="2"/>
    <x v="708"/>
    <x v="1206"/>
    <n v="5"/>
    <n v="0"/>
    <x v="1251"/>
    <x v="3"/>
    <x v="0"/>
    <n v="1"/>
    <n v="0.1111111111111111"/>
  </r>
  <r>
    <x v="4261"/>
    <s v="CA-2019-158344"/>
    <x v="783"/>
    <d v="2019-08-11T00:00:00"/>
    <s v="Standard Class"/>
    <s v="CC-12475"/>
    <x v="693"/>
    <x v="0"/>
    <x v="0"/>
    <s v="Moorhead"/>
    <x v="11"/>
    <n v="56560"/>
    <x v="2"/>
    <s v="TEC-AC-10002006"/>
    <x v="2"/>
    <x v="11"/>
    <x v="1087"/>
    <x v="1480"/>
    <n v="4"/>
    <n v="0"/>
    <x v="1559"/>
    <x v="2"/>
    <x v="0"/>
    <n v="1"/>
    <n v="7.6923076923076927E-2"/>
  </r>
  <r>
    <x v="4262"/>
    <s v="CA-2019-123351"/>
    <x v="296"/>
    <d v="2019-09-25T00:00:00"/>
    <s v="Standard Class"/>
    <s v="KT-16480"/>
    <x v="409"/>
    <x v="0"/>
    <x v="0"/>
    <s v="Columbus"/>
    <x v="32"/>
    <n v="31907"/>
    <x v="0"/>
    <s v="OFF-AP-10001242"/>
    <x v="1"/>
    <x v="9"/>
    <x v="1417"/>
    <x v="3265"/>
    <n v="1"/>
    <n v="0"/>
    <x v="3685"/>
    <x v="0"/>
    <x v="0"/>
    <n v="1"/>
    <n v="7.6923076923076927E-2"/>
  </r>
  <r>
    <x v="4263"/>
    <s v="CA-2019-110429"/>
    <x v="132"/>
    <d v="2019-11-08T00:00:00"/>
    <s v="Standard Class"/>
    <s v="DM-13015"/>
    <x v="661"/>
    <x v="0"/>
    <x v="0"/>
    <s v="Philadelphia"/>
    <x v="9"/>
    <n v="19143"/>
    <x v="3"/>
    <s v="OFF-BI-10000216"/>
    <x v="1"/>
    <x v="8"/>
    <x v="1634"/>
    <x v="3266"/>
    <n v="3"/>
    <n v="0.7"/>
    <x v="3686"/>
    <x v="3"/>
    <x v="0"/>
    <n v="1"/>
    <n v="0.05"/>
  </r>
  <r>
    <x v="4264"/>
    <s v="US-2018-131611"/>
    <x v="732"/>
    <d v="2018-11-09T00:00:00"/>
    <s v="Standard Class"/>
    <s v="EP-13915"/>
    <x v="212"/>
    <x v="0"/>
    <x v="0"/>
    <s v="Houston"/>
    <x v="5"/>
    <n v="77036"/>
    <x v="2"/>
    <s v="FUR-TA-10002774"/>
    <x v="0"/>
    <x v="3"/>
    <x v="584"/>
    <x v="3267"/>
    <n v="8"/>
    <n v="0.3"/>
    <x v="3687"/>
    <x v="2"/>
    <x v="0"/>
    <n v="0.2"/>
    <n v="3.2258064516129031E-2"/>
  </r>
  <r>
    <x v="4265"/>
    <s v="US-2018-131611"/>
    <x v="732"/>
    <d v="2018-11-09T00:00:00"/>
    <s v="Standard Class"/>
    <s v="EP-13915"/>
    <x v="212"/>
    <x v="0"/>
    <x v="0"/>
    <s v="Houston"/>
    <x v="5"/>
    <n v="77036"/>
    <x v="2"/>
    <s v="OFF-BI-10004364"/>
    <x v="1"/>
    <x v="8"/>
    <x v="305"/>
    <x v="3019"/>
    <n v="3"/>
    <n v="0.8"/>
    <x v="3369"/>
    <x v="2"/>
    <x v="0"/>
    <n v="0.2"/>
    <n v="3.2258064516129031E-2"/>
  </r>
  <r>
    <x v="4266"/>
    <s v="US-2018-131611"/>
    <x v="732"/>
    <d v="2018-11-09T00:00:00"/>
    <s v="Standard Class"/>
    <s v="EP-13915"/>
    <x v="212"/>
    <x v="0"/>
    <x v="0"/>
    <s v="Houston"/>
    <x v="5"/>
    <n v="77036"/>
    <x v="2"/>
    <s v="FUR-BO-10000780"/>
    <x v="0"/>
    <x v="0"/>
    <x v="1318"/>
    <x v="2017"/>
    <n v="7"/>
    <n v="0.32"/>
    <x v="2172"/>
    <x v="2"/>
    <x v="0"/>
    <n v="0.2"/>
    <n v="3.2258064516129031E-2"/>
  </r>
  <r>
    <x v="4267"/>
    <s v="US-2018-131611"/>
    <x v="732"/>
    <d v="2018-11-09T00:00:00"/>
    <s v="Standard Class"/>
    <s v="EP-13915"/>
    <x v="212"/>
    <x v="0"/>
    <x v="0"/>
    <s v="Houston"/>
    <x v="5"/>
    <n v="77036"/>
    <x v="2"/>
    <s v="OFF-BI-10001989"/>
    <x v="1"/>
    <x v="8"/>
    <x v="542"/>
    <x v="3268"/>
    <n v="3"/>
    <n v="0.8"/>
    <x v="3688"/>
    <x v="2"/>
    <x v="0"/>
    <n v="0.2"/>
    <n v="3.2258064516129031E-2"/>
  </r>
  <r>
    <x v="4268"/>
    <s v="US-2018-131611"/>
    <x v="732"/>
    <d v="2018-11-09T00:00:00"/>
    <s v="Standard Class"/>
    <s v="EP-13915"/>
    <x v="212"/>
    <x v="0"/>
    <x v="0"/>
    <s v="Houston"/>
    <x v="5"/>
    <n v="77036"/>
    <x v="2"/>
    <s v="TEC-AC-10004001"/>
    <x v="2"/>
    <x v="11"/>
    <x v="1469"/>
    <x v="1379"/>
    <n v="5"/>
    <n v="0.2"/>
    <x v="3689"/>
    <x v="2"/>
    <x v="0"/>
    <n v="0.2"/>
    <n v="3.2258064516129031E-2"/>
  </r>
  <r>
    <x v="4269"/>
    <s v="US-2019-124821"/>
    <x v="643"/>
    <d v="2019-06-29T00:00:00"/>
    <s v="Second Class"/>
    <s v="AM-10705"/>
    <x v="562"/>
    <x v="0"/>
    <x v="0"/>
    <s v="Seattle"/>
    <x v="4"/>
    <n v="98115"/>
    <x v="1"/>
    <s v="FUR-TA-10000688"/>
    <x v="0"/>
    <x v="3"/>
    <x v="561"/>
    <x v="3269"/>
    <n v="4"/>
    <n v="0"/>
    <x v="3690"/>
    <x v="1"/>
    <x v="0"/>
    <n v="1"/>
    <n v="4.5454545454545456E-2"/>
  </r>
  <r>
    <x v="4270"/>
    <s v="CA-2017-166975"/>
    <x v="650"/>
    <d v="2017-11-30T00:00:00"/>
    <s v="Standard Class"/>
    <s v="SH-20635"/>
    <x v="741"/>
    <x v="1"/>
    <x v="0"/>
    <s v="Jackson"/>
    <x v="18"/>
    <n v="38301"/>
    <x v="0"/>
    <s v="FUR-FU-10003930"/>
    <x v="0"/>
    <x v="5"/>
    <x v="1630"/>
    <x v="3270"/>
    <n v="11"/>
    <n v="0.2"/>
    <x v="3691"/>
    <x v="0"/>
    <x v="0"/>
    <n v="1"/>
    <n v="0.5"/>
  </r>
  <r>
    <x v="4271"/>
    <s v="CA-2018-123806"/>
    <x v="390"/>
    <d v="2018-11-27T00:00:00"/>
    <s v="Second Class"/>
    <s v="LA-16780"/>
    <x v="156"/>
    <x v="1"/>
    <x v="0"/>
    <s v="Baltimore"/>
    <x v="39"/>
    <n v="21215"/>
    <x v="3"/>
    <s v="FUR-FU-10000965"/>
    <x v="0"/>
    <x v="5"/>
    <x v="689"/>
    <x v="3271"/>
    <n v="4"/>
    <n v="0"/>
    <x v="3692"/>
    <x v="3"/>
    <x v="0"/>
    <n v="1"/>
    <n v="3.8461538461538464E-2"/>
  </r>
  <r>
    <x v="4272"/>
    <s v="US-2019-158505"/>
    <x v="246"/>
    <d v="2019-07-21T00:00:00"/>
    <s v="Same Day"/>
    <s v="SF-20200"/>
    <x v="227"/>
    <x v="0"/>
    <x v="0"/>
    <s v="Murray"/>
    <x v="7"/>
    <n v="84107"/>
    <x v="1"/>
    <s v="TEC-PH-10004071"/>
    <x v="2"/>
    <x v="7"/>
    <x v="1546"/>
    <x v="3272"/>
    <n v="9"/>
    <n v="0.2"/>
    <x v="3693"/>
    <x v="1"/>
    <x v="0"/>
    <n v="0.5"/>
    <n v="6.6666666666666666E-2"/>
  </r>
  <r>
    <x v="4273"/>
    <s v="US-2019-158505"/>
    <x v="246"/>
    <d v="2019-07-21T00:00:00"/>
    <s v="Same Day"/>
    <s v="SF-20200"/>
    <x v="227"/>
    <x v="0"/>
    <x v="0"/>
    <s v="Murray"/>
    <x v="7"/>
    <n v="84107"/>
    <x v="1"/>
    <s v="OFF-AR-10001044"/>
    <x v="1"/>
    <x v="6"/>
    <x v="1051"/>
    <x v="2467"/>
    <n v="1"/>
    <n v="0"/>
    <x v="2700"/>
    <x v="1"/>
    <x v="0"/>
    <n v="0.5"/>
    <n v="6.6666666666666666E-2"/>
  </r>
  <r>
    <x v="4274"/>
    <s v="CA-2017-142692"/>
    <x v="924"/>
    <d v="2017-10-28T00:00:00"/>
    <s v="Standard Class"/>
    <s v="AG-10495"/>
    <x v="122"/>
    <x v="1"/>
    <x v="0"/>
    <s v="Seattle"/>
    <x v="4"/>
    <n v="98105"/>
    <x v="1"/>
    <s v="OFF-BI-10004140"/>
    <x v="1"/>
    <x v="8"/>
    <x v="307"/>
    <x v="3273"/>
    <n v="1"/>
    <n v="0.2"/>
    <x v="3694"/>
    <x v="1"/>
    <x v="0"/>
    <n v="1"/>
    <n v="4.7619047619047616E-2"/>
  </r>
  <r>
    <x v="4275"/>
    <s v="CA-2017-123456"/>
    <x v="584"/>
    <d v="2017-07-13T00:00:00"/>
    <s v="Standard Class"/>
    <s v="KN-16450"/>
    <x v="634"/>
    <x v="1"/>
    <x v="0"/>
    <s v="Dallas"/>
    <x v="5"/>
    <n v="75220"/>
    <x v="2"/>
    <s v="OFF-AP-10002684"/>
    <x v="1"/>
    <x v="9"/>
    <x v="167"/>
    <x v="3274"/>
    <n v="2"/>
    <n v="0.8"/>
    <x v="3695"/>
    <x v="2"/>
    <x v="0"/>
    <n v="1"/>
    <n v="0.125"/>
  </r>
  <r>
    <x v="4276"/>
    <s v="CA-2019-151358"/>
    <x v="238"/>
    <d v="2019-08-22T00:00:00"/>
    <s v="Standard Class"/>
    <s v="NF-18595"/>
    <x v="376"/>
    <x v="2"/>
    <x v="0"/>
    <s v="Seattle"/>
    <x v="4"/>
    <n v="98105"/>
    <x v="1"/>
    <s v="OFF-ST-10000046"/>
    <x v="1"/>
    <x v="4"/>
    <x v="764"/>
    <x v="2144"/>
    <n v="2"/>
    <n v="0"/>
    <x v="2310"/>
    <x v="1"/>
    <x v="0"/>
    <n v="1"/>
    <n v="8.3333333333333329E-2"/>
  </r>
  <r>
    <x v="4277"/>
    <s v="US-2018-107440"/>
    <x v="947"/>
    <d v="2018-04-20T00:00:00"/>
    <s v="Standard Class"/>
    <s v="BS-11365"/>
    <x v="740"/>
    <x v="1"/>
    <x v="0"/>
    <s v="Lakewood"/>
    <x v="30"/>
    <n v="8701"/>
    <x v="3"/>
    <s v="TEC-MA-10001047"/>
    <x v="2"/>
    <x v="15"/>
    <x v="1635"/>
    <x v="3275"/>
    <n v="7"/>
    <n v="0"/>
    <x v="3696"/>
    <x v="3"/>
    <x v="0"/>
    <n v="0.33333333333333331"/>
    <n v="0.1111111111111111"/>
  </r>
  <r>
    <x v="4278"/>
    <s v="US-2018-107440"/>
    <x v="947"/>
    <d v="2018-04-20T00:00:00"/>
    <s v="Standard Class"/>
    <s v="BS-11365"/>
    <x v="740"/>
    <x v="1"/>
    <x v="0"/>
    <s v="Lakewood"/>
    <x v="30"/>
    <n v="8701"/>
    <x v="3"/>
    <s v="FUR-FU-10000550"/>
    <x v="0"/>
    <x v="5"/>
    <x v="1454"/>
    <x v="745"/>
    <n v="2"/>
    <n v="0"/>
    <x v="3697"/>
    <x v="3"/>
    <x v="0"/>
    <n v="0.33333333333333331"/>
    <n v="0.1111111111111111"/>
  </r>
  <r>
    <x v="4279"/>
    <s v="US-2018-107440"/>
    <x v="947"/>
    <d v="2018-04-20T00:00:00"/>
    <s v="Standard Class"/>
    <s v="BS-11365"/>
    <x v="740"/>
    <x v="1"/>
    <x v="0"/>
    <s v="Lakewood"/>
    <x v="30"/>
    <n v="8701"/>
    <x v="3"/>
    <s v="OFF-BI-10002432"/>
    <x v="1"/>
    <x v="8"/>
    <x v="875"/>
    <x v="3276"/>
    <n v="5"/>
    <n v="0"/>
    <x v="3698"/>
    <x v="3"/>
    <x v="0"/>
    <n v="0.33333333333333331"/>
    <n v="0.1111111111111111"/>
  </r>
  <r>
    <x v="4280"/>
    <s v="CA-2016-166989"/>
    <x v="687"/>
    <d v="2016-11-18T00:00:00"/>
    <s v="Standard Class"/>
    <s v="RM-19675"/>
    <x v="84"/>
    <x v="2"/>
    <x v="0"/>
    <s v="New York City"/>
    <x v="15"/>
    <n v="10011"/>
    <x v="3"/>
    <s v="OFF-PA-10004470"/>
    <x v="1"/>
    <x v="10"/>
    <x v="253"/>
    <x v="716"/>
    <n v="2"/>
    <n v="0"/>
    <x v="831"/>
    <x v="3"/>
    <x v="0"/>
    <n v="0.5"/>
    <n v="9.0909090909090912E-2"/>
  </r>
  <r>
    <x v="4281"/>
    <s v="CA-2016-166989"/>
    <x v="687"/>
    <d v="2016-11-18T00:00:00"/>
    <s v="Standard Class"/>
    <s v="RM-19675"/>
    <x v="84"/>
    <x v="2"/>
    <x v="0"/>
    <s v="New York City"/>
    <x v="15"/>
    <n v="10011"/>
    <x v="3"/>
    <s v="FUR-CH-10001797"/>
    <x v="0"/>
    <x v="1"/>
    <x v="1450"/>
    <x v="3277"/>
    <n v="2"/>
    <n v="0.1"/>
    <x v="3699"/>
    <x v="3"/>
    <x v="0"/>
    <n v="0.5"/>
    <n v="9.0909090909090912E-2"/>
  </r>
  <r>
    <x v="4282"/>
    <s v="CA-2016-103100"/>
    <x v="414"/>
    <d v="2016-12-23T00:00:00"/>
    <s v="First Class"/>
    <s v="AB-10105"/>
    <x v="455"/>
    <x v="0"/>
    <x v="0"/>
    <s v="Indianapolis"/>
    <x v="14"/>
    <n v="46203"/>
    <x v="2"/>
    <s v="OFF-LA-10003720"/>
    <x v="1"/>
    <x v="2"/>
    <x v="1636"/>
    <x v="1175"/>
    <n v="1"/>
    <n v="0"/>
    <x v="1220"/>
    <x v="2"/>
    <x v="0"/>
    <n v="0.5"/>
    <n v="0.05"/>
  </r>
  <r>
    <x v="4283"/>
    <s v="CA-2016-103100"/>
    <x v="414"/>
    <d v="2016-12-23T00:00:00"/>
    <s v="First Class"/>
    <s v="AB-10105"/>
    <x v="455"/>
    <x v="0"/>
    <x v="0"/>
    <s v="Indianapolis"/>
    <x v="14"/>
    <n v="46203"/>
    <x v="2"/>
    <s v="OFF-BI-10004600"/>
    <x v="1"/>
    <x v="8"/>
    <x v="1486"/>
    <x v="3278"/>
    <n v="3"/>
    <n v="0"/>
    <x v="3700"/>
    <x v="2"/>
    <x v="0"/>
    <n v="0.5"/>
    <n v="0.05"/>
  </r>
  <r>
    <x v="4284"/>
    <s v="CA-2017-105690"/>
    <x v="82"/>
    <d v="2017-11-26T00:00:00"/>
    <s v="Second Class"/>
    <s v="CA-11965"/>
    <x v="662"/>
    <x v="1"/>
    <x v="0"/>
    <s v="Port Arthur"/>
    <x v="5"/>
    <n v="77642"/>
    <x v="2"/>
    <s v="FUR-BO-10003965"/>
    <x v="0"/>
    <x v="0"/>
    <x v="1092"/>
    <x v="3279"/>
    <n v="2"/>
    <n v="0.32"/>
    <x v="3701"/>
    <x v="2"/>
    <x v="0"/>
    <n v="0.33333333333333331"/>
    <n v="0.1"/>
  </r>
  <r>
    <x v="4285"/>
    <s v="CA-2017-105690"/>
    <x v="82"/>
    <d v="2017-11-26T00:00:00"/>
    <s v="Second Class"/>
    <s v="CA-11965"/>
    <x v="662"/>
    <x v="1"/>
    <x v="0"/>
    <s v="Port Arthur"/>
    <x v="5"/>
    <n v="77642"/>
    <x v="2"/>
    <s v="OFF-LA-10000240"/>
    <x v="1"/>
    <x v="2"/>
    <x v="2"/>
    <x v="3280"/>
    <n v="2"/>
    <n v="0.2"/>
    <x v="3702"/>
    <x v="2"/>
    <x v="0"/>
    <n v="0.33333333333333331"/>
    <n v="0.1"/>
  </r>
  <r>
    <x v="4286"/>
    <s v="CA-2017-105690"/>
    <x v="82"/>
    <d v="2017-11-26T00:00:00"/>
    <s v="Second Class"/>
    <s v="CA-11965"/>
    <x v="662"/>
    <x v="1"/>
    <x v="0"/>
    <s v="Port Arthur"/>
    <x v="5"/>
    <n v="77642"/>
    <x v="2"/>
    <s v="TEC-CO-10001571"/>
    <x v="2"/>
    <x v="16"/>
    <x v="1563"/>
    <x v="2913"/>
    <n v="1"/>
    <n v="0.2"/>
    <x v="3243"/>
    <x v="2"/>
    <x v="0"/>
    <n v="0.33333333333333331"/>
    <n v="0.1"/>
  </r>
  <r>
    <x v="4287"/>
    <s v="CA-2019-127516"/>
    <x v="116"/>
    <d v="2020-01-03T00:00:00"/>
    <s v="Standard Class"/>
    <s v="EH-14005"/>
    <x v="382"/>
    <x v="2"/>
    <x v="0"/>
    <s v="Nashville"/>
    <x v="18"/>
    <n v="37211"/>
    <x v="0"/>
    <s v="OFF-ST-10000736"/>
    <x v="1"/>
    <x v="4"/>
    <x v="460"/>
    <x v="1466"/>
    <n v="1"/>
    <n v="0.2"/>
    <x v="2552"/>
    <x v="0"/>
    <x v="0"/>
    <n v="1"/>
    <n v="9.0909090909090912E-2"/>
  </r>
  <r>
    <x v="4288"/>
    <s v="US-2017-117184"/>
    <x v="961"/>
    <d v="2017-05-21T00:00:00"/>
    <s v="Standard Class"/>
    <s v="ON-18715"/>
    <x v="21"/>
    <x v="1"/>
    <x v="0"/>
    <s v="Houston"/>
    <x v="5"/>
    <n v="77095"/>
    <x v="2"/>
    <s v="OFF-BI-10002082"/>
    <x v="1"/>
    <x v="8"/>
    <x v="1182"/>
    <x v="3281"/>
    <n v="5"/>
    <n v="0.8"/>
    <x v="3703"/>
    <x v="2"/>
    <x v="0"/>
    <n v="0.5"/>
    <n v="6.6666666666666666E-2"/>
  </r>
  <r>
    <x v="4289"/>
    <s v="US-2017-117184"/>
    <x v="961"/>
    <d v="2017-05-21T00:00:00"/>
    <s v="Standard Class"/>
    <s v="ON-18715"/>
    <x v="21"/>
    <x v="1"/>
    <x v="0"/>
    <s v="Houston"/>
    <x v="5"/>
    <n v="77095"/>
    <x v="2"/>
    <s v="OFF-PA-10002250"/>
    <x v="1"/>
    <x v="10"/>
    <x v="706"/>
    <x v="3282"/>
    <n v="3"/>
    <n v="0.2"/>
    <x v="3704"/>
    <x v="2"/>
    <x v="0"/>
    <n v="0.5"/>
    <n v="6.6666666666666666E-2"/>
  </r>
  <r>
    <x v="4290"/>
    <s v="CA-2019-102407"/>
    <x v="34"/>
    <d v="2019-12-13T00:00:00"/>
    <s v="Second Class"/>
    <s v="AT-10435"/>
    <x v="401"/>
    <x v="2"/>
    <x v="0"/>
    <s v="Los Angeles"/>
    <x v="1"/>
    <n v="90004"/>
    <x v="1"/>
    <s v="OFF-AR-10000122"/>
    <x v="1"/>
    <x v="6"/>
    <x v="311"/>
    <x v="954"/>
    <n v="2"/>
    <n v="0"/>
    <x v="3273"/>
    <x v="1"/>
    <x v="0"/>
    <n v="0.33333333333333331"/>
    <n v="0.1111111111111111"/>
  </r>
  <r>
    <x v="4291"/>
    <s v="CA-2019-102407"/>
    <x v="34"/>
    <d v="2019-12-13T00:00:00"/>
    <s v="Second Class"/>
    <s v="AT-10435"/>
    <x v="401"/>
    <x v="2"/>
    <x v="0"/>
    <s v="Los Angeles"/>
    <x v="1"/>
    <n v="90004"/>
    <x v="1"/>
    <s v="FUR-TA-10003748"/>
    <x v="0"/>
    <x v="3"/>
    <x v="210"/>
    <x v="3283"/>
    <n v="9"/>
    <n v="0.2"/>
    <x v="3705"/>
    <x v="1"/>
    <x v="0"/>
    <n v="0.33333333333333331"/>
    <n v="0.1111111111111111"/>
  </r>
  <r>
    <x v="4292"/>
    <s v="CA-2019-102407"/>
    <x v="34"/>
    <d v="2019-12-13T00:00:00"/>
    <s v="Second Class"/>
    <s v="AT-10435"/>
    <x v="401"/>
    <x v="2"/>
    <x v="0"/>
    <s v="Los Angeles"/>
    <x v="1"/>
    <n v="90004"/>
    <x v="1"/>
    <s v="OFF-AP-10001394"/>
    <x v="1"/>
    <x v="9"/>
    <x v="1129"/>
    <x v="3284"/>
    <n v="1"/>
    <n v="0"/>
    <x v="3706"/>
    <x v="1"/>
    <x v="0"/>
    <n v="0.33333333333333331"/>
    <n v="0.1111111111111111"/>
  </r>
  <r>
    <x v="4293"/>
    <s v="CA-2019-130967"/>
    <x v="434"/>
    <d v="2019-03-16T00:00:00"/>
    <s v="Standard Class"/>
    <s v="EB-13870"/>
    <x v="12"/>
    <x v="0"/>
    <x v="0"/>
    <s v="Philadelphia"/>
    <x v="9"/>
    <n v="19140"/>
    <x v="3"/>
    <s v="TEC-PH-10004896"/>
    <x v="2"/>
    <x v="7"/>
    <x v="174"/>
    <x v="3285"/>
    <n v="3"/>
    <n v="0.4"/>
    <x v="3707"/>
    <x v="3"/>
    <x v="0"/>
    <n v="1"/>
    <n v="9.0909090909090912E-2"/>
  </r>
  <r>
    <x v="4294"/>
    <s v="CA-2019-101581"/>
    <x v="760"/>
    <d v="2019-10-27T00:00:00"/>
    <s v="Standard Class"/>
    <s v="DW-13195"/>
    <x v="694"/>
    <x v="1"/>
    <x v="0"/>
    <s v="Redmond"/>
    <x v="21"/>
    <n v="97756"/>
    <x v="1"/>
    <s v="FUR-TA-10002607"/>
    <x v="0"/>
    <x v="3"/>
    <x v="224"/>
    <x v="237"/>
    <n v="5"/>
    <n v="0.5"/>
    <x v="239"/>
    <x v="1"/>
    <x v="0"/>
    <n v="1"/>
    <n v="0.1111111111111111"/>
  </r>
  <r>
    <x v="4295"/>
    <s v="CA-2019-169124"/>
    <x v="445"/>
    <d v="2019-07-10T00:00:00"/>
    <s v="Standard Class"/>
    <s v="MB-17305"/>
    <x v="93"/>
    <x v="0"/>
    <x v="0"/>
    <s v="Citrus Heights"/>
    <x v="1"/>
    <n v="95610"/>
    <x v="1"/>
    <s v="FUR-FU-10001215"/>
    <x v="0"/>
    <x v="5"/>
    <x v="1609"/>
    <x v="3286"/>
    <n v="3"/>
    <n v="0"/>
    <x v="3708"/>
    <x v="1"/>
    <x v="0"/>
    <n v="1"/>
    <n v="5.2631578947368418E-2"/>
  </r>
  <r>
    <x v="4296"/>
    <s v="CA-2019-117261"/>
    <x v="507"/>
    <d v="2019-09-10T00:00:00"/>
    <s v="Standard Class"/>
    <s v="TH-21235"/>
    <x v="260"/>
    <x v="1"/>
    <x v="0"/>
    <s v="Los Angeles"/>
    <x v="1"/>
    <n v="90032"/>
    <x v="1"/>
    <s v="OFF-ST-10000419"/>
    <x v="1"/>
    <x v="4"/>
    <x v="1024"/>
    <x v="3287"/>
    <n v="4"/>
    <n v="0"/>
    <x v="3709"/>
    <x v="1"/>
    <x v="0"/>
    <n v="1"/>
    <n v="7.6923076923076927E-2"/>
  </r>
  <r>
    <x v="4297"/>
    <s v="CA-2019-129021"/>
    <x v="962"/>
    <d v="2019-08-26T00:00:00"/>
    <s v="Second Class"/>
    <s v="PO-18850"/>
    <x v="138"/>
    <x v="0"/>
    <x v="0"/>
    <s v="Tallahassee"/>
    <x v="2"/>
    <n v="32303"/>
    <x v="0"/>
    <s v="TEC-PH-10001459"/>
    <x v="2"/>
    <x v="7"/>
    <x v="1447"/>
    <x v="3288"/>
    <n v="13"/>
    <n v="0.2"/>
    <x v="3710"/>
    <x v="0"/>
    <x v="0"/>
    <n v="0.2"/>
    <n v="4.5454545454545456E-2"/>
  </r>
  <r>
    <x v="4298"/>
    <s v="CA-2019-129021"/>
    <x v="962"/>
    <d v="2019-08-26T00:00:00"/>
    <s v="Second Class"/>
    <s v="PO-18850"/>
    <x v="138"/>
    <x v="0"/>
    <x v="0"/>
    <s v="Tallahassee"/>
    <x v="2"/>
    <n v="32303"/>
    <x v="0"/>
    <s v="OFF-PA-10000241"/>
    <x v="1"/>
    <x v="10"/>
    <x v="1160"/>
    <x v="2000"/>
    <n v="2"/>
    <n v="0.2"/>
    <x v="2152"/>
    <x v="0"/>
    <x v="0"/>
    <n v="0.2"/>
    <n v="4.5454545454545456E-2"/>
  </r>
  <r>
    <x v="4299"/>
    <s v="CA-2019-129021"/>
    <x v="962"/>
    <d v="2019-08-26T00:00:00"/>
    <s v="Second Class"/>
    <s v="PO-18850"/>
    <x v="138"/>
    <x v="0"/>
    <x v="0"/>
    <s v="Tallahassee"/>
    <x v="2"/>
    <n v="32303"/>
    <x v="0"/>
    <s v="OFF-AP-10003040"/>
    <x v="1"/>
    <x v="9"/>
    <x v="730"/>
    <x v="3289"/>
    <n v="6"/>
    <n v="0.2"/>
    <x v="3711"/>
    <x v="0"/>
    <x v="0"/>
    <n v="0.2"/>
    <n v="4.5454545454545456E-2"/>
  </r>
  <r>
    <x v="4300"/>
    <s v="CA-2019-129021"/>
    <x v="962"/>
    <d v="2019-08-26T00:00:00"/>
    <s v="Second Class"/>
    <s v="PO-18850"/>
    <x v="138"/>
    <x v="0"/>
    <x v="0"/>
    <s v="Tallahassee"/>
    <x v="2"/>
    <n v="32303"/>
    <x v="0"/>
    <s v="FUR-FU-10001852"/>
    <x v="0"/>
    <x v="5"/>
    <x v="845"/>
    <x v="3290"/>
    <n v="2"/>
    <n v="0.2"/>
    <x v="3712"/>
    <x v="0"/>
    <x v="0"/>
    <n v="0.2"/>
    <n v="4.5454545454545456E-2"/>
  </r>
  <r>
    <x v="4301"/>
    <s v="CA-2019-129021"/>
    <x v="962"/>
    <d v="2019-08-26T00:00:00"/>
    <s v="Second Class"/>
    <s v="PO-18850"/>
    <x v="138"/>
    <x v="0"/>
    <x v="0"/>
    <s v="Tallahassee"/>
    <x v="2"/>
    <n v="32303"/>
    <x v="0"/>
    <s v="OFF-PA-10000141"/>
    <x v="1"/>
    <x v="10"/>
    <x v="829"/>
    <x v="525"/>
    <n v="5"/>
    <n v="0.2"/>
    <x v="3713"/>
    <x v="0"/>
    <x v="0"/>
    <n v="0.2"/>
    <n v="4.5454545454545456E-2"/>
  </r>
  <r>
    <x v="4302"/>
    <s v="CA-2016-123253"/>
    <x v="963"/>
    <d v="2016-08-25T00:00:00"/>
    <s v="Second Class"/>
    <s v="DE-13255"/>
    <x v="368"/>
    <x v="2"/>
    <x v="0"/>
    <s v="Lakewood"/>
    <x v="24"/>
    <n v="44107"/>
    <x v="3"/>
    <s v="OFF-AR-10002804"/>
    <x v="1"/>
    <x v="6"/>
    <x v="282"/>
    <x v="2970"/>
    <n v="1"/>
    <n v="0.2"/>
    <x v="3314"/>
    <x v="3"/>
    <x v="1"/>
    <n v="1"/>
    <n v="0.1111111111111111"/>
  </r>
  <r>
    <x v="4303"/>
    <s v="CA-2018-121601"/>
    <x v="964"/>
    <d v="2018-10-04T00:00:00"/>
    <s v="Same Day"/>
    <s v="MO-17500"/>
    <x v="373"/>
    <x v="0"/>
    <x v="0"/>
    <s v="The Colony"/>
    <x v="5"/>
    <n v="75056"/>
    <x v="2"/>
    <s v="OFF-EN-10003862"/>
    <x v="1"/>
    <x v="12"/>
    <x v="760"/>
    <x v="3291"/>
    <n v="7"/>
    <n v="0.2"/>
    <x v="3714"/>
    <x v="2"/>
    <x v="0"/>
    <n v="1"/>
    <n v="0.2"/>
  </r>
  <r>
    <x v="4304"/>
    <s v="CA-2016-162278"/>
    <x v="965"/>
    <d v="2016-10-30T00:00:00"/>
    <s v="Second Class"/>
    <s v="AH-10585"/>
    <x v="738"/>
    <x v="0"/>
    <x v="0"/>
    <s v="Seattle"/>
    <x v="4"/>
    <n v="98105"/>
    <x v="1"/>
    <s v="FUR-FU-10000448"/>
    <x v="0"/>
    <x v="5"/>
    <x v="469"/>
    <x v="3292"/>
    <n v="4"/>
    <n v="0"/>
    <x v="3715"/>
    <x v="1"/>
    <x v="0"/>
    <n v="0.5"/>
    <n v="0.2"/>
  </r>
  <r>
    <x v="4305"/>
    <s v="CA-2016-162278"/>
    <x v="965"/>
    <d v="2016-10-30T00:00:00"/>
    <s v="Second Class"/>
    <s v="AH-10585"/>
    <x v="738"/>
    <x v="0"/>
    <x v="0"/>
    <s v="Seattle"/>
    <x v="4"/>
    <n v="98105"/>
    <x v="1"/>
    <s v="TEC-PH-10000526"/>
    <x v="2"/>
    <x v="7"/>
    <x v="1472"/>
    <x v="3293"/>
    <n v="5"/>
    <n v="0.2"/>
    <x v="3716"/>
    <x v="1"/>
    <x v="0"/>
    <n v="0.5"/>
    <n v="0.2"/>
  </r>
  <r>
    <x v="4306"/>
    <s v="CA-2018-161095"/>
    <x v="931"/>
    <d v="2018-06-28T00:00:00"/>
    <s v="Same Day"/>
    <s v="CS-12250"/>
    <x v="294"/>
    <x v="1"/>
    <x v="0"/>
    <s v="Los Angeles"/>
    <x v="1"/>
    <n v="90032"/>
    <x v="1"/>
    <s v="OFF-BI-10002764"/>
    <x v="1"/>
    <x v="8"/>
    <x v="507"/>
    <x v="3294"/>
    <n v="3"/>
    <n v="0.2"/>
    <x v="3717"/>
    <x v="1"/>
    <x v="0"/>
    <n v="0.5"/>
    <n v="3.5714285714285712E-2"/>
  </r>
  <r>
    <x v="4307"/>
    <s v="CA-2018-161095"/>
    <x v="931"/>
    <d v="2018-06-28T00:00:00"/>
    <s v="Same Day"/>
    <s v="CS-12250"/>
    <x v="294"/>
    <x v="1"/>
    <x v="0"/>
    <s v="Los Angeles"/>
    <x v="1"/>
    <n v="90032"/>
    <x v="1"/>
    <s v="OFF-BI-10001524"/>
    <x v="1"/>
    <x v="8"/>
    <x v="301"/>
    <x v="3295"/>
    <n v="2"/>
    <n v="0.2"/>
    <x v="3718"/>
    <x v="1"/>
    <x v="0"/>
    <n v="0.5"/>
    <n v="3.5714285714285712E-2"/>
  </r>
  <r>
    <x v="4308"/>
    <s v="CA-2016-125829"/>
    <x v="130"/>
    <d v="2016-11-11T00:00:00"/>
    <s v="Standard Class"/>
    <s v="WB-21850"/>
    <x v="576"/>
    <x v="0"/>
    <x v="0"/>
    <s v="Los Angeles"/>
    <x v="1"/>
    <n v="90045"/>
    <x v="1"/>
    <s v="TEC-PH-10001079"/>
    <x v="2"/>
    <x v="7"/>
    <x v="1255"/>
    <x v="3296"/>
    <n v="7"/>
    <n v="0.2"/>
    <x v="3719"/>
    <x v="1"/>
    <x v="0"/>
    <n v="0.2"/>
    <n v="2.7027027027027029E-2"/>
  </r>
  <r>
    <x v="4309"/>
    <s v="CA-2016-125829"/>
    <x v="130"/>
    <d v="2016-11-11T00:00:00"/>
    <s v="Standard Class"/>
    <s v="WB-21850"/>
    <x v="576"/>
    <x v="0"/>
    <x v="0"/>
    <s v="Los Angeles"/>
    <x v="1"/>
    <n v="90045"/>
    <x v="1"/>
    <s v="FUR-TA-10002041"/>
    <x v="0"/>
    <x v="3"/>
    <x v="363"/>
    <x v="3297"/>
    <n v="4"/>
    <n v="0.2"/>
    <x v="3720"/>
    <x v="1"/>
    <x v="0"/>
    <n v="0.2"/>
    <n v="2.7027027027027029E-2"/>
  </r>
  <r>
    <x v="4310"/>
    <s v="CA-2016-125829"/>
    <x v="130"/>
    <d v="2016-11-11T00:00:00"/>
    <s v="Standard Class"/>
    <s v="WB-21850"/>
    <x v="576"/>
    <x v="0"/>
    <x v="0"/>
    <s v="Los Angeles"/>
    <x v="1"/>
    <n v="90045"/>
    <x v="1"/>
    <s v="OFF-BI-10001036"/>
    <x v="1"/>
    <x v="8"/>
    <x v="624"/>
    <x v="1462"/>
    <n v="3"/>
    <n v="0.2"/>
    <x v="3721"/>
    <x v="1"/>
    <x v="0"/>
    <n v="0.2"/>
    <n v="2.7027027027027029E-2"/>
  </r>
  <r>
    <x v="4311"/>
    <s v="CA-2016-125829"/>
    <x v="130"/>
    <d v="2016-11-11T00:00:00"/>
    <s v="Standard Class"/>
    <s v="WB-21850"/>
    <x v="576"/>
    <x v="0"/>
    <x v="0"/>
    <s v="Los Angeles"/>
    <x v="1"/>
    <n v="90045"/>
    <x v="1"/>
    <s v="OFF-PA-10000223"/>
    <x v="1"/>
    <x v="10"/>
    <x v="1383"/>
    <x v="541"/>
    <n v="3"/>
    <n v="0"/>
    <x v="551"/>
    <x v="1"/>
    <x v="0"/>
    <n v="0.2"/>
    <n v="2.7027027027027029E-2"/>
  </r>
  <r>
    <x v="4312"/>
    <s v="CA-2016-125829"/>
    <x v="130"/>
    <d v="2016-11-11T00:00:00"/>
    <s v="Standard Class"/>
    <s v="WB-21850"/>
    <x v="576"/>
    <x v="0"/>
    <x v="0"/>
    <s v="Los Angeles"/>
    <x v="1"/>
    <n v="90045"/>
    <x v="1"/>
    <s v="TEC-MA-10003246"/>
    <x v="2"/>
    <x v="15"/>
    <x v="1637"/>
    <x v="3298"/>
    <n v="4"/>
    <n v="0.2"/>
    <x v="3722"/>
    <x v="1"/>
    <x v="0"/>
    <n v="0.2"/>
    <n v="2.7027027027027029E-2"/>
  </r>
  <r>
    <x v="4313"/>
    <s v="CA-2016-123127"/>
    <x v="78"/>
    <d v="2016-09-12T00:00:00"/>
    <s v="Standard Class"/>
    <s v="SP-20620"/>
    <x v="407"/>
    <x v="1"/>
    <x v="0"/>
    <s v="Long Beach"/>
    <x v="15"/>
    <n v="11561"/>
    <x v="3"/>
    <s v="OFF-AP-10001962"/>
    <x v="1"/>
    <x v="9"/>
    <x v="1603"/>
    <x v="3299"/>
    <n v="2"/>
    <n v="0"/>
    <x v="3723"/>
    <x v="3"/>
    <x v="0"/>
    <n v="1"/>
    <n v="4.1666666666666664E-2"/>
  </r>
  <r>
    <x v="4314"/>
    <s v="CA-2017-115945"/>
    <x v="608"/>
    <d v="2017-07-01T00:00:00"/>
    <s v="Standard Class"/>
    <s v="AB-10165"/>
    <x v="269"/>
    <x v="0"/>
    <x v="0"/>
    <s v="Los Angeles"/>
    <x v="1"/>
    <n v="90045"/>
    <x v="1"/>
    <s v="OFF-AR-10004062"/>
    <x v="1"/>
    <x v="6"/>
    <x v="772"/>
    <x v="3300"/>
    <n v="2"/>
    <n v="0"/>
    <x v="3724"/>
    <x v="1"/>
    <x v="0"/>
    <n v="0.33333333333333331"/>
    <n v="7.1428571428571425E-2"/>
  </r>
  <r>
    <x v="4315"/>
    <s v="CA-2017-115945"/>
    <x v="608"/>
    <d v="2017-07-01T00:00:00"/>
    <s v="Standard Class"/>
    <s v="AB-10165"/>
    <x v="269"/>
    <x v="0"/>
    <x v="0"/>
    <s v="Los Angeles"/>
    <x v="1"/>
    <n v="90045"/>
    <x v="1"/>
    <s v="OFF-BI-10004330"/>
    <x v="1"/>
    <x v="8"/>
    <x v="803"/>
    <x v="1294"/>
    <n v="3"/>
    <n v="0.2"/>
    <x v="1529"/>
    <x v="1"/>
    <x v="0"/>
    <n v="0.33333333333333331"/>
    <n v="7.1428571428571425E-2"/>
  </r>
  <r>
    <x v="4316"/>
    <s v="CA-2017-115945"/>
    <x v="608"/>
    <d v="2017-07-01T00:00:00"/>
    <s v="Standard Class"/>
    <s v="AB-10165"/>
    <x v="269"/>
    <x v="0"/>
    <x v="0"/>
    <s v="Los Angeles"/>
    <x v="1"/>
    <n v="90045"/>
    <x v="1"/>
    <s v="OFF-ST-10001963"/>
    <x v="1"/>
    <x v="4"/>
    <x v="537"/>
    <x v="3301"/>
    <n v="3"/>
    <n v="0"/>
    <x v="3725"/>
    <x v="1"/>
    <x v="0"/>
    <n v="0.33333333333333331"/>
    <n v="7.1428571428571425E-2"/>
  </r>
  <r>
    <x v="4317"/>
    <s v="CA-2017-136735"/>
    <x v="353"/>
    <d v="2017-08-02T00:00:00"/>
    <s v="Standard Class"/>
    <s v="HA-14920"/>
    <x v="66"/>
    <x v="0"/>
    <x v="0"/>
    <s v="San Francisco"/>
    <x v="1"/>
    <n v="94110"/>
    <x v="1"/>
    <s v="OFF-EN-10002230"/>
    <x v="1"/>
    <x v="12"/>
    <x v="555"/>
    <x v="3302"/>
    <n v="2"/>
    <n v="0"/>
    <x v="3726"/>
    <x v="1"/>
    <x v="0"/>
    <n v="1"/>
    <n v="5.5555555555555552E-2"/>
  </r>
  <r>
    <x v="4318"/>
    <s v="US-2019-136189"/>
    <x v="226"/>
    <d v="2019-12-11T00:00:00"/>
    <s v="Standard Class"/>
    <s v="DC-13285"/>
    <x v="290"/>
    <x v="0"/>
    <x v="0"/>
    <s v="Richmond"/>
    <x v="17"/>
    <n v="23223"/>
    <x v="0"/>
    <s v="FUR-FU-10000175"/>
    <x v="0"/>
    <x v="5"/>
    <x v="1638"/>
    <x v="3303"/>
    <n v="6"/>
    <n v="0"/>
    <x v="3727"/>
    <x v="0"/>
    <x v="0"/>
    <n v="1"/>
    <n v="0.14285714285714285"/>
  </r>
  <r>
    <x v="4319"/>
    <s v="CA-2016-152345"/>
    <x v="282"/>
    <d v="2017-01-03T00:00:00"/>
    <s v="Second Class"/>
    <s v="ST-20530"/>
    <x v="461"/>
    <x v="0"/>
    <x v="0"/>
    <s v="Albuquerque"/>
    <x v="27"/>
    <n v="87105"/>
    <x v="1"/>
    <s v="TEC-PH-10004897"/>
    <x v="2"/>
    <x v="7"/>
    <x v="1124"/>
    <x v="112"/>
    <n v="3"/>
    <n v="0.2"/>
    <x v="3728"/>
    <x v="1"/>
    <x v="1"/>
    <n v="0.5"/>
    <n v="8.3333333333333329E-2"/>
  </r>
  <r>
    <x v="4320"/>
    <s v="CA-2016-152345"/>
    <x v="282"/>
    <d v="2017-01-03T00:00:00"/>
    <s v="Second Class"/>
    <s v="ST-20530"/>
    <x v="461"/>
    <x v="0"/>
    <x v="0"/>
    <s v="Albuquerque"/>
    <x v="27"/>
    <n v="87105"/>
    <x v="1"/>
    <s v="OFF-ST-10003123"/>
    <x v="1"/>
    <x v="4"/>
    <x v="1277"/>
    <x v="3304"/>
    <n v="1"/>
    <n v="0"/>
    <x v="3729"/>
    <x v="1"/>
    <x v="1"/>
    <n v="0.5"/>
    <n v="8.3333333333333329E-2"/>
  </r>
  <r>
    <x v="4321"/>
    <s v="US-2017-147662"/>
    <x v="966"/>
    <d v="2017-02-19T00:00:00"/>
    <s v="Standard Class"/>
    <s v="KB-16315"/>
    <x v="41"/>
    <x v="0"/>
    <x v="0"/>
    <s v="Akron"/>
    <x v="24"/>
    <n v="44312"/>
    <x v="3"/>
    <s v="OFF-BI-10001658"/>
    <x v="1"/>
    <x v="8"/>
    <x v="444"/>
    <x v="478"/>
    <n v="2"/>
    <n v="0.7"/>
    <x v="489"/>
    <x v="3"/>
    <x v="0"/>
    <n v="0.2"/>
    <n v="4.5454545454545456E-2"/>
  </r>
  <r>
    <x v="4322"/>
    <s v="US-2017-147662"/>
    <x v="966"/>
    <d v="2017-02-19T00:00:00"/>
    <s v="Standard Class"/>
    <s v="KB-16315"/>
    <x v="41"/>
    <x v="0"/>
    <x v="0"/>
    <s v="Akron"/>
    <x v="24"/>
    <n v="44312"/>
    <x v="3"/>
    <s v="TEC-PH-10002834"/>
    <x v="2"/>
    <x v="7"/>
    <x v="1387"/>
    <x v="3305"/>
    <n v="3"/>
    <n v="0.4"/>
    <x v="3730"/>
    <x v="3"/>
    <x v="0"/>
    <n v="0.2"/>
    <n v="4.5454545454545456E-2"/>
  </r>
  <r>
    <x v="4323"/>
    <s v="US-2017-147662"/>
    <x v="966"/>
    <d v="2017-02-19T00:00:00"/>
    <s v="Standard Class"/>
    <s v="KB-16315"/>
    <x v="41"/>
    <x v="0"/>
    <x v="0"/>
    <s v="Akron"/>
    <x v="24"/>
    <n v="44312"/>
    <x v="3"/>
    <s v="OFF-BI-10002160"/>
    <x v="1"/>
    <x v="8"/>
    <x v="315"/>
    <x v="3306"/>
    <n v="2"/>
    <n v="0.7"/>
    <x v="3731"/>
    <x v="3"/>
    <x v="0"/>
    <n v="0.2"/>
    <n v="4.5454545454545456E-2"/>
  </r>
  <r>
    <x v="4324"/>
    <s v="US-2017-147662"/>
    <x v="966"/>
    <d v="2017-02-19T00:00:00"/>
    <s v="Standard Class"/>
    <s v="KB-16315"/>
    <x v="41"/>
    <x v="0"/>
    <x v="0"/>
    <s v="Akron"/>
    <x v="24"/>
    <n v="44312"/>
    <x v="3"/>
    <s v="OFF-AR-10004999"/>
    <x v="1"/>
    <x v="6"/>
    <x v="873"/>
    <x v="646"/>
    <n v="3"/>
    <n v="0.2"/>
    <x v="3732"/>
    <x v="3"/>
    <x v="0"/>
    <n v="0.2"/>
    <n v="4.5454545454545456E-2"/>
  </r>
  <r>
    <x v="4325"/>
    <s v="US-2017-147662"/>
    <x v="966"/>
    <d v="2017-02-19T00:00:00"/>
    <s v="Standard Class"/>
    <s v="KB-16315"/>
    <x v="41"/>
    <x v="0"/>
    <x v="0"/>
    <s v="Akron"/>
    <x v="24"/>
    <n v="44312"/>
    <x v="3"/>
    <s v="TEC-AC-10003280"/>
    <x v="2"/>
    <x v="11"/>
    <x v="1037"/>
    <x v="981"/>
    <n v="3"/>
    <n v="0.2"/>
    <x v="3733"/>
    <x v="3"/>
    <x v="0"/>
    <n v="0.2"/>
    <n v="4.5454545454545456E-2"/>
  </r>
  <r>
    <x v="4326"/>
    <s v="CA-2018-153346"/>
    <x v="967"/>
    <d v="2018-01-27T00:00:00"/>
    <s v="First Class"/>
    <s v="TB-21355"/>
    <x v="422"/>
    <x v="1"/>
    <x v="0"/>
    <s v="Plainfield"/>
    <x v="30"/>
    <n v="7060"/>
    <x v="3"/>
    <s v="OFF-AR-10000315"/>
    <x v="1"/>
    <x v="6"/>
    <x v="1306"/>
    <x v="3307"/>
    <n v="3"/>
    <n v="0"/>
    <x v="3734"/>
    <x v="3"/>
    <x v="0"/>
    <n v="0.5"/>
    <n v="7.6923076923076927E-2"/>
  </r>
  <r>
    <x v="4327"/>
    <s v="CA-2018-153346"/>
    <x v="967"/>
    <d v="2018-01-27T00:00:00"/>
    <s v="First Class"/>
    <s v="TB-21355"/>
    <x v="422"/>
    <x v="1"/>
    <x v="0"/>
    <s v="Plainfield"/>
    <x v="30"/>
    <n v="7060"/>
    <x v="3"/>
    <s v="OFF-PA-10000007"/>
    <x v="1"/>
    <x v="10"/>
    <x v="1540"/>
    <x v="3308"/>
    <n v="5"/>
    <n v="0"/>
    <x v="3735"/>
    <x v="3"/>
    <x v="0"/>
    <n v="0.5"/>
    <n v="7.6923076923076927E-2"/>
  </r>
  <r>
    <x v="4328"/>
    <s v="CA-2019-118360"/>
    <x v="719"/>
    <d v="2019-04-07T00:00:00"/>
    <s v="Standard Class"/>
    <s v="JC-15775"/>
    <x v="547"/>
    <x v="0"/>
    <x v="0"/>
    <s v="New York City"/>
    <x v="15"/>
    <n v="10011"/>
    <x v="3"/>
    <s v="OFF-PA-10000791"/>
    <x v="1"/>
    <x v="10"/>
    <x v="1433"/>
    <x v="3309"/>
    <n v="9"/>
    <n v="0"/>
    <x v="3736"/>
    <x v="3"/>
    <x v="0"/>
    <n v="1"/>
    <n v="6.25E-2"/>
  </r>
  <r>
    <x v="4329"/>
    <s v="CA-2019-149853"/>
    <x v="621"/>
    <d v="2019-10-09T00:00:00"/>
    <s v="Standard Class"/>
    <s v="PO-18850"/>
    <x v="138"/>
    <x v="0"/>
    <x v="0"/>
    <s v="Hialeah"/>
    <x v="2"/>
    <n v="33012"/>
    <x v="0"/>
    <s v="OFF-PA-10000556"/>
    <x v="1"/>
    <x v="10"/>
    <x v="1639"/>
    <x v="12"/>
    <n v="3"/>
    <n v="0.2"/>
    <x v="12"/>
    <x v="0"/>
    <x v="0"/>
    <n v="0.5"/>
    <n v="4.5454545454545456E-2"/>
  </r>
  <r>
    <x v="4330"/>
    <s v="CA-2019-149853"/>
    <x v="621"/>
    <d v="2019-10-09T00:00:00"/>
    <s v="Standard Class"/>
    <s v="PO-18850"/>
    <x v="138"/>
    <x v="0"/>
    <x v="0"/>
    <s v="Hialeah"/>
    <x v="2"/>
    <n v="33012"/>
    <x v="0"/>
    <s v="OFF-AP-10000804"/>
    <x v="1"/>
    <x v="9"/>
    <x v="566"/>
    <x v="1429"/>
    <n v="5"/>
    <n v="0.2"/>
    <x v="3737"/>
    <x v="0"/>
    <x v="0"/>
    <n v="0.5"/>
    <n v="4.5454545454545456E-2"/>
  </r>
  <r>
    <x v="4331"/>
    <s v="CA-2019-107909"/>
    <x v="853"/>
    <d v="2019-09-06T00:00:00"/>
    <s v="Standard Class"/>
    <s v="SS-20875"/>
    <x v="286"/>
    <x v="0"/>
    <x v="0"/>
    <s v="Redmond"/>
    <x v="4"/>
    <n v="98052"/>
    <x v="1"/>
    <s v="TEC-AC-10001998"/>
    <x v="2"/>
    <x v="11"/>
    <x v="84"/>
    <x v="86"/>
    <n v="1"/>
    <n v="0"/>
    <x v="86"/>
    <x v="1"/>
    <x v="0"/>
    <n v="0.5"/>
    <n v="6.6666666666666666E-2"/>
  </r>
  <r>
    <x v="4332"/>
    <s v="CA-2019-107909"/>
    <x v="853"/>
    <d v="2019-09-06T00:00:00"/>
    <s v="Standard Class"/>
    <s v="SS-20875"/>
    <x v="286"/>
    <x v="0"/>
    <x v="0"/>
    <s v="Redmond"/>
    <x v="4"/>
    <n v="98052"/>
    <x v="1"/>
    <s v="OFF-BI-10003476"/>
    <x v="1"/>
    <x v="8"/>
    <x v="1535"/>
    <x v="3310"/>
    <n v="5"/>
    <n v="0.2"/>
    <x v="3738"/>
    <x v="1"/>
    <x v="0"/>
    <n v="0.5"/>
    <n v="6.6666666666666666E-2"/>
  </r>
  <r>
    <x v="4333"/>
    <s v="CA-2017-112375"/>
    <x v="379"/>
    <d v="2017-12-27T00:00:00"/>
    <s v="Standard Class"/>
    <s v="RD-19720"/>
    <x v="742"/>
    <x v="0"/>
    <x v="0"/>
    <s v="Daytona Beach"/>
    <x v="2"/>
    <n v="32114"/>
    <x v="0"/>
    <s v="TEC-AC-10003237"/>
    <x v="2"/>
    <x v="11"/>
    <x v="1640"/>
    <x v="3311"/>
    <n v="6"/>
    <n v="0.2"/>
    <x v="3739"/>
    <x v="0"/>
    <x v="0"/>
    <n v="0.5"/>
    <n v="0.05"/>
  </r>
  <r>
    <x v="4334"/>
    <s v="CA-2017-112375"/>
    <x v="379"/>
    <d v="2017-12-27T00:00:00"/>
    <s v="Standard Class"/>
    <s v="RD-19720"/>
    <x v="742"/>
    <x v="0"/>
    <x v="0"/>
    <s v="Daytona Beach"/>
    <x v="2"/>
    <n v="32114"/>
    <x v="0"/>
    <s v="OFF-EN-10003798"/>
    <x v="1"/>
    <x v="12"/>
    <x v="825"/>
    <x v="3312"/>
    <n v="2"/>
    <n v="0.2"/>
    <x v="3740"/>
    <x v="0"/>
    <x v="0"/>
    <n v="0.5"/>
    <n v="0.05"/>
  </r>
  <r>
    <x v="4335"/>
    <s v="CA-2017-154795"/>
    <x v="139"/>
    <d v="2017-12-24T00:00:00"/>
    <s v="Standard Class"/>
    <s v="GZ-14470"/>
    <x v="47"/>
    <x v="0"/>
    <x v="0"/>
    <s v="Bullhead City"/>
    <x v="16"/>
    <n v="86442"/>
    <x v="1"/>
    <s v="OFF-EN-10003068"/>
    <x v="1"/>
    <x v="12"/>
    <x v="1641"/>
    <x v="2418"/>
    <n v="1"/>
    <n v="0.2"/>
    <x v="2752"/>
    <x v="1"/>
    <x v="0"/>
    <n v="0.5"/>
    <n v="7.1428571428571425E-2"/>
  </r>
  <r>
    <x v="4336"/>
    <s v="CA-2017-154795"/>
    <x v="139"/>
    <d v="2017-12-24T00:00:00"/>
    <s v="Standard Class"/>
    <s v="GZ-14470"/>
    <x v="47"/>
    <x v="0"/>
    <x v="0"/>
    <s v="Bullhead City"/>
    <x v="16"/>
    <n v="86442"/>
    <x v="1"/>
    <s v="FUR-FU-10002088"/>
    <x v="0"/>
    <x v="5"/>
    <x v="1093"/>
    <x v="325"/>
    <n v="2"/>
    <n v="0.2"/>
    <x v="2606"/>
    <x v="1"/>
    <x v="0"/>
    <n v="0.5"/>
    <n v="7.1428571428571425E-2"/>
  </r>
  <r>
    <x v="4337"/>
    <s v="CA-2017-125234"/>
    <x v="154"/>
    <d v="2017-12-01T00:00:00"/>
    <s v="Standard Class"/>
    <s v="SN-20710"/>
    <x v="17"/>
    <x v="2"/>
    <x v="0"/>
    <s v="Los Angeles"/>
    <x v="1"/>
    <n v="90049"/>
    <x v="1"/>
    <s v="TEC-AC-10000158"/>
    <x v="2"/>
    <x v="11"/>
    <x v="357"/>
    <x v="3313"/>
    <n v="3"/>
    <n v="0"/>
    <x v="3741"/>
    <x v="1"/>
    <x v="0"/>
    <n v="0.5"/>
    <n v="5.2631578947368418E-2"/>
  </r>
  <r>
    <x v="4338"/>
    <s v="CA-2017-125234"/>
    <x v="154"/>
    <d v="2017-12-01T00:00:00"/>
    <s v="Standard Class"/>
    <s v="SN-20710"/>
    <x v="17"/>
    <x v="2"/>
    <x v="0"/>
    <s v="Los Angeles"/>
    <x v="1"/>
    <n v="90049"/>
    <x v="1"/>
    <s v="OFF-PA-10000482"/>
    <x v="1"/>
    <x v="10"/>
    <x v="67"/>
    <x v="3314"/>
    <n v="3"/>
    <n v="0"/>
    <x v="3742"/>
    <x v="1"/>
    <x v="0"/>
    <n v="0.5"/>
    <n v="5.2631578947368418E-2"/>
  </r>
  <r>
    <x v="4339"/>
    <s v="CA-2019-133501"/>
    <x v="151"/>
    <d v="2019-09-01T00:00:00"/>
    <s v="Standard Class"/>
    <s v="DK-12895"/>
    <x v="729"/>
    <x v="0"/>
    <x v="0"/>
    <s v="Franklin"/>
    <x v="18"/>
    <n v="37064"/>
    <x v="0"/>
    <s v="OFF-PA-10004888"/>
    <x v="1"/>
    <x v="10"/>
    <x v="968"/>
    <x v="1182"/>
    <n v="1"/>
    <n v="0.2"/>
    <x v="1673"/>
    <x v="0"/>
    <x v="0"/>
    <n v="1"/>
    <n v="6.6666666666666666E-2"/>
  </r>
  <r>
    <x v="4340"/>
    <s v="US-2016-129609"/>
    <x v="579"/>
    <d v="2016-03-22T00:00:00"/>
    <s v="Same Day"/>
    <s v="VM-21835"/>
    <x v="718"/>
    <x v="0"/>
    <x v="0"/>
    <s v="Portage"/>
    <x v="14"/>
    <n v="46368"/>
    <x v="2"/>
    <s v="OFF-AR-10003478"/>
    <x v="1"/>
    <x v="6"/>
    <x v="359"/>
    <x v="1363"/>
    <n v="2"/>
    <n v="0"/>
    <x v="1426"/>
    <x v="2"/>
    <x v="0"/>
    <n v="1"/>
    <n v="0.125"/>
  </r>
  <r>
    <x v="4341"/>
    <s v="CA-2019-130309"/>
    <x v="94"/>
    <d v="2019-12-21T00:00:00"/>
    <s v="Standard Class"/>
    <s v="GB-14575"/>
    <x v="673"/>
    <x v="0"/>
    <x v="0"/>
    <s v="Arlington"/>
    <x v="17"/>
    <n v="22204"/>
    <x v="0"/>
    <s v="OFF-ST-10003208"/>
    <x v="1"/>
    <x v="4"/>
    <x v="246"/>
    <x v="2577"/>
    <n v="3"/>
    <n v="0"/>
    <x v="2826"/>
    <x v="0"/>
    <x v="0"/>
    <n v="1"/>
    <n v="6.25E-2"/>
  </r>
  <r>
    <x v="4342"/>
    <s v="CA-2019-105410"/>
    <x v="498"/>
    <d v="2019-03-22T00:00:00"/>
    <s v="First Class"/>
    <s v="ND-18370"/>
    <x v="444"/>
    <x v="0"/>
    <x v="0"/>
    <s v="San Francisco"/>
    <x v="1"/>
    <n v="94110"/>
    <x v="1"/>
    <s v="OFF-BI-10004970"/>
    <x v="1"/>
    <x v="8"/>
    <x v="917"/>
    <x v="2990"/>
    <n v="6"/>
    <n v="0.2"/>
    <x v="3743"/>
    <x v="1"/>
    <x v="0"/>
    <n v="0.25"/>
    <n v="5.5555555555555552E-2"/>
  </r>
  <r>
    <x v="4343"/>
    <s v="CA-2019-105410"/>
    <x v="498"/>
    <d v="2019-03-22T00:00:00"/>
    <s v="First Class"/>
    <s v="ND-18370"/>
    <x v="444"/>
    <x v="0"/>
    <x v="0"/>
    <s v="San Francisco"/>
    <x v="1"/>
    <n v="94110"/>
    <x v="1"/>
    <s v="TEC-PH-10000038"/>
    <x v="2"/>
    <x v="7"/>
    <x v="1065"/>
    <x v="3315"/>
    <n v="6"/>
    <n v="0.2"/>
    <x v="3744"/>
    <x v="1"/>
    <x v="0"/>
    <n v="0.25"/>
    <n v="5.5555555555555552E-2"/>
  </r>
  <r>
    <x v="4344"/>
    <s v="CA-2019-105410"/>
    <x v="498"/>
    <d v="2019-03-22T00:00:00"/>
    <s v="First Class"/>
    <s v="ND-18370"/>
    <x v="444"/>
    <x v="0"/>
    <x v="0"/>
    <s v="San Francisco"/>
    <x v="1"/>
    <n v="94110"/>
    <x v="1"/>
    <s v="TEC-AC-10001552"/>
    <x v="2"/>
    <x v="11"/>
    <x v="100"/>
    <x v="3316"/>
    <n v="2"/>
    <n v="0"/>
    <x v="3745"/>
    <x v="1"/>
    <x v="0"/>
    <n v="0.25"/>
    <n v="5.5555555555555552E-2"/>
  </r>
  <r>
    <x v="4345"/>
    <s v="CA-2019-105410"/>
    <x v="498"/>
    <d v="2019-03-22T00:00:00"/>
    <s v="First Class"/>
    <s v="ND-18370"/>
    <x v="444"/>
    <x v="0"/>
    <x v="0"/>
    <s v="San Francisco"/>
    <x v="1"/>
    <n v="94110"/>
    <x v="1"/>
    <s v="TEC-AC-10002926"/>
    <x v="2"/>
    <x v="11"/>
    <x v="1123"/>
    <x v="1772"/>
    <n v="4"/>
    <n v="0"/>
    <x v="3746"/>
    <x v="1"/>
    <x v="0"/>
    <n v="0.25"/>
    <n v="5.5555555555555552E-2"/>
  </r>
  <r>
    <x v="4346"/>
    <s v="CA-2018-120355"/>
    <x v="31"/>
    <d v="2018-09-25T00:00:00"/>
    <s v="Standard Class"/>
    <s v="MM-17260"/>
    <x v="570"/>
    <x v="0"/>
    <x v="0"/>
    <s v="New Rochelle"/>
    <x v="15"/>
    <n v="10801"/>
    <x v="3"/>
    <s v="FUR-CH-10001394"/>
    <x v="0"/>
    <x v="1"/>
    <x v="654"/>
    <x v="3317"/>
    <n v="2"/>
    <n v="0.1"/>
    <x v="3747"/>
    <x v="3"/>
    <x v="0"/>
    <n v="0.5"/>
    <n v="0.16666666666666666"/>
  </r>
  <r>
    <x v="4347"/>
    <s v="CA-2018-120355"/>
    <x v="31"/>
    <d v="2018-09-25T00:00:00"/>
    <s v="Standard Class"/>
    <s v="MM-17260"/>
    <x v="570"/>
    <x v="0"/>
    <x v="0"/>
    <s v="New Rochelle"/>
    <x v="15"/>
    <n v="10801"/>
    <x v="3"/>
    <s v="FUR-FU-10004053"/>
    <x v="0"/>
    <x v="5"/>
    <x v="1642"/>
    <x v="3318"/>
    <n v="3"/>
    <n v="0"/>
    <x v="3748"/>
    <x v="3"/>
    <x v="0"/>
    <n v="0.5"/>
    <n v="0.16666666666666666"/>
  </r>
  <r>
    <x v="4348"/>
    <s v="CA-2019-169894"/>
    <x v="221"/>
    <d v="2019-11-29T00:00:00"/>
    <s v="Second Class"/>
    <s v="MV-17485"/>
    <x v="597"/>
    <x v="0"/>
    <x v="0"/>
    <s v="Mesa"/>
    <x v="16"/>
    <n v="85204"/>
    <x v="1"/>
    <s v="OFF-BI-10004230"/>
    <x v="1"/>
    <x v="8"/>
    <x v="655"/>
    <x v="321"/>
    <n v="2"/>
    <n v="0.7"/>
    <x v="3749"/>
    <x v="1"/>
    <x v="1"/>
    <n v="0.5"/>
    <n v="6.6666666666666666E-2"/>
  </r>
  <r>
    <x v="4349"/>
    <s v="CA-2019-169894"/>
    <x v="221"/>
    <d v="2019-11-29T00:00:00"/>
    <s v="Second Class"/>
    <s v="MV-17485"/>
    <x v="597"/>
    <x v="0"/>
    <x v="0"/>
    <s v="Mesa"/>
    <x v="16"/>
    <n v="85204"/>
    <x v="1"/>
    <s v="OFF-ST-10000060"/>
    <x v="1"/>
    <x v="4"/>
    <x v="392"/>
    <x v="3319"/>
    <n v="8"/>
    <n v="0.2"/>
    <x v="3750"/>
    <x v="1"/>
    <x v="1"/>
    <n v="0.5"/>
    <n v="6.6666666666666666E-2"/>
  </r>
  <r>
    <x v="4350"/>
    <s v="US-2019-100482"/>
    <x v="645"/>
    <d v="2019-04-15T00:00:00"/>
    <s v="Standard Class"/>
    <s v="JL-15130"/>
    <x v="691"/>
    <x v="0"/>
    <x v="0"/>
    <s v="Lancaster"/>
    <x v="24"/>
    <n v="43130"/>
    <x v="3"/>
    <s v="OFF-ST-10001325"/>
    <x v="1"/>
    <x v="4"/>
    <x v="471"/>
    <x v="510"/>
    <n v="2"/>
    <n v="0.2"/>
    <x v="522"/>
    <x v="3"/>
    <x v="0"/>
    <n v="0.5"/>
    <n v="8.3333333333333329E-2"/>
  </r>
  <r>
    <x v="4351"/>
    <s v="US-2019-100482"/>
    <x v="645"/>
    <d v="2019-04-15T00:00:00"/>
    <s v="Standard Class"/>
    <s v="JL-15130"/>
    <x v="691"/>
    <x v="0"/>
    <x v="0"/>
    <s v="Lancaster"/>
    <x v="24"/>
    <n v="43130"/>
    <x v="3"/>
    <s v="TEC-AC-10003441"/>
    <x v="2"/>
    <x v="11"/>
    <x v="658"/>
    <x v="3320"/>
    <n v="2"/>
    <n v="0.2"/>
    <x v="3751"/>
    <x v="3"/>
    <x v="0"/>
    <n v="0.5"/>
    <n v="8.3333333333333329E-2"/>
  </r>
  <r>
    <x v="4352"/>
    <s v="CA-2019-107748"/>
    <x v="389"/>
    <d v="2019-12-12T00:00:00"/>
    <s v="Second Class"/>
    <s v="AG-10330"/>
    <x v="743"/>
    <x v="0"/>
    <x v="0"/>
    <s v="Stockton"/>
    <x v="1"/>
    <n v="95207"/>
    <x v="1"/>
    <s v="TEC-PH-10003215"/>
    <x v="2"/>
    <x v="7"/>
    <x v="1611"/>
    <x v="3124"/>
    <n v="4"/>
    <n v="0.2"/>
    <x v="3505"/>
    <x v="1"/>
    <x v="0"/>
    <n v="0.5"/>
    <n v="0.1111111111111111"/>
  </r>
  <r>
    <x v="4353"/>
    <s v="CA-2019-107748"/>
    <x v="389"/>
    <d v="2019-12-12T00:00:00"/>
    <s v="Second Class"/>
    <s v="AG-10330"/>
    <x v="743"/>
    <x v="0"/>
    <x v="0"/>
    <s v="Stockton"/>
    <x v="1"/>
    <n v="95207"/>
    <x v="1"/>
    <s v="OFF-PA-10002005"/>
    <x v="1"/>
    <x v="10"/>
    <x v="510"/>
    <x v="91"/>
    <n v="2"/>
    <n v="0"/>
    <x v="91"/>
    <x v="1"/>
    <x v="0"/>
    <n v="0.5"/>
    <n v="0.1111111111111111"/>
  </r>
  <r>
    <x v="4354"/>
    <s v="CA-2019-153654"/>
    <x v="221"/>
    <d v="2019-11-26T00:00:00"/>
    <s v="Second Class"/>
    <s v="MD-17860"/>
    <x v="550"/>
    <x v="1"/>
    <x v="0"/>
    <s v="Asheville"/>
    <x v="3"/>
    <n v="28806"/>
    <x v="0"/>
    <s v="OFF-BI-10004465"/>
    <x v="1"/>
    <x v="8"/>
    <x v="739"/>
    <x v="3006"/>
    <n v="8"/>
    <n v="0.7"/>
    <x v="3752"/>
    <x v="0"/>
    <x v="0"/>
    <n v="1"/>
    <n v="0.125"/>
  </r>
  <r>
    <x v="4355"/>
    <s v="CA-2017-155600"/>
    <x v="784"/>
    <d v="2017-12-07T00:00:00"/>
    <s v="Second Class"/>
    <s v="RO-19780"/>
    <x v="197"/>
    <x v="0"/>
    <x v="0"/>
    <s v="Clarksville"/>
    <x v="18"/>
    <n v="37042"/>
    <x v="0"/>
    <s v="OFF-BI-10000545"/>
    <x v="1"/>
    <x v="8"/>
    <x v="692"/>
    <x v="3321"/>
    <n v="7"/>
    <n v="0.7"/>
    <x v="3753"/>
    <x v="0"/>
    <x v="0"/>
    <n v="0.5"/>
    <n v="8.3333333333333329E-2"/>
  </r>
  <r>
    <x v="4356"/>
    <s v="CA-2017-155600"/>
    <x v="784"/>
    <d v="2017-12-07T00:00:00"/>
    <s v="Second Class"/>
    <s v="RO-19780"/>
    <x v="197"/>
    <x v="0"/>
    <x v="0"/>
    <s v="Clarksville"/>
    <x v="18"/>
    <n v="37042"/>
    <x v="0"/>
    <s v="OFF-AR-10003752"/>
    <x v="1"/>
    <x v="6"/>
    <x v="684"/>
    <x v="3322"/>
    <n v="4"/>
    <n v="0.2"/>
    <x v="3754"/>
    <x v="0"/>
    <x v="0"/>
    <n v="0.5"/>
    <n v="8.3333333333333329E-2"/>
  </r>
  <r>
    <x v="4357"/>
    <s v="CA-2019-162565"/>
    <x v="157"/>
    <d v="2019-12-11T00:00:00"/>
    <s v="Same Day"/>
    <s v="RR-19315"/>
    <x v="625"/>
    <x v="0"/>
    <x v="0"/>
    <s v="Aurora"/>
    <x v="10"/>
    <n v="60505"/>
    <x v="2"/>
    <s v="OFF-PA-10001937"/>
    <x v="1"/>
    <x v="10"/>
    <x v="289"/>
    <x v="563"/>
    <n v="2"/>
    <n v="0.2"/>
    <x v="572"/>
    <x v="2"/>
    <x v="0"/>
    <n v="0.33333333333333331"/>
    <n v="0.25"/>
  </r>
  <r>
    <x v="4358"/>
    <s v="CA-2019-162565"/>
    <x v="157"/>
    <d v="2019-12-11T00:00:00"/>
    <s v="Same Day"/>
    <s v="RR-19315"/>
    <x v="625"/>
    <x v="0"/>
    <x v="0"/>
    <s v="Aurora"/>
    <x v="10"/>
    <n v="60505"/>
    <x v="2"/>
    <s v="FUR-FU-10004306"/>
    <x v="0"/>
    <x v="5"/>
    <x v="622"/>
    <x v="3323"/>
    <n v="1"/>
    <n v="0.6"/>
    <x v="3755"/>
    <x v="2"/>
    <x v="0"/>
    <n v="0.33333333333333331"/>
    <n v="0.25"/>
  </r>
  <r>
    <x v="4359"/>
    <s v="CA-2019-162565"/>
    <x v="157"/>
    <d v="2019-12-11T00:00:00"/>
    <s v="Same Day"/>
    <s v="RR-19315"/>
    <x v="625"/>
    <x v="0"/>
    <x v="0"/>
    <s v="Aurora"/>
    <x v="10"/>
    <n v="60505"/>
    <x v="2"/>
    <s v="FUR-CH-10003973"/>
    <x v="0"/>
    <x v="1"/>
    <x v="867"/>
    <x v="3324"/>
    <n v="2"/>
    <n v="0.3"/>
    <x v="3756"/>
    <x v="2"/>
    <x v="0"/>
    <n v="0.33333333333333331"/>
    <n v="0.25"/>
  </r>
  <r>
    <x v="4360"/>
    <s v="CA-2018-127642"/>
    <x v="206"/>
    <d v="2018-05-23T00:00:00"/>
    <s v="First Class"/>
    <s v="CP-12340"/>
    <x v="291"/>
    <x v="1"/>
    <x v="0"/>
    <s v="Warwick"/>
    <x v="34"/>
    <n v="2886"/>
    <x v="3"/>
    <s v="OFF-PA-10000565"/>
    <x v="1"/>
    <x v="10"/>
    <x v="33"/>
    <x v="1375"/>
    <n v="2"/>
    <n v="0"/>
    <x v="1438"/>
    <x v="3"/>
    <x v="0"/>
    <n v="1"/>
    <n v="6.6666666666666666E-2"/>
  </r>
  <r>
    <x v="4361"/>
    <s v="US-2019-163195"/>
    <x v="922"/>
    <d v="2019-02-21T00:00:00"/>
    <s v="Second Class"/>
    <s v="LL-16840"/>
    <x v="328"/>
    <x v="0"/>
    <x v="0"/>
    <s v="Lafayette"/>
    <x v="28"/>
    <n v="70506"/>
    <x v="0"/>
    <s v="TEC-PH-10003875"/>
    <x v="2"/>
    <x v="7"/>
    <x v="119"/>
    <x v="3325"/>
    <n v="3"/>
    <n v="0"/>
    <x v="3757"/>
    <x v="0"/>
    <x v="0"/>
    <n v="1"/>
    <n v="8.3333333333333329E-2"/>
  </r>
  <r>
    <x v="4362"/>
    <s v="CA-2019-111332"/>
    <x v="968"/>
    <d v="2019-05-22T00:00:00"/>
    <s v="Second Class"/>
    <s v="NC-18340"/>
    <x v="396"/>
    <x v="0"/>
    <x v="0"/>
    <s v="Fargo"/>
    <x v="46"/>
    <n v="58103"/>
    <x v="2"/>
    <s v="OFF-AR-10001953"/>
    <x v="1"/>
    <x v="6"/>
    <x v="400"/>
    <x v="3326"/>
    <n v="3"/>
    <n v="0"/>
    <x v="3758"/>
    <x v="2"/>
    <x v="0"/>
    <n v="0.2"/>
    <n v="5.8823529411764705E-2"/>
  </r>
  <r>
    <x v="4363"/>
    <s v="CA-2019-111332"/>
    <x v="968"/>
    <d v="2019-05-22T00:00:00"/>
    <s v="Second Class"/>
    <s v="NC-18340"/>
    <x v="396"/>
    <x v="0"/>
    <x v="0"/>
    <s v="Fargo"/>
    <x v="46"/>
    <n v="58103"/>
    <x v="2"/>
    <s v="OFF-AR-10001374"/>
    <x v="1"/>
    <x v="6"/>
    <x v="313"/>
    <x v="243"/>
    <n v="4"/>
    <n v="0"/>
    <x v="3759"/>
    <x v="2"/>
    <x v="0"/>
    <n v="0.2"/>
    <n v="5.8823529411764705E-2"/>
  </r>
  <r>
    <x v="4364"/>
    <s v="CA-2019-111332"/>
    <x v="968"/>
    <d v="2019-05-22T00:00:00"/>
    <s v="Second Class"/>
    <s v="NC-18340"/>
    <x v="396"/>
    <x v="0"/>
    <x v="0"/>
    <s v="Fargo"/>
    <x v="46"/>
    <n v="58103"/>
    <x v="2"/>
    <s v="OFF-ST-10003816"/>
    <x v="1"/>
    <x v="4"/>
    <x v="717"/>
    <x v="3327"/>
    <n v="4"/>
    <n v="0"/>
    <x v="3760"/>
    <x v="2"/>
    <x v="0"/>
    <n v="0.2"/>
    <n v="5.8823529411764705E-2"/>
  </r>
  <r>
    <x v="4365"/>
    <s v="CA-2019-111332"/>
    <x v="968"/>
    <d v="2019-05-22T00:00:00"/>
    <s v="Second Class"/>
    <s v="NC-18340"/>
    <x v="396"/>
    <x v="0"/>
    <x v="0"/>
    <s v="Fargo"/>
    <x v="46"/>
    <n v="58103"/>
    <x v="2"/>
    <s v="OFF-FA-10001843"/>
    <x v="1"/>
    <x v="13"/>
    <x v="128"/>
    <x v="3328"/>
    <n v="3"/>
    <n v="0"/>
    <x v="3761"/>
    <x v="2"/>
    <x v="0"/>
    <n v="0.2"/>
    <n v="5.8823529411764705E-2"/>
  </r>
  <r>
    <x v="4366"/>
    <s v="CA-2019-111332"/>
    <x v="968"/>
    <d v="2019-05-22T00:00:00"/>
    <s v="Second Class"/>
    <s v="NC-18340"/>
    <x v="396"/>
    <x v="0"/>
    <x v="0"/>
    <s v="Fargo"/>
    <x v="46"/>
    <n v="58103"/>
    <x v="2"/>
    <s v="OFF-AR-10000657"/>
    <x v="1"/>
    <x v="6"/>
    <x v="1527"/>
    <x v="3329"/>
    <n v="10"/>
    <n v="0"/>
    <x v="3762"/>
    <x v="2"/>
    <x v="0"/>
    <n v="0.2"/>
    <n v="5.8823529411764705E-2"/>
  </r>
  <r>
    <x v="4367"/>
    <s v="CA-2019-117044"/>
    <x v="220"/>
    <d v="2019-09-13T00:00:00"/>
    <s v="Second Class"/>
    <s v="HA-14920"/>
    <x v="66"/>
    <x v="0"/>
    <x v="0"/>
    <s v="Chicago"/>
    <x v="10"/>
    <n v="60623"/>
    <x v="2"/>
    <s v="OFF-FA-10000936"/>
    <x v="1"/>
    <x v="13"/>
    <x v="1307"/>
    <x v="3330"/>
    <n v="4"/>
    <n v="0.2"/>
    <x v="3763"/>
    <x v="2"/>
    <x v="0"/>
    <n v="0.5"/>
    <n v="5.5555555555555552E-2"/>
  </r>
  <r>
    <x v="4368"/>
    <s v="CA-2019-117044"/>
    <x v="220"/>
    <d v="2019-09-13T00:00:00"/>
    <s v="Second Class"/>
    <s v="HA-14920"/>
    <x v="66"/>
    <x v="0"/>
    <x v="0"/>
    <s v="Chicago"/>
    <x v="10"/>
    <n v="60623"/>
    <x v="2"/>
    <s v="OFF-PA-10003657"/>
    <x v="1"/>
    <x v="10"/>
    <x v="630"/>
    <x v="3331"/>
    <n v="6"/>
    <n v="0.2"/>
    <x v="3764"/>
    <x v="2"/>
    <x v="0"/>
    <n v="0.5"/>
    <n v="5.5555555555555552E-2"/>
  </r>
  <r>
    <x v="4369"/>
    <s v="US-2018-165078"/>
    <x v="732"/>
    <d v="2018-11-10T00:00:00"/>
    <s v="Standard Class"/>
    <s v="MA-17995"/>
    <x v="671"/>
    <x v="2"/>
    <x v="0"/>
    <s v="Lawrence"/>
    <x v="14"/>
    <n v="46226"/>
    <x v="2"/>
    <s v="OFF-BI-10001989"/>
    <x v="1"/>
    <x v="8"/>
    <x v="542"/>
    <x v="1744"/>
    <n v="5"/>
    <n v="0"/>
    <x v="3765"/>
    <x v="2"/>
    <x v="0"/>
    <n v="0.33333333333333331"/>
    <n v="8.3333333333333329E-2"/>
  </r>
  <r>
    <x v="4370"/>
    <s v="US-2018-165078"/>
    <x v="732"/>
    <d v="2018-11-10T00:00:00"/>
    <s v="Standard Class"/>
    <s v="MA-17995"/>
    <x v="671"/>
    <x v="2"/>
    <x v="0"/>
    <s v="Lawrence"/>
    <x v="14"/>
    <n v="46226"/>
    <x v="2"/>
    <s v="OFF-AR-10002987"/>
    <x v="1"/>
    <x v="6"/>
    <x v="1562"/>
    <x v="2010"/>
    <n v="2"/>
    <n v="0"/>
    <x v="3766"/>
    <x v="2"/>
    <x v="0"/>
    <n v="0.33333333333333331"/>
    <n v="8.3333333333333329E-2"/>
  </r>
  <r>
    <x v="4371"/>
    <s v="US-2018-165078"/>
    <x v="732"/>
    <d v="2018-11-10T00:00:00"/>
    <s v="Standard Class"/>
    <s v="MA-17995"/>
    <x v="671"/>
    <x v="2"/>
    <x v="0"/>
    <s v="Lawrence"/>
    <x v="14"/>
    <n v="46226"/>
    <x v="2"/>
    <s v="OFF-LA-10000414"/>
    <x v="1"/>
    <x v="2"/>
    <x v="1643"/>
    <x v="2678"/>
    <n v="5"/>
    <n v="0"/>
    <x v="2957"/>
    <x v="2"/>
    <x v="0"/>
    <n v="0.33333333333333331"/>
    <n v="8.3333333333333329E-2"/>
  </r>
  <r>
    <x v="4372"/>
    <s v="US-2019-169320"/>
    <x v="283"/>
    <d v="2019-07-25T00:00:00"/>
    <s v="Second Class"/>
    <s v="LH-16900"/>
    <x v="23"/>
    <x v="0"/>
    <x v="0"/>
    <s v="Elkhart"/>
    <x v="14"/>
    <n v="46514"/>
    <x v="2"/>
    <s v="OFF-AR-10003602"/>
    <x v="1"/>
    <x v="6"/>
    <x v="242"/>
    <x v="2643"/>
    <n v="2"/>
    <n v="0"/>
    <x v="3149"/>
    <x v="2"/>
    <x v="0"/>
    <n v="0.5"/>
    <n v="6.6666666666666666E-2"/>
  </r>
  <r>
    <x v="4373"/>
    <s v="US-2019-169320"/>
    <x v="283"/>
    <d v="2019-07-25T00:00:00"/>
    <s v="Second Class"/>
    <s v="LH-16900"/>
    <x v="23"/>
    <x v="0"/>
    <x v="0"/>
    <s v="Elkhart"/>
    <x v="14"/>
    <n v="46514"/>
    <x v="2"/>
    <s v="TEC-AC-10002550"/>
    <x v="2"/>
    <x v="11"/>
    <x v="1548"/>
    <x v="3332"/>
    <n v="5"/>
    <n v="0"/>
    <x v="3767"/>
    <x v="2"/>
    <x v="0"/>
    <n v="0.5"/>
    <n v="6.6666666666666666E-2"/>
  </r>
  <r>
    <x v="4374"/>
    <s v="CA-2018-158575"/>
    <x v="741"/>
    <d v="2018-11-24T00:00:00"/>
    <s v="Standard Class"/>
    <s v="SB-20290"/>
    <x v="115"/>
    <x v="1"/>
    <x v="0"/>
    <s v="Kent"/>
    <x v="24"/>
    <n v="44240"/>
    <x v="3"/>
    <s v="OFF-AP-10002998"/>
    <x v="1"/>
    <x v="9"/>
    <x v="1644"/>
    <x v="3333"/>
    <n v="6"/>
    <n v="0.2"/>
    <x v="3768"/>
    <x v="3"/>
    <x v="0"/>
    <n v="1"/>
    <n v="5.8823529411764705E-2"/>
  </r>
  <r>
    <x v="4375"/>
    <s v="CA-2016-166954"/>
    <x v="573"/>
    <d v="2016-04-30T00:00:00"/>
    <s v="Standard Class"/>
    <s v="BT-11305"/>
    <x v="457"/>
    <x v="2"/>
    <x v="0"/>
    <s v="San Gabriel"/>
    <x v="1"/>
    <n v="91776"/>
    <x v="1"/>
    <s v="FUR-FU-10003708"/>
    <x v="0"/>
    <x v="5"/>
    <x v="71"/>
    <x v="3334"/>
    <n v="5"/>
    <n v="0"/>
    <x v="3769"/>
    <x v="1"/>
    <x v="0"/>
    <n v="0.33333333333333331"/>
    <n v="0.1111111111111111"/>
  </r>
  <r>
    <x v="4376"/>
    <s v="CA-2016-166954"/>
    <x v="573"/>
    <d v="2016-04-30T00:00:00"/>
    <s v="Standard Class"/>
    <s v="BT-11305"/>
    <x v="457"/>
    <x v="2"/>
    <x v="0"/>
    <s v="San Gabriel"/>
    <x v="1"/>
    <n v="91776"/>
    <x v="1"/>
    <s v="OFF-AP-10001391"/>
    <x v="1"/>
    <x v="9"/>
    <x v="1269"/>
    <x v="3335"/>
    <n v="3"/>
    <n v="0"/>
    <x v="3770"/>
    <x v="1"/>
    <x v="0"/>
    <n v="0.33333333333333331"/>
    <n v="0.1111111111111111"/>
  </r>
  <r>
    <x v="4377"/>
    <s v="CA-2016-166954"/>
    <x v="573"/>
    <d v="2016-04-30T00:00:00"/>
    <s v="Standard Class"/>
    <s v="BT-11305"/>
    <x v="457"/>
    <x v="2"/>
    <x v="0"/>
    <s v="San Gabriel"/>
    <x v="1"/>
    <n v="91776"/>
    <x v="1"/>
    <s v="FUR-CH-10003973"/>
    <x v="0"/>
    <x v="1"/>
    <x v="867"/>
    <x v="3336"/>
    <n v="5"/>
    <n v="0.2"/>
    <x v="3771"/>
    <x v="1"/>
    <x v="0"/>
    <n v="0.33333333333333331"/>
    <n v="0.1111111111111111"/>
  </r>
  <r>
    <x v="4378"/>
    <s v="CA-2017-140830"/>
    <x v="672"/>
    <d v="2017-12-02T00:00:00"/>
    <s v="Second Class"/>
    <s v="PS-18970"/>
    <x v="28"/>
    <x v="2"/>
    <x v="0"/>
    <s v="Henderson"/>
    <x v="0"/>
    <n v="42420"/>
    <x v="0"/>
    <s v="OFF-EN-10000461"/>
    <x v="1"/>
    <x v="12"/>
    <x v="753"/>
    <x v="2053"/>
    <n v="2"/>
    <n v="0"/>
    <x v="2211"/>
    <x v="0"/>
    <x v="0"/>
    <n v="0.5"/>
    <n v="7.6923076923076927E-2"/>
  </r>
  <r>
    <x v="4379"/>
    <s v="CA-2017-140830"/>
    <x v="672"/>
    <d v="2017-12-02T00:00:00"/>
    <s v="Second Class"/>
    <s v="PS-18970"/>
    <x v="28"/>
    <x v="2"/>
    <x v="0"/>
    <s v="Henderson"/>
    <x v="0"/>
    <n v="42420"/>
    <x v="0"/>
    <s v="OFF-EN-10002831"/>
    <x v="1"/>
    <x v="12"/>
    <x v="836"/>
    <x v="3337"/>
    <n v="2"/>
    <n v="0"/>
    <x v="3772"/>
    <x v="0"/>
    <x v="0"/>
    <n v="0.5"/>
    <n v="7.6923076923076927E-2"/>
  </r>
  <r>
    <x v="4380"/>
    <s v="CA-2017-152891"/>
    <x v="969"/>
    <d v="2017-10-30T00:00:00"/>
    <s v="Standard Class"/>
    <s v="TB-21625"/>
    <x v="577"/>
    <x v="0"/>
    <x v="0"/>
    <s v="San Francisco"/>
    <x v="1"/>
    <n v="94110"/>
    <x v="1"/>
    <s v="OFF-AR-10004648"/>
    <x v="1"/>
    <x v="6"/>
    <x v="626"/>
    <x v="780"/>
    <n v="3"/>
    <n v="0"/>
    <x v="803"/>
    <x v="1"/>
    <x v="0"/>
    <n v="0.5"/>
    <n v="6.6666666666666666E-2"/>
  </r>
  <r>
    <x v="4381"/>
    <s v="CA-2017-152891"/>
    <x v="969"/>
    <d v="2017-10-30T00:00:00"/>
    <s v="Standard Class"/>
    <s v="TB-21625"/>
    <x v="577"/>
    <x v="0"/>
    <x v="0"/>
    <s v="San Francisco"/>
    <x v="1"/>
    <n v="94110"/>
    <x v="1"/>
    <s v="FUR-TA-10001857"/>
    <x v="0"/>
    <x v="3"/>
    <x v="438"/>
    <x v="3338"/>
    <n v="3"/>
    <n v="0.2"/>
    <x v="3773"/>
    <x v="1"/>
    <x v="0"/>
    <n v="0.5"/>
    <n v="6.6666666666666666E-2"/>
  </r>
  <r>
    <x v="4382"/>
    <s v="US-2017-122784"/>
    <x v="603"/>
    <d v="2017-07-27T00:00:00"/>
    <s v="Standard Class"/>
    <s v="RA-19915"/>
    <x v="154"/>
    <x v="0"/>
    <x v="0"/>
    <s v="Highland Park"/>
    <x v="10"/>
    <n v="60035"/>
    <x v="2"/>
    <s v="OFF-BI-10000546"/>
    <x v="1"/>
    <x v="8"/>
    <x v="614"/>
    <x v="3339"/>
    <n v="5"/>
    <n v="0.8"/>
    <x v="3774"/>
    <x v="2"/>
    <x v="0"/>
    <n v="0.25"/>
    <n v="4.5454545454545456E-2"/>
  </r>
  <r>
    <x v="4383"/>
    <s v="US-2017-122784"/>
    <x v="603"/>
    <d v="2017-07-27T00:00:00"/>
    <s v="Standard Class"/>
    <s v="RA-19915"/>
    <x v="154"/>
    <x v="0"/>
    <x v="0"/>
    <s v="Highland Park"/>
    <x v="10"/>
    <n v="60035"/>
    <x v="2"/>
    <s v="FUR-BO-10004690"/>
    <x v="0"/>
    <x v="0"/>
    <x v="1645"/>
    <x v="3340"/>
    <n v="4"/>
    <n v="0.3"/>
    <x v="3775"/>
    <x v="2"/>
    <x v="0"/>
    <n v="0.25"/>
    <n v="4.5454545454545456E-2"/>
  </r>
  <r>
    <x v="4384"/>
    <s v="US-2017-122784"/>
    <x v="603"/>
    <d v="2017-07-27T00:00:00"/>
    <s v="Standard Class"/>
    <s v="RA-19915"/>
    <x v="154"/>
    <x v="0"/>
    <x v="0"/>
    <s v="Highland Park"/>
    <x v="10"/>
    <n v="60035"/>
    <x v="2"/>
    <s v="TEC-PH-10001557"/>
    <x v="2"/>
    <x v="7"/>
    <x v="664"/>
    <x v="2081"/>
    <n v="2"/>
    <n v="0.2"/>
    <x v="3508"/>
    <x v="2"/>
    <x v="0"/>
    <n v="0.25"/>
    <n v="4.5454545454545456E-2"/>
  </r>
  <r>
    <x v="4385"/>
    <s v="US-2017-122784"/>
    <x v="603"/>
    <d v="2017-07-27T00:00:00"/>
    <s v="Standard Class"/>
    <s v="RA-19915"/>
    <x v="154"/>
    <x v="0"/>
    <x v="0"/>
    <s v="Highland Park"/>
    <x v="10"/>
    <n v="60035"/>
    <x v="2"/>
    <s v="FUR-BO-10002545"/>
    <x v="0"/>
    <x v="0"/>
    <x v="37"/>
    <x v="3341"/>
    <n v="5"/>
    <n v="0.3"/>
    <x v="3776"/>
    <x v="2"/>
    <x v="0"/>
    <n v="0.25"/>
    <n v="4.5454545454545456E-2"/>
  </r>
  <r>
    <x v="4386"/>
    <s v="CA-2018-156811"/>
    <x v="189"/>
    <d v="2018-11-02T00:00:00"/>
    <s v="Standard Class"/>
    <s v="BP-11095"/>
    <x v="162"/>
    <x v="1"/>
    <x v="0"/>
    <s v="San Francisco"/>
    <x v="1"/>
    <n v="94122"/>
    <x v="1"/>
    <s v="OFF-AP-10001366"/>
    <x v="1"/>
    <x v="9"/>
    <x v="360"/>
    <x v="2911"/>
    <n v="4"/>
    <n v="0"/>
    <x v="3669"/>
    <x v="1"/>
    <x v="0"/>
    <n v="0.5"/>
    <n v="0.05"/>
  </r>
  <r>
    <x v="4387"/>
    <s v="CA-2018-156811"/>
    <x v="189"/>
    <d v="2018-11-02T00:00:00"/>
    <s v="Standard Class"/>
    <s v="BP-11095"/>
    <x v="162"/>
    <x v="1"/>
    <x v="0"/>
    <s v="San Francisco"/>
    <x v="1"/>
    <n v="94122"/>
    <x v="1"/>
    <s v="OFF-BI-10001628"/>
    <x v="1"/>
    <x v="8"/>
    <x v="1112"/>
    <x v="3148"/>
    <n v="3"/>
    <n v="0.2"/>
    <x v="3539"/>
    <x v="1"/>
    <x v="0"/>
    <n v="0.5"/>
    <n v="0.05"/>
  </r>
  <r>
    <x v="4388"/>
    <s v="CA-2019-111556"/>
    <x v="225"/>
    <d v="2019-11-22T00:00:00"/>
    <s v="First Class"/>
    <s v="CD-11920"/>
    <x v="303"/>
    <x v="0"/>
    <x v="0"/>
    <s v="New York City"/>
    <x v="15"/>
    <n v="10035"/>
    <x v="3"/>
    <s v="OFF-PA-10003651"/>
    <x v="1"/>
    <x v="10"/>
    <x v="652"/>
    <x v="1172"/>
    <n v="7"/>
    <n v="0"/>
    <x v="1216"/>
    <x v="3"/>
    <x v="1"/>
    <n v="0.25"/>
    <n v="0.1111111111111111"/>
  </r>
  <r>
    <x v="4389"/>
    <s v="CA-2019-111556"/>
    <x v="225"/>
    <d v="2019-11-22T00:00:00"/>
    <s v="First Class"/>
    <s v="CD-11920"/>
    <x v="303"/>
    <x v="0"/>
    <x v="0"/>
    <s v="New York City"/>
    <x v="15"/>
    <n v="10035"/>
    <x v="3"/>
    <s v="FUR-BO-10003159"/>
    <x v="0"/>
    <x v="0"/>
    <x v="1109"/>
    <x v="3342"/>
    <n v="2"/>
    <n v="0.2"/>
    <x v="3777"/>
    <x v="3"/>
    <x v="1"/>
    <n v="0.25"/>
    <n v="0.1111111111111111"/>
  </r>
  <r>
    <x v="4390"/>
    <s v="CA-2019-111556"/>
    <x v="225"/>
    <d v="2019-11-22T00:00:00"/>
    <s v="First Class"/>
    <s v="CD-11920"/>
    <x v="303"/>
    <x v="0"/>
    <x v="0"/>
    <s v="New York City"/>
    <x v="15"/>
    <n v="10035"/>
    <x v="3"/>
    <s v="TEC-PH-10001459"/>
    <x v="2"/>
    <x v="7"/>
    <x v="1447"/>
    <x v="3343"/>
    <n v="3"/>
    <n v="0"/>
    <x v="3710"/>
    <x v="3"/>
    <x v="1"/>
    <n v="0.25"/>
    <n v="0.1111111111111111"/>
  </r>
  <r>
    <x v="4391"/>
    <s v="CA-2019-111556"/>
    <x v="225"/>
    <d v="2019-11-22T00:00:00"/>
    <s v="First Class"/>
    <s v="CD-11920"/>
    <x v="303"/>
    <x v="0"/>
    <x v="0"/>
    <s v="New York City"/>
    <x v="15"/>
    <n v="10035"/>
    <x v="3"/>
    <s v="OFF-AR-10004602"/>
    <x v="1"/>
    <x v="6"/>
    <x v="1226"/>
    <x v="3344"/>
    <n v="3"/>
    <n v="0"/>
    <x v="3778"/>
    <x v="3"/>
    <x v="1"/>
    <n v="0.25"/>
    <n v="0.1111111111111111"/>
  </r>
  <r>
    <x v="4392"/>
    <s v="CA-2018-108868"/>
    <x v="162"/>
    <d v="2018-09-12T00:00:00"/>
    <s v="Standard Class"/>
    <s v="KB-16585"/>
    <x v="10"/>
    <x v="1"/>
    <x v="0"/>
    <s v="Dallas"/>
    <x v="5"/>
    <n v="75081"/>
    <x v="2"/>
    <s v="OFF-AR-10001953"/>
    <x v="1"/>
    <x v="6"/>
    <x v="400"/>
    <x v="467"/>
    <n v="2"/>
    <n v="0.2"/>
    <x v="478"/>
    <x v="2"/>
    <x v="0"/>
    <n v="0.5"/>
    <n v="4.3478260869565216E-2"/>
  </r>
  <r>
    <x v="4393"/>
    <s v="CA-2018-108868"/>
    <x v="162"/>
    <d v="2018-09-12T00:00:00"/>
    <s v="Standard Class"/>
    <s v="KB-16585"/>
    <x v="10"/>
    <x v="1"/>
    <x v="0"/>
    <s v="Dallas"/>
    <x v="5"/>
    <n v="75081"/>
    <x v="2"/>
    <s v="TEC-PH-10000923"/>
    <x v="2"/>
    <x v="7"/>
    <x v="1234"/>
    <x v="3345"/>
    <n v="5"/>
    <n v="0.2"/>
    <x v="3779"/>
    <x v="2"/>
    <x v="0"/>
    <n v="0.5"/>
    <n v="4.3478260869565216E-2"/>
  </r>
  <r>
    <x v="4394"/>
    <s v="CA-2016-142965"/>
    <x v="836"/>
    <d v="2016-07-20T00:00:00"/>
    <s v="Same Day"/>
    <s v="SW-20245"/>
    <x v="573"/>
    <x v="0"/>
    <x v="0"/>
    <s v="Springfield"/>
    <x v="24"/>
    <n v="45503"/>
    <x v="3"/>
    <s v="OFF-ST-10002583"/>
    <x v="1"/>
    <x v="4"/>
    <x v="571"/>
    <x v="3346"/>
    <n v="1"/>
    <n v="0.2"/>
    <x v="3780"/>
    <x v="3"/>
    <x v="0"/>
    <n v="0.5"/>
    <n v="0.1"/>
  </r>
  <r>
    <x v="4395"/>
    <s v="CA-2016-142965"/>
    <x v="836"/>
    <d v="2016-07-20T00:00:00"/>
    <s v="Same Day"/>
    <s v="SW-20245"/>
    <x v="573"/>
    <x v="0"/>
    <x v="0"/>
    <s v="Springfield"/>
    <x v="24"/>
    <n v="45503"/>
    <x v="3"/>
    <s v="OFF-BI-10000977"/>
    <x v="1"/>
    <x v="8"/>
    <x v="991"/>
    <x v="3347"/>
    <n v="3"/>
    <n v="0.7"/>
    <x v="3781"/>
    <x v="3"/>
    <x v="0"/>
    <n v="0.5"/>
    <n v="0.1"/>
  </r>
  <r>
    <x v="4396"/>
    <s v="CA-2018-148740"/>
    <x v="625"/>
    <d v="2018-11-19T00:00:00"/>
    <s v="Standard Class"/>
    <s v="AH-10690"/>
    <x v="706"/>
    <x v="1"/>
    <x v="0"/>
    <s v="San Diego"/>
    <x v="1"/>
    <n v="92024"/>
    <x v="1"/>
    <s v="TEC-PH-10002549"/>
    <x v="2"/>
    <x v="7"/>
    <x v="937"/>
    <x v="3348"/>
    <n v="2"/>
    <n v="0.2"/>
    <x v="3782"/>
    <x v="1"/>
    <x v="0"/>
    <n v="1"/>
    <n v="4.3478260869565216E-2"/>
  </r>
  <r>
    <x v="4397"/>
    <s v="US-2016-138758"/>
    <x v="970"/>
    <d v="2016-07-11T00:00:00"/>
    <s v="Standard Class"/>
    <s v="JL-15835"/>
    <x v="252"/>
    <x v="0"/>
    <x v="0"/>
    <s v="Philadelphia"/>
    <x v="9"/>
    <n v="19120"/>
    <x v="3"/>
    <s v="FUR-CH-10002880"/>
    <x v="0"/>
    <x v="1"/>
    <x v="809"/>
    <x v="3349"/>
    <n v="2"/>
    <n v="0.3"/>
    <x v="3783"/>
    <x v="3"/>
    <x v="1"/>
    <n v="0.5"/>
    <n v="2.9411764705882353E-2"/>
  </r>
  <r>
    <x v="4398"/>
    <s v="US-2016-138758"/>
    <x v="970"/>
    <d v="2016-07-11T00:00:00"/>
    <s v="Standard Class"/>
    <s v="JL-15835"/>
    <x v="252"/>
    <x v="0"/>
    <x v="0"/>
    <s v="Philadelphia"/>
    <x v="9"/>
    <n v="19120"/>
    <x v="3"/>
    <s v="FUR-FU-10003039"/>
    <x v="0"/>
    <x v="5"/>
    <x v="484"/>
    <x v="3350"/>
    <n v="2"/>
    <n v="0.2"/>
    <x v="3784"/>
    <x v="3"/>
    <x v="1"/>
    <n v="0.5"/>
    <n v="2.9411764705882353E-2"/>
  </r>
  <r>
    <x v="4399"/>
    <s v="CA-2018-131737"/>
    <x v="716"/>
    <d v="2018-03-17T00:00:00"/>
    <s v="Same Day"/>
    <s v="GZ-14470"/>
    <x v="47"/>
    <x v="0"/>
    <x v="0"/>
    <s v="Columbia"/>
    <x v="39"/>
    <n v="21044"/>
    <x v="3"/>
    <s v="OFF-EN-10003055"/>
    <x v="1"/>
    <x v="12"/>
    <x v="882"/>
    <x v="3351"/>
    <n v="5"/>
    <n v="0"/>
    <x v="3785"/>
    <x v="3"/>
    <x v="0"/>
    <n v="0.33333333333333331"/>
    <n v="7.1428571428571425E-2"/>
  </r>
  <r>
    <x v="4400"/>
    <s v="CA-2018-131737"/>
    <x v="716"/>
    <d v="2018-03-17T00:00:00"/>
    <s v="Same Day"/>
    <s v="GZ-14470"/>
    <x v="47"/>
    <x v="0"/>
    <x v="0"/>
    <s v="Columbia"/>
    <x v="39"/>
    <n v="21044"/>
    <x v="3"/>
    <s v="OFF-AP-10002945"/>
    <x v="1"/>
    <x v="9"/>
    <x v="228"/>
    <x v="3352"/>
    <n v="3"/>
    <n v="0"/>
    <x v="3786"/>
    <x v="3"/>
    <x v="0"/>
    <n v="0.33333333333333331"/>
    <n v="7.1428571428571425E-2"/>
  </r>
  <r>
    <x v="4401"/>
    <s v="CA-2018-131737"/>
    <x v="716"/>
    <d v="2018-03-17T00:00:00"/>
    <s v="Same Day"/>
    <s v="GZ-14470"/>
    <x v="47"/>
    <x v="0"/>
    <x v="0"/>
    <s v="Columbia"/>
    <x v="39"/>
    <n v="21044"/>
    <x v="3"/>
    <s v="FUR-FU-10004306"/>
    <x v="0"/>
    <x v="5"/>
    <x v="622"/>
    <x v="3353"/>
    <n v="5"/>
    <n v="0"/>
    <x v="3787"/>
    <x v="3"/>
    <x v="0"/>
    <n v="0.33333333333333331"/>
    <n v="7.1428571428571425E-2"/>
  </r>
  <r>
    <x v="4402"/>
    <s v="CA-2018-114538"/>
    <x v="482"/>
    <d v="2018-12-27T00:00:00"/>
    <s v="First Class"/>
    <s v="RC-19825"/>
    <x v="116"/>
    <x v="0"/>
    <x v="0"/>
    <s v="Colorado Springs"/>
    <x v="22"/>
    <n v="80906"/>
    <x v="1"/>
    <s v="OFF-AR-10002445"/>
    <x v="1"/>
    <x v="6"/>
    <x v="1646"/>
    <x v="3354"/>
    <n v="2"/>
    <n v="0.2"/>
    <x v="3788"/>
    <x v="1"/>
    <x v="0"/>
    <n v="1"/>
    <n v="0.1"/>
  </r>
  <r>
    <x v="4403"/>
    <s v="CA-2016-127936"/>
    <x v="814"/>
    <d v="2016-09-04T00:00:00"/>
    <s v="First Class"/>
    <s v="CL-12565"/>
    <x v="52"/>
    <x v="0"/>
    <x v="0"/>
    <s v="New York City"/>
    <x v="15"/>
    <n v="10009"/>
    <x v="3"/>
    <s v="OFF-AR-10002445"/>
    <x v="1"/>
    <x v="6"/>
    <x v="1646"/>
    <x v="3355"/>
    <n v="3"/>
    <n v="0"/>
    <x v="3789"/>
    <x v="3"/>
    <x v="0"/>
    <n v="1"/>
    <n v="3.5714285714285712E-2"/>
  </r>
  <r>
    <x v="4404"/>
    <s v="CA-2017-164336"/>
    <x v="761"/>
    <d v="2017-07-10T00:00:00"/>
    <s v="Standard Class"/>
    <s v="MW-18220"/>
    <x v="596"/>
    <x v="0"/>
    <x v="0"/>
    <s v="Philadelphia"/>
    <x v="9"/>
    <n v="19140"/>
    <x v="3"/>
    <s v="TEC-AC-10002345"/>
    <x v="2"/>
    <x v="11"/>
    <x v="175"/>
    <x v="3356"/>
    <n v="3"/>
    <n v="0.2"/>
    <x v="3790"/>
    <x v="3"/>
    <x v="0"/>
    <n v="0.5"/>
    <n v="7.1428571428571425E-2"/>
  </r>
  <r>
    <x v="4405"/>
    <s v="CA-2017-164336"/>
    <x v="761"/>
    <d v="2017-07-10T00:00:00"/>
    <s v="Standard Class"/>
    <s v="MW-18220"/>
    <x v="596"/>
    <x v="0"/>
    <x v="0"/>
    <s v="Philadelphia"/>
    <x v="9"/>
    <n v="19140"/>
    <x v="3"/>
    <s v="OFF-ST-10001558"/>
    <x v="1"/>
    <x v="4"/>
    <x v="719"/>
    <x v="2360"/>
    <n v="3"/>
    <n v="0.2"/>
    <x v="2565"/>
    <x v="3"/>
    <x v="0"/>
    <n v="0.5"/>
    <n v="7.1428571428571425E-2"/>
  </r>
  <r>
    <x v="4406"/>
    <s v="CA-2018-100041"/>
    <x v="73"/>
    <d v="2018-11-25T00:00:00"/>
    <s v="Standard Class"/>
    <s v="BF-10975"/>
    <x v="541"/>
    <x v="1"/>
    <x v="0"/>
    <s v="Columbus"/>
    <x v="14"/>
    <n v="47201"/>
    <x v="2"/>
    <s v="OFF-PA-10001622"/>
    <x v="1"/>
    <x v="10"/>
    <x v="702"/>
    <x v="3357"/>
    <n v="2"/>
    <n v="0"/>
    <x v="3791"/>
    <x v="2"/>
    <x v="0"/>
    <n v="0.33333333333333331"/>
    <n v="7.6923076923076927E-2"/>
  </r>
  <r>
    <x v="4407"/>
    <s v="CA-2018-100041"/>
    <x v="73"/>
    <d v="2018-11-25T00:00:00"/>
    <s v="Standard Class"/>
    <s v="BF-10975"/>
    <x v="541"/>
    <x v="1"/>
    <x v="0"/>
    <s v="Columbus"/>
    <x v="14"/>
    <n v="47201"/>
    <x v="2"/>
    <s v="OFF-PA-10000418"/>
    <x v="1"/>
    <x v="10"/>
    <x v="970"/>
    <x v="1836"/>
    <n v="3"/>
    <n v="0"/>
    <x v="1969"/>
    <x v="2"/>
    <x v="0"/>
    <n v="0.33333333333333331"/>
    <n v="7.6923076923076927E-2"/>
  </r>
  <r>
    <x v="4408"/>
    <s v="CA-2018-100041"/>
    <x v="73"/>
    <d v="2018-11-25T00:00:00"/>
    <s v="Standard Class"/>
    <s v="BF-10975"/>
    <x v="541"/>
    <x v="1"/>
    <x v="0"/>
    <s v="Columbus"/>
    <x v="14"/>
    <n v="47201"/>
    <x v="2"/>
    <s v="OFF-BI-10000343"/>
    <x v="1"/>
    <x v="8"/>
    <x v="186"/>
    <x v="3358"/>
    <n v="1"/>
    <n v="0"/>
    <x v="3792"/>
    <x v="2"/>
    <x v="0"/>
    <n v="0.33333333333333331"/>
    <n v="7.6923076923076927E-2"/>
  </r>
  <r>
    <x v="4409"/>
    <s v="US-2016-154879"/>
    <x v="457"/>
    <d v="2016-05-11T00:00:00"/>
    <s v="Standard Class"/>
    <s v="SN-20710"/>
    <x v="17"/>
    <x v="2"/>
    <x v="0"/>
    <s v="Los Angeles"/>
    <x v="1"/>
    <n v="90004"/>
    <x v="1"/>
    <s v="OFF-LA-10004425"/>
    <x v="1"/>
    <x v="2"/>
    <x v="859"/>
    <x v="399"/>
    <n v="2"/>
    <n v="0"/>
    <x v="2357"/>
    <x v="1"/>
    <x v="0"/>
    <n v="0.5"/>
    <n v="5.2631578947368418E-2"/>
  </r>
  <r>
    <x v="4410"/>
    <s v="US-2016-154879"/>
    <x v="457"/>
    <d v="2016-05-11T00:00:00"/>
    <s v="Standard Class"/>
    <s v="SN-20710"/>
    <x v="17"/>
    <x v="2"/>
    <x v="0"/>
    <s v="Los Angeles"/>
    <x v="1"/>
    <n v="90004"/>
    <x v="1"/>
    <s v="OFF-AR-10001897"/>
    <x v="1"/>
    <x v="6"/>
    <x v="646"/>
    <x v="1557"/>
    <n v="6"/>
    <n v="0"/>
    <x v="3793"/>
    <x v="1"/>
    <x v="0"/>
    <n v="0.5"/>
    <n v="5.2631578947368418E-2"/>
  </r>
  <r>
    <x v="4411"/>
    <s v="CA-2016-130624"/>
    <x v="261"/>
    <d v="2016-06-24T00:00:00"/>
    <s v="First Class"/>
    <s v="TB-21280"/>
    <x v="509"/>
    <x v="0"/>
    <x v="0"/>
    <s v="New York City"/>
    <x v="15"/>
    <n v="10024"/>
    <x v="3"/>
    <s v="OFF-PA-10003883"/>
    <x v="1"/>
    <x v="10"/>
    <x v="1238"/>
    <x v="1812"/>
    <n v="3"/>
    <n v="0"/>
    <x v="1942"/>
    <x v="3"/>
    <x v="0"/>
    <n v="0.33333333333333331"/>
    <n v="9.0909090909090912E-2"/>
  </r>
  <r>
    <x v="4412"/>
    <s v="CA-2016-130624"/>
    <x v="261"/>
    <d v="2016-06-24T00:00:00"/>
    <s v="First Class"/>
    <s v="TB-21280"/>
    <x v="509"/>
    <x v="0"/>
    <x v="0"/>
    <s v="New York City"/>
    <x v="15"/>
    <n v="10024"/>
    <x v="3"/>
    <s v="TEC-PH-10003963"/>
    <x v="2"/>
    <x v="7"/>
    <x v="517"/>
    <x v="903"/>
    <n v="3"/>
    <n v="0"/>
    <x v="3794"/>
    <x v="3"/>
    <x v="0"/>
    <n v="0.33333333333333331"/>
    <n v="9.0909090909090912E-2"/>
  </r>
  <r>
    <x v="4413"/>
    <s v="CA-2016-130624"/>
    <x v="261"/>
    <d v="2016-06-24T00:00:00"/>
    <s v="First Class"/>
    <s v="TB-21280"/>
    <x v="509"/>
    <x v="0"/>
    <x v="0"/>
    <s v="New York City"/>
    <x v="15"/>
    <n v="10024"/>
    <x v="3"/>
    <s v="OFF-AP-10001303"/>
    <x v="1"/>
    <x v="9"/>
    <x v="934"/>
    <x v="3359"/>
    <n v="3"/>
    <n v="0"/>
    <x v="3795"/>
    <x v="3"/>
    <x v="0"/>
    <n v="0.33333333333333331"/>
    <n v="9.0909090909090912E-2"/>
  </r>
  <r>
    <x v="4414"/>
    <s v="CA-2019-132339"/>
    <x v="971"/>
    <d v="2019-08-23T00:00:00"/>
    <s v="Standard Class"/>
    <s v="JB-15400"/>
    <x v="80"/>
    <x v="1"/>
    <x v="0"/>
    <s v="Lawrence"/>
    <x v="31"/>
    <n v="1841"/>
    <x v="3"/>
    <s v="OFF-BI-10003925"/>
    <x v="1"/>
    <x v="8"/>
    <x v="758"/>
    <x v="3360"/>
    <n v="1"/>
    <n v="0"/>
    <x v="3796"/>
    <x v="3"/>
    <x v="0"/>
    <n v="1"/>
    <n v="6.25E-2"/>
  </r>
  <r>
    <x v="4415"/>
    <s v="CA-2016-153983"/>
    <x v="503"/>
    <d v="2016-12-06T00:00:00"/>
    <s v="Standard Class"/>
    <s v="AH-10210"/>
    <x v="117"/>
    <x v="0"/>
    <x v="0"/>
    <s v="San Francisco"/>
    <x v="1"/>
    <n v="94122"/>
    <x v="1"/>
    <s v="TEC-PH-10004586"/>
    <x v="2"/>
    <x v="7"/>
    <x v="899"/>
    <x v="1181"/>
    <n v="2"/>
    <n v="0.2"/>
    <x v="1226"/>
    <x v="1"/>
    <x v="0"/>
    <n v="0.5"/>
    <n v="7.6923076923076927E-2"/>
  </r>
  <r>
    <x v="4416"/>
    <s v="CA-2016-153983"/>
    <x v="503"/>
    <d v="2016-12-06T00:00:00"/>
    <s v="Standard Class"/>
    <s v="AH-10210"/>
    <x v="117"/>
    <x v="0"/>
    <x v="0"/>
    <s v="San Francisco"/>
    <x v="1"/>
    <n v="94122"/>
    <x v="1"/>
    <s v="OFF-FA-10003495"/>
    <x v="1"/>
    <x v="13"/>
    <x v="128"/>
    <x v="3361"/>
    <n v="5"/>
    <n v="0"/>
    <x v="3797"/>
    <x v="1"/>
    <x v="0"/>
    <n v="0.5"/>
    <n v="7.6923076923076927E-2"/>
  </r>
  <r>
    <x v="4417"/>
    <s v="CA-2019-112900"/>
    <x v="359"/>
    <d v="2019-04-12T00:00:00"/>
    <s v="Second Class"/>
    <s v="KL-16645"/>
    <x v="107"/>
    <x v="0"/>
    <x v="0"/>
    <s v="Detroit"/>
    <x v="12"/>
    <n v="48205"/>
    <x v="2"/>
    <s v="OFF-BI-10002867"/>
    <x v="1"/>
    <x v="8"/>
    <x v="972"/>
    <x v="3362"/>
    <n v="8"/>
    <n v="0"/>
    <x v="3798"/>
    <x v="2"/>
    <x v="0"/>
    <n v="1"/>
    <n v="3.4482758620689655E-2"/>
  </r>
  <r>
    <x v="4418"/>
    <s v="CA-2016-160157"/>
    <x v="414"/>
    <d v="2016-12-27T00:00:00"/>
    <s v="Standard Class"/>
    <s v="MH-17455"/>
    <x v="708"/>
    <x v="0"/>
    <x v="0"/>
    <s v="Hamilton"/>
    <x v="24"/>
    <n v="45011"/>
    <x v="3"/>
    <s v="FUR-FU-10003773"/>
    <x v="0"/>
    <x v="5"/>
    <x v="125"/>
    <x v="3363"/>
    <n v="3"/>
    <n v="0.2"/>
    <x v="3799"/>
    <x v="3"/>
    <x v="0"/>
    <n v="1"/>
    <n v="9.0909090909090912E-2"/>
  </r>
  <r>
    <x v="4419"/>
    <s v="CA-2016-139633"/>
    <x v="506"/>
    <d v="2016-12-24T00:00:00"/>
    <s v="Standard Class"/>
    <s v="EC-14050"/>
    <x v="685"/>
    <x v="0"/>
    <x v="0"/>
    <s v="Columbus"/>
    <x v="24"/>
    <n v="43229"/>
    <x v="3"/>
    <s v="OFF-BI-10002954"/>
    <x v="1"/>
    <x v="8"/>
    <x v="1188"/>
    <x v="3364"/>
    <n v="4"/>
    <n v="0.7"/>
    <x v="3800"/>
    <x v="3"/>
    <x v="0"/>
    <n v="1"/>
    <n v="0.14285714285714285"/>
  </r>
  <r>
    <x v="4420"/>
    <s v="CA-2017-163090"/>
    <x v="972"/>
    <d v="2017-11-21T00:00:00"/>
    <s v="Second Class"/>
    <s v="GH-14665"/>
    <x v="348"/>
    <x v="0"/>
    <x v="0"/>
    <s v="Chicago"/>
    <x v="10"/>
    <n v="60610"/>
    <x v="2"/>
    <s v="OFF-SU-10002537"/>
    <x v="1"/>
    <x v="14"/>
    <x v="682"/>
    <x v="3365"/>
    <n v="5"/>
    <n v="0.2"/>
    <x v="3801"/>
    <x v="2"/>
    <x v="0"/>
    <n v="1"/>
    <n v="0.33333333333333331"/>
  </r>
  <r>
    <x v="4421"/>
    <s v="CA-2016-117016"/>
    <x v="530"/>
    <d v="2016-03-09T00:00:00"/>
    <s v="Standard Class"/>
    <s v="SC-20095"/>
    <x v="183"/>
    <x v="0"/>
    <x v="0"/>
    <s v="Margate"/>
    <x v="2"/>
    <n v="33063"/>
    <x v="0"/>
    <s v="OFF-AR-10001374"/>
    <x v="1"/>
    <x v="6"/>
    <x v="313"/>
    <x v="12"/>
    <n v="3"/>
    <n v="0.2"/>
    <x v="3802"/>
    <x v="0"/>
    <x v="0"/>
    <n v="1"/>
    <n v="4.5454545454545456E-2"/>
  </r>
  <r>
    <x v="4422"/>
    <s v="CA-2019-159464"/>
    <x v="796"/>
    <d v="2019-05-19T00:00:00"/>
    <s v="First Class"/>
    <s v="TB-21355"/>
    <x v="422"/>
    <x v="1"/>
    <x v="0"/>
    <s v="Sandy Springs"/>
    <x v="32"/>
    <n v="30328"/>
    <x v="0"/>
    <s v="OFF-AP-10001492"/>
    <x v="1"/>
    <x v="9"/>
    <x v="22"/>
    <x v="3366"/>
    <n v="2"/>
    <n v="0"/>
    <x v="3803"/>
    <x v="0"/>
    <x v="0"/>
    <n v="0.2"/>
    <n v="7.6923076923076927E-2"/>
  </r>
  <r>
    <x v="4423"/>
    <s v="CA-2019-159464"/>
    <x v="796"/>
    <d v="2019-05-19T00:00:00"/>
    <s v="First Class"/>
    <s v="TB-21355"/>
    <x v="422"/>
    <x v="1"/>
    <x v="0"/>
    <s v="Sandy Springs"/>
    <x v="32"/>
    <n v="30328"/>
    <x v="0"/>
    <s v="FUR-BO-10003546"/>
    <x v="0"/>
    <x v="0"/>
    <x v="1647"/>
    <x v="3367"/>
    <n v="3"/>
    <n v="0"/>
    <x v="3804"/>
    <x v="0"/>
    <x v="0"/>
    <n v="0.2"/>
    <n v="7.6923076923076927E-2"/>
  </r>
  <r>
    <x v="4424"/>
    <s v="CA-2019-159464"/>
    <x v="796"/>
    <d v="2019-05-19T00:00:00"/>
    <s v="First Class"/>
    <s v="TB-21355"/>
    <x v="422"/>
    <x v="1"/>
    <x v="0"/>
    <s v="Sandy Springs"/>
    <x v="32"/>
    <n v="30328"/>
    <x v="0"/>
    <s v="TEC-PH-10002185"/>
    <x v="2"/>
    <x v="7"/>
    <x v="1081"/>
    <x v="3368"/>
    <n v="5"/>
    <n v="0"/>
    <x v="3805"/>
    <x v="0"/>
    <x v="0"/>
    <n v="0.2"/>
    <n v="7.6923076923076927E-2"/>
  </r>
  <r>
    <x v="4425"/>
    <s v="CA-2019-159464"/>
    <x v="796"/>
    <d v="2019-05-19T00:00:00"/>
    <s v="First Class"/>
    <s v="TB-21355"/>
    <x v="422"/>
    <x v="1"/>
    <x v="0"/>
    <s v="Sandy Springs"/>
    <x v="32"/>
    <n v="30328"/>
    <x v="0"/>
    <s v="OFF-BI-10000315"/>
    <x v="1"/>
    <x v="8"/>
    <x v="412"/>
    <x v="3369"/>
    <n v="6"/>
    <n v="0"/>
    <x v="3806"/>
    <x v="0"/>
    <x v="0"/>
    <n v="0.2"/>
    <n v="7.6923076923076927E-2"/>
  </r>
  <r>
    <x v="4426"/>
    <s v="CA-2019-159464"/>
    <x v="796"/>
    <d v="2019-05-19T00:00:00"/>
    <s v="First Class"/>
    <s v="TB-21355"/>
    <x v="422"/>
    <x v="1"/>
    <x v="0"/>
    <s v="Sandy Springs"/>
    <x v="32"/>
    <n v="30328"/>
    <x v="0"/>
    <s v="TEC-PH-10002350"/>
    <x v="2"/>
    <x v="7"/>
    <x v="1467"/>
    <x v="392"/>
    <n v="2"/>
    <n v="0"/>
    <x v="3807"/>
    <x v="0"/>
    <x v="0"/>
    <n v="0.2"/>
    <n v="7.6923076923076927E-2"/>
  </r>
  <r>
    <x v="4427"/>
    <s v="US-2019-103226"/>
    <x v="585"/>
    <d v="2019-09-28T00:00:00"/>
    <s v="Standard Class"/>
    <s v="DW-13195"/>
    <x v="694"/>
    <x v="1"/>
    <x v="0"/>
    <s v="Albuquerque"/>
    <x v="27"/>
    <n v="87105"/>
    <x v="1"/>
    <s v="OFF-PA-10002666"/>
    <x v="1"/>
    <x v="10"/>
    <x v="188"/>
    <x v="3370"/>
    <n v="3"/>
    <n v="0"/>
    <x v="3808"/>
    <x v="1"/>
    <x v="0"/>
    <n v="1"/>
    <n v="0.1111111111111111"/>
  </r>
  <r>
    <x v="4428"/>
    <s v="CA-2019-119452"/>
    <x v="708"/>
    <d v="2019-03-27T00:00:00"/>
    <s v="Standard Class"/>
    <s v="CL-12565"/>
    <x v="52"/>
    <x v="0"/>
    <x v="0"/>
    <s v="Tulsa"/>
    <x v="26"/>
    <n v="74133"/>
    <x v="2"/>
    <s v="FUR-CH-10004495"/>
    <x v="0"/>
    <x v="1"/>
    <x v="1484"/>
    <x v="3371"/>
    <n v="6"/>
    <n v="0"/>
    <x v="3809"/>
    <x v="2"/>
    <x v="0"/>
    <n v="1"/>
    <n v="3.5714285714285712E-2"/>
  </r>
  <r>
    <x v="4429"/>
    <s v="CA-2019-147725"/>
    <x v="32"/>
    <d v="2019-09-14T00:00:00"/>
    <s v="Same Day"/>
    <s v="LT-17110"/>
    <x v="299"/>
    <x v="0"/>
    <x v="0"/>
    <s v="Orange"/>
    <x v="30"/>
    <n v="7050"/>
    <x v="3"/>
    <s v="OFF-AR-10001725"/>
    <x v="1"/>
    <x v="6"/>
    <x v="1549"/>
    <x v="421"/>
    <n v="3"/>
    <n v="0"/>
    <x v="3810"/>
    <x v="3"/>
    <x v="0"/>
    <n v="1"/>
    <n v="7.1428571428571425E-2"/>
  </r>
  <r>
    <x v="4430"/>
    <s v="CA-2018-168893"/>
    <x v="54"/>
    <d v="2018-11-08T00:00:00"/>
    <s v="Second Class"/>
    <s v="AP-10915"/>
    <x v="275"/>
    <x v="0"/>
    <x v="0"/>
    <s v="Henderson"/>
    <x v="0"/>
    <n v="42420"/>
    <x v="0"/>
    <s v="OFF-FA-10002280"/>
    <x v="1"/>
    <x v="13"/>
    <x v="659"/>
    <x v="3372"/>
    <n v="4"/>
    <n v="0"/>
    <x v="3811"/>
    <x v="0"/>
    <x v="0"/>
    <n v="0.2"/>
    <n v="3.2258064516129031E-2"/>
  </r>
  <r>
    <x v="4431"/>
    <s v="CA-2018-168893"/>
    <x v="54"/>
    <d v="2018-11-08T00:00:00"/>
    <s v="Second Class"/>
    <s v="AP-10915"/>
    <x v="275"/>
    <x v="0"/>
    <x v="0"/>
    <s v="Henderson"/>
    <x v="0"/>
    <n v="42420"/>
    <x v="0"/>
    <s v="OFF-AR-10001770"/>
    <x v="1"/>
    <x v="6"/>
    <x v="1588"/>
    <x v="3373"/>
    <n v="3"/>
    <n v="0"/>
    <x v="3812"/>
    <x v="0"/>
    <x v="0"/>
    <n v="0.2"/>
    <n v="3.2258064516129031E-2"/>
  </r>
  <r>
    <x v="4432"/>
    <s v="CA-2018-168893"/>
    <x v="54"/>
    <d v="2018-11-08T00:00:00"/>
    <s v="Second Class"/>
    <s v="AP-10915"/>
    <x v="275"/>
    <x v="0"/>
    <x v="0"/>
    <s v="Henderson"/>
    <x v="0"/>
    <n v="42420"/>
    <x v="0"/>
    <s v="FUR-FU-10002885"/>
    <x v="0"/>
    <x v="5"/>
    <x v="762"/>
    <x v="906"/>
    <n v="5"/>
    <n v="0"/>
    <x v="939"/>
    <x v="0"/>
    <x v="0"/>
    <n v="0.2"/>
    <n v="3.2258064516129031E-2"/>
  </r>
  <r>
    <x v="4433"/>
    <s v="CA-2018-168893"/>
    <x v="54"/>
    <d v="2018-11-08T00:00:00"/>
    <s v="Second Class"/>
    <s v="AP-10915"/>
    <x v="275"/>
    <x v="0"/>
    <x v="0"/>
    <s v="Henderson"/>
    <x v="0"/>
    <n v="42420"/>
    <x v="0"/>
    <s v="OFF-AR-10003772"/>
    <x v="1"/>
    <x v="6"/>
    <x v="1438"/>
    <x v="3374"/>
    <n v="1"/>
    <n v="0"/>
    <x v="3813"/>
    <x v="0"/>
    <x v="0"/>
    <n v="0.2"/>
    <n v="3.2258064516129031E-2"/>
  </r>
  <r>
    <x v="4434"/>
    <s v="CA-2018-168893"/>
    <x v="54"/>
    <d v="2018-11-08T00:00:00"/>
    <s v="Second Class"/>
    <s v="AP-10915"/>
    <x v="275"/>
    <x v="0"/>
    <x v="0"/>
    <s v="Henderson"/>
    <x v="0"/>
    <n v="42420"/>
    <x v="0"/>
    <s v="FUR-TA-10003392"/>
    <x v="0"/>
    <x v="3"/>
    <x v="1648"/>
    <x v="3375"/>
    <n v="3"/>
    <n v="0"/>
    <x v="3814"/>
    <x v="0"/>
    <x v="0"/>
    <n v="0.2"/>
    <n v="3.2258064516129031E-2"/>
  </r>
  <r>
    <x v="4435"/>
    <s v="CA-2018-163398"/>
    <x v="973"/>
    <d v="2018-05-08T00:00:00"/>
    <s v="Standard Class"/>
    <s v="CB-12415"/>
    <x v="558"/>
    <x v="0"/>
    <x v="0"/>
    <s v="Chicago"/>
    <x v="10"/>
    <n v="60653"/>
    <x v="2"/>
    <s v="OFF-BI-10000014"/>
    <x v="1"/>
    <x v="8"/>
    <x v="634"/>
    <x v="3376"/>
    <n v="1"/>
    <n v="0.8"/>
    <x v="3815"/>
    <x v="2"/>
    <x v="0"/>
    <n v="0.33333333333333331"/>
    <n v="8.3333333333333329E-2"/>
  </r>
  <r>
    <x v="4436"/>
    <s v="CA-2018-163398"/>
    <x v="973"/>
    <d v="2018-05-08T00:00:00"/>
    <s v="Standard Class"/>
    <s v="CB-12415"/>
    <x v="558"/>
    <x v="0"/>
    <x v="0"/>
    <s v="Chicago"/>
    <x v="10"/>
    <n v="60653"/>
    <x v="2"/>
    <s v="OFF-AR-10003217"/>
    <x v="1"/>
    <x v="6"/>
    <x v="1649"/>
    <x v="3377"/>
    <n v="7"/>
    <n v="0.2"/>
    <x v="3816"/>
    <x v="2"/>
    <x v="0"/>
    <n v="0.33333333333333331"/>
    <n v="8.3333333333333329E-2"/>
  </r>
  <r>
    <x v="4437"/>
    <s v="CA-2018-163398"/>
    <x v="973"/>
    <d v="2018-05-08T00:00:00"/>
    <s v="Standard Class"/>
    <s v="CB-12415"/>
    <x v="558"/>
    <x v="0"/>
    <x v="0"/>
    <s v="Chicago"/>
    <x v="10"/>
    <n v="60653"/>
    <x v="2"/>
    <s v="OFF-AP-10002403"/>
    <x v="1"/>
    <x v="9"/>
    <x v="1311"/>
    <x v="3378"/>
    <n v="3"/>
    <n v="0.8"/>
    <x v="3817"/>
    <x v="2"/>
    <x v="0"/>
    <n v="0.33333333333333331"/>
    <n v="8.3333333333333329E-2"/>
  </r>
  <r>
    <x v="4438"/>
    <s v="CA-2018-162726"/>
    <x v="797"/>
    <d v="2019-01-02T00:00:00"/>
    <s v="Standard Class"/>
    <s v="MT-17815"/>
    <x v="363"/>
    <x v="0"/>
    <x v="0"/>
    <s v="Port Arthur"/>
    <x v="5"/>
    <n v="77642"/>
    <x v="2"/>
    <s v="OFF-PA-10001972"/>
    <x v="1"/>
    <x v="10"/>
    <x v="1178"/>
    <x v="563"/>
    <n v="2"/>
    <n v="0.2"/>
    <x v="572"/>
    <x v="2"/>
    <x v="0"/>
    <n v="0.5"/>
    <n v="0.1"/>
  </r>
  <r>
    <x v="4439"/>
    <s v="CA-2018-162726"/>
    <x v="797"/>
    <d v="2019-01-02T00:00:00"/>
    <s v="Standard Class"/>
    <s v="MT-17815"/>
    <x v="363"/>
    <x v="0"/>
    <x v="0"/>
    <s v="Port Arthur"/>
    <x v="5"/>
    <n v="77642"/>
    <x v="2"/>
    <s v="OFF-PA-10004041"/>
    <x v="1"/>
    <x v="10"/>
    <x v="949"/>
    <x v="208"/>
    <n v="4"/>
    <n v="0.2"/>
    <x v="1267"/>
    <x v="2"/>
    <x v="0"/>
    <n v="0.5"/>
    <n v="0.1"/>
  </r>
  <r>
    <x v="4440"/>
    <s v="US-2018-111290"/>
    <x v="405"/>
    <d v="2018-07-26T00:00:00"/>
    <s v="Standard Class"/>
    <s v="DK-13375"/>
    <x v="589"/>
    <x v="0"/>
    <x v="0"/>
    <s v="Westland"/>
    <x v="12"/>
    <n v="48185"/>
    <x v="2"/>
    <s v="TEC-AC-10004975"/>
    <x v="2"/>
    <x v="11"/>
    <x v="982"/>
    <x v="3379"/>
    <n v="1"/>
    <n v="0"/>
    <x v="3818"/>
    <x v="2"/>
    <x v="0"/>
    <n v="0.25"/>
    <n v="4.3478260869565216E-2"/>
  </r>
  <r>
    <x v="4441"/>
    <s v="US-2018-111290"/>
    <x v="405"/>
    <d v="2018-07-26T00:00:00"/>
    <s v="Standard Class"/>
    <s v="DK-13375"/>
    <x v="589"/>
    <x v="0"/>
    <x v="0"/>
    <s v="Westland"/>
    <x v="12"/>
    <n v="48185"/>
    <x v="2"/>
    <s v="OFF-ST-10001932"/>
    <x v="1"/>
    <x v="4"/>
    <x v="1650"/>
    <x v="3380"/>
    <n v="5"/>
    <n v="0"/>
    <x v="3819"/>
    <x v="2"/>
    <x v="0"/>
    <n v="0.25"/>
    <n v="4.3478260869565216E-2"/>
  </r>
  <r>
    <x v="4442"/>
    <s v="US-2018-111290"/>
    <x v="405"/>
    <d v="2018-07-26T00:00:00"/>
    <s v="Standard Class"/>
    <s v="DK-13375"/>
    <x v="589"/>
    <x v="0"/>
    <x v="0"/>
    <s v="Westland"/>
    <x v="12"/>
    <n v="48185"/>
    <x v="2"/>
    <s v="OFF-AR-10001761"/>
    <x v="1"/>
    <x v="6"/>
    <x v="1651"/>
    <x v="2640"/>
    <n v="5"/>
    <n v="0"/>
    <x v="3820"/>
    <x v="2"/>
    <x v="0"/>
    <n v="0.25"/>
    <n v="4.3478260869565216E-2"/>
  </r>
  <r>
    <x v="4443"/>
    <s v="US-2018-111290"/>
    <x v="405"/>
    <d v="2018-07-26T00:00:00"/>
    <s v="Standard Class"/>
    <s v="DK-13375"/>
    <x v="589"/>
    <x v="0"/>
    <x v="0"/>
    <s v="Westland"/>
    <x v="12"/>
    <n v="48185"/>
    <x v="2"/>
    <s v="OFF-PA-10002262"/>
    <x v="1"/>
    <x v="10"/>
    <x v="1001"/>
    <x v="56"/>
    <n v="5"/>
    <n v="0"/>
    <x v="56"/>
    <x v="2"/>
    <x v="0"/>
    <n v="0.25"/>
    <n v="4.3478260869565216E-2"/>
  </r>
  <r>
    <x v="4444"/>
    <s v="US-2016-147704"/>
    <x v="912"/>
    <d v="2016-11-21T00:00:00"/>
    <s v="Standard Class"/>
    <s v="SR-20740"/>
    <x v="256"/>
    <x v="2"/>
    <x v="0"/>
    <s v="Bloomington"/>
    <x v="14"/>
    <n v="47401"/>
    <x v="2"/>
    <s v="OFF-EN-10004483"/>
    <x v="1"/>
    <x v="12"/>
    <x v="1344"/>
    <x v="2561"/>
    <n v="5"/>
    <n v="0"/>
    <x v="2808"/>
    <x v="2"/>
    <x v="0"/>
    <n v="0.25"/>
    <n v="8.3333333333333329E-2"/>
  </r>
  <r>
    <x v="4445"/>
    <s v="US-2016-147704"/>
    <x v="912"/>
    <d v="2016-11-21T00:00:00"/>
    <s v="Standard Class"/>
    <s v="SR-20740"/>
    <x v="256"/>
    <x v="2"/>
    <x v="0"/>
    <s v="Bloomington"/>
    <x v="14"/>
    <n v="47401"/>
    <x v="2"/>
    <s v="OFF-PA-10003270"/>
    <x v="1"/>
    <x v="10"/>
    <x v="1424"/>
    <x v="3381"/>
    <n v="6"/>
    <n v="0"/>
    <x v="3821"/>
    <x v="2"/>
    <x v="0"/>
    <n v="0.25"/>
    <n v="8.3333333333333329E-2"/>
  </r>
  <r>
    <x v="4446"/>
    <s v="US-2016-147704"/>
    <x v="912"/>
    <d v="2016-11-21T00:00:00"/>
    <s v="Standard Class"/>
    <s v="SR-20740"/>
    <x v="256"/>
    <x v="2"/>
    <x v="0"/>
    <s v="Bloomington"/>
    <x v="14"/>
    <n v="47401"/>
    <x v="2"/>
    <s v="OFF-BI-10001634"/>
    <x v="1"/>
    <x v="8"/>
    <x v="24"/>
    <x v="2769"/>
    <n v="4"/>
    <n v="0"/>
    <x v="3822"/>
    <x v="2"/>
    <x v="0"/>
    <n v="0.25"/>
    <n v="8.3333333333333329E-2"/>
  </r>
  <r>
    <x v="4447"/>
    <s v="US-2016-147704"/>
    <x v="912"/>
    <d v="2016-11-21T00:00:00"/>
    <s v="Standard Class"/>
    <s v="SR-20740"/>
    <x v="256"/>
    <x v="2"/>
    <x v="0"/>
    <s v="Bloomington"/>
    <x v="14"/>
    <n v="47401"/>
    <x v="2"/>
    <s v="OFF-ST-10000675"/>
    <x v="1"/>
    <x v="4"/>
    <x v="298"/>
    <x v="3382"/>
    <n v="5"/>
    <n v="0"/>
    <x v="3823"/>
    <x v="2"/>
    <x v="0"/>
    <n v="0.25"/>
    <n v="8.3333333333333329E-2"/>
  </r>
  <r>
    <x v="4448"/>
    <s v="CA-2017-121965"/>
    <x v="974"/>
    <d v="2017-06-23T00:00:00"/>
    <s v="Standard Class"/>
    <s v="LH-17155"/>
    <x v="109"/>
    <x v="0"/>
    <x v="0"/>
    <s v="Los Angeles"/>
    <x v="1"/>
    <n v="90032"/>
    <x v="1"/>
    <s v="FUR-FU-10000732"/>
    <x v="0"/>
    <x v="5"/>
    <x v="545"/>
    <x v="2391"/>
    <n v="2"/>
    <n v="0"/>
    <x v="3824"/>
    <x v="1"/>
    <x v="0"/>
    <n v="0.33333333333333331"/>
    <n v="5.2631578947368418E-2"/>
  </r>
  <r>
    <x v="4449"/>
    <s v="CA-2017-121965"/>
    <x v="974"/>
    <d v="2017-06-23T00:00:00"/>
    <s v="Standard Class"/>
    <s v="LH-17155"/>
    <x v="109"/>
    <x v="0"/>
    <x v="0"/>
    <s v="Los Angeles"/>
    <x v="1"/>
    <n v="90032"/>
    <x v="1"/>
    <s v="OFF-PA-10004355"/>
    <x v="1"/>
    <x v="10"/>
    <x v="1103"/>
    <x v="90"/>
    <n v="1"/>
    <n v="0"/>
    <x v="90"/>
    <x v="1"/>
    <x v="0"/>
    <n v="0.33333333333333331"/>
    <n v="5.2631578947368418E-2"/>
  </r>
  <r>
    <x v="4450"/>
    <s v="CA-2017-121965"/>
    <x v="974"/>
    <d v="2017-06-23T00:00:00"/>
    <s v="Standard Class"/>
    <s v="LH-17155"/>
    <x v="109"/>
    <x v="0"/>
    <x v="0"/>
    <s v="Los Angeles"/>
    <x v="1"/>
    <n v="90032"/>
    <x v="1"/>
    <s v="OFF-EN-10000056"/>
    <x v="1"/>
    <x v="12"/>
    <x v="633"/>
    <x v="737"/>
    <n v="3"/>
    <n v="0"/>
    <x v="755"/>
    <x v="1"/>
    <x v="0"/>
    <n v="0.33333333333333331"/>
    <n v="5.2631578947368418E-2"/>
  </r>
  <r>
    <x v="4451"/>
    <s v="CA-2018-147137"/>
    <x v="975"/>
    <d v="2018-07-06T00:00:00"/>
    <s v="First Class"/>
    <s v="AA-10645"/>
    <x v="731"/>
    <x v="0"/>
    <x v="0"/>
    <s v="San Francisco"/>
    <x v="1"/>
    <n v="94109"/>
    <x v="1"/>
    <s v="FUR-FU-10000221"/>
    <x v="0"/>
    <x v="5"/>
    <x v="534"/>
    <x v="3383"/>
    <n v="5"/>
    <n v="0"/>
    <x v="3825"/>
    <x v="1"/>
    <x v="0"/>
    <n v="0.25"/>
    <n v="5.5555555555555552E-2"/>
  </r>
  <r>
    <x v="4452"/>
    <s v="CA-2018-147137"/>
    <x v="975"/>
    <d v="2018-07-06T00:00:00"/>
    <s v="First Class"/>
    <s v="AA-10645"/>
    <x v="731"/>
    <x v="0"/>
    <x v="0"/>
    <s v="San Francisco"/>
    <x v="1"/>
    <n v="94109"/>
    <x v="1"/>
    <s v="OFF-EN-10003567"/>
    <x v="1"/>
    <x v="12"/>
    <x v="1652"/>
    <x v="3384"/>
    <n v="2"/>
    <n v="0"/>
    <x v="3826"/>
    <x v="1"/>
    <x v="0"/>
    <n v="0.25"/>
    <n v="5.5555555555555552E-2"/>
  </r>
  <r>
    <x v="4453"/>
    <s v="CA-2018-147137"/>
    <x v="975"/>
    <d v="2018-07-06T00:00:00"/>
    <s v="First Class"/>
    <s v="AA-10645"/>
    <x v="731"/>
    <x v="0"/>
    <x v="0"/>
    <s v="San Francisco"/>
    <x v="1"/>
    <n v="94109"/>
    <x v="1"/>
    <s v="FUR-BO-10001811"/>
    <x v="0"/>
    <x v="0"/>
    <x v="787"/>
    <x v="3385"/>
    <n v="5"/>
    <n v="0.15"/>
    <x v="3827"/>
    <x v="1"/>
    <x v="0"/>
    <n v="0.25"/>
    <n v="5.5555555555555552E-2"/>
  </r>
  <r>
    <x v="4454"/>
    <s v="CA-2018-147137"/>
    <x v="975"/>
    <d v="2018-07-06T00:00:00"/>
    <s v="First Class"/>
    <s v="AA-10645"/>
    <x v="731"/>
    <x v="0"/>
    <x v="0"/>
    <s v="San Francisco"/>
    <x v="1"/>
    <n v="94109"/>
    <x v="1"/>
    <s v="OFF-ST-10002486"/>
    <x v="1"/>
    <x v="4"/>
    <x v="700"/>
    <x v="3386"/>
    <n v="4"/>
    <n v="0"/>
    <x v="3828"/>
    <x v="1"/>
    <x v="0"/>
    <n v="0.25"/>
    <n v="5.5555555555555552E-2"/>
  </r>
  <r>
    <x v="4455"/>
    <s v="US-2017-146745"/>
    <x v="37"/>
    <d v="2017-09-08T00:00:00"/>
    <s v="Standard Class"/>
    <s v="AS-10630"/>
    <x v="357"/>
    <x v="2"/>
    <x v="0"/>
    <s v="San Francisco"/>
    <x v="1"/>
    <n v="94110"/>
    <x v="1"/>
    <s v="FUR-CH-10002372"/>
    <x v="0"/>
    <x v="1"/>
    <x v="395"/>
    <x v="434"/>
    <n v="2"/>
    <n v="0.2"/>
    <x v="3829"/>
    <x v="1"/>
    <x v="0"/>
    <n v="0.5"/>
    <n v="8.3333333333333329E-2"/>
  </r>
  <r>
    <x v="4456"/>
    <s v="US-2017-146745"/>
    <x v="37"/>
    <d v="2017-09-08T00:00:00"/>
    <s v="Standard Class"/>
    <s v="AS-10630"/>
    <x v="357"/>
    <x v="2"/>
    <x v="0"/>
    <s v="San Francisco"/>
    <x v="1"/>
    <n v="94110"/>
    <x v="1"/>
    <s v="OFF-BI-10003274"/>
    <x v="1"/>
    <x v="8"/>
    <x v="122"/>
    <x v="2925"/>
    <n v="2"/>
    <n v="0.2"/>
    <x v="3830"/>
    <x v="1"/>
    <x v="0"/>
    <n v="0.5"/>
    <n v="8.3333333333333329E-2"/>
  </r>
  <r>
    <x v="4457"/>
    <s v="CA-2019-115175"/>
    <x v="783"/>
    <d v="2019-08-12T00:00:00"/>
    <s v="Standard Class"/>
    <s v="MC-17575"/>
    <x v="430"/>
    <x v="0"/>
    <x v="0"/>
    <s v="San Jose"/>
    <x v="1"/>
    <n v="95123"/>
    <x v="1"/>
    <s v="OFF-PA-10001878"/>
    <x v="1"/>
    <x v="10"/>
    <x v="1170"/>
    <x v="1672"/>
    <n v="5"/>
    <n v="0"/>
    <x v="1770"/>
    <x v="1"/>
    <x v="0"/>
    <n v="1"/>
    <n v="9.0909090909090912E-2"/>
  </r>
  <r>
    <x v="4458"/>
    <s v="CA-2019-105851"/>
    <x v="677"/>
    <d v="2019-03-20T00:00:00"/>
    <s v="Standard Class"/>
    <s v="SE-20110"/>
    <x v="339"/>
    <x v="0"/>
    <x v="0"/>
    <s v="Denver"/>
    <x v="22"/>
    <n v="80219"/>
    <x v="1"/>
    <s v="OFF-SU-10002881"/>
    <x v="1"/>
    <x v="14"/>
    <x v="466"/>
    <x v="3387"/>
    <n v="2"/>
    <n v="0.2"/>
    <x v="3831"/>
    <x v="1"/>
    <x v="0"/>
    <n v="1"/>
    <n v="5.2631578947368418E-2"/>
  </r>
  <r>
    <x v="4459"/>
    <s v="US-2019-125717"/>
    <x v="394"/>
    <d v="2019-10-01T00:00:00"/>
    <s v="First Class"/>
    <s v="DS-13030"/>
    <x v="284"/>
    <x v="2"/>
    <x v="0"/>
    <s v="Aurora"/>
    <x v="22"/>
    <n v="80013"/>
    <x v="1"/>
    <s v="FUR-FU-10001979"/>
    <x v="0"/>
    <x v="5"/>
    <x v="514"/>
    <x v="3388"/>
    <n v="1"/>
    <n v="0.2"/>
    <x v="3832"/>
    <x v="1"/>
    <x v="0"/>
    <n v="0.16666666666666666"/>
    <n v="5.2631578947368418E-2"/>
  </r>
  <r>
    <x v="4460"/>
    <s v="US-2019-125717"/>
    <x v="394"/>
    <d v="2019-10-01T00:00:00"/>
    <s v="First Class"/>
    <s v="DS-13030"/>
    <x v="284"/>
    <x v="2"/>
    <x v="0"/>
    <s v="Aurora"/>
    <x v="22"/>
    <n v="80013"/>
    <x v="1"/>
    <s v="OFF-ST-10001522"/>
    <x v="1"/>
    <x v="4"/>
    <x v="197"/>
    <x v="2772"/>
    <n v="2"/>
    <n v="0.2"/>
    <x v="3078"/>
    <x v="1"/>
    <x v="0"/>
    <n v="0.16666666666666666"/>
    <n v="5.2631578947368418E-2"/>
  </r>
  <r>
    <x v="4461"/>
    <s v="US-2019-125717"/>
    <x v="394"/>
    <d v="2019-10-01T00:00:00"/>
    <s v="First Class"/>
    <s v="DS-13030"/>
    <x v="284"/>
    <x v="2"/>
    <x v="0"/>
    <s v="Aurora"/>
    <x v="22"/>
    <n v="80013"/>
    <x v="1"/>
    <s v="TEC-AC-10003657"/>
    <x v="2"/>
    <x v="11"/>
    <x v="152"/>
    <x v="157"/>
    <n v="2"/>
    <n v="0.2"/>
    <x v="159"/>
    <x v="1"/>
    <x v="0"/>
    <n v="0.16666666666666666"/>
    <n v="5.2631578947368418E-2"/>
  </r>
  <r>
    <x v="4462"/>
    <s v="US-2019-125717"/>
    <x v="394"/>
    <d v="2019-10-01T00:00:00"/>
    <s v="First Class"/>
    <s v="DS-13030"/>
    <x v="284"/>
    <x v="2"/>
    <x v="0"/>
    <s v="Aurora"/>
    <x v="22"/>
    <n v="80013"/>
    <x v="1"/>
    <s v="OFF-BI-10001718"/>
    <x v="1"/>
    <x v="8"/>
    <x v="1225"/>
    <x v="1996"/>
    <n v="4"/>
    <n v="0.7"/>
    <x v="2148"/>
    <x v="1"/>
    <x v="0"/>
    <n v="0.16666666666666666"/>
    <n v="5.2631578947368418E-2"/>
  </r>
  <r>
    <x v="4463"/>
    <s v="US-2019-125717"/>
    <x v="394"/>
    <d v="2019-10-01T00:00:00"/>
    <s v="First Class"/>
    <s v="DS-13030"/>
    <x v="284"/>
    <x v="2"/>
    <x v="0"/>
    <s v="Aurora"/>
    <x v="22"/>
    <n v="80013"/>
    <x v="1"/>
    <s v="OFF-PA-10003022"/>
    <x v="1"/>
    <x v="10"/>
    <x v="1653"/>
    <x v="646"/>
    <n v="3"/>
    <n v="0.2"/>
    <x v="1186"/>
    <x v="1"/>
    <x v="0"/>
    <n v="0.16666666666666666"/>
    <n v="5.2631578947368418E-2"/>
  </r>
  <r>
    <x v="4464"/>
    <s v="US-2019-125717"/>
    <x v="394"/>
    <d v="2019-10-01T00:00:00"/>
    <s v="First Class"/>
    <s v="DS-13030"/>
    <x v="284"/>
    <x v="2"/>
    <x v="0"/>
    <s v="Aurora"/>
    <x v="22"/>
    <n v="80013"/>
    <x v="1"/>
    <s v="OFF-AP-10000891"/>
    <x v="1"/>
    <x v="9"/>
    <x v="165"/>
    <x v="3389"/>
    <n v="2"/>
    <n v="0.2"/>
    <x v="3833"/>
    <x v="1"/>
    <x v="0"/>
    <n v="0.16666666666666666"/>
    <n v="5.2631578947368418E-2"/>
  </r>
  <r>
    <x v="4465"/>
    <s v="CA-2017-163895"/>
    <x v="976"/>
    <d v="2017-08-11T00:00:00"/>
    <s v="Standard Class"/>
    <s v="NS-18640"/>
    <x v="374"/>
    <x v="1"/>
    <x v="0"/>
    <s v="Boise"/>
    <x v="45"/>
    <n v="83704"/>
    <x v="1"/>
    <s v="OFF-BI-10004970"/>
    <x v="1"/>
    <x v="8"/>
    <x v="917"/>
    <x v="106"/>
    <n v="1"/>
    <n v="0.2"/>
    <x v="3834"/>
    <x v="1"/>
    <x v="0"/>
    <n v="1"/>
    <n v="3.8461538461538464E-2"/>
  </r>
  <r>
    <x v="4466"/>
    <s v="CA-2019-168641"/>
    <x v="221"/>
    <d v="2019-12-01T00:00:00"/>
    <s v="Standard Class"/>
    <s v="KA-16525"/>
    <x v="567"/>
    <x v="0"/>
    <x v="0"/>
    <s v="New York City"/>
    <x v="15"/>
    <n v="10035"/>
    <x v="3"/>
    <s v="OFF-AR-10003759"/>
    <x v="1"/>
    <x v="6"/>
    <x v="846"/>
    <x v="3390"/>
    <n v="9"/>
    <n v="0"/>
    <x v="3835"/>
    <x v="3"/>
    <x v="0"/>
    <n v="0.25"/>
    <n v="9.0909090909090912E-2"/>
  </r>
  <r>
    <x v="4467"/>
    <s v="CA-2019-168641"/>
    <x v="221"/>
    <d v="2019-12-01T00:00:00"/>
    <s v="Standard Class"/>
    <s v="KA-16525"/>
    <x v="567"/>
    <x v="0"/>
    <x v="0"/>
    <s v="New York City"/>
    <x v="15"/>
    <n v="10035"/>
    <x v="3"/>
    <s v="OFF-EN-10003001"/>
    <x v="1"/>
    <x v="12"/>
    <x v="964"/>
    <x v="1244"/>
    <n v="2"/>
    <n v="0"/>
    <x v="1292"/>
    <x v="3"/>
    <x v="0"/>
    <n v="0.25"/>
    <n v="9.0909090909090912E-2"/>
  </r>
  <r>
    <x v="4468"/>
    <s v="CA-2019-168641"/>
    <x v="221"/>
    <d v="2019-12-01T00:00:00"/>
    <s v="Standard Class"/>
    <s v="KA-16525"/>
    <x v="567"/>
    <x v="0"/>
    <x v="0"/>
    <s v="New York City"/>
    <x v="15"/>
    <n v="10035"/>
    <x v="3"/>
    <s v="FUR-BO-10000780"/>
    <x v="0"/>
    <x v="0"/>
    <x v="1318"/>
    <x v="244"/>
    <n v="2"/>
    <n v="0.2"/>
    <x v="3836"/>
    <x v="3"/>
    <x v="0"/>
    <n v="0.25"/>
    <n v="9.0909090909090912E-2"/>
  </r>
  <r>
    <x v="4469"/>
    <s v="CA-2019-168641"/>
    <x v="221"/>
    <d v="2019-12-01T00:00:00"/>
    <s v="Standard Class"/>
    <s v="KA-16525"/>
    <x v="567"/>
    <x v="0"/>
    <x v="0"/>
    <s v="New York City"/>
    <x v="15"/>
    <n v="10035"/>
    <x v="3"/>
    <s v="OFF-PA-10001972"/>
    <x v="1"/>
    <x v="10"/>
    <x v="1178"/>
    <x v="91"/>
    <n v="2"/>
    <n v="0"/>
    <x v="91"/>
    <x v="3"/>
    <x v="0"/>
    <n v="0.25"/>
    <n v="9.0909090909090912E-2"/>
  </r>
  <r>
    <x v="4470"/>
    <s v="CA-2019-156895"/>
    <x v="540"/>
    <d v="2019-05-12T00:00:00"/>
    <s v="Standard Class"/>
    <s v="DJ-13510"/>
    <x v="137"/>
    <x v="1"/>
    <x v="0"/>
    <s v="Philadelphia"/>
    <x v="9"/>
    <n v="19140"/>
    <x v="3"/>
    <s v="FUR-CH-10003535"/>
    <x v="0"/>
    <x v="1"/>
    <x v="1522"/>
    <x v="3391"/>
    <n v="3"/>
    <n v="0.3"/>
    <x v="3837"/>
    <x v="3"/>
    <x v="0"/>
    <n v="1"/>
    <n v="7.6923076923076927E-2"/>
  </r>
  <r>
    <x v="4471"/>
    <s v="CA-2019-121300"/>
    <x v="365"/>
    <d v="2019-09-29T00:00:00"/>
    <s v="Same Day"/>
    <s v="MG-17680"/>
    <x v="67"/>
    <x v="2"/>
    <x v="0"/>
    <s v="Mentor"/>
    <x v="24"/>
    <n v="44060"/>
    <x v="3"/>
    <s v="FUR-CH-10003774"/>
    <x v="0"/>
    <x v="1"/>
    <x v="1194"/>
    <x v="1346"/>
    <n v="1"/>
    <n v="0.3"/>
    <x v="3838"/>
    <x v="3"/>
    <x v="0"/>
    <n v="0.16666666666666666"/>
    <n v="0.1"/>
  </r>
  <r>
    <x v="4472"/>
    <s v="CA-2019-121300"/>
    <x v="365"/>
    <d v="2019-09-29T00:00:00"/>
    <s v="Same Day"/>
    <s v="MG-17680"/>
    <x v="67"/>
    <x v="2"/>
    <x v="0"/>
    <s v="Mentor"/>
    <x v="24"/>
    <n v="44060"/>
    <x v="3"/>
    <s v="TEC-AC-10004571"/>
    <x v="2"/>
    <x v="11"/>
    <x v="409"/>
    <x v="1977"/>
    <n v="3"/>
    <n v="0.2"/>
    <x v="3839"/>
    <x v="3"/>
    <x v="0"/>
    <n v="0.16666666666666666"/>
    <n v="0.1"/>
  </r>
  <r>
    <x v="4473"/>
    <s v="CA-2019-121300"/>
    <x v="365"/>
    <d v="2019-09-29T00:00:00"/>
    <s v="Same Day"/>
    <s v="MG-17680"/>
    <x v="67"/>
    <x v="2"/>
    <x v="0"/>
    <s v="Mentor"/>
    <x v="24"/>
    <n v="44060"/>
    <x v="3"/>
    <s v="FUR-TA-10004442"/>
    <x v="0"/>
    <x v="3"/>
    <x v="1654"/>
    <x v="2458"/>
    <n v="2"/>
    <n v="0.4"/>
    <x v="3840"/>
    <x v="3"/>
    <x v="0"/>
    <n v="0.16666666666666666"/>
    <n v="0.1"/>
  </r>
  <r>
    <x v="4474"/>
    <s v="CA-2019-121300"/>
    <x v="365"/>
    <d v="2019-09-29T00:00:00"/>
    <s v="Same Day"/>
    <s v="MG-17680"/>
    <x v="67"/>
    <x v="2"/>
    <x v="0"/>
    <s v="Mentor"/>
    <x v="24"/>
    <n v="44060"/>
    <x v="3"/>
    <s v="OFF-PA-10002787"/>
    <x v="1"/>
    <x v="10"/>
    <x v="1276"/>
    <x v="12"/>
    <n v="3"/>
    <n v="0.2"/>
    <x v="12"/>
    <x v="3"/>
    <x v="0"/>
    <n v="0.16666666666666666"/>
    <n v="0.1"/>
  </r>
  <r>
    <x v="4475"/>
    <s v="CA-2019-121300"/>
    <x v="365"/>
    <d v="2019-09-29T00:00:00"/>
    <s v="Same Day"/>
    <s v="MG-17680"/>
    <x v="67"/>
    <x v="2"/>
    <x v="0"/>
    <s v="Mentor"/>
    <x v="24"/>
    <n v="44060"/>
    <x v="3"/>
    <s v="FUR-FU-10004586"/>
    <x v="0"/>
    <x v="5"/>
    <x v="1482"/>
    <x v="3392"/>
    <n v="4"/>
    <n v="0.2"/>
    <x v="3841"/>
    <x v="3"/>
    <x v="0"/>
    <n v="0.16666666666666666"/>
    <n v="0.1"/>
  </r>
  <r>
    <x v="4476"/>
    <s v="CA-2019-121300"/>
    <x v="365"/>
    <d v="2019-09-29T00:00:00"/>
    <s v="Same Day"/>
    <s v="MG-17680"/>
    <x v="67"/>
    <x v="2"/>
    <x v="0"/>
    <s v="Mentor"/>
    <x v="24"/>
    <n v="44060"/>
    <x v="3"/>
    <s v="OFF-PA-10002606"/>
    <x v="1"/>
    <x v="10"/>
    <x v="1601"/>
    <x v="582"/>
    <n v="2"/>
    <n v="0.2"/>
    <x v="591"/>
    <x v="3"/>
    <x v="0"/>
    <n v="0.16666666666666666"/>
    <n v="0.1"/>
  </r>
  <r>
    <x v="4477"/>
    <s v="CA-2019-130211"/>
    <x v="760"/>
    <d v="2019-10-22T00:00:00"/>
    <s v="Same Day"/>
    <s v="BD-11620"/>
    <x v="379"/>
    <x v="0"/>
    <x v="0"/>
    <s v="Lawton"/>
    <x v="26"/>
    <n v="73505"/>
    <x v="2"/>
    <s v="OFF-ST-10000129"/>
    <x v="1"/>
    <x v="4"/>
    <x v="1655"/>
    <x v="3393"/>
    <n v="3"/>
    <n v="0"/>
    <x v="3842"/>
    <x v="2"/>
    <x v="0"/>
    <n v="0.5"/>
    <n v="0.125"/>
  </r>
  <r>
    <x v="4478"/>
    <s v="CA-2019-130211"/>
    <x v="760"/>
    <d v="2019-10-22T00:00:00"/>
    <s v="Same Day"/>
    <s v="BD-11620"/>
    <x v="379"/>
    <x v="0"/>
    <x v="0"/>
    <s v="Lawton"/>
    <x v="26"/>
    <n v="73505"/>
    <x v="2"/>
    <s v="FUR-TA-10003748"/>
    <x v="0"/>
    <x v="3"/>
    <x v="210"/>
    <x v="3394"/>
    <n v="2"/>
    <n v="0"/>
    <x v="3843"/>
    <x v="2"/>
    <x v="0"/>
    <n v="0.5"/>
    <n v="0.125"/>
  </r>
  <r>
    <x v="4479"/>
    <s v="CA-2016-147235"/>
    <x v="977"/>
    <d v="2016-03-28T00:00:00"/>
    <s v="Standard Class"/>
    <s v="CD-11920"/>
    <x v="303"/>
    <x v="0"/>
    <x v="0"/>
    <s v="New York City"/>
    <x v="15"/>
    <n v="10024"/>
    <x v="3"/>
    <s v="OFF-PA-10004948"/>
    <x v="1"/>
    <x v="10"/>
    <x v="1656"/>
    <x v="1691"/>
    <n v="5"/>
    <n v="0"/>
    <x v="1792"/>
    <x v="3"/>
    <x v="0"/>
    <n v="1"/>
    <n v="0.1111111111111111"/>
  </r>
  <r>
    <x v="4480"/>
    <s v="CA-2018-109365"/>
    <x v="54"/>
    <d v="2018-11-08T00:00:00"/>
    <s v="Standard Class"/>
    <s v="XP-21865"/>
    <x v="190"/>
    <x v="0"/>
    <x v="0"/>
    <s v="Los Angeles"/>
    <x v="1"/>
    <n v="90049"/>
    <x v="1"/>
    <s v="OFF-FA-10001561"/>
    <x v="1"/>
    <x v="13"/>
    <x v="839"/>
    <x v="53"/>
    <n v="7"/>
    <n v="0"/>
    <x v="3844"/>
    <x v="1"/>
    <x v="0"/>
    <n v="0.14285714285714285"/>
    <n v="3.5714285714285712E-2"/>
  </r>
  <r>
    <x v="4481"/>
    <s v="CA-2018-109365"/>
    <x v="54"/>
    <d v="2018-11-08T00:00:00"/>
    <s v="Standard Class"/>
    <s v="XP-21865"/>
    <x v="190"/>
    <x v="0"/>
    <x v="0"/>
    <s v="Los Angeles"/>
    <x v="1"/>
    <n v="90049"/>
    <x v="1"/>
    <s v="OFF-AP-10002998"/>
    <x v="1"/>
    <x v="9"/>
    <x v="1644"/>
    <x v="3395"/>
    <n v="2"/>
    <n v="0"/>
    <x v="3845"/>
    <x v="1"/>
    <x v="0"/>
    <n v="0.14285714285714285"/>
    <n v="3.5714285714285712E-2"/>
  </r>
  <r>
    <x v="4482"/>
    <s v="CA-2018-109365"/>
    <x v="54"/>
    <d v="2018-11-08T00:00:00"/>
    <s v="Standard Class"/>
    <s v="XP-21865"/>
    <x v="190"/>
    <x v="0"/>
    <x v="0"/>
    <s v="Los Angeles"/>
    <x v="1"/>
    <n v="90049"/>
    <x v="1"/>
    <s v="OFF-BI-10003981"/>
    <x v="1"/>
    <x v="8"/>
    <x v="109"/>
    <x v="2226"/>
    <n v="12"/>
    <n v="0.2"/>
    <x v="3846"/>
    <x v="1"/>
    <x v="0"/>
    <n v="0.14285714285714285"/>
    <n v="3.5714285714285712E-2"/>
  </r>
  <r>
    <x v="4483"/>
    <s v="CA-2018-109365"/>
    <x v="54"/>
    <d v="2018-11-08T00:00:00"/>
    <s v="Standard Class"/>
    <s v="XP-21865"/>
    <x v="190"/>
    <x v="0"/>
    <x v="0"/>
    <s v="Los Angeles"/>
    <x v="1"/>
    <n v="90049"/>
    <x v="1"/>
    <s v="OFF-PA-10001725"/>
    <x v="1"/>
    <x v="10"/>
    <x v="1657"/>
    <x v="2248"/>
    <n v="3"/>
    <n v="0"/>
    <x v="2427"/>
    <x v="1"/>
    <x v="0"/>
    <n v="0.14285714285714285"/>
    <n v="3.5714285714285712E-2"/>
  </r>
  <r>
    <x v="4484"/>
    <s v="CA-2018-109365"/>
    <x v="54"/>
    <d v="2018-11-08T00:00:00"/>
    <s v="Standard Class"/>
    <s v="XP-21865"/>
    <x v="190"/>
    <x v="0"/>
    <x v="0"/>
    <s v="Los Angeles"/>
    <x v="1"/>
    <n v="90049"/>
    <x v="1"/>
    <s v="OFF-BI-10002071"/>
    <x v="1"/>
    <x v="8"/>
    <x v="699"/>
    <x v="3396"/>
    <n v="2"/>
    <n v="0.2"/>
    <x v="3847"/>
    <x v="1"/>
    <x v="0"/>
    <n v="0.14285714285714285"/>
    <n v="3.5714285714285712E-2"/>
  </r>
  <r>
    <x v="4485"/>
    <s v="CA-2018-109365"/>
    <x v="54"/>
    <d v="2018-11-08T00:00:00"/>
    <s v="Standard Class"/>
    <s v="XP-21865"/>
    <x v="190"/>
    <x v="0"/>
    <x v="0"/>
    <s v="Los Angeles"/>
    <x v="1"/>
    <n v="90049"/>
    <x v="1"/>
    <s v="OFF-PA-10000477"/>
    <x v="1"/>
    <x v="10"/>
    <x v="1270"/>
    <x v="541"/>
    <n v="3"/>
    <n v="0"/>
    <x v="551"/>
    <x v="1"/>
    <x v="0"/>
    <n v="0.14285714285714285"/>
    <n v="3.5714285714285712E-2"/>
  </r>
  <r>
    <x v="4486"/>
    <s v="CA-2018-109365"/>
    <x v="54"/>
    <d v="2018-11-08T00:00:00"/>
    <s v="Standard Class"/>
    <s v="XP-21865"/>
    <x v="190"/>
    <x v="0"/>
    <x v="0"/>
    <s v="Los Angeles"/>
    <x v="1"/>
    <n v="90049"/>
    <x v="1"/>
    <s v="OFF-PA-10004359"/>
    <x v="1"/>
    <x v="10"/>
    <x v="1068"/>
    <x v="1836"/>
    <n v="3"/>
    <n v="0"/>
    <x v="1969"/>
    <x v="1"/>
    <x v="0"/>
    <n v="0.14285714285714285"/>
    <n v="3.5714285714285712E-2"/>
  </r>
  <r>
    <x v="4487"/>
    <s v="CA-2017-162621"/>
    <x v="577"/>
    <d v="2017-09-11T00:00:00"/>
    <s v="Standard Class"/>
    <s v="CA-12055"/>
    <x v="402"/>
    <x v="2"/>
    <x v="0"/>
    <s v="Houston"/>
    <x v="5"/>
    <n v="77036"/>
    <x v="2"/>
    <s v="OFF-BI-10000962"/>
    <x v="1"/>
    <x v="8"/>
    <x v="1513"/>
    <x v="3397"/>
    <n v="5"/>
    <n v="0.8"/>
    <x v="3848"/>
    <x v="2"/>
    <x v="0"/>
    <n v="0.33333333333333331"/>
    <n v="0.1"/>
  </r>
  <r>
    <x v="4488"/>
    <s v="CA-2017-162621"/>
    <x v="577"/>
    <d v="2017-09-11T00:00:00"/>
    <s v="Standard Class"/>
    <s v="CA-12055"/>
    <x v="402"/>
    <x v="2"/>
    <x v="0"/>
    <s v="Houston"/>
    <x v="5"/>
    <n v="77036"/>
    <x v="2"/>
    <s v="OFF-SU-10003567"/>
    <x v="1"/>
    <x v="14"/>
    <x v="1498"/>
    <x v="3398"/>
    <n v="9"/>
    <n v="0.2"/>
    <x v="3849"/>
    <x v="2"/>
    <x v="0"/>
    <n v="0.33333333333333331"/>
    <n v="0.1"/>
  </r>
  <r>
    <x v="4489"/>
    <s v="CA-2017-162621"/>
    <x v="577"/>
    <d v="2017-09-11T00:00:00"/>
    <s v="Standard Class"/>
    <s v="CA-12055"/>
    <x v="402"/>
    <x v="2"/>
    <x v="0"/>
    <s v="Houston"/>
    <x v="5"/>
    <n v="77036"/>
    <x v="2"/>
    <s v="OFF-BI-10003708"/>
    <x v="1"/>
    <x v="8"/>
    <x v="978"/>
    <x v="3399"/>
    <n v="3"/>
    <n v="0.8"/>
    <x v="3850"/>
    <x v="2"/>
    <x v="0"/>
    <n v="0.33333333333333331"/>
    <n v="0.1"/>
  </r>
  <r>
    <x v="4490"/>
    <s v="CA-2019-105921"/>
    <x v="718"/>
    <d v="2019-08-21T00:00:00"/>
    <s v="Standard Class"/>
    <s v="JM-15250"/>
    <x v="49"/>
    <x v="0"/>
    <x v="0"/>
    <s v="Los Angeles"/>
    <x v="1"/>
    <n v="90032"/>
    <x v="1"/>
    <s v="FUR-TA-10001095"/>
    <x v="0"/>
    <x v="3"/>
    <x v="616"/>
    <x v="3400"/>
    <n v="3"/>
    <n v="0.2"/>
    <x v="3851"/>
    <x v="1"/>
    <x v="0"/>
    <n v="1"/>
    <n v="5.2631578947368418E-2"/>
  </r>
  <r>
    <x v="4491"/>
    <s v="CA-2016-150798"/>
    <x v="588"/>
    <d v="2016-12-03T00:00:00"/>
    <s v="Second Class"/>
    <s v="JK-15730"/>
    <x v="300"/>
    <x v="0"/>
    <x v="0"/>
    <s v="Columbus"/>
    <x v="24"/>
    <n v="43229"/>
    <x v="3"/>
    <s v="TEC-CO-10001571"/>
    <x v="2"/>
    <x v="16"/>
    <x v="1563"/>
    <x v="3401"/>
    <n v="2"/>
    <n v="0.4"/>
    <x v="3852"/>
    <x v="3"/>
    <x v="0"/>
    <n v="0.25"/>
    <n v="0.05"/>
  </r>
  <r>
    <x v="4492"/>
    <s v="CA-2016-150798"/>
    <x v="588"/>
    <d v="2016-12-03T00:00:00"/>
    <s v="Second Class"/>
    <s v="JK-15730"/>
    <x v="300"/>
    <x v="0"/>
    <x v="0"/>
    <s v="Columbus"/>
    <x v="24"/>
    <n v="43229"/>
    <x v="3"/>
    <s v="FUR-FU-10000221"/>
    <x v="0"/>
    <x v="5"/>
    <x v="534"/>
    <x v="3402"/>
    <n v="2"/>
    <n v="0.2"/>
    <x v="3853"/>
    <x v="3"/>
    <x v="0"/>
    <n v="0.25"/>
    <n v="0.05"/>
  </r>
  <r>
    <x v="4493"/>
    <s v="CA-2016-150798"/>
    <x v="588"/>
    <d v="2016-12-03T00:00:00"/>
    <s v="Second Class"/>
    <s v="JK-15730"/>
    <x v="300"/>
    <x v="0"/>
    <x v="0"/>
    <s v="Columbus"/>
    <x v="24"/>
    <n v="43229"/>
    <x v="3"/>
    <s v="OFF-PA-10001972"/>
    <x v="1"/>
    <x v="10"/>
    <x v="1178"/>
    <x v="1590"/>
    <n v="7"/>
    <n v="0.2"/>
    <x v="1683"/>
    <x v="3"/>
    <x v="0"/>
    <n v="0.25"/>
    <n v="0.05"/>
  </r>
  <r>
    <x v="4494"/>
    <s v="CA-2016-150798"/>
    <x v="588"/>
    <d v="2016-12-03T00:00:00"/>
    <s v="Second Class"/>
    <s v="JK-15730"/>
    <x v="300"/>
    <x v="0"/>
    <x v="0"/>
    <s v="Columbus"/>
    <x v="24"/>
    <n v="43229"/>
    <x v="3"/>
    <s v="FUR-CH-10000015"/>
    <x v="0"/>
    <x v="1"/>
    <x v="378"/>
    <x v="3403"/>
    <n v="6"/>
    <n v="0.3"/>
    <x v="3854"/>
    <x v="3"/>
    <x v="0"/>
    <n v="0.25"/>
    <n v="0.05"/>
  </r>
  <r>
    <x v="4495"/>
    <s v="CA-2019-112753"/>
    <x v="978"/>
    <d v="2019-06-23T00:00:00"/>
    <s v="Standard Class"/>
    <s v="CC-12670"/>
    <x v="113"/>
    <x v="0"/>
    <x v="0"/>
    <s v="Los Angeles"/>
    <x v="1"/>
    <n v="90032"/>
    <x v="1"/>
    <s v="FUR-BO-10004015"/>
    <x v="0"/>
    <x v="0"/>
    <x v="574"/>
    <x v="3404"/>
    <n v="9"/>
    <n v="0.15"/>
    <x v="3855"/>
    <x v="1"/>
    <x v="1"/>
    <n v="0.5"/>
    <n v="7.1428571428571425E-2"/>
  </r>
  <r>
    <x v="4496"/>
    <s v="CA-2019-112753"/>
    <x v="978"/>
    <d v="2019-06-23T00:00:00"/>
    <s v="Standard Class"/>
    <s v="CC-12670"/>
    <x v="113"/>
    <x v="0"/>
    <x v="0"/>
    <s v="Los Angeles"/>
    <x v="1"/>
    <n v="90032"/>
    <x v="1"/>
    <s v="OFF-PA-10002036"/>
    <x v="1"/>
    <x v="10"/>
    <x v="329"/>
    <x v="789"/>
    <n v="6"/>
    <n v="0"/>
    <x v="3856"/>
    <x v="1"/>
    <x v="1"/>
    <n v="0.5"/>
    <n v="7.1428571428571425E-2"/>
  </r>
  <r>
    <x v="4497"/>
    <s v="CA-2019-155075"/>
    <x v="574"/>
    <d v="2019-12-09T00:00:00"/>
    <s v="Standard Class"/>
    <s v="GW-14605"/>
    <x v="543"/>
    <x v="0"/>
    <x v="0"/>
    <s v="Philadelphia"/>
    <x v="9"/>
    <n v="19140"/>
    <x v="3"/>
    <s v="OFF-BI-10003650"/>
    <x v="1"/>
    <x v="8"/>
    <x v="115"/>
    <x v="3405"/>
    <n v="4"/>
    <n v="0.7"/>
    <x v="3857"/>
    <x v="3"/>
    <x v="0"/>
    <n v="1"/>
    <n v="0.1111111111111111"/>
  </r>
  <r>
    <x v="4498"/>
    <s v="CA-2016-103401"/>
    <x v="871"/>
    <d v="2016-11-26T00:00:00"/>
    <s v="Standard Class"/>
    <s v="GR-14560"/>
    <x v="744"/>
    <x v="1"/>
    <x v="0"/>
    <s v="San Francisco"/>
    <x v="1"/>
    <n v="94110"/>
    <x v="1"/>
    <s v="OFF-PA-10003309"/>
    <x v="1"/>
    <x v="10"/>
    <x v="1152"/>
    <x v="91"/>
    <n v="2"/>
    <n v="0"/>
    <x v="91"/>
    <x v="1"/>
    <x v="0"/>
    <n v="1"/>
    <n v="0.2"/>
  </r>
  <r>
    <x v="4499"/>
    <s v="CA-2018-124814"/>
    <x v="342"/>
    <d v="2018-04-16T00:00:00"/>
    <s v="Standard Class"/>
    <s v="FM-14215"/>
    <x v="524"/>
    <x v="1"/>
    <x v="0"/>
    <s v="Bakersfield"/>
    <x v="1"/>
    <n v="93309"/>
    <x v="1"/>
    <s v="OFF-PA-10002787"/>
    <x v="1"/>
    <x v="10"/>
    <x v="1276"/>
    <x v="91"/>
    <n v="2"/>
    <n v="0"/>
    <x v="91"/>
    <x v="1"/>
    <x v="0"/>
    <n v="0.5"/>
    <n v="6.6666666666666666E-2"/>
  </r>
  <r>
    <x v="4500"/>
    <s v="CA-2018-124814"/>
    <x v="342"/>
    <d v="2018-04-16T00:00:00"/>
    <s v="Standard Class"/>
    <s v="FM-14215"/>
    <x v="524"/>
    <x v="1"/>
    <x v="0"/>
    <s v="Bakersfield"/>
    <x v="1"/>
    <n v="93309"/>
    <x v="1"/>
    <s v="OFF-BI-10000174"/>
    <x v="1"/>
    <x v="8"/>
    <x v="1444"/>
    <x v="350"/>
    <n v="5"/>
    <n v="0.2"/>
    <x v="3858"/>
    <x v="1"/>
    <x v="0"/>
    <n v="0.5"/>
    <n v="6.6666666666666666E-2"/>
  </r>
  <r>
    <x v="4501"/>
    <s v="CA-2016-116757"/>
    <x v="479"/>
    <d v="2016-07-04T00:00:00"/>
    <s v="Standard Class"/>
    <s v="MS-17980"/>
    <x v="99"/>
    <x v="1"/>
    <x v="0"/>
    <s v="Houston"/>
    <x v="5"/>
    <n v="77095"/>
    <x v="2"/>
    <s v="OFF-PA-10002005"/>
    <x v="1"/>
    <x v="10"/>
    <x v="510"/>
    <x v="233"/>
    <n v="5"/>
    <n v="0.2"/>
    <x v="1446"/>
    <x v="2"/>
    <x v="0"/>
    <n v="0.5"/>
    <n v="9.0909090909090912E-2"/>
  </r>
  <r>
    <x v="4502"/>
    <s v="CA-2016-116757"/>
    <x v="479"/>
    <d v="2016-07-04T00:00:00"/>
    <s v="Standard Class"/>
    <s v="MS-17980"/>
    <x v="99"/>
    <x v="1"/>
    <x v="0"/>
    <s v="Houston"/>
    <x v="5"/>
    <n v="77095"/>
    <x v="2"/>
    <s v="OFF-FA-10002815"/>
    <x v="1"/>
    <x v="13"/>
    <x v="128"/>
    <x v="3406"/>
    <n v="6"/>
    <n v="0.2"/>
    <x v="3859"/>
    <x v="2"/>
    <x v="0"/>
    <n v="0.5"/>
    <n v="9.0909090909090912E-2"/>
  </r>
  <r>
    <x v="4503"/>
    <s v="US-2016-138247"/>
    <x v="163"/>
    <d v="2016-12-29T00:00:00"/>
    <s v="Standard Class"/>
    <s v="BF-11170"/>
    <x v="408"/>
    <x v="2"/>
    <x v="0"/>
    <s v="Los Angeles"/>
    <x v="1"/>
    <n v="90045"/>
    <x v="1"/>
    <s v="TEC-PH-10000213"/>
    <x v="2"/>
    <x v="7"/>
    <x v="1658"/>
    <x v="3407"/>
    <n v="7"/>
    <n v="0.2"/>
    <x v="3860"/>
    <x v="1"/>
    <x v="0"/>
    <n v="0.16666666666666666"/>
    <n v="3.7037037037037035E-2"/>
  </r>
  <r>
    <x v="4504"/>
    <s v="US-2016-138247"/>
    <x v="163"/>
    <d v="2016-12-29T00:00:00"/>
    <s v="Standard Class"/>
    <s v="BF-11170"/>
    <x v="408"/>
    <x v="2"/>
    <x v="0"/>
    <s v="Los Angeles"/>
    <x v="1"/>
    <n v="90045"/>
    <x v="1"/>
    <s v="OFF-AP-10000828"/>
    <x v="1"/>
    <x v="9"/>
    <x v="1096"/>
    <x v="2759"/>
    <n v="2"/>
    <n v="0"/>
    <x v="3861"/>
    <x v="1"/>
    <x v="0"/>
    <n v="0.16666666666666666"/>
    <n v="3.7037037037037035E-2"/>
  </r>
  <r>
    <x v="4505"/>
    <s v="US-2016-138247"/>
    <x v="163"/>
    <d v="2016-12-29T00:00:00"/>
    <s v="Standard Class"/>
    <s v="BF-11170"/>
    <x v="408"/>
    <x v="2"/>
    <x v="0"/>
    <s v="Los Angeles"/>
    <x v="1"/>
    <n v="90045"/>
    <x v="1"/>
    <s v="TEC-AC-10004708"/>
    <x v="2"/>
    <x v="11"/>
    <x v="341"/>
    <x v="3408"/>
    <n v="3"/>
    <n v="0"/>
    <x v="3862"/>
    <x v="1"/>
    <x v="0"/>
    <n v="0.16666666666666666"/>
    <n v="3.7037037037037035E-2"/>
  </r>
  <r>
    <x v="4506"/>
    <s v="US-2016-138247"/>
    <x v="163"/>
    <d v="2016-12-29T00:00:00"/>
    <s v="Standard Class"/>
    <s v="BF-11170"/>
    <x v="408"/>
    <x v="2"/>
    <x v="0"/>
    <s v="Los Angeles"/>
    <x v="1"/>
    <n v="90045"/>
    <x v="1"/>
    <s v="TEC-PH-10001530"/>
    <x v="2"/>
    <x v="7"/>
    <x v="638"/>
    <x v="3409"/>
    <n v="3"/>
    <n v="0.2"/>
    <x v="3863"/>
    <x v="1"/>
    <x v="0"/>
    <n v="0.16666666666666666"/>
    <n v="3.7037037037037035E-2"/>
  </r>
  <r>
    <x v="4507"/>
    <s v="US-2016-138247"/>
    <x v="163"/>
    <d v="2016-12-29T00:00:00"/>
    <s v="Standard Class"/>
    <s v="BF-11170"/>
    <x v="408"/>
    <x v="2"/>
    <x v="0"/>
    <s v="Los Angeles"/>
    <x v="1"/>
    <n v="90045"/>
    <x v="1"/>
    <s v="OFF-ST-10002301"/>
    <x v="1"/>
    <x v="4"/>
    <x v="1499"/>
    <x v="2422"/>
    <n v="1"/>
    <n v="0"/>
    <x v="3864"/>
    <x v="1"/>
    <x v="0"/>
    <n v="0.16666666666666666"/>
    <n v="3.7037037037037035E-2"/>
  </r>
  <r>
    <x v="4508"/>
    <s v="US-2016-138247"/>
    <x v="163"/>
    <d v="2016-12-29T00:00:00"/>
    <s v="Standard Class"/>
    <s v="BF-11170"/>
    <x v="408"/>
    <x v="2"/>
    <x v="0"/>
    <s v="Los Angeles"/>
    <x v="1"/>
    <n v="90045"/>
    <x v="1"/>
    <s v="FUR-FU-10002554"/>
    <x v="0"/>
    <x v="5"/>
    <x v="921"/>
    <x v="1169"/>
    <n v="1"/>
    <n v="0"/>
    <x v="1213"/>
    <x v="1"/>
    <x v="0"/>
    <n v="0.16666666666666666"/>
    <n v="3.7037037037037035E-2"/>
  </r>
  <r>
    <x v="4509"/>
    <s v="CA-2019-167003"/>
    <x v="979"/>
    <d v="2019-05-29T00:00:00"/>
    <s v="Standard Class"/>
    <s v="VS-21820"/>
    <x v="745"/>
    <x v="0"/>
    <x v="0"/>
    <s v="Los Angeles"/>
    <x v="1"/>
    <n v="90036"/>
    <x v="1"/>
    <s v="FUR-TA-10001520"/>
    <x v="0"/>
    <x v="3"/>
    <x v="718"/>
    <x v="2473"/>
    <n v="3"/>
    <n v="0.2"/>
    <x v="2706"/>
    <x v="1"/>
    <x v="1"/>
    <n v="1"/>
    <n v="0.125"/>
  </r>
  <r>
    <x v="4510"/>
    <s v="CA-2018-119935"/>
    <x v="338"/>
    <d v="2018-11-14T00:00:00"/>
    <s v="Standard Class"/>
    <s v="KM-16225"/>
    <x v="366"/>
    <x v="1"/>
    <x v="0"/>
    <s v="Springfield"/>
    <x v="25"/>
    <n v="65807"/>
    <x v="2"/>
    <s v="FUR-FU-10001085"/>
    <x v="0"/>
    <x v="5"/>
    <x v="1599"/>
    <x v="3410"/>
    <n v="2"/>
    <n v="0"/>
    <x v="3865"/>
    <x v="2"/>
    <x v="0"/>
    <n v="0.5"/>
    <n v="5.2631578947368418E-2"/>
  </r>
  <r>
    <x v="4511"/>
    <s v="CA-2018-119935"/>
    <x v="338"/>
    <d v="2018-11-14T00:00:00"/>
    <s v="Standard Class"/>
    <s v="KM-16225"/>
    <x v="366"/>
    <x v="1"/>
    <x v="0"/>
    <s v="Springfield"/>
    <x v="25"/>
    <n v="65807"/>
    <x v="2"/>
    <s v="OFF-BI-10001597"/>
    <x v="1"/>
    <x v="8"/>
    <x v="798"/>
    <x v="3411"/>
    <n v="2"/>
    <n v="0"/>
    <x v="3866"/>
    <x v="2"/>
    <x v="0"/>
    <n v="0.5"/>
    <n v="5.2631578947368418E-2"/>
  </r>
  <r>
    <x v="4512"/>
    <s v="CA-2018-118969"/>
    <x v="824"/>
    <d v="2018-10-03T00:00:00"/>
    <s v="First Class"/>
    <s v="LP-17095"/>
    <x v="431"/>
    <x v="0"/>
    <x v="0"/>
    <s v="Phoenix"/>
    <x v="16"/>
    <n v="85023"/>
    <x v="1"/>
    <s v="OFF-BI-10002429"/>
    <x v="1"/>
    <x v="8"/>
    <x v="472"/>
    <x v="3412"/>
    <n v="6"/>
    <n v="0.7"/>
    <x v="3867"/>
    <x v="1"/>
    <x v="0"/>
    <n v="1"/>
    <n v="6.6666666666666666E-2"/>
  </r>
  <r>
    <x v="4513"/>
    <s v="CA-2018-145240"/>
    <x v="47"/>
    <d v="2018-09-08T00:00:00"/>
    <s v="First Class"/>
    <s v="BG-11740"/>
    <x v="696"/>
    <x v="0"/>
    <x v="0"/>
    <s v="Houston"/>
    <x v="5"/>
    <n v="77070"/>
    <x v="2"/>
    <s v="OFF-ST-10001590"/>
    <x v="1"/>
    <x v="4"/>
    <x v="147"/>
    <x v="3413"/>
    <n v="1"/>
    <n v="0.2"/>
    <x v="3868"/>
    <x v="2"/>
    <x v="0"/>
    <n v="1"/>
    <n v="0.14285714285714285"/>
  </r>
  <r>
    <x v="4514"/>
    <s v="CA-2018-120873"/>
    <x v="189"/>
    <d v="2018-11-01T00:00:00"/>
    <s v="Second Class"/>
    <s v="BW-11200"/>
    <x v="572"/>
    <x v="0"/>
    <x v="0"/>
    <s v="Hampton"/>
    <x v="17"/>
    <n v="23666"/>
    <x v="0"/>
    <s v="FUR-CH-10000847"/>
    <x v="0"/>
    <x v="1"/>
    <x v="995"/>
    <x v="3414"/>
    <n v="1"/>
    <n v="0"/>
    <x v="3869"/>
    <x v="0"/>
    <x v="1"/>
    <n v="1"/>
    <n v="0.1"/>
  </r>
  <r>
    <x v="4515"/>
    <s v="US-2019-111920"/>
    <x v="760"/>
    <d v="2019-10-26T00:00:00"/>
    <s v="Standard Class"/>
    <s v="PS-18970"/>
    <x v="28"/>
    <x v="2"/>
    <x v="0"/>
    <s v="Tulsa"/>
    <x v="26"/>
    <n v="74133"/>
    <x v="2"/>
    <s v="OFF-AR-10003179"/>
    <x v="1"/>
    <x v="6"/>
    <x v="1574"/>
    <x v="2978"/>
    <n v="4"/>
    <n v="0"/>
    <x v="3321"/>
    <x v="2"/>
    <x v="0"/>
    <n v="1"/>
    <n v="7.6923076923076927E-2"/>
  </r>
  <r>
    <x v="4516"/>
    <s v="US-2018-128678"/>
    <x v="306"/>
    <d v="2018-09-20T00:00:00"/>
    <s v="Standard Class"/>
    <s v="RB-19570"/>
    <x v="262"/>
    <x v="0"/>
    <x v="0"/>
    <s v="Seattle"/>
    <x v="4"/>
    <n v="98105"/>
    <x v="1"/>
    <s v="OFF-PA-10000807"/>
    <x v="1"/>
    <x v="10"/>
    <x v="1659"/>
    <x v="1591"/>
    <n v="5"/>
    <n v="0"/>
    <x v="3870"/>
    <x v="1"/>
    <x v="0"/>
    <n v="0.5"/>
    <n v="0.1111111111111111"/>
  </r>
  <r>
    <x v="4517"/>
    <s v="US-2018-128678"/>
    <x v="306"/>
    <d v="2018-09-20T00:00:00"/>
    <s v="Standard Class"/>
    <s v="RB-19570"/>
    <x v="262"/>
    <x v="0"/>
    <x v="0"/>
    <s v="Seattle"/>
    <x v="4"/>
    <n v="98105"/>
    <x v="1"/>
    <s v="OFF-BI-10002103"/>
    <x v="1"/>
    <x v="8"/>
    <x v="530"/>
    <x v="3415"/>
    <n v="7"/>
    <n v="0.2"/>
    <x v="3871"/>
    <x v="1"/>
    <x v="0"/>
    <n v="0.5"/>
    <n v="0.1111111111111111"/>
  </r>
  <r>
    <x v="4518"/>
    <s v="CA-2018-101385"/>
    <x v="477"/>
    <d v="2018-10-01T00:00:00"/>
    <s v="Standard Class"/>
    <s v="JW-16075"/>
    <x v="493"/>
    <x v="0"/>
    <x v="0"/>
    <s v="San Francisco"/>
    <x v="1"/>
    <n v="94109"/>
    <x v="1"/>
    <s v="OFF-AR-10004441"/>
    <x v="1"/>
    <x v="6"/>
    <x v="155"/>
    <x v="3416"/>
    <n v="4"/>
    <n v="0"/>
    <x v="3872"/>
    <x v="1"/>
    <x v="0"/>
    <n v="1"/>
    <n v="0.14285714285714285"/>
  </r>
  <r>
    <x v="4519"/>
    <s v="CA-2019-107167"/>
    <x v="193"/>
    <d v="2019-06-14T00:00:00"/>
    <s v="Standard Class"/>
    <s v="ND-18460"/>
    <x v="540"/>
    <x v="1"/>
    <x v="0"/>
    <s v="Jacksonville"/>
    <x v="2"/>
    <n v="32216"/>
    <x v="0"/>
    <s v="OFF-ST-10003805"/>
    <x v="1"/>
    <x v="4"/>
    <x v="1660"/>
    <x v="3417"/>
    <n v="8"/>
    <n v="0.2"/>
    <x v="3873"/>
    <x v="0"/>
    <x v="0"/>
    <n v="1"/>
    <n v="0.125"/>
  </r>
  <r>
    <x v="4520"/>
    <s v="CA-2016-109491"/>
    <x v="980"/>
    <d v="2016-02-26T00:00:00"/>
    <s v="Standard Class"/>
    <s v="LC-16930"/>
    <x v="18"/>
    <x v="1"/>
    <x v="0"/>
    <s v="Richmond"/>
    <x v="14"/>
    <n v="47374"/>
    <x v="2"/>
    <s v="TEC-AC-10001284"/>
    <x v="2"/>
    <x v="11"/>
    <x v="1181"/>
    <x v="1038"/>
    <n v="3"/>
    <n v="0"/>
    <x v="3874"/>
    <x v="2"/>
    <x v="0"/>
    <n v="0.5"/>
    <n v="7.1428571428571425E-2"/>
  </r>
  <r>
    <x v="4521"/>
    <s v="CA-2016-109491"/>
    <x v="980"/>
    <d v="2016-02-26T00:00:00"/>
    <s v="Standard Class"/>
    <s v="LC-16930"/>
    <x v="18"/>
    <x v="1"/>
    <x v="0"/>
    <s v="Richmond"/>
    <x v="14"/>
    <n v="47374"/>
    <x v="2"/>
    <s v="FUR-FU-10000221"/>
    <x v="0"/>
    <x v="5"/>
    <x v="534"/>
    <x v="2352"/>
    <n v="4"/>
    <n v="0"/>
    <x v="2555"/>
    <x v="2"/>
    <x v="0"/>
    <n v="0.5"/>
    <n v="7.1428571428571425E-2"/>
  </r>
  <r>
    <x v="4522"/>
    <s v="CA-2019-105445"/>
    <x v="297"/>
    <d v="2019-02-25T00:00:00"/>
    <s v="Second Class"/>
    <s v="BP-11095"/>
    <x v="162"/>
    <x v="1"/>
    <x v="0"/>
    <s v="Louisville"/>
    <x v="22"/>
    <n v="80027"/>
    <x v="1"/>
    <s v="OFF-FA-10001229"/>
    <x v="1"/>
    <x v="13"/>
    <x v="128"/>
    <x v="3418"/>
    <n v="3"/>
    <n v="0.2"/>
    <x v="3875"/>
    <x v="1"/>
    <x v="0"/>
    <n v="1"/>
    <n v="0.05"/>
  </r>
  <r>
    <x v="4523"/>
    <s v="CA-2016-107454"/>
    <x v="981"/>
    <d v="2016-11-06T00:00:00"/>
    <s v="Standard Class"/>
    <s v="RD-19720"/>
    <x v="742"/>
    <x v="0"/>
    <x v="0"/>
    <s v="New York City"/>
    <x v="15"/>
    <n v="10024"/>
    <x v="3"/>
    <s v="OFF-LA-10001569"/>
    <x v="1"/>
    <x v="2"/>
    <x v="639"/>
    <x v="1981"/>
    <n v="7"/>
    <n v="0"/>
    <x v="3876"/>
    <x v="3"/>
    <x v="0"/>
    <n v="0.5"/>
    <n v="0.05"/>
  </r>
  <r>
    <x v="4524"/>
    <s v="CA-2016-107454"/>
    <x v="981"/>
    <d v="2016-11-06T00:00:00"/>
    <s v="Standard Class"/>
    <s v="RD-19720"/>
    <x v="742"/>
    <x v="0"/>
    <x v="0"/>
    <s v="New York City"/>
    <x v="15"/>
    <n v="10024"/>
    <x v="3"/>
    <s v="FUR-FU-10004018"/>
    <x v="0"/>
    <x v="5"/>
    <x v="936"/>
    <x v="3419"/>
    <n v="6"/>
    <n v="0"/>
    <x v="3877"/>
    <x v="3"/>
    <x v="0"/>
    <n v="0.5"/>
    <n v="0.05"/>
  </r>
  <r>
    <x v="4525"/>
    <s v="US-2019-105046"/>
    <x v="729"/>
    <d v="2019-07-23T00:00:00"/>
    <s v="Standard Class"/>
    <s v="BE-11335"/>
    <x v="336"/>
    <x v="2"/>
    <x v="0"/>
    <s v="Rome"/>
    <x v="15"/>
    <n v="13440"/>
    <x v="3"/>
    <s v="TEC-PH-10004536"/>
    <x v="2"/>
    <x v="7"/>
    <x v="150"/>
    <x v="3420"/>
    <n v="2"/>
    <n v="0"/>
    <x v="3878"/>
    <x v="3"/>
    <x v="1"/>
    <n v="0.33333333333333331"/>
    <n v="0.1111111111111111"/>
  </r>
  <r>
    <x v="4526"/>
    <s v="US-2019-105046"/>
    <x v="729"/>
    <d v="2019-07-23T00:00:00"/>
    <s v="Standard Class"/>
    <s v="BE-11335"/>
    <x v="336"/>
    <x v="2"/>
    <x v="0"/>
    <s v="Rome"/>
    <x v="15"/>
    <n v="13440"/>
    <x v="3"/>
    <s v="OFF-PA-10004353"/>
    <x v="1"/>
    <x v="10"/>
    <x v="1661"/>
    <x v="3421"/>
    <n v="5"/>
    <n v="0"/>
    <x v="3879"/>
    <x v="3"/>
    <x v="1"/>
    <n v="0.33333333333333331"/>
    <n v="0.1111111111111111"/>
  </r>
  <r>
    <x v="4527"/>
    <s v="US-2019-105046"/>
    <x v="729"/>
    <d v="2019-07-23T00:00:00"/>
    <s v="Standard Class"/>
    <s v="BE-11335"/>
    <x v="336"/>
    <x v="2"/>
    <x v="0"/>
    <s v="Rome"/>
    <x v="15"/>
    <n v="13440"/>
    <x v="3"/>
    <s v="FUR-FU-10004848"/>
    <x v="0"/>
    <x v="5"/>
    <x v="1310"/>
    <x v="3422"/>
    <n v="4"/>
    <n v="0"/>
    <x v="3880"/>
    <x v="3"/>
    <x v="1"/>
    <n v="0.33333333333333331"/>
    <n v="0.1111111111111111"/>
  </r>
  <r>
    <x v="4528"/>
    <s v="CA-2019-152856"/>
    <x v="565"/>
    <d v="2019-09-10T00:00:00"/>
    <s v="Second Class"/>
    <s v="RS-19765"/>
    <x v="276"/>
    <x v="1"/>
    <x v="0"/>
    <s v="Marion"/>
    <x v="24"/>
    <n v="43302"/>
    <x v="3"/>
    <s v="TEC-AC-10004864"/>
    <x v="2"/>
    <x v="11"/>
    <x v="1298"/>
    <x v="3423"/>
    <n v="4"/>
    <n v="0.2"/>
    <x v="3881"/>
    <x v="3"/>
    <x v="0"/>
    <n v="1"/>
    <n v="7.1428571428571425E-2"/>
  </r>
  <r>
    <x v="4529"/>
    <s v="CA-2018-134691"/>
    <x v="696"/>
    <d v="2018-11-18T00:00:00"/>
    <s v="Standard Class"/>
    <s v="KC-16540"/>
    <x v="110"/>
    <x v="0"/>
    <x v="0"/>
    <s v="Houston"/>
    <x v="5"/>
    <n v="77041"/>
    <x v="2"/>
    <s v="OFF-BI-10002393"/>
    <x v="1"/>
    <x v="8"/>
    <x v="1197"/>
    <x v="3424"/>
    <n v="2"/>
    <n v="0.8"/>
    <x v="3882"/>
    <x v="2"/>
    <x v="0"/>
    <n v="1"/>
    <n v="0.2"/>
  </r>
  <r>
    <x v="4530"/>
    <s v="CA-2018-118759"/>
    <x v="696"/>
    <d v="2018-11-17T00:00:00"/>
    <s v="First Class"/>
    <s v="MB-17305"/>
    <x v="93"/>
    <x v="0"/>
    <x v="0"/>
    <s v="New York City"/>
    <x v="15"/>
    <n v="10009"/>
    <x v="3"/>
    <s v="FUR-CH-10002335"/>
    <x v="0"/>
    <x v="1"/>
    <x v="629"/>
    <x v="1262"/>
    <n v="2"/>
    <n v="0.1"/>
    <x v="1312"/>
    <x v="3"/>
    <x v="0"/>
    <n v="0.5"/>
    <n v="5.2631578947368418E-2"/>
  </r>
  <r>
    <x v="4531"/>
    <s v="CA-2018-118759"/>
    <x v="696"/>
    <d v="2018-11-17T00:00:00"/>
    <s v="First Class"/>
    <s v="MB-17305"/>
    <x v="93"/>
    <x v="0"/>
    <x v="0"/>
    <s v="New York City"/>
    <x v="15"/>
    <n v="10009"/>
    <x v="3"/>
    <s v="OFF-ST-10001590"/>
    <x v="1"/>
    <x v="4"/>
    <x v="147"/>
    <x v="3425"/>
    <n v="3"/>
    <n v="0"/>
    <x v="3883"/>
    <x v="3"/>
    <x v="0"/>
    <n v="0.5"/>
    <n v="5.2631578947368418E-2"/>
  </r>
  <r>
    <x v="4532"/>
    <s v="CA-2016-140403"/>
    <x v="982"/>
    <d v="2016-10-10T00:00:00"/>
    <s v="Same Day"/>
    <s v="TN-21040"/>
    <x v="184"/>
    <x v="2"/>
    <x v="0"/>
    <s v="Manteca"/>
    <x v="1"/>
    <n v="95336"/>
    <x v="1"/>
    <s v="FUR-CH-10002774"/>
    <x v="0"/>
    <x v="1"/>
    <x v="23"/>
    <x v="1919"/>
    <n v="3"/>
    <n v="0.2"/>
    <x v="2063"/>
    <x v="1"/>
    <x v="0"/>
    <n v="0.5"/>
    <n v="8.3333333333333329E-2"/>
  </r>
  <r>
    <x v="4533"/>
    <s v="CA-2016-140403"/>
    <x v="982"/>
    <d v="2016-10-10T00:00:00"/>
    <s v="Same Day"/>
    <s v="TN-21040"/>
    <x v="184"/>
    <x v="2"/>
    <x v="0"/>
    <s v="Manteca"/>
    <x v="1"/>
    <n v="95336"/>
    <x v="1"/>
    <s v="OFF-EN-10001219"/>
    <x v="1"/>
    <x v="12"/>
    <x v="588"/>
    <x v="770"/>
    <n v="2"/>
    <n v="0"/>
    <x v="792"/>
    <x v="1"/>
    <x v="0"/>
    <n v="0.5"/>
    <n v="8.3333333333333329E-2"/>
  </r>
  <r>
    <x v="4534"/>
    <s v="CA-2017-163104"/>
    <x v="531"/>
    <d v="2017-03-26T00:00:00"/>
    <s v="Standard Class"/>
    <s v="MC-18130"/>
    <x v="305"/>
    <x v="1"/>
    <x v="0"/>
    <s v="Los Angeles"/>
    <x v="1"/>
    <n v="90004"/>
    <x v="1"/>
    <s v="OFF-PA-10001947"/>
    <x v="1"/>
    <x v="10"/>
    <x v="358"/>
    <x v="493"/>
    <n v="2"/>
    <n v="0"/>
    <x v="2181"/>
    <x v="1"/>
    <x v="0"/>
    <n v="1"/>
    <n v="9.0909090909090912E-2"/>
  </r>
  <r>
    <x v="4535"/>
    <s v="CA-2019-138464"/>
    <x v="141"/>
    <d v="2019-07-12T00:00:00"/>
    <s v="Standard Class"/>
    <s v="VF-21715"/>
    <x v="665"/>
    <x v="2"/>
    <x v="0"/>
    <s v="Seattle"/>
    <x v="4"/>
    <n v="98115"/>
    <x v="1"/>
    <s v="FUR-FU-10003142"/>
    <x v="0"/>
    <x v="5"/>
    <x v="1210"/>
    <x v="3426"/>
    <n v="3"/>
    <n v="0"/>
    <x v="3884"/>
    <x v="1"/>
    <x v="0"/>
    <n v="0.25"/>
    <n v="9.0909090909090912E-2"/>
  </r>
  <r>
    <x v="4536"/>
    <s v="CA-2019-138464"/>
    <x v="141"/>
    <d v="2019-07-12T00:00:00"/>
    <s v="Standard Class"/>
    <s v="VF-21715"/>
    <x v="665"/>
    <x v="2"/>
    <x v="0"/>
    <s v="Seattle"/>
    <x v="4"/>
    <n v="98115"/>
    <x v="1"/>
    <s v="OFF-BI-10001543"/>
    <x v="1"/>
    <x v="8"/>
    <x v="380"/>
    <x v="1808"/>
    <n v="3"/>
    <n v="0.2"/>
    <x v="3885"/>
    <x v="1"/>
    <x v="0"/>
    <n v="0.25"/>
    <n v="9.0909090909090912E-2"/>
  </r>
  <r>
    <x v="4537"/>
    <s v="CA-2019-138464"/>
    <x v="141"/>
    <d v="2019-07-12T00:00:00"/>
    <s v="Standard Class"/>
    <s v="VF-21715"/>
    <x v="665"/>
    <x v="2"/>
    <x v="0"/>
    <s v="Seattle"/>
    <x v="4"/>
    <n v="98115"/>
    <x v="1"/>
    <s v="OFF-AR-10003560"/>
    <x v="1"/>
    <x v="6"/>
    <x v="487"/>
    <x v="2614"/>
    <n v="3"/>
    <n v="0"/>
    <x v="3886"/>
    <x v="1"/>
    <x v="0"/>
    <n v="0.25"/>
    <n v="9.0909090909090912E-2"/>
  </r>
  <r>
    <x v="4538"/>
    <s v="CA-2019-138464"/>
    <x v="141"/>
    <d v="2019-07-12T00:00:00"/>
    <s v="Standard Class"/>
    <s v="VF-21715"/>
    <x v="665"/>
    <x v="2"/>
    <x v="0"/>
    <s v="Seattle"/>
    <x v="4"/>
    <n v="98115"/>
    <x v="1"/>
    <s v="OFF-AR-10004757"/>
    <x v="1"/>
    <x v="6"/>
    <x v="346"/>
    <x v="2805"/>
    <n v="4"/>
    <n v="0"/>
    <x v="3887"/>
    <x v="1"/>
    <x v="0"/>
    <n v="0.25"/>
    <n v="9.0909090909090912E-2"/>
  </r>
  <r>
    <x v="4539"/>
    <s v="CA-2017-104129"/>
    <x v="914"/>
    <d v="2017-03-02T00:00:00"/>
    <s v="Standard Class"/>
    <s v="ES-14080"/>
    <x v="20"/>
    <x v="1"/>
    <x v="0"/>
    <s v="Providence"/>
    <x v="34"/>
    <n v="2908"/>
    <x v="3"/>
    <s v="TEC-PH-10003800"/>
    <x v="2"/>
    <x v="7"/>
    <x v="509"/>
    <x v="2815"/>
    <n v="2"/>
    <n v="0"/>
    <x v="3888"/>
    <x v="3"/>
    <x v="1"/>
    <n v="0.5"/>
    <n v="0.05"/>
  </r>
  <r>
    <x v="4540"/>
    <s v="CA-2017-104129"/>
    <x v="914"/>
    <d v="2017-03-02T00:00:00"/>
    <s v="Standard Class"/>
    <s v="ES-14080"/>
    <x v="20"/>
    <x v="1"/>
    <x v="0"/>
    <s v="Providence"/>
    <x v="34"/>
    <n v="2908"/>
    <x v="3"/>
    <s v="FUR-TA-10004152"/>
    <x v="0"/>
    <x v="3"/>
    <x v="1516"/>
    <x v="3427"/>
    <n v="7"/>
    <n v="0.3"/>
    <x v="3889"/>
    <x v="3"/>
    <x v="1"/>
    <n v="0.5"/>
    <n v="0.05"/>
  </r>
  <r>
    <x v="4541"/>
    <s v="US-2019-132206"/>
    <x v="114"/>
    <d v="2019-06-21T00:00:00"/>
    <s v="Standard Class"/>
    <s v="MK-17905"/>
    <x v="149"/>
    <x v="1"/>
    <x v="0"/>
    <s v="Chicago"/>
    <x v="10"/>
    <n v="60653"/>
    <x v="2"/>
    <s v="OFF-BI-10000756"/>
    <x v="1"/>
    <x v="8"/>
    <x v="15"/>
    <x v="3428"/>
    <n v="7"/>
    <n v="0.8"/>
    <x v="3890"/>
    <x v="2"/>
    <x v="0"/>
    <n v="1"/>
    <n v="5.8823529411764705E-2"/>
  </r>
  <r>
    <x v="4542"/>
    <s v="CA-2019-113474"/>
    <x v="983"/>
    <d v="2019-03-31T00:00:00"/>
    <s v="First Class"/>
    <s v="TM-21490"/>
    <x v="746"/>
    <x v="0"/>
    <x v="0"/>
    <s v="Oklahoma City"/>
    <x v="26"/>
    <n v="73120"/>
    <x v="2"/>
    <s v="OFF-EN-10004206"/>
    <x v="1"/>
    <x v="12"/>
    <x v="1662"/>
    <x v="3429"/>
    <n v="2"/>
    <n v="0"/>
    <x v="3891"/>
    <x v="2"/>
    <x v="0"/>
    <n v="1"/>
    <n v="0.25"/>
  </r>
  <r>
    <x v="4543"/>
    <s v="CA-2017-126557"/>
    <x v="984"/>
    <d v="2017-07-17T00:00:00"/>
    <s v="Second Class"/>
    <s v="RL-19615"/>
    <x v="210"/>
    <x v="0"/>
    <x v="0"/>
    <s v="Chicago"/>
    <x v="10"/>
    <n v="60610"/>
    <x v="2"/>
    <s v="FUR-CH-10004477"/>
    <x v="0"/>
    <x v="1"/>
    <x v="213"/>
    <x v="3430"/>
    <n v="9"/>
    <n v="0.3"/>
    <x v="3892"/>
    <x v="2"/>
    <x v="0"/>
    <n v="0.14285714285714285"/>
    <n v="4.1666666666666664E-2"/>
  </r>
  <r>
    <x v="4544"/>
    <s v="CA-2017-126557"/>
    <x v="984"/>
    <d v="2017-07-17T00:00:00"/>
    <s v="Second Class"/>
    <s v="RL-19615"/>
    <x v="210"/>
    <x v="0"/>
    <x v="0"/>
    <s v="Chicago"/>
    <x v="10"/>
    <n v="60610"/>
    <x v="2"/>
    <s v="TEC-PH-10003505"/>
    <x v="2"/>
    <x v="7"/>
    <x v="910"/>
    <x v="1490"/>
    <n v="2"/>
    <n v="0.2"/>
    <x v="1570"/>
    <x v="2"/>
    <x v="0"/>
    <n v="0.14285714285714285"/>
    <n v="4.1666666666666664E-2"/>
  </r>
  <r>
    <x v="4545"/>
    <s v="CA-2017-126557"/>
    <x v="984"/>
    <d v="2017-07-17T00:00:00"/>
    <s v="Second Class"/>
    <s v="RL-19615"/>
    <x v="210"/>
    <x v="0"/>
    <x v="0"/>
    <s v="Chicago"/>
    <x v="10"/>
    <n v="60610"/>
    <x v="2"/>
    <s v="TEC-PH-10000526"/>
    <x v="2"/>
    <x v="7"/>
    <x v="1472"/>
    <x v="3431"/>
    <n v="7"/>
    <n v="0.2"/>
    <x v="3893"/>
    <x v="2"/>
    <x v="0"/>
    <n v="0.14285714285714285"/>
    <n v="4.1666666666666664E-2"/>
  </r>
  <r>
    <x v="4546"/>
    <s v="CA-2017-126557"/>
    <x v="984"/>
    <d v="2017-07-17T00:00:00"/>
    <s v="Second Class"/>
    <s v="RL-19615"/>
    <x v="210"/>
    <x v="0"/>
    <x v="0"/>
    <s v="Chicago"/>
    <x v="10"/>
    <n v="60610"/>
    <x v="2"/>
    <s v="OFF-BI-10003314"/>
    <x v="1"/>
    <x v="8"/>
    <x v="308"/>
    <x v="3432"/>
    <n v="2"/>
    <n v="0.8"/>
    <x v="3894"/>
    <x v="2"/>
    <x v="0"/>
    <n v="0.14285714285714285"/>
    <n v="4.1666666666666664E-2"/>
  </r>
  <r>
    <x v="4547"/>
    <s v="CA-2017-126557"/>
    <x v="984"/>
    <d v="2017-07-17T00:00:00"/>
    <s v="Second Class"/>
    <s v="RL-19615"/>
    <x v="210"/>
    <x v="0"/>
    <x v="0"/>
    <s v="Chicago"/>
    <x v="10"/>
    <n v="60610"/>
    <x v="2"/>
    <s v="OFF-AR-10003190"/>
    <x v="1"/>
    <x v="6"/>
    <x v="649"/>
    <x v="2789"/>
    <n v="3"/>
    <n v="0.2"/>
    <x v="3895"/>
    <x v="2"/>
    <x v="0"/>
    <n v="0.14285714285714285"/>
    <n v="4.1666666666666664E-2"/>
  </r>
  <r>
    <x v="4548"/>
    <s v="CA-2017-126557"/>
    <x v="984"/>
    <d v="2017-07-17T00:00:00"/>
    <s v="Second Class"/>
    <s v="RL-19615"/>
    <x v="210"/>
    <x v="0"/>
    <x v="0"/>
    <s v="Chicago"/>
    <x v="10"/>
    <n v="60610"/>
    <x v="2"/>
    <s v="FUR-FU-10001861"/>
    <x v="0"/>
    <x v="5"/>
    <x v="275"/>
    <x v="3433"/>
    <n v="1"/>
    <n v="0.6"/>
    <x v="3896"/>
    <x v="2"/>
    <x v="0"/>
    <n v="0.14285714285714285"/>
    <n v="4.1666666666666664E-2"/>
  </r>
  <r>
    <x v="4549"/>
    <s v="CA-2017-126557"/>
    <x v="984"/>
    <d v="2017-07-17T00:00:00"/>
    <s v="Second Class"/>
    <s v="RL-19615"/>
    <x v="210"/>
    <x v="0"/>
    <x v="0"/>
    <s v="Chicago"/>
    <x v="10"/>
    <n v="60610"/>
    <x v="2"/>
    <s v="TEC-PH-10003963"/>
    <x v="2"/>
    <x v="7"/>
    <x v="517"/>
    <x v="3434"/>
    <n v="4"/>
    <n v="0.2"/>
    <x v="2911"/>
    <x v="2"/>
    <x v="0"/>
    <n v="0.14285714285714285"/>
    <n v="4.1666666666666664E-2"/>
  </r>
  <r>
    <x v="4550"/>
    <s v="US-2019-107636"/>
    <x v="504"/>
    <d v="2019-05-02T00:00:00"/>
    <s v="First Class"/>
    <s v="NM-18520"/>
    <x v="392"/>
    <x v="0"/>
    <x v="0"/>
    <s v="Manchester"/>
    <x v="29"/>
    <n v="6040"/>
    <x v="3"/>
    <s v="OFF-LA-10003388"/>
    <x v="1"/>
    <x v="2"/>
    <x v="1663"/>
    <x v="1784"/>
    <n v="2"/>
    <n v="0"/>
    <x v="2167"/>
    <x v="3"/>
    <x v="0"/>
    <n v="1"/>
    <n v="6.6666666666666666E-2"/>
  </r>
  <r>
    <x v="4551"/>
    <s v="US-2016-165862"/>
    <x v="985"/>
    <d v="2016-07-17T00:00:00"/>
    <s v="Standard Class"/>
    <s v="GK-14620"/>
    <x v="136"/>
    <x v="1"/>
    <x v="0"/>
    <s v="Los Angeles"/>
    <x v="1"/>
    <n v="90049"/>
    <x v="1"/>
    <s v="FUR-TA-10002855"/>
    <x v="0"/>
    <x v="3"/>
    <x v="1198"/>
    <x v="3435"/>
    <n v="3"/>
    <n v="0.2"/>
    <x v="3897"/>
    <x v="1"/>
    <x v="0"/>
    <n v="1"/>
    <n v="7.1428571428571425E-2"/>
  </r>
  <r>
    <x v="4552"/>
    <s v="US-2016-106334"/>
    <x v="422"/>
    <d v="2017-01-02T00:00:00"/>
    <s v="Standard Class"/>
    <s v="JF-15490"/>
    <x v="223"/>
    <x v="0"/>
    <x v="0"/>
    <s v="San Francisco"/>
    <x v="1"/>
    <n v="94122"/>
    <x v="1"/>
    <s v="FUR-CH-10004886"/>
    <x v="0"/>
    <x v="1"/>
    <x v="371"/>
    <x v="2186"/>
    <n v="3"/>
    <n v="0.2"/>
    <x v="2355"/>
    <x v="1"/>
    <x v="0"/>
    <n v="0.5"/>
    <n v="6.6666666666666666E-2"/>
  </r>
  <r>
    <x v="4553"/>
    <s v="US-2016-106334"/>
    <x v="422"/>
    <d v="2017-01-02T00:00:00"/>
    <s v="Standard Class"/>
    <s v="JF-15490"/>
    <x v="223"/>
    <x v="0"/>
    <x v="0"/>
    <s v="San Francisco"/>
    <x v="1"/>
    <n v="94122"/>
    <x v="1"/>
    <s v="OFF-PA-10003657"/>
    <x v="1"/>
    <x v="10"/>
    <x v="630"/>
    <x v="1387"/>
    <n v="3"/>
    <n v="0"/>
    <x v="2512"/>
    <x v="1"/>
    <x v="0"/>
    <n v="0.5"/>
    <n v="6.6666666666666666E-2"/>
  </r>
  <r>
    <x v="4554"/>
    <s v="CA-2018-101448"/>
    <x v="535"/>
    <d v="2018-03-01T00:00:00"/>
    <s v="Second Class"/>
    <s v="EB-13930"/>
    <x v="518"/>
    <x v="0"/>
    <x v="0"/>
    <s v="La Crosse"/>
    <x v="6"/>
    <n v="54601"/>
    <x v="2"/>
    <s v="OFF-BI-10004738"/>
    <x v="1"/>
    <x v="8"/>
    <x v="92"/>
    <x v="3436"/>
    <n v="3"/>
    <n v="0"/>
    <x v="3898"/>
    <x v="2"/>
    <x v="0"/>
    <n v="1"/>
    <n v="0.14285714285714285"/>
  </r>
  <r>
    <x v="4555"/>
    <s v="CA-2017-130218"/>
    <x v="391"/>
    <d v="2017-03-26T00:00:00"/>
    <s v="First Class"/>
    <s v="SG-20470"/>
    <x v="495"/>
    <x v="0"/>
    <x v="0"/>
    <s v="Florence"/>
    <x v="20"/>
    <n v="29501"/>
    <x v="0"/>
    <s v="OFF-FA-10003112"/>
    <x v="1"/>
    <x v="13"/>
    <x v="128"/>
    <x v="1629"/>
    <n v="4"/>
    <n v="0"/>
    <x v="3899"/>
    <x v="0"/>
    <x v="0"/>
    <n v="0.5"/>
    <n v="7.1428571428571425E-2"/>
  </r>
  <r>
    <x v="4556"/>
    <s v="CA-2017-130218"/>
    <x v="391"/>
    <d v="2017-03-26T00:00:00"/>
    <s v="First Class"/>
    <s v="SG-20470"/>
    <x v="495"/>
    <x v="0"/>
    <x v="0"/>
    <s v="Florence"/>
    <x v="20"/>
    <n v="29501"/>
    <x v="0"/>
    <s v="OFF-ST-10002486"/>
    <x v="1"/>
    <x v="4"/>
    <x v="700"/>
    <x v="3386"/>
    <n v="4"/>
    <n v="0"/>
    <x v="3828"/>
    <x v="0"/>
    <x v="0"/>
    <n v="0.5"/>
    <n v="7.1428571428571425E-2"/>
  </r>
  <r>
    <x v="4557"/>
    <s v="US-2019-117331"/>
    <x v="208"/>
    <d v="2019-10-28T00:00:00"/>
    <s v="Standard Class"/>
    <s v="ND-18370"/>
    <x v="444"/>
    <x v="0"/>
    <x v="0"/>
    <s v="Glendale"/>
    <x v="16"/>
    <n v="85301"/>
    <x v="1"/>
    <s v="OFF-BI-10003984"/>
    <x v="1"/>
    <x v="8"/>
    <x v="697"/>
    <x v="3437"/>
    <n v="1"/>
    <n v="0.7"/>
    <x v="3900"/>
    <x v="1"/>
    <x v="0"/>
    <n v="1"/>
    <n v="5.5555555555555552E-2"/>
  </r>
  <r>
    <x v="4558"/>
    <s v="CA-2016-127383"/>
    <x v="520"/>
    <d v="2017-01-05T00:00:00"/>
    <s v="Standard Class"/>
    <s v="CM-11815"/>
    <x v="698"/>
    <x v="1"/>
    <x v="0"/>
    <s v="El Paso"/>
    <x v="5"/>
    <n v="79907"/>
    <x v="2"/>
    <s v="OFF-EN-10004773"/>
    <x v="1"/>
    <x v="12"/>
    <x v="153"/>
    <x v="2000"/>
    <n v="2"/>
    <n v="0.2"/>
    <x v="3901"/>
    <x v="2"/>
    <x v="0"/>
    <n v="1"/>
    <n v="0.1"/>
  </r>
  <r>
    <x v="4559"/>
    <s v="CA-2016-110219"/>
    <x v="952"/>
    <d v="2016-05-08T00:00:00"/>
    <s v="First Class"/>
    <s v="EB-13870"/>
    <x v="12"/>
    <x v="0"/>
    <x v="0"/>
    <s v="San Antonio"/>
    <x v="5"/>
    <n v="78207"/>
    <x v="2"/>
    <s v="FUR-CH-10001146"/>
    <x v="0"/>
    <x v="1"/>
    <x v="64"/>
    <x v="3438"/>
    <n v="3"/>
    <n v="0.3"/>
    <x v="3902"/>
    <x v="2"/>
    <x v="0"/>
    <n v="1"/>
    <n v="9.0909090909090912E-2"/>
  </r>
  <r>
    <x v="4560"/>
    <s v="CA-2017-118871"/>
    <x v="784"/>
    <d v="2017-12-09T00:00:00"/>
    <s v="Second Class"/>
    <s v="HM-14860"/>
    <x v="447"/>
    <x v="1"/>
    <x v="0"/>
    <s v="Los Angeles"/>
    <x v="1"/>
    <n v="90049"/>
    <x v="1"/>
    <s v="OFF-EN-10003296"/>
    <x v="1"/>
    <x v="12"/>
    <x v="232"/>
    <x v="3439"/>
    <n v="3"/>
    <n v="0"/>
    <x v="3903"/>
    <x v="1"/>
    <x v="0"/>
    <n v="0.33333333333333331"/>
    <n v="0.05"/>
  </r>
  <r>
    <x v="4561"/>
    <s v="CA-2017-118871"/>
    <x v="784"/>
    <d v="2017-12-09T00:00:00"/>
    <s v="Second Class"/>
    <s v="HM-14860"/>
    <x v="447"/>
    <x v="1"/>
    <x v="0"/>
    <s v="Los Angeles"/>
    <x v="1"/>
    <n v="90049"/>
    <x v="1"/>
    <s v="TEC-PH-10000193"/>
    <x v="2"/>
    <x v="7"/>
    <x v="1664"/>
    <x v="3440"/>
    <n v="3"/>
    <n v="0.2"/>
    <x v="3904"/>
    <x v="1"/>
    <x v="0"/>
    <n v="0.33333333333333331"/>
    <n v="0.05"/>
  </r>
  <r>
    <x v="4562"/>
    <s v="CA-2017-118871"/>
    <x v="784"/>
    <d v="2017-12-09T00:00:00"/>
    <s v="Second Class"/>
    <s v="HM-14860"/>
    <x v="447"/>
    <x v="1"/>
    <x v="0"/>
    <s v="Los Angeles"/>
    <x v="1"/>
    <n v="90049"/>
    <x v="1"/>
    <s v="FUR-FU-10002111"/>
    <x v="0"/>
    <x v="5"/>
    <x v="1665"/>
    <x v="3441"/>
    <n v="5"/>
    <n v="0"/>
    <x v="3905"/>
    <x v="1"/>
    <x v="0"/>
    <n v="0.33333333333333331"/>
    <n v="0.05"/>
  </r>
  <r>
    <x v="4563"/>
    <s v="CA-2019-129490"/>
    <x v="986"/>
    <d v="2019-09-30T00:00:00"/>
    <s v="Standard Class"/>
    <s v="SJ-20125"/>
    <x v="319"/>
    <x v="2"/>
    <x v="0"/>
    <s v="Miramar"/>
    <x v="2"/>
    <n v="33023"/>
    <x v="0"/>
    <s v="FUR-CH-10003298"/>
    <x v="0"/>
    <x v="1"/>
    <x v="1576"/>
    <x v="3442"/>
    <n v="4"/>
    <n v="0.2"/>
    <x v="3906"/>
    <x v="0"/>
    <x v="0"/>
    <n v="1"/>
    <n v="4.1666666666666664E-2"/>
  </r>
  <r>
    <x v="4564"/>
    <s v="CA-2016-101175"/>
    <x v="337"/>
    <d v="2016-12-14T00:00:00"/>
    <s v="Standard Class"/>
    <s v="DM-12955"/>
    <x v="678"/>
    <x v="1"/>
    <x v="0"/>
    <s v="Mesa"/>
    <x v="16"/>
    <n v="85204"/>
    <x v="1"/>
    <s v="OFF-ST-10004950"/>
    <x v="1"/>
    <x v="4"/>
    <x v="1009"/>
    <x v="997"/>
    <n v="6"/>
    <n v="0.2"/>
    <x v="3907"/>
    <x v="1"/>
    <x v="0"/>
    <n v="1"/>
    <n v="0.1111111111111111"/>
  </r>
  <r>
    <x v="4565"/>
    <s v="US-2019-149510"/>
    <x v="734"/>
    <d v="2019-12-10T00:00:00"/>
    <s v="Standard Class"/>
    <s v="MC-17575"/>
    <x v="430"/>
    <x v="0"/>
    <x v="0"/>
    <s v="Fayetteville"/>
    <x v="3"/>
    <n v="28314"/>
    <x v="0"/>
    <s v="OFF-AP-10002350"/>
    <x v="1"/>
    <x v="9"/>
    <x v="550"/>
    <x v="962"/>
    <n v="3"/>
    <n v="0.2"/>
    <x v="997"/>
    <x v="0"/>
    <x v="0"/>
    <n v="0.33333333333333331"/>
    <n v="9.0909090909090912E-2"/>
  </r>
  <r>
    <x v="4566"/>
    <s v="US-2019-149510"/>
    <x v="734"/>
    <d v="2019-12-10T00:00:00"/>
    <s v="Standard Class"/>
    <s v="MC-17575"/>
    <x v="430"/>
    <x v="0"/>
    <x v="0"/>
    <s v="Fayetteville"/>
    <x v="3"/>
    <n v="28314"/>
    <x v="0"/>
    <s v="OFF-BI-10004233"/>
    <x v="1"/>
    <x v="8"/>
    <x v="1386"/>
    <x v="3443"/>
    <n v="6"/>
    <n v="0.7"/>
    <x v="3908"/>
    <x v="0"/>
    <x v="0"/>
    <n v="0.33333333333333331"/>
    <n v="9.0909090909090912E-2"/>
  </r>
  <r>
    <x v="4567"/>
    <s v="US-2019-149510"/>
    <x v="734"/>
    <d v="2019-12-10T00:00:00"/>
    <s v="Standard Class"/>
    <s v="MC-17575"/>
    <x v="430"/>
    <x v="0"/>
    <x v="0"/>
    <s v="Fayetteville"/>
    <x v="3"/>
    <n v="28314"/>
    <x v="0"/>
    <s v="OFF-PA-10001892"/>
    <x v="1"/>
    <x v="10"/>
    <x v="823"/>
    <x v="671"/>
    <n v="4"/>
    <n v="0.2"/>
    <x v="683"/>
    <x v="0"/>
    <x v="0"/>
    <n v="0.33333333333333331"/>
    <n v="9.0909090909090912E-2"/>
  </r>
  <r>
    <x v="4568"/>
    <s v="CA-2017-111990"/>
    <x v="627"/>
    <d v="2017-11-13T00:00:00"/>
    <s v="Standard Class"/>
    <s v="DB-13660"/>
    <x v="551"/>
    <x v="0"/>
    <x v="0"/>
    <s v="Houston"/>
    <x v="5"/>
    <n v="77095"/>
    <x v="2"/>
    <s v="OFF-BI-10003291"/>
    <x v="1"/>
    <x v="8"/>
    <x v="44"/>
    <x v="3444"/>
    <n v="6"/>
    <n v="0.8"/>
    <x v="3909"/>
    <x v="2"/>
    <x v="0"/>
    <n v="1"/>
    <n v="0.1"/>
  </r>
  <r>
    <x v="4569"/>
    <s v="CA-2016-169460"/>
    <x v="987"/>
    <d v="2016-04-21T00:00:00"/>
    <s v="Second Class"/>
    <s v="NF-18595"/>
    <x v="376"/>
    <x v="2"/>
    <x v="0"/>
    <s v="San Jose"/>
    <x v="1"/>
    <n v="95123"/>
    <x v="1"/>
    <s v="FUR-FU-10004017"/>
    <x v="0"/>
    <x v="5"/>
    <x v="1579"/>
    <x v="3001"/>
    <n v="3"/>
    <n v="0"/>
    <x v="3350"/>
    <x v="1"/>
    <x v="0"/>
    <n v="1"/>
    <n v="8.3333333333333329E-2"/>
  </r>
  <r>
    <x v="4570"/>
    <s v="US-2017-152128"/>
    <x v="442"/>
    <d v="2017-05-27T00:00:00"/>
    <s v="Second Class"/>
    <s v="NM-18445"/>
    <x v="134"/>
    <x v="2"/>
    <x v="0"/>
    <s v="Wichita"/>
    <x v="41"/>
    <n v="67212"/>
    <x v="2"/>
    <s v="OFF-AR-10002445"/>
    <x v="1"/>
    <x v="6"/>
    <x v="1646"/>
    <x v="3355"/>
    <n v="3"/>
    <n v="0"/>
    <x v="3789"/>
    <x v="2"/>
    <x v="0"/>
    <n v="0.5"/>
    <n v="7.1428571428571425E-2"/>
  </r>
  <r>
    <x v="4571"/>
    <s v="US-2017-152128"/>
    <x v="442"/>
    <d v="2017-05-27T00:00:00"/>
    <s v="Second Class"/>
    <s v="NM-18445"/>
    <x v="134"/>
    <x v="2"/>
    <x v="0"/>
    <s v="Wichita"/>
    <x v="41"/>
    <n v="67212"/>
    <x v="2"/>
    <s v="OFF-BI-10001718"/>
    <x v="1"/>
    <x v="8"/>
    <x v="1225"/>
    <x v="3445"/>
    <n v="2"/>
    <n v="0"/>
    <x v="3910"/>
    <x v="2"/>
    <x v="0"/>
    <n v="0.5"/>
    <n v="7.1428571428571425E-2"/>
  </r>
  <r>
    <x v="4572"/>
    <s v="CA-2019-126662"/>
    <x v="729"/>
    <d v="2019-07-21T00:00:00"/>
    <s v="Standard Class"/>
    <s v="AB-10255"/>
    <x v="437"/>
    <x v="2"/>
    <x v="0"/>
    <s v="Los Angeles"/>
    <x v="1"/>
    <n v="90036"/>
    <x v="1"/>
    <s v="TEC-CO-10004202"/>
    <x v="2"/>
    <x v="16"/>
    <x v="844"/>
    <x v="2006"/>
    <n v="2"/>
    <n v="0.2"/>
    <x v="3911"/>
    <x v="1"/>
    <x v="0"/>
    <n v="1"/>
    <n v="7.1428571428571425E-2"/>
  </r>
  <r>
    <x v="4573"/>
    <s v="CA-2018-139395"/>
    <x v="939"/>
    <d v="2018-12-18T00:00:00"/>
    <s v="Standard Class"/>
    <s v="MG-17650"/>
    <x v="377"/>
    <x v="2"/>
    <x v="0"/>
    <s v="Jackson"/>
    <x v="12"/>
    <n v="49201"/>
    <x v="2"/>
    <s v="TEC-PH-10002103"/>
    <x v="2"/>
    <x v="7"/>
    <x v="539"/>
    <x v="2854"/>
    <n v="7"/>
    <n v="0"/>
    <x v="3912"/>
    <x v="2"/>
    <x v="0"/>
    <n v="0.25"/>
    <n v="7.1428571428571425E-2"/>
  </r>
  <r>
    <x v="4574"/>
    <s v="CA-2018-139395"/>
    <x v="939"/>
    <d v="2018-12-18T00:00:00"/>
    <s v="Standard Class"/>
    <s v="MG-17650"/>
    <x v="377"/>
    <x v="2"/>
    <x v="0"/>
    <s v="Jackson"/>
    <x v="12"/>
    <n v="49201"/>
    <x v="2"/>
    <s v="FUR-FU-10003724"/>
    <x v="0"/>
    <x v="5"/>
    <x v="896"/>
    <x v="3446"/>
    <n v="4"/>
    <n v="0"/>
    <x v="3913"/>
    <x v="2"/>
    <x v="0"/>
    <n v="0.25"/>
    <n v="7.1428571428571425E-2"/>
  </r>
  <r>
    <x v="4575"/>
    <s v="CA-2018-139395"/>
    <x v="939"/>
    <d v="2018-12-18T00:00:00"/>
    <s v="Standard Class"/>
    <s v="MG-17650"/>
    <x v="377"/>
    <x v="2"/>
    <x v="0"/>
    <s v="Jackson"/>
    <x v="12"/>
    <n v="49201"/>
    <x v="2"/>
    <s v="OFF-AR-10003732"/>
    <x v="1"/>
    <x v="6"/>
    <x v="324"/>
    <x v="2255"/>
    <n v="5"/>
    <n v="0"/>
    <x v="2711"/>
    <x v="2"/>
    <x v="0"/>
    <n v="0.25"/>
    <n v="7.1428571428571425E-2"/>
  </r>
  <r>
    <x v="4576"/>
    <s v="CA-2018-139395"/>
    <x v="939"/>
    <d v="2018-12-18T00:00:00"/>
    <s v="Standard Class"/>
    <s v="MG-17650"/>
    <x v="377"/>
    <x v="2"/>
    <x v="0"/>
    <s v="Jackson"/>
    <x v="12"/>
    <n v="49201"/>
    <x v="2"/>
    <s v="OFF-ST-10000885"/>
    <x v="1"/>
    <x v="4"/>
    <x v="1666"/>
    <x v="3447"/>
    <n v="2"/>
    <n v="0"/>
    <x v="3914"/>
    <x v="2"/>
    <x v="0"/>
    <n v="0.25"/>
    <n v="7.1428571428571425E-2"/>
  </r>
  <r>
    <x v="4577"/>
    <s v="US-2016-121734"/>
    <x v="909"/>
    <d v="2016-04-16T00:00:00"/>
    <s v="Standard Class"/>
    <s v="SE-20110"/>
    <x v="339"/>
    <x v="0"/>
    <x v="0"/>
    <s v="Lewiston"/>
    <x v="45"/>
    <n v="83501"/>
    <x v="1"/>
    <s v="OFF-BI-10004817"/>
    <x v="1"/>
    <x v="8"/>
    <x v="1208"/>
    <x v="2094"/>
    <n v="1"/>
    <n v="0.2"/>
    <x v="2258"/>
    <x v="1"/>
    <x v="0"/>
    <n v="1"/>
    <n v="5.2631578947368418E-2"/>
  </r>
  <r>
    <x v="4578"/>
    <s v="CA-2017-110947"/>
    <x v="988"/>
    <d v="2017-06-15T00:00:00"/>
    <s v="Standard Class"/>
    <s v="AG-10765"/>
    <x v="326"/>
    <x v="2"/>
    <x v="0"/>
    <s v="Hampton"/>
    <x v="17"/>
    <n v="23666"/>
    <x v="0"/>
    <s v="OFF-BI-10001670"/>
    <x v="1"/>
    <x v="8"/>
    <x v="443"/>
    <x v="3448"/>
    <n v="3"/>
    <n v="0"/>
    <x v="3915"/>
    <x v="0"/>
    <x v="0"/>
    <n v="1"/>
    <n v="0.2"/>
  </r>
  <r>
    <x v="4579"/>
    <s v="US-2016-150126"/>
    <x v="923"/>
    <d v="2016-08-02T00:00:00"/>
    <s v="Standard Class"/>
    <s v="AS-10045"/>
    <x v="442"/>
    <x v="1"/>
    <x v="0"/>
    <s v="New York City"/>
    <x v="15"/>
    <n v="10035"/>
    <x v="3"/>
    <s v="OFF-PA-10002709"/>
    <x v="1"/>
    <x v="10"/>
    <x v="1667"/>
    <x v="3449"/>
    <n v="11"/>
    <n v="0"/>
    <x v="3916"/>
    <x v="3"/>
    <x v="0"/>
    <n v="1"/>
    <n v="0.1"/>
  </r>
  <r>
    <x v="4580"/>
    <s v="CA-2017-164427"/>
    <x v="374"/>
    <d v="2017-08-06T00:00:00"/>
    <s v="Standard Class"/>
    <s v="AR-10405"/>
    <x v="153"/>
    <x v="1"/>
    <x v="0"/>
    <s v="Hattiesburg"/>
    <x v="35"/>
    <n v="39401"/>
    <x v="0"/>
    <s v="TEC-AC-10004469"/>
    <x v="2"/>
    <x v="11"/>
    <x v="241"/>
    <x v="3450"/>
    <n v="6"/>
    <n v="0"/>
    <x v="3917"/>
    <x v="0"/>
    <x v="0"/>
    <n v="1"/>
    <n v="0.14285714285714285"/>
  </r>
  <r>
    <x v="4581"/>
    <s v="CA-2018-120250"/>
    <x v="251"/>
    <d v="2018-09-22T00:00:00"/>
    <s v="First Class"/>
    <s v="AP-10720"/>
    <x v="399"/>
    <x v="2"/>
    <x v="0"/>
    <s v="Philadelphia"/>
    <x v="9"/>
    <n v="19140"/>
    <x v="3"/>
    <s v="FUR-FU-10003424"/>
    <x v="0"/>
    <x v="5"/>
    <x v="1668"/>
    <x v="3451"/>
    <n v="3"/>
    <n v="0.2"/>
    <x v="3918"/>
    <x v="3"/>
    <x v="0"/>
    <n v="1"/>
    <n v="5.2631578947368418E-2"/>
  </r>
  <r>
    <x v="4582"/>
    <s v="CA-2018-121993"/>
    <x v="224"/>
    <d v="2018-06-12T00:00:00"/>
    <s v="First Class"/>
    <s v="JB-16000"/>
    <x v="677"/>
    <x v="0"/>
    <x v="0"/>
    <s v="Philadelphia"/>
    <x v="9"/>
    <n v="19140"/>
    <x v="3"/>
    <s v="OFF-LA-10003720"/>
    <x v="1"/>
    <x v="2"/>
    <x v="1636"/>
    <x v="3452"/>
    <n v="8"/>
    <n v="0.2"/>
    <x v="3919"/>
    <x v="3"/>
    <x v="0"/>
    <n v="1"/>
    <n v="0.14285714285714285"/>
  </r>
  <r>
    <x v="4583"/>
    <s v="US-2018-100405"/>
    <x v="370"/>
    <d v="2018-08-28T00:00:00"/>
    <s v="Second Class"/>
    <s v="TS-21430"/>
    <x v="747"/>
    <x v="1"/>
    <x v="0"/>
    <s v="Los Angeles"/>
    <x v="1"/>
    <n v="90045"/>
    <x v="1"/>
    <s v="OFF-AR-10000390"/>
    <x v="1"/>
    <x v="6"/>
    <x v="105"/>
    <x v="341"/>
    <n v="2"/>
    <n v="0"/>
    <x v="349"/>
    <x v="1"/>
    <x v="0"/>
    <n v="1"/>
    <n v="0.14285714285714285"/>
  </r>
  <r>
    <x v="4584"/>
    <s v="US-2019-163790"/>
    <x v="808"/>
    <d v="2019-11-04T00:00:00"/>
    <s v="Second Class"/>
    <s v="NL-18310"/>
    <x v="644"/>
    <x v="2"/>
    <x v="0"/>
    <s v="Danville"/>
    <x v="1"/>
    <n v="94526"/>
    <x v="1"/>
    <s v="OFF-EN-10001335"/>
    <x v="1"/>
    <x v="12"/>
    <x v="467"/>
    <x v="3453"/>
    <n v="7"/>
    <n v="0"/>
    <x v="3920"/>
    <x v="1"/>
    <x v="0"/>
    <n v="0.16666666666666666"/>
    <n v="0.1"/>
  </r>
  <r>
    <x v="4585"/>
    <s v="US-2019-163790"/>
    <x v="808"/>
    <d v="2019-11-04T00:00:00"/>
    <s v="Second Class"/>
    <s v="NL-18310"/>
    <x v="644"/>
    <x v="2"/>
    <x v="0"/>
    <s v="Danville"/>
    <x v="1"/>
    <n v="94526"/>
    <x v="1"/>
    <s v="OFF-AR-10003469"/>
    <x v="1"/>
    <x v="6"/>
    <x v="1258"/>
    <x v="3454"/>
    <n v="5"/>
    <n v="0"/>
    <x v="3921"/>
    <x v="1"/>
    <x v="0"/>
    <n v="0.16666666666666666"/>
    <n v="0.1"/>
  </r>
  <r>
    <x v="4586"/>
    <s v="US-2019-163790"/>
    <x v="808"/>
    <d v="2019-11-04T00:00:00"/>
    <s v="Second Class"/>
    <s v="NL-18310"/>
    <x v="644"/>
    <x v="2"/>
    <x v="0"/>
    <s v="Danville"/>
    <x v="1"/>
    <n v="94526"/>
    <x v="1"/>
    <s v="OFF-BI-10003718"/>
    <x v="1"/>
    <x v="8"/>
    <x v="1669"/>
    <x v="3455"/>
    <n v="6"/>
    <n v="0.2"/>
    <x v="3922"/>
    <x v="1"/>
    <x v="0"/>
    <n v="0.16666666666666666"/>
    <n v="0.1"/>
  </r>
  <r>
    <x v="4587"/>
    <s v="US-2019-163790"/>
    <x v="808"/>
    <d v="2019-11-04T00:00:00"/>
    <s v="Second Class"/>
    <s v="NL-18310"/>
    <x v="644"/>
    <x v="2"/>
    <x v="0"/>
    <s v="Danville"/>
    <x v="1"/>
    <n v="94526"/>
    <x v="1"/>
    <s v="OFF-FA-10004838"/>
    <x v="1"/>
    <x v="13"/>
    <x v="800"/>
    <x v="2271"/>
    <n v="3"/>
    <n v="0"/>
    <x v="3923"/>
    <x v="1"/>
    <x v="0"/>
    <n v="0.16666666666666666"/>
    <n v="0.1"/>
  </r>
  <r>
    <x v="4588"/>
    <s v="US-2019-163790"/>
    <x v="808"/>
    <d v="2019-11-04T00:00:00"/>
    <s v="Second Class"/>
    <s v="NL-18310"/>
    <x v="644"/>
    <x v="2"/>
    <x v="0"/>
    <s v="Danville"/>
    <x v="1"/>
    <n v="94526"/>
    <x v="1"/>
    <s v="FUR-FU-10002508"/>
    <x v="0"/>
    <x v="5"/>
    <x v="1670"/>
    <x v="3456"/>
    <n v="3"/>
    <n v="0"/>
    <x v="3924"/>
    <x v="1"/>
    <x v="0"/>
    <n v="0.16666666666666666"/>
    <n v="0.1"/>
  </r>
  <r>
    <x v="4589"/>
    <s v="US-2019-163790"/>
    <x v="808"/>
    <d v="2019-11-04T00:00:00"/>
    <s v="Second Class"/>
    <s v="NL-18310"/>
    <x v="644"/>
    <x v="2"/>
    <x v="0"/>
    <s v="Danville"/>
    <x v="1"/>
    <n v="94526"/>
    <x v="1"/>
    <s v="OFF-ST-10001511"/>
    <x v="1"/>
    <x v="4"/>
    <x v="556"/>
    <x v="3457"/>
    <n v="7"/>
    <n v="0"/>
    <x v="3925"/>
    <x v="1"/>
    <x v="0"/>
    <n v="0.16666666666666666"/>
    <n v="0.1"/>
  </r>
  <r>
    <x v="4590"/>
    <s v="CA-2018-129868"/>
    <x v="482"/>
    <d v="2018-12-31T00:00:00"/>
    <s v="Standard Class"/>
    <s v="MC-18130"/>
    <x v="305"/>
    <x v="1"/>
    <x v="0"/>
    <s v="Los Angeles"/>
    <x v="1"/>
    <n v="90004"/>
    <x v="1"/>
    <s v="OFF-SU-10000952"/>
    <x v="1"/>
    <x v="14"/>
    <x v="1265"/>
    <x v="2788"/>
    <n v="2"/>
    <n v="0"/>
    <x v="3926"/>
    <x v="1"/>
    <x v="0"/>
    <n v="0.16666666666666666"/>
    <n v="9.0909090909090912E-2"/>
  </r>
  <r>
    <x v="4591"/>
    <s v="CA-2018-129868"/>
    <x v="482"/>
    <d v="2018-12-31T00:00:00"/>
    <s v="Standard Class"/>
    <s v="MC-18130"/>
    <x v="305"/>
    <x v="1"/>
    <x v="0"/>
    <s v="Los Angeles"/>
    <x v="1"/>
    <n v="90004"/>
    <x v="1"/>
    <s v="TEC-PH-10002275"/>
    <x v="2"/>
    <x v="7"/>
    <x v="7"/>
    <x v="3164"/>
    <n v="2"/>
    <n v="0.2"/>
    <x v="3557"/>
    <x v="1"/>
    <x v="0"/>
    <n v="0.16666666666666666"/>
    <n v="9.0909090909090912E-2"/>
  </r>
  <r>
    <x v="4592"/>
    <s v="CA-2018-129868"/>
    <x v="482"/>
    <d v="2018-12-31T00:00:00"/>
    <s v="Standard Class"/>
    <s v="MC-18130"/>
    <x v="305"/>
    <x v="1"/>
    <x v="0"/>
    <s v="Los Angeles"/>
    <x v="1"/>
    <n v="90004"/>
    <x v="1"/>
    <s v="FUR-CH-10003535"/>
    <x v="0"/>
    <x v="1"/>
    <x v="1522"/>
    <x v="1770"/>
    <n v="3"/>
    <n v="0.2"/>
    <x v="3927"/>
    <x v="1"/>
    <x v="0"/>
    <n v="0.16666666666666666"/>
    <n v="9.0909090909090912E-2"/>
  </r>
  <r>
    <x v="4593"/>
    <s v="CA-2018-129868"/>
    <x v="482"/>
    <d v="2018-12-31T00:00:00"/>
    <s v="Standard Class"/>
    <s v="MC-18130"/>
    <x v="305"/>
    <x v="1"/>
    <x v="0"/>
    <s v="Los Angeles"/>
    <x v="1"/>
    <n v="90004"/>
    <x v="1"/>
    <s v="OFF-AP-10004052"/>
    <x v="1"/>
    <x v="9"/>
    <x v="1671"/>
    <x v="2307"/>
    <n v="2"/>
    <n v="0"/>
    <x v="3928"/>
    <x v="1"/>
    <x v="0"/>
    <n v="0.16666666666666666"/>
    <n v="9.0909090909090912E-2"/>
  </r>
  <r>
    <x v="4594"/>
    <s v="CA-2018-129868"/>
    <x v="482"/>
    <d v="2018-12-31T00:00:00"/>
    <s v="Standard Class"/>
    <s v="MC-18130"/>
    <x v="305"/>
    <x v="1"/>
    <x v="0"/>
    <s v="Los Angeles"/>
    <x v="1"/>
    <n v="90004"/>
    <x v="1"/>
    <s v="FUR-TA-10003473"/>
    <x v="0"/>
    <x v="3"/>
    <x v="216"/>
    <x v="3458"/>
    <n v="3"/>
    <n v="0.2"/>
    <x v="3929"/>
    <x v="1"/>
    <x v="0"/>
    <n v="0.16666666666666666"/>
    <n v="9.0909090909090912E-2"/>
  </r>
  <r>
    <x v="4595"/>
    <s v="CA-2018-129868"/>
    <x v="482"/>
    <d v="2018-12-31T00:00:00"/>
    <s v="Standard Class"/>
    <s v="MC-18130"/>
    <x v="305"/>
    <x v="1"/>
    <x v="0"/>
    <s v="Los Angeles"/>
    <x v="1"/>
    <n v="90004"/>
    <x v="1"/>
    <s v="OFF-AR-10001897"/>
    <x v="1"/>
    <x v="6"/>
    <x v="646"/>
    <x v="3459"/>
    <n v="3"/>
    <n v="0"/>
    <x v="3930"/>
    <x v="1"/>
    <x v="0"/>
    <n v="0.16666666666666666"/>
    <n v="9.0909090909090912E-2"/>
  </r>
  <r>
    <x v="4596"/>
    <s v="CA-2018-140564"/>
    <x v="5"/>
    <d v="2018-12-10T00:00:00"/>
    <s v="Second Class"/>
    <s v="TC-21475"/>
    <x v="679"/>
    <x v="2"/>
    <x v="0"/>
    <s v="Washington"/>
    <x v="40"/>
    <n v="20016"/>
    <x v="3"/>
    <s v="OFF-AR-10000034"/>
    <x v="1"/>
    <x v="6"/>
    <x v="751"/>
    <x v="3460"/>
    <n v="8"/>
    <n v="0"/>
    <x v="3931"/>
    <x v="3"/>
    <x v="0"/>
    <n v="1"/>
    <n v="9.0909090909090912E-2"/>
  </r>
  <r>
    <x v="4597"/>
    <s v="US-2019-169502"/>
    <x v="735"/>
    <d v="2019-09-01T00:00:00"/>
    <s v="Standard Class"/>
    <s v="MG-17650"/>
    <x v="377"/>
    <x v="2"/>
    <x v="0"/>
    <s v="Milwaukee"/>
    <x v="6"/>
    <n v="53209"/>
    <x v="2"/>
    <s v="OFF-SU-10004115"/>
    <x v="1"/>
    <x v="14"/>
    <x v="515"/>
    <x v="3461"/>
    <n v="3"/>
    <n v="0"/>
    <x v="3932"/>
    <x v="2"/>
    <x v="0"/>
    <n v="0.5"/>
    <n v="7.1428571428571425E-2"/>
  </r>
  <r>
    <x v="4598"/>
    <s v="US-2019-169502"/>
    <x v="735"/>
    <d v="2019-09-01T00:00:00"/>
    <s v="Standard Class"/>
    <s v="MG-17650"/>
    <x v="377"/>
    <x v="2"/>
    <x v="0"/>
    <s v="Milwaukee"/>
    <x v="6"/>
    <n v="53209"/>
    <x v="2"/>
    <s v="OFF-AP-10001947"/>
    <x v="1"/>
    <x v="9"/>
    <x v="1537"/>
    <x v="3462"/>
    <n v="5"/>
    <n v="0"/>
    <x v="3933"/>
    <x v="2"/>
    <x v="0"/>
    <n v="0.5"/>
    <n v="7.1428571428571425E-2"/>
  </r>
  <r>
    <x v="4599"/>
    <s v="CA-2017-146948"/>
    <x v="747"/>
    <d v="2017-07-20T00:00:00"/>
    <s v="Standard Class"/>
    <s v="MG-17890"/>
    <x v="450"/>
    <x v="2"/>
    <x v="0"/>
    <s v="Baltimore"/>
    <x v="39"/>
    <n v="21215"/>
    <x v="3"/>
    <s v="FUR-CH-10004853"/>
    <x v="0"/>
    <x v="1"/>
    <x v="531"/>
    <x v="3463"/>
    <n v="1"/>
    <n v="0"/>
    <x v="3934"/>
    <x v="3"/>
    <x v="0"/>
    <n v="0.33333333333333331"/>
    <n v="7.6923076923076927E-2"/>
  </r>
  <r>
    <x v="4600"/>
    <s v="CA-2017-146948"/>
    <x v="747"/>
    <d v="2017-07-20T00:00:00"/>
    <s v="Standard Class"/>
    <s v="MG-17890"/>
    <x v="450"/>
    <x v="2"/>
    <x v="0"/>
    <s v="Baltimore"/>
    <x v="39"/>
    <n v="21215"/>
    <x v="3"/>
    <s v="OFF-EN-10000483"/>
    <x v="1"/>
    <x v="12"/>
    <x v="374"/>
    <x v="3464"/>
    <n v="9"/>
    <n v="0"/>
    <x v="3935"/>
    <x v="3"/>
    <x v="0"/>
    <n v="0.33333333333333331"/>
    <n v="7.6923076923076927E-2"/>
  </r>
  <r>
    <x v="4601"/>
    <s v="CA-2017-146948"/>
    <x v="747"/>
    <d v="2017-07-20T00:00:00"/>
    <s v="Standard Class"/>
    <s v="MG-17890"/>
    <x v="450"/>
    <x v="2"/>
    <x v="0"/>
    <s v="Baltimore"/>
    <x v="39"/>
    <n v="21215"/>
    <x v="3"/>
    <s v="OFF-FA-10001332"/>
    <x v="1"/>
    <x v="13"/>
    <x v="1570"/>
    <x v="132"/>
    <n v="4"/>
    <n v="0"/>
    <x v="3936"/>
    <x v="3"/>
    <x v="0"/>
    <n v="0.33333333333333331"/>
    <n v="7.6923076923076927E-2"/>
  </r>
  <r>
    <x v="4602"/>
    <s v="US-2017-113327"/>
    <x v="989"/>
    <d v="2017-05-29T00:00:00"/>
    <s v="Second Class"/>
    <s v="BF-11170"/>
    <x v="408"/>
    <x v="2"/>
    <x v="0"/>
    <s v="Jacksonville"/>
    <x v="3"/>
    <n v="28540"/>
    <x v="0"/>
    <s v="OFF-PA-10003790"/>
    <x v="1"/>
    <x v="10"/>
    <x v="1259"/>
    <x v="3465"/>
    <n v="1"/>
    <n v="0.2"/>
    <x v="3937"/>
    <x v="0"/>
    <x v="0"/>
    <n v="0.25"/>
    <n v="3.7037037037037035E-2"/>
  </r>
  <r>
    <x v="4603"/>
    <s v="US-2017-113327"/>
    <x v="989"/>
    <d v="2017-05-29T00:00:00"/>
    <s v="Second Class"/>
    <s v="BF-11170"/>
    <x v="408"/>
    <x v="2"/>
    <x v="0"/>
    <s v="Jacksonville"/>
    <x v="3"/>
    <n v="28540"/>
    <x v="0"/>
    <s v="OFF-PA-10003134"/>
    <x v="1"/>
    <x v="10"/>
    <x v="1672"/>
    <x v="3466"/>
    <n v="4"/>
    <n v="0.2"/>
    <x v="3938"/>
    <x v="0"/>
    <x v="0"/>
    <n v="0.25"/>
    <n v="3.7037037037037035E-2"/>
  </r>
  <r>
    <x v="4604"/>
    <s v="US-2017-113327"/>
    <x v="989"/>
    <d v="2017-05-29T00:00:00"/>
    <s v="Second Class"/>
    <s v="BF-11170"/>
    <x v="408"/>
    <x v="2"/>
    <x v="0"/>
    <s v="Jacksonville"/>
    <x v="3"/>
    <n v="28540"/>
    <x v="0"/>
    <s v="OFF-EN-10004459"/>
    <x v="1"/>
    <x v="12"/>
    <x v="661"/>
    <x v="2096"/>
    <n v="2"/>
    <n v="0.2"/>
    <x v="2260"/>
    <x v="0"/>
    <x v="0"/>
    <n v="0.25"/>
    <n v="3.7037037037037035E-2"/>
  </r>
  <r>
    <x v="4605"/>
    <s v="US-2017-113327"/>
    <x v="989"/>
    <d v="2017-05-29T00:00:00"/>
    <s v="Second Class"/>
    <s v="BF-11170"/>
    <x v="408"/>
    <x v="2"/>
    <x v="0"/>
    <s v="Jacksonville"/>
    <x v="3"/>
    <n v="28540"/>
    <x v="0"/>
    <s v="TEC-AC-10003628"/>
    <x v="2"/>
    <x v="11"/>
    <x v="247"/>
    <x v="3467"/>
    <n v="7"/>
    <n v="0.2"/>
    <x v="3939"/>
    <x v="0"/>
    <x v="0"/>
    <n v="0.25"/>
    <n v="3.7037037037037035E-2"/>
  </r>
  <r>
    <x v="4606"/>
    <s v="CA-2017-135020"/>
    <x v="71"/>
    <d v="2017-06-02T00:00:00"/>
    <s v="Standard Class"/>
    <s v="MS-17770"/>
    <x v="474"/>
    <x v="0"/>
    <x v="0"/>
    <s v="Rochester"/>
    <x v="15"/>
    <n v="14609"/>
    <x v="3"/>
    <s v="TEC-PH-10004093"/>
    <x v="2"/>
    <x v="7"/>
    <x v="40"/>
    <x v="3468"/>
    <n v="1"/>
    <n v="0"/>
    <x v="3940"/>
    <x v="3"/>
    <x v="0"/>
    <n v="0.25"/>
    <n v="5.2631578947368418E-2"/>
  </r>
  <r>
    <x v="4607"/>
    <s v="CA-2017-135020"/>
    <x v="71"/>
    <d v="2017-06-02T00:00:00"/>
    <s v="Standard Class"/>
    <s v="MS-17770"/>
    <x v="474"/>
    <x v="0"/>
    <x v="0"/>
    <s v="Rochester"/>
    <x v="15"/>
    <n v="14609"/>
    <x v="3"/>
    <s v="OFF-ST-10001490"/>
    <x v="1"/>
    <x v="4"/>
    <x v="518"/>
    <x v="3469"/>
    <n v="3"/>
    <n v="0"/>
    <x v="3941"/>
    <x v="3"/>
    <x v="0"/>
    <n v="0.25"/>
    <n v="5.2631578947368418E-2"/>
  </r>
  <r>
    <x v="4608"/>
    <s v="CA-2017-135020"/>
    <x v="71"/>
    <d v="2017-06-02T00:00:00"/>
    <s v="Standard Class"/>
    <s v="MS-17770"/>
    <x v="474"/>
    <x v="0"/>
    <x v="0"/>
    <s v="Rochester"/>
    <x v="15"/>
    <n v="14609"/>
    <x v="3"/>
    <s v="OFF-BI-10000605"/>
    <x v="1"/>
    <x v="8"/>
    <x v="536"/>
    <x v="861"/>
    <n v="2"/>
    <n v="0.2"/>
    <x v="3942"/>
    <x v="3"/>
    <x v="0"/>
    <n v="0.25"/>
    <n v="5.2631578947368418E-2"/>
  </r>
  <r>
    <x v="4609"/>
    <s v="CA-2017-135020"/>
    <x v="71"/>
    <d v="2017-06-02T00:00:00"/>
    <s v="Standard Class"/>
    <s v="MS-17770"/>
    <x v="474"/>
    <x v="0"/>
    <x v="0"/>
    <s v="Rochester"/>
    <x v="15"/>
    <n v="14609"/>
    <x v="3"/>
    <s v="OFF-PA-10004255"/>
    <x v="1"/>
    <x v="10"/>
    <x v="1315"/>
    <x v="1568"/>
    <n v="7"/>
    <n v="0"/>
    <x v="1657"/>
    <x v="3"/>
    <x v="0"/>
    <n v="0.25"/>
    <n v="5.2631578947368418E-2"/>
  </r>
  <r>
    <x v="4610"/>
    <s v="US-2019-141852"/>
    <x v="45"/>
    <d v="2019-11-14T00:00:00"/>
    <s v="Standard Class"/>
    <s v="JE-15745"/>
    <x v="32"/>
    <x v="0"/>
    <x v="0"/>
    <s v="Oceanside"/>
    <x v="1"/>
    <n v="92054"/>
    <x v="1"/>
    <s v="FUR-FU-10000023"/>
    <x v="0"/>
    <x v="5"/>
    <x v="325"/>
    <x v="349"/>
    <n v="8"/>
    <n v="0"/>
    <x v="357"/>
    <x v="1"/>
    <x v="0"/>
    <n v="1"/>
    <n v="4.3478260869565216E-2"/>
  </r>
  <r>
    <x v="4611"/>
    <s v="CA-2018-109407"/>
    <x v="990"/>
    <d v="2018-01-26T00:00:00"/>
    <s v="Second Class"/>
    <s v="HG-14965"/>
    <x v="428"/>
    <x v="1"/>
    <x v="0"/>
    <s v="Gulfport"/>
    <x v="35"/>
    <n v="39503"/>
    <x v="0"/>
    <s v="OFF-BI-10000285"/>
    <x v="1"/>
    <x v="8"/>
    <x v="461"/>
    <x v="3470"/>
    <n v="4"/>
    <n v="0"/>
    <x v="3943"/>
    <x v="0"/>
    <x v="0"/>
    <n v="1"/>
    <n v="5.8823529411764705E-2"/>
  </r>
  <r>
    <x v="4612"/>
    <s v="US-2018-165953"/>
    <x v="413"/>
    <d v="2019-01-06T00:00:00"/>
    <s v="Standard Class"/>
    <s v="EP-13915"/>
    <x v="212"/>
    <x v="0"/>
    <x v="0"/>
    <s v="Jacksonville"/>
    <x v="2"/>
    <n v="32216"/>
    <x v="0"/>
    <s v="OFF-AR-10000588"/>
    <x v="1"/>
    <x v="6"/>
    <x v="398"/>
    <x v="1662"/>
    <n v="3"/>
    <n v="0.2"/>
    <x v="1760"/>
    <x v="0"/>
    <x v="0"/>
    <n v="0.5"/>
    <n v="3.2258064516129031E-2"/>
  </r>
  <r>
    <x v="4613"/>
    <s v="US-2018-165953"/>
    <x v="413"/>
    <d v="2019-01-06T00:00:00"/>
    <s v="Standard Class"/>
    <s v="EP-13915"/>
    <x v="212"/>
    <x v="0"/>
    <x v="0"/>
    <s v="Jacksonville"/>
    <x v="2"/>
    <n v="32216"/>
    <x v="0"/>
    <s v="OFF-PA-10002250"/>
    <x v="1"/>
    <x v="10"/>
    <x v="706"/>
    <x v="3471"/>
    <n v="5"/>
    <n v="0.2"/>
    <x v="3944"/>
    <x v="0"/>
    <x v="0"/>
    <n v="0.5"/>
    <n v="3.2258064516129031E-2"/>
  </r>
  <r>
    <x v="4614"/>
    <s v="CA-2018-144540"/>
    <x v="64"/>
    <d v="2018-09-10T00:00:00"/>
    <s v="Standard Class"/>
    <s v="GH-14410"/>
    <x v="689"/>
    <x v="2"/>
    <x v="0"/>
    <s v="Houston"/>
    <x v="5"/>
    <n v="77070"/>
    <x v="2"/>
    <s v="OFF-AP-10002457"/>
    <x v="1"/>
    <x v="9"/>
    <x v="549"/>
    <x v="3472"/>
    <n v="3"/>
    <n v="0.8"/>
    <x v="3945"/>
    <x v="2"/>
    <x v="0"/>
    <n v="0.5"/>
    <n v="5.8823529411764705E-2"/>
  </r>
  <r>
    <x v="4615"/>
    <s v="CA-2018-144540"/>
    <x v="64"/>
    <d v="2018-09-10T00:00:00"/>
    <s v="Standard Class"/>
    <s v="GH-14410"/>
    <x v="689"/>
    <x v="2"/>
    <x v="0"/>
    <s v="Houston"/>
    <x v="5"/>
    <n v="77070"/>
    <x v="2"/>
    <s v="OFF-FA-10002763"/>
    <x v="1"/>
    <x v="13"/>
    <x v="1420"/>
    <x v="2696"/>
    <n v="9"/>
    <n v="0.2"/>
    <x v="3946"/>
    <x v="2"/>
    <x v="0"/>
    <n v="0.5"/>
    <n v="5.8823529411764705E-2"/>
  </r>
  <r>
    <x v="4616"/>
    <s v="CA-2017-159863"/>
    <x v="406"/>
    <d v="2017-09-07T00:00:00"/>
    <s v="Second Class"/>
    <s v="DS-13180"/>
    <x v="103"/>
    <x v="1"/>
    <x v="0"/>
    <s v="Houston"/>
    <x v="5"/>
    <n v="77095"/>
    <x v="2"/>
    <s v="TEC-AC-10000109"/>
    <x v="2"/>
    <x v="11"/>
    <x v="202"/>
    <x v="3473"/>
    <n v="3"/>
    <n v="0.2"/>
    <x v="3947"/>
    <x v="2"/>
    <x v="0"/>
    <n v="1"/>
    <n v="0.05"/>
  </r>
  <r>
    <x v="4617"/>
    <s v="CA-2017-117800"/>
    <x v="481"/>
    <d v="2017-09-26T00:00:00"/>
    <s v="Standard Class"/>
    <s v="TH-21550"/>
    <x v="274"/>
    <x v="2"/>
    <x v="0"/>
    <s v="Everett"/>
    <x v="31"/>
    <n v="2149"/>
    <x v="3"/>
    <s v="TEC-PH-10002415"/>
    <x v="2"/>
    <x v="7"/>
    <x v="1526"/>
    <x v="3474"/>
    <n v="2"/>
    <n v="0"/>
    <x v="3948"/>
    <x v="3"/>
    <x v="0"/>
    <n v="0.5"/>
    <n v="7.6923076923076927E-2"/>
  </r>
  <r>
    <x v="4618"/>
    <s v="CA-2017-117800"/>
    <x v="481"/>
    <d v="2017-09-26T00:00:00"/>
    <s v="Standard Class"/>
    <s v="TH-21550"/>
    <x v="274"/>
    <x v="2"/>
    <x v="0"/>
    <s v="Everett"/>
    <x v="31"/>
    <n v="2149"/>
    <x v="3"/>
    <s v="FUR-CH-10000785"/>
    <x v="0"/>
    <x v="1"/>
    <x v="323"/>
    <x v="3116"/>
    <n v="3"/>
    <n v="0"/>
    <x v="3949"/>
    <x v="3"/>
    <x v="0"/>
    <n v="0.5"/>
    <n v="7.6923076923076927E-2"/>
  </r>
  <r>
    <x v="4619"/>
    <s v="CA-2019-145219"/>
    <x v="165"/>
    <d v="2019-12-25T00:00:00"/>
    <s v="First Class"/>
    <s v="RM-19675"/>
    <x v="84"/>
    <x v="2"/>
    <x v="0"/>
    <s v="Los Angeles"/>
    <x v="1"/>
    <n v="90049"/>
    <x v="1"/>
    <s v="TEC-CO-10001449"/>
    <x v="2"/>
    <x v="16"/>
    <x v="306"/>
    <x v="3475"/>
    <n v="6"/>
    <n v="0.2"/>
    <x v="3950"/>
    <x v="1"/>
    <x v="0"/>
    <n v="0.5"/>
    <n v="9.0909090909090912E-2"/>
  </r>
  <r>
    <x v="4620"/>
    <s v="CA-2019-145219"/>
    <x v="165"/>
    <d v="2019-12-25T00:00:00"/>
    <s v="First Class"/>
    <s v="RM-19675"/>
    <x v="84"/>
    <x v="2"/>
    <x v="0"/>
    <s v="Los Angeles"/>
    <x v="1"/>
    <n v="90049"/>
    <x v="1"/>
    <s v="OFF-BI-10001670"/>
    <x v="1"/>
    <x v="8"/>
    <x v="443"/>
    <x v="3476"/>
    <n v="3"/>
    <n v="0.2"/>
    <x v="3951"/>
    <x v="1"/>
    <x v="0"/>
    <n v="0.5"/>
    <n v="9.0909090909090912E-2"/>
  </r>
  <r>
    <x v="4621"/>
    <s v="CA-2017-161214"/>
    <x v="348"/>
    <d v="2017-10-08T00:00:00"/>
    <s v="Second Class"/>
    <s v="SF-20965"/>
    <x v="245"/>
    <x v="1"/>
    <x v="0"/>
    <s v="Wilmington"/>
    <x v="13"/>
    <n v="19805"/>
    <x v="3"/>
    <s v="OFF-ST-10001328"/>
    <x v="1"/>
    <x v="4"/>
    <x v="178"/>
    <x v="3477"/>
    <n v="5"/>
    <n v="0"/>
    <x v="3952"/>
    <x v="3"/>
    <x v="0"/>
    <n v="1"/>
    <n v="5.8823529411764705E-2"/>
  </r>
  <r>
    <x v="4622"/>
    <s v="CA-2019-147228"/>
    <x v="428"/>
    <d v="2019-09-14T00:00:00"/>
    <s v="Standard Class"/>
    <s v="SO-20335"/>
    <x v="2"/>
    <x v="0"/>
    <x v="0"/>
    <s v="Columbia"/>
    <x v="18"/>
    <n v="38401"/>
    <x v="0"/>
    <s v="OFF-SU-10001225"/>
    <x v="1"/>
    <x v="14"/>
    <x v="327"/>
    <x v="3478"/>
    <n v="3"/>
    <n v="0.2"/>
    <x v="3953"/>
    <x v="0"/>
    <x v="0"/>
    <n v="0.25"/>
    <n v="6.6666666666666666E-2"/>
  </r>
  <r>
    <x v="4623"/>
    <s v="CA-2019-147228"/>
    <x v="428"/>
    <d v="2019-09-14T00:00:00"/>
    <s v="Standard Class"/>
    <s v="SO-20335"/>
    <x v="2"/>
    <x v="0"/>
    <x v="0"/>
    <s v="Columbia"/>
    <x v="18"/>
    <n v="38401"/>
    <x v="0"/>
    <s v="OFF-PA-10000357"/>
    <x v="1"/>
    <x v="10"/>
    <x v="1228"/>
    <x v="3479"/>
    <n v="4"/>
    <n v="0.2"/>
    <x v="3954"/>
    <x v="0"/>
    <x v="0"/>
    <n v="0.25"/>
    <n v="6.6666666666666666E-2"/>
  </r>
  <r>
    <x v="4624"/>
    <s v="CA-2019-147228"/>
    <x v="428"/>
    <d v="2019-09-14T00:00:00"/>
    <s v="Standard Class"/>
    <s v="SO-20335"/>
    <x v="2"/>
    <x v="0"/>
    <x v="0"/>
    <s v="Columbia"/>
    <x v="18"/>
    <n v="38401"/>
    <x v="0"/>
    <s v="OFF-ST-10000046"/>
    <x v="1"/>
    <x v="4"/>
    <x v="764"/>
    <x v="3480"/>
    <n v="2"/>
    <n v="0.2"/>
    <x v="3955"/>
    <x v="0"/>
    <x v="0"/>
    <n v="0.25"/>
    <n v="6.6666666666666666E-2"/>
  </r>
  <r>
    <x v="4625"/>
    <s v="CA-2019-147228"/>
    <x v="428"/>
    <d v="2019-09-14T00:00:00"/>
    <s v="Standard Class"/>
    <s v="SO-20335"/>
    <x v="2"/>
    <x v="0"/>
    <x v="0"/>
    <s v="Columbia"/>
    <x v="18"/>
    <n v="38401"/>
    <x v="0"/>
    <s v="FUR-FU-10000023"/>
    <x v="0"/>
    <x v="5"/>
    <x v="325"/>
    <x v="3481"/>
    <n v="3"/>
    <n v="0.2"/>
    <x v="3956"/>
    <x v="0"/>
    <x v="0"/>
    <n v="0.25"/>
    <n v="6.6666666666666666E-2"/>
  </r>
  <r>
    <x v="4626"/>
    <s v="CA-2018-101336"/>
    <x v="373"/>
    <d v="2018-11-18T00:00:00"/>
    <s v="Standard Class"/>
    <s v="CK-12760"/>
    <x v="316"/>
    <x v="1"/>
    <x v="0"/>
    <s v="New York City"/>
    <x v="15"/>
    <n v="10011"/>
    <x v="3"/>
    <s v="OFF-ST-10003455"/>
    <x v="1"/>
    <x v="4"/>
    <x v="171"/>
    <x v="3477"/>
    <n v="5"/>
    <n v="0"/>
    <x v="3957"/>
    <x v="3"/>
    <x v="0"/>
    <n v="0.25"/>
    <n v="7.1428571428571425E-2"/>
  </r>
  <r>
    <x v="4627"/>
    <s v="CA-2018-101336"/>
    <x v="373"/>
    <d v="2018-11-18T00:00:00"/>
    <s v="Standard Class"/>
    <s v="CK-12760"/>
    <x v="316"/>
    <x v="1"/>
    <x v="0"/>
    <s v="New York City"/>
    <x v="15"/>
    <n v="10011"/>
    <x v="3"/>
    <s v="OFF-ST-10000876"/>
    <x v="1"/>
    <x v="4"/>
    <x v="254"/>
    <x v="3482"/>
    <n v="2"/>
    <n v="0"/>
    <x v="3958"/>
    <x v="3"/>
    <x v="0"/>
    <n v="0.25"/>
    <n v="7.1428571428571425E-2"/>
  </r>
  <r>
    <x v="4628"/>
    <s v="CA-2018-101336"/>
    <x v="373"/>
    <d v="2018-11-18T00:00:00"/>
    <s v="Standard Class"/>
    <s v="CK-12760"/>
    <x v="316"/>
    <x v="1"/>
    <x v="0"/>
    <s v="New York City"/>
    <x v="15"/>
    <n v="10011"/>
    <x v="3"/>
    <s v="OFF-AR-10003582"/>
    <x v="1"/>
    <x v="6"/>
    <x v="1460"/>
    <x v="3483"/>
    <n v="5"/>
    <n v="0"/>
    <x v="3959"/>
    <x v="3"/>
    <x v="0"/>
    <n v="0.25"/>
    <n v="7.1428571428571425E-2"/>
  </r>
  <r>
    <x v="4629"/>
    <s v="CA-2018-101336"/>
    <x v="373"/>
    <d v="2018-11-18T00:00:00"/>
    <s v="Standard Class"/>
    <s v="CK-12760"/>
    <x v="316"/>
    <x v="1"/>
    <x v="0"/>
    <s v="New York City"/>
    <x v="15"/>
    <n v="10011"/>
    <x v="3"/>
    <s v="OFF-ST-10004258"/>
    <x v="1"/>
    <x v="4"/>
    <x v="761"/>
    <x v="905"/>
    <n v="3"/>
    <n v="0"/>
    <x v="938"/>
    <x v="3"/>
    <x v="0"/>
    <n v="0.25"/>
    <n v="7.1428571428571425E-2"/>
  </r>
  <r>
    <x v="4630"/>
    <s v="US-2017-126235"/>
    <x v="52"/>
    <d v="2017-10-15T00:00:00"/>
    <s v="Same Day"/>
    <s v="GA-14725"/>
    <x v="315"/>
    <x v="0"/>
    <x v="0"/>
    <s v="Mount Pleasant"/>
    <x v="12"/>
    <n v="48858"/>
    <x v="2"/>
    <s v="FUR-FU-10000719"/>
    <x v="0"/>
    <x v="5"/>
    <x v="1673"/>
    <x v="1819"/>
    <n v="2"/>
    <n v="0"/>
    <x v="3960"/>
    <x v="2"/>
    <x v="0"/>
    <n v="1"/>
    <n v="4.5454545454545456E-2"/>
  </r>
  <r>
    <x v="4631"/>
    <s v="CA-2019-168396"/>
    <x v="646"/>
    <d v="2019-08-08T00:00:00"/>
    <s v="Second Class"/>
    <s v="BD-11725"/>
    <x v="232"/>
    <x v="0"/>
    <x v="0"/>
    <s v="San Francisco"/>
    <x v="1"/>
    <n v="94122"/>
    <x v="1"/>
    <s v="OFF-LA-10001297"/>
    <x v="1"/>
    <x v="2"/>
    <x v="488"/>
    <x v="2678"/>
    <n v="5"/>
    <n v="0"/>
    <x v="2957"/>
    <x v="1"/>
    <x v="0"/>
    <n v="0.5"/>
    <n v="0.1"/>
  </r>
  <r>
    <x v="4632"/>
    <s v="CA-2019-168396"/>
    <x v="646"/>
    <d v="2019-08-08T00:00:00"/>
    <s v="Second Class"/>
    <s v="BD-11725"/>
    <x v="232"/>
    <x v="0"/>
    <x v="0"/>
    <s v="San Francisco"/>
    <x v="1"/>
    <n v="94122"/>
    <x v="1"/>
    <s v="FUR-FU-10000723"/>
    <x v="0"/>
    <x v="5"/>
    <x v="480"/>
    <x v="3484"/>
    <n v="3"/>
    <n v="0"/>
    <x v="3961"/>
    <x v="1"/>
    <x v="0"/>
    <n v="0.5"/>
    <n v="0.1"/>
  </r>
  <r>
    <x v="4633"/>
    <s v="CA-2017-130456"/>
    <x v="291"/>
    <d v="2017-08-26T00:00:00"/>
    <s v="Standard Class"/>
    <s v="DS-13180"/>
    <x v="103"/>
    <x v="1"/>
    <x v="0"/>
    <s v="San Francisco"/>
    <x v="1"/>
    <n v="94122"/>
    <x v="1"/>
    <s v="FUR-BO-10003893"/>
    <x v="0"/>
    <x v="0"/>
    <x v="1674"/>
    <x v="3485"/>
    <n v="6"/>
    <n v="0.15"/>
    <x v="3962"/>
    <x v="1"/>
    <x v="1"/>
    <n v="0.5"/>
    <n v="0.05"/>
  </r>
  <r>
    <x v="4634"/>
    <s v="CA-2017-130456"/>
    <x v="291"/>
    <d v="2017-08-26T00:00:00"/>
    <s v="Standard Class"/>
    <s v="DS-13180"/>
    <x v="103"/>
    <x v="1"/>
    <x v="0"/>
    <s v="San Francisco"/>
    <x v="1"/>
    <n v="94122"/>
    <x v="1"/>
    <s v="OFF-ST-10000736"/>
    <x v="1"/>
    <x v="4"/>
    <x v="460"/>
    <x v="1240"/>
    <n v="1"/>
    <n v="0"/>
    <x v="3963"/>
    <x v="1"/>
    <x v="1"/>
    <n v="0.5"/>
    <n v="0.05"/>
  </r>
  <r>
    <x v="4635"/>
    <s v="CA-2019-116288"/>
    <x v="846"/>
    <d v="2019-03-17T00:00:00"/>
    <s v="Standard Class"/>
    <s v="BS-11380"/>
    <x v="510"/>
    <x v="1"/>
    <x v="0"/>
    <s v="San Francisco"/>
    <x v="1"/>
    <n v="94122"/>
    <x v="1"/>
    <s v="OFF-ST-10000736"/>
    <x v="1"/>
    <x v="4"/>
    <x v="460"/>
    <x v="423"/>
    <n v="3"/>
    <n v="0"/>
    <x v="703"/>
    <x v="1"/>
    <x v="0"/>
    <n v="1"/>
    <n v="7.6923076923076927E-2"/>
  </r>
  <r>
    <x v="4636"/>
    <s v="CA-2019-168228"/>
    <x v="842"/>
    <d v="2019-04-29T00:00:00"/>
    <s v="First Class"/>
    <s v="AP-10915"/>
    <x v="275"/>
    <x v="0"/>
    <x v="0"/>
    <s v="Los Angeles"/>
    <x v="1"/>
    <n v="90045"/>
    <x v="1"/>
    <s v="OFF-AR-10003373"/>
    <x v="1"/>
    <x v="6"/>
    <x v="290"/>
    <x v="1862"/>
    <n v="4"/>
    <n v="0"/>
    <x v="3964"/>
    <x v="1"/>
    <x v="0"/>
    <n v="0.33333333333333331"/>
    <n v="3.2258064516129031E-2"/>
  </r>
  <r>
    <x v="4637"/>
    <s v="CA-2019-168228"/>
    <x v="842"/>
    <d v="2019-04-29T00:00:00"/>
    <s v="First Class"/>
    <s v="AP-10915"/>
    <x v="275"/>
    <x v="0"/>
    <x v="0"/>
    <s v="Los Angeles"/>
    <x v="1"/>
    <n v="90045"/>
    <x v="1"/>
    <s v="OFF-AR-10000390"/>
    <x v="1"/>
    <x v="6"/>
    <x v="105"/>
    <x v="714"/>
    <n v="3"/>
    <n v="0"/>
    <x v="732"/>
    <x v="1"/>
    <x v="0"/>
    <n v="0.33333333333333331"/>
    <n v="3.2258064516129031E-2"/>
  </r>
  <r>
    <x v="4638"/>
    <s v="CA-2019-168228"/>
    <x v="842"/>
    <d v="2019-04-29T00:00:00"/>
    <s v="First Class"/>
    <s v="AP-10915"/>
    <x v="275"/>
    <x v="0"/>
    <x v="0"/>
    <s v="Los Angeles"/>
    <x v="1"/>
    <n v="90045"/>
    <x v="1"/>
    <s v="OFF-AR-10001725"/>
    <x v="1"/>
    <x v="6"/>
    <x v="1549"/>
    <x v="2885"/>
    <n v="2"/>
    <n v="0"/>
    <x v="3207"/>
    <x v="1"/>
    <x v="0"/>
    <n v="0.33333333333333331"/>
    <n v="3.2258064516129031E-2"/>
  </r>
  <r>
    <x v="4639"/>
    <s v="CA-2018-102162"/>
    <x v="108"/>
    <d v="2018-09-16T00:00:00"/>
    <s v="Standard Class"/>
    <s v="JF-15565"/>
    <x v="535"/>
    <x v="0"/>
    <x v="0"/>
    <s v="Newport News"/>
    <x v="17"/>
    <n v="23602"/>
    <x v="0"/>
    <s v="TEC-CO-10001943"/>
    <x v="2"/>
    <x v="16"/>
    <x v="1675"/>
    <x v="3486"/>
    <n v="8"/>
    <n v="0"/>
    <x v="3965"/>
    <x v="0"/>
    <x v="0"/>
    <n v="0.5"/>
    <n v="6.25E-2"/>
  </r>
  <r>
    <x v="4640"/>
    <s v="CA-2018-102162"/>
    <x v="108"/>
    <d v="2018-09-16T00:00:00"/>
    <s v="Standard Class"/>
    <s v="JF-15565"/>
    <x v="535"/>
    <x v="0"/>
    <x v="0"/>
    <s v="Newport News"/>
    <x v="17"/>
    <n v="23602"/>
    <x v="0"/>
    <s v="OFF-EN-10002312"/>
    <x v="1"/>
    <x v="12"/>
    <x v="1462"/>
    <x v="3487"/>
    <n v="1"/>
    <n v="0"/>
    <x v="3966"/>
    <x v="0"/>
    <x v="0"/>
    <n v="0.5"/>
    <n v="6.25E-2"/>
  </r>
  <r>
    <x v="4641"/>
    <s v="CA-2019-130141"/>
    <x v="760"/>
    <d v="2019-10-24T00:00:00"/>
    <s v="Second Class"/>
    <s v="HA-14905"/>
    <x v="456"/>
    <x v="0"/>
    <x v="0"/>
    <s v="Fort Collins"/>
    <x v="22"/>
    <n v="80525"/>
    <x v="1"/>
    <s v="OFF-BI-10000831"/>
    <x v="1"/>
    <x v="8"/>
    <x v="446"/>
    <x v="3488"/>
    <n v="4"/>
    <n v="0.7"/>
    <x v="3967"/>
    <x v="1"/>
    <x v="0"/>
    <n v="0.5"/>
    <n v="0.1"/>
  </r>
  <r>
    <x v="4642"/>
    <s v="CA-2019-130141"/>
    <x v="760"/>
    <d v="2019-10-24T00:00:00"/>
    <s v="Second Class"/>
    <s v="HA-14905"/>
    <x v="456"/>
    <x v="0"/>
    <x v="0"/>
    <s v="Fort Collins"/>
    <x v="22"/>
    <n v="80525"/>
    <x v="1"/>
    <s v="FUR-CH-10000749"/>
    <x v="0"/>
    <x v="1"/>
    <x v="1676"/>
    <x v="1087"/>
    <n v="4"/>
    <n v="0.2"/>
    <x v="3968"/>
    <x v="1"/>
    <x v="0"/>
    <n v="0.5"/>
    <n v="0.1"/>
  </r>
  <r>
    <x v="4643"/>
    <s v="CA-2017-147501"/>
    <x v="991"/>
    <d v="2017-08-06T00:00:00"/>
    <s v="Standard Class"/>
    <s v="Co-12640"/>
    <x v="476"/>
    <x v="0"/>
    <x v="0"/>
    <s v="Seattle"/>
    <x v="4"/>
    <n v="98105"/>
    <x v="1"/>
    <s v="OFF-BI-10002003"/>
    <x v="1"/>
    <x v="8"/>
    <x v="1393"/>
    <x v="2925"/>
    <n v="2"/>
    <n v="0.2"/>
    <x v="3830"/>
    <x v="1"/>
    <x v="0"/>
    <n v="0.5"/>
    <n v="0.125"/>
  </r>
  <r>
    <x v="4644"/>
    <s v="CA-2017-147501"/>
    <x v="991"/>
    <d v="2017-08-06T00:00:00"/>
    <s v="Standard Class"/>
    <s v="Co-12640"/>
    <x v="476"/>
    <x v="0"/>
    <x v="0"/>
    <s v="Seattle"/>
    <x v="4"/>
    <n v="98105"/>
    <x v="1"/>
    <s v="TEC-MA-10001972"/>
    <x v="2"/>
    <x v="15"/>
    <x v="1478"/>
    <x v="2729"/>
    <n v="2"/>
    <n v="0.2"/>
    <x v="3021"/>
    <x v="1"/>
    <x v="0"/>
    <n v="0.5"/>
    <n v="0.125"/>
  </r>
  <r>
    <x v="4645"/>
    <s v="CA-2018-143910"/>
    <x v="399"/>
    <d v="2018-08-16T00:00:00"/>
    <s v="Standard Class"/>
    <s v="BC-11125"/>
    <x v="604"/>
    <x v="2"/>
    <x v="0"/>
    <s v="New York City"/>
    <x v="15"/>
    <n v="10011"/>
    <x v="3"/>
    <s v="FUR-CH-10000225"/>
    <x v="0"/>
    <x v="1"/>
    <x v="406"/>
    <x v="3489"/>
    <n v="2"/>
    <n v="0.1"/>
    <x v="3969"/>
    <x v="3"/>
    <x v="0"/>
    <n v="1"/>
    <n v="5.5555555555555552E-2"/>
  </r>
  <r>
    <x v="4646"/>
    <s v="CA-2016-146885"/>
    <x v="992"/>
    <d v="2016-06-05T00:00:00"/>
    <s v="Standard Class"/>
    <s v="EB-13840"/>
    <x v="225"/>
    <x v="1"/>
    <x v="0"/>
    <s v="Richmond"/>
    <x v="17"/>
    <n v="23223"/>
    <x v="0"/>
    <s v="OFF-PA-10001622"/>
    <x v="1"/>
    <x v="10"/>
    <x v="702"/>
    <x v="3490"/>
    <n v="3"/>
    <n v="0"/>
    <x v="3970"/>
    <x v="0"/>
    <x v="0"/>
    <n v="1"/>
    <n v="0.125"/>
  </r>
  <r>
    <x v="4647"/>
    <s v="CA-2018-139556"/>
    <x v="993"/>
    <d v="2018-05-01T00:00:00"/>
    <s v="Standard Class"/>
    <s v="DB-13360"/>
    <x v="748"/>
    <x v="2"/>
    <x v="0"/>
    <s v="New York City"/>
    <x v="15"/>
    <n v="10009"/>
    <x v="3"/>
    <s v="FUR-CH-10004983"/>
    <x v="0"/>
    <x v="1"/>
    <x v="1569"/>
    <x v="3491"/>
    <n v="3"/>
    <n v="0.1"/>
    <x v="3971"/>
    <x v="3"/>
    <x v="0"/>
    <n v="1"/>
    <n v="0.16666666666666666"/>
  </r>
  <r>
    <x v="4648"/>
    <s v="CA-2019-129357"/>
    <x v="304"/>
    <d v="2019-05-19T00:00:00"/>
    <s v="Standard Class"/>
    <s v="KB-16585"/>
    <x v="10"/>
    <x v="1"/>
    <x v="0"/>
    <s v="Seattle"/>
    <x v="4"/>
    <n v="98103"/>
    <x v="1"/>
    <s v="OFF-PA-10003228"/>
    <x v="1"/>
    <x v="10"/>
    <x v="1677"/>
    <x v="3492"/>
    <n v="9"/>
    <n v="0"/>
    <x v="3972"/>
    <x v="1"/>
    <x v="0"/>
    <n v="0.5"/>
    <n v="4.3478260869565216E-2"/>
  </r>
  <r>
    <x v="4649"/>
    <s v="CA-2019-129357"/>
    <x v="304"/>
    <d v="2019-05-19T00:00:00"/>
    <s v="Standard Class"/>
    <s v="KB-16585"/>
    <x v="10"/>
    <x v="1"/>
    <x v="0"/>
    <s v="Seattle"/>
    <x v="4"/>
    <n v="98103"/>
    <x v="1"/>
    <s v="OFF-SU-10004498"/>
    <x v="1"/>
    <x v="14"/>
    <x v="505"/>
    <x v="3493"/>
    <n v="5"/>
    <n v="0"/>
    <x v="3973"/>
    <x v="1"/>
    <x v="0"/>
    <n v="0.5"/>
    <n v="4.3478260869565216E-2"/>
  </r>
  <r>
    <x v="4650"/>
    <s v="CA-2019-150987"/>
    <x v="798"/>
    <d v="2019-04-12T00:00:00"/>
    <s v="Standard Class"/>
    <s v="AH-10120"/>
    <x v="571"/>
    <x v="2"/>
    <x v="0"/>
    <s v="San Francisco"/>
    <x v="1"/>
    <n v="94110"/>
    <x v="1"/>
    <s v="OFF-PA-10001878"/>
    <x v="1"/>
    <x v="10"/>
    <x v="1170"/>
    <x v="1672"/>
    <n v="5"/>
    <n v="0"/>
    <x v="1770"/>
    <x v="1"/>
    <x v="0"/>
    <n v="0.5"/>
    <n v="6.25E-2"/>
  </r>
  <r>
    <x v="4651"/>
    <s v="CA-2019-150987"/>
    <x v="798"/>
    <d v="2019-04-12T00:00:00"/>
    <s v="Standard Class"/>
    <s v="AH-10120"/>
    <x v="571"/>
    <x v="2"/>
    <x v="0"/>
    <s v="San Francisco"/>
    <x v="1"/>
    <n v="94110"/>
    <x v="1"/>
    <s v="OFF-PA-10002923"/>
    <x v="1"/>
    <x v="10"/>
    <x v="1426"/>
    <x v="3494"/>
    <n v="4"/>
    <n v="0"/>
    <x v="3974"/>
    <x v="1"/>
    <x v="0"/>
    <n v="0.5"/>
    <n v="6.25E-2"/>
  </r>
  <r>
    <x v="4652"/>
    <s v="CA-2019-132647"/>
    <x v="922"/>
    <d v="2019-02-23T00:00:00"/>
    <s v="Standard Class"/>
    <s v="GH-14410"/>
    <x v="689"/>
    <x v="2"/>
    <x v="0"/>
    <s v="Perth Amboy"/>
    <x v="30"/>
    <n v="8861"/>
    <x v="3"/>
    <s v="OFF-PA-10001838"/>
    <x v="1"/>
    <x v="10"/>
    <x v="1008"/>
    <x v="2722"/>
    <n v="2"/>
    <n v="0"/>
    <x v="3975"/>
    <x v="3"/>
    <x v="0"/>
    <n v="0.5"/>
    <n v="5.8823529411764705E-2"/>
  </r>
  <r>
    <x v="4653"/>
    <s v="CA-2019-132647"/>
    <x v="922"/>
    <d v="2019-02-23T00:00:00"/>
    <s v="Standard Class"/>
    <s v="GH-14410"/>
    <x v="689"/>
    <x v="2"/>
    <x v="0"/>
    <s v="Perth Amboy"/>
    <x v="30"/>
    <n v="8861"/>
    <x v="3"/>
    <s v="OFF-ST-10003123"/>
    <x v="1"/>
    <x v="4"/>
    <x v="1277"/>
    <x v="3495"/>
    <n v="5"/>
    <n v="0"/>
    <x v="3976"/>
    <x v="3"/>
    <x v="0"/>
    <n v="0.5"/>
    <n v="5.8823529411764705E-2"/>
  </r>
  <r>
    <x v="4654"/>
    <s v="CA-2019-159107"/>
    <x v="92"/>
    <d v="2019-06-26T00:00:00"/>
    <s v="Second Class"/>
    <s v="KT-16480"/>
    <x v="409"/>
    <x v="0"/>
    <x v="0"/>
    <s v="San Francisco"/>
    <x v="1"/>
    <n v="94110"/>
    <x v="1"/>
    <s v="OFF-FA-10001332"/>
    <x v="1"/>
    <x v="13"/>
    <x v="1570"/>
    <x v="709"/>
    <n v="1"/>
    <n v="0"/>
    <x v="3977"/>
    <x v="1"/>
    <x v="0"/>
    <n v="1"/>
    <n v="7.6923076923076927E-2"/>
  </r>
  <r>
    <x v="4655"/>
    <s v="CA-2016-160738"/>
    <x v="952"/>
    <d v="2016-05-10T00:00:00"/>
    <s v="Standard Class"/>
    <s v="KH-16330"/>
    <x v="542"/>
    <x v="1"/>
    <x v="0"/>
    <s v="Freeport"/>
    <x v="10"/>
    <n v="61032"/>
    <x v="2"/>
    <s v="OFF-ST-10003442"/>
    <x v="1"/>
    <x v="4"/>
    <x v="86"/>
    <x v="3496"/>
    <n v="2"/>
    <n v="0.2"/>
    <x v="3978"/>
    <x v="2"/>
    <x v="0"/>
    <n v="1"/>
    <n v="5.5555555555555552E-2"/>
  </r>
  <r>
    <x v="4656"/>
    <s v="CA-2017-112130"/>
    <x v="910"/>
    <d v="2017-05-07T00:00:00"/>
    <s v="Standard Class"/>
    <s v="SV-20785"/>
    <x v="647"/>
    <x v="0"/>
    <x v="0"/>
    <s v="Philadelphia"/>
    <x v="9"/>
    <n v="19140"/>
    <x v="3"/>
    <s v="OFF-AR-10001468"/>
    <x v="1"/>
    <x v="6"/>
    <x v="725"/>
    <x v="3497"/>
    <n v="2"/>
    <n v="0.2"/>
    <x v="3979"/>
    <x v="3"/>
    <x v="0"/>
    <n v="0.14285714285714285"/>
    <n v="0.04"/>
  </r>
  <r>
    <x v="4657"/>
    <s v="CA-2017-112130"/>
    <x v="910"/>
    <d v="2017-05-07T00:00:00"/>
    <s v="Standard Class"/>
    <s v="SV-20785"/>
    <x v="647"/>
    <x v="0"/>
    <x v="0"/>
    <s v="Philadelphia"/>
    <x v="9"/>
    <n v="19140"/>
    <x v="3"/>
    <s v="OFF-AP-10003266"/>
    <x v="1"/>
    <x v="9"/>
    <x v="667"/>
    <x v="775"/>
    <n v="2"/>
    <n v="0.2"/>
    <x v="798"/>
    <x v="3"/>
    <x v="0"/>
    <n v="0.14285714285714285"/>
    <n v="0.04"/>
  </r>
  <r>
    <x v="4658"/>
    <s v="CA-2017-112130"/>
    <x v="910"/>
    <d v="2017-05-07T00:00:00"/>
    <s v="Standard Class"/>
    <s v="SV-20785"/>
    <x v="647"/>
    <x v="0"/>
    <x v="0"/>
    <s v="Philadelphia"/>
    <x v="9"/>
    <n v="19140"/>
    <x v="3"/>
    <s v="OFF-PA-10002230"/>
    <x v="1"/>
    <x v="10"/>
    <x v="389"/>
    <x v="892"/>
    <n v="2"/>
    <n v="0.2"/>
    <x v="2282"/>
    <x v="3"/>
    <x v="0"/>
    <n v="0.14285714285714285"/>
    <n v="0.04"/>
  </r>
  <r>
    <x v="4659"/>
    <s v="CA-2017-112130"/>
    <x v="910"/>
    <d v="2017-05-07T00:00:00"/>
    <s v="Standard Class"/>
    <s v="SV-20785"/>
    <x v="647"/>
    <x v="0"/>
    <x v="0"/>
    <s v="Philadelphia"/>
    <x v="9"/>
    <n v="19140"/>
    <x v="3"/>
    <s v="OFF-AP-10003622"/>
    <x v="1"/>
    <x v="9"/>
    <x v="190"/>
    <x v="3498"/>
    <n v="7"/>
    <n v="0.2"/>
    <x v="3980"/>
    <x v="3"/>
    <x v="0"/>
    <n v="0.14285714285714285"/>
    <n v="0.04"/>
  </r>
  <r>
    <x v="4660"/>
    <s v="CA-2017-112130"/>
    <x v="910"/>
    <d v="2017-05-07T00:00:00"/>
    <s v="Standard Class"/>
    <s v="SV-20785"/>
    <x v="647"/>
    <x v="0"/>
    <x v="0"/>
    <s v="Philadelphia"/>
    <x v="9"/>
    <n v="19140"/>
    <x v="3"/>
    <s v="TEC-AC-10001542"/>
    <x v="2"/>
    <x v="11"/>
    <x v="1678"/>
    <x v="289"/>
    <n v="3"/>
    <n v="0.2"/>
    <x v="3981"/>
    <x v="3"/>
    <x v="0"/>
    <n v="0.14285714285714285"/>
    <n v="0.04"/>
  </r>
  <r>
    <x v="4661"/>
    <s v="CA-2017-112130"/>
    <x v="910"/>
    <d v="2017-05-07T00:00:00"/>
    <s v="Standard Class"/>
    <s v="SV-20785"/>
    <x v="647"/>
    <x v="0"/>
    <x v="0"/>
    <s v="Philadelphia"/>
    <x v="9"/>
    <n v="19140"/>
    <x v="3"/>
    <s v="FUR-CH-10002965"/>
    <x v="0"/>
    <x v="1"/>
    <x v="229"/>
    <x v="2818"/>
    <n v="6"/>
    <n v="0.3"/>
    <x v="3131"/>
    <x v="3"/>
    <x v="0"/>
    <n v="0.14285714285714285"/>
    <n v="0.04"/>
  </r>
  <r>
    <x v="4662"/>
    <s v="CA-2017-112130"/>
    <x v="910"/>
    <d v="2017-05-07T00:00:00"/>
    <s v="Standard Class"/>
    <s v="SV-20785"/>
    <x v="647"/>
    <x v="0"/>
    <x v="0"/>
    <s v="Philadelphia"/>
    <x v="9"/>
    <n v="19140"/>
    <x v="3"/>
    <s v="OFF-ST-10000563"/>
    <x v="1"/>
    <x v="4"/>
    <x v="903"/>
    <x v="3499"/>
    <n v="3"/>
    <n v="0.2"/>
    <x v="3982"/>
    <x v="3"/>
    <x v="0"/>
    <n v="0.14285714285714285"/>
    <n v="0.04"/>
  </r>
  <r>
    <x v="4663"/>
    <s v="CA-2018-111409"/>
    <x v="31"/>
    <d v="2018-09-22T00:00:00"/>
    <s v="Standard Class"/>
    <s v="PO-18850"/>
    <x v="138"/>
    <x v="0"/>
    <x v="0"/>
    <s v="Jacksonville"/>
    <x v="2"/>
    <n v="32216"/>
    <x v="0"/>
    <s v="OFF-LA-10002787"/>
    <x v="1"/>
    <x v="2"/>
    <x v="547"/>
    <x v="3500"/>
    <n v="1"/>
    <n v="0.2"/>
    <x v="3983"/>
    <x v="0"/>
    <x v="0"/>
    <n v="1"/>
    <n v="4.5454545454545456E-2"/>
  </r>
  <r>
    <x v="4664"/>
    <s v="CA-2018-116232"/>
    <x v="897"/>
    <d v="2018-09-26T00:00:00"/>
    <s v="Standard Class"/>
    <s v="AC-10450"/>
    <x v="549"/>
    <x v="0"/>
    <x v="0"/>
    <s v="Pembroke Pines"/>
    <x v="2"/>
    <n v="33024"/>
    <x v="0"/>
    <s v="OFF-BI-10004022"/>
    <x v="1"/>
    <x v="8"/>
    <x v="755"/>
    <x v="3501"/>
    <n v="9"/>
    <n v="0.7"/>
    <x v="3984"/>
    <x v="0"/>
    <x v="0"/>
    <n v="0.5"/>
    <n v="0.1111111111111111"/>
  </r>
  <r>
    <x v="4665"/>
    <s v="CA-2018-116232"/>
    <x v="897"/>
    <d v="2018-09-26T00:00:00"/>
    <s v="Standard Class"/>
    <s v="AC-10450"/>
    <x v="549"/>
    <x v="0"/>
    <x v="0"/>
    <s v="Pembroke Pines"/>
    <x v="2"/>
    <n v="33024"/>
    <x v="0"/>
    <s v="OFF-LA-10001158"/>
    <x v="1"/>
    <x v="2"/>
    <x v="322"/>
    <x v="3416"/>
    <n v="2"/>
    <n v="0.2"/>
    <x v="3985"/>
    <x v="0"/>
    <x v="0"/>
    <n v="0.5"/>
    <n v="0.1111111111111111"/>
  </r>
  <r>
    <x v="4666"/>
    <s v="CA-2018-116547"/>
    <x v="994"/>
    <d v="2018-01-17T00:00:00"/>
    <s v="Standard Class"/>
    <s v="KB-16585"/>
    <x v="10"/>
    <x v="1"/>
    <x v="0"/>
    <s v="Seattle"/>
    <x v="4"/>
    <n v="98115"/>
    <x v="1"/>
    <s v="FUR-FU-10000076"/>
    <x v="0"/>
    <x v="5"/>
    <x v="884"/>
    <x v="710"/>
    <n v="4"/>
    <n v="0"/>
    <x v="3986"/>
    <x v="1"/>
    <x v="1"/>
    <n v="0.5"/>
    <n v="4.3478260869565216E-2"/>
  </r>
  <r>
    <x v="4667"/>
    <s v="CA-2018-116547"/>
    <x v="994"/>
    <d v="2018-01-17T00:00:00"/>
    <s v="Standard Class"/>
    <s v="KB-16585"/>
    <x v="10"/>
    <x v="1"/>
    <x v="0"/>
    <s v="Seattle"/>
    <x v="4"/>
    <n v="98115"/>
    <x v="1"/>
    <s v="TEC-AC-10002335"/>
    <x v="2"/>
    <x v="11"/>
    <x v="343"/>
    <x v="3502"/>
    <n v="2"/>
    <n v="0"/>
    <x v="3987"/>
    <x v="1"/>
    <x v="1"/>
    <n v="0.5"/>
    <n v="4.3478260869565216E-2"/>
  </r>
  <r>
    <x v="4668"/>
    <s v="US-2019-133200"/>
    <x v="636"/>
    <d v="2019-05-11T00:00:00"/>
    <s v="Standard Class"/>
    <s v="DB-13555"/>
    <x v="587"/>
    <x v="1"/>
    <x v="0"/>
    <s v="Fort Worth"/>
    <x v="5"/>
    <n v="76106"/>
    <x v="2"/>
    <s v="OFF-BI-10002827"/>
    <x v="1"/>
    <x v="8"/>
    <x v="554"/>
    <x v="3503"/>
    <n v="10"/>
    <n v="0.8"/>
    <x v="3988"/>
    <x v="2"/>
    <x v="0"/>
    <n v="0.33333333333333331"/>
    <n v="7.1428571428571425E-2"/>
  </r>
  <r>
    <x v="4669"/>
    <s v="US-2019-133200"/>
    <x v="636"/>
    <d v="2019-05-11T00:00:00"/>
    <s v="Standard Class"/>
    <s v="DB-13555"/>
    <x v="587"/>
    <x v="1"/>
    <x v="0"/>
    <s v="Fort Worth"/>
    <x v="5"/>
    <n v="76106"/>
    <x v="2"/>
    <s v="FUR-BO-10001601"/>
    <x v="0"/>
    <x v="0"/>
    <x v="419"/>
    <x v="3504"/>
    <n v="7"/>
    <n v="0.32"/>
    <x v="3989"/>
    <x v="2"/>
    <x v="0"/>
    <n v="0.33333333333333331"/>
    <n v="7.1428571428571425E-2"/>
  </r>
  <r>
    <x v="4670"/>
    <s v="US-2019-133200"/>
    <x v="636"/>
    <d v="2019-05-11T00:00:00"/>
    <s v="Standard Class"/>
    <s v="DB-13555"/>
    <x v="587"/>
    <x v="1"/>
    <x v="0"/>
    <s v="Fort Worth"/>
    <x v="5"/>
    <n v="76106"/>
    <x v="2"/>
    <s v="OFF-ST-10001932"/>
    <x v="1"/>
    <x v="4"/>
    <x v="1650"/>
    <x v="3505"/>
    <n v="5"/>
    <n v="0.2"/>
    <x v="3990"/>
    <x v="2"/>
    <x v="0"/>
    <n v="0.33333333333333331"/>
    <n v="7.1428571428571425E-2"/>
  </r>
  <r>
    <x v="4671"/>
    <s v="CA-2018-133550"/>
    <x v="995"/>
    <d v="2018-08-06T00:00:00"/>
    <s v="Standard Class"/>
    <s v="KL-16645"/>
    <x v="107"/>
    <x v="0"/>
    <x v="0"/>
    <s v="Detroit"/>
    <x v="12"/>
    <n v="48205"/>
    <x v="2"/>
    <s v="OFF-AP-10001005"/>
    <x v="1"/>
    <x v="9"/>
    <x v="1140"/>
    <x v="3506"/>
    <n v="4"/>
    <n v="0.1"/>
    <x v="3991"/>
    <x v="2"/>
    <x v="0"/>
    <n v="0.25"/>
    <n v="3.4482758620689655E-2"/>
  </r>
  <r>
    <x v="4672"/>
    <s v="CA-2018-133550"/>
    <x v="995"/>
    <d v="2018-08-06T00:00:00"/>
    <s v="Standard Class"/>
    <s v="KL-16645"/>
    <x v="107"/>
    <x v="0"/>
    <x v="0"/>
    <s v="Detroit"/>
    <x v="12"/>
    <n v="48205"/>
    <x v="2"/>
    <s v="TEC-PH-10004042"/>
    <x v="2"/>
    <x v="7"/>
    <x v="558"/>
    <x v="3507"/>
    <n v="4"/>
    <n v="0"/>
    <x v="3992"/>
    <x v="2"/>
    <x v="0"/>
    <n v="0.25"/>
    <n v="3.4482758620689655E-2"/>
  </r>
  <r>
    <x v="4673"/>
    <s v="CA-2018-133550"/>
    <x v="995"/>
    <d v="2018-08-06T00:00:00"/>
    <s v="Standard Class"/>
    <s v="KL-16645"/>
    <x v="107"/>
    <x v="0"/>
    <x v="0"/>
    <s v="Detroit"/>
    <x v="12"/>
    <n v="48205"/>
    <x v="2"/>
    <s v="TEC-PH-10001079"/>
    <x v="2"/>
    <x v="7"/>
    <x v="1255"/>
    <x v="3508"/>
    <n v="1"/>
    <n v="0"/>
    <x v="3993"/>
    <x v="2"/>
    <x v="0"/>
    <n v="0.25"/>
    <n v="3.4482758620689655E-2"/>
  </r>
  <r>
    <x v="4674"/>
    <s v="CA-2018-133550"/>
    <x v="995"/>
    <d v="2018-08-06T00:00:00"/>
    <s v="Standard Class"/>
    <s v="KL-16645"/>
    <x v="107"/>
    <x v="0"/>
    <x v="0"/>
    <s v="Detroit"/>
    <x v="12"/>
    <n v="48205"/>
    <x v="2"/>
    <s v="FUR-FU-10002918"/>
    <x v="0"/>
    <x v="5"/>
    <x v="269"/>
    <x v="1050"/>
    <n v="3"/>
    <n v="0"/>
    <x v="3994"/>
    <x v="2"/>
    <x v="0"/>
    <n v="0.25"/>
    <n v="3.4482758620689655E-2"/>
  </r>
  <r>
    <x v="4675"/>
    <s v="CA-2019-139416"/>
    <x v="996"/>
    <d v="2019-03-29T00:00:00"/>
    <s v="Second Class"/>
    <s v="AG-10270"/>
    <x v="8"/>
    <x v="0"/>
    <x v="0"/>
    <s v="Philadelphia"/>
    <x v="9"/>
    <n v="19120"/>
    <x v="3"/>
    <s v="FUR-FU-10003832"/>
    <x v="0"/>
    <x v="5"/>
    <x v="1429"/>
    <x v="1660"/>
    <n v="2"/>
    <n v="0.2"/>
    <x v="1758"/>
    <x v="3"/>
    <x v="0"/>
    <n v="1"/>
    <n v="7.1428571428571425E-2"/>
  </r>
  <r>
    <x v="4676"/>
    <s v="CA-2016-114510"/>
    <x v="619"/>
    <d v="2016-03-19T00:00:00"/>
    <s v="Standard Class"/>
    <s v="JF-15295"/>
    <x v="639"/>
    <x v="0"/>
    <x v="0"/>
    <s v="Logan"/>
    <x v="7"/>
    <n v="84321"/>
    <x v="1"/>
    <s v="OFF-BI-10001617"/>
    <x v="1"/>
    <x v="8"/>
    <x v="1324"/>
    <x v="3509"/>
    <n v="4"/>
    <n v="0.2"/>
    <x v="3995"/>
    <x v="1"/>
    <x v="0"/>
    <n v="0.2"/>
    <n v="7.1428571428571425E-2"/>
  </r>
  <r>
    <x v="4677"/>
    <s v="CA-2016-114510"/>
    <x v="619"/>
    <d v="2016-03-19T00:00:00"/>
    <s v="Standard Class"/>
    <s v="JF-15295"/>
    <x v="639"/>
    <x v="0"/>
    <x v="0"/>
    <s v="Logan"/>
    <x v="7"/>
    <n v="84321"/>
    <x v="1"/>
    <s v="OFF-ST-10000736"/>
    <x v="1"/>
    <x v="4"/>
    <x v="460"/>
    <x v="1240"/>
    <n v="1"/>
    <n v="0"/>
    <x v="3963"/>
    <x v="1"/>
    <x v="0"/>
    <n v="0.2"/>
    <n v="7.1428571428571425E-2"/>
  </r>
  <r>
    <x v="4678"/>
    <s v="CA-2016-114510"/>
    <x v="619"/>
    <d v="2016-03-19T00:00:00"/>
    <s v="Standard Class"/>
    <s v="JF-15295"/>
    <x v="639"/>
    <x v="0"/>
    <x v="0"/>
    <s v="Logan"/>
    <x v="7"/>
    <n v="84321"/>
    <x v="1"/>
    <s v="TEC-AC-10004877"/>
    <x v="2"/>
    <x v="11"/>
    <x v="1679"/>
    <x v="137"/>
    <n v="12"/>
    <n v="0"/>
    <x v="3996"/>
    <x v="1"/>
    <x v="0"/>
    <n v="0.2"/>
    <n v="7.1428571428571425E-2"/>
  </r>
  <r>
    <x v="4679"/>
    <s v="CA-2016-114510"/>
    <x v="619"/>
    <d v="2016-03-19T00:00:00"/>
    <s v="Standard Class"/>
    <s v="JF-15295"/>
    <x v="639"/>
    <x v="0"/>
    <x v="0"/>
    <s v="Logan"/>
    <x v="7"/>
    <n v="84321"/>
    <x v="1"/>
    <s v="OFF-ST-10003221"/>
    <x v="1"/>
    <x v="4"/>
    <x v="683"/>
    <x v="794"/>
    <n v="2"/>
    <n v="0"/>
    <x v="819"/>
    <x v="1"/>
    <x v="0"/>
    <n v="0.2"/>
    <n v="7.1428571428571425E-2"/>
  </r>
  <r>
    <x v="4680"/>
    <s v="CA-2016-114510"/>
    <x v="619"/>
    <d v="2016-03-19T00:00:00"/>
    <s v="Standard Class"/>
    <s v="JF-15295"/>
    <x v="639"/>
    <x v="0"/>
    <x v="0"/>
    <s v="Logan"/>
    <x v="7"/>
    <n v="84321"/>
    <x v="1"/>
    <s v="OFF-BI-10003007"/>
    <x v="1"/>
    <x v="8"/>
    <x v="1551"/>
    <x v="3510"/>
    <n v="2"/>
    <n v="0.2"/>
    <x v="3997"/>
    <x v="1"/>
    <x v="0"/>
    <n v="0.2"/>
    <n v="7.1428571428571425E-2"/>
  </r>
  <r>
    <x v="4681"/>
    <s v="CA-2018-169215"/>
    <x v="216"/>
    <d v="2018-07-18T00:00:00"/>
    <s v="Second Class"/>
    <s v="RE-19450"/>
    <x v="681"/>
    <x v="0"/>
    <x v="0"/>
    <s v="Auburn"/>
    <x v="15"/>
    <n v="13021"/>
    <x v="3"/>
    <s v="OFF-FA-10000936"/>
    <x v="1"/>
    <x v="13"/>
    <x v="1307"/>
    <x v="3511"/>
    <n v="9"/>
    <n v="0"/>
    <x v="3998"/>
    <x v="3"/>
    <x v="0"/>
    <n v="1"/>
    <n v="0.1111111111111111"/>
  </r>
  <r>
    <x v="4682"/>
    <s v="CA-2018-127698"/>
    <x v="49"/>
    <d v="2018-12-01T00:00:00"/>
    <s v="Same Day"/>
    <s v="MV-18190"/>
    <x v="160"/>
    <x v="0"/>
    <x v="0"/>
    <s v="Raleigh"/>
    <x v="3"/>
    <n v="27604"/>
    <x v="0"/>
    <s v="TEC-PH-10003811"/>
    <x v="2"/>
    <x v="7"/>
    <x v="1196"/>
    <x v="3512"/>
    <n v="9"/>
    <n v="0.2"/>
    <x v="3999"/>
    <x v="0"/>
    <x v="0"/>
    <n v="1"/>
    <n v="9.0909090909090912E-2"/>
  </r>
  <r>
    <x v="4683"/>
    <s v="CA-2018-159912"/>
    <x v="48"/>
    <d v="2018-09-03T00:00:00"/>
    <s v="Standard Class"/>
    <s v="GB-14530"/>
    <x v="334"/>
    <x v="1"/>
    <x v="0"/>
    <s v="Philadelphia"/>
    <x v="9"/>
    <n v="19120"/>
    <x v="3"/>
    <s v="FUR-TA-10004152"/>
    <x v="0"/>
    <x v="3"/>
    <x v="1516"/>
    <x v="3513"/>
    <n v="4"/>
    <n v="0.4"/>
    <x v="4000"/>
    <x v="3"/>
    <x v="0"/>
    <n v="0.25"/>
    <n v="0.05"/>
  </r>
  <r>
    <x v="4684"/>
    <s v="CA-2018-159912"/>
    <x v="48"/>
    <d v="2018-09-03T00:00:00"/>
    <s v="Standard Class"/>
    <s v="GB-14530"/>
    <x v="334"/>
    <x v="1"/>
    <x v="0"/>
    <s v="Philadelphia"/>
    <x v="9"/>
    <n v="19120"/>
    <x v="3"/>
    <s v="FUR-BO-10002853"/>
    <x v="0"/>
    <x v="0"/>
    <x v="1622"/>
    <x v="3514"/>
    <n v="4"/>
    <n v="0.5"/>
    <x v="4001"/>
    <x v="3"/>
    <x v="0"/>
    <n v="0.25"/>
    <n v="0.05"/>
  </r>
  <r>
    <x v="4685"/>
    <s v="CA-2018-159912"/>
    <x v="48"/>
    <d v="2018-09-03T00:00:00"/>
    <s v="Standard Class"/>
    <s v="GB-14530"/>
    <x v="334"/>
    <x v="1"/>
    <x v="0"/>
    <s v="Philadelphia"/>
    <x v="9"/>
    <n v="19120"/>
    <x v="3"/>
    <s v="OFF-BI-10002071"/>
    <x v="1"/>
    <x v="8"/>
    <x v="699"/>
    <x v="3515"/>
    <n v="2"/>
    <n v="0.7"/>
    <x v="4002"/>
    <x v="3"/>
    <x v="0"/>
    <n v="0.25"/>
    <n v="0.05"/>
  </r>
  <r>
    <x v="4686"/>
    <s v="CA-2018-159912"/>
    <x v="48"/>
    <d v="2018-09-03T00:00:00"/>
    <s v="Standard Class"/>
    <s v="GB-14530"/>
    <x v="334"/>
    <x v="1"/>
    <x v="0"/>
    <s v="Philadelphia"/>
    <x v="9"/>
    <n v="19120"/>
    <x v="3"/>
    <s v="OFF-FA-10000053"/>
    <x v="1"/>
    <x v="13"/>
    <x v="962"/>
    <x v="1814"/>
    <n v="7"/>
    <n v="0.2"/>
    <x v="1944"/>
    <x v="3"/>
    <x v="0"/>
    <n v="0.25"/>
    <n v="0.05"/>
  </r>
  <r>
    <x v="4687"/>
    <s v="CA-2018-101987"/>
    <x v="890"/>
    <d v="2018-06-30T00:00:00"/>
    <s v="Standard Class"/>
    <s v="HL-15040"/>
    <x v="332"/>
    <x v="0"/>
    <x v="0"/>
    <s v="Richmond"/>
    <x v="14"/>
    <n v="47374"/>
    <x v="2"/>
    <s v="TEC-PH-10001305"/>
    <x v="2"/>
    <x v="7"/>
    <x v="1680"/>
    <x v="3516"/>
    <n v="9"/>
    <n v="0"/>
    <x v="4003"/>
    <x v="2"/>
    <x v="0"/>
    <n v="1"/>
    <n v="9.0909090909090912E-2"/>
  </r>
  <r>
    <x v="4688"/>
    <s v="US-2019-154851"/>
    <x v="983"/>
    <d v="2019-04-03T00:00:00"/>
    <s v="Standard Class"/>
    <s v="BP-11155"/>
    <x v="669"/>
    <x v="0"/>
    <x v="0"/>
    <s v="Lancaster"/>
    <x v="9"/>
    <n v="17602"/>
    <x v="3"/>
    <s v="OFF-BI-10001525"/>
    <x v="1"/>
    <x v="8"/>
    <x v="31"/>
    <x v="3517"/>
    <n v="5"/>
    <n v="0.7"/>
    <x v="4004"/>
    <x v="3"/>
    <x v="0"/>
    <n v="1"/>
    <n v="9.0909090909090912E-2"/>
  </r>
  <r>
    <x v="4689"/>
    <s v="CA-2016-138681"/>
    <x v="414"/>
    <d v="2016-12-22T00:00:00"/>
    <s v="First Class"/>
    <s v="CT-11995"/>
    <x v="564"/>
    <x v="0"/>
    <x v="0"/>
    <s v="Tucson"/>
    <x v="16"/>
    <n v="85705"/>
    <x v="1"/>
    <s v="FUR-FU-10001876"/>
    <x v="0"/>
    <x v="5"/>
    <x v="1403"/>
    <x v="3518"/>
    <n v="2"/>
    <n v="0.2"/>
    <x v="4005"/>
    <x v="1"/>
    <x v="0"/>
    <n v="0.2"/>
    <n v="5.5555555555555552E-2"/>
  </r>
  <r>
    <x v="4690"/>
    <s v="CA-2016-138681"/>
    <x v="414"/>
    <d v="2016-12-22T00:00:00"/>
    <s v="First Class"/>
    <s v="CT-11995"/>
    <x v="564"/>
    <x v="0"/>
    <x v="0"/>
    <s v="Tucson"/>
    <x v="16"/>
    <n v="85705"/>
    <x v="1"/>
    <s v="TEC-AC-10003628"/>
    <x v="2"/>
    <x v="11"/>
    <x v="247"/>
    <x v="981"/>
    <n v="3"/>
    <n v="0.2"/>
    <x v="4006"/>
    <x v="1"/>
    <x v="0"/>
    <n v="0.2"/>
    <n v="5.5555555555555552E-2"/>
  </r>
  <r>
    <x v="4691"/>
    <s v="CA-2016-138681"/>
    <x v="414"/>
    <d v="2016-12-22T00:00:00"/>
    <s v="First Class"/>
    <s v="CT-11995"/>
    <x v="564"/>
    <x v="0"/>
    <x v="0"/>
    <s v="Tucson"/>
    <x v="16"/>
    <n v="85705"/>
    <x v="1"/>
    <s v="FUR-CH-10004860"/>
    <x v="0"/>
    <x v="1"/>
    <x v="212"/>
    <x v="2516"/>
    <n v="3"/>
    <n v="0.2"/>
    <x v="4007"/>
    <x v="1"/>
    <x v="0"/>
    <n v="0.2"/>
    <n v="5.5555555555555552E-2"/>
  </r>
  <r>
    <x v="4692"/>
    <s v="CA-2016-138681"/>
    <x v="414"/>
    <d v="2016-12-22T00:00:00"/>
    <s v="First Class"/>
    <s v="CT-11995"/>
    <x v="564"/>
    <x v="0"/>
    <x v="0"/>
    <s v="Tucson"/>
    <x v="16"/>
    <n v="85705"/>
    <x v="1"/>
    <s v="OFF-PA-10000357"/>
    <x v="1"/>
    <x v="10"/>
    <x v="1228"/>
    <x v="3519"/>
    <n v="5"/>
    <n v="0.2"/>
    <x v="4008"/>
    <x v="1"/>
    <x v="0"/>
    <n v="0.2"/>
    <n v="5.5555555555555552E-2"/>
  </r>
  <r>
    <x v="4693"/>
    <s v="CA-2016-138681"/>
    <x v="414"/>
    <d v="2016-12-22T00:00:00"/>
    <s v="First Class"/>
    <s v="CT-11995"/>
    <x v="564"/>
    <x v="0"/>
    <x v="0"/>
    <s v="Tucson"/>
    <x v="16"/>
    <n v="85705"/>
    <x v="1"/>
    <s v="OFF-PA-10003270"/>
    <x v="1"/>
    <x v="10"/>
    <x v="1424"/>
    <x v="582"/>
    <n v="2"/>
    <n v="0.2"/>
    <x v="591"/>
    <x v="1"/>
    <x v="0"/>
    <n v="0.2"/>
    <n v="5.5555555555555552E-2"/>
  </r>
  <r>
    <x v="4694"/>
    <s v="US-2017-138121"/>
    <x v="997"/>
    <d v="2017-12-17T00:00:00"/>
    <s v="Same Day"/>
    <s v="JL-15835"/>
    <x v="252"/>
    <x v="0"/>
    <x v="0"/>
    <s v="Detroit"/>
    <x v="12"/>
    <n v="48205"/>
    <x v="2"/>
    <s v="OFF-BI-10000320"/>
    <x v="1"/>
    <x v="8"/>
    <x v="776"/>
    <x v="3520"/>
    <n v="4"/>
    <n v="0"/>
    <x v="4009"/>
    <x v="2"/>
    <x v="0"/>
    <n v="0.2"/>
    <n v="2.9411764705882353E-2"/>
  </r>
  <r>
    <x v="4695"/>
    <s v="US-2017-138121"/>
    <x v="997"/>
    <d v="2017-12-17T00:00:00"/>
    <s v="Same Day"/>
    <s v="JL-15835"/>
    <x v="252"/>
    <x v="0"/>
    <x v="0"/>
    <s v="Detroit"/>
    <x v="12"/>
    <n v="48205"/>
    <x v="2"/>
    <s v="FUR-CH-10003846"/>
    <x v="0"/>
    <x v="1"/>
    <x v="924"/>
    <x v="3367"/>
    <n v="3"/>
    <n v="0"/>
    <x v="4010"/>
    <x v="2"/>
    <x v="0"/>
    <n v="0.2"/>
    <n v="2.9411764705882353E-2"/>
  </r>
  <r>
    <x v="4696"/>
    <s v="US-2017-138121"/>
    <x v="997"/>
    <d v="2017-12-17T00:00:00"/>
    <s v="Same Day"/>
    <s v="JL-15835"/>
    <x v="252"/>
    <x v="0"/>
    <x v="0"/>
    <s v="Detroit"/>
    <x v="12"/>
    <n v="48205"/>
    <x v="2"/>
    <s v="FUR-CH-10004875"/>
    <x v="0"/>
    <x v="1"/>
    <x v="1445"/>
    <x v="3521"/>
    <n v="2"/>
    <n v="0"/>
    <x v="4011"/>
    <x v="2"/>
    <x v="0"/>
    <n v="0.2"/>
    <n v="2.9411764705882353E-2"/>
  </r>
  <r>
    <x v="4697"/>
    <s v="US-2017-138121"/>
    <x v="997"/>
    <d v="2017-12-17T00:00:00"/>
    <s v="Same Day"/>
    <s v="JL-15835"/>
    <x v="252"/>
    <x v="0"/>
    <x v="0"/>
    <s v="Detroit"/>
    <x v="12"/>
    <n v="48205"/>
    <x v="2"/>
    <s v="FUR-CH-10003817"/>
    <x v="0"/>
    <x v="1"/>
    <x v="164"/>
    <x v="3522"/>
    <n v="9"/>
    <n v="0"/>
    <x v="4012"/>
    <x v="2"/>
    <x v="0"/>
    <n v="0.2"/>
    <n v="2.9411764705882353E-2"/>
  </r>
  <r>
    <x v="4698"/>
    <s v="US-2017-138121"/>
    <x v="997"/>
    <d v="2017-12-17T00:00:00"/>
    <s v="Same Day"/>
    <s v="JL-15835"/>
    <x v="252"/>
    <x v="0"/>
    <x v="0"/>
    <s v="Detroit"/>
    <x v="12"/>
    <n v="48205"/>
    <x v="2"/>
    <s v="FUR-FU-10002116"/>
    <x v="0"/>
    <x v="5"/>
    <x v="1440"/>
    <x v="3523"/>
    <n v="3"/>
    <n v="0"/>
    <x v="4013"/>
    <x v="2"/>
    <x v="0"/>
    <n v="0.2"/>
    <n v="2.9411764705882353E-2"/>
  </r>
  <r>
    <x v="4699"/>
    <s v="CA-2019-140298"/>
    <x v="943"/>
    <d v="2019-05-17T00:00:00"/>
    <s v="Standard Class"/>
    <s v="JK-16120"/>
    <x v="451"/>
    <x v="2"/>
    <x v="0"/>
    <s v="Austin"/>
    <x v="5"/>
    <n v="78745"/>
    <x v="2"/>
    <s v="OFF-AR-10003481"/>
    <x v="1"/>
    <x v="6"/>
    <x v="1600"/>
    <x v="797"/>
    <n v="2"/>
    <n v="0.2"/>
    <x v="822"/>
    <x v="2"/>
    <x v="0"/>
    <n v="0.25"/>
    <n v="5.8823529411764705E-2"/>
  </r>
  <r>
    <x v="4700"/>
    <s v="CA-2019-140298"/>
    <x v="943"/>
    <d v="2019-05-17T00:00:00"/>
    <s v="Standard Class"/>
    <s v="JK-16120"/>
    <x v="451"/>
    <x v="2"/>
    <x v="0"/>
    <s v="Austin"/>
    <x v="5"/>
    <n v="78745"/>
    <x v="2"/>
    <s v="OFF-ST-10004180"/>
    <x v="1"/>
    <x v="4"/>
    <x v="244"/>
    <x v="3524"/>
    <n v="2"/>
    <n v="0.2"/>
    <x v="4014"/>
    <x v="2"/>
    <x v="0"/>
    <n v="0.25"/>
    <n v="5.8823529411764705E-2"/>
  </r>
  <r>
    <x v="4701"/>
    <s v="CA-2019-140298"/>
    <x v="943"/>
    <d v="2019-05-17T00:00:00"/>
    <s v="Standard Class"/>
    <s v="JK-16120"/>
    <x v="451"/>
    <x v="2"/>
    <x v="0"/>
    <s v="Austin"/>
    <x v="5"/>
    <n v="78745"/>
    <x v="2"/>
    <s v="OFF-PA-10003657"/>
    <x v="1"/>
    <x v="10"/>
    <x v="630"/>
    <x v="1312"/>
    <n v="2"/>
    <n v="0.2"/>
    <x v="2997"/>
    <x v="2"/>
    <x v="0"/>
    <n v="0.25"/>
    <n v="5.8823529411764705E-2"/>
  </r>
  <r>
    <x v="4702"/>
    <s v="CA-2019-140298"/>
    <x v="943"/>
    <d v="2019-05-17T00:00:00"/>
    <s v="Standard Class"/>
    <s v="JK-16120"/>
    <x v="451"/>
    <x v="2"/>
    <x v="0"/>
    <s v="Austin"/>
    <x v="5"/>
    <n v="78745"/>
    <x v="2"/>
    <s v="FUR-FU-10001967"/>
    <x v="0"/>
    <x v="5"/>
    <x v="296"/>
    <x v="3525"/>
    <n v="1"/>
    <n v="0.6"/>
    <x v="4015"/>
    <x v="2"/>
    <x v="0"/>
    <n v="0.25"/>
    <n v="5.8823529411764705E-2"/>
  </r>
  <r>
    <x v="4703"/>
    <s v="CA-2018-166240"/>
    <x v="890"/>
    <d v="2018-06-28T00:00:00"/>
    <s v="Standard Class"/>
    <s v="DH-13075"/>
    <x v="704"/>
    <x v="1"/>
    <x v="0"/>
    <s v="Houston"/>
    <x v="5"/>
    <n v="77095"/>
    <x v="2"/>
    <s v="OFF-AP-10002082"/>
    <x v="1"/>
    <x v="9"/>
    <x v="1101"/>
    <x v="3526"/>
    <n v="2"/>
    <n v="0.8"/>
    <x v="4016"/>
    <x v="2"/>
    <x v="0"/>
    <n v="1"/>
    <n v="4.3478260869565216E-2"/>
  </r>
  <r>
    <x v="4704"/>
    <s v="CA-2018-158435"/>
    <x v="624"/>
    <d v="2018-05-18T00:00:00"/>
    <s v="First Class"/>
    <s v="AG-10900"/>
    <x v="151"/>
    <x v="0"/>
    <x v="0"/>
    <s v="Waterbury"/>
    <x v="29"/>
    <n v="6708"/>
    <x v="3"/>
    <s v="OFF-SU-10000381"/>
    <x v="1"/>
    <x v="14"/>
    <x v="660"/>
    <x v="3527"/>
    <n v="7"/>
    <n v="0"/>
    <x v="4017"/>
    <x v="3"/>
    <x v="0"/>
    <n v="0.33333333333333331"/>
    <n v="4.7619047619047616E-2"/>
  </r>
  <r>
    <x v="4705"/>
    <s v="CA-2018-158435"/>
    <x v="624"/>
    <d v="2018-05-18T00:00:00"/>
    <s v="First Class"/>
    <s v="AG-10900"/>
    <x v="151"/>
    <x v="0"/>
    <x v="0"/>
    <s v="Waterbury"/>
    <x v="29"/>
    <n v="6708"/>
    <x v="3"/>
    <s v="OFF-LA-10002475"/>
    <x v="1"/>
    <x v="2"/>
    <x v="149"/>
    <x v="2"/>
    <n v="2"/>
    <n v="0"/>
    <x v="2"/>
    <x v="3"/>
    <x v="0"/>
    <n v="0.33333333333333331"/>
    <n v="4.7619047619047616E-2"/>
  </r>
  <r>
    <x v="4706"/>
    <s v="CA-2018-158435"/>
    <x v="624"/>
    <d v="2018-05-18T00:00:00"/>
    <s v="First Class"/>
    <s v="AG-10900"/>
    <x v="151"/>
    <x v="0"/>
    <x v="0"/>
    <s v="Waterbury"/>
    <x v="29"/>
    <n v="6708"/>
    <x v="3"/>
    <s v="FUR-FU-10003975"/>
    <x v="0"/>
    <x v="5"/>
    <x v="783"/>
    <x v="3528"/>
    <n v="4"/>
    <n v="0"/>
    <x v="4018"/>
    <x v="3"/>
    <x v="0"/>
    <n v="0.33333333333333331"/>
    <n v="4.7619047619047616E-2"/>
  </r>
  <r>
    <x v="4707"/>
    <s v="CA-2019-138149"/>
    <x v="222"/>
    <d v="2019-06-30T00:00:00"/>
    <s v="First Class"/>
    <s v="WB-21850"/>
    <x v="576"/>
    <x v="0"/>
    <x v="0"/>
    <s v="Los Angeles"/>
    <x v="1"/>
    <n v="90049"/>
    <x v="1"/>
    <s v="OFF-BI-10003091"/>
    <x v="1"/>
    <x v="8"/>
    <x v="1174"/>
    <x v="1658"/>
    <n v="5"/>
    <n v="0.2"/>
    <x v="1756"/>
    <x v="1"/>
    <x v="0"/>
    <n v="0.25"/>
    <n v="2.7027027027027029E-2"/>
  </r>
  <r>
    <x v="4708"/>
    <s v="CA-2019-138149"/>
    <x v="222"/>
    <d v="2019-06-30T00:00:00"/>
    <s v="First Class"/>
    <s v="WB-21850"/>
    <x v="576"/>
    <x v="0"/>
    <x v="0"/>
    <s v="Los Angeles"/>
    <x v="1"/>
    <n v="90049"/>
    <x v="1"/>
    <s v="OFF-ST-10002974"/>
    <x v="1"/>
    <x v="4"/>
    <x v="123"/>
    <x v="3529"/>
    <n v="3"/>
    <n v="0"/>
    <x v="4019"/>
    <x v="1"/>
    <x v="0"/>
    <n v="0.25"/>
    <n v="2.7027027027027029E-2"/>
  </r>
  <r>
    <x v="4709"/>
    <s v="CA-2019-138149"/>
    <x v="222"/>
    <d v="2019-06-30T00:00:00"/>
    <s v="First Class"/>
    <s v="WB-21850"/>
    <x v="576"/>
    <x v="0"/>
    <x v="0"/>
    <s v="Los Angeles"/>
    <x v="1"/>
    <n v="90049"/>
    <x v="1"/>
    <s v="OFF-AR-10000255"/>
    <x v="1"/>
    <x v="6"/>
    <x v="807"/>
    <x v="2643"/>
    <n v="2"/>
    <n v="0"/>
    <x v="4020"/>
    <x v="1"/>
    <x v="0"/>
    <n v="0.25"/>
    <n v="2.7027027027027029E-2"/>
  </r>
  <r>
    <x v="4710"/>
    <s v="CA-2019-138149"/>
    <x v="222"/>
    <d v="2019-06-30T00:00:00"/>
    <s v="First Class"/>
    <s v="WB-21850"/>
    <x v="576"/>
    <x v="0"/>
    <x v="0"/>
    <s v="Los Angeles"/>
    <x v="1"/>
    <n v="90049"/>
    <x v="1"/>
    <s v="TEC-AC-10001284"/>
    <x v="2"/>
    <x v="11"/>
    <x v="1181"/>
    <x v="1038"/>
    <n v="3"/>
    <n v="0"/>
    <x v="3874"/>
    <x v="1"/>
    <x v="0"/>
    <n v="0.25"/>
    <n v="2.7027027027027029E-2"/>
  </r>
  <r>
    <x v="4711"/>
    <s v="CA-2016-112403"/>
    <x v="691"/>
    <d v="2016-03-31T00:00:00"/>
    <s v="Same Day"/>
    <s v="JO-15280"/>
    <x v="123"/>
    <x v="0"/>
    <x v="0"/>
    <s v="Philadelphia"/>
    <x v="9"/>
    <n v="19120"/>
    <x v="3"/>
    <s v="OFF-BI-10003529"/>
    <x v="1"/>
    <x v="8"/>
    <x v="796"/>
    <x v="3530"/>
    <n v="1"/>
    <n v="0.7"/>
    <x v="4021"/>
    <x v="3"/>
    <x v="0"/>
    <n v="1"/>
    <n v="9.0909090909090912E-2"/>
  </r>
  <r>
    <x v="4712"/>
    <s v="CA-2016-108273"/>
    <x v="757"/>
    <d v="2016-12-21T00:00:00"/>
    <s v="Standard Class"/>
    <s v="EJ-13720"/>
    <x v="719"/>
    <x v="0"/>
    <x v="0"/>
    <s v="Huntsville"/>
    <x v="5"/>
    <n v="77340"/>
    <x v="2"/>
    <s v="OFF-PA-10000029"/>
    <x v="1"/>
    <x v="10"/>
    <x v="811"/>
    <x v="1590"/>
    <n v="7"/>
    <n v="0.2"/>
    <x v="1683"/>
    <x v="2"/>
    <x v="0"/>
    <n v="0.5"/>
    <n v="0.125"/>
  </r>
  <r>
    <x v="4713"/>
    <s v="CA-2016-108273"/>
    <x v="757"/>
    <d v="2016-12-21T00:00:00"/>
    <s v="Standard Class"/>
    <s v="EJ-13720"/>
    <x v="719"/>
    <x v="0"/>
    <x v="0"/>
    <s v="Huntsville"/>
    <x v="5"/>
    <n v="77340"/>
    <x v="2"/>
    <s v="FUR-FU-10002116"/>
    <x v="0"/>
    <x v="5"/>
    <x v="1440"/>
    <x v="3531"/>
    <n v="2"/>
    <n v="0.6"/>
    <x v="4022"/>
    <x v="2"/>
    <x v="0"/>
    <n v="0.5"/>
    <n v="0.125"/>
  </r>
  <r>
    <x v="4714"/>
    <s v="CA-2019-121643"/>
    <x v="796"/>
    <d v="2019-05-20T00:00:00"/>
    <s v="First Class"/>
    <s v="AB-10105"/>
    <x v="455"/>
    <x v="0"/>
    <x v="0"/>
    <s v="Portland"/>
    <x v="21"/>
    <n v="97206"/>
    <x v="1"/>
    <s v="TEC-PH-10002200"/>
    <x v="2"/>
    <x v="7"/>
    <x v="1480"/>
    <x v="3532"/>
    <n v="2"/>
    <n v="0.2"/>
    <x v="4023"/>
    <x v="1"/>
    <x v="0"/>
    <n v="1"/>
    <n v="0.05"/>
  </r>
  <r>
    <x v="4715"/>
    <s v="US-2017-122910"/>
    <x v="793"/>
    <d v="2017-05-16T00:00:00"/>
    <s v="Standard Class"/>
    <s v="LT-16765"/>
    <x v="398"/>
    <x v="0"/>
    <x v="0"/>
    <s v="Louisville"/>
    <x v="22"/>
    <n v="80027"/>
    <x v="1"/>
    <s v="TEC-PH-10000441"/>
    <x v="2"/>
    <x v="7"/>
    <x v="1055"/>
    <x v="1227"/>
    <n v="2"/>
    <n v="0.2"/>
    <x v="1487"/>
    <x v="1"/>
    <x v="0"/>
    <n v="1"/>
    <n v="0.33333333333333331"/>
  </r>
  <r>
    <x v="4716"/>
    <s v="CA-2019-143126"/>
    <x v="734"/>
    <d v="2019-12-07T00:00:00"/>
    <s v="Second Class"/>
    <s v="CM-12655"/>
    <x v="475"/>
    <x v="2"/>
    <x v="0"/>
    <s v="Seattle"/>
    <x v="4"/>
    <n v="98115"/>
    <x v="1"/>
    <s v="FUR-TA-10002958"/>
    <x v="0"/>
    <x v="3"/>
    <x v="965"/>
    <x v="3533"/>
    <n v="2"/>
    <n v="0"/>
    <x v="4024"/>
    <x v="1"/>
    <x v="0"/>
    <n v="1"/>
    <n v="0.1"/>
  </r>
  <r>
    <x v="4717"/>
    <s v="CA-2017-129042"/>
    <x v="295"/>
    <d v="2017-12-17T00:00:00"/>
    <s v="Standard Class"/>
    <s v="EM-13960"/>
    <x v="75"/>
    <x v="0"/>
    <x v="0"/>
    <s v="Baltimore"/>
    <x v="39"/>
    <n v="21215"/>
    <x v="3"/>
    <s v="OFF-AR-10001662"/>
    <x v="1"/>
    <x v="6"/>
    <x v="448"/>
    <x v="3534"/>
    <n v="3"/>
    <n v="0"/>
    <x v="4025"/>
    <x v="3"/>
    <x v="0"/>
    <n v="1"/>
    <n v="0.16666666666666666"/>
  </r>
  <r>
    <x v="4718"/>
    <s v="CA-2017-109736"/>
    <x v="998"/>
    <d v="2017-10-11T00:00:00"/>
    <s v="First Class"/>
    <s v="DJ-13420"/>
    <x v="249"/>
    <x v="1"/>
    <x v="0"/>
    <s v="San Francisco"/>
    <x v="1"/>
    <n v="94109"/>
    <x v="1"/>
    <s v="OFF-PA-10004101"/>
    <x v="1"/>
    <x v="10"/>
    <x v="511"/>
    <x v="1568"/>
    <n v="7"/>
    <n v="0"/>
    <x v="1657"/>
    <x v="1"/>
    <x v="1"/>
    <n v="1"/>
    <n v="0.2"/>
  </r>
  <r>
    <x v="4719"/>
    <s v="CA-2017-142601"/>
    <x v="24"/>
    <d v="2017-04-20T00:00:00"/>
    <s v="Second Class"/>
    <s v="DE-13255"/>
    <x v="368"/>
    <x v="2"/>
    <x v="0"/>
    <s v="Los Angeles"/>
    <x v="1"/>
    <n v="90004"/>
    <x v="1"/>
    <s v="OFF-ST-10002756"/>
    <x v="1"/>
    <x v="4"/>
    <x v="273"/>
    <x v="3535"/>
    <n v="7"/>
    <n v="0"/>
    <x v="4026"/>
    <x v="1"/>
    <x v="1"/>
    <n v="0.5"/>
    <n v="0.1111111111111111"/>
  </r>
  <r>
    <x v="4720"/>
    <s v="CA-2017-142601"/>
    <x v="24"/>
    <d v="2017-04-20T00:00:00"/>
    <s v="Second Class"/>
    <s v="DE-13255"/>
    <x v="368"/>
    <x v="2"/>
    <x v="0"/>
    <s v="Los Angeles"/>
    <x v="1"/>
    <n v="90004"/>
    <x v="1"/>
    <s v="OFF-PA-10000483"/>
    <x v="1"/>
    <x v="10"/>
    <x v="1681"/>
    <x v="1168"/>
    <n v="2"/>
    <n v="0"/>
    <x v="4027"/>
    <x v="1"/>
    <x v="1"/>
    <n v="0.5"/>
    <n v="0.1111111111111111"/>
  </r>
  <r>
    <x v="4721"/>
    <s v="CA-2016-106229"/>
    <x v="159"/>
    <d v="2016-06-11T00:00:00"/>
    <s v="Second Class"/>
    <s v="NR-18550"/>
    <x v="749"/>
    <x v="0"/>
    <x v="0"/>
    <s v="Aurora"/>
    <x v="10"/>
    <n v="60505"/>
    <x v="2"/>
    <s v="FUR-TA-10002041"/>
    <x v="0"/>
    <x v="3"/>
    <x v="363"/>
    <x v="3536"/>
    <n v="3"/>
    <n v="0.5"/>
    <x v="4028"/>
    <x v="2"/>
    <x v="0"/>
    <n v="1"/>
    <n v="7.6923076923076927E-2"/>
  </r>
  <r>
    <x v="4722"/>
    <s v="US-2019-135230"/>
    <x v="853"/>
    <d v="2019-09-07T00:00:00"/>
    <s v="Standard Class"/>
    <s v="CK-12325"/>
    <x v="278"/>
    <x v="2"/>
    <x v="0"/>
    <s v="Seattle"/>
    <x v="4"/>
    <n v="98103"/>
    <x v="1"/>
    <s v="OFF-AR-10001166"/>
    <x v="1"/>
    <x v="6"/>
    <x v="772"/>
    <x v="3537"/>
    <n v="1"/>
    <n v="0"/>
    <x v="4029"/>
    <x v="1"/>
    <x v="0"/>
    <n v="1"/>
    <n v="8.3333333333333329E-2"/>
  </r>
  <r>
    <x v="4723"/>
    <s v="CA-2018-159653"/>
    <x v="730"/>
    <d v="2018-05-22T00:00:00"/>
    <s v="Same Day"/>
    <s v="JF-15490"/>
    <x v="223"/>
    <x v="0"/>
    <x v="0"/>
    <s v="Athens"/>
    <x v="32"/>
    <n v="30605"/>
    <x v="0"/>
    <s v="OFF-LA-10004345"/>
    <x v="1"/>
    <x v="2"/>
    <x v="522"/>
    <x v="1674"/>
    <n v="3"/>
    <n v="0"/>
    <x v="4030"/>
    <x v="0"/>
    <x v="0"/>
    <n v="1"/>
    <n v="6.6666666666666666E-2"/>
  </r>
  <r>
    <x v="4724"/>
    <s v="CA-2018-131968"/>
    <x v="583"/>
    <d v="2018-11-15T00:00:00"/>
    <s v="Standard Class"/>
    <s v="LB-16795"/>
    <x v="697"/>
    <x v="2"/>
    <x v="0"/>
    <s v="Apopka"/>
    <x v="2"/>
    <n v="32712"/>
    <x v="0"/>
    <s v="OFF-BI-10002852"/>
    <x v="1"/>
    <x v="8"/>
    <x v="91"/>
    <x v="3538"/>
    <n v="2"/>
    <n v="0.7"/>
    <x v="4031"/>
    <x v="0"/>
    <x v="0"/>
    <n v="0.5"/>
    <n v="4.1666666666666664E-2"/>
  </r>
  <r>
    <x v="4725"/>
    <s v="CA-2018-131968"/>
    <x v="583"/>
    <d v="2018-11-15T00:00:00"/>
    <s v="Standard Class"/>
    <s v="LB-16795"/>
    <x v="697"/>
    <x v="2"/>
    <x v="0"/>
    <s v="Apopka"/>
    <x v="2"/>
    <n v="32712"/>
    <x v="0"/>
    <s v="OFF-AP-10001058"/>
    <x v="1"/>
    <x v="9"/>
    <x v="138"/>
    <x v="3539"/>
    <n v="3"/>
    <n v="0.2"/>
    <x v="4032"/>
    <x v="0"/>
    <x v="0"/>
    <n v="0.5"/>
    <n v="4.1666666666666664E-2"/>
  </r>
  <r>
    <x v="4726"/>
    <s v="CA-2016-119151"/>
    <x v="641"/>
    <d v="2016-11-29T00:00:00"/>
    <s v="Second Class"/>
    <s v="MP-18175"/>
    <x v="486"/>
    <x v="2"/>
    <x v="0"/>
    <s v="New York City"/>
    <x v="15"/>
    <n v="10009"/>
    <x v="3"/>
    <s v="OFF-ST-10003470"/>
    <x v="1"/>
    <x v="4"/>
    <x v="1348"/>
    <x v="2105"/>
    <n v="4"/>
    <n v="0"/>
    <x v="2269"/>
    <x v="3"/>
    <x v="0"/>
    <n v="0.5"/>
    <n v="5.2631578947368418E-2"/>
  </r>
  <r>
    <x v="4727"/>
    <s v="CA-2016-119151"/>
    <x v="641"/>
    <d v="2016-11-29T00:00:00"/>
    <s v="Second Class"/>
    <s v="MP-18175"/>
    <x v="486"/>
    <x v="2"/>
    <x v="0"/>
    <s v="New York City"/>
    <x v="15"/>
    <n v="10009"/>
    <x v="3"/>
    <s v="FUR-BO-10003159"/>
    <x v="0"/>
    <x v="0"/>
    <x v="1109"/>
    <x v="3540"/>
    <n v="3"/>
    <n v="0.2"/>
    <x v="4033"/>
    <x v="3"/>
    <x v="0"/>
    <n v="0.5"/>
    <n v="5.2631578947368418E-2"/>
  </r>
  <r>
    <x v="4728"/>
    <s v="CA-2016-123323"/>
    <x v="845"/>
    <d v="2016-11-12T00:00:00"/>
    <s v="Standard Class"/>
    <s v="LH-16900"/>
    <x v="23"/>
    <x v="0"/>
    <x v="0"/>
    <s v="San Francisco"/>
    <x v="1"/>
    <n v="94110"/>
    <x v="1"/>
    <s v="OFF-BI-10003684"/>
    <x v="1"/>
    <x v="8"/>
    <x v="714"/>
    <x v="3541"/>
    <n v="7"/>
    <n v="0.2"/>
    <x v="4034"/>
    <x v="1"/>
    <x v="0"/>
    <n v="1"/>
    <n v="6.6666666666666666E-2"/>
  </r>
  <r>
    <x v="4729"/>
    <s v="CA-2018-124681"/>
    <x v="427"/>
    <d v="2018-07-23T00:00:00"/>
    <s v="Second Class"/>
    <s v="SV-20935"/>
    <x v="603"/>
    <x v="0"/>
    <x v="0"/>
    <s v="Dallas"/>
    <x v="5"/>
    <n v="75217"/>
    <x v="2"/>
    <s v="TEC-AC-10000487"/>
    <x v="2"/>
    <x v="11"/>
    <x v="1682"/>
    <x v="3542"/>
    <n v="3"/>
    <n v="0.2"/>
    <x v="4035"/>
    <x v="2"/>
    <x v="0"/>
    <n v="1"/>
    <n v="7.6923076923076927E-2"/>
  </r>
  <r>
    <x v="4730"/>
    <s v="US-2017-103996"/>
    <x v="368"/>
    <d v="2017-03-31T00:00:00"/>
    <s v="Second Class"/>
    <s v="RB-19435"/>
    <x v="579"/>
    <x v="0"/>
    <x v="0"/>
    <s v="San Diego"/>
    <x v="1"/>
    <n v="92105"/>
    <x v="1"/>
    <s v="OFF-PA-10001736"/>
    <x v="1"/>
    <x v="10"/>
    <x v="130"/>
    <x v="3543"/>
    <n v="6"/>
    <n v="0"/>
    <x v="4036"/>
    <x v="1"/>
    <x v="0"/>
    <n v="0.25"/>
    <n v="6.25E-2"/>
  </r>
  <r>
    <x v="4731"/>
    <s v="US-2017-103996"/>
    <x v="368"/>
    <d v="2017-03-31T00:00:00"/>
    <s v="Second Class"/>
    <s v="RB-19435"/>
    <x v="579"/>
    <x v="0"/>
    <x v="0"/>
    <s v="San Diego"/>
    <x v="1"/>
    <n v="92105"/>
    <x v="1"/>
    <s v="OFF-PA-10001609"/>
    <x v="1"/>
    <x v="10"/>
    <x v="1116"/>
    <x v="3544"/>
    <n v="3"/>
    <n v="0"/>
    <x v="4037"/>
    <x v="1"/>
    <x v="0"/>
    <n v="0.25"/>
    <n v="6.25E-2"/>
  </r>
  <r>
    <x v="4732"/>
    <s v="US-2017-103996"/>
    <x v="368"/>
    <d v="2017-03-31T00:00:00"/>
    <s v="Second Class"/>
    <s v="RB-19435"/>
    <x v="579"/>
    <x v="0"/>
    <x v="0"/>
    <s v="San Diego"/>
    <x v="1"/>
    <n v="92105"/>
    <x v="1"/>
    <s v="TEC-AC-10003116"/>
    <x v="2"/>
    <x v="11"/>
    <x v="929"/>
    <x v="3545"/>
    <n v="3"/>
    <n v="0"/>
    <x v="4038"/>
    <x v="1"/>
    <x v="0"/>
    <n v="0.25"/>
    <n v="6.25E-2"/>
  </r>
  <r>
    <x v="4733"/>
    <s v="US-2017-103996"/>
    <x v="368"/>
    <d v="2017-03-31T00:00:00"/>
    <s v="Second Class"/>
    <s v="RB-19435"/>
    <x v="579"/>
    <x v="0"/>
    <x v="0"/>
    <s v="San Diego"/>
    <x v="1"/>
    <n v="92105"/>
    <x v="1"/>
    <s v="FUR-FU-10004586"/>
    <x v="0"/>
    <x v="5"/>
    <x v="1482"/>
    <x v="3546"/>
    <n v="3"/>
    <n v="0"/>
    <x v="4039"/>
    <x v="1"/>
    <x v="0"/>
    <n v="0.25"/>
    <n v="6.25E-2"/>
  </r>
  <r>
    <x v="4734"/>
    <s v="CA-2018-120530"/>
    <x v="281"/>
    <d v="2018-04-12T00:00:00"/>
    <s v="Standard Class"/>
    <s v="Dl-13600"/>
    <x v="114"/>
    <x v="1"/>
    <x v="0"/>
    <s v="New York City"/>
    <x v="15"/>
    <n v="10035"/>
    <x v="3"/>
    <s v="FUR-CH-10000454"/>
    <x v="0"/>
    <x v="1"/>
    <x v="1"/>
    <x v="3547"/>
    <n v="3"/>
    <n v="0.1"/>
    <x v="4040"/>
    <x v="3"/>
    <x v="0"/>
    <n v="1"/>
    <n v="0.16666666666666666"/>
  </r>
  <r>
    <x v="4735"/>
    <s v="CA-2017-155054"/>
    <x v="385"/>
    <d v="2017-06-19T00:00:00"/>
    <s v="Standard Class"/>
    <s v="PS-19045"/>
    <x v="390"/>
    <x v="2"/>
    <x v="0"/>
    <s v="Lewiston"/>
    <x v="43"/>
    <n v="4240"/>
    <x v="3"/>
    <s v="OFF-BI-10004970"/>
    <x v="1"/>
    <x v="8"/>
    <x v="917"/>
    <x v="341"/>
    <n v="2"/>
    <n v="0"/>
    <x v="1857"/>
    <x v="3"/>
    <x v="0"/>
    <n v="0.33333333333333331"/>
    <n v="7.6923076923076927E-2"/>
  </r>
  <r>
    <x v="4736"/>
    <s v="CA-2017-155054"/>
    <x v="385"/>
    <d v="2017-06-19T00:00:00"/>
    <s v="Standard Class"/>
    <s v="PS-19045"/>
    <x v="390"/>
    <x v="2"/>
    <x v="0"/>
    <s v="Lewiston"/>
    <x v="43"/>
    <n v="4240"/>
    <x v="3"/>
    <s v="OFF-BI-10002824"/>
    <x v="1"/>
    <x v="8"/>
    <x v="528"/>
    <x v="3548"/>
    <n v="2"/>
    <n v="0"/>
    <x v="4041"/>
    <x v="3"/>
    <x v="0"/>
    <n v="0.33333333333333331"/>
    <n v="7.6923076923076927E-2"/>
  </r>
  <r>
    <x v="4737"/>
    <s v="CA-2017-155054"/>
    <x v="385"/>
    <d v="2017-06-19T00:00:00"/>
    <s v="Standard Class"/>
    <s v="PS-19045"/>
    <x v="390"/>
    <x v="2"/>
    <x v="0"/>
    <s v="Lewiston"/>
    <x v="43"/>
    <n v="4240"/>
    <x v="3"/>
    <s v="TEC-AC-10003657"/>
    <x v="2"/>
    <x v="11"/>
    <x v="152"/>
    <x v="3549"/>
    <n v="2"/>
    <n v="0"/>
    <x v="4042"/>
    <x v="3"/>
    <x v="0"/>
    <n v="0.33333333333333331"/>
    <n v="7.6923076923076927E-2"/>
  </r>
  <r>
    <x v="4738"/>
    <s v="CA-2017-105725"/>
    <x v="954"/>
    <d v="2017-02-24T00:00:00"/>
    <s v="Standard Class"/>
    <s v="GT-14755"/>
    <x v="150"/>
    <x v="0"/>
    <x v="0"/>
    <s v="Long Beach"/>
    <x v="1"/>
    <n v="90805"/>
    <x v="1"/>
    <s v="OFF-LA-10003510"/>
    <x v="1"/>
    <x v="2"/>
    <x v="580"/>
    <x v="3550"/>
    <n v="2"/>
    <n v="0"/>
    <x v="4043"/>
    <x v="1"/>
    <x v="0"/>
    <n v="0.5"/>
    <n v="0.14285714285714285"/>
  </r>
  <r>
    <x v="4739"/>
    <s v="CA-2017-105725"/>
    <x v="954"/>
    <d v="2017-02-24T00:00:00"/>
    <s v="Standard Class"/>
    <s v="GT-14755"/>
    <x v="150"/>
    <x v="0"/>
    <x v="0"/>
    <s v="Long Beach"/>
    <x v="1"/>
    <n v="90805"/>
    <x v="1"/>
    <s v="FUR-TA-10001676"/>
    <x v="0"/>
    <x v="3"/>
    <x v="966"/>
    <x v="3551"/>
    <n v="1"/>
    <n v="0.2"/>
    <x v="4044"/>
    <x v="1"/>
    <x v="0"/>
    <n v="0.5"/>
    <n v="0.14285714285714285"/>
  </r>
  <r>
    <x v="4740"/>
    <s v="CA-2019-164364"/>
    <x v="105"/>
    <d v="2019-11-16T00:00:00"/>
    <s v="Standard Class"/>
    <s v="CS-12355"/>
    <x v="394"/>
    <x v="0"/>
    <x v="0"/>
    <s v="Seattle"/>
    <x v="4"/>
    <n v="98115"/>
    <x v="1"/>
    <s v="OFF-LA-10004853"/>
    <x v="1"/>
    <x v="2"/>
    <x v="690"/>
    <x v="745"/>
    <n v="2"/>
    <n v="0"/>
    <x v="763"/>
    <x v="1"/>
    <x v="0"/>
    <n v="0.33333333333333331"/>
    <n v="4.5454545454545456E-2"/>
  </r>
  <r>
    <x v="4741"/>
    <s v="CA-2019-164364"/>
    <x v="105"/>
    <d v="2019-11-16T00:00:00"/>
    <s v="Standard Class"/>
    <s v="CS-12355"/>
    <x v="394"/>
    <x v="0"/>
    <x v="0"/>
    <s v="Seattle"/>
    <x v="4"/>
    <n v="98115"/>
    <x v="1"/>
    <s v="OFF-AR-10000315"/>
    <x v="1"/>
    <x v="6"/>
    <x v="1306"/>
    <x v="3307"/>
    <n v="3"/>
    <n v="0"/>
    <x v="3734"/>
    <x v="1"/>
    <x v="0"/>
    <n v="0.33333333333333331"/>
    <n v="4.5454545454545456E-2"/>
  </r>
  <r>
    <x v="4742"/>
    <s v="CA-2019-164364"/>
    <x v="105"/>
    <d v="2019-11-16T00:00:00"/>
    <s v="Standard Class"/>
    <s v="CS-12355"/>
    <x v="394"/>
    <x v="0"/>
    <x v="0"/>
    <s v="Seattle"/>
    <x v="4"/>
    <n v="98115"/>
    <x v="1"/>
    <s v="OFF-SU-10000381"/>
    <x v="1"/>
    <x v="14"/>
    <x v="660"/>
    <x v="1056"/>
    <n v="3"/>
    <n v="0"/>
    <x v="1096"/>
    <x v="1"/>
    <x v="0"/>
    <n v="0.33333333333333331"/>
    <n v="4.5454545454545456E-2"/>
  </r>
  <r>
    <x v="4743"/>
    <s v="CA-2019-168123"/>
    <x v="916"/>
    <d v="2019-03-05T00:00:00"/>
    <s v="Same Day"/>
    <s v="JD-16060"/>
    <x v="148"/>
    <x v="0"/>
    <x v="0"/>
    <s v="Rochester"/>
    <x v="11"/>
    <n v="55901"/>
    <x v="2"/>
    <s v="OFF-FA-10002763"/>
    <x v="1"/>
    <x v="13"/>
    <x v="1420"/>
    <x v="2307"/>
    <n v="2"/>
    <n v="0"/>
    <x v="2498"/>
    <x v="2"/>
    <x v="0"/>
    <n v="0.25"/>
    <n v="0.16666666666666666"/>
  </r>
  <r>
    <x v="4744"/>
    <s v="CA-2019-168123"/>
    <x v="916"/>
    <d v="2019-03-05T00:00:00"/>
    <s v="Same Day"/>
    <s v="JD-16060"/>
    <x v="148"/>
    <x v="0"/>
    <x v="0"/>
    <s v="Rochester"/>
    <x v="11"/>
    <n v="55901"/>
    <x v="2"/>
    <s v="OFF-ST-10000877"/>
    <x v="1"/>
    <x v="4"/>
    <x v="1113"/>
    <x v="3552"/>
    <n v="4"/>
    <n v="0"/>
    <x v="4045"/>
    <x v="2"/>
    <x v="0"/>
    <n v="0.25"/>
    <n v="0.16666666666666666"/>
  </r>
  <r>
    <x v="4745"/>
    <s v="CA-2019-168123"/>
    <x v="916"/>
    <d v="2019-03-05T00:00:00"/>
    <s v="Same Day"/>
    <s v="JD-16060"/>
    <x v="148"/>
    <x v="0"/>
    <x v="0"/>
    <s v="Rochester"/>
    <x v="11"/>
    <n v="55901"/>
    <x v="2"/>
    <s v="OFF-BI-10001071"/>
    <x v="1"/>
    <x v="8"/>
    <x v="669"/>
    <x v="3445"/>
    <n v="2"/>
    <n v="0"/>
    <x v="4046"/>
    <x v="2"/>
    <x v="0"/>
    <n v="0.25"/>
    <n v="0.16666666666666666"/>
  </r>
  <r>
    <x v="4746"/>
    <s v="CA-2019-168123"/>
    <x v="916"/>
    <d v="2019-03-05T00:00:00"/>
    <s v="Same Day"/>
    <s v="JD-16060"/>
    <x v="148"/>
    <x v="0"/>
    <x v="0"/>
    <s v="Rochester"/>
    <x v="11"/>
    <n v="55901"/>
    <x v="2"/>
    <s v="OFF-BI-10001097"/>
    <x v="1"/>
    <x v="8"/>
    <x v="797"/>
    <x v="3553"/>
    <n v="3"/>
    <n v="0"/>
    <x v="4047"/>
    <x v="2"/>
    <x v="0"/>
    <n v="0.25"/>
    <n v="0.16666666666666666"/>
  </r>
  <r>
    <x v="4747"/>
    <s v="CA-2018-120005"/>
    <x v="840"/>
    <d v="2018-03-03T00:00:00"/>
    <s v="Same Day"/>
    <s v="TS-21160"/>
    <x v="378"/>
    <x v="1"/>
    <x v="0"/>
    <s v="San Francisco"/>
    <x v="1"/>
    <n v="94110"/>
    <x v="1"/>
    <s v="OFF-SU-10004782"/>
    <x v="1"/>
    <x v="14"/>
    <x v="1557"/>
    <x v="3554"/>
    <n v="3"/>
    <n v="0"/>
    <x v="4048"/>
    <x v="1"/>
    <x v="0"/>
    <n v="0.5"/>
    <n v="5.8823529411764705E-2"/>
  </r>
  <r>
    <x v="4748"/>
    <s v="CA-2018-120005"/>
    <x v="840"/>
    <d v="2018-03-03T00:00:00"/>
    <s v="Same Day"/>
    <s v="TS-21160"/>
    <x v="378"/>
    <x v="1"/>
    <x v="0"/>
    <s v="San Francisco"/>
    <x v="1"/>
    <n v="94110"/>
    <x v="1"/>
    <s v="FUR-FU-10000672"/>
    <x v="0"/>
    <x v="5"/>
    <x v="1517"/>
    <x v="2691"/>
    <n v="3"/>
    <n v="0"/>
    <x v="2974"/>
    <x v="1"/>
    <x v="0"/>
    <n v="0.5"/>
    <n v="5.8823529411764705E-2"/>
  </r>
  <r>
    <x v="4749"/>
    <s v="CA-2018-123526"/>
    <x v="435"/>
    <d v="2018-12-25T00:00:00"/>
    <s v="First Class"/>
    <s v="BV-11245"/>
    <x v="296"/>
    <x v="1"/>
    <x v="0"/>
    <s v="Seattle"/>
    <x v="4"/>
    <n v="98103"/>
    <x v="1"/>
    <s v="OFF-PA-10002986"/>
    <x v="1"/>
    <x v="10"/>
    <x v="482"/>
    <x v="657"/>
    <n v="5"/>
    <n v="0"/>
    <x v="669"/>
    <x v="1"/>
    <x v="1"/>
    <n v="1"/>
    <n v="7.1428571428571425E-2"/>
  </r>
  <r>
    <x v="4750"/>
    <s v="CA-2018-127649"/>
    <x v="877"/>
    <d v="2018-10-09T00:00:00"/>
    <s v="First Class"/>
    <s v="DL-13495"/>
    <x v="393"/>
    <x v="1"/>
    <x v="0"/>
    <s v="Spokane"/>
    <x v="4"/>
    <n v="99207"/>
    <x v="1"/>
    <s v="TEC-MA-10001972"/>
    <x v="2"/>
    <x v="15"/>
    <x v="1478"/>
    <x v="2524"/>
    <n v="3"/>
    <n v="0.2"/>
    <x v="2767"/>
    <x v="1"/>
    <x v="0"/>
    <n v="1"/>
    <n v="8.3333333333333329E-2"/>
  </r>
  <r>
    <x v="4751"/>
    <s v="CA-2018-159989"/>
    <x v="10"/>
    <d v="2018-12-13T00:00:00"/>
    <s v="Standard Class"/>
    <s v="EB-13870"/>
    <x v="12"/>
    <x v="0"/>
    <x v="0"/>
    <s v="Franklin"/>
    <x v="18"/>
    <n v="37064"/>
    <x v="0"/>
    <s v="TEC-PH-10000169"/>
    <x v="2"/>
    <x v="7"/>
    <x v="1038"/>
    <x v="1390"/>
    <n v="3"/>
    <n v="0.2"/>
    <x v="1458"/>
    <x v="0"/>
    <x v="0"/>
    <n v="1"/>
    <n v="9.0909090909090912E-2"/>
  </r>
  <r>
    <x v="4752"/>
    <s v="CA-2019-103499"/>
    <x v="225"/>
    <d v="2019-11-24T00:00:00"/>
    <s v="Standard Class"/>
    <s v="ES-14020"/>
    <x v="301"/>
    <x v="0"/>
    <x v="0"/>
    <s v="Jackson"/>
    <x v="18"/>
    <n v="38301"/>
    <x v="0"/>
    <s v="FUR-CH-10001482"/>
    <x v="0"/>
    <x v="1"/>
    <x v="541"/>
    <x v="3555"/>
    <n v="2"/>
    <n v="0.2"/>
    <x v="4049"/>
    <x v="0"/>
    <x v="0"/>
    <n v="1"/>
    <n v="0.125"/>
  </r>
  <r>
    <x v="4753"/>
    <s v="US-2017-167220"/>
    <x v="295"/>
    <d v="2017-12-16T00:00:00"/>
    <s v="Standard Class"/>
    <s v="JB-15925"/>
    <x v="102"/>
    <x v="0"/>
    <x v="0"/>
    <s v="Austin"/>
    <x v="5"/>
    <n v="78745"/>
    <x v="2"/>
    <s v="TEC-AC-10002018"/>
    <x v="2"/>
    <x v="11"/>
    <x v="1683"/>
    <x v="4"/>
    <n v="4"/>
    <n v="0.2"/>
    <x v="4050"/>
    <x v="2"/>
    <x v="0"/>
    <n v="1"/>
    <n v="0.125"/>
  </r>
  <r>
    <x v="4754"/>
    <s v="CA-2019-126354"/>
    <x v="447"/>
    <d v="2019-02-08T00:00:00"/>
    <s v="Standard Class"/>
    <s v="SC-20380"/>
    <x v="618"/>
    <x v="0"/>
    <x v="0"/>
    <s v="Pembroke Pines"/>
    <x v="2"/>
    <n v="33024"/>
    <x v="0"/>
    <s v="OFF-BI-10000301"/>
    <x v="1"/>
    <x v="8"/>
    <x v="625"/>
    <x v="3556"/>
    <n v="2"/>
    <n v="0.7"/>
    <x v="4051"/>
    <x v="0"/>
    <x v="0"/>
    <n v="0.5"/>
    <n v="0.05"/>
  </r>
  <r>
    <x v="4755"/>
    <s v="CA-2019-126354"/>
    <x v="447"/>
    <d v="2019-02-08T00:00:00"/>
    <s v="Standard Class"/>
    <s v="SC-20380"/>
    <x v="618"/>
    <x v="0"/>
    <x v="0"/>
    <s v="Pembroke Pines"/>
    <x v="2"/>
    <n v="33024"/>
    <x v="0"/>
    <s v="OFF-PA-10004381"/>
    <x v="1"/>
    <x v="10"/>
    <x v="1684"/>
    <x v="912"/>
    <n v="3"/>
    <n v="0.2"/>
    <x v="945"/>
    <x v="0"/>
    <x v="0"/>
    <n v="0.5"/>
    <n v="0.05"/>
  </r>
  <r>
    <x v="4756"/>
    <s v="CA-2019-169817"/>
    <x v="296"/>
    <d v="2019-09-25T00:00:00"/>
    <s v="Standard Class"/>
    <s v="EB-13870"/>
    <x v="12"/>
    <x v="0"/>
    <x v="0"/>
    <s v="Philadelphia"/>
    <x v="9"/>
    <n v="19143"/>
    <x v="3"/>
    <s v="OFF-BI-10004141"/>
    <x v="1"/>
    <x v="8"/>
    <x v="1296"/>
    <x v="3557"/>
    <n v="2"/>
    <n v="0.7"/>
    <x v="4052"/>
    <x v="3"/>
    <x v="0"/>
    <n v="1"/>
    <n v="9.0909090909090912E-2"/>
  </r>
  <r>
    <x v="4757"/>
    <s v="US-2019-144582"/>
    <x v="504"/>
    <d v="2019-05-05T00:00:00"/>
    <s v="Standard Class"/>
    <s v="TC-21475"/>
    <x v="679"/>
    <x v="2"/>
    <x v="0"/>
    <s v="Danville"/>
    <x v="10"/>
    <n v="61832"/>
    <x v="2"/>
    <s v="OFF-BI-10001575"/>
    <x v="1"/>
    <x v="8"/>
    <x v="582"/>
    <x v="3558"/>
    <n v="7"/>
    <n v="0.8"/>
    <x v="4053"/>
    <x v="2"/>
    <x v="0"/>
    <n v="1"/>
    <n v="9.0909090909090912E-2"/>
  </r>
  <r>
    <x v="4758"/>
    <s v="CA-2016-121573"/>
    <x v="935"/>
    <d v="2016-11-07T00:00:00"/>
    <s v="Standard Class"/>
    <s v="SG-20605"/>
    <x v="611"/>
    <x v="0"/>
    <x v="0"/>
    <s v="New York City"/>
    <x v="15"/>
    <n v="10009"/>
    <x v="3"/>
    <s v="TEC-PH-10000984"/>
    <x v="2"/>
    <x v="7"/>
    <x v="470"/>
    <x v="3559"/>
    <n v="4"/>
    <n v="0"/>
    <x v="4054"/>
    <x v="3"/>
    <x v="0"/>
    <n v="0.33333333333333331"/>
    <n v="7.6923076923076927E-2"/>
  </r>
  <r>
    <x v="4759"/>
    <s v="CA-2016-121573"/>
    <x v="935"/>
    <d v="2016-11-07T00:00:00"/>
    <s v="Standard Class"/>
    <s v="SG-20605"/>
    <x v="611"/>
    <x v="0"/>
    <x v="0"/>
    <s v="New York City"/>
    <x v="15"/>
    <n v="10009"/>
    <x v="3"/>
    <s v="OFF-BI-10000666"/>
    <x v="1"/>
    <x v="8"/>
    <x v="989"/>
    <x v="786"/>
    <n v="2"/>
    <n v="0.2"/>
    <x v="4055"/>
    <x v="3"/>
    <x v="0"/>
    <n v="0.33333333333333331"/>
    <n v="7.6923076923076927E-2"/>
  </r>
  <r>
    <x v="4760"/>
    <s v="CA-2016-121573"/>
    <x v="935"/>
    <d v="2016-11-07T00:00:00"/>
    <s v="Standard Class"/>
    <s v="SG-20605"/>
    <x v="611"/>
    <x v="0"/>
    <x v="0"/>
    <s v="New York City"/>
    <x v="15"/>
    <n v="10009"/>
    <x v="3"/>
    <s v="OFF-BI-10003712"/>
    <x v="1"/>
    <x v="8"/>
    <x v="696"/>
    <x v="3560"/>
    <n v="2"/>
    <n v="0.2"/>
    <x v="4056"/>
    <x v="3"/>
    <x v="0"/>
    <n v="0.33333333333333331"/>
    <n v="7.6923076923076927E-2"/>
  </r>
  <r>
    <x v="4761"/>
    <s v="CA-2018-117660"/>
    <x v="945"/>
    <d v="2019-01-04T00:00:00"/>
    <s v="Standard Class"/>
    <s v="BM-11785"/>
    <x v="298"/>
    <x v="0"/>
    <x v="0"/>
    <s v="Columbus"/>
    <x v="24"/>
    <n v="43229"/>
    <x v="3"/>
    <s v="OFF-LA-10003720"/>
    <x v="1"/>
    <x v="2"/>
    <x v="1636"/>
    <x v="2184"/>
    <n v="2"/>
    <n v="0.2"/>
    <x v="2352"/>
    <x v="3"/>
    <x v="0"/>
    <n v="0.5"/>
    <n v="7.1428571428571425E-2"/>
  </r>
  <r>
    <x v="4762"/>
    <s v="CA-2018-117660"/>
    <x v="945"/>
    <d v="2019-01-04T00:00:00"/>
    <s v="Standard Class"/>
    <s v="BM-11785"/>
    <x v="298"/>
    <x v="0"/>
    <x v="0"/>
    <s v="Columbus"/>
    <x v="24"/>
    <n v="43229"/>
    <x v="3"/>
    <s v="OFF-SU-10001664"/>
    <x v="1"/>
    <x v="14"/>
    <x v="1241"/>
    <x v="3561"/>
    <n v="2"/>
    <n v="0.2"/>
    <x v="4057"/>
    <x v="3"/>
    <x v="0"/>
    <n v="0.5"/>
    <n v="7.1428571428571425E-2"/>
  </r>
  <r>
    <x v="4763"/>
    <s v="CA-2016-112851"/>
    <x v="328"/>
    <d v="2016-09-21T00:00:00"/>
    <s v="Standard Class"/>
    <s v="NR-18550"/>
    <x v="749"/>
    <x v="0"/>
    <x v="0"/>
    <s v="Chula Vista"/>
    <x v="1"/>
    <n v="91911"/>
    <x v="1"/>
    <s v="OFF-EN-10001453"/>
    <x v="1"/>
    <x v="12"/>
    <x v="1685"/>
    <x v="1101"/>
    <n v="3"/>
    <n v="0"/>
    <x v="4058"/>
    <x v="1"/>
    <x v="0"/>
    <n v="1"/>
    <n v="7.6923076923076927E-2"/>
  </r>
  <r>
    <x v="4764"/>
    <s v="CA-2019-123701"/>
    <x v="221"/>
    <d v="2019-11-27T00:00:00"/>
    <s v="First Class"/>
    <s v="PG-18820"/>
    <x v="310"/>
    <x v="0"/>
    <x v="0"/>
    <s v="San Francisco"/>
    <x v="1"/>
    <n v="94110"/>
    <x v="1"/>
    <s v="OFF-AR-10001860"/>
    <x v="1"/>
    <x v="6"/>
    <x v="916"/>
    <x v="3562"/>
    <n v="4"/>
    <n v="0"/>
    <x v="4059"/>
    <x v="1"/>
    <x v="0"/>
    <n v="1"/>
    <n v="3.8461538461538464E-2"/>
  </r>
  <r>
    <x v="4765"/>
    <s v="CA-2017-118227"/>
    <x v="999"/>
    <d v="2017-04-28T00:00:00"/>
    <s v="Standard Class"/>
    <s v="DB-13270"/>
    <x v="489"/>
    <x v="2"/>
    <x v="0"/>
    <s v="New York City"/>
    <x v="15"/>
    <n v="10009"/>
    <x v="3"/>
    <s v="OFF-AR-10001044"/>
    <x v="1"/>
    <x v="6"/>
    <x v="1051"/>
    <x v="2467"/>
    <n v="1"/>
    <n v="0"/>
    <x v="2700"/>
    <x v="3"/>
    <x v="0"/>
    <n v="1"/>
    <n v="7.6923076923076927E-2"/>
  </r>
  <r>
    <x v="4766"/>
    <s v="CA-2017-123155"/>
    <x v="1000"/>
    <d v="2017-03-12T00:00:00"/>
    <s v="First Class"/>
    <s v="NS-18640"/>
    <x v="374"/>
    <x v="1"/>
    <x v="0"/>
    <s v="San Antonio"/>
    <x v="5"/>
    <n v="78207"/>
    <x v="2"/>
    <s v="TEC-AC-10002473"/>
    <x v="2"/>
    <x v="11"/>
    <x v="720"/>
    <x v="3563"/>
    <n v="5"/>
    <n v="0.2"/>
    <x v="4060"/>
    <x v="2"/>
    <x v="0"/>
    <n v="0.5"/>
    <n v="3.8461538461538464E-2"/>
  </r>
  <r>
    <x v="4767"/>
    <s v="CA-2017-123155"/>
    <x v="1000"/>
    <d v="2017-03-12T00:00:00"/>
    <s v="First Class"/>
    <s v="NS-18640"/>
    <x v="374"/>
    <x v="1"/>
    <x v="0"/>
    <s v="San Antonio"/>
    <x v="5"/>
    <n v="78207"/>
    <x v="2"/>
    <s v="TEC-PH-10001809"/>
    <x v="2"/>
    <x v="7"/>
    <x v="1173"/>
    <x v="3564"/>
    <n v="3"/>
    <n v="0.2"/>
    <x v="4061"/>
    <x v="2"/>
    <x v="0"/>
    <n v="0.5"/>
    <n v="3.8461538461538464E-2"/>
  </r>
  <r>
    <x v="4768"/>
    <s v="CA-2019-158883"/>
    <x v="455"/>
    <d v="2019-06-03T00:00:00"/>
    <s v="Same Day"/>
    <s v="CS-11860"/>
    <x v="750"/>
    <x v="0"/>
    <x v="0"/>
    <s v="Jacksonville"/>
    <x v="3"/>
    <n v="28540"/>
    <x v="0"/>
    <s v="OFF-PA-10004733"/>
    <x v="1"/>
    <x v="10"/>
    <x v="1580"/>
    <x v="869"/>
    <n v="4"/>
    <n v="0.2"/>
    <x v="4062"/>
    <x v="0"/>
    <x v="0"/>
    <n v="1"/>
    <n v="0.14285714285714285"/>
  </r>
  <r>
    <x v="4769"/>
    <s v="US-2018-114888"/>
    <x v="251"/>
    <d v="2018-09-24T00:00:00"/>
    <s v="Second Class"/>
    <s v="CC-12430"/>
    <x v="254"/>
    <x v="2"/>
    <x v="0"/>
    <s v="San Francisco"/>
    <x v="1"/>
    <n v="94109"/>
    <x v="1"/>
    <s v="OFF-BI-10003355"/>
    <x v="1"/>
    <x v="8"/>
    <x v="591"/>
    <x v="1655"/>
    <n v="3"/>
    <n v="0.2"/>
    <x v="4063"/>
    <x v="1"/>
    <x v="0"/>
    <n v="0.5"/>
    <n v="5.2631578947368418E-2"/>
  </r>
  <r>
    <x v="4770"/>
    <s v="US-2018-114888"/>
    <x v="251"/>
    <d v="2018-09-24T00:00:00"/>
    <s v="Second Class"/>
    <s v="CC-12430"/>
    <x v="254"/>
    <x v="2"/>
    <x v="0"/>
    <s v="San Francisco"/>
    <x v="1"/>
    <n v="94109"/>
    <x v="1"/>
    <s v="OFF-SU-10001212"/>
    <x v="1"/>
    <x v="14"/>
    <x v="1686"/>
    <x v="875"/>
    <n v="3"/>
    <n v="0"/>
    <x v="4064"/>
    <x v="1"/>
    <x v="0"/>
    <n v="0.5"/>
    <n v="5.2631578947368418E-2"/>
  </r>
  <r>
    <x v="4771"/>
    <s v="US-2016-167262"/>
    <x v="656"/>
    <d v="2016-11-03T00:00:00"/>
    <s v="Second Class"/>
    <s v="AC-10450"/>
    <x v="549"/>
    <x v="0"/>
    <x v="0"/>
    <s v="Avondale"/>
    <x v="16"/>
    <n v="85323"/>
    <x v="1"/>
    <s v="TEC-PH-10000486"/>
    <x v="2"/>
    <x v="7"/>
    <x v="39"/>
    <x v="3565"/>
    <n v="8"/>
    <n v="0.2"/>
    <x v="4065"/>
    <x v="1"/>
    <x v="0"/>
    <n v="1"/>
    <n v="0.1111111111111111"/>
  </r>
  <r>
    <x v="4772"/>
    <s v="CA-2019-119746"/>
    <x v="51"/>
    <d v="2019-11-27T00:00:00"/>
    <s v="Standard Class"/>
    <s v="CM-12385"/>
    <x v="200"/>
    <x v="0"/>
    <x v="0"/>
    <s v="Chicago"/>
    <x v="10"/>
    <n v="60610"/>
    <x v="2"/>
    <s v="FUR-FU-10004909"/>
    <x v="0"/>
    <x v="5"/>
    <x v="1357"/>
    <x v="3566"/>
    <n v="1"/>
    <n v="0.6"/>
    <x v="4066"/>
    <x v="2"/>
    <x v="0"/>
    <n v="0.33333333333333331"/>
    <n v="0.1"/>
  </r>
  <r>
    <x v="4773"/>
    <s v="CA-2019-119746"/>
    <x v="51"/>
    <d v="2019-11-27T00:00:00"/>
    <s v="Standard Class"/>
    <s v="CM-12385"/>
    <x v="200"/>
    <x v="0"/>
    <x v="0"/>
    <s v="Chicago"/>
    <x v="10"/>
    <n v="60610"/>
    <x v="2"/>
    <s v="OFF-LA-10001613"/>
    <x v="1"/>
    <x v="2"/>
    <x v="743"/>
    <x v="132"/>
    <n v="5"/>
    <n v="0.2"/>
    <x v="2045"/>
    <x v="2"/>
    <x v="0"/>
    <n v="0.33333333333333331"/>
    <n v="0.1"/>
  </r>
  <r>
    <x v="4774"/>
    <s v="CA-2019-119746"/>
    <x v="51"/>
    <d v="2019-11-27T00:00:00"/>
    <s v="Standard Class"/>
    <s v="CM-12385"/>
    <x v="200"/>
    <x v="0"/>
    <x v="0"/>
    <s v="Chicago"/>
    <x v="10"/>
    <n v="60610"/>
    <x v="2"/>
    <s v="TEC-PH-10004447"/>
    <x v="2"/>
    <x v="7"/>
    <x v="866"/>
    <x v="2705"/>
    <n v="2"/>
    <n v="0.2"/>
    <x v="2995"/>
    <x v="2"/>
    <x v="0"/>
    <n v="0.33333333333333331"/>
    <n v="0.1"/>
  </r>
  <r>
    <x v="4775"/>
    <s v="CA-2019-108091"/>
    <x v="673"/>
    <d v="2019-11-21T00:00:00"/>
    <s v="Standard Class"/>
    <s v="EK-13795"/>
    <x v="735"/>
    <x v="2"/>
    <x v="0"/>
    <s v="Escondido"/>
    <x v="1"/>
    <n v="92025"/>
    <x v="1"/>
    <s v="OFF-AR-10000255"/>
    <x v="1"/>
    <x v="6"/>
    <x v="807"/>
    <x v="371"/>
    <n v="4"/>
    <n v="0"/>
    <x v="4067"/>
    <x v="1"/>
    <x v="0"/>
    <n v="1"/>
    <n v="0.25"/>
  </r>
  <r>
    <x v="4776"/>
    <s v="CA-2018-101630"/>
    <x v="317"/>
    <d v="2018-02-23T00:00:00"/>
    <s v="Second Class"/>
    <s v="CK-12760"/>
    <x v="316"/>
    <x v="1"/>
    <x v="0"/>
    <s v="Long Beach"/>
    <x v="15"/>
    <n v="11561"/>
    <x v="3"/>
    <s v="OFF-LA-10004425"/>
    <x v="1"/>
    <x v="2"/>
    <x v="859"/>
    <x v="1313"/>
    <n v="3"/>
    <n v="0"/>
    <x v="1368"/>
    <x v="3"/>
    <x v="0"/>
    <n v="0.5"/>
    <n v="7.1428571428571425E-2"/>
  </r>
  <r>
    <x v="4777"/>
    <s v="CA-2018-101630"/>
    <x v="317"/>
    <d v="2018-02-23T00:00:00"/>
    <s v="Second Class"/>
    <s v="CK-12760"/>
    <x v="316"/>
    <x v="1"/>
    <x v="0"/>
    <s v="Long Beach"/>
    <x v="15"/>
    <n v="11561"/>
    <x v="3"/>
    <s v="OFF-SU-10001664"/>
    <x v="1"/>
    <x v="14"/>
    <x v="1241"/>
    <x v="3567"/>
    <n v="3"/>
    <n v="0"/>
    <x v="4068"/>
    <x v="3"/>
    <x v="0"/>
    <n v="0.5"/>
    <n v="7.1428571428571425E-2"/>
  </r>
  <r>
    <x v="4778"/>
    <s v="CA-2019-132346"/>
    <x v="659"/>
    <d v="2019-11-11T00:00:00"/>
    <s v="Standard Class"/>
    <s v="PK-19075"/>
    <x v="7"/>
    <x v="0"/>
    <x v="0"/>
    <s v="Newark"/>
    <x v="13"/>
    <n v="19711"/>
    <x v="3"/>
    <s v="OFF-AP-10000696"/>
    <x v="1"/>
    <x v="9"/>
    <x v="336"/>
    <x v="3568"/>
    <n v="7"/>
    <n v="0"/>
    <x v="4069"/>
    <x v="3"/>
    <x v="1"/>
    <n v="1"/>
    <n v="0.04"/>
  </r>
  <r>
    <x v="4779"/>
    <s v="CA-2016-150301"/>
    <x v="1001"/>
    <d v="2016-07-10T00:00:00"/>
    <s v="First Class"/>
    <s v="MH-18025"/>
    <x v="659"/>
    <x v="0"/>
    <x v="0"/>
    <s v="Buffalo"/>
    <x v="15"/>
    <n v="14215"/>
    <x v="3"/>
    <s v="FUR-CH-10002647"/>
    <x v="0"/>
    <x v="1"/>
    <x v="475"/>
    <x v="3569"/>
    <n v="1"/>
    <n v="0.1"/>
    <x v="4070"/>
    <x v="3"/>
    <x v="0"/>
    <n v="1"/>
    <n v="0.1"/>
  </r>
  <r>
    <x v="4780"/>
    <s v="CA-2016-159310"/>
    <x v="845"/>
    <d v="2016-11-12T00:00:00"/>
    <s v="Standard Class"/>
    <s v="SC-20725"/>
    <x v="56"/>
    <x v="0"/>
    <x v="0"/>
    <s v="Houston"/>
    <x v="5"/>
    <n v="77070"/>
    <x v="2"/>
    <s v="FUR-CH-10002758"/>
    <x v="0"/>
    <x v="1"/>
    <x v="1411"/>
    <x v="3570"/>
    <n v="4"/>
    <n v="0.3"/>
    <x v="232"/>
    <x v="2"/>
    <x v="0"/>
    <n v="0.33333333333333331"/>
    <n v="3.8461538461538464E-2"/>
  </r>
  <r>
    <x v="4781"/>
    <s v="CA-2016-159310"/>
    <x v="845"/>
    <d v="2016-11-12T00:00:00"/>
    <s v="Standard Class"/>
    <s v="SC-20725"/>
    <x v="56"/>
    <x v="0"/>
    <x v="0"/>
    <s v="Houston"/>
    <x v="5"/>
    <n v="77070"/>
    <x v="2"/>
    <s v="OFF-BI-10000201"/>
    <x v="1"/>
    <x v="8"/>
    <x v="1687"/>
    <x v="3571"/>
    <n v="3"/>
    <n v="0.8"/>
    <x v="4071"/>
    <x v="2"/>
    <x v="0"/>
    <n v="0.33333333333333331"/>
    <n v="3.8461538461538464E-2"/>
  </r>
  <r>
    <x v="4782"/>
    <s v="CA-2016-159310"/>
    <x v="845"/>
    <d v="2016-11-12T00:00:00"/>
    <s v="Standard Class"/>
    <s v="SC-20725"/>
    <x v="56"/>
    <x v="0"/>
    <x v="0"/>
    <s v="Houston"/>
    <x v="5"/>
    <n v="77070"/>
    <x v="2"/>
    <s v="OFF-SU-10004115"/>
    <x v="1"/>
    <x v="14"/>
    <x v="515"/>
    <x v="3572"/>
    <n v="7"/>
    <n v="0.2"/>
    <x v="4072"/>
    <x v="2"/>
    <x v="0"/>
    <n v="0.33333333333333331"/>
    <n v="3.8461538461538464E-2"/>
  </r>
  <r>
    <x v="4783"/>
    <s v="US-2019-147984"/>
    <x v="480"/>
    <d v="2019-02-01T00:00:00"/>
    <s v="Standard Class"/>
    <s v="GB-14575"/>
    <x v="673"/>
    <x v="0"/>
    <x v="0"/>
    <s v="Wichita"/>
    <x v="41"/>
    <n v="67212"/>
    <x v="2"/>
    <s v="OFF-PA-10000806"/>
    <x v="1"/>
    <x v="10"/>
    <x v="957"/>
    <x v="1007"/>
    <n v="5"/>
    <n v="0"/>
    <x v="1046"/>
    <x v="2"/>
    <x v="0"/>
    <n v="1"/>
    <n v="6.25E-2"/>
  </r>
  <r>
    <x v="4784"/>
    <s v="CA-2017-104346"/>
    <x v="555"/>
    <d v="2017-12-16T00:00:00"/>
    <s v="Standard Class"/>
    <s v="IM-15070"/>
    <x v="5"/>
    <x v="0"/>
    <x v="0"/>
    <s v="Colorado Springs"/>
    <x v="22"/>
    <n v="80906"/>
    <x v="1"/>
    <s v="OFF-AR-10001473"/>
    <x v="1"/>
    <x v="6"/>
    <x v="1341"/>
    <x v="1332"/>
    <n v="5"/>
    <n v="0.2"/>
    <x v="4073"/>
    <x v="1"/>
    <x v="0"/>
    <n v="0.1111111111111111"/>
    <n v="4.7619047619047616E-2"/>
  </r>
  <r>
    <x v="4785"/>
    <s v="CA-2017-104346"/>
    <x v="555"/>
    <d v="2017-12-16T00:00:00"/>
    <s v="Standard Class"/>
    <s v="IM-15070"/>
    <x v="5"/>
    <x v="0"/>
    <x v="0"/>
    <s v="Colorado Springs"/>
    <x v="22"/>
    <n v="80906"/>
    <x v="1"/>
    <s v="FUR-BO-10003450"/>
    <x v="0"/>
    <x v="0"/>
    <x v="1353"/>
    <x v="3573"/>
    <n v="4"/>
    <n v="0.7"/>
    <x v="4074"/>
    <x v="1"/>
    <x v="0"/>
    <n v="0.1111111111111111"/>
    <n v="4.7619047619047616E-2"/>
  </r>
  <r>
    <x v="4786"/>
    <s v="CA-2017-104346"/>
    <x v="555"/>
    <d v="2017-12-16T00:00:00"/>
    <s v="Standard Class"/>
    <s v="IM-15070"/>
    <x v="5"/>
    <x v="0"/>
    <x v="0"/>
    <s v="Colorado Springs"/>
    <x v="22"/>
    <n v="80906"/>
    <x v="1"/>
    <s v="OFF-AR-10001545"/>
    <x v="1"/>
    <x v="6"/>
    <x v="820"/>
    <x v="1728"/>
    <n v="3"/>
    <n v="0.2"/>
    <x v="1833"/>
    <x v="1"/>
    <x v="0"/>
    <n v="0.1111111111111111"/>
    <n v="4.7619047619047616E-2"/>
  </r>
  <r>
    <x v="4787"/>
    <s v="CA-2017-104346"/>
    <x v="555"/>
    <d v="2017-12-16T00:00:00"/>
    <s v="Standard Class"/>
    <s v="IM-15070"/>
    <x v="5"/>
    <x v="0"/>
    <x v="0"/>
    <s v="Colorado Springs"/>
    <x v="22"/>
    <n v="80906"/>
    <x v="1"/>
    <s v="TEC-AC-10004396"/>
    <x v="2"/>
    <x v="11"/>
    <x v="1688"/>
    <x v="3574"/>
    <n v="4"/>
    <n v="0.2"/>
    <x v="4075"/>
    <x v="1"/>
    <x v="0"/>
    <n v="0.1111111111111111"/>
    <n v="4.7619047619047616E-2"/>
  </r>
  <r>
    <x v="4788"/>
    <s v="CA-2017-104346"/>
    <x v="555"/>
    <d v="2017-12-16T00:00:00"/>
    <s v="Standard Class"/>
    <s v="IM-15070"/>
    <x v="5"/>
    <x v="0"/>
    <x v="0"/>
    <s v="Colorado Springs"/>
    <x v="22"/>
    <n v="80906"/>
    <x v="1"/>
    <s v="FUR-FU-10002456"/>
    <x v="0"/>
    <x v="5"/>
    <x v="1018"/>
    <x v="3575"/>
    <n v="9"/>
    <n v="0.2"/>
    <x v="4076"/>
    <x v="1"/>
    <x v="0"/>
    <n v="0.1111111111111111"/>
    <n v="4.7619047619047616E-2"/>
  </r>
  <r>
    <x v="4789"/>
    <s v="CA-2017-104346"/>
    <x v="555"/>
    <d v="2017-12-16T00:00:00"/>
    <s v="Standard Class"/>
    <s v="IM-15070"/>
    <x v="5"/>
    <x v="0"/>
    <x v="0"/>
    <s v="Colorado Springs"/>
    <x v="22"/>
    <n v="80906"/>
    <x v="1"/>
    <s v="FUR-FU-10001473"/>
    <x v="0"/>
    <x v="5"/>
    <x v="993"/>
    <x v="3576"/>
    <n v="5"/>
    <n v="0.2"/>
    <x v="4077"/>
    <x v="1"/>
    <x v="0"/>
    <n v="0.1111111111111111"/>
    <n v="4.7619047619047616E-2"/>
  </r>
  <r>
    <x v="4790"/>
    <s v="CA-2017-104346"/>
    <x v="555"/>
    <d v="2017-12-16T00:00:00"/>
    <s v="Standard Class"/>
    <s v="IM-15070"/>
    <x v="5"/>
    <x v="0"/>
    <x v="0"/>
    <s v="Colorado Springs"/>
    <x v="22"/>
    <n v="80906"/>
    <x v="1"/>
    <s v="FUR-TA-10000849"/>
    <x v="0"/>
    <x v="3"/>
    <x v="1327"/>
    <x v="3577"/>
    <n v="5"/>
    <n v="0.5"/>
    <x v="4078"/>
    <x v="1"/>
    <x v="0"/>
    <n v="0.1111111111111111"/>
    <n v="4.7619047619047616E-2"/>
  </r>
  <r>
    <x v="4791"/>
    <s v="CA-2017-104346"/>
    <x v="555"/>
    <d v="2017-12-16T00:00:00"/>
    <s v="Standard Class"/>
    <s v="IM-15070"/>
    <x v="5"/>
    <x v="0"/>
    <x v="0"/>
    <s v="Colorado Springs"/>
    <x v="22"/>
    <n v="80906"/>
    <x v="1"/>
    <s v="OFF-PA-10001166"/>
    <x v="1"/>
    <x v="10"/>
    <x v="1689"/>
    <x v="633"/>
    <n v="3"/>
    <n v="0.2"/>
    <x v="644"/>
    <x v="1"/>
    <x v="0"/>
    <n v="0.1111111111111111"/>
    <n v="4.7619047619047616E-2"/>
  </r>
  <r>
    <x v="4792"/>
    <s v="CA-2017-104346"/>
    <x v="555"/>
    <d v="2017-12-16T00:00:00"/>
    <s v="Standard Class"/>
    <s v="IM-15070"/>
    <x v="5"/>
    <x v="0"/>
    <x v="0"/>
    <s v="Colorado Springs"/>
    <x v="22"/>
    <n v="80906"/>
    <x v="1"/>
    <s v="OFF-PA-10003256"/>
    <x v="1"/>
    <x v="10"/>
    <x v="96"/>
    <x v="3578"/>
    <n v="3"/>
    <n v="0.2"/>
    <x v="4079"/>
    <x v="1"/>
    <x v="0"/>
    <n v="0.1111111111111111"/>
    <n v="4.7619047619047616E-2"/>
  </r>
  <r>
    <x v="4793"/>
    <s v="US-2017-141684"/>
    <x v="685"/>
    <d v="2017-07-04T00:00:00"/>
    <s v="Standard Class"/>
    <s v="MM-18055"/>
    <x v="514"/>
    <x v="0"/>
    <x v="0"/>
    <s v="New York City"/>
    <x v="15"/>
    <n v="10011"/>
    <x v="3"/>
    <s v="OFF-PA-10002870"/>
    <x v="1"/>
    <x v="10"/>
    <x v="902"/>
    <x v="1614"/>
    <n v="4"/>
    <n v="0"/>
    <x v="4080"/>
    <x v="3"/>
    <x v="0"/>
    <n v="1"/>
    <n v="5.2631578947368418E-2"/>
  </r>
  <r>
    <x v="4794"/>
    <s v="CA-2017-144722"/>
    <x v="199"/>
    <d v="2017-03-23T00:00:00"/>
    <s v="Standard Class"/>
    <s v="MF-18250"/>
    <x v="751"/>
    <x v="1"/>
    <x v="0"/>
    <s v="Los Angeles"/>
    <x v="1"/>
    <n v="90036"/>
    <x v="1"/>
    <s v="FUR-FU-10001215"/>
    <x v="0"/>
    <x v="5"/>
    <x v="1609"/>
    <x v="3579"/>
    <n v="1"/>
    <n v="0"/>
    <x v="4081"/>
    <x v="1"/>
    <x v="0"/>
    <n v="1"/>
    <n v="8.3333333333333329E-2"/>
  </r>
  <r>
    <x v="4795"/>
    <s v="CA-2017-120516"/>
    <x v="863"/>
    <d v="2017-08-17T00:00:00"/>
    <s v="Standard Class"/>
    <s v="CK-12595"/>
    <x v="242"/>
    <x v="0"/>
    <x v="0"/>
    <s v="Marietta"/>
    <x v="32"/>
    <n v="30062"/>
    <x v="0"/>
    <s v="OFF-BI-10004187"/>
    <x v="1"/>
    <x v="8"/>
    <x v="620"/>
    <x v="719"/>
    <n v="3"/>
    <n v="0"/>
    <x v="737"/>
    <x v="0"/>
    <x v="0"/>
    <n v="1"/>
    <n v="0.04"/>
  </r>
  <r>
    <x v="4796"/>
    <s v="US-2018-148901"/>
    <x v="675"/>
    <d v="2018-05-19T00:00:00"/>
    <s v="Standard Class"/>
    <s v="MK-17905"/>
    <x v="149"/>
    <x v="1"/>
    <x v="0"/>
    <s v="Jacksonville"/>
    <x v="2"/>
    <n v="32216"/>
    <x v="0"/>
    <s v="OFF-BI-10001718"/>
    <x v="1"/>
    <x v="8"/>
    <x v="1225"/>
    <x v="3580"/>
    <n v="3"/>
    <n v="0.7"/>
    <x v="4082"/>
    <x v="0"/>
    <x v="0"/>
    <n v="0.14285714285714285"/>
    <n v="5.8823529411764705E-2"/>
  </r>
  <r>
    <x v="4797"/>
    <s v="US-2018-148901"/>
    <x v="675"/>
    <d v="2018-05-19T00:00:00"/>
    <s v="Standard Class"/>
    <s v="MK-17905"/>
    <x v="149"/>
    <x v="1"/>
    <x v="0"/>
    <s v="Jacksonville"/>
    <x v="2"/>
    <n v="32216"/>
    <x v="0"/>
    <s v="OFF-PA-10004983"/>
    <x v="1"/>
    <x v="10"/>
    <x v="1332"/>
    <x v="277"/>
    <n v="6"/>
    <n v="0.2"/>
    <x v="282"/>
    <x v="0"/>
    <x v="0"/>
    <n v="0.14285714285714285"/>
    <n v="5.8823529411764705E-2"/>
  </r>
  <r>
    <x v="4798"/>
    <s v="US-2018-148901"/>
    <x v="675"/>
    <d v="2018-05-19T00:00:00"/>
    <s v="Standard Class"/>
    <s v="MK-17905"/>
    <x v="149"/>
    <x v="1"/>
    <x v="0"/>
    <s v="Jacksonville"/>
    <x v="2"/>
    <n v="32216"/>
    <x v="0"/>
    <s v="FUR-FU-10002396"/>
    <x v="0"/>
    <x v="5"/>
    <x v="1590"/>
    <x v="3581"/>
    <n v="3"/>
    <n v="0.2"/>
    <x v="4083"/>
    <x v="0"/>
    <x v="0"/>
    <n v="0.14285714285714285"/>
    <n v="5.8823529411764705E-2"/>
  </r>
  <r>
    <x v="4799"/>
    <s v="US-2018-148901"/>
    <x v="675"/>
    <d v="2018-05-19T00:00:00"/>
    <s v="Standard Class"/>
    <s v="MK-17905"/>
    <x v="149"/>
    <x v="1"/>
    <x v="0"/>
    <s v="Jacksonville"/>
    <x v="2"/>
    <n v="32216"/>
    <x v="0"/>
    <s v="TEC-PH-10003988"/>
    <x v="2"/>
    <x v="7"/>
    <x v="47"/>
    <x v="3582"/>
    <n v="5"/>
    <n v="0.2"/>
    <x v="4084"/>
    <x v="0"/>
    <x v="0"/>
    <n v="0.14285714285714285"/>
    <n v="5.8823529411764705E-2"/>
  </r>
  <r>
    <x v="4800"/>
    <s v="US-2018-148901"/>
    <x v="675"/>
    <d v="2018-05-19T00:00:00"/>
    <s v="Standard Class"/>
    <s v="MK-17905"/>
    <x v="149"/>
    <x v="1"/>
    <x v="0"/>
    <s v="Jacksonville"/>
    <x v="2"/>
    <n v="32216"/>
    <x v="0"/>
    <s v="OFF-AR-10002467"/>
    <x v="1"/>
    <x v="6"/>
    <x v="1690"/>
    <x v="411"/>
    <n v="2"/>
    <n v="0.2"/>
    <x v="4085"/>
    <x v="0"/>
    <x v="0"/>
    <n v="0.14285714285714285"/>
    <n v="5.8823529411764705E-2"/>
  </r>
  <r>
    <x v="4801"/>
    <s v="US-2018-148901"/>
    <x v="675"/>
    <d v="2018-05-19T00:00:00"/>
    <s v="Standard Class"/>
    <s v="MK-17905"/>
    <x v="149"/>
    <x v="1"/>
    <x v="0"/>
    <s v="Jacksonville"/>
    <x v="2"/>
    <n v="32216"/>
    <x v="0"/>
    <s v="OFF-BI-10004002"/>
    <x v="1"/>
    <x v="8"/>
    <x v="154"/>
    <x v="3583"/>
    <n v="2"/>
    <n v="0.7"/>
    <x v="4086"/>
    <x v="0"/>
    <x v="0"/>
    <n v="0.14285714285714285"/>
    <n v="5.8823529411764705E-2"/>
  </r>
  <r>
    <x v="4802"/>
    <s v="US-2018-148901"/>
    <x v="675"/>
    <d v="2018-05-19T00:00:00"/>
    <s v="Standard Class"/>
    <s v="MK-17905"/>
    <x v="149"/>
    <x v="1"/>
    <x v="0"/>
    <s v="Jacksonville"/>
    <x v="2"/>
    <n v="32216"/>
    <x v="0"/>
    <s v="OFF-BI-10002309"/>
    <x v="1"/>
    <x v="8"/>
    <x v="78"/>
    <x v="3584"/>
    <n v="8"/>
    <n v="0.7"/>
    <x v="4087"/>
    <x v="0"/>
    <x v="0"/>
    <n v="0.14285714285714285"/>
    <n v="5.8823529411764705E-2"/>
  </r>
  <r>
    <x v="4803"/>
    <s v="CA-2019-136364"/>
    <x v="1002"/>
    <d v="2019-07-17T00:00:00"/>
    <s v="Second Class"/>
    <s v="MH-17455"/>
    <x v="708"/>
    <x v="0"/>
    <x v="0"/>
    <s v="Philadelphia"/>
    <x v="9"/>
    <n v="19140"/>
    <x v="3"/>
    <s v="TEC-PH-10003885"/>
    <x v="2"/>
    <x v="7"/>
    <x v="780"/>
    <x v="3585"/>
    <n v="1"/>
    <n v="0.4"/>
    <x v="4088"/>
    <x v="3"/>
    <x v="0"/>
    <n v="0.5"/>
    <n v="9.0909090909090912E-2"/>
  </r>
  <r>
    <x v="4804"/>
    <s v="CA-2019-136364"/>
    <x v="1002"/>
    <d v="2019-07-17T00:00:00"/>
    <s v="Second Class"/>
    <s v="MH-17455"/>
    <x v="708"/>
    <x v="0"/>
    <x v="0"/>
    <s v="Philadelphia"/>
    <x v="9"/>
    <n v="19140"/>
    <x v="3"/>
    <s v="FUR-FU-10002501"/>
    <x v="0"/>
    <x v="5"/>
    <x v="1293"/>
    <x v="3586"/>
    <n v="9"/>
    <n v="0.2"/>
    <x v="4089"/>
    <x v="3"/>
    <x v="0"/>
    <n v="0.5"/>
    <n v="9.0909090909090912E-2"/>
  </r>
  <r>
    <x v="4805"/>
    <s v="CA-2017-137708"/>
    <x v="6"/>
    <d v="2017-11-25T00:00:00"/>
    <s v="Second Class"/>
    <s v="NG-18430"/>
    <x v="159"/>
    <x v="0"/>
    <x v="0"/>
    <s v="Los Angeles"/>
    <x v="1"/>
    <n v="90008"/>
    <x v="1"/>
    <s v="OFF-PA-10000176"/>
    <x v="1"/>
    <x v="10"/>
    <x v="640"/>
    <x v="2479"/>
    <n v="2"/>
    <n v="0"/>
    <x v="2714"/>
    <x v="1"/>
    <x v="0"/>
    <n v="0.33333333333333331"/>
    <n v="0.1111111111111111"/>
  </r>
  <r>
    <x v="4806"/>
    <s v="CA-2017-137708"/>
    <x v="6"/>
    <d v="2017-11-25T00:00:00"/>
    <s v="Second Class"/>
    <s v="NG-18430"/>
    <x v="159"/>
    <x v="0"/>
    <x v="0"/>
    <s v="Los Angeles"/>
    <x v="1"/>
    <n v="90008"/>
    <x v="1"/>
    <s v="OFF-PA-10000327"/>
    <x v="1"/>
    <x v="10"/>
    <x v="1437"/>
    <x v="3587"/>
    <n v="10"/>
    <n v="0"/>
    <x v="4090"/>
    <x v="1"/>
    <x v="0"/>
    <n v="0.33333333333333331"/>
    <n v="0.1111111111111111"/>
  </r>
  <r>
    <x v="4807"/>
    <s v="CA-2017-137708"/>
    <x v="6"/>
    <d v="2017-11-25T00:00:00"/>
    <s v="Second Class"/>
    <s v="NG-18430"/>
    <x v="159"/>
    <x v="0"/>
    <x v="0"/>
    <s v="Los Angeles"/>
    <x v="1"/>
    <n v="90008"/>
    <x v="1"/>
    <s v="OFF-ST-10004634"/>
    <x v="1"/>
    <x v="4"/>
    <x v="602"/>
    <x v="687"/>
    <n v="3"/>
    <n v="0"/>
    <x v="700"/>
    <x v="1"/>
    <x v="0"/>
    <n v="0.33333333333333331"/>
    <n v="0.1111111111111111"/>
  </r>
  <r>
    <x v="4808"/>
    <s v="CA-2016-149055"/>
    <x v="533"/>
    <d v="2016-11-28T00:00:00"/>
    <s v="Standard Class"/>
    <s v="PB-19210"/>
    <x v="536"/>
    <x v="1"/>
    <x v="0"/>
    <s v="Philadelphia"/>
    <x v="9"/>
    <n v="19134"/>
    <x v="3"/>
    <s v="OFF-EN-10003040"/>
    <x v="1"/>
    <x v="12"/>
    <x v="1233"/>
    <x v="3588"/>
    <n v="3"/>
    <n v="0.2"/>
    <x v="4091"/>
    <x v="3"/>
    <x v="0"/>
    <n v="1"/>
    <n v="0.5"/>
  </r>
  <r>
    <x v="4809"/>
    <s v="CA-2017-151589"/>
    <x v="17"/>
    <d v="2017-12-30T00:00:00"/>
    <s v="First Class"/>
    <s v="RE-19450"/>
    <x v="681"/>
    <x v="0"/>
    <x v="0"/>
    <s v="Eau Claire"/>
    <x v="6"/>
    <n v="54703"/>
    <x v="2"/>
    <s v="OFF-PA-10003228"/>
    <x v="1"/>
    <x v="10"/>
    <x v="1677"/>
    <x v="3589"/>
    <n v="4"/>
    <n v="0"/>
    <x v="4092"/>
    <x v="2"/>
    <x v="0"/>
    <n v="0.5"/>
    <n v="0.1111111111111111"/>
  </r>
  <r>
    <x v="4810"/>
    <s v="CA-2017-151589"/>
    <x v="17"/>
    <d v="2017-12-30T00:00:00"/>
    <s v="First Class"/>
    <s v="RE-19450"/>
    <x v="681"/>
    <x v="0"/>
    <x v="0"/>
    <s v="Eau Claire"/>
    <x v="6"/>
    <n v="54703"/>
    <x v="2"/>
    <s v="TEC-PH-10004345"/>
    <x v="2"/>
    <x v="7"/>
    <x v="1176"/>
    <x v="3590"/>
    <n v="2"/>
    <n v="0"/>
    <x v="4093"/>
    <x v="2"/>
    <x v="0"/>
    <n v="0.5"/>
    <n v="0.1111111111111111"/>
  </r>
  <r>
    <x v="4811"/>
    <s v="CA-2018-121370"/>
    <x v="696"/>
    <d v="2018-11-19T00:00:00"/>
    <s v="Second Class"/>
    <s v="EB-14110"/>
    <x v="686"/>
    <x v="0"/>
    <x v="0"/>
    <s v="Philadelphia"/>
    <x v="9"/>
    <n v="19134"/>
    <x v="3"/>
    <s v="FUR-CH-10000785"/>
    <x v="0"/>
    <x v="1"/>
    <x v="323"/>
    <x v="3591"/>
    <n v="3"/>
    <n v="0.3"/>
    <x v="4094"/>
    <x v="3"/>
    <x v="0"/>
    <n v="0.33333333333333331"/>
    <n v="9.0909090909090912E-2"/>
  </r>
  <r>
    <x v="4812"/>
    <s v="CA-2018-121370"/>
    <x v="696"/>
    <d v="2018-11-19T00:00:00"/>
    <s v="Second Class"/>
    <s v="EB-14110"/>
    <x v="686"/>
    <x v="0"/>
    <x v="0"/>
    <s v="Philadelphia"/>
    <x v="9"/>
    <n v="19134"/>
    <x v="3"/>
    <s v="TEC-CO-10004115"/>
    <x v="2"/>
    <x v="16"/>
    <x v="361"/>
    <x v="3592"/>
    <n v="4"/>
    <n v="0.4"/>
    <x v="4095"/>
    <x v="3"/>
    <x v="0"/>
    <n v="0.33333333333333331"/>
    <n v="9.0909090909090912E-2"/>
  </r>
  <r>
    <x v="4813"/>
    <s v="CA-2018-121370"/>
    <x v="696"/>
    <d v="2018-11-19T00:00:00"/>
    <s v="Second Class"/>
    <s v="EB-14110"/>
    <x v="686"/>
    <x v="0"/>
    <x v="0"/>
    <s v="Philadelphia"/>
    <x v="9"/>
    <n v="19134"/>
    <x v="3"/>
    <s v="FUR-FU-10002813"/>
    <x v="0"/>
    <x v="5"/>
    <x v="1691"/>
    <x v="3593"/>
    <n v="3"/>
    <n v="0.2"/>
    <x v="4096"/>
    <x v="3"/>
    <x v="0"/>
    <n v="0.33333333333333331"/>
    <n v="9.0909090909090912E-2"/>
  </r>
  <r>
    <x v="4814"/>
    <s v="CA-2018-111696"/>
    <x v="541"/>
    <d v="2018-05-10T00:00:00"/>
    <s v="First Class"/>
    <s v="TB-21625"/>
    <x v="577"/>
    <x v="0"/>
    <x v="0"/>
    <s v="Los Angeles"/>
    <x v="1"/>
    <n v="90004"/>
    <x v="1"/>
    <s v="OFF-PA-10002751"/>
    <x v="1"/>
    <x v="10"/>
    <x v="151"/>
    <x v="1465"/>
    <n v="3"/>
    <n v="0"/>
    <x v="2695"/>
    <x v="1"/>
    <x v="0"/>
    <n v="1"/>
    <n v="6.6666666666666666E-2"/>
  </r>
  <r>
    <x v="4815"/>
    <s v="CA-2016-139598"/>
    <x v="58"/>
    <d v="2016-12-31T00:00:00"/>
    <s v="Standard Class"/>
    <s v="MG-17695"/>
    <x v="726"/>
    <x v="0"/>
    <x v="0"/>
    <s v="Philadelphia"/>
    <x v="9"/>
    <n v="19134"/>
    <x v="3"/>
    <s v="OFF-PA-10004569"/>
    <x v="1"/>
    <x v="10"/>
    <x v="230"/>
    <x v="3594"/>
    <n v="3"/>
    <n v="0.2"/>
    <x v="4097"/>
    <x v="3"/>
    <x v="0"/>
    <n v="0.25"/>
    <n v="0.14285714285714285"/>
  </r>
  <r>
    <x v="4816"/>
    <s v="CA-2016-139598"/>
    <x v="58"/>
    <d v="2016-12-31T00:00:00"/>
    <s v="Standard Class"/>
    <s v="MG-17695"/>
    <x v="726"/>
    <x v="0"/>
    <x v="0"/>
    <s v="Philadelphia"/>
    <x v="9"/>
    <n v="19134"/>
    <x v="3"/>
    <s v="OFF-AP-10002998"/>
    <x v="1"/>
    <x v="9"/>
    <x v="1644"/>
    <x v="3595"/>
    <n v="2"/>
    <n v="0.2"/>
    <x v="4098"/>
    <x v="3"/>
    <x v="0"/>
    <n v="0.25"/>
    <n v="0.14285714285714285"/>
  </r>
  <r>
    <x v="4817"/>
    <s v="CA-2016-139598"/>
    <x v="58"/>
    <d v="2016-12-31T00:00:00"/>
    <s v="Standard Class"/>
    <s v="MG-17695"/>
    <x v="726"/>
    <x v="0"/>
    <x v="0"/>
    <s v="Philadelphia"/>
    <x v="9"/>
    <n v="19134"/>
    <x v="3"/>
    <s v="OFF-AP-10003287"/>
    <x v="1"/>
    <x v="9"/>
    <x v="543"/>
    <x v="3596"/>
    <n v="2"/>
    <n v="0.2"/>
    <x v="4099"/>
    <x v="3"/>
    <x v="0"/>
    <n v="0.25"/>
    <n v="0.14285714285714285"/>
  </r>
  <r>
    <x v="4818"/>
    <s v="CA-2016-139598"/>
    <x v="58"/>
    <d v="2016-12-31T00:00:00"/>
    <s v="Standard Class"/>
    <s v="MG-17695"/>
    <x v="726"/>
    <x v="0"/>
    <x v="0"/>
    <s v="Philadelphia"/>
    <x v="9"/>
    <n v="19134"/>
    <x v="3"/>
    <s v="OFF-ST-10001370"/>
    <x v="1"/>
    <x v="4"/>
    <x v="1032"/>
    <x v="3597"/>
    <n v="4"/>
    <n v="0.2"/>
    <x v="4100"/>
    <x v="3"/>
    <x v="0"/>
    <n v="0.25"/>
    <n v="0.14285714285714285"/>
  </r>
  <r>
    <x v="4819"/>
    <s v="CA-2019-117436"/>
    <x v="110"/>
    <d v="2019-06-14T00:00:00"/>
    <s v="Standard Class"/>
    <s v="LW-17125"/>
    <x v="752"/>
    <x v="0"/>
    <x v="0"/>
    <s v="Norwich"/>
    <x v="29"/>
    <n v="6360"/>
    <x v="3"/>
    <s v="OFF-BI-10004040"/>
    <x v="1"/>
    <x v="8"/>
    <x v="1487"/>
    <x v="3598"/>
    <n v="2"/>
    <n v="0"/>
    <x v="4101"/>
    <x v="3"/>
    <x v="0"/>
    <n v="1"/>
    <n v="0.2"/>
  </r>
  <r>
    <x v="4820"/>
    <s v="CA-2017-140025"/>
    <x v="1003"/>
    <d v="2017-04-11T00:00:00"/>
    <s v="Standard Class"/>
    <s v="PF-19120"/>
    <x v="724"/>
    <x v="0"/>
    <x v="0"/>
    <s v="San Antonio"/>
    <x v="5"/>
    <n v="78207"/>
    <x v="2"/>
    <s v="OFF-AP-10002651"/>
    <x v="1"/>
    <x v="9"/>
    <x v="1350"/>
    <x v="3599"/>
    <n v="8"/>
    <n v="0.8"/>
    <x v="4102"/>
    <x v="2"/>
    <x v="0"/>
    <n v="0.5"/>
    <n v="5.2631578947368418E-2"/>
  </r>
  <r>
    <x v="4821"/>
    <s v="CA-2017-140025"/>
    <x v="1003"/>
    <d v="2017-04-11T00:00:00"/>
    <s v="Standard Class"/>
    <s v="PF-19120"/>
    <x v="724"/>
    <x v="0"/>
    <x v="0"/>
    <s v="San Antonio"/>
    <x v="5"/>
    <n v="78207"/>
    <x v="2"/>
    <s v="TEC-AC-10002402"/>
    <x v="2"/>
    <x v="11"/>
    <x v="657"/>
    <x v="3130"/>
    <n v="6"/>
    <n v="0.2"/>
    <x v="4103"/>
    <x v="2"/>
    <x v="0"/>
    <n v="0.5"/>
    <n v="5.2631578947368418E-2"/>
  </r>
  <r>
    <x v="4822"/>
    <s v="CA-2018-134222"/>
    <x v="212"/>
    <d v="2018-07-11T00:00:00"/>
    <s v="Same Day"/>
    <s v="NZ-18565"/>
    <x v="125"/>
    <x v="2"/>
    <x v="0"/>
    <s v="Yuma"/>
    <x v="16"/>
    <n v="85364"/>
    <x v="1"/>
    <s v="OFF-BI-10001658"/>
    <x v="1"/>
    <x v="8"/>
    <x v="444"/>
    <x v="3600"/>
    <n v="6"/>
    <n v="0.7"/>
    <x v="4104"/>
    <x v="1"/>
    <x v="0"/>
    <n v="1"/>
    <n v="0.05"/>
  </r>
  <r>
    <x v="4823"/>
    <s v="CA-2018-140018"/>
    <x v="831"/>
    <d v="2018-11-26T00:00:00"/>
    <s v="Standard Class"/>
    <s v="CK-12205"/>
    <x v="237"/>
    <x v="0"/>
    <x v="0"/>
    <s v="Columbus"/>
    <x v="24"/>
    <n v="43229"/>
    <x v="3"/>
    <s v="TEC-MA-10000752"/>
    <x v="2"/>
    <x v="15"/>
    <x v="1692"/>
    <x v="3601"/>
    <n v="7"/>
    <n v="0.7"/>
    <x v="4105"/>
    <x v="3"/>
    <x v="0"/>
    <n v="0.33333333333333331"/>
    <n v="3.125E-2"/>
  </r>
  <r>
    <x v="4824"/>
    <s v="CA-2018-140018"/>
    <x v="831"/>
    <d v="2018-11-26T00:00:00"/>
    <s v="Standard Class"/>
    <s v="CK-12205"/>
    <x v="237"/>
    <x v="0"/>
    <x v="0"/>
    <s v="Columbus"/>
    <x v="24"/>
    <n v="43229"/>
    <x v="3"/>
    <s v="FUR-CH-10003817"/>
    <x v="0"/>
    <x v="1"/>
    <x v="164"/>
    <x v="3602"/>
    <n v="3"/>
    <n v="0.3"/>
    <x v="4106"/>
    <x v="3"/>
    <x v="0"/>
    <n v="0.33333333333333331"/>
    <n v="3.125E-2"/>
  </r>
  <r>
    <x v="4825"/>
    <s v="CA-2018-140018"/>
    <x v="831"/>
    <d v="2018-11-26T00:00:00"/>
    <s v="Standard Class"/>
    <s v="CK-12205"/>
    <x v="237"/>
    <x v="0"/>
    <x v="0"/>
    <s v="Columbus"/>
    <x v="24"/>
    <n v="43229"/>
    <x v="3"/>
    <s v="FUR-FU-10001876"/>
    <x v="0"/>
    <x v="5"/>
    <x v="1403"/>
    <x v="2540"/>
    <n v="3"/>
    <n v="0.2"/>
    <x v="4107"/>
    <x v="3"/>
    <x v="0"/>
    <n v="0.33333333333333331"/>
    <n v="3.125E-2"/>
  </r>
  <r>
    <x v="4826"/>
    <s v="US-2019-136707"/>
    <x v="105"/>
    <d v="2019-11-15T00:00:00"/>
    <s v="First Class"/>
    <s v="JE-15610"/>
    <x v="531"/>
    <x v="1"/>
    <x v="0"/>
    <s v="Los Angeles"/>
    <x v="1"/>
    <n v="90036"/>
    <x v="1"/>
    <s v="OFF-BI-10003460"/>
    <x v="1"/>
    <x v="8"/>
    <x v="237"/>
    <x v="3603"/>
    <n v="4"/>
    <n v="0.2"/>
    <x v="4108"/>
    <x v="1"/>
    <x v="0"/>
    <n v="1"/>
    <n v="0.05"/>
  </r>
  <r>
    <x v="4827"/>
    <s v="CA-2016-152562"/>
    <x v="301"/>
    <d v="2016-11-08T00:00:00"/>
    <s v="Standard Class"/>
    <s v="JO-15145"/>
    <x v="705"/>
    <x v="1"/>
    <x v="0"/>
    <s v="Richmond"/>
    <x v="0"/>
    <n v="40475"/>
    <x v="0"/>
    <s v="OFF-ST-10000464"/>
    <x v="1"/>
    <x v="4"/>
    <x v="1144"/>
    <x v="2876"/>
    <n v="2"/>
    <n v="0"/>
    <x v="3198"/>
    <x v="0"/>
    <x v="0"/>
    <n v="0.5"/>
    <n v="7.6923076923076927E-2"/>
  </r>
  <r>
    <x v="4828"/>
    <s v="CA-2016-152562"/>
    <x v="301"/>
    <d v="2016-11-08T00:00:00"/>
    <s v="Standard Class"/>
    <s v="JO-15145"/>
    <x v="705"/>
    <x v="1"/>
    <x v="0"/>
    <s v="Richmond"/>
    <x v="0"/>
    <n v="40475"/>
    <x v="0"/>
    <s v="OFF-AR-10001919"/>
    <x v="1"/>
    <x v="6"/>
    <x v="862"/>
    <x v="719"/>
    <n v="3"/>
    <n v="0"/>
    <x v="4109"/>
    <x v="0"/>
    <x v="0"/>
    <n v="0.5"/>
    <n v="7.6923076923076927E-2"/>
  </r>
  <r>
    <x v="4829"/>
    <s v="CA-2018-152408"/>
    <x v="666"/>
    <d v="2018-05-21T00:00:00"/>
    <s v="Standard Class"/>
    <s v="TT-21220"/>
    <x v="627"/>
    <x v="0"/>
    <x v="0"/>
    <s v="New York City"/>
    <x v="15"/>
    <n v="10035"/>
    <x v="3"/>
    <s v="OFF-BI-10002393"/>
    <x v="1"/>
    <x v="8"/>
    <x v="1197"/>
    <x v="3604"/>
    <n v="3"/>
    <n v="0.2"/>
    <x v="4110"/>
    <x v="3"/>
    <x v="0"/>
    <n v="1"/>
    <n v="6.6666666666666666E-2"/>
  </r>
  <r>
    <x v="4830"/>
    <s v="CA-2016-120278"/>
    <x v="845"/>
    <d v="2016-11-12T00:00:00"/>
    <s v="Standard Class"/>
    <s v="MS-17365"/>
    <x v="333"/>
    <x v="0"/>
    <x v="0"/>
    <s v="Wausau"/>
    <x v="6"/>
    <n v="54401"/>
    <x v="2"/>
    <s v="OFF-AP-10001293"/>
    <x v="1"/>
    <x v="9"/>
    <x v="1346"/>
    <x v="3605"/>
    <n v="6"/>
    <n v="0"/>
    <x v="4111"/>
    <x v="2"/>
    <x v="0"/>
    <n v="0.25"/>
    <n v="4.1666666666666664E-2"/>
  </r>
  <r>
    <x v="4831"/>
    <s v="CA-2016-120278"/>
    <x v="845"/>
    <d v="2016-11-12T00:00:00"/>
    <s v="Standard Class"/>
    <s v="MS-17365"/>
    <x v="333"/>
    <x v="0"/>
    <x v="0"/>
    <s v="Wausau"/>
    <x v="6"/>
    <n v="54401"/>
    <x v="2"/>
    <s v="OFF-ST-10004258"/>
    <x v="1"/>
    <x v="4"/>
    <x v="761"/>
    <x v="905"/>
    <n v="3"/>
    <n v="0"/>
    <x v="938"/>
    <x v="2"/>
    <x v="0"/>
    <n v="0.25"/>
    <n v="4.1666666666666664E-2"/>
  </r>
  <r>
    <x v="4832"/>
    <s v="CA-2016-120278"/>
    <x v="845"/>
    <d v="2016-11-12T00:00:00"/>
    <s v="Standard Class"/>
    <s v="MS-17365"/>
    <x v="333"/>
    <x v="0"/>
    <x v="0"/>
    <s v="Wausau"/>
    <x v="6"/>
    <n v="54401"/>
    <x v="2"/>
    <s v="OFF-ST-10002214"/>
    <x v="1"/>
    <x v="4"/>
    <x v="1003"/>
    <x v="2433"/>
    <n v="2"/>
    <n v="0"/>
    <x v="2657"/>
    <x v="2"/>
    <x v="0"/>
    <n v="0.25"/>
    <n v="4.1666666666666664E-2"/>
  </r>
  <r>
    <x v="4833"/>
    <s v="CA-2016-120278"/>
    <x v="845"/>
    <d v="2016-11-12T00:00:00"/>
    <s v="Standard Class"/>
    <s v="MS-17365"/>
    <x v="333"/>
    <x v="0"/>
    <x v="0"/>
    <s v="Wausau"/>
    <x v="6"/>
    <n v="54401"/>
    <x v="2"/>
    <s v="OFF-BI-10004970"/>
    <x v="1"/>
    <x v="8"/>
    <x v="917"/>
    <x v="714"/>
    <n v="3"/>
    <n v="0"/>
    <x v="4112"/>
    <x v="2"/>
    <x v="0"/>
    <n v="0.25"/>
    <n v="4.1666666666666664E-2"/>
  </r>
  <r>
    <x v="4834"/>
    <s v="CA-2019-167661"/>
    <x v="361"/>
    <d v="2019-10-10T00:00:00"/>
    <s v="Standard Class"/>
    <s v="MP-18175"/>
    <x v="486"/>
    <x v="2"/>
    <x v="0"/>
    <s v="San Francisco"/>
    <x v="1"/>
    <n v="94110"/>
    <x v="1"/>
    <s v="OFF-BI-10002571"/>
    <x v="1"/>
    <x v="8"/>
    <x v="1213"/>
    <x v="3089"/>
    <n v="5"/>
    <n v="0.2"/>
    <x v="4113"/>
    <x v="1"/>
    <x v="0"/>
    <n v="0.33333333333333331"/>
    <n v="5.2631578947368418E-2"/>
  </r>
  <r>
    <x v="4835"/>
    <s v="CA-2019-167661"/>
    <x v="361"/>
    <d v="2019-10-10T00:00:00"/>
    <s v="Standard Class"/>
    <s v="MP-18175"/>
    <x v="486"/>
    <x v="2"/>
    <x v="0"/>
    <s v="San Francisco"/>
    <x v="1"/>
    <n v="94110"/>
    <x v="1"/>
    <s v="OFF-PA-10002581"/>
    <x v="1"/>
    <x v="10"/>
    <x v="1309"/>
    <x v="1168"/>
    <n v="2"/>
    <n v="0"/>
    <x v="4027"/>
    <x v="1"/>
    <x v="0"/>
    <n v="0.33333333333333331"/>
    <n v="5.2631578947368418E-2"/>
  </r>
  <r>
    <x v="4836"/>
    <s v="CA-2019-167661"/>
    <x v="361"/>
    <d v="2019-10-10T00:00:00"/>
    <s v="Standard Class"/>
    <s v="MP-18175"/>
    <x v="486"/>
    <x v="2"/>
    <x v="0"/>
    <s v="San Francisco"/>
    <x v="1"/>
    <n v="94110"/>
    <x v="1"/>
    <s v="OFF-BI-10001097"/>
    <x v="1"/>
    <x v="8"/>
    <x v="797"/>
    <x v="958"/>
    <n v="4"/>
    <n v="0.2"/>
    <x v="993"/>
    <x v="1"/>
    <x v="0"/>
    <n v="0.33333333333333331"/>
    <n v="5.2631578947368418E-2"/>
  </r>
  <r>
    <x v="4837"/>
    <s v="CA-2019-106831"/>
    <x v="702"/>
    <d v="2019-06-03T00:00:00"/>
    <s v="First Class"/>
    <s v="FH-14350"/>
    <x v="651"/>
    <x v="0"/>
    <x v="0"/>
    <s v="Dublin"/>
    <x v="24"/>
    <n v="43017"/>
    <x v="3"/>
    <s v="OFF-BI-10003429"/>
    <x v="1"/>
    <x v="8"/>
    <x v="852"/>
    <x v="3606"/>
    <n v="2"/>
    <n v="0.7"/>
    <x v="4114"/>
    <x v="3"/>
    <x v="0"/>
    <n v="0.33333333333333331"/>
    <n v="7.1428571428571425E-2"/>
  </r>
  <r>
    <x v="4838"/>
    <s v="CA-2019-106831"/>
    <x v="702"/>
    <d v="2019-06-03T00:00:00"/>
    <s v="First Class"/>
    <s v="FH-14350"/>
    <x v="651"/>
    <x v="0"/>
    <x v="0"/>
    <s v="Dublin"/>
    <x v="24"/>
    <n v="43017"/>
    <x v="3"/>
    <s v="OFF-PA-10000682"/>
    <x v="1"/>
    <x v="10"/>
    <x v="868"/>
    <x v="3607"/>
    <n v="6"/>
    <n v="0.2"/>
    <x v="4115"/>
    <x v="3"/>
    <x v="0"/>
    <n v="0.33333333333333331"/>
    <n v="7.1428571428571425E-2"/>
  </r>
  <r>
    <x v="4839"/>
    <s v="CA-2019-106831"/>
    <x v="702"/>
    <d v="2019-06-03T00:00:00"/>
    <s v="First Class"/>
    <s v="FH-14350"/>
    <x v="651"/>
    <x v="0"/>
    <x v="0"/>
    <s v="Dublin"/>
    <x v="24"/>
    <n v="43017"/>
    <x v="3"/>
    <s v="TEC-PH-10001700"/>
    <x v="2"/>
    <x v="7"/>
    <x v="195"/>
    <x v="3608"/>
    <n v="4"/>
    <n v="0.4"/>
    <x v="4116"/>
    <x v="3"/>
    <x v="0"/>
    <n v="0.33333333333333331"/>
    <n v="7.1428571428571425E-2"/>
  </r>
  <r>
    <x v="4840"/>
    <s v="CA-2019-154123"/>
    <x v="225"/>
    <d v="2019-11-25T00:00:00"/>
    <s v="Standard Class"/>
    <s v="SC-20050"/>
    <x v="337"/>
    <x v="2"/>
    <x v="0"/>
    <s v="Henderson"/>
    <x v="0"/>
    <n v="42420"/>
    <x v="0"/>
    <s v="FUR-FU-10000629"/>
    <x v="0"/>
    <x v="5"/>
    <x v="93"/>
    <x v="3609"/>
    <n v="2"/>
    <n v="0"/>
    <x v="4117"/>
    <x v="0"/>
    <x v="0"/>
    <n v="1"/>
    <n v="6.6666666666666666E-2"/>
  </r>
  <r>
    <x v="4841"/>
    <s v="CA-2018-136049"/>
    <x v="443"/>
    <d v="2018-12-28T00:00:00"/>
    <s v="Standard Class"/>
    <s v="NM-18520"/>
    <x v="392"/>
    <x v="0"/>
    <x v="0"/>
    <s v="Bowling Green"/>
    <x v="24"/>
    <n v="43402"/>
    <x v="3"/>
    <s v="OFF-BI-10001267"/>
    <x v="1"/>
    <x v="8"/>
    <x v="1475"/>
    <x v="3610"/>
    <n v="3"/>
    <n v="0.7"/>
    <x v="4118"/>
    <x v="3"/>
    <x v="0"/>
    <n v="1"/>
    <n v="6.6666666666666666E-2"/>
  </r>
  <r>
    <x v="4842"/>
    <s v="CA-2019-118402"/>
    <x v="365"/>
    <d v="2019-10-04T00:00:00"/>
    <s v="Standard Class"/>
    <s v="JO-15280"/>
    <x v="123"/>
    <x v="0"/>
    <x v="0"/>
    <s v="Memphis"/>
    <x v="18"/>
    <n v="38109"/>
    <x v="0"/>
    <s v="OFF-ST-10001418"/>
    <x v="1"/>
    <x v="4"/>
    <x v="879"/>
    <x v="3611"/>
    <n v="5"/>
    <n v="0.2"/>
    <x v="4119"/>
    <x v="0"/>
    <x v="0"/>
    <n v="1"/>
    <n v="9.0909090909090912E-2"/>
  </r>
  <r>
    <x v="4843"/>
    <s v="US-2018-139388"/>
    <x v="77"/>
    <d v="2018-11-09T00:00:00"/>
    <s v="First Class"/>
    <s v="CC-12475"/>
    <x v="693"/>
    <x v="0"/>
    <x v="0"/>
    <s v="Lakewood"/>
    <x v="30"/>
    <n v="8701"/>
    <x v="3"/>
    <s v="OFF-FA-10004968"/>
    <x v="1"/>
    <x v="13"/>
    <x v="1019"/>
    <x v="3612"/>
    <n v="4"/>
    <n v="0"/>
    <x v="4120"/>
    <x v="3"/>
    <x v="0"/>
    <n v="1"/>
    <n v="7.6923076923076927E-2"/>
  </r>
  <r>
    <x v="4844"/>
    <s v="US-2016-128685"/>
    <x v="527"/>
    <d v="2016-04-05T00:00:00"/>
    <s v="First Class"/>
    <s v="MZ-17515"/>
    <x v="89"/>
    <x v="1"/>
    <x v="0"/>
    <s v="Los Angeles"/>
    <x v="1"/>
    <n v="90008"/>
    <x v="1"/>
    <s v="OFF-BI-10004140"/>
    <x v="1"/>
    <x v="8"/>
    <x v="307"/>
    <x v="1600"/>
    <n v="2"/>
    <n v="0.2"/>
    <x v="1695"/>
    <x v="1"/>
    <x v="0"/>
    <n v="1"/>
    <n v="0.1"/>
  </r>
  <r>
    <x v="4845"/>
    <s v="CA-2017-124044"/>
    <x v="862"/>
    <d v="2017-07-26T00:00:00"/>
    <s v="Second Class"/>
    <s v="MS-17830"/>
    <x v="234"/>
    <x v="0"/>
    <x v="0"/>
    <s v="Rochester"/>
    <x v="15"/>
    <n v="14609"/>
    <x v="3"/>
    <s v="OFF-BI-10003460"/>
    <x v="1"/>
    <x v="8"/>
    <x v="237"/>
    <x v="3613"/>
    <n v="3"/>
    <n v="0.2"/>
    <x v="4121"/>
    <x v="3"/>
    <x v="0"/>
    <n v="1"/>
    <n v="0.2"/>
  </r>
  <r>
    <x v="4846"/>
    <s v="CA-2016-164469"/>
    <x v="402"/>
    <d v="2016-06-27T00:00:00"/>
    <s v="Second Class"/>
    <s v="GK-14620"/>
    <x v="136"/>
    <x v="1"/>
    <x v="0"/>
    <s v="Salem"/>
    <x v="21"/>
    <n v="97301"/>
    <x v="1"/>
    <s v="TEC-PH-10002115"/>
    <x v="2"/>
    <x v="7"/>
    <x v="801"/>
    <x v="1274"/>
    <n v="5"/>
    <n v="0.2"/>
    <x v="4122"/>
    <x v="1"/>
    <x v="0"/>
    <n v="0.33333333333333331"/>
    <n v="7.1428571428571425E-2"/>
  </r>
  <r>
    <x v="4847"/>
    <s v="CA-2016-164469"/>
    <x v="402"/>
    <d v="2016-06-27T00:00:00"/>
    <s v="Second Class"/>
    <s v="GK-14620"/>
    <x v="136"/>
    <x v="1"/>
    <x v="0"/>
    <s v="Salem"/>
    <x v="21"/>
    <n v="97301"/>
    <x v="1"/>
    <s v="OFF-AR-10003478"/>
    <x v="1"/>
    <x v="6"/>
    <x v="359"/>
    <x v="3614"/>
    <n v="11"/>
    <n v="0.2"/>
    <x v="4123"/>
    <x v="1"/>
    <x v="0"/>
    <n v="0.33333333333333331"/>
    <n v="7.1428571428571425E-2"/>
  </r>
  <r>
    <x v="4848"/>
    <s v="CA-2016-164469"/>
    <x v="402"/>
    <d v="2016-06-27T00:00:00"/>
    <s v="Second Class"/>
    <s v="GK-14620"/>
    <x v="136"/>
    <x v="1"/>
    <x v="0"/>
    <s v="Salem"/>
    <x v="21"/>
    <n v="97301"/>
    <x v="1"/>
    <s v="OFF-AR-10000475"/>
    <x v="1"/>
    <x v="6"/>
    <x v="1120"/>
    <x v="1747"/>
    <n v="1"/>
    <n v="0.2"/>
    <x v="1856"/>
    <x v="1"/>
    <x v="0"/>
    <n v="0.33333333333333331"/>
    <n v="7.1428571428571425E-2"/>
  </r>
  <r>
    <x v="4849"/>
    <s v="CA-2016-107818"/>
    <x v="78"/>
    <d v="2016-09-14T00:00:00"/>
    <s v="Standard Class"/>
    <s v="MC-17275"/>
    <x v="507"/>
    <x v="0"/>
    <x v="0"/>
    <s v="Pasco"/>
    <x v="4"/>
    <n v="99301"/>
    <x v="1"/>
    <s v="OFF-AR-10003045"/>
    <x v="1"/>
    <x v="6"/>
    <x v="425"/>
    <x v="490"/>
    <n v="2"/>
    <n v="0"/>
    <x v="4124"/>
    <x v="1"/>
    <x v="0"/>
    <n v="0.25"/>
    <n v="7.6923076923076927E-2"/>
  </r>
  <r>
    <x v="4850"/>
    <s v="CA-2016-107818"/>
    <x v="78"/>
    <d v="2016-09-14T00:00:00"/>
    <s v="Standard Class"/>
    <s v="MC-17275"/>
    <x v="507"/>
    <x v="0"/>
    <x v="0"/>
    <s v="Pasco"/>
    <x v="4"/>
    <n v="99301"/>
    <x v="1"/>
    <s v="FUR-CH-10000454"/>
    <x v="0"/>
    <x v="1"/>
    <x v="1"/>
    <x v="3615"/>
    <n v="5"/>
    <n v="0.2"/>
    <x v="4125"/>
    <x v="1"/>
    <x v="0"/>
    <n v="0.25"/>
    <n v="7.6923076923076927E-2"/>
  </r>
  <r>
    <x v="4851"/>
    <s v="CA-2016-107818"/>
    <x v="78"/>
    <d v="2016-09-14T00:00:00"/>
    <s v="Standard Class"/>
    <s v="MC-17275"/>
    <x v="507"/>
    <x v="0"/>
    <x v="0"/>
    <s v="Pasco"/>
    <x v="4"/>
    <n v="99301"/>
    <x v="1"/>
    <s v="OFF-AR-10000380"/>
    <x v="1"/>
    <x v="6"/>
    <x v="108"/>
    <x v="3616"/>
    <n v="8"/>
    <n v="0"/>
    <x v="4126"/>
    <x v="1"/>
    <x v="0"/>
    <n v="0.25"/>
    <n v="7.6923076923076927E-2"/>
  </r>
  <r>
    <x v="4852"/>
    <s v="CA-2016-107818"/>
    <x v="78"/>
    <d v="2016-09-14T00:00:00"/>
    <s v="Standard Class"/>
    <s v="MC-17275"/>
    <x v="507"/>
    <x v="0"/>
    <x v="0"/>
    <s v="Pasco"/>
    <x v="4"/>
    <n v="99301"/>
    <x v="1"/>
    <s v="OFF-ST-10000736"/>
    <x v="1"/>
    <x v="4"/>
    <x v="460"/>
    <x v="1065"/>
    <n v="6"/>
    <n v="0"/>
    <x v="4127"/>
    <x v="1"/>
    <x v="0"/>
    <n v="0.25"/>
    <n v="7.6923076923076927E-2"/>
  </r>
  <r>
    <x v="4853"/>
    <s v="CA-2016-113320"/>
    <x v="432"/>
    <d v="2016-12-15T00:00:00"/>
    <s v="Second Class"/>
    <s v="LH-17155"/>
    <x v="109"/>
    <x v="0"/>
    <x v="0"/>
    <s v="Oakland"/>
    <x v="1"/>
    <n v="94601"/>
    <x v="1"/>
    <s v="FUR-FU-10004270"/>
    <x v="0"/>
    <x v="5"/>
    <x v="998"/>
    <x v="3617"/>
    <n v="3"/>
    <n v="0"/>
    <x v="4128"/>
    <x v="1"/>
    <x v="0"/>
    <n v="0.33333333333333331"/>
    <n v="5.2631578947368418E-2"/>
  </r>
  <r>
    <x v="4854"/>
    <s v="CA-2016-113320"/>
    <x v="432"/>
    <d v="2016-12-15T00:00:00"/>
    <s v="Second Class"/>
    <s v="LH-17155"/>
    <x v="109"/>
    <x v="0"/>
    <x v="0"/>
    <s v="Oakland"/>
    <x v="1"/>
    <n v="94601"/>
    <x v="1"/>
    <s v="OFF-ST-10000617"/>
    <x v="1"/>
    <x v="4"/>
    <x v="384"/>
    <x v="3090"/>
    <n v="3"/>
    <n v="0"/>
    <x v="4129"/>
    <x v="1"/>
    <x v="0"/>
    <n v="0.33333333333333331"/>
    <n v="5.2631578947368418E-2"/>
  </r>
  <r>
    <x v="4855"/>
    <s v="CA-2016-113320"/>
    <x v="432"/>
    <d v="2016-12-15T00:00:00"/>
    <s v="Second Class"/>
    <s v="LH-17155"/>
    <x v="109"/>
    <x v="0"/>
    <x v="0"/>
    <s v="Oakland"/>
    <x v="1"/>
    <n v="94601"/>
    <x v="1"/>
    <s v="FUR-FU-10001706"/>
    <x v="0"/>
    <x v="5"/>
    <x v="50"/>
    <x v="357"/>
    <n v="3"/>
    <n v="0"/>
    <x v="3650"/>
    <x v="1"/>
    <x v="0"/>
    <n v="0.33333333333333331"/>
    <n v="5.2631578947368418E-2"/>
  </r>
  <r>
    <x v="4856"/>
    <s v="CA-2017-137526"/>
    <x v="1004"/>
    <d v="2017-01-17T00:00:00"/>
    <s v="Standard Class"/>
    <s v="PB-19150"/>
    <x v="171"/>
    <x v="0"/>
    <x v="0"/>
    <s v="Los Angeles"/>
    <x v="1"/>
    <n v="90004"/>
    <x v="1"/>
    <s v="OFF-BI-10003364"/>
    <x v="1"/>
    <x v="8"/>
    <x v="705"/>
    <x v="823"/>
    <n v="3"/>
    <n v="0.2"/>
    <x v="853"/>
    <x v="1"/>
    <x v="0"/>
    <n v="0.33333333333333331"/>
    <n v="9.0909090909090912E-2"/>
  </r>
  <r>
    <x v="4857"/>
    <s v="CA-2017-137526"/>
    <x v="1004"/>
    <d v="2017-01-17T00:00:00"/>
    <s v="Standard Class"/>
    <s v="PB-19150"/>
    <x v="171"/>
    <x v="0"/>
    <x v="0"/>
    <s v="Los Angeles"/>
    <x v="1"/>
    <n v="90004"/>
    <x v="1"/>
    <s v="FUR-FU-10001861"/>
    <x v="0"/>
    <x v="5"/>
    <x v="275"/>
    <x v="292"/>
    <n v="4"/>
    <n v="0"/>
    <x v="297"/>
    <x v="1"/>
    <x v="0"/>
    <n v="0.33333333333333331"/>
    <n v="9.0909090909090912E-2"/>
  </r>
  <r>
    <x v="4858"/>
    <s v="CA-2017-137526"/>
    <x v="1004"/>
    <d v="2017-01-17T00:00:00"/>
    <s v="Standard Class"/>
    <s v="PB-19150"/>
    <x v="171"/>
    <x v="0"/>
    <x v="0"/>
    <s v="Los Angeles"/>
    <x v="1"/>
    <n v="90004"/>
    <x v="1"/>
    <s v="FUR-FU-10004845"/>
    <x v="0"/>
    <x v="5"/>
    <x v="1693"/>
    <x v="3618"/>
    <n v="9"/>
    <n v="0"/>
    <x v="4130"/>
    <x v="1"/>
    <x v="0"/>
    <n v="0.33333333333333331"/>
    <n v="9.0909090909090912E-2"/>
  </r>
  <r>
    <x v="4859"/>
    <s v="CA-2019-136063"/>
    <x v="934"/>
    <d v="2019-12-19T00:00:00"/>
    <s v="Standard Class"/>
    <s v="SS-20140"/>
    <x v="164"/>
    <x v="1"/>
    <x v="0"/>
    <s v="Oak Park"/>
    <x v="10"/>
    <n v="60302"/>
    <x v="2"/>
    <s v="OFF-AR-10000823"/>
    <x v="1"/>
    <x v="6"/>
    <x v="1052"/>
    <x v="1330"/>
    <n v="7"/>
    <n v="0.2"/>
    <x v="4131"/>
    <x v="2"/>
    <x v="0"/>
    <n v="1"/>
    <n v="4.7619047619047616E-2"/>
  </r>
  <r>
    <x v="4860"/>
    <s v="CA-2018-101546"/>
    <x v="122"/>
    <d v="2018-12-24T00:00:00"/>
    <s v="Standard Class"/>
    <s v="GK-14620"/>
    <x v="136"/>
    <x v="1"/>
    <x v="0"/>
    <s v="Morristown"/>
    <x v="30"/>
    <n v="7960"/>
    <x v="3"/>
    <s v="OFF-BI-10001359"/>
    <x v="1"/>
    <x v="8"/>
    <x v="1162"/>
    <x v="1639"/>
    <n v="2"/>
    <n v="0"/>
    <x v="1736"/>
    <x v="3"/>
    <x v="0"/>
    <n v="1"/>
    <n v="7.1428571428571425E-2"/>
  </r>
  <r>
    <x v="4861"/>
    <s v="CA-2016-138940"/>
    <x v="909"/>
    <d v="2016-04-16T00:00:00"/>
    <s v="Second Class"/>
    <s v="GM-14455"/>
    <x v="39"/>
    <x v="2"/>
    <x v="0"/>
    <s v="Austin"/>
    <x v="5"/>
    <n v="78745"/>
    <x v="2"/>
    <s v="TEC-PH-10001835"/>
    <x v="2"/>
    <x v="7"/>
    <x v="1342"/>
    <x v="3619"/>
    <n v="6"/>
    <n v="0.2"/>
    <x v="4132"/>
    <x v="2"/>
    <x v="0"/>
    <n v="1"/>
    <n v="8.3333333333333329E-2"/>
  </r>
  <r>
    <x v="4862"/>
    <s v="CA-2018-125164"/>
    <x v="338"/>
    <d v="2018-11-14T00:00:00"/>
    <s v="Standard Class"/>
    <s v="SH-19975"/>
    <x v="64"/>
    <x v="1"/>
    <x v="0"/>
    <s v="New York City"/>
    <x v="15"/>
    <n v="10011"/>
    <x v="3"/>
    <s v="OFF-BI-10001191"/>
    <x v="1"/>
    <x v="8"/>
    <x v="979"/>
    <x v="3620"/>
    <n v="1"/>
    <n v="0.2"/>
    <x v="4133"/>
    <x v="3"/>
    <x v="0"/>
    <n v="0.5"/>
    <n v="3.4482758620689655E-2"/>
  </r>
  <r>
    <x v="4863"/>
    <s v="CA-2018-125164"/>
    <x v="338"/>
    <d v="2018-11-14T00:00:00"/>
    <s v="Standard Class"/>
    <s v="SH-19975"/>
    <x v="64"/>
    <x v="1"/>
    <x v="0"/>
    <s v="New York City"/>
    <x v="15"/>
    <n v="10011"/>
    <x v="3"/>
    <s v="OFF-BI-10003982"/>
    <x v="1"/>
    <x v="8"/>
    <x v="350"/>
    <x v="3621"/>
    <n v="3"/>
    <n v="0.2"/>
    <x v="4134"/>
    <x v="3"/>
    <x v="0"/>
    <n v="0.5"/>
    <n v="3.4482758620689655E-2"/>
  </r>
  <r>
    <x v="4864"/>
    <s v="CA-2019-163531"/>
    <x v="335"/>
    <d v="2019-06-30T00:00:00"/>
    <s v="Standard Class"/>
    <s v="SC-20725"/>
    <x v="56"/>
    <x v="0"/>
    <x v="0"/>
    <s v="New York City"/>
    <x v="15"/>
    <n v="10024"/>
    <x v="3"/>
    <s v="TEC-PH-10001425"/>
    <x v="2"/>
    <x v="7"/>
    <x v="516"/>
    <x v="764"/>
    <n v="3"/>
    <n v="0"/>
    <x v="3395"/>
    <x v="3"/>
    <x v="0"/>
    <n v="1"/>
    <n v="3.8461538461538464E-2"/>
  </r>
  <r>
    <x v="4865"/>
    <s v="CA-2019-122490"/>
    <x v="38"/>
    <d v="2019-11-18T00:00:00"/>
    <s v="Standard Class"/>
    <s v="TT-21070"/>
    <x v="74"/>
    <x v="0"/>
    <x v="0"/>
    <s v="Seattle"/>
    <x v="4"/>
    <n v="98103"/>
    <x v="1"/>
    <s v="FUR-CH-10001215"/>
    <x v="0"/>
    <x v="1"/>
    <x v="445"/>
    <x v="3622"/>
    <n v="6"/>
    <n v="0.2"/>
    <x v="4135"/>
    <x v="1"/>
    <x v="0"/>
    <n v="0.25"/>
    <n v="7.1428571428571425E-2"/>
  </r>
  <r>
    <x v="4866"/>
    <s v="CA-2019-122490"/>
    <x v="38"/>
    <d v="2019-11-18T00:00:00"/>
    <s v="Standard Class"/>
    <s v="TT-21070"/>
    <x v="74"/>
    <x v="0"/>
    <x v="0"/>
    <s v="Seattle"/>
    <x v="4"/>
    <n v="98103"/>
    <x v="1"/>
    <s v="OFF-BI-10001718"/>
    <x v="1"/>
    <x v="8"/>
    <x v="1225"/>
    <x v="3623"/>
    <n v="11"/>
    <n v="0.2"/>
    <x v="4136"/>
    <x v="1"/>
    <x v="0"/>
    <n v="0.25"/>
    <n v="7.1428571428571425E-2"/>
  </r>
  <r>
    <x v="4867"/>
    <s v="CA-2019-122490"/>
    <x v="38"/>
    <d v="2019-11-18T00:00:00"/>
    <s v="Standard Class"/>
    <s v="TT-21070"/>
    <x v="74"/>
    <x v="0"/>
    <x v="0"/>
    <s v="Seattle"/>
    <x v="4"/>
    <n v="98103"/>
    <x v="1"/>
    <s v="OFF-ST-10000991"/>
    <x v="1"/>
    <x v="4"/>
    <x v="157"/>
    <x v="3216"/>
    <n v="3"/>
    <n v="0"/>
    <x v="3624"/>
    <x v="1"/>
    <x v="0"/>
    <n v="0.25"/>
    <n v="7.1428571428571425E-2"/>
  </r>
  <r>
    <x v="4868"/>
    <s v="CA-2019-122490"/>
    <x v="38"/>
    <d v="2019-11-18T00:00:00"/>
    <s v="Standard Class"/>
    <s v="TT-21070"/>
    <x v="74"/>
    <x v="0"/>
    <x v="0"/>
    <s v="Seattle"/>
    <x v="4"/>
    <n v="98103"/>
    <x v="1"/>
    <s v="OFF-LA-10001613"/>
    <x v="1"/>
    <x v="2"/>
    <x v="743"/>
    <x v="880"/>
    <n v="3"/>
    <n v="0"/>
    <x v="913"/>
    <x v="1"/>
    <x v="0"/>
    <n v="0.25"/>
    <n v="7.1428571428571425E-2"/>
  </r>
  <r>
    <x v="4869"/>
    <s v="CA-2019-131366"/>
    <x v="221"/>
    <d v="2019-11-29T00:00:00"/>
    <s v="Standard Class"/>
    <s v="SC-20440"/>
    <x v="464"/>
    <x v="1"/>
    <x v="0"/>
    <s v="Lancaster"/>
    <x v="9"/>
    <n v="17602"/>
    <x v="3"/>
    <s v="TEC-PH-10003437"/>
    <x v="2"/>
    <x v="7"/>
    <x v="922"/>
    <x v="3624"/>
    <n v="2"/>
    <n v="0.4"/>
    <x v="4137"/>
    <x v="3"/>
    <x v="0"/>
    <n v="0.5"/>
    <n v="0.1"/>
  </r>
  <r>
    <x v="4870"/>
    <s v="CA-2019-131366"/>
    <x v="221"/>
    <d v="2019-11-29T00:00:00"/>
    <s v="Standard Class"/>
    <s v="SC-20440"/>
    <x v="464"/>
    <x v="1"/>
    <x v="0"/>
    <s v="Lancaster"/>
    <x v="9"/>
    <n v="17602"/>
    <x v="3"/>
    <s v="OFF-PA-10000675"/>
    <x v="1"/>
    <x v="10"/>
    <x v="1115"/>
    <x v="2343"/>
    <n v="7"/>
    <n v="0.2"/>
    <x v="2543"/>
    <x v="3"/>
    <x v="0"/>
    <n v="0.5"/>
    <n v="0.1"/>
  </r>
  <r>
    <x v="4871"/>
    <s v="CA-2019-164042"/>
    <x v="979"/>
    <d v="2019-05-27T00:00:00"/>
    <s v="Standard Class"/>
    <s v="KL-16645"/>
    <x v="107"/>
    <x v="0"/>
    <x v="0"/>
    <s v="Houston"/>
    <x v="5"/>
    <n v="77095"/>
    <x v="2"/>
    <s v="OFF-FA-10000840"/>
    <x v="1"/>
    <x v="13"/>
    <x v="1694"/>
    <x v="3625"/>
    <n v="2"/>
    <n v="0.2"/>
    <x v="4138"/>
    <x v="2"/>
    <x v="0"/>
    <n v="0.25"/>
    <n v="3.4482758620689655E-2"/>
  </r>
  <r>
    <x v="4872"/>
    <s v="CA-2019-164042"/>
    <x v="979"/>
    <d v="2019-05-27T00:00:00"/>
    <s v="Standard Class"/>
    <s v="KL-16645"/>
    <x v="107"/>
    <x v="0"/>
    <x v="0"/>
    <s v="Houston"/>
    <x v="5"/>
    <n v="77095"/>
    <x v="2"/>
    <s v="OFF-AP-10001947"/>
    <x v="1"/>
    <x v="9"/>
    <x v="1537"/>
    <x v="3626"/>
    <n v="5"/>
    <n v="0.8"/>
    <x v="4139"/>
    <x v="2"/>
    <x v="0"/>
    <n v="0.25"/>
    <n v="3.4482758620689655E-2"/>
  </r>
  <r>
    <x v="4873"/>
    <s v="CA-2019-164042"/>
    <x v="979"/>
    <d v="2019-05-27T00:00:00"/>
    <s v="Standard Class"/>
    <s v="KL-16645"/>
    <x v="107"/>
    <x v="0"/>
    <x v="0"/>
    <s v="Houston"/>
    <x v="5"/>
    <n v="77095"/>
    <x v="2"/>
    <s v="OFF-ST-10002301"/>
    <x v="1"/>
    <x v="4"/>
    <x v="1499"/>
    <x v="3627"/>
    <n v="3"/>
    <n v="0.2"/>
    <x v="4140"/>
    <x v="2"/>
    <x v="0"/>
    <n v="0.25"/>
    <n v="3.4482758620689655E-2"/>
  </r>
  <r>
    <x v="4874"/>
    <s v="CA-2019-164042"/>
    <x v="979"/>
    <d v="2019-05-27T00:00:00"/>
    <s v="Standard Class"/>
    <s v="KL-16645"/>
    <x v="107"/>
    <x v="0"/>
    <x v="0"/>
    <s v="Houston"/>
    <x v="5"/>
    <n v="77095"/>
    <x v="2"/>
    <s v="OFF-BI-10001922"/>
    <x v="1"/>
    <x v="8"/>
    <x v="305"/>
    <x v="3628"/>
    <n v="1"/>
    <n v="0.8"/>
    <x v="4141"/>
    <x v="2"/>
    <x v="0"/>
    <n v="0.25"/>
    <n v="3.4482758620689655E-2"/>
  </r>
  <r>
    <x v="4875"/>
    <s v="CA-2016-132864"/>
    <x v="266"/>
    <d v="2016-12-07T00:00:00"/>
    <s v="Standard Class"/>
    <s v="KN-16390"/>
    <x v="471"/>
    <x v="1"/>
    <x v="0"/>
    <s v="Columbus"/>
    <x v="24"/>
    <n v="43229"/>
    <x v="3"/>
    <s v="TEC-AC-10001267"/>
    <x v="2"/>
    <x v="11"/>
    <x v="538"/>
    <x v="600"/>
    <n v="5"/>
    <n v="0.2"/>
    <x v="610"/>
    <x v="3"/>
    <x v="0"/>
    <n v="1"/>
    <n v="5.8823529411764705E-2"/>
  </r>
  <r>
    <x v="4876"/>
    <s v="US-2016-155817"/>
    <x v="462"/>
    <d v="2016-10-09T00:00:00"/>
    <s v="Standard Class"/>
    <s v="SL-20155"/>
    <x v="359"/>
    <x v="2"/>
    <x v="0"/>
    <s v="Durham"/>
    <x v="3"/>
    <n v="27707"/>
    <x v="0"/>
    <s v="OFF-ST-10000532"/>
    <x v="1"/>
    <x v="4"/>
    <x v="1412"/>
    <x v="3629"/>
    <n v="2"/>
    <n v="0.2"/>
    <x v="4142"/>
    <x v="0"/>
    <x v="0"/>
    <n v="0.5"/>
    <n v="0.1111111111111111"/>
  </r>
  <r>
    <x v="4877"/>
    <s v="US-2016-155817"/>
    <x v="462"/>
    <d v="2016-10-09T00:00:00"/>
    <s v="Standard Class"/>
    <s v="SL-20155"/>
    <x v="359"/>
    <x v="2"/>
    <x v="0"/>
    <s v="Durham"/>
    <x v="3"/>
    <n v="27707"/>
    <x v="0"/>
    <s v="OFF-AR-10002335"/>
    <x v="1"/>
    <x v="6"/>
    <x v="679"/>
    <x v="3630"/>
    <n v="3"/>
    <n v="0.2"/>
    <x v="4143"/>
    <x v="0"/>
    <x v="0"/>
    <n v="0.5"/>
    <n v="0.1111111111111111"/>
  </r>
  <r>
    <x v="4878"/>
    <s v="US-2018-131891"/>
    <x v="875"/>
    <d v="2018-07-31T00:00:00"/>
    <s v="First Class"/>
    <s v="PW-19240"/>
    <x v="617"/>
    <x v="0"/>
    <x v="0"/>
    <s v="Pensacola"/>
    <x v="2"/>
    <n v="32503"/>
    <x v="0"/>
    <s v="OFF-BI-10000201"/>
    <x v="1"/>
    <x v="8"/>
    <x v="1687"/>
    <x v="3631"/>
    <n v="3"/>
    <n v="0.7"/>
    <x v="4144"/>
    <x v="0"/>
    <x v="0"/>
    <n v="1"/>
    <n v="8.3333333333333329E-2"/>
  </r>
  <r>
    <x v="4879"/>
    <s v="CA-2019-143567"/>
    <x v="808"/>
    <d v="2019-11-05T00:00:00"/>
    <s v="Second Class"/>
    <s v="TB-21175"/>
    <x v="533"/>
    <x v="1"/>
    <x v="0"/>
    <s v="Henderson"/>
    <x v="0"/>
    <n v="42420"/>
    <x v="0"/>
    <s v="OFF-EN-10004846"/>
    <x v="1"/>
    <x v="12"/>
    <x v="1497"/>
    <x v="3632"/>
    <n v="2"/>
    <n v="0"/>
    <x v="4145"/>
    <x v="0"/>
    <x v="0"/>
    <n v="0.25"/>
    <n v="9.0909090909090912E-2"/>
  </r>
  <r>
    <x v="4880"/>
    <s v="CA-2019-143567"/>
    <x v="808"/>
    <d v="2019-11-05T00:00:00"/>
    <s v="Second Class"/>
    <s v="TB-21175"/>
    <x v="533"/>
    <x v="1"/>
    <x v="0"/>
    <s v="Henderson"/>
    <x v="0"/>
    <n v="42420"/>
    <x v="0"/>
    <s v="FUR-CH-10000454"/>
    <x v="0"/>
    <x v="1"/>
    <x v="1"/>
    <x v="3615"/>
    <n v="4"/>
    <n v="0"/>
    <x v="4146"/>
    <x v="0"/>
    <x v="0"/>
    <n v="0.25"/>
    <n v="9.0909090909090912E-2"/>
  </r>
  <r>
    <x v="4881"/>
    <s v="CA-2019-143567"/>
    <x v="808"/>
    <d v="2019-11-05T00:00:00"/>
    <s v="Second Class"/>
    <s v="TB-21175"/>
    <x v="533"/>
    <x v="1"/>
    <x v="0"/>
    <s v="Henderson"/>
    <x v="0"/>
    <n v="42420"/>
    <x v="0"/>
    <s v="TEC-AC-10004145"/>
    <x v="2"/>
    <x v="11"/>
    <x v="1273"/>
    <x v="3633"/>
    <n v="9"/>
    <n v="0"/>
    <x v="4147"/>
    <x v="0"/>
    <x v="0"/>
    <n v="0.25"/>
    <n v="9.0909090909090912E-2"/>
  </r>
  <r>
    <x v="4882"/>
    <s v="CA-2019-143567"/>
    <x v="808"/>
    <d v="2019-11-05T00:00:00"/>
    <s v="Second Class"/>
    <s v="TB-21175"/>
    <x v="533"/>
    <x v="1"/>
    <x v="0"/>
    <s v="Henderson"/>
    <x v="0"/>
    <n v="42420"/>
    <x v="0"/>
    <s v="OFF-ST-10001580"/>
    <x v="1"/>
    <x v="4"/>
    <x v="355"/>
    <x v="3634"/>
    <n v="4"/>
    <n v="0"/>
    <x v="4148"/>
    <x v="0"/>
    <x v="0"/>
    <n v="0.25"/>
    <n v="9.0909090909090912E-2"/>
  </r>
  <r>
    <x v="4883"/>
    <s v="CA-2019-104080"/>
    <x v="144"/>
    <d v="2019-03-15T00:00:00"/>
    <s v="Standard Class"/>
    <s v="AH-10210"/>
    <x v="117"/>
    <x v="0"/>
    <x v="0"/>
    <s v="Anaheim"/>
    <x v="1"/>
    <n v="92804"/>
    <x v="1"/>
    <s v="OFF-BI-10003876"/>
    <x v="1"/>
    <x v="8"/>
    <x v="1626"/>
    <x v="3635"/>
    <n v="5"/>
    <n v="0.2"/>
    <x v="3648"/>
    <x v="1"/>
    <x v="0"/>
    <n v="0.5"/>
    <n v="7.6923076923076927E-2"/>
  </r>
  <r>
    <x v="4884"/>
    <s v="CA-2019-104080"/>
    <x v="144"/>
    <d v="2019-03-15T00:00:00"/>
    <s v="Standard Class"/>
    <s v="AH-10210"/>
    <x v="117"/>
    <x v="0"/>
    <x v="0"/>
    <s v="Anaheim"/>
    <x v="1"/>
    <n v="92804"/>
    <x v="1"/>
    <s v="OFF-AR-10001972"/>
    <x v="1"/>
    <x v="6"/>
    <x v="1632"/>
    <x v="3636"/>
    <n v="2"/>
    <n v="0"/>
    <x v="4149"/>
    <x v="1"/>
    <x v="0"/>
    <n v="0.5"/>
    <n v="7.6923076923076927E-2"/>
  </r>
  <r>
    <x v="4885"/>
    <s v="CA-2016-151379"/>
    <x v="757"/>
    <d v="2016-12-20T00:00:00"/>
    <s v="Standard Class"/>
    <s v="SC-20695"/>
    <x v="281"/>
    <x v="1"/>
    <x v="0"/>
    <s v="Detroit"/>
    <x v="12"/>
    <n v="48227"/>
    <x v="2"/>
    <s v="OFF-PA-10000595"/>
    <x v="1"/>
    <x v="10"/>
    <x v="1126"/>
    <x v="1159"/>
    <n v="5"/>
    <n v="0"/>
    <x v="1203"/>
    <x v="2"/>
    <x v="0"/>
    <n v="1"/>
    <n v="7.1428571428571425E-2"/>
  </r>
  <r>
    <x v="4886"/>
    <s v="CA-2018-163167"/>
    <x v="85"/>
    <d v="2018-12-01T00:00:00"/>
    <s v="Second Class"/>
    <s v="RF-19345"/>
    <x v="575"/>
    <x v="1"/>
    <x v="0"/>
    <s v="Marietta"/>
    <x v="32"/>
    <n v="30062"/>
    <x v="0"/>
    <s v="FUR-CH-10004477"/>
    <x v="0"/>
    <x v="1"/>
    <x v="213"/>
    <x v="3637"/>
    <n v="3"/>
    <n v="0"/>
    <x v="4150"/>
    <x v="0"/>
    <x v="0"/>
    <n v="0.25"/>
    <n v="6.25E-2"/>
  </r>
  <r>
    <x v="4887"/>
    <s v="CA-2018-163167"/>
    <x v="85"/>
    <d v="2018-12-01T00:00:00"/>
    <s v="Second Class"/>
    <s v="RF-19345"/>
    <x v="575"/>
    <x v="1"/>
    <x v="0"/>
    <s v="Marietta"/>
    <x v="32"/>
    <n v="30062"/>
    <x v="0"/>
    <s v="TEC-AC-10003441"/>
    <x v="2"/>
    <x v="11"/>
    <x v="658"/>
    <x v="3638"/>
    <n v="6"/>
    <n v="0"/>
    <x v="4151"/>
    <x v="0"/>
    <x v="0"/>
    <n v="0.25"/>
    <n v="6.25E-2"/>
  </r>
  <r>
    <x v="4888"/>
    <s v="CA-2018-163167"/>
    <x v="85"/>
    <d v="2018-12-01T00:00:00"/>
    <s v="Second Class"/>
    <s v="RF-19345"/>
    <x v="575"/>
    <x v="1"/>
    <x v="0"/>
    <s v="Marietta"/>
    <x v="32"/>
    <n v="30062"/>
    <x v="0"/>
    <s v="OFF-ST-10004459"/>
    <x v="1"/>
    <x v="4"/>
    <x v="459"/>
    <x v="494"/>
    <n v="3"/>
    <n v="0"/>
    <x v="505"/>
    <x v="0"/>
    <x v="0"/>
    <n v="0.25"/>
    <n v="6.25E-2"/>
  </r>
  <r>
    <x v="4889"/>
    <s v="CA-2018-163167"/>
    <x v="85"/>
    <d v="2018-12-01T00:00:00"/>
    <s v="Second Class"/>
    <s v="RF-19345"/>
    <x v="575"/>
    <x v="1"/>
    <x v="0"/>
    <s v="Marietta"/>
    <x v="32"/>
    <n v="30062"/>
    <x v="0"/>
    <s v="OFF-ST-10003805"/>
    <x v="1"/>
    <x v="4"/>
    <x v="1660"/>
    <x v="3639"/>
    <n v="6"/>
    <n v="0"/>
    <x v="4152"/>
    <x v="0"/>
    <x v="0"/>
    <n v="0.25"/>
    <n v="6.25E-2"/>
  </r>
  <r>
    <x v="4890"/>
    <s v="CA-2018-135776"/>
    <x v="443"/>
    <d v="2018-12-30T00:00:00"/>
    <s v="Standard Class"/>
    <s v="EH-13765"/>
    <x v="553"/>
    <x v="1"/>
    <x v="0"/>
    <s v="Seattle"/>
    <x v="4"/>
    <n v="98103"/>
    <x v="1"/>
    <s v="OFF-AR-10001246"/>
    <x v="1"/>
    <x v="6"/>
    <x v="455"/>
    <x v="138"/>
    <n v="3"/>
    <n v="0"/>
    <x v="4153"/>
    <x v="1"/>
    <x v="0"/>
    <n v="0.14285714285714285"/>
    <n v="3.125E-2"/>
  </r>
  <r>
    <x v="4891"/>
    <s v="CA-2018-135776"/>
    <x v="443"/>
    <d v="2018-12-30T00:00:00"/>
    <s v="Standard Class"/>
    <s v="EH-13765"/>
    <x v="553"/>
    <x v="1"/>
    <x v="0"/>
    <s v="Seattle"/>
    <x v="4"/>
    <n v="98103"/>
    <x v="1"/>
    <s v="OFF-PA-10001295"/>
    <x v="1"/>
    <x v="10"/>
    <x v="1220"/>
    <x v="2479"/>
    <n v="2"/>
    <n v="0"/>
    <x v="2714"/>
    <x v="1"/>
    <x v="0"/>
    <n v="0.14285714285714285"/>
    <n v="3.125E-2"/>
  </r>
  <r>
    <x v="4892"/>
    <s v="CA-2018-135776"/>
    <x v="443"/>
    <d v="2018-12-30T00:00:00"/>
    <s v="Standard Class"/>
    <s v="EH-13765"/>
    <x v="553"/>
    <x v="1"/>
    <x v="0"/>
    <s v="Seattle"/>
    <x v="4"/>
    <n v="98103"/>
    <x v="1"/>
    <s v="OFF-AR-10001231"/>
    <x v="1"/>
    <x v="6"/>
    <x v="1695"/>
    <x v="3640"/>
    <n v="2"/>
    <n v="0"/>
    <x v="4154"/>
    <x v="1"/>
    <x v="0"/>
    <n v="0.14285714285714285"/>
    <n v="3.125E-2"/>
  </r>
  <r>
    <x v="4893"/>
    <s v="CA-2018-135776"/>
    <x v="443"/>
    <d v="2018-12-30T00:00:00"/>
    <s v="Standard Class"/>
    <s v="EH-13765"/>
    <x v="553"/>
    <x v="1"/>
    <x v="0"/>
    <s v="Seattle"/>
    <x v="4"/>
    <n v="98103"/>
    <x v="1"/>
    <s v="OFF-ST-10002743"/>
    <x v="1"/>
    <x v="4"/>
    <x v="418"/>
    <x v="3641"/>
    <n v="2"/>
    <n v="0"/>
    <x v="4155"/>
    <x v="1"/>
    <x v="0"/>
    <n v="0.14285714285714285"/>
    <n v="3.125E-2"/>
  </r>
  <r>
    <x v="4894"/>
    <s v="CA-2018-135776"/>
    <x v="443"/>
    <d v="2018-12-30T00:00:00"/>
    <s v="Standard Class"/>
    <s v="EH-13765"/>
    <x v="553"/>
    <x v="1"/>
    <x v="0"/>
    <s v="Seattle"/>
    <x v="4"/>
    <n v="98103"/>
    <x v="1"/>
    <s v="OFF-PA-10004327"/>
    <x v="1"/>
    <x v="10"/>
    <x v="137"/>
    <x v="3642"/>
    <n v="1"/>
    <n v="0"/>
    <x v="4156"/>
    <x v="1"/>
    <x v="0"/>
    <n v="0.14285714285714285"/>
    <n v="3.125E-2"/>
  </r>
  <r>
    <x v="4895"/>
    <s v="CA-2018-135776"/>
    <x v="443"/>
    <d v="2018-12-30T00:00:00"/>
    <s v="Standard Class"/>
    <s v="EH-13765"/>
    <x v="553"/>
    <x v="1"/>
    <x v="0"/>
    <s v="Seattle"/>
    <x v="4"/>
    <n v="98103"/>
    <x v="1"/>
    <s v="OFF-EN-10004773"/>
    <x v="1"/>
    <x v="12"/>
    <x v="153"/>
    <x v="1168"/>
    <n v="2"/>
    <n v="0"/>
    <x v="4157"/>
    <x v="1"/>
    <x v="0"/>
    <n v="0.14285714285714285"/>
    <n v="3.125E-2"/>
  </r>
  <r>
    <x v="4896"/>
    <s v="CA-2018-135776"/>
    <x v="443"/>
    <d v="2018-12-30T00:00:00"/>
    <s v="Standard Class"/>
    <s v="EH-13765"/>
    <x v="553"/>
    <x v="1"/>
    <x v="0"/>
    <s v="Seattle"/>
    <x v="4"/>
    <n v="98103"/>
    <x v="1"/>
    <s v="OFF-ST-10003470"/>
    <x v="1"/>
    <x v="4"/>
    <x v="1348"/>
    <x v="2105"/>
    <n v="4"/>
    <n v="0"/>
    <x v="2269"/>
    <x v="1"/>
    <x v="0"/>
    <n v="0.14285714285714285"/>
    <n v="3.125E-2"/>
  </r>
  <r>
    <x v="4897"/>
    <s v="US-2016-122021"/>
    <x v="771"/>
    <d v="2016-10-17T00:00:00"/>
    <s v="First Class"/>
    <s v="AC-10660"/>
    <x v="663"/>
    <x v="0"/>
    <x v="0"/>
    <s v="Parma"/>
    <x v="24"/>
    <n v="44134"/>
    <x v="3"/>
    <s v="FUR-CH-10003761"/>
    <x v="0"/>
    <x v="1"/>
    <x v="1388"/>
    <x v="1727"/>
    <n v="2"/>
    <n v="0.3"/>
    <x v="4158"/>
    <x v="3"/>
    <x v="0"/>
    <n v="0.5"/>
    <n v="0.16666666666666666"/>
  </r>
  <r>
    <x v="4898"/>
    <s v="US-2016-122021"/>
    <x v="771"/>
    <d v="2016-10-17T00:00:00"/>
    <s v="First Class"/>
    <s v="AC-10660"/>
    <x v="663"/>
    <x v="0"/>
    <x v="0"/>
    <s v="Parma"/>
    <x v="24"/>
    <n v="44134"/>
    <x v="3"/>
    <s v="OFF-PA-10002230"/>
    <x v="1"/>
    <x v="10"/>
    <x v="389"/>
    <x v="892"/>
    <n v="2"/>
    <n v="0.2"/>
    <x v="2282"/>
    <x v="3"/>
    <x v="0"/>
    <n v="0.5"/>
    <n v="0.16666666666666666"/>
  </r>
  <r>
    <x v="4899"/>
    <s v="CA-2018-130484"/>
    <x v="250"/>
    <d v="2018-08-27T00:00:00"/>
    <s v="Standard Class"/>
    <s v="SG-20470"/>
    <x v="495"/>
    <x v="0"/>
    <x v="0"/>
    <s v="Gresham"/>
    <x v="21"/>
    <n v="97030"/>
    <x v="1"/>
    <s v="OFF-BI-10000088"/>
    <x v="1"/>
    <x v="8"/>
    <x v="1034"/>
    <x v="3643"/>
    <n v="8"/>
    <n v="0.7"/>
    <x v="4159"/>
    <x v="1"/>
    <x v="0"/>
    <n v="1"/>
    <n v="7.1428571428571425E-2"/>
  </r>
  <r>
    <x v="4900"/>
    <s v="CA-2019-120936"/>
    <x v="94"/>
    <d v="2019-12-21T00:00:00"/>
    <s v="Standard Class"/>
    <s v="CA-12310"/>
    <x v="119"/>
    <x v="1"/>
    <x v="0"/>
    <s v="Anaheim"/>
    <x v="1"/>
    <n v="92804"/>
    <x v="1"/>
    <s v="OFF-ST-10001526"/>
    <x v="1"/>
    <x v="4"/>
    <x v="771"/>
    <x v="2289"/>
    <n v="4"/>
    <n v="0"/>
    <x v="2475"/>
    <x v="1"/>
    <x v="0"/>
    <n v="0.5"/>
    <n v="9.0909090909090912E-2"/>
  </r>
  <r>
    <x v="4901"/>
    <s v="CA-2019-120936"/>
    <x v="94"/>
    <d v="2019-12-21T00:00:00"/>
    <s v="Standard Class"/>
    <s v="CA-12310"/>
    <x v="119"/>
    <x v="1"/>
    <x v="0"/>
    <s v="Anaheim"/>
    <x v="1"/>
    <n v="92804"/>
    <x v="1"/>
    <s v="OFF-SU-10002557"/>
    <x v="1"/>
    <x v="14"/>
    <x v="1338"/>
    <x v="62"/>
    <n v="1"/>
    <n v="0"/>
    <x v="4160"/>
    <x v="1"/>
    <x v="0"/>
    <n v="0.5"/>
    <n v="9.0909090909090912E-2"/>
  </r>
  <r>
    <x v="4902"/>
    <s v="CA-2019-110884"/>
    <x v="469"/>
    <d v="2019-03-12T00:00:00"/>
    <s v="Standard Class"/>
    <s v="SH-20395"/>
    <x v="129"/>
    <x v="0"/>
    <x v="0"/>
    <s v="New York City"/>
    <x v="15"/>
    <n v="10035"/>
    <x v="3"/>
    <s v="OFF-BI-10003669"/>
    <x v="1"/>
    <x v="8"/>
    <x v="804"/>
    <x v="243"/>
    <n v="6"/>
    <n v="0.2"/>
    <x v="1446"/>
    <x v="3"/>
    <x v="0"/>
    <n v="0.5"/>
    <n v="6.6666666666666666E-2"/>
  </r>
  <r>
    <x v="4903"/>
    <s v="CA-2019-110884"/>
    <x v="469"/>
    <d v="2019-03-12T00:00:00"/>
    <s v="Standard Class"/>
    <s v="SH-20395"/>
    <x v="129"/>
    <x v="0"/>
    <x v="0"/>
    <s v="New York City"/>
    <x v="15"/>
    <n v="10035"/>
    <x v="3"/>
    <s v="OFF-LA-10003510"/>
    <x v="1"/>
    <x v="2"/>
    <x v="580"/>
    <x v="3644"/>
    <n v="3"/>
    <n v="0"/>
    <x v="4161"/>
    <x v="3"/>
    <x v="0"/>
    <n v="0.5"/>
    <n v="6.6666666666666666E-2"/>
  </r>
  <r>
    <x v="4904"/>
    <s v="US-2016-161613"/>
    <x v="588"/>
    <d v="2016-12-03T00:00:00"/>
    <s v="Second Class"/>
    <s v="MC-17605"/>
    <x v="204"/>
    <x v="1"/>
    <x v="0"/>
    <s v="Houston"/>
    <x v="5"/>
    <n v="77070"/>
    <x v="2"/>
    <s v="FUR-CH-10003746"/>
    <x v="0"/>
    <x v="1"/>
    <x v="623"/>
    <x v="3645"/>
    <n v="3"/>
    <n v="0.3"/>
    <x v="4162"/>
    <x v="2"/>
    <x v="0"/>
    <n v="1"/>
    <n v="5.5555555555555552E-2"/>
  </r>
  <r>
    <x v="4905"/>
    <s v="US-2016-146353"/>
    <x v="1005"/>
    <d v="2016-10-16T00:00:00"/>
    <s v="Second Class"/>
    <s v="JE-15610"/>
    <x v="531"/>
    <x v="1"/>
    <x v="0"/>
    <s v="Concord"/>
    <x v="38"/>
    <n v="3301"/>
    <x v="3"/>
    <s v="OFF-BI-10003476"/>
    <x v="1"/>
    <x v="8"/>
    <x v="1535"/>
    <x v="3310"/>
    <n v="4"/>
    <n v="0"/>
    <x v="4163"/>
    <x v="3"/>
    <x v="0"/>
    <n v="0.5"/>
    <n v="0.05"/>
  </r>
  <r>
    <x v="4906"/>
    <s v="US-2016-146353"/>
    <x v="1005"/>
    <d v="2016-10-16T00:00:00"/>
    <s v="Second Class"/>
    <s v="JE-15610"/>
    <x v="531"/>
    <x v="1"/>
    <x v="0"/>
    <s v="Concord"/>
    <x v="38"/>
    <n v="3301"/>
    <x v="3"/>
    <s v="OFF-ST-10001469"/>
    <x v="1"/>
    <x v="4"/>
    <x v="399"/>
    <x v="3646"/>
    <n v="5"/>
    <n v="0"/>
    <x v="4164"/>
    <x v="3"/>
    <x v="0"/>
    <n v="0.5"/>
    <n v="0.05"/>
  </r>
  <r>
    <x v="4907"/>
    <s v="CA-2016-133809"/>
    <x v="728"/>
    <d v="2016-11-23T00:00:00"/>
    <s v="Second Class"/>
    <s v="MS-17530"/>
    <x v="652"/>
    <x v="0"/>
    <x v="0"/>
    <s v="Fairfield"/>
    <x v="24"/>
    <n v="45014"/>
    <x v="3"/>
    <s v="OFF-BI-10001757"/>
    <x v="1"/>
    <x v="8"/>
    <x v="1167"/>
    <x v="3647"/>
    <n v="8"/>
    <n v="0.7"/>
    <x v="4165"/>
    <x v="3"/>
    <x v="0"/>
    <n v="0.5"/>
    <n v="0.14285714285714285"/>
  </r>
  <r>
    <x v="4908"/>
    <s v="CA-2016-133809"/>
    <x v="728"/>
    <d v="2016-11-23T00:00:00"/>
    <s v="Second Class"/>
    <s v="MS-17530"/>
    <x v="652"/>
    <x v="0"/>
    <x v="0"/>
    <s v="Fairfield"/>
    <x v="24"/>
    <n v="45014"/>
    <x v="3"/>
    <s v="TEC-PH-10004875"/>
    <x v="2"/>
    <x v="7"/>
    <x v="1696"/>
    <x v="3648"/>
    <n v="2"/>
    <n v="0.4"/>
    <x v="4166"/>
    <x v="3"/>
    <x v="0"/>
    <n v="0.5"/>
    <n v="0.14285714285714285"/>
  </r>
  <r>
    <x v="4909"/>
    <s v="CA-2019-127306"/>
    <x v="424"/>
    <d v="2019-01-18T00:00:00"/>
    <s v="Standard Class"/>
    <s v="BH-11710"/>
    <x v="3"/>
    <x v="0"/>
    <x v="0"/>
    <s v="Johnson City"/>
    <x v="18"/>
    <n v="37604"/>
    <x v="0"/>
    <s v="OFF-EN-10001219"/>
    <x v="1"/>
    <x v="12"/>
    <x v="588"/>
    <x v="829"/>
    <n v="3"/>
    <n v="0.2"/>
    <x v="4167"/>
    <x v="0"/>
    <x v="1"/>
    <n v="0.2"/>
    <n v="4.1666666666666664E-2"/>
  </r>
  <r>
    <x v="4910"/>
    <s v="CA-2019-127306"/>
    <x v="424"/>
    <d v="2019-01-18T00:00:00"/>
    <s v="Standard Class"/>
    <s v="BH-11710"/>
    <x v="3"/>
    <x v="0"/>
    <x v="0"/>
    <s v="Johnson City"/>
    <x v="18"/>
    <n v="37604"/>
    <x v="0"/>
    <s v="OFF-PA-10000019"/>
    <x v="1"/>
    <x v="10"/>
    <x v="711"/>
    <x v="1590"/>
    <n v="7"/>
    <n v="0.2"/>
    <x v="1683"/>
    <x v="0"/>
    <x v="1"/>
    <n v="0.2"/>
    <n v="4.1666666666666664E-2"/>
  </r>
  <r>
    <x v="4911"/>
    <s v="CA-2019-127306"/>
    <x v="424"/>
    <d v="2019-01-18T00:00:00"/>
    <s v="Standard Class"/>
    <s v="BH-11710"/>
    <x v="3"/>
    <x v="0"/>
    <x v="0"/>
    <s v="Johnson City"/>
    <x v="18"/>
    <n v="37604"/>
    <x v="0"/>
    <s v="TEC-PH-10001924"/>
    <x v="2"/>
    <x v="7"/>
    <x v="431"/>
    <x v="1781"/>
    <n v="2"/>
    <n v="0.2"/>
    <x v="4168"/>
    <x v="0"/>
    <x v="1"/>
    <n v="0.2"/>
    <n v="4.1666666666666664E-2"/>
  </r>
  <r>
    <x v="4912"/>
    <s v="CA-2019-127306"/>
    <x v="424"/>
    <d v="2019-01-18T00:00:00"/>
    <s v="Standard Class"/>
    <s v="BH-11710"/>
    <x v="3"/>
    <x v="0"/>
    <x v="0"/>
    <s v="Johnson City"/>
    <x v="18"/>
    <n v="37604"/>
    <x v="0"/>
    <s v="OFF-BI-10002003"/>
    <x v="1"/>
    <x v="8"/>
    <x v="1393"/>
    <x v="3649"/>
    <n v="5"/>
    <n v="0.7"/>
    <x v="4169"/>
    <x v="0"/>
    <x v="1"/>
    <n v="0.2"/>
    <n v="4.1666666666666664E-2"/>
  </r>
  <r>
    <x v="4913"/>
    <s v="CA-2019-127306"/>
    <x v="424"/>
    <d v="2019-01-18T00:00:00"/>
    <s v="Standard Class"/>
    <s v="BH-11710"/>
    <x v="3"/>
    <x v="0"/>
    <x v="0"/>
    <s v="Johnson City"/>
    <x v="18"/>
    <n v="37604"/>
    <x v="0"/>
    <s v="OFF-BI-10003727"/>
    <x v="1"/>
    <x v="8"/>
    <x v="805"/>
    <x v="3650"/>
    <n v="2"/>
    <n v="0.7"/>
    <x v="4170"/>
    <x v="0"/>
    <x v="1"/>
    <n v="0.2"/>
    <n v="4.1666666666666664E-2"/>
  </r>
  <r>
    <x v="4914"/>
    <s v="CA-2017-161830"/>
    <x v="496"/>
    <d v="2017-09-26T00:00:00"/>
    <s v="Second Class"/>
    <s v="ME-17725"/>
    <x v="250"/>
    <x v="0"/>
    <x v="0"/>
    <s v="Seattle"/>
    <x v="4"/>
    <n v="98105"/>
    <x v="1"/>
    <s v="OFF-AR-10004042"/>
    <x v="1"/>
    <x v="6"/>
    <x v="30"/>
    <x v="3651"/>
    <n v="2"/>
    <n v="0"/>
    <x v="4171"/>
    <x v="1"/>
    <x v="0"/>
    <n v="0.5"/>
    <n v="7.6923076923076927E-2"/>
  </r>
  <r>
    <x v="4915"/>
    <s v="CA-2017-161830"/>
    <x v="496"/>
    <d v="2017-09-26T00:00:00"/>
    <s v="Second Class"/>
    <s v="ME-17725"/>
    <x v="250"/>
    <x v="0"/>
    <x v="0"/>
    <s v="Seattle"/>
    <x v="4"/>
    <n v="98105"/>
    <x v="1"/>
    <s v="OFF-BI-10001097"/>
    <x v="1"/>
    <x v="8"/>
    <x v="797"/>
    <x v="3652"/>
    <n v="3"/>
    <n v="0.2"/>
    <x v="4172"/>
    <x v="1"/>
    <x v="0"/>
    <n v="0.5"/>
    <n v="7.6923076923076927E-2"/>
  </r>
  <r>
    <x v="4916"/>
    <s v="CA-2019-163125"/>
    <x v="449"/>
    <d v="2019-10-11T00:00:00"/>
    <s v="Second Class"/>
    <s v="MB-17305"/>
    <x v="93"/>
    <x v="0"/>
    <x v="0"/>
    <s v="League City"/>
    <x v="5"/>
    <n v="77573"/>
    <x v="2"/>
    <s v="OFF-AR-10004344"/>
    <x v="1"/>
    <x v="6"/>
    <x v="370"/>
    <x v="3653"/>
    <n v="7"/>
    <n v="0.2"/>
    <x v="4173"/>
    <x v="2"/>
    <x v="0"/>
    <n v="0.5"/>
    <n v="5.2631578947368418E-2"/>
  </r>
  <r>
    <x v="4917"/>
    <s v="CA-2019-163125"/>
    <x v="449"/>
    <d v="2019-10-11T00:00:00"/>
    <s v="Second Class"/>
    <s v="MB-17305"/>
    <x v="93"/>
    <x v="0"/>
    <x v="0"/>
    <s v="League City"/>
    <x v="5"/>
    <n v="77573"/>
    <x v="2"/>
    <s v="FUR-CH-10001802"/>
    <x v="0"/>
    <x v="1"/>
    <x v="1697"/>
    <x v="3654"/>
    <n v="3"/>
    <n v="0.3"/>
    <x v="4174"/>
    <x v="2"/>
    <x v="0"/>
    <n v="0.5"/>
    <n v="5.2631578947368418E-2"/>
  </r>
  <r>
    <x v="4918"/>
    <s v="CA-2018-160304"/>
    <x v="1006"/>
    <d v="2018-01-07T00:00:00"/>
    <s v="Standard Class"/>
    <s v="BM-11575"/>
    <x v="606"/>
    <x v="1"/>
    <x v="0"/>
    <s v="Gaithersburg"/>
    <x v="39"/>
    <n v="20877"/>
    <x v="3"/>
    <s v="FUR-BO-10004709"/>
    <x v="0"/>
    <x v="0"/>
    <x v="266"/>
    <x v="2131"/>
    <n v="3"/>
    <n v="0"/>
    <x v="4175"/>
    <x v="3"/>
    <x v="0"/>
    <n v="0.5"/>
    <n v="0.1"/>
  </r>
  <r>
    <x v="4919"/>
    <s v="CA-2018-160304"/>
    <x v="1006"/>
    <d v="2018-01-07T00:00:00"/>
    <s v="Standard Class"/>
    <s v="BM-11575"/>
    <x v="606"/>
    <x v="1"/>
    <x v="0"/>
    <s v="Gaithersburg"/>
    <x v="39"/>
    <n v="20877"/>
    <x v="3"/>
    <s v="TEC-PH-10000455"/>
    <x v="2"/>
    <x v="7"/>
    <x v="1121"/>
    <x v="3655"/>
    <n v="2"/>
    <n v="0"/>
    <x v="4176"/>
    <x v="3"/>
    <x v="0"/>
    <n v="0.5"/>
    <n v="0.1"/>
  </r>
  <r>
    <x v="4920"/>
    <s v="CA-2019-101728"/>
    <x v="971"/>
    <d v="2019-08-23T00:00:00"/>
    <s v="Standard Class"/>
    <s v="SC-20575"/>
    <x v="623"/>
    <x v="0"/>
    <x v="0"/>
    <s v="Chicago"/>
    <x v="10"/>
    <n v="60653"/>
    <x v="2"/>
    <s v="OFF-BI-10002393"/>
    <x v="1"/>
    <x v="8"/>
    <x v="1197"/>
    <x v="3424"/>
    <n v="2"/>
    <n v="0.8"/>
    <x v="3882"/>
    <x v="2"/>
    <x v="0"/>
    <n v="1"/>
    <n v="0.14285714285714285"/>
  </r>
  <r>
    <x v="4921"/>
    <s v="CA-2019-114055"/>
    <x v="53"/>
    <d v="2019-12-29T00:00:00"/>
    <s v="Second Class"/>
    <s v="MH-18115"/>
    <x v="414"/>
    <x v="2"/>
    <x v="0"/>
    <s v="Huntsville"/>
    <x v="19"/>
    <n v="35810"/>
    <x v="0"/>
    <s v="OFF-PA-10004381"/>
    <x v="1"/>
    <x v="10"/>
    <x v="1684"/>
    <x v="3656"/>
    <n v="2"/>
    <n v="0"/>
    <x v="4177"/>
    <x v="0"/>
    <x v="0"/>
    <n v="0.25"/>
    <n v="4.5454545454545456E-2"/>
  </r>
  <r>
    <x v="4922"/>
    <s v="CA-2019-114055"/>
    <x v="53"/>
    <d v="2019-12-29T00:00:00"/>
    <s v="Second Class"/>
    <s v="MH-18115"/>
    <x v="414"/>
    <x v="2"/>
    <x v="0"/>
    <s v="Huntsville"/>
    <x v="19"/>
    <n v="35810"/>
    <x v="0"/>
    <s v="OFF-FA-10003059"/>
    <x v="1"/>
    <x v="13"/>
    <x v="802"/>
    <x v="3657"/>
    <n v="2"/>
    <n v="0"/>
    <x v="4178"/>
    <x v="0"/>
    <x v="0"/>
    <n v="0.25"/>
    <n v="4.5454545454545456E-2"/>
  </r>
  <r>
    <x v="4923"/>
    <s v="CA-2019-114055"/>
    <x v="53"/>
    <d v="2019-12-29T00:00:00"/>
    <s v="Second Class"/>
    <s v="MH-18115"/>
    <x v="414"/>
    <x v="2"/>
    <x v="0"/>
    <s v="Huntsville"/>
    <x v="19"/>
    <n v="35810"/>
    <x v="0"/>
    <s v="OFF-PA-10000994"/>
    <x v="1"/>
    <x v="10"/>
    <x v="913"/>
    <x v="2713"/>
    <n v="6"/>
    <n v="0"/>
    <x v="3005"/>
    <x v="0"/>
    <x v="0"/>
    <n v="0.25"/>
    <n v="4.5454545454545456E-2"/>
  </r>
  <r>
    <x v="4924"/>
    <s v="CA-2019-114055"/>
    <x v="53"/>
    <d v="2019-12-29T00:00:00"/>
    <s v="Second Class"/>
    <s v="MH-18115"/>
    <x v="414"/>
    <x v="2"/>
    <x v="0"/>
    <s v="Huntsville"/>
    <x v="19"/>
    <n v="35810"/>
    <x v="0"/>
    <s v="TEC-PH-10002890"/>
    <x v="2"/>
    <x v="7"/>
    <x v="1396"/>
    <x v="3658"/>
    <n v="2"/>
    <n v="0"/>
    <x v="4179"/>
    <x v="0"/>
    <x v="0"/>
    <n v="0.25"/>
    <n v="4.5454545454545456E-2"/>
  </r>
  <r>
    <x v="4925"/>
    <s v="CA-2019-126438"/>
    <x v="18"/>
    <d v="2019-09-13T00:00:00"/>
    <s v="First Class"/>
    <s v="AR-10345"/>
    <x v="753"/>
    <x v="1"/>
    <x v="0"/>
    <s v="Lawrence"/>
    <x v="31"/>
    <n v="1841"/>
    <x v="3"/>
    <s v="OFF-AR-10003338"/>
    <x v="1"/>
    <x v="6"/>
    <x v="1439"/>
    <x v="3659"/>
    <n v="2"/>
    <n v="0"/>
    <x v="4180"/>
    <x v="3"/>
    <x v="0"/>
    <n v="1"/>
    <n v="0.2"/>
  </r>
  <r>
    <x v="4926"/>
    <s v="CA-2019-117653"/>
    <x v="15"/>
    <d v="2019-10-23T00:00:00"/>
    <s v="Standard Class"/>
    <s v="MO-17500"/>
    <x v="373"/>
    <x v="0"/>
    <x v="0"/>
    <s v="Chicago"/>
    <x v="10"/>
    <n v="60623"/>
    <x v="2"/>
    <s v="FUR-TA-10003008"/>
    <x v="0"/>
    <x v="3"/>
    <x v="955"/>
    <x v="3660"/>
    <n v="1"/>
    <n v="0.5"/>
    <x v="4181"/>
    <x v="2"/>
    <x v="0"/>
    <n v="1"/>
    <n v="0.2"/>
  </r>
  <r>
    <x v="4927"/>
    <s v="CA-2019-143245"/>
    <x v="96"/>
    <d v="2019-12-06T00:00:00"/>
    <s v="Standard Class"/>
    <s v="AD-10180"/>
    <x v="57"/>
    <x v="2"/>
    <x v="0"/>
    <s v="Fairfield"/>
    <x v="29"/>
    <n v="6824"/>
    <x v="3"/>
    <s v="OFF-PA-10001972"/>
    <x v="1"/>
    <x v="10"/>
    <x v="1178"/>
    <x v="541"/>
    <n v="3"/>
    <n v="0"/>
    <x v="551"/>
    <x v="3"/>
    <x v="0"/>
    <n v="0.5"/>
    <n v="8.3333333333333329E-2"/>
  </r>
  <r>
    <x v="4928"/>
    <s v="CA-2019-143245"/>
    <x v="96"/>
    <d v="2019-12-06T00:00:00"/>
    <s v="Standard Class"/>
    <s v="AD-10180"/>
    <x v="57"/>
    <x v="2"/>
    <x v="0"/>
    <s v="Fairfield"/>
    <x v="29"/>
    <n v="6824"/>
    <x v="3"/>
    <s v="FUR-CH-10000155"/>
    <x v="0"/>
    <x v="1"/>
    <x v="1166"/>
    <x v="3661"/>
    <n v="3"/>
    <n v="0"/>
    <x v="4182"/>
    <x v="3"/>
    <x v="0"/>
    <n v="0.5"/>
    <n v="8.3333333333333329E-2"/>
  </r>
  <r>
    <x v="4929"/>
    <s v="US-2016-138828"/>
    <x v="814"/>
    <d v="2016-09-03T00:00:00"/>
    <s v="First Class"/>
    <s v="KD-16345"/>
    <x v="44"/>
    <x v="0"/>
    <x v="0"/>
    <s v="New York City"/>
    <x v="15"/>
    <n v="10009"/>
    <x v="3"/>
    <s v="OFF-AR-10000658"/>
    <x v="1"/>
    <x v="6"/>
    <x v="332"/>
    <x v="2495"/>
    <n v="5"/>
    <n v="0"/>
    <x v="4183"/>
    <x v="3"/>
    <x v="0"/>
    <n v="0.5"/>
    <n v="0.1"/>
  </r>
  <r>
    <x v="4930"/>
    <s v="US-2016-138828"/>
    <x v="814"/>
    <d v="2016-09-03T00:00:00"/>
    <s v="First Class"/>
    <s v="KD-16345"/>
    <x v="44"/>
    <x v="0"/>
    <x v="0"/>
    <s v="New York City"/>
    <x v="15"/>
    <n v="10009"/>
    <x v="3"/>
    <s v="OFF-PA-10000349"/>
    <x v="1"/>
    <x v="10"/>
    <x v="33"/>
    <x v="1830"/>
    <n v="3"/>
    <n v="0"/>
    <x v="1961"/>
    <x v="3"/>
    <x v="0"/>
    <n v="0.5"/>
    <n v="0.1"/>
  </r>
  <r>
    <x v="4931"/>
    <s v="CA-2019-143651"/>
    <x v="613"/>
    <d v="2019-03-30T00:00:00"/>
    <s v="Standard Class"/>
    <s v="FM-14215"/>
    <x v="524"/>
    <x v="1"/>
    <x v="0"/>
    <s v="Seattle"/>
    <x v="4"/>
    <n v="98103"/>
    <x v="1"/>
    <s v="OFF-AR-10001446"/>
    <x v="1"/>
    <x v="6"/>
    <x v="1161"/>
    <x v="795"/>
    <n v="2"/>
    <n v="0"/>
    <x v="4184"/>
    <x v="1"/>
    <x v="0"/>
    <n v="1"/>
    <n v="6.6666666666666666E-2"/>
  </r>
  <r>
    <x v="4932"/>
    <s v="CA-2017-106978"/>
    <x v="694"/>
    <d v="2017-10-04T00:00:00"/>
    <s v="Standard Class"/>
    <s v="ZC-21910"/>
    <x v="233"/>
    <x v="0"/>
    <x v="0"/>
    <s v="Aurora"/>
    <x v="22"/>
    <n v="80013"/>
    <x v="1"/>
    <s v="OFF-EN-10004483"/>
    <x v="1"/>
    <x v="12"/>
    <x v="1344"/>
    <x v="3662"/>
    <n v="1"/>
    <n v="0.2"/>
    <x v="4185"/>
    <x v="1"/>
    <x v="0"/>
    <n v="0.33333333333333331"/>
    <n v="3.2258064516129031E-2"/>
  </r>
  <r>
    <x v="4933"/>
    <s v="CA-2017-106978"/>
    <x v="694"/>
    <d v="2017-10-04T00:00:00"/>
    <s v="Standard Class"/>
    <s v="ZC-21910"/>
    <x v="233"/>
    <x v="0"/>
    <x v="0"/>
    <s v="Aurora"/>
    <x v="22"/>
    <n v="80013"/>
    <x v="1"/>
    <s v="OFF-BI-10002012"/>
    <x v="1"/>
    <x v="8"/>
    <x v="749"/>
    <x v="886"/>
    <n v="2"/>
    <n v="0.7"/>
    <x v="918"/>
    <x v="1"/>
    <x v="0"/>
    <n v="0.33333333333333331"/>
    <n v="3.2258064516129031E-2"/>
  </r>
  <r>
    <x v="4934"/>
    <s v="CA-2017-106978"/>
    <x v="694"/>
    <d v="2017-10-04T00:00:00"/>
    <s v="Standard Class"/>
    <s v="ZC-21910"/>
    <x v="233"/>
    <x v="0"/>
    <x v="0"/>
    <s v="Aurora"/>
    <x v="22"/>
    <n v="80013"/>
    <x v="1"/>
    <s v="OFF-FA-10003021"/>
    <x v="1"/>
    <x v="13"/>
    <x v="128"/>
    <x v="3663"/>
    <n v="3"/>
    <n v="0.2"/>
    <x v="4186"/>
    <x v="1"/>
    <x v="0"/>
    <n v="0.33333333333333331"/>
    <n v="3.2258064516129031E-2"/>
  </r>
  <r>
    <x v="4935"/>
    <s v="CA-2017-155124"/>
    <x v="1007"/>
    <d v="2017-03-21T00:00:00"/>
    <s v="Standard Class"/>
    <s v="KS-16300"/>
    <x v="754"/>
    <x v="1"/>
    <x v="0"/>
    <s v="Lehi"/>
    <x v="7"/>
    <n v="84043"/>
    <x v="1"/>
    <s v="TEC-PH-10003356"/>
    <x v="2"/>
    <x v="7"/>
    <x v="1698"/>
    <x v="3664"/>
    <n v="3"/>
    <n v="0.2"/>
    <x v="4187"/>
    <x v="1"/>
    <x v="0"/>
    <n v="1"/>
    <n v="0.25"/>
  </r>
  <r>
    <x v="4936"/>
    <s v="CA-2019-150931"/>
    <x v="1008"/>
    <d v="2019-01-13T00:00:00"/>
    <s v="Standard Class"/>
    <s v="DP-13390"/>
    <x v="503"/>
    <x v="2"/>
    <x v="0"/>
    <s v="Tuscaloosa"/>
    <x v="19"/>
    <n v="35401"/>
    <x v="0"/>
    <s v="OFF-BI-10004728"/>
    <x v="1"/>
    <x v="8"/>
    <x v="544"/>
    <x v="3665"/>
    <n v="7"/>
    <n v="0"/>
    <x v="4188"/>
    <x v="0"/>
    <x v="0"/>
    <n v="1"/>
    <n v="7.1428571428571425E-2"/>
  </r>
  <r>
    <x v="4937"/>
    <s v="CA-2016-157147"/>
    <x v="286"/>
    <d v="2016-01-18T00:00:00"/>
    <s v="Standard Class"/>
    <s v="BD-11605"/>
    <x v="205"/>
    <x v="0"/>
    <x v="0"/>
    <s v="San Francisco"/>
    <x v="1"/>
    <n v="94109"/>
    <x v="1"/>
    <s v="OFF-ST-10000078"/>
    <x v="1"/>
    <x v="4"/>
    <x v="1227"/>
    <x v="2225"/>
    <n v="5"/>
    <n v="0"/>
    <x v="2400"/>
    <x v="1"/>
    <x v="0"/>
    <n v="0.33333333333333331"/>
    <n v="0.05"/>
  </r>
  <r>
    <x v="4938"/>
    <s v="CA-2016-157147"/>
    <x v="286"/>
    <d v="2016-01-18T00:00:00"/>
    <s v="Standard Class"/>
    <s v="BD-11605"/>
    <x v="205"/>
    <x v="0"/>
    <x v="0"/>
    <s v="San Francisco"/>
    <x v="1"/>
    <n v="94109"/>
    <x v="1"/>
    <s v="FUR-BO-10003034"/>
    <x v="0"/>
    <x v="0"/>
    <x v="1203"/>
    <x v="3666"/>
    <n v="3"/>
    <n v="0.15"/>
    <x v="4189"/>
    <x v="1"/>
    <x v="0"/>
    <n v="0.33333333333333331"/>
    <n v="0.05"/>
  </r>
  <r>
    <x v="4939"/>
    <s v="CA-2016-157147"/>
    <x v="286"/>
    <d v="2016-01-18T00:00:00"/>
    <s v="Standard Class"/>
    <s v="BD-11605"/>
    <x v="205"/>
    <x v="0"/>
    <x v="0"/>
    <s v="San Francisco"/>
    <x v="1"/>
    <n v="94109"/>
    <x v="1"/>
    <s v="OFF-AR-10003514"/>
    <x v="1"/>
    <x v="6"/>
    <x v="182"/>
    <x v="189"/>
    <n v="5"/>
    <n v="0"/>
    <x v="191"/>
    <x v="1"/>
    <x v="0"/>
    <n v="0.33333333333333331"/>
    <n v="0.05"/>
  </r>
  <r>
    <x v="4940"/>
    <s v="CA-2017-156482"/>
    <x v="525"/>
    <d v="2017-02-13T00:00:00"/>
    <s v="Standard Class"/>
    <s v="IL-15100"/>
    <x v="582"/>
    <x v="0"/>
    <x v="0"/>
    <s v="Wilmington"/>
    <x v="13"/>
    <n v="19805"/>
    <x v="3"/>
    <s v="FUR-CH-10001708"/>
    <x v="0"/>
    <x v="1"/>
    <x v="893"/>
    <x v="3667"/>
    <n v="9"/>
    <n v="0"/>
    <x v="4190"/>
    <x v="3"/>
    <x v="0"/>
    <n v="0.33333333333333331"/>
    <n v="7.1428571428571425E-2"/>
  </r>
  <r>
    <x v="4941"/>
    <s v="CA-2017-156482"/>
    <x v="525"/>
    <d v="2017-02-13T00:00:00"/>
    <s v="Standard Class"/>
    <s v="IL-15100"/>
    <x v="582"/>
    <x v="0"/>
    <x v="0"/>
    <s v="Wilmington"/>
    <x v="13"/>
    <n v="19805"/>
    <x v="3"/>
    <s v="FUR-BO-10002598"/>
    <x v="0"/>
    <x v="0"/>
    <x v="1518"/>
    <x v="514"/>
    <n v="4"/>
    <n v="0"/>
    <x v="4191"/>
    <x v="3"/>
    <x v="0"/>
    <n v="0.33333333333333331"/>
    <n v="7.1428571428571425E-2"/>
  </r>
  <r>
    <x v="4942"/>
    <s v="CA-2017-156482"/>
    <x v="525"/>
    <d v="2017-02-13T00:00:00"/>
    <s v="Standard Class"/>
    <s v="IL-15100"/>
    <x v="582"/>
    <x v="0"/>
    <x v="0"/>
    <s v="Wilmington"/>
    <x v="13"/>
    <n v="19805"/>
    <x v="3"/>
    <s v="OFF-AR-10001022"/>
    <x v="1"/>
    <x v="6"/>
    <x v="881"/>
    <x v="1103"/>
    <n v="2"/>
    <n v="0"/>
    <x v="1145"/>
    <x v="3"/>
    <x v="0"/>
    <n v="0.33333333333333331"/>
    <n v="7.1428571428571425E-2"/>
  </r>
  <r>
    <x v="4943"/>
    <s v="CA-2019-106782"/>
    <x v="202"/>
    <d v="2019-12-27T00:00:00"/>
    <s v="Standard Class"/>
    <s v="LP-17095"/>
    <x v="431"/>
    <x v="0"/>
    <x v="0"/>
    <s v="Lafayette"/>
    <x v="14"/>
    <n v="47905"/>
    <x v="2"/>
    <s v="OFF-ST-10004459"/>
    <x v="1"/>
    <x v="4"/>
    <x v="459"/>
    <x v="2602"/>
    <n v="1"/>
    <n v="0"/>
    <x v="2864"/>
    <x v="2"/>
    <x v="0"/>
    <n v="1"/>
    <n v="6.6666666666666666E-2"/>
  </r>
  <r>
    <x v="4944"/>
    <s v="CA-2018-151372"/>
    <x v="64"/>
    <d v="2018-09-06T00:00:00"/>
    <s v="First Class"/>
    <s v="JH-15985"/>
    <x v="98"/>
    <x v="0"/>
    <x v="0"/>
    <s v="Redondo Beach"/>
    <x v="1"/>
    <n v="90278"/>
    <x v="1"/>
    <s v="OFF-PA-10004381"/>
    <x v="1"/>
    <x v="10"/>
    <x v="1684"/>
    <x v="3656"/>
    <n v="2"/>
    <n v="0"/>
    <x v="4177"/>
    <x v="1"/>
    <x v="1"/>
    <n v="0.33333333333333331"/>
    <n v="7.1428571428571425E-2"/>
  </r>
  <r>
    <x v="4945"/>
    <s v="CA-2018-151372"/>
    <x v="64"/>
    <d v="2018-09-06T00:00:00"/>
    <s v="First Class"/>
    <s v="JH-15985"/>
    <x v="98"/>
    <x v="0"/>
    <x v="0"/>
    <s v="Redondo Beach"/>
    <x v="1"/>
    <n v="90278"/>
    <x v="1"/>
    <s v="OFF-BI-10000050"/>
    <x v="1"/>
    <x v="8"/>
    <x v="347"/>
    <x v="2643"/>
    <n v="2"/>
    <n v="0.2"/>
    <x v="4192"/>
    <x v="1"/>
    <x v="1"/>
    <n v="0.33333333333333331"/>
    <n v="7.1428571428571425E-2"/>
  </r>
  <r>
    <x v="4946"/>
    <s v="CA-2018-151372"/>
    <x v="64"/>
    <d v="2018-09-06T00:00:00"/>
    <s v="First Class"/>
    <s v="JH-15985"/>
    <x v="98"/>
    <x v="0"/>
    <x v="0"/>
    <s v="Redondo Beach"/>
    <x v="1"/>
    <n v="90278"/>
    <x v="1"/>
    <s v="OFF-FA-10000304"/>
    <x v="1"/>
    <x v="13"/>
    <x v="52"/>
    <x v="1009"/>
    <n v="2"/>
    <n v="0"/>
    <x v="4193"/>
    <x v="1"/>
    <x v="1"/>
    <n v="0.33333333333333331"/>
    <n v="7.1428571428571425E-2"/>
  </r>
  <r>
    <x v="4947"/>
    <s v="CA-2016-102085"/>
    <x v="777"/>
    <d v="2016-10-09T00:00:00"/>
    <s v="Standard Class"/>
    <s v="JD-16015"/>
    <x v="557"/>
    <x v="0"/>
    <x v="0"/>
    <s v="Seattle"/>
    <x v="4"/>
    <n v="98115"/>
    <x v="1"/>
    <s v="OFF-LA-10002475"/>
    <x v="1"/>
    <x v="2"/>
    <x v="149"/>
    <x v="3204"/>
    <n v="4"/>
    <n v="0"/>
    <x v="4194"/>
    <x v="1"/>
    <x v="0"/>
    <n v="1"/>
    <n v="9.0909090909090912E-2"/>
  </r>
  <r>
    <x v="4948"/>
    <s v="CA-2019-107125"/>
    <x v="344"/>
    <d v="2019-12-02T00:00:00"/>
    <s v="Standard Class"/>
    <s v="BD-11320"/>
    <x v="217"/>
    <x v="0"/>
    <x v="0"/>
    <s v="Los Angeles"/>
    <x v="1"/>
    <n v="90045"/>
    <x v="1"/>
    <s v="OFF-BI-10001989"/>
    <x v="1"/>
    <x v="8"/>
    <x v="542"/>
    <x v="3668"/>
    <n v="7"/>
    <n v="0.2"/>
    <x v="4195"/>
    <x v="1"/>
    <x v="0"/>
    <n v="0.5"/>
    <n v="5.2631578947368418E-2"/>
  </r>
  <r>
    <x v="4949"/>
    <s v="CA-2019-107125"/>
    <x v="344"/>
    <d v="2019-12-02T00:00:00"/>
    <s v="Standard Class"/>
    <s v="BD-11320"/>
    <x v="217"/>
    <x v="0"/>
    <x v="0"/>
    <s v="Los Angeles"/>
    <x v="1"/>
    <n v="90045"/>
    <x v="1"/>
    <s v="FUR-FU-10000732"/>
    <x v="0"/>
    <x v="5"/>
    <x v="545"/>
    <x v="609"/>
    <n v="3"/>
    <n v="0"/>
    <x v="619"/>
    <x v="1"/>
    <x v="0"/>
    <n v="0.5"/>
    <n v="5.2631578947368418E-2"/>
  </r>
  <r>
    <x v="4950"/>
    <s v="CA-2018-125815"/>
    <x v="99"/>
    <d v="2018-11-01T00:00:00"/>
    <s v="Second Class"/>
    <s v="DL-13330"/>
    <x v="658"/>
    <x v="0"/>
    <x v="0"/>
    <s v="New York City"/>
    <x v="15"/>
    <n v="10009"/>
    <x v="3"/>
    <s v="OFF-AR-10004441"/>
    <x v="1"/>
    <x v="6"/>
    <x v="155"/>
    <x v="2162"/>
    <n v="3"/>
    <n v="0"/>
    <x v="1878"/>
    <x v="3"/>
    <x v="0"/>
    <n v="1"/>
    <n v="0.125"/>
  </r>
  <r>
    <x v="4951"/>
    <s v="CA-2017-144190"/>
    <x v="988"/>
    <d v="2017-06-13T00:00:00"/>
    <s v="Standard Class"/>
    <s v="NC-18415"/>
    <x v="720"/>
    <x v="0"/>
    <x v="0"/>
    <s v="Royal Oak"/>
    <x v="12"/>
    <n v="48073"/>
    <x v="2"/>
    <s v="OFF-PA-10000304"/>
    <x v="1"/>
    <x v="10"/>
    <x v="88"/>
    <x v="91"/>
    <n v="2"/>
    <n v="0"/>
    <x v="91"/>
    <x v="2"/>
    <x v="0"/>
    <n v="1"/>
    <n v="7.1428571428571425E-2"/>
  </r>
  <r>
    <x v="4952"/>
    <s v="CA-2019-117926"/>
    <x v="166"/>
    <d v="2019-12-12T00:00:00"/>
    <s v="Second Class"/>
    <s v="AS-10225"/>
    <x v="127"/>
    <x v="1"/>
    <x v="0"/>
    <s v="San Francisco"/>
    <x v="1"/>
    <n v="94109"/>
    <x v="1"/>
    <s v="OFF-AP-10002670"/>
    <x v="1"/>
    <x v="9"/>
    <x v="1699"/>
    <x v="3669"/>
    <n v="1"/>
    <n v="0"/>
    <x v="4196"/>
    <x v="1"/>
    <x v="1"/>
    <n v="1"/>
    <n v="7.6923076923076927E-2"/>
  </r>
  <r>
    <x v="4953"/>
    <s v="CA-2017-153906"/>
    <x v="199"/>
    <d v="2017-03-20T00:00:00"/>
    <s v="Standard Class"/>
    <s v="MS-17980"/>
    <x v="99"/>
    <x v="1"/>
    <x v="0"/>
    <s v="New York City"/>
    <x v="15"/>
    <n v="10009"/>
    <x v="3"/>
    <s v="TEC-PH-10001527"/>
    <x v="2"/>
    <x v="7"/>
    <x v="1285"/>
    <x v="3670"/>
    <n v="2"/>
    <n v="0"/>
    <x v="4197"/>
    <x v="3"/>
    <x v="0"/>
    <n v="1"/>
    <n v="9.0909090909090912E-2"/>
  </r>
  <r>
    <x v="4954"/>
    <s v="CA-2016-160262"/>
    <x v="3"/>
    <d v="2016-06-13T00:00:00"/>
    <s v="Second Class"/>
    <s v="TS-21205"/>
    <x v="131"/>
    <x v="1"/>
    <x v="0"/>
    <s v="North Las Vegas"/>
    <x v="33"/>
    <n v="89031"/>
    <x v="1"/>
    <s v="OFF-AR-10002335"/>
    <x v="1"/>
    <x v="6"/>
    <x v="679"/>
    <x v="3671"/>
    <n v="7"/>
    <n v="0"/>
    <x v="4198"/>
    <x v="1"/>
    <x v="0"/>
    <n v="0.33333333333333331"/>
    <n v="5.2631578947368418E-2"/>
  </r>
  <r>
    <x v="4955"/>
    <s v="CA-2016-160262"/>
    <x v="3"/>
    <d v="2016-06-13T00:00:00"/>
    <s v="Second Class"/>
    <s v="TS-21205"/>
    <x v="131"/>
    <x v="1"/>
    <x v="0"/>
    <s v="North Las Vegas"/>
    <x v="33"/>
    <n v="89031"/>
    <x v="1"/>
    <s v="OFF-PA-10003641"/>
    <x v="1"/>
    <x v="10"/>
    <x v="947"/>
    <x v="1219"/>
    <n v="3"/>
    <n v="0"/>
    <x v="1264"/>
    <x v="1"/>
    <x v="0"/>
    <n v="0.33333333333333331"/>
    <n v="5.2631578947368418E-2"/>
  </r>
  <r>
    <x v="4956"/>
    <s v="CA-2016-160262"/>
    <x v="3"/>
    <d v="2016-06-13T00:00:00"/>
    <s v="Second Class"/>
    <s v="TS-21205"/>
    <x v="131"/>
    <x v="1"/>
    <x v="0"/>
    <s v="North Las Vegas"/>
    <x v="33"/>
    <n v="89031"/>
    <x v="1"/>
    <s v="FUR-FU-10002685"/>
    <x v="0"/>
    <x v="5"/>
    <x v="1442"/>
    <x v="3672"/>
    <n v="2"/>
    <n v="0"/>
    <x v="4199"/>
    <x v="1"/>
    <x v="0"/>
    <n v="0.33333333333333331"/>
    <n v="5.2631578947368418E-2"/>
  </r>
  <r>
    <x v="4957"/>
    <s v="CA-2017-127607"/>
    <x v="305"/>
    <d v="2017-03-26T00:00:00"/>
    <s v="Standard Class"/>
    <s v="JK-15730"/>
    <x v="300"/>
    <x v="0"/>
    <x v="0"/>
    <s v="Carrollton"/>
    <x v="5"/>
    <n v="75007"/>
    <x v="2"/>
    <s v="OFF-BI-10001308"/>
    <x v="1"/>
    <x v="8"/>
    <x v="1360"/>
    <x v="3673"/>
    <n v="2"/>
    <n v="0.8"/>
    <x v="4200"/>
    <x v="2"/>
    <x v="0"/>
    <n v="0.5"/>
    <n v="0.05"/>
  </r>
  <r>
    <x v="4958"/>
    <s v="CA-2017-127607"/>
    <x v="305"/>
    <d v="2017-03-26T00:00:00"/>
    <s v="Standard Class"/>
    <s v="JK-15730"/>
    <x v="300"/>
    <x v="0"/>
    <x v="0"/>
    <s v="Carrollton"/>
    <x v="5"/>
    <n v="75007"/>
    <x v="2"/>
    <s v="OFF-FA-10003485"/>
    <x v="1"/>
    <x v="13"/>
    <x v="128"/>
    <x v="3674"/>
    <n v="9"/>
    <n v="0.2"/>
    <x v="4201"/>
    <x v="2"/>
    <x v="0"/>
    <n v="0.5"/>
    <n v="0.05"/>
  </r>
  <r>
    <x v="4959"/>
    <s v="CA-2018-166226"/>
    <x v="741"/>
    <d v="2018-11-22T00:00:00"/>
    <s v="Standard Class"/>
    <s v="TC-21535"/>
    <x v="426"/>
    <x v="2"/>
    <x v="0"/>
    <s v="Los Angeles"/>
    <x v="1"/>
    <n v="90008"/>
    <x v="1"/>
    <s v="TEC-PH-10003357"/>
    <x v="2"/>
    <x v="7"/>
    <x v="1071"/>
    <x v="3675"/>
    <n v="1"/>
    <n v="0.2"/>
    <x v="4202"/>
    <x v="1"/>
    <x v="0"/>
    <n v="0.5"/>
    <n v="0.1"/>
  </r>
  <r>
    <x v="4960"/>
    <s v="CA-2018-166226"/>
    <x v="741"/>
    <d v="2018-11-22T00:00:00"/>
    <s v="Standard Class"/>
    <s v="TC-21535"/>
    <x v="426"/>
    <x v="2"/>
    <x v="0"/>
    <s v="Los Angeles"/>
    <x v="1"/>
    <n v="90008"/>
    <x v="1"/>
    <s v="OFF-AP-10002867"/>
    <x v="1"/>
    <x v="9"/>
    <x v="1514"/>
    <x v="3676"/>
    <n v="1"/>
    <n v="0"/>
    <x v="4203"/>
    <x v="1"/>
    <x v="0"/>
    <n v="0.5"/>
    <n v="0.1"/>
  </r>
  <r>
    <x v="4961"/>
    <s v="CA-2016-156587"/>
    <x v="1009"/>
    <d v="2016-03-08T00:00:00"/>
    <s v="First Class"/>
    <s v="AB-10015"/>
    <x v="755"/>
    <x v="0"/>
    <x v="0"/>
    <s v="Seattle"/>
    <x v="4"/>
    <n v="98103"/>
    <x v="1"/>
    <s v="FUR-CH-10004477"/>
    <x v="0"/>
    <x v="1"/>
    <x v="213"/>
    <x v="3677"/>
    <n v="1"/>
    <n v="0.2"/>
    <x v="4204"/>
    <x v="1"/>
    <x v="0"/>
    <n v="0.33333333333333331"/>
    <n v="0.16666666666666666"/>
  </r>
  <r>
    <x v="4962"/>
    <s v="CA-2016-156587"/>
    <x v="1009"/>
    <d v="2016-03-08T00:00:00"/>
    <s v="First Class"/>
    <s v="AB-10015"/>
    <x v="755"/>
    <x v="0"/>
    <x v="0"/>
    <s v="Seattle"/>
    <x v="4"/>
    <n v="98103"/>
    <x v="1"/>
    <s v="OFF-AR-10001427"/>
    <x v="1"/>
    <x v="6"/>
    <x v="251"/>
    <x v="1465"/>
    <n v="3"/>
    <n v="0"/>
    <x v="4205"/>
    <x v="1"/>
    <x v="0"/>
    <n v="0.33333333333333331"/>
    <n v="0.16666666666666666"/>
  </r>
  <r>
    <x v="4963"/>
    <s v="CA-2016-156587"/>
    <x v="1009"/>
    <d v="2016-03-08T00:00:00"/>
    <s v="First Class"/>
    <s v="AB-10015"/>
    <x v="755"/>
    <x v="0"/>
    <x v="0"/>
    <s v="Seattle"/>
    <x v="4"/>
    <n v="98103"/>
    <x v="1"/>
    <s v="OFF-ST-10002344"/>
    <x v="1"/>
    <x v="4"/>
    <x v="865"/>
    <x v="423"/>
    <n v="3"/>
    <n v="0"/>
    <x v="2763"/>
    <x v="1"/>
    <x v="0"/>
    <n v="0.33333333333333331"/>
    <n v="0.16666666666666666"/>
  </r>
  <r>
    <x v="4964"/>
    <s v="CA-2018-141180"/>
    <x v="666"/>
    <d v="2018-05-19T00:00:00"/>
    <s v="Second Class"/>
    <s v="DP-13000"/>
    <x v="24"/>
    <x v="0"/>
    <x v="0"/>
    <s v="Fort Lauderdale"/>
    <x v="2"/>
    <n v="33311"/>
    <x v="0"/>
    <s v="OFF-BI-10000301"/>
    <x v="1"/>
    <x v="8"/>
    <x v="625"/>
    <x v="3678"/>
    <n v="4"/>
    <n v="0.7"/>
    <x v="4206"/>
    <x v="0"/>
    <x v="0"/>
    <n v="1"/>
    <n v="5.8823529411764705E-2"/>
  </r>
  <r>
    <x v="4965"/>
    <s v="CA-2017-109708"/>
    <x v="442"/>
    <d v="2017-05-28T00:00:00"/>
    <s v="Second Class"/>
    <s v="CY-12745"/>
    <x v="388"/>
    <x v="1"/>
    <x v="0"/>
    <s v="Columbia"/>
    <x v="18"/>
    <n v="38401"/>
    <x v="0"/>
    <s v="TEC-PH-10001944"/>
    <x v="2"/>
    <x v="7"/>
    <x v="1271"/>
    <x v="3679"/>
    <n v="4"/>
    <n v="0.2"/>
    <x v="4207"/>
    <x v="0"/>
    <x v="0"/>
    <n v="1"/>
    <n v="9.0909090909090912E-2"/>
  </r>
  <r>
    <x v="4966"/>
    <s v="CA-2017-122406"/>
    <x v="991"/>
    <d v="2017-08-05T00:00:00"/>
    <s v="Second Class"/>
    <s v="BE-11455"/>
    <x v="534"/>
    <x v="2"/>
    <x v="0"/>
    <s v="Providence"/>
    <x v="34"/>
    <n v="2908"/>
    <x v="3"/>
    <s v="TEC-PH-10001527"/>
    <x v="2"/>
    <x v="7"/>
    <x v="1285"/>
    <x v="3680"/>
    <n v="3"/>
    <n v="0"/>
    <x v="4208"/>
    <x v="3"/>
    <x v="0"/>
    <n v="0.25"/>
    <n v="7.6923076923076927E-2"/>
  </r>
  <r>
    <x v="4967"/>
    <s v="CA-2017-122406"/>
    <x v="991"/>
    <d v="2017-08-05T00:00:00"/>
    <s v="Second Class"/>
    <s v="BE-11455"/>
    <x v="534"/>
    <x v="2"/>
    <x v="0"/>
    <s v="Providence"/>
    <x v="34"/>
    <n v="2908"/>
    <x v="3"/>
    <s v="OFF-PA-10001307"/>
    <x v="1"/>
    <x v="10"/>
    <x v="792"/>
    <x v="3681"/>
    <n v="2"/>
    <n v="0"/>
    <x v="4209"/>
    <x v="3"/>
    <x v="0"/>
    <n v="0.25"/>
    <n v="7.6923076923076927E-2"/>
  </r>
  <r>
    <x v="4968"/>
    <s v="CA-2017-122406"/>
    <x v="991"/>
    <d v="2017-08-05T00:00:00"/>
    <s v="Second Class"/>
    <s v="BE-11455"/>
    <x v="534"/>
    <x v="2"/>
    <x v="0"/>
    <s v="Providence"/>
    <x v="34"/>
    <n v="2908"/>
    <x v="3"/>
    <s v="TEC-AC-10004571"/>
    <x v="2"/>
    <x v="11"/>
    <x v="409"/>
    <x v="1664"/>
    <n v="2"/>
    <n v="0"/>
    <x v="4210"/>
    <x v="3"/>
    <x v="0"/>
    <n v="0.25"/>
    <n v="7.6923076923076927E-2"/>
  </r>
  <r>
    <x v="4969"/>
    <s v="CA-2017-122406"/>
    <x v="991"/>
    <d v="2017-08-05T00:00:00"/>
    <s v="Second Class"/>
    <s v="BE-11455"/>
    <x v="534"/>
    <x v="2"/>
    <x v="0"/>
    <s v="Providence"/>
    <x v="34"/>
    <n v="2908"/>
    <x v="3"/>
    <s v="FUR-CH-10001973"/>
    <x v="0"/>
    <x v="1"/>
    <x v="905"/>
    <x v="3682"/>
    <n v="1"/>
    <n v="0"/>
    <x v="4211"/>
    <x v="3"/>
    <x v="0"/>
    <n v="0.25"/>
    <n v="7.6923076923076927E-2"/>
  </r>
  <r>
    <x v="4970"/>
    <s v="US-2018-153815"/>
    <x v="61"/>
    <d v="2018-11-09T00:00:00"/>
    <s v="First Class"/>
    <s v="KL-16555"/>
    <x v="126"/>
    <x v="1"/>
    <x v="0"/>
    <s v="Jacksonville"/>
    <x v="2"/>
    <n v="32216"/>
    <x v="0"/>
    <s v="FUR-CH-10000513"/>
    <x v="0"/>
    <x v="1"/>
    <x v="70"/>
    <x v="3683"/>
    <n v="2"/>
    <n v="0.2"/>
    <x v="4212"/>
    <x v="0"/>
    <x v="0"/>
    <n v="0.25"/>
    <n v="4.5454545454545456E-2"/>
  </r>
  <r>
    <x v="4971"/>
    <s v="US-2018-153815"/>
    <x v="61"/>
    <d v="2018-11-09T00:00:00"/>
    <s v="First Class"/>
    <s v="KL-16555"/>
    <x v="126"/>
    <x v="1"/>
    <x v="0"/>
    <s v="Jacksonville"/>
    <x v="2"/>
    <n v="32216"/>
    <x v="0"/>
    <s v="OFF-PA-10002421"/>
    <x v="1"/>
    <x v="10"/>
    <x v="1425"/>
    <x v="3684"/>
    <n v="2"/>
    <n v="0.2"/>
    <x v="4213"/>
    <x v="0"/>
    <x v="0"/>
    <n v="0.25"/>
    <n v="4.5454545454545456E-2"/>
  </r>
  <r>
    <x v="4972"/>
    <s v="US-2018-153815"/>
    <x v="61"/>
    <d v="2018-11-09T00:00:00"/>
    <s v="First Class"/>
    <s v="KL-16555"/>
    <x v="126"/>
    <x v="1"/>
    <x v="0"/>
    <s v="Jacksonville"/>
    <x v="2"/>
    <n v="32216"/>
    <x v="0"/>
    <s v="FUR-FU-10004090"/>
    <x v="0"/>
    <x v="5"/>
    <x v="642"/>
    <x v="3685"/>
    <n v="2"/>
    <n v="0.2"/>
    <x v="4214"/>
    <x v="0"/>
    <x v="0"/>
    <n v="0.25"/>
    <n v="4.5454545454545456E-2"/>
  </r>
  <r>
    <x v="4973"/>
    <s v="US-2018-153815"/>
    <x v="61"/>
    <d v="2018-11-09T00:00:00"/>
    <s v="First Class"/>
    <s v="KL-16555"/>
    <x v="126"/>
    <x v="1"/>
    <x v="0"/>
    <s v="Jacksonville"/>
    <x v="2"/>
    <n v="32216"/>
    <x v="0"/>
    <s v="OFF-PA-10004071"/>
    <x v="1"/>
    <x v="10"/>
    <x v="417"/>
    <x v="1666"/>
    <n v="2"/>
    <n v="0.2"/>
    <x v="1764"/>
    <x v="0"/>
    <x v="0"/>
    <n v="0.25"/>
    <n v="4.5454545454545456E-2"/>
  </r>
  <r>
    <x v="4974"/>
    <s v="CA-2018-164896"/>
    <x v="77"/>
    <d v="2018-11-12T00:00:00"/>
    <s v="Standard Class"/>
    <s v="PS-19045"/>
    <x v="390"/>
    <x v="2"/>
    <x v="0"/>
    <s v="Oceanside"/>
    <x v="1"/>
    <n v="92054"/>
    <x v="1"/>
    <s v="OFF-PA-10002246"/>
    <x v="1"/>
    <x v="10"/>
    <x v="1395"/>
    <x v="3686"/>
    <n v="2"/>
    <n v="0"/>
    <x v="4215"/>
    <x v="1"/>
    <x v="0"/>
    <n v="1"/>
    <n v="7.6923076923076927E-2"/>
  </r>
  <r>
    <x v="4975"/>
    <s v="CA-2017-142202"/>
    <x v="227"/>
    <d v="2017-09-23T00:00:00"/>
    <s v="Second Class"/>
    <s v="JR-16210"/>
    <x v="335"/>
    <x v="1"/>
    <x v="0"/>
    <s v="Jacksonville"/>
    <x v="2"/>
    <n v="32216"/>
    <x v="0"/>
    <s v="TEC-AC-10003198"/>
    <x v="2"/>
    <x v="11"/>
    <x v="768"/>
    <x v="3687"/>
    <n v="9"/>
    <n v="0.2"/>
    <x v="4216"/>
    <x v="0"/>
    <x v="0"/>
    <n v="1"/>
    <n v="0.1"/>
  </r>
  <r>
    <x v="4976"/>
    <s v="CA-2017-165050"/>
    <x v="214"/>
    <d v="2017-12-09T00:00:00"/>
    <s v="First Class"/>
    <s v="AH-10210"/>
    <x v="117"/>
    <x v="0"/>
    <x v="0"/>
    <s v="New York City"/>
    <x v="15"/>
    <n v="10024"/>
    <x v="3"/>
    <s v="OFF-BI-10001031"/>
    <x v="1"/>
    <x v="8"/>
    <x v="874"/>
    <x v="794"/>
    <n v="5"/>
    <n v="0.2"/>
    <x v="4217"/>
    <x v="3"/>
    <x v="0"/>
    <n v="0.33333333333333331"/>
    <n v="7.6923076923076927E-2"/>
  </r>
  <r>
    <x v="4977"/>
    <s v="CA-2017-165050"/>
    <x v="214"/>
    <d v="2017-12-09T00:00:00"/>
    <s v="First Class"/>
    <s v="AH-10210"/>
    <x v="117"/>
    <x v="0"/>
    <x v="0"/>
    <s v="New York City"/>
    <x v="15"/>
    <n v="10024"/>
    <x v="3"/>
    <s v="OFF-BI-10003727"/>
    <x v="1"/>
    <x v="8"/>
    <x v="805"/>
    <x v="1314"/>
    <n v="2"/>
    <n v="0.2"/>
    <x v="4218"/>
    <x v="3"/>
    <x v="0"/>
    <n v="0.33333333333333331"/>
    <n v="7.6923076923076927E-2"/>
  </r>
  <r>
    <x v="4978"/>
    <s v="CA-2017-165050"/>
    <x v="214"/>
    <d v="2017-12-09T00:00:00"/>
    <s v="First Class"/>
    <s v="AH-10210"/>
    <x v="117"/>
    <x v="0"/>
    <x v="0"/>
    <s v="New York City"/>
    <x v="15"/>
    <n v="10024"/>
    <x v="3"/>
    <s v="TEC-PH-10001336"/>
    <x v="2"/>
    <x v="7"/>
    <x v="950"/>
    <x v="3688"/>
    <n v="6"/>
    <n v="0"/>
    <x v="4219"/>
    <x v="3"/>
    <x v="0"/>
    <n v="0.33333333333333331"/>
    <n v="7.6923076923076927E-2"/>
  </r>
  <r>
    <x v="4979"/>
    <s v="US-2018-131114"/>
    <x v="10"/>
    <d v="2018-12-13T00:00:00"/>
    <s v="Second Class"/>
    <s v="RW-19630"/>
    <x v="338"/>
    <x v="1"/>
    <x v="0"/>
    <s v="Chicago"/>
    <x v="10"/>
    <n v="60610"/>
    <x v="2"/>
    <s v="OFF-SU-10001664"/>
    <x v="1"/>
    <x v="14"/>
    <x v="1241"/>
    <x v="3689"/>
    <n v="3"/>
    <n v="0.2"/>
    <x v="4220"/>
    <x v="2"/>
    <x v="0"/>
    <n v="0.33333333333333331"/>
    <n v="6.25E-2"/>
  </r>
  <r>
    <x v="4980"/>
    <s v="US-2018-131114"/>
    <x v="10"/>
    <d v="2018-12-13T00:00:00"/>
    <s v="Second Class"/>
    <s v="RW-19630"/>
    <x v="338"/>
    <x v="1"/>
    <x v="0"/>
    <s v="Chicago"/>
    <x v="10"/>
    <n v="60610"/>
    <x v="2"/>
    <s v="OFF-AP-10003971"/>
    <x v="1"/>
    <x v="9"/>
    <x v="923"/>
    <x v="3690"/>
    <n v="2"/>
    <n v="0.8"/>
    <x v="4221"/>
    <x v="2"/>
    <x v="0"/>
    <n v="0.33333333333333331"/>
    <n v="6.25E-2"/>
  </r>
  <r>
    <x v="4981"/>
    <s v="US-2018-131114"/>
    <x v="10"/>
    <d v="2018-12-13T00:00:00"/>
    <s v="Second Class"/>
    <s v="RW-19630"/>
    <x v="338"/>
    <x v="1"/>
    <x v="0"/>
    <s v="Chicago"/>
    <x v="10"/>
    <n v="60610"/>
    <x v="2"/>
    <s v="TEC-AC-10000199"/>
    <x v="2"/>
    <x v="11"/>
    <x v="1618"/>
    <x v="3184"/>
    <n v="4"/>
    <n v="0.2"/>
    <x v="3586"/>
    <x v="2"/>
    <x v="0"/>
    <n v="0.33333333333333331"/>
    <n v="6.25E-2"/>
  </r>
  <r>
    <x v="4982"/>
    <s v="CA-2016-160066"/>
    <x v="912"/>
    <d v="2016-11-22T00:00:00"/>
    <s v="Standard Class"/>
    <s v="AH-10075"/>
    <x v="340"/>
    <x v="1"/>
    <x v="0"/>
    <s v="Huntington Beach"/>
    <x v="1"/>
    <n v="92646"/>
    <x v="1"/>
    <s v="OFF-LA-10001045"/>
    <x v="1"/>
    <x v="2"/>
    <x v="708"/>
    <x v="3691"/>
    <n v="2"/>
    <n v="0"/>
    <x v="4222"/>
    <x v="1"/>
    <x v="0"/>
    <n v="1"/>
    <n v="0.05"/>
  </r>
  <r>
    <x v="4983"/>
    <s v="CA-2018-109925"/>
    <x v="61"/>
    <d v="2018-11-10T00:00:00"/>
    <s v="Second Class"/>
    <s v="IM-15070"/>
    <x v="5"/>
    <x v="0"/>
    <x v="0"/>
    <s v="San Diego"/>
    <x v="1"/>
    <n v="92105"/>
    <x v="1"/>
    <s v="OFF-ST-10003442"/>
    <x v="1"/>
    <x v="4"/>
    <x v="86"/>
    <x v="3692"/>
    <n v="3"/>
    <n v="0"/>
    <x v="4223"/>
    <x v="1"/>
    <x v="0"/>
    <n v="1"/>
    <n v="4.7619047619047616E-2"/>
  </r>
  <r>
    <x v="4984"/>
    <s v="CA-2017-160696"/>
    <x v="684"/>
    <d v="2017-09-10T00:00:00"/>
    <s v="Standard Class"/>
    <s v="CK-12760"/>
    <x v="316"/>
    <x v="1"/>
    <x v="0"/>
    <s v="Nashville"/>
    <x v="18"/>
    <n v="37211"/>
    <x v="0"/>
    <s v="OFF-FA-10003059"/>
    <x v="1"/>
    <x v="13"/>
    <x v="802"/>
    <x v="3693"/>
    <n v="5"/>
    <n v="0.2"/>
    <x v="4224"/>
    <x v="0"/>
    <x v="0"/>
    <n v="1"/>
    <n v="7.1428571428571425E-2"/>
  </r>
  <r>
    <x v="4985"/>
    <s v="CA-2016-125171"/>
    <x v="1010"/>
    <d v="2016-09-03T00:00:00"/>
    <s v="Same Day"/>
    <s v="AG-10390"/>
    <x v="369"/>
    <x v="0"/>
    <x v="0"/>
    <s v="New York City"/>
    <x v="15"/>
    <n v="10009"/>
    <x v="3"/>
    <s v="OFF-LA-10001175"/>
    <x v="1"/>
    <x v="2"/>
    <x v="781"/>
    <x v="936"/>
    <n v="5"/>
    <n v="0"/>
    <x v="970"/>
    <x v="3"/>
    <x v="0"/>
    <n v="1"/>
    <n v="0.125"/>
  </r>
  <r>
    <x v="4986"/>
    <s v="CA-2018-149279"/>
    <x v="423"/>
    <d v="2018-04-28T00:00:00"/>
    <s v="Standard Class"/>
    <s v="CL-12700"/>
    <x v="642"/>
    <x v="2"/>
    <x v="0"/>
    <s v="Colorado Springs"/>
    <x v="22"/>
    <n v="80906"/>
    <x v="1"/>
    <s v="OFF-PA-10003441"/>
    <x v="1"/>
    <x v="10"/>
    <x v="490"/>
    <x v="12"/>
    <n v="3"/>
    <n v="0.2"/>
    <x v="12"/>
    <x v="1"/>
    <x v="0"/>
    <n v="0.33333333333333331"/>
    <n v="0.125"/>
  </r>
  <r>
    <x v="4987"/>
    <s v="CA-2018-149279"/>
    <x v="423"/>
    <d v="2018-04-28T00:00:00"/>
    <s v="Standard Class"/>
    <s v="CL-12700"/>
    <x v="642"/>
    <x v="2"/>
    <x v="0"/>
    <s v="Colorado Springs"/>
    <x v="22"/>
    <n v="80906"/>
    <x v="1"/>
    <s v="FUR-CH-10004287"/>
    <x v="0"/>
    <x v="1"/>
    <x v="158"/>
    <x v="3694"/>
    <n v="6"/>
    <n v="0.2"/>
    <x v="4225"/>
    <x v="1"/>
    <x v="0"/>
    <n v="0.33333333333333331"/>
    <n v="0.125"/>
  </r>
  <r>
    <x v="4988"/>
    <s v="CA-2018-149279"/>
    <x v="423"/>
    <d v="2018-04-28T00:00:00"/>
    <s v="Standard Class"/>
    <s v="CL-12700"/>
    <x v="642"/>
    <x v="2"/>
    <x v="0"/>
    <s v="Colorado Springs"/>
    <x v="22"/>
    <n v="80906"/>
    <x v="1"/>
    <s v="OFF-BI-10004040"/>
    <x v="1"/>
    <x v="8"/>
    <x v="1487"/>
    <x v="3695"/>
    <n v="2"/>
    <n v="0.7"/>
    <x v="4226"/>
    <x v="1"/>
    <x v="0"/>
    <n v="0.33333333333333331"/>
    <n v="0.125"/>
  </r>
  <r>
    <x v="4989"/>
    <s v="CA-2019-107321"/>
    <x v="515"/>
    <d v="2019-09-04T00:00:00"/>
    <s v="Standard Class"/>
    <s v="AW-10930"/>
    <x v="585"/>
    <x v="2"/>
    <x v="0"/>
    <s v="San Francisco"/>
    <x v="1"/>
    <n v="94110"/>
    <x v="1"/>
    <s v="OFF-BI-10004022"/>
    <x v="1"/>
    <x v="8"/>
    <x v="755"/>
    <x v="408"/>
    <n v="3"/>
    <n v="0.2"/>
    <x v="495"/>
    <x v="1"/>
    <x v="0"/>
    <n v="0.5"/>
    <n v="6.25E-2"/>
  </r>
  <r>
    <x v="4990"/>
    <s v="CA-2019-107321"/>
    <x v="515"/>
    <d v="2019-09-04T00:00:00"/>
    <s v="Standard Class"/>
    <s v="AW-10930"/>
    <x v="585"/>
    <x v="2"/>
    <x v="0"/>
    <s v="San Francisco"/>
    <x v="1"/>
    <n v="94110"/>
    <x v="1"/>
    <s v="TEC-PH-10002200"/>
    <x v="2"/>
    <x v="7"/>
    <x v="1480"/>
    <x v="3696"/>
    <n v="4"/>
    <n v="0.2"/>
    <x v="4227"/>
    <x v="1"/>
    <x v="0"/>
    <n v="0.5"/>
    <n v="6.25E-2"/>
  </r>
  <r>
    <x v="4991"/>
    <s v="US-2019-122714"/>
    <x v="226"/>
    <d v="2019-12-13T00:00:00"/>
    <s v="Standard Class"/>
    <s v="HG-14965"/>
    <x v="428"/>
    <x v="1"/>
    <x v="0"/>
    <s v="Chicago"/>
    <x v="10"/>
    <n v="60653"/>
    <x v="2"/>
    <s v="OFF-BI-10001120"/>
    <x v="1"/>
    <x v="8"/>
    <x v="1615"/>
    <x v="3697"/>
    <n v="5"/>
    <n v="0.8"/>
    <x v="4228"/>
    <x v="2"/>
    <x v="0"/>
    <n v="1"/>
    <n v="5.8823529411764705E-2"/>
  </r>
  <r>
    <x v="4992"/>
    <s v="CA-2017-153038"/>
    <x v="217"/>
    <d v="2017-12-25T00:00:00"/>
    <s v="Standard Class"/>
    <s v="RB-19645"/>
    <x v="516"/>
    <x v="1"/>
    <x v="0"/>
    <s v="Memphis"/>
    <x v="18"/>
    <n v="38109"/>
    <x v="0"/>
    <s v="OFF-EN-10000461"/>
    <x v="1"/>
    <x v="12"/>
    <x v="753"/>
    <x v="3698"/>
    <n v="8"/>
    <n v="0.2"/>
    <x v="4229"/>
    <x v="0"/>
    <x v="0"/>
    <n v="0.33333333333333331"/>
    <n v="0.14285714285714285"/>
  </r>
  <r>
    <x v="4993"/>
    <s v="CA-2017-153038"/>
    <x v="217"/>
    <d v="2017-12-25T00:00:00"/>
    <s v="Standard Class"/>
    <s v="RB-19645"/>
    <x v="516"/>
    <x v="1"/>
    <x v="0"/>
    <s v="Memphis"/>
    <x v="18"/>
    <n v="38109"/>
    <x v="0"/>
    <s v="OFF-LA-10004008"/>
    <x v="1"/>
    <x v="2"/>
    <x v="1223"/>
    <x v="3699"/>
    <n v="8"/>
    <n v="0.2"/>
    <x v="4230"/>
    <x v="0"/>
    <x v="0"/>
    <n v="0.33333333333333331"/>
    <n v="0.14285714285714285"/>
  </r>
  <r>
    <x v="4994"/>
    <s v="CA-2017-153038"/>
    <x v="217"/>
    <d v="2017-12-25T00:00:00"/>
    <s v="Standard Class"/>
    <s v="RB-19645"/>
    <x v="516"/>
    <x v="1"/>
    <x v="0"/>
    <s v="Memphis"/>
    <x v="18"/>
    <n v="38109"/>
    <x v="0"/>
    <s v="FUR-FU-10000221"/>
    <x v="0"/>
    <x v="5"/>
    <x v="534"/>
    <x v="2352"/>
    <n v="5"/>
    <n v="0.2"/>
    <x v="4231"/>
    <x v="0"/>
    <x v="0"/>
    <n v="0.33333333333333331"/>
    <n v="0.14285714285714285"/>
  </r>
  <r>
    <x v="4995"/>
    <s v="CA-2016-132227"/>
    <x v="130"/>
    <d v="2016-11-10T00:00:00"/>
    <s v="Standard Class"/>
    <s v="SZ-20035"/>
    <x v="449"/>
    <x v="2"/>
    <x v="0"/>
    <s v="New York City"/>
    <x v="15"/>
    <n v="10011"/>
    <x v="3"/>
    <s v="OFF-BI-10000962"/>
    <x v="1"/>
    <x v="8"/>
    <x v="1513"/>
    <x v="3700"/>
    <n v="4"/>
    <n v="0.2"/>
    <x v="4232"/>
    <x v="3"/>
    <x v="0"/>
    <n v="1"/>
    <n v="0.05"/>
  </r>
  <r>
    <x v="4996"/>
    <s v="CA-2019-155824"/>
    <x v="434"/>
    <d v="2019-03-15T00:00:00"/>
    <s v="Standard Class"/>
    <s v="KS-16300"/>
    <x v="754"/>
    <x v="1"/>
    <x v="0"/>
    <s v="Raleigh"/>
    <x v="3"/>
    <n v="27604"/>
    <x v="0"/>
    <s v="OFF-AP-10000390"/>
    <x v="1"/>
    <x v="9"/>
    <x v="1700"/>
    <x v="3701"/>
    <n v="1"/>
    <n v="0.2"/>
    <x v="4233"/>
    <x v="0"/>
    <x v="0"/>
    <n v="0.5"/>
    <n v="0.25"/>
  </r>
  <r>
    <x v="4997"/>
    <s v="CA-2019-155824"/>
    <x v="434"/>
    <d v="2019-03-15T00:00:00"/>
    <s v="Standard Class"/>
    <s v="KS-16300"/>
    <x v="754"/>
    <x v="1"/>
    <x v="0"/>
    <s v="Raleigh"/>
    <x v="3"/>
    <n v="27604"/>
    <x v="0"/>
    <s v="OFF-BI-10000014"/>
    <x v="1"/>
    <x v="8"/>
    <x v="634"/>
    <x v="3702"/>
    <n v="4"/>
    <n v="0.7"/>
    <x v="4234"/>
    <x v="0"/>
    <x v="0"/>
    <n v="0.5"/>
    <n v="0.25"/>
  </r>
  <r>
    <x v="4998"/>
    <s v="CA-2018-129238"/>
    <x v="1011"/>
    <d v="2018-02-04T00:00:00"/>
    <s v="Standard Class"/>
    <s v="SC-20050"/>
    <x v="337"/>
    <x v="2"/>
    <x v="0"/>
    <s v="Los Angeles"/>
    <x v="1"/>
    <n v="90045"/>
    <x v="1"/>
    <s v="TEC-PH-10004120"/>
    <x v="2"/>
    <x v="7"/>
    <x v="1534"/>
    <x v="3703"/>
    <n v="1"/>
    <n v="0.2"/>
    <x v="4235"/>
    <x v="1"/>
    <x v="0"/>
    <n v="0.5"/>
    <n v="6.6666666666666666E-2"/>
  </r>
  <r>
    <x v="4999"/>
    <s v="CA-2018-129238"/>
    <x v="1011"/>
    <d v="2018-02-04T00:00:00"/>
    <s v="Standard Class"/>
    <s v="SC-20050"/>
    <x v="337"/>
    <x v="2"/>
    <x v="0"/>
    <s v="Los Angeles"/>
    <x v="1"/>
    <n v="90045"/>
    <x v="1"/>
    <s v="OFF-PA-10002764"/>
    <x v="1"/>
    <x v="10"/>
    <x v="33"/>
    <x v="3704"/>
    <n v="5"/>
    <n v="0"/>
    <x v="4236"/>
    <x v="1"/>
    <x v="0"/>
    <n v="0.5"/>
    <n v="6.6666666666666666E-2"/>
  </r>
  <r>
    <x v="5000"/>
    <s v="CA-2019-159688"/>
    <x v="917"/>
    <d v="2019-05-12T00:00:00"/>
    <s v="Standard Class"/>
    <s v="AB-10060"/>
    <x v="144"/>
    <x v="2"/>
    <x v="0"/>
    <s v="Los Angeles"/>
    <x v="1"/>
    <n v="90004"/>
    <x v="1"/>
    <s v="TEC-AC-10000736"/>
    <x v="2"/>
    <x v="11"/>
    <x v="1094"/>
    <x v="3705"/>
    <n v="1"/>
    <n v="0"/>
    <x v="4237"/>
    <x v="1"/>
    <x v="0"/>
    <n v="1"/>
    <n v="5.5555555555555552E-2"/>
  </r>
  <r>
    <x v="5001"/>
    <s v="CA-2018-136126"/>
    <x v="1012"/>
    <d v="2018-05-24T00:00:00"/>
    <s v="Same Day"/>
    <s v="EH-14125"/>
    <x v="258"/>
    <x v="2"/>
    <x v="0"/>
    <s v="Newport News"/>
    <x v="17"/>
    <n v="23602"/>
    <x v="0"/>
    <s v="OFF-SU-10000898"/>
    <x v="1"/>
    <x v="14"/>
    <x v="1190"/>
    <x v="1695"/>
    <n v="5"/>
    <n v="0"/>
    <x v="1796"/>
    <x v="0"/>
    <x v="0"/>
    <n v="0.5"/>
    <n v="5.5555555555555552E-2"/>
  </r>
  <r>
    <x v="5002"/>
    <s v="CA-2018-136126"/>
    <x v="1012"/>
    <d v="2018-05-24T00:00:00"/>
    <s v="Same Day"/>
    <s v="EH-14125"/>
    <x v="258"/>
    <x v="2"/>
    <x v="0"/>
    <s v="Newport News"/>
    <x v="17"/>
    <n v="23602"/>
    <x v="0"/>
    <s v="OFF-PA-10004327"/>
    <x v="1"/>
    <x v="10"/>
    <x v="137"/>
    <x v="879"/>
    <n v="4"/>
    <n v="0"/>
    <x v="912"/>
    <x v="0"/>
    <x v="0"/>
    <n v="0.5"/>
    <n v="5.5555555555555552E-2"/>
  </r>
  <r>
    <x v="5003"/>
    <s v="CA-2018-155033"/>
    <x v="877"/>
    <d v="2018-10-12T00:00:00"/>
    <s v="Standard Class"/>
    <s v="CC-12475"/>
    <x v="693"/>
    <x v="0"/>
    <x v="0"/>
    <s v="Los Angeles"/>
    <x v="1"/>
    <n v="90032"/>
    <x v="1"/>
    <s v="OFF-PA-10000143"/>
    <x v="1"/>
    <x v="10"/>
    <x v="1701"/>
    <x v="232"/>
    <n v="2"/>
    <n v="0"/>
    <x v="4238"/>
    <x v="1"/>
    <x v="0"/>
    <n v="1"/>
    <n v="7.6923076923076927E-2"/>
  </r>
  <r>
    <x v="5004"/>
    <s v="CA-2016-156006"/>
    <x v="1013"/>
    <d v="2016-05-02T00:00:00"/>
    <s v="Second Class"/>
    <s v="TM-21010"/>
    <x v="612"/>
    <x v="0"/>
    <x v="0"/>
    <s v="Jackson"/>
    <x v="35"/>
    <n v="39212"/>
    <x v="0"/>
    <s v="TEC-AC-10002550"/>
    <x v="2"/>
    <x v="11"/>
    <x v="1351"/>
    <x v="3706"/>
    <n v="3"/>
    <n v="0"/>
    <x v="4239"/>
    <x v="0"/>
    <x v="0"/>
    <n v="1"/>
    <n v="5.2631578947368418E-2"/>
  </r>
  <r>
    <x v="5005"/>
    <s v="CA-2017-158659"/>
    <x v="113"/>
    <d v="2017-11-14T00:00:00"/>
    <s v="Second Class"/>
    <s v="SC-20695"/>
    <x v="281"/>
    <x v="1"/>
    <x v="0"/>
    <s v="Richmond"/>
    <x v="14"/>
    <n v="47374"/>
    <x v="2"/>
    <s v="OFF-ST-10003306"/>
    <x v="1"/>
    <x v="4"/>
    <x v="385"/>
    <x v="412"/>
    <n v="5"/>
    <n v="0"/>
    <x v="422"/>
    <x v="2"/>
    <x v="0"/>
    <n v="1"/>
    <n v="7.1428571428571425E-2"/>
  </r>
  <r>
    <x v="5006"/>
    <s v="CA-2017-169796"/>
    <x v="529"/>
    <d v="2017-11-14T00:00:00"/>
    <s v="Standard Class"/>
    <s v="Dp-13240"/>
    <x v="656"/>
    <x v="2"/>
    <x v="0"/>
    <s v="New York City"/>
    <x v="15"/>
    <n v="10035"/>
    <x v="3"/>
    <s v="TEC-MA-10000045"/>
    <x v="2"/>
    <x v="15"/>
    <x v="1702"/>
    <x v="3707"/>
    <n v="2"/>
    <n v="0"/>
    <x v="4240"/>
    <x v="3"/>
    <x v="0"/>
    <n v="0.5"/>
    <n v="3.4482758620689655E-2"/>
  </r>
  <r>
    <x v="5007"/>
    <s v="CA-2017-169796"/>
    <x v="529"/>
    <d v="2017-11-14T00:00:00"/>
    <s v="Standard Class"/>
    <s v="Dp-13240"/>
    <x v="656"/>
    <x v="2"/>
    <x v="0"/>
    <s v="New York City"/>
    <x v="15"/>
    <n v="10035"/>
    <x v="3"/>
    <s v="OFF-ST-10001505"/>
    <x v="1"/>
    <x v="4"/>
    <x v="1183"/>
    <x v="1465"/>
    <n v="3"/>
    <n v="0"/>
    <x v="4241"/>
    <x v="3"/>
    <x v="0"/>
    <n v="0.5"/>
    <n v="3.4482758620689655E-2"/>
  </r>
  <r>
    <x v="5008"/>
    <s v="CA-2017-102876"/>
    <x v="67"/>
    <d v="2017-09-14T00:00:00"/>
    <s v="Standard Class"/>
    <s v="LR-17035"/>
    <x v="756"/>
    <x v="1"/>
    <x v="0"/>
    <s v="Philadelphia"/>
    <x v="9"/>
    <n v="19134"/>
    <x v="3"/>
    <s v="OFF-BI-10004781"/>
    <x v="1"/>
    <x v="8"/>
    <x v="133"/>
    <x v="3708"/>
    <n v="1"/>
    <n v="0.7"/>
    <x v="4242"/>
    <x v="3"/>
    <x v="0"/>
    <n v="0.33333333333333331"/>
    <n v="8.3333333333333329E-2"/>
  </r>
  <r>
    <x v="5009"/>
    <s v="CA-2017-102876"/>
    <x v="67"/>
    <d v="2017-09-14T00:00:00"/>
    <s v="Standard Class"/>
    <s v="LR-17035"/>
    <x v="756"/>
    <x v="1"/>
    <x v="0"/>
    <s v="Philadelphia"/>
    <x v="9"/>
    <n v="19134"/>
    <x v="3"/>
    <s v="TEC-PH-10002680"/>
    <x v="2"/>
    <x v="7"/>
    <x v="420"/>
    <x v="3709"/>
    <n v="6"/>
    <n v="0.4"/>
    <x v="4243"/>
    <x v="3"/>
    <x v="0"/>
    <n v="0.33333333333333331"/>
    <n v="8.3333333333333329E-2"/>
  </r>
  <r>
    <x v="5010"/>
    <s v="CA-2017-102876"/>
    <x v="67"/>
    <d v="2017-09-14T00:00:00"/>
    <s v="Standard Class"/>
    <s v="LR-17035"/>
    <x v="756"/>
    <x v="1"/>
    <x v="0"/>
    <s v="Philadelphia"/>
    <x v="9"/>
    <n v="19134"/>
    <x v="3"/>
    <s v="OFF-BI-10000848"/>
    <x v="1"/>
    <x v="8"/>
    <x v="520"/>
    <x v="3710"/>
    <n v="3"/>
    <n v="0.7"/>
    <x v="4244"/>
    <x v="3"/>
    <x v="0"/>
    <n v="0.33333333333333331"/>
    <n v="8.3333333333333329E-2"/>
  </r>
  <r>
    <x v="5011"/>
    <s v="US-2019-139647"/>
    <x v="943"/>
    <d v="2019-05-13T00:00:00"/>
    <s v="First Class"/>
    <s v="TS-21370"/>
    <x v="477"/>
    <x v="1"/>
    <x v="0"/>
    <s v="Phoenix"/>
    <x v="16"/>
    <n v="85023"/>
    <x v="1"/>
    <s v="FUR-BO-10004467"/>
    <x v="0"/>
    <x v="0"/>
    <x v="892"/>
    <x v="3711"/>
    <n v="7"/>
    <n v="0.7"/>
    <x v="4245"/>
    <x v="1"/>
    <x v="0"/>
    <n v="1"/>
    <n v="6.6666666666666666E-2"/>
  </r>
  <r>
    <x v="5012"/>
    <s v="US-2019-160465"/>
    <x v="246"/>
    <d v="2019-07-26T00:00:00"/>
    <s v="Standard Class"/>
    <s v="SW-20350"/>
    <x v="680"/>
    <x v="2"/>
    <x v="0"/>
    <s v="Cleveland"/>
    <x v="24"/>
    <n v="44105"/>
    <x v="3"/>
    <s v="OFF-BI-10001670"/>
    <x v="1"/>
    <x v="8"/>
    <x v="443"/>
    <x v="3712"/>
    <n v="3"/>
    <n v="0.7"/>
    <x v="4246"/>
    <x v="3"/>
    <x v="0"/>
    <n v="0.33333333333333331"/>
    <n v="0.16666666666666666"/>
  </r>
  <r>
    <x v="5013"/>
    <s v="US-2019-160465"/>
    <x v="246"/>
    <d v="2019-07-26T00:00:00"/>
    <s v="Standard Class"/>
    <s v="SW-20350"/>
    <x v="680"/>
    <x v="2"/>
    <x v="0"/>
    <s v="Cleveland"/>
    <x v="24"/>
    <n v="44105"/>
    <x v="3"/>
    <s v="OFF-ST-10000136"/>
    <x v="1"/>
    <x v="4"/>
    <x v="1703"/>
    <x v="3713"/>
    <n v="7"/>
    <n v="0.2"/>
    <x v="4247"/>
    <x v="3"/>
    <x v="0"/>
    <n v="0.33333333333333331"/>
    <n v="0.16666666666666666"/>
  </r>
  <r>
    <x v="5014"/>
    <s v="US-2019-160465"/>
    <x v="246"/>
    <d v="2019-07-26T00:00:00"/>
    <s v="Standard Class"/>
    <s v="SW-20350"/>
    <x v="680"/>
    <x v="2"/>
    <x v="0"/>
    <s v="Cleveland"/>
    <x v="24"/>
    <n v="44105"/>
    <x v="3"/>
    <s v="TEC-PH-10004522"/>
    <x v="2"/>
    <x v="7"/>
    <x v="1704"/>
    <x v="3714"/>
    <n v="6"/>
    <n v="0.4"/>
    <x v="4248"/>
    <x v="3"/>
    <x v="0"/>
    <n v="0.33333333333333331"/>
    <n v="0.16666666666666666"/>
  </r>
  <r>
    <x v="5015"/>
    <s v="CA-2016-153850"/>
    <x v="156"/>
    <d v="2016-11-29T00:00:00"/>
    <s v="Standard Class"/>
    <s v="TH-21100"/>
    <x v="513"/>
    <x v="0"/>
    <x v="0"/>
    <s v="Toledo"/>
    <x v="24"/>
    <n v="43615"/>
    <x v="3"/>
    <s v="FUR-FU-10002960"/>
    <x v="0"/>
    <x v="5"/>
    <x v="192"/>
    <x v="200"/>
    <n v="7"/>
    <n v="0.2"/>
    <x v="202"/>
    <x v="3"/>
    <x v="0"/>
    <n v="0.5"/>
    <n v="0.14285714285714285"/>
  </r>
  <r>
    <x v="5016"/>
    <s v="CA-2016-153850"/>
    <x v="156"/>
    <d v="2016-11-29T00:00:00"/>
    <s v="Standard Class"/>
    <s v="TH-21100"/>
    <x v="513"/>
    <x v="0"/>
    <x v="0"/>
    <s v="Toledo"/>
    <x v="24"/>
    <n v="43615"/>
    <x v="3"/>
    <s v="TEC-PH-10002584"/>
    <x v="2"/>
    <x v="7"/>
    <x v="1705"/>
    <x v="3715"/>
    <n v="4"/>
    <n v="0.4"/>
    <x v="4249"/>
    <x v="3"/>
    <x v="0"/>
    <n v="0.5"/>
    <n v="0.14285714285714285"/>
  </r>
  <r>
    <x v="5017"/>
    <s v="CA-2016-127558"/>
    <x v="647"/>
    <d v="2016-11-18T00:00:00"/>
    <s v="First Class"/>
    <s v="SS-20410"/>
    <x v="757"/>
    <x v="0"/>
    <x v="0"/>
    <s v="Los Angeles"/>
    <x v="1"/>
    <n v="90008"/>
    <x v="1"/>
    <s v="FUR-FU-10002505"/>
    <x v="0"/>
    <x v="5"/>
    <x v="225"/>
    <x v="3716"/>
    <n v="3"/>
    <n v="0"/>
    <x v="4250"/>
    <x v="1"/>
    <x v="0"/>
    <n v="0.33333333333333331"/>
    <n v="8.3333333333333329E-2"/>
  </r>
  <r>
    <x v="5018"/>
    <s v="CA-2016-127558"/>
    <x v="647"/>
    <d v="2016-11-18T00:00:00"/>
    <s v="First Class"/>
    <s v="SS-20410"/>
    <x v="757"/>
    <x v="0"/>
    <x v="0"/>
    <s v="Los Angeles"/>
    <x v="1"/>
    <n v="90008"/>
    <x v="1"/>
    <s v="TEC-AC-10003832"/>
    <x v="2"/>
    <x v="11"/>
    <x v="218"/>
    <x v="3717"/>
    <n v="3"/>
    <n v="0"/>
    <x v="4251"/>
    <x v="1"/>
    <x v="0"/>
    <n v="0.33333333333333331"/>
    <n v="8.3333333333333329E-2"/>
  </r>
  <r>
    <x v="5019"/>
    <s v="CA-2016-127558"/>
    <x v="647"/>
    <d v="2016-11-18T00:00:00"/>
    <s v="First Class"/>
    <s v="SS-20410"/>
    <x v="757"/>
    <x v="0"/>
    <x v="0"/>
    <s v="Los Angeles"/>
    <x v="1"/>
    <n v="90008"/>
    <x v="1"/>
    <s v="OFF-SU-10002537"/>
    <x v="1"/>
    <x v="14"/>
    <x v="682"/>
    <x v="3718"/>
    <n v="2"/>
    <n v="0"/>
    <x v="4252"/>
    <x v="1"/>
    <x v="0"/>
    <n v="0.33333333333333331"/>
    <n v="8.3333333333333329E-2"/>
  </r>
  <r>
    <x v="5020"/>
    <s v="CA-2019-136511"/>
    <x v="721"/>
    <d v="2019-03-25T00:00:00"/>
    <s v="Second Class"/>
    <s v="MZ-17515"/>
    <x v="89"/>
    <x v="1"/>
    <x v="0"/>
    <s v="New York City"/>
    <x v="15"/>
    <n v="10011"/>
    <x v="3"/>
    <s v="OFF-SU-10003505"/>
    <x v="1"/>
    <x v="14"/>
    <x v="413"/>
    <x v="3719"/>
    <n v="3"/>
    <n v="0"/>
    <x v="4253"/>
    <x v="3"/>
    <x v="0"/>
    <n v="1"/>
    <n v="0.1"/>
  </r>
  <r>
    <x v="5021"/>
    <s v="CA-2018-133795"/>
    <x v="122"/>
    <d v="2018-12-24T00:00:00"/>
    <s v="Standard Class"/>
    <s v="JE-15475"/>
    <x v="188"/>
    <x v="0"/>
    <x v="0"/>
    <s v="San Diego"/>
    <x v="1"/>
    <n v="92037"/>
    <x v="1"/>
    <s v="TEC-AC-10001465"/>
    <x v="2"/>
    <x v="11"/>
    <x v="478"/>
    <x v="3720"/>
    <n v="2"/>
    <n v="0"/>
    <x v="4254"/>
    <x v="1"/>
    <x v="0"/>
    <n v="0.33333333333333331"/>
    <n v="7.6923076923076927E-2"/>
  </r>
  <r>
    <x v="5022"/>
    <s v="CA-2018-133795"/>
    <x v="122"/>
    <d v="2018-12-24T00:00:00"/>
    <s v="Standard Class"/>
    <s v="JE-15475"/>
    <x v="188"/>
    <x v="0"/>
    <x v="0"/>
    <s v="San Diego"/>
    <x v="1"/>
    <n v="92037"/>
    <x v="1"/>
    <s v="TEC-AC-10003832"/>
    <x v="2"/>
    <x v="11"/>
    <x v="218"/>
    <x v="3717"/>
    <n v="3"/>
    <n v="0"/>
    <x v="4251"/>
    <x v="1"/>
    <x v="0"/>
    <n v="0.33333333333333331"/>
    <n v="7.6923076923076927E-2"/>
  </r>
  <r>
    <x v="5023"/>
    <s v="CA-2018-133795"/>
    <x v="122"/>
    <d v="2018-12-24T00:00:00"/>
    <s v="Standard Class"/>
    <s v="JE-15475"/>
    <x v="188"/>
    <x v="0"/>
    <x v="0"/>
    <s v="San Diego"/>
    <x v="1"/>
    <n v="92037"/>
    <x v="1"/>
    <s v="FUR-FU-10003731"/>
    <x v="0"/>
    <x v="5"/>
    <x v="1602"/>
    <x v="3089"/>
    <n v="4"/>
    <n v="0"/>
    <x v="3466"/>
    <x v="1"/>
    <x v="0"/>
    <n v="0.33333333333333331"/>
    <n v="7.6923076923076927E-2"/>
  </r>
  <r>
    <x v="5024"/>
    <s v="US-2019-130953"/>
    <x v="570"/>
    <d v="2019-08-03T00:00:00"/>
    <s v="Standard Class"/>
    <s v="RF-19735"/>
    <x v="288"/>
    <x v="0"/>
    <x v="0"/>
    <s v="Oklahoma City"/>
    <x v="26"/>
    <n v="73120"/>
    <x v="2"/>
    <s v="OFF-BI-10004828"/>
    <x v="1"/>
    <x v="8"/>
    <x v="1587"/>
    <x v="3446"/>
    <n v="2"/>
    <n v="0"/>
    <x v="4255"/>
    <x v="2"/>
    <x v="0"/>
    <n v="0.25"/>
    <n v="7.1428571428571425E-2"/>
  </r>
  <r>
    <x v="5025"/>
    <s v="US-2019-130953"/>
    <x v="570"/>
    <d v="2019-08-03T00:00:00"/>
    <s v="Standard Class"/>
    <s v="RF-19735"/>
    <x v="288"/>
    <x v="0"/>
    <x v="0"/>
    <s v="Oklahoma City"/>
    <x v="26"/>
    <n v="73120"/>
    <x v="2"/>
    <s v="TEC-PH-10003012"/>
    <x v="2"/>
    <x v="7"/>
    <x v="348"/>
    <x v="3721"/>
    <n v="3"/>
    <n v="0"/>
    <x v="4256"/>
    <x v="2"/>
    <x v="0"/>
    <n v="0.25"/>
    <n v="7.1428571428571425E-2"/>
  </r>
  <r>
    <x v="5026"/>
    <s v="US-2019-130953"/>
    <x v="570"/>
    <d v="2019-08-03T00:00:00"/>
    <s v="Standard Class"/>
    <s v="RF-19735"/>
    <x v="288"/>
    <x v="0"/>
    <x v="0"/>
    <s v="Oklahoma City"/>
    <x v="26"/>
    <n v="73120"/>
    <x v="2"/>
    <s v="OFF-AP-10002311"/>
    <x v="1"/>
    <x v="9"/>
    <x v="14"/>
    <x v="1609"/>
    <n v="2"/>
    <n v="0"/>
    <x v="1704"/>
    <x v="2"/>
    <x v="0"/>
    <n v="0.25"/>
    <n v="7.1428571428571425E-2"/>
  </r>
  <r>
    <x v="5027"/>
    <s v="US-2019-130953"/>
    <x v="570"/>
    <d v="2019-08-03T00:00:00"/>
    <s v="Standard Class"/>
    <s v="RF-19735"/>
    <x v="288"/>
    <x v="0"/>
    <x v="0"/>
    <s v="Oklahoma City"/>
    <x v="26"/>
    <n v="73120"/>
    <x v="2"/>
    <s v="FUR-CH-10004626"/>
    <x v="0"/>
    <x v="1"/>
    <x v="1706"/>
    <x v="3722"/>
    <n v="3"/>
    <n v="0"/>
    <x v="4257"/>
    <x v="2"/>
    <x v="0"/>
    <n v="0.25"/>
    <n v="7.1428571428571425E-2"/>
  </r>
  <r>
    <x v="5028"/>
    <s v="CA-2016-151792"/>
    <x v="814"/>
    <d v="2016-09-07T00:00:00"/>
    <s v="Second Class"/>
    <s v="CV-12295"/>
    <x v="610"/>
    <x v="0"/>
    <x v="0"/>
    <s v="Chicago"/>
    <x v="10"/>
    <n v="60653"/>
    <x v="2"/>
    <s v="TEC-AC-10001606"/>
    <x v="2"/>
    <x v="11"/>
    <x v="590"/>
    <x v="1977"/>
    <n v="3"/>
    <n v="0.2"/>
    <x v="4258"/>
    <x v="2"/>
    <x v="0"/>
    <n v="1"/>
    <n v="7.6923076923076927E-2"/>
  </r>
  <r>
    <x v="5029"/>
    <s v="CA-2019-139304"/>
    <x v="926"/>
    <d v="2019-02-02T00:00:00"/>
    <s v="Standard Class"/>
    <s v="VG-21790"/>
    <x v="364"/>
    <x v="0"/>
    <x v="0"/>
    <s v="San Francisco"/>
    <x v="1"/>
    <n v="94109"/>
    <x v="1"/>
    <s v="OFF-AR-10001216"/>
    <x v="1"/>
    <x v="6"/>
    <x v="1464"/>
    <x v="484"/>
    <n v="3"/>
    <n v="0"/>
    <x v="495"/>
    <x v="1"/>
    <x v="0"/>
    <n v="0.33333333333333331"/>
    <n v="0.125"/>
  </r>
  <r>
    <x v="5030"/>
    <s v="CA-2019-139304"/>
    <x v="926"/>
    <d v="2019-02-02T00:00:00"/>
    <s v="Standard Class"/>
    <s v="VG-21790"/>
    <x v="364"/>
    <x v="0"/>
    <x v="0"/>
    <s v="San Francisco"/>
    <x v="1"/>
    <n v="94109"/>
    <x v="1"/>
    <s v="OFF-SU-10001664"/>
    <x v="1"/>
    <x v="14"/>
    <x v="1241"/>
    <x v="3723"/>
    <n v="1"/>
    <n v="0"/>
    <x v="4259"/>
    <x v="1"/>
    <x v="0"/>
    <n v="0.33333333333333331"/>
    <n v="0.125"/>
  </r>
  <r>
    <x v="5031"/>
    <s v="CA-2019-139304"/>
    <x v="926"/>
    <d v="2019-02-02T00:00:00"/>
    <s v="Standard Class"/>
    <s v="VG-21790"/>
    <x v="364"/>
    <x v="0"/>
    <x v="0"/>
    <s v="San Francisco"/>
    <x v="1"/>
    <n v="94109"/>
    <x v="1"/>
    <s v="OFF-BI-10002498"/>
    <x v="1"/>
    <x v="8"/>
    <x v="440"/>
    <x v="473"/>
    <n v="8"/>
    <n v="0.2"/>
    <x v="484"/>
    <x v="1"/>
    <x v="0"/>
    <n v="0.33333333333333331"/>
    <n v="0.125"/>
  </r>
  <r>
    <x v="5032"/>
    <s v="CA-2018-155166"/>
    <x v="482"/>
    <d v="2019-01-02T00:00:00"/>
    <s v="Standard Class"/>
    <s v="BB-11545"/>
    <x v="179"/>
    <x v="1"/>
    <x v="0"/>
    <s v="Vineland"/>
    <x v="30"/>
    <n v="8360"/>
    <x v="3"/>
    <s v="FUR-CH-10003968"/>
    <x v="0"/>
    <x v="1"/>
    <x v="56"/>
    <x v="3724"/>
    <n v="3"/>
    <n v="0"/>
    <x v="4260"/>
    <x v="3"/>
    <x v="0"/>
    <n v="0.5"/>
    <n v="0.05"/>
  </r>
  <r>
    <x v="5033"/>
    <s v="CA-2018-155166"/>
    <x v="482"/>
    <d v="2019-01-02T00:00:00"/>
    <s v="Standard Class"/>
    <s v="BB-11545"/>
    <x v="179"/>
    <x v="1"/>
    <x v="0"/>
    <s v="Vineland"/>
    <x v="30"/>
    <n v="8360"/>
    <x v="3"/>
    <s v="OFF-AP-10002765"/>
    <x v="1"/>
    <x v="9"/>
    <x v="1261"/>
    <x v="3725"/>
    <n v="1"/>
    <n v="0"/>
    <x v="4261"/>
    <x v="3"/>
    <x v="0"/>
    <n v="0.5"/>
    <n v="0.05"/>
  </r>
  <r>
    <x v="5034"/>
    <s v="CA-2017-103954"/>
    <x v="101"/>
    <d v="2017-08-13T00:00:00"/>
    <s v="Second Class"/>
    <s v="HR-14770"/>
    <x v="367"/>
    <x v="2"/>
    <x v="0"/>
    <s v="Milwaukee"/>
    <x v="6"/>
    <n v="53209"/>
    <x v="2"/>
    <s v="FUR-BO-10004690"/>
    <x v="0"/>
    <x v="0"/>
    <x v="1645"/>
    <x v="3726"/>
    <n v="5"/>
    <n v="0"/>
    <x v="4262"/>
    <x v="2"/>
    <x v="0"/>
    <n v="1"/>
    <n v="7.6923076923076927E-2"/>
  </r>
  <r>
    <x v="5035"/>
    <s v="CA-2016-169803"/>
    <x v="322"/>
    <d v="2016-04-12T00:00:00"/>
    <s v="Standard Class"/>
    <s v="SC-20260"/>
    <x v="609"/>
    <x v="1"/>
    <x v="0"/>
    <s v="Seattle"/>
    <x v="4"/>
    <n v="98115"/>
    <x v="1"/>
    <s v="FUR-TA-10000688"/>
    <x v="0"/>
    <x v="3"/>
    <x v="561"/>
    <x v="2327"/>
    <n v="3"/>
    <n v="0"/>
    <x v="2522"/>
    <x v="1"/>
    <x v="0"/>
    <n v="0.5"/>
    <n v="5.5555555555555552E-2"/>
  </r>
  <r>
    <x v="5036"/>
    <s v="CA-2016-169803"/>
    <x v="322"/>
    <d v="2016-04-12T00:00:00"/>
    <s v="Standard Class"/>
    <s v="SC-20260"/>
    <x v="609"/>
    <x v="1"/>
    <x v="0"/>
    <s v="Seattle"/>
    <x v="4"/>
    <n v="98115"/>
    <x v="1"/>
    <s v="TEC-AC-10003441"/>
    <x v="2"/>
    <x v="11"/>
    <x v="658"/>
    <x v="1284"/>
    <n v="2"/>
    <n v="0"/>
    <x v="4263"/>
    <x v="1"/>
    <x v="0"/>
    <n v="0.5"/>
    <n v="5.5555555555555552E-2"/>
  </r>
  <r>
    <x v="5037"/>
    <s v="CA-2019-141719"/>
    <x v="701"/>
    <d v="2019-11-21T00:00:00"/>
    <s v="Second Class"/>
    <s v="EG-13900"/>
    <x v="283"/>
    <x v="0"/>
    <x v="0"/>
    <s v="Naperville"/>
    <x v="10"/>
    <n v="60540"/>
    <x v="2"/>
    <s v="TEC-AC-10003610"/>
    <x v="2"/>
    <x v="11"/>
    <x v="603"/>
    <x v="3727"/>
    <n v="5"/>
    <n v="0.2"/>
    <x v="4264"/>
    <x v="2"/>
    <x v="0"/>
    <n v="1"/>
    <n v="0.1111111111111111"/>
  </r>
  <r>
    <x v="5038"/>
    <s v="CA-2017-136469"/>
    <x v="655"/>
    <d v="2017-07-12T00:00:00"/>
    <s v="First Class"/>
    <s v="TS-21370"/>
    <x v="477"/>
    <x v="1"/>
    <x v="0"/>
    <s v="Wilmington"/>
    <x v="13"/>
    <n v="19805"/>
    <x v="3"/>
    <s v="FUR-TA-10001520"/>
    <x v="0"/>
    <x v="3"/>
    <x v="718"/>
    <x v="3728"/>
    <n v="4"/>
    <n v="0.3"/>
    <x v="4265"/>
    <x v="3"/>
    <x v="0"/>
    <n v="0.33333333333333331"/>
    <n v="6.6666666666666666E-2"/>
  </r>
  <r>
    <x v="5039"/>
    <s v="CA-2017-136469"/>
    <x v="655"/>
    <d v="2017-07-12T00:00:00"/>
    <s v="First Class"/>
    <s v="TS-21370"/>
    <x v="477"/>
    <x v="1"/>
    <x v="0"/>
    <s v="Wilmington"/>
    <x v="13"/>
    <n v="19805"/>
    <x v="3"/>
    <s v="TEC-PH-10001817"/>
    <x v="2"/>
    <x v="7"/>
    <x v="1106"/>
    <x v="3729"/>
    <n v="2"/>
    <n v="0"/>
    <x v="4266"/>
    <x v="3"/>
    <x v="0"/>
    <n v="0.33333333333333331"/>
    <n v="6.6666666666666666E-2"/>
  </r>
  <r>
    <x v="5040"/>
    <s v="CA-2017-136469"/>
    <x v="655"/>
    <d v="2017-07-12T00:00:00"/>
    <s v="First Class"/>
    <s v="TS-21370"/>
    <x v="477"/>
    <x v="1"/>
    <x v="0"/>
    <s v="Wilmington"/>
    <x v="13"/>
    <n v="19805"/>
    <x v="3"/>
    <s v="OFF-BI-10004492"/>
    <x v="1"/>
    <x v="8"/>
    <x v="351"/>
    <x v="3730"/>
    <n v="7"/>
    <n v="0"/>
    <x v="4267"/>
    <x v="3"/>
    <x v="0"/>
    <n v="0.33333333333333331"/>
    <n v="6.6666666666666666E-2"/>
  </r>
  <r>
    <x v="5041"/>
    <s v="CA-2018-158694"/>
    <x v="338"/>
    <d v="2018-11-13T00:00:00"/>
    <s v="Second Class"/>
    <s v="AI-10855"/>
    <x v="482"/>
    <x v="0"/>
    <x v="0"/>
    <s v="Los Angeles"/>
    <x v="1"/>
    <n v="90036"/>
    <x v="1"/>
    <s v="OFF-PA-10002421"/>
    <x v="1"/>
    <x v="10"/>
    <x v="1425"/>
    <x v="3731"/>
    <n v="3"/>
    <n v="0"/>
    <x v="4268"/>
    <x v="1"/>
    <x v="0"/>
    <n v="0.14285714285714285"/>
    <n v="5.5555555555555552E-2"/>
  </r>
  <r>
    <x v="5042"/>
    <s v="CA-2018-158694"/>
    <x v="338"/>
    <d v="2018-11-13T00:00:00"/>
    <s v="Second Class"/>
    <s v="AI-10855"/>
    <x v="482"/>
    <x v="0"/>
    <x v="0"/>
    <s v="Los Angeles"/>
    <x v="1"/>
    <n v="90036"/>
    <x v="1"/>
    <s v="OFF-AP-10000055"/>
    <x v="1"/>
    <x v="9"/>
    <x v="789"/>
    <x v="681"/>
    <n v="4"/>
    <n v="0"/>
    <x v="4269"/>
    <x v="1"/>
    <x v="0"/>
    <n v="0.14285714285714285"/>
    <n v="5.5555555555555552E-2"/>
  </r>
  <r>
    <x v="5043"/>
    <s v="CA-2018-158694"/>
    <x v="338"/>
    <d v="2018-11-13T00:00:00"/>
    <s v="Second Class"/>
    <s v="AI-10855"/>
    <x v="482"/>
    <x v="0"/>
    <x v="0"/>
    <s v="Los Angeles"/>
    <x v="1"/>
    <n v="90036"/>
    <x v="1"/>
    <s v="FUR-FU-10000965"/>
    <x v="0"/>
    <x v="5"/>
    <x v="689"/>
    <x v="3732"/>
    <n v="9"/>
    <n v="0"/>
    <x v="4270"/>
    <x v="1"/>
    <x v="0"/>
    <n v="0.14285714285714285"/>
    <n v="5.5555555555555552E-2"/>
  </r>
  <r>
    <x v="5044"/>
    <s v="CA-2018-158694"/>
    <x v="338"/>
    <d v="2018-11-13T00:00:00"/>
    <s v="Second Class"/>
    <s v="AI-10855"/>
    <x v="482"/>
    <x v="0"/>
    <x v="0"/>
    <s v="Los Angeles"/>
    <x v="1"/>
    <n v="90036"/>
    <x v="1"/>
    <s v="OFF-PA-10001363"/>
    <x v="1"/>
    <x v="10"/>
    <x v="1625"/>
    <x v="3733"/>
    <n v="5"/>
    <n v="0"/>
    <x v="4271"/>
    <x v="1"/>
    <x v="0"/>
    <n v="0.14285714285714285"/>
    <n v="5.5555555555555552E-2"/>
  </r>
  <r>
    <x v="5045"/>
    <s v="CA-2018-158694"/>
    <x v="338"/>
    <d v="2018-11-13T00:00:00"/>
    <s v="Second Class"/>
    <s v="AI-10855"/>
    <x v="482"/>
    <x v="0"/>
    <x v="0"/>
    <s v="Los Angeles"/>
    <x v="1"/>
    <n v="90036"/>
    <x v="1"/>
    <s v="OFF-ST-10001496"/>
    <x v="1"/>
    <x v="4"/>
    <x v="733"/>
    <x v="3734"/>
    <n v="4"/>
    <n v="0"/>
    <x v="4272"/>
    <x v="1"/>
    <x v="0"/>
    <n v="0.14285714285714285"/>
    <n v="5.5555555555555552E-2"/>
  </r>
  <r>
    <x v="5046"/>
    <s v="CA-2018-158694"/>
    <x v="338"/>
    <d v="2018-11-13T00:00:00"/>
    <s v="Second Class"/>
    <s v="AI-10855"/>
    <x v="482"/>
    <x v="0"/>
    <x v="0"/>
    <s v="Los Angeles"/>
    <x v="1"/>
    <n v="90036"/>
    <x v="1"/>
    <s v="OFF-BI-10004656"/>
    <x v="1"/>
    <x v="8"/>
    <x v="864"/>
    <x v="1182"/>
    <n v="3"/>
    <n v="0.2"/>
    <x v="4273"/>
    <x v="1"/>
    <x v="0"/>
    <n v="0.14285714285714285"/>
    <n v="5.5555555555555552E-2"/>
  </r>
  <r>
    <x v="5047"/>
    <s v="CA-2018-158694"/>
    <x v="338"/>
    <d v="2018-11-13T00:00:00"/>
    <s v="Second Class"/>
    <s v="AI-10855"/>
    <x v="482"/>
    <x v="0"/>
    <x v="0"/>
    <s v="Los Angeles"/>
    <x v="1"/>
    <n v="90036"/>
    <x v="1"/>
    <s v="OFF-AR-10001227"/>
    <x v="1"/>
    <x v="6"/>
    <x v="1620"/>
    <x v="456"/>
    <n v="5"/>
    <n v="0"/>
    <x v="4274"/>
    <x v="1"/>
    <x v="0"/>
    <n v="0.14285714285714285"/>
    <n v="5.5555555555555552E-2"/>
  </r>
  <r>
    <x v="5048"/>
    <s v="US-2016-104759"/>
    <x v="691"/>
    <d v="2016-04-04T00:00:00"/>
    <s v="Standard Class"/>
    <s v="DD-13570"/>
    <x v="732"/>
    <x v="0"/>
    <x v="0"/>
    <s v="Chicago"/>
    <x v="10"/>
    <n v="60610"/>
    <x v="2"/>
    <s v="OFF-BI-10002071"/>
    <x v="1"/>
    <x v="8"/>
    <x v="699"/>
    <x v="3735"/>
    <n v="7"/>
    <n v="0.8"/>
    <x v="4275"/>
    <x v="2"/>
    <x v="0"/>
    <n v="0.5"/>
    <n v="0.1111111111111111"/>
  </r>
  <r>
    <x v="5049"/>
    <s v="US-2016-104759"/>
    <x v="691"/>
    <d v="2016-04-04T00:00:00"/>
    <s v="Standard Class"/>
    <s v="DD-13570"/>
    <x v="732"/>
    <x v="0"/>
    <x v="0"/>
    <s v="Chicago"/>
    <x v="10"/>
    <n v="60610"/>
    <x v="2"/>
    <s v="TEC-AC-10004901"/>
    <x v="2"/>
    <x v="11"/>
    <x v="648"/>
    <x v="1566"/>
    <n v="2"/>
    <n v="0.2"/>
    <x v="4276"/>
    <x v="2"/>
    <x v="0"/>
    <n v="0.5"/>
    <n v="0.1111111111111111"/>
  </r>
  <r>
    <x v="5050"/>
    <s v="CA-2017-150511"/>
    <x v="227"/>
    <d v="2017-09-24T00:00:00"/>
    <s v="Standard Class"/>
    <s v="AB-10060"/>
    <x v="144"/>
    <x v="2"/>
    <x v="0"/>
    <s v="Des Moines"/>
    <x v="4"/>
    <n v="98198"/>
    <x v="1"/>
    <s v="OFF-PA-10001776"/>
    <x v="1"/>
    <x v="10"/>
    <x v="1272"/>
    <x v="1909"/>
    <n v="2"/>
    <n v="0"/>
    <x v="2051"/>
    <x v="1"/>
    <x v="0"/>
    <n v="1"/>
    <n v="5.5555555555555552E-2"/>
  </r>
  <r>
    <x v="5051"/>
    <s v="CA-2017-134922"/>
    <x v="209"/>
    <d v="2017-11-11T00:00:00"/>
    <s v="Standard Class"/>
    <s v="KB-16240"/>
    <x v="208"/>
    <x v="1"/>
    <x v="0"/>
    <s v="Philadelphia"/>
    <x v="9"/>
    <n v="19140"/>
    <x v="3"/>
    <s v="OFF-EN-10000483"/>
    <x v="1"/>
    <x v="12"/>
    <x v="374"/>
    <x v="3736"/>
    <n v="2"/>
    <n v="0.2"/>
    <x v="4277"/>
    <x v="3"/>
    <x v="0"/>
    <n v="1"/>
    <n v="0.1"/>
  </r>
  <r>
    <x v="5052"/>
    <s v="US-2019-120607"/>
    <x v="240"/>
    <d v="2019-05-19T00:00:00"/>
    <s v="Same Day"/>
    <s v="JC-15775"/>
    <x v="547"/>
    <x v="0"/>
    <x v="0"/>
    <s v="Atlanta"/>
    <x v="32"/>
    <n v="30318"/>
    <x v="0"/>
    <s v="OFF-PA-10003129"/>
    <x v="1"/>
    <x v="10"/>
    <x v="1146"/>
    <x v="3589"/>
    <n v="4"/>
    <n v="0"/>
    <x v="4092"/>
    <x v="0"/>
    <x v="0"/>
    <n v="1"/>
    <n v="6.25E-2"/>
  </r>
  <r>
    <x v="5053"/>
    <s v="CA-2017-141243"/>
    <x v="928"/>
    <d v="2017-01-08T00:00:00"/>
    <s v="Second Class"/>
    <s v="AH-10465"/>
    <x v="733"/>
    <x v="0"/>
    <x v="0"/>
    <s v="Dallas"/>
    <x v="5"/>
    <n v="75217"/>
    <x v="2"/>
    <s v="TEC-AC-10003198"/>
    <x v="2"/>
    <x v="11"/>
    <x v="768"/>
    <x v="3737"/>
    <n v="5"/>
    <n v="0.2"/>
    <x v="4278"/>
    <x v="2"/>
    <x v="0"/>
    <n v="0.33333333333333331"/>
    <n v="0.125"/>
  </r>
  <r>
    <x v="5054"/>
    <s v="CA-2017-141243"/>
    <x v="928"/>
    <d v="2017-01-08T00:00:00"/>
    <s v="Second Class"/>
    <s v="AH-10465"/>
    <x v="733"/>
    <x v="0"/>
    <x v="0"/>
    <s v="Dallas"/>
    <x v="5"/>
    <n v="75217"/>
    <x v="2"/>
    <s v="OFF-AR-10001246"/>
    <x v="1"/>
    <x v="6"/>
    <x v="455"/>
    <x v="2617"/>
    <n v="3"/>
    <n v="0.2"/>
    <x v="4279"/>
    <x v="2"/>
    <x v="0"/>
    <n v="0.33333333333333331"/>
    <n v="0.125"/>
  </r>
  <r>
    <x v="5055"/>
    <s v="CA-2017-141243"/>
    <x v="928"/>
    <d v="2017-01-08T00:00:00"/>
    <s v="Second Class"/>
    <s v="AH-10465"/>
    <x v="733"/>
    <x v="0"/>
    <x v="0"/>
    <s v="Dallas"/>
    <x v="5"/>
    <n v="75217"/>
    <x v="2"/>
    <s v="FUR-BO-10003272"/>
    <x v="0"/>
    <x v="0"/>
    <x v="587"/>
    <x v="3738"/>
    <n v="9"/>
    <n v="0.32"/>
    <x v="4280"/>
    <x v="2"/>
    <x v="0"/>
    <n v="0.33333333333333331"/>
    <n v="0.125"/>
  </r>
  <r>
    <x v="5056"/>
    <s v="CA-2017-162166"/>
    <x v="1014"/>
    <d v="2017-09-11T00:00:00"/>
    <s v="First Class"/>
    <s v="NM-18520"/>
    <x v="392"/>
    <x v="0"/>
    <x v="0"/>
    <s v="Moreno Valley"/>
    <x v="1"/>
    <n v="92553"/>
    <x v="1"/>
    <s v="OFF-PA-10002606"/>
    <x v="1"/>
    <x v="10"/>
    <x v="1601"/>
    <x v="1603"/>
    <n v="5"/>
    <n v="0"/>
    <x v="1698"/>
    <x v="1"/>
    <x v="1"/>
    <n v="0.5"/>
    <n v="6.6666666666666666E-2"/>
  </r>
  <r>
    <x v="5057"/>
    <s v="CA-2017-162166"/>
    <x v="1014"/>
    <d v="2017-09-11T00:00:00"/>
    <s v="First Class"/>
    <s v="NM-18520"/>
    <x v="392"/>
    <x v="0"/>
    <x v="0"/>
    <s v="Moreno Valley"/>
    <x v="1"/>
    <n v="92553"/>
    <x v="1"/>
    <s v="OFF-ST-10002486"/>
    <x v="1"/>
    <x v="4"/>
    <x v="700"/>
    <x v="3739"/>
    <n v="6"/>
    <n v="0"/>
    <x v="4281"/>
    <x v="1"/>
    <x v="1"/>
    <n v="0.5"/>
    <n v="6.6666666666666666E-2"/>
  </r>
  <r>
    <x v="5058"/>
    <s v="CA-2018-120796"/>
    <x v="1015"/>
    <d v="2018-04-07T00:00:00"/>
    <s v="Standard Class"/>
    <s v="CS-11950"/>
    <x v="229"/>
    <x v="0"/>
    <x v="0"/>
    <s v="Philadelphia"/>
    <x v="9"/>
    <n v="19140"/>
    <x v="3"/>
    <s v="OFF-BI-10004330"/>
    <x v="1"/>
    <x v="8"/>
    <x v="803"/>
    <x v="3740"/>
    <n v="9"/>
    <n v="0.7"/>
    <x v="4282"/>
    <x v="3"/>
    <x v="0"/>
    <n v="1"/>
    <n v="4.5454545454545456E-2"/>
  </r>
  <r>
    <x v="5059"/>
    <s v="CA-2018-109722"/>
    <x v="5"/>
    <d v="2018-12-07T00:00:00"/>
    <s v="Second Class"/>
    <s v="TP-21130"/>
    <x v="236"/>
    <x v="0"/>
    <x v="0"/>
    <s v="Georgetown"/>
    <x v="0"/>
    <n v="40324"/>
    <x v="0"/>
    <s v="TEC-PH-10000560"/>
    <x v="2"/>
    <x v="7"/>
    <x v="752"/>
    <x v="1551"/>
    <n v="2"/>
    <n v="0"/>
    <x v="1639"/>
    <x v="0"/>
    <x v="0"/>
    <n v="0.5"/>
    <n v="6.25E-2"/>
  </r>
  <r>
    <x v="5060"/>
    <s v="CA-2018-109722"/>
    <x v="5"/>
    <d v="2018-12-07T00:00:00"/>
    <s v="Second Class"/>
    <s v="TP-21130"/>
    <x v="236"/>
    <x v="0"/>
    <x v="0"/>
    <s v="Georgetown"/>
    <x v="0"/>
    <n v="40324"/>
    <x v="0"/>
    <s v="OFF-ST-10000060"/>
    <x v="1"/>
    <x v="4"/>
    <x v="392"/>
    <x v="3741"/>
    <n v="9"/>
    <n v="0"/>
    <x v="4283"/>
    <x v="0"/>
    <x v="0"/>
    <n v="0.5"/>
    <n v="6.25E-2"/>
  </r>
  <r>
    <x v="5061"/>
    <s v="CA-2017-136798"/>
    <x v="412"/>
    <d v="2017-05-12T00:00:00"/>
    <s v="Standard Class"/>
    <s v="DL-12925"/>
    <x v="351"/>
    <x v="0"/>
    <x v="0"/>
    <s v="Minneapolis"/>
    <x v="11"/>
    <n v="55407"/>
    <x v="2"/>
    <s v="OFF-BI-10003684"/>
    <x v="1"/>
    <x v="8"/>
    <x v="714"/>
    <x v="3742"/>
    <n v="2"/>
    <n v="0"/>
    <x v="4284"/>
    <x v="2"/>
    <x v="0"/>
    <n v="0.33333333333333331"/>
    <n v="7.1428571428571425E-2"/>
  </r>
  <r>
    <x v="5062"/>
    <s v="CA-2017-136798"/>
    <x v="412"/>
    <d v="2017-05-12T00:00:00"/>
    <s v="Standard Class"/>
    <s v="DL-12925"/>
    <x v="351"/>
    <x v="0"/>
    <x v="0"/>
    <s v="Minneapolis"/>
    <x v="11"/>
    <n v="55407"/>
    <x v="2"/>
    <s v="TEC-PH-10000441"/>
    <x v="2"/>
    <x v="7"/>
    <x v="1055"/>
    <x v="2258"/>
    <n v="3"/>
    <n v="0"/>
    <x v="4285"/>
    <x v="2"/>
    <x v="0"/>
    <n v="0.33333333333333331"/>
    <n v="7.1428571428571425E-2"/>
  </r>
  <r>
    <x v="5063"/>
    <s v="CA-2017-136798"/>
    <x v="412"/>
    <d v="2017-05-12T00:00:00"/>
    <s v="Standard Class"/>
    <s v="DL-12925"/>
    <x v="351"/>
    <x v="0"/>
    <x v="0"/>
    <s v="Minneapolis"/>
    <x v="11"/>
    <n v="55407"/>
    <x v="2"/>
    <s v="FUR-FU-10000723"/>
    <x v="0"/>
    <x v="5"/>
    <x v="480"/>
    <x v="3484"/>
    <n v="3"/>
    <n v="0"/>
    <x v="3961"/>
    <x v="2"/>
    <x v="0"/>
    <n v="0.33333333333333331"/>
    <n v="7.1428571428571425E-2"/>
  </r>
  <r>
    <x v="5064"/>
    <s v="CA-2019-122196"/>
    <x v="585"/>
    <d v="2019-09-24T00:00:00"/>
    <s v="First Class"/>
    <s v="CA-12265"/>
    <x v="244"/>
    <x v="0"/>
    <x v="0"/>
    <s v="Wilmington"/>
    <x v="13"/>
    <n v="19805"/>
    <x v="3"/>
    <s v="TEC-PH-10004977"/>
    <x v="2"/>
    <x v="7"/>
    <x v="34"/>
    <x v="3743"/>
    <n v="2"/>
    <n v="0"/>
    <x v="4286"/>
    <x v="3"/>
    <x v="0"/>
    <n v="1"/>
    <n v="5.8823529411764705E-2"/>
  </r>
  <r>
    <x v="5065"/>
    <s v="CA-2019-142090"/>
    <x v="329"/>
    <d v="2019-12-07T00:00:00"/>
    <s v="Standard Class"/>
    <s v="SC-20380"/>
    <x v="618"/>
    <x v="0"/>
    <x v="0"/>
    <s v="Burlington"/>
    <x v="3"/>
    <n v="27217"/>
    <x v="0"/>
    <s v="TEC-AC-10002001"/>
    <x v="2"/>
    <x v="11"/>
    <x v="265"/>
    <x v="2961"/>
    <n v="3"/>
    <n v="0.2"/>
    <x v="3303"/>
    <x v="0"/>
    <x v="0"/>
    <n v="0.5"/>
    <n v="0.05"/>
  </r>
  <r>
    <x v="5066"/>
    <s v="CA-2019-142090"/>
    <x v="329"/>
    <d v="2019-12-07T00:00:00"/>
    <s v="Standard Class"/>
    <s v="SC-20380"/>
    <x v="618"/>
    <x v="0"/>
    <x v="0"/>
    <s v="Burlington"/>
    <x v="3"/>
    <n v="27217"/>
    <x v="0"/>
    <s v="FUR-TA-10001889"/>
    <x v="0"/>
    <x v="3"/>
    <x v="411"/>
    <x v="3744"/>
    <n v="7"/>
    <n v="0.4"/>
    <x v="4287"/>
    <x v="0"/>
    <x v="0"/>
    <n v="0.5"/>
    <n v="0.05"/>
  </r>
  <r>
    <x v="5067"/>
    <s v="CA-2019-160934"/>
    <x v="787"/>
    <d v="2019-01-19T00:00:00"/>
    <s v="Standard Class"/>
    <s v="TT-21460"/>
    <x v="499"/>
    <x v="2"/>
    <x v="0"/>
    <s v="Los Angeles"/>
    <x v="1"/>
    <n v="90008"/>
    <x v="1"/>
    <s v="OFF-AR-10003504"/>
    <x v="1"/>
    <x v="6"/>
    <x v="1035"/>
    <x v="1591"/>
    <n v="5"/>
    <n v="0"/>
    <x v="1684"/>
    <x v="1"/>
    <x v="0"/>
    <n v="1"/>
    <n v="7.1428571428571425E-2"/>
  </r>
  <r>
    <x v="5068"/>
    <s v="CA-2016-124478"/>
    <x v="233"/>
    <d v="2016-08-12T00:00:00"/>
    <s v="Standard Class"/>
    <s v="MA-17560"/>
    <x v="15"/>
    <x v="2"/>
    <x v="0"/>
    <s v="Trenton"/>
    <x v="12"/>
    <n v="48183"/>
    <x v="2"/>
    <s v="TEC-CO-10001571"/>
    <x v="2"/>
    <x v="16"/>
    <x v="1563"/>
    <x v="3745"/>
    <n v="1"/>
    <n v="0"/>
    <x v="4288"/>
    <x v="2"/>
    <x v="0"/>
    <n v="0.2"/>
    <n v="2.9411764705882353E-2"/>
  </r>
  <r>
    <x v="5069"/>
    <s v="CA-2016-124478"/>
    <x v="233"/>
    <d v="2016-08-12T00:00:00"/>
    <s v="Standard Class"/>
    <s v="MA-17560"/>
    <x v="15"/>
    <x v="2"/>
    <x v="0"/>
    <s v="Trenton"/>
    <x v="12"/>
    <n v="48183"/>
    <x v="2"/>
    <s v="OFF-AP-10002495"/>
    <x v="1"/>
    <x v="9"/>
    <x v="1084"/>
    <x v="3746"/>
    <n v="3"/>
    <n v="0.1"/>
    <x v="4289"/>
    <x v="2"/>
    <x v="0"/>
    <n v="0.2"/>
    <n v="2.9411764705882353E-2"/>
  </r>
  <r>
    <x v="5070"/>
    <s v="CA-2016-124478"/>
    <x v="233"/>
    <d v="2016-08-12T00:00:00"/>
    <s v="Standard Class"/>
    <s v="MA-17560"/>
    <x v="15"/>
    <x v="2"/>
    <x v="0"/>
    <s v="Trenton"/>
    <x v="12"/>
    <n v="48183"/>
    <x v="2"/>
    <s v="OFF-EN-10002500"/>
    <x v="1"/>
    <x v="12"/>
    <x v="118"/>
    <x v="3747"/>
    <n v="3"/>
    <n v="0"/>
    <x v="4290"/>
    <x v="2"/>
    <x v="0"/>
    <n v="0.2"/>
    <n v="2.9411764705882353E-2"/>
  </r>
  <r>
    <x v="5071"/>
    <s v="CA-2016-124478"/>
    <x v="233"/>
    <d v="2016-08-12T00:00:00"/>
    <s v="Standard Class"/>
    <s v="MA-17560"/>
    <x v="15"/>
    <x v="2"/>
    <x v="0"/>
    <s v="Trenton"/>
    <x v="12"/>
    <n v="48183"/>
    <x v="2"/>
    <s v="FUR-FU-10002088"/>
    <x v="0"/>
    <x v="5"/>
    <x v="1093"/>
    <x v="3748"/>
    <n v="6"/>
    <n v="0"/>
    <x v="4291"/>
    <x v="2"/>
    <x v="0"/>
    <n v="0.2"/>
    <n v="2.9411764705882353E-2"/>
  </r>
  <r>
    <x v="5072"/>
    <s v="CA-2016-124478"/>
    <x v="233"/>
    <d v="2016-08-12T00:00:00"/>
    <s v="Standard Class"/>
    <s v="MA-17560"/>
    <x v="15"/>
    <x v="2"/>
    <x v="0"/>
    <s v="Trenton"/>
    <x v="12"/>
    <n v="48183"/>
    <x v="2"/>
    <s v="TEC-PH-10001128"/>
    <x v="2"/>
    <x v="7"/>
    <x v="1508"/>
    <x v="3749"/>
    <n v="2"/>
    <n v="0"/>
    <x v="4292"/>
    <x v="2"/>
    <x v="0"/>
    <n v="0.2"/>
    <n v="2.9411764705882353E-2"/>
  </r>
  <r>
    <x v="5073"/>
    <s v="CA-2017-145485"/>
    <x v="599"/>
    <d v="2017-11-05T00:00:00"/>
    <s v="Same Day"/>
    <s v="JM-16195"/>
    <x v="594"/>
    <x v="0"/>
    <x v="0"/>
    <s v="San Francisco"/>
    <x v="1"/>
    <n v="94109"/>
    <x v="1"/>
    <s v="OFF-ST-10000649"/>
    <x v="1"/>
    <x v="4"/>
    <x v="946"/>
    <x v="3750"/>
    <n v="4"/>
    <n v="0"/>
    <x v="4293"/>
    <x v="1"/>
    <x v="0"/>
    <n v="1"/>
    <n v="5.2631578947368418E-2"/>
  </r>
  <r>
    <x v="5074"/>
    <s v="CA-2019-151071"/>
    <x v="1016"/>
    <d v="2019-04-29T00:00:00"/>
    <s v="Second Class"/>
    <s v="MB-18085"/>
    <x v="469"/>
    <x v="0"/>
    <x v="0"/>
    <s v="Los Angeles"/>
    <x v="1"/>
    <n v="90049"/>
    <x v="1"/>
    <s v="OFF-BI-10002103"/>
    <x v="1"/>
    <x v="8"/>
    <x v="530"/>
    <x v="1162"/>
    <n v="2"/>
    <n v="0.2"/>
    <x v="1206"/>
    <x v="1"/>
    <x v="0"/>
    <n v="1"/>
    <n v="0.1"/>
  </r>
  <r>
    <x v="5075"/>
    <s v="CA-2016-134572"/>
    <x v="1017"/>
    <d v="2016-04-22T00:00:00"/>
    <s v="Second Class"/>
    <s v="SV-20365"/>
    <x v="277"/>
    <x v="0"/>
    <x v="0"/>
    <s v="Houston"/>
    <x v="5"/>
    <n v="77070"/>
    <x v="2"/>
    <s v="FUR-TA-10001705"/>
    <x v="0"/>
    <x v="3"/>
    <x v="215"/>
    <x v="3751"/>
    <n v="5"/>
    <n v="0.3"/>
    <x v="4294"/>
    <x v="2"/>
    <x v="0"/>
    <n v="0.33333333333333331"/>
    <n v="3.125E-2"/>
  </r>
  <r>
    <x v="5076"/>
    <s v="CA-2016-134572"/>
    <x v="1017"/>
    <d v="2016-04-22T00:00:00"/>
    <s v="Second Class"/>
    <s v="SV-20365"/>
    <x v="277"/>
    <x v="0"/>
    <x v="0"/>
    <s v="Houston"/>
    <x v="5"/>
    <n v="77070"/>
    <x v="2"/>
    <s v="OFF-ST-10004634"/>
    <x v="1"/>
    <x v="4"/>
    <x v="602"/>
    <x v="3752"/>
    <n v="5"/>
    <n v="0.2"/>
    <x v="4295"/>
    <x v="2"/>
    <x v="0"/>
    <n v="0.33333333333333331"/>
    <n v="3.125E-2"/>
  </r>
  <r>
    <x v="5077"/>
    <s v="CA-2016-134572"/>
    <x v="1017"/>
    <d v="2016-04-22T00:00:00"/>
    <s v="Second Class"/>
    <s v="SV-20365"/>
    <x v="277"/>
    <x v="0"/>
    <x v="0"/>
    <s v="Houston"/>
    <x v="5"/>
    <n v="77070"/>
    <x v="2"/>
    <s v="FUR-TA-10004442"/>
    <x v="0"/>
    <x v="3"/>
    <x v="1654"/>
    <x v="3753"/>
    <n v="2"/>
    <n v="0.3"/>
    <x v="4296"/>
    <x v="2"/>
    <x v="0"/>
    <n v="0.33333333333333331"/>
    <n v="3.125E-2"/>
  </r>
  <r>
    <x v="5078"/>
    <s v="CA-2019-143217"/>
    <x v="343"/>
    <d v="2019-11-17T00:00:00"/>
    <s v="Standard Class"/>
    <s v="CG-12040"/>
    <x v="344"/>
    <x v="2"/>
    <x v="0"/>
    <s v="Milwaukee"/>
    <x v="6"/>
    <n v="53209"/>
    <x v="2"/>
    <s v="OFF-BI-10002949"/>
    <x v="1"/>
    <x v="8"/>
    <x v="525"/>
    <x v="2614"/>
    <n v="3"/>
    <n v="0"/>
    <x v="4297"/>
    <x v="2"/>
    <x v="0"/>
    <n v="1"/>
    <n v="0.1111111111111111"/>
  </r>
  <r>
    <x v="5079"/>
    <s v="US-2019-133312"/>
    <x v="920"/>
    <d v="2019-11-29T00:00:00"/>
    <s v="Standard Class"/>
    <s v="BD-11500"/>
    <x v="214"/>
    <x v="0"/>
    <x v="0"/>
    <s v="San Francisco"/>
    <x v="1"/>
    <n v="94122"/>
    <x v="1"/>
    <s v="FUR-BO-10002213"/>
    <x v="0"/>
    <x v="0"/>
    <x v="1334"/>
    <x v="3754"/>
    <n v="3"/>
    <n v="0.15"/>
    <x v="4298"/>
    <x v="1"/>
    <x v="0"/>
    <n v="0.5"/>
    <n v="0.1"/>
  </r>
  <r>
    <x v="5080"/>
    <s v="US-2019-133312"/>
    <x v="920"/>
    <d v="2019-11-29T00:00:00"/>
    <s v="Standard Class"/>
    <s v="BD-11500"/>
    <x v="214"/>
    <x v="0"/>
    <x v="0"/>
    <s v="San Francisco"/>
    <x v="1"/>
    <n v="94122"/>
    <x v="1"/>
    <s v="OFF-ST-10001325"/>
    <x v="1"/>
    <x v="4"/>
    <x v="471"/>
    <x v="3755"/>
    <n v="1"/>
    <n v="0"/>
    <x v="4299"/>
    <x v="1"/>
    <x v="0"/>
    <n v="0.5"/>
    <n v="0.1"/>
  </r>
  <r>
    <x v="5081"/>
    <s v="US-2017-137533"/>
    <x v="217"/>
    <d v="2017-12-18T00:00:00"/>
    <s v="Same Day"/>
    <s v="JK-15640"/>
    <x v="82"/>
    <x v="2"/>
    <x v="0"/>
    <s v="Cleveland"/>
    <x v="24"/>
    <n v="44105"/>
    <x v="3"/>
    <s v="OFF-PA-10003441"/>
    <x v="1"/>
    <x v="10"/>
    <x v="490"/>
    <x v="561"/>
    <n v="4"/>
    <n v="0.2"/>
    <x v="570"/>
    <x v="3"/>
    <x v="0"/>
    <n v="1"/>
    <n v="8.3333333333333329E-2"/>
  </r>
  <r>
    <x v="5082"/>
    <s v="CA-2018-155138"/>
    <x v="162"/>
    <d v="2018-09-12T00:00:00"/>
    <s v="Standard Class"/>
    <s v="JM-15580"/>
    <x v="758"/>
    <x v="0"/>
    <x v="0"/>
    <s v="Monroe"/>
    <x v="3"/>
    <n v="28110"/>
    <x v="0"/>
    <s v="TEC-AC-10004209"/>
    <x v="2"/>
    <x v="11"/>
    <x v="908"/>
    <x v="2083"/>
    <n v="4"/>
    <n v="0.2"/>
    <x v="4300"/>
    <x v="0"/>
    <x v="0"/>
    <n v="0.5"/>
    <n v="0.14285714285714285"/>
  </r>
  <r>
    <x v="5083"/>
    <s v="CA-2018-155138"/>
    <x v="162"/>
    <d v="2018-09-12T00:00:00"/>
    <s v="Standard Class"/>
    <s v="JM-15580"/>
    <x v="758"/>
    <x v="0"/>
    <x v="0"/>
    <s v="Monroe"/>
    <x v="3"/>
    <n v="28110"/>
    <x v="0"/>
    <s v="OFF-PA-10000501"/>
    <x v="1"/>
    <x v="10"/>
    <x v="975"/>
    <x v="2851"/>
    <n v="3"/>
    <n v="0.2"/>
    <x v="4301"/>
    <x v="0"/>
    <x v="0"/>
    <n v="0.5"/>
    <n v="0.14285714285714285"/>
  </r>
  <r>
    <x v="5084"/>
    <s v="CA-2018-108350"/>
    <x v="112"/>
    <d v="2018-06-09T00:00:00"/>
    <s v="Second Class"/>
    <s v="SC-20230"/>
    <x v="554"/>
    <x v="1"/>
    <x v="0"/>
    <s v="Lowell"/>
    <x v="31"/>
    <n v="1852"/>
    <x v="3"/>
    <s v="OFF-PA-10003656"/>
    <x v="1"/>
    <x v="10"/>
    <x v="778"/>
    <x v="151"/>
    <n v="4"/>
    <n v="0"/>
    <x v="153"/>
    <x v="3"/>
    <x v="0"/>
    <n v="1"/>
    <n v="9.0909090909090912E-2"/>
  </r>
  <r>
    <x v="5085"/>
    <s v="CA-2017-144302"/>
    <x v="974"/>
    <d v="2017-06-23T00:00:00"/>
    <s v="Standard Class"/>
    <s v="ME-17320"/>
    <x v="467"/>
    <x v="2"/>
    <x v="0"/>
    <s v="Dallas"/>
    <x v="5"/>
    <n v="75081"/>
    <x v="2"/>
    <s v="OFF-BI-10001107"/>
    <x v="1"/>
    <x v="8"/>
    <x v="497"/>
    <x v="3756"/>
    <n v="2"/>
    <n v="0.8"/>
    <x v="4302"/>
    <x v="2"/>
    <x v="0"/>
    <n v="1"/>
    <n v="4.5454545454545456E-2"/>
  </r>
  <r>
    <x v="5086"/>
    <s v="CA-2017-109001"/>
    <x v="616"/>
    <d v="2017-03-09T00:00:00"/>
    <s v="Standard Class"/>
    <s v="KN-16390"/>
    <x v="471"/>
    <x v="1"/>
    <x v="0"/>
    <s v="Philadelphia"/>
    <x v="9"/>
    <n v="19120"/>
    <x v="3"/>
    <s v="TEC-PH-10000562"/>
    <x v="2"/>
    <x v="7"/>
    <x v="1707"/>
    <x v="3757"/>
    <n v="7"/>
    <n v="0.4"/>
    <x v="4303"/>
    <x v="3"/>
    <x v="0"/>
    <n v="0.33333333333333331"/>
    <n v="5.8823529411764705E-2"/>
  </r>
  <r>
    <x v="5087"/>
    <s v="CA-2017-109001"/>
    <x v="616"/>
    <d v="2017-03-09T00:00:00"/>
    <s v="Standard Class"/>
    <s v="KN-16390"/>
    <x v="471"/>
    <x v="1"/>
    <x v="0"/>
    <s v="Philadelphia"/>
    <x v="9"/>
    <n v="19120"/>
    <x v="3"/>
    <s v="TEC-AC-10001101"/>
    <x v="2"/>
    <x v="11"/>
    <x v="552"/>
    <x v="3758"/>
    <n v="1"/>
    <n v="0.2"/>
    <x v="4304"/>
    <x v="3"/>
    <x v="0"/>
    <n v="0.33333333333333331"/>
    <n v="5.8823529411764705E-2"/>
  </r>
  <r>
    <x v="5088"/>
    <s v="CA-2017-109001"/>
    <x v="616"/>
    <d v="2017-03-09T00:00:00"/>
    <s v="Standard Class"/>
    <s v="KN-16390"/>
    <x v="471"/>
    <x v="1"/>
    <x v="0"/>
    <s v="Philadelphia"/>
    <x v="9"/>
    <n v="19120"/>
    <x v="3"/>
    <s v="OFF-BI-10003529"/>
    <x v="1"/>
    <x v="8"/>
    <x v="796"/>
    <x v="3759"/>
    <n v="3"/>
    <n v="0.7"/>
    <x v="4305"/>
    <x v="3"/>
    <x v="0"/>
    <n v="0.33333333333333331"/>
    <n v="5.8823529411764705E-2"/>
  </r>
  <r>
    <x v="5089"/>
    <s v="CA-2019-132738"/>
    <x v="1018"/>
    <d v="2019-08-07T00:00:00"/>
    <s v="First Class"/>
    <s v="HM-14860"/>
    <x v="447"/>
    <x v="1"/>
    <x v="0"/>
    <s v="Loveland"/>
    <x v="22"/>
    <n v="80538"/>
    <x v="1"/>
    <s v="OFF-PA-10001752"/>
    <x v="1"/>
    <x v="10"/>
    <x v="1369"/>
    <x v="892"/>
    <n v="2"/>
    <n v="0.2"/>
    <x v="2282"/>
    <x v="1"/>
    <x v="0"/>
    <n v="0.5"/>
    <n v="0.05"/>
  </r>
  <r>
    <x v="5090"/>
    <s v="CA-2019-132738"/>
    <x v="1018"/>
    <d v="2019-08-07T00:00:00"/>
    <s v="First Class"/>
    <s v="HM-14860"/>
    <x v="447"/>
    <x v="1"/>
    <x v="0"/>
    <s v="Loveland"/>
    <x v="22"/>
    <n v="80538"/>
    <x v="1"/>
    <s v="OFF-EN-10001141"/>
    <x v="1"/>
    <x v="12"/>
    <x v="598"/>
    <x v="3760"/>
    <n v="1"/>
    <n v="0.2"/>
    <x v="4306"/>
    <x v="1"/>
    <x v="0"/>
    <n v="0.5"/>
    <n v="0.05"/>
  </r>
  <r>
    <x v="5091"/>
    <s v="CA-2019-156720"/>
    <x v="247"/>
    <d v="2020-01-03T00:00:00"/>
    <s v="Standard Class"/>
    <s v="JM-15580"/>
    <x v="758"/>
    <x v="0"/>
    <x v="0"/>
    <s v="Loveland"/>
    <x v="22"/>
    <n v="80538"/>
    <x v="1"/>
    <s v="OFF-FA-10003472"/>
    <x v="1"/>
    <x v="13"/>
    <x v="243"/>
    <x v="3761"/>
    <n v="3"/>
    <n v="0.2"/>
    <x v="4307"/>
    <x v="1"/>
    <x v="0"/>
    <n v="1"/>
    <n v="0.14285714285714285"/>
  </r>
  <r>
    <x v="5092"/>
    <s v="CA-2017-119102"/>
    <x v="293"/>
    <d v="2017-05-27T00:00:00"/>
    <s v="Standard Class"/>
    <s v="KH-16690"/>
    <x v="120"/>
    <x v="1"/>
    <x v="0"/>
    <s v="Woonsocket"/>
    <x v="34"/>
    <n v="2895"/>
    <x v="3"/>
    <s v="OFF-ST-10004507"/>
    <x v="1"/>
    <x v="4"/>
    <x v="457"/>
    <x v="492"/>
    <n v="3"/>
    <n v="0"/>
    <x v="503"/>
    <x v="3"/>
    <x v="0"/>
    <n v="1"/>
    <n v="6.6666666666666666E-2"/>
  </r>
  <r>
    <x v="5093"/>
    <s v="US-2016-140452"/>
    <x v="776"/>
    <d v="2016-12-10T00:00:00"/>
    <s v="Standard Class"/>
    <s v="BK-11260"/>
    <x v="318"/>
    <x v="0"/>
    <x v="0"/>
    <s v="Chicago"/>
    <x v="10"/>
    <n v="60610"/>
    <x v="2"/>
    <s v="OFF-AP-10004036"/>
    <x v="1"/>
    <x v="9"/>
    <x v="1282"/>
    <x v="3762"/>
    <n v="4"/>
    <n v="0.8"/>
    <x v="4308"/>
    <x v="2"/>
    <x v="1"/>
    <n v="0.16666666666666666"/>
    <n v="6.25E-2"/>
  </r>
  <r>
    <x v="5094"/>
    <s v="US-2016-140452"/>
    <x v="776"/>
    <d v="2016-12-10T00:00:00"/>
    <s v="Standard Class"/>
    <s v="BK-11260"/>
    <x v="318"/>
    <x v="0"/>
    <x v="0"/>
    <s v="Chicago"/>
    <x v="10"/>
    <n v="60610"/>
    <x v="2"/>
    <s v="FUR-TA-10004086"/>
    <x v="0"/>
    <x v="3"/>
    <x v="832"/>
    <x v="2490"/>
    <n v="5"/>
    <n v="0.5"/>
    <x v="4309"/>
    <x v="2"/>
    <x v="1"/>
    <n v="0.16666666666666666"/>
    <n v="6.25E-2"/>
  </r>
  <r>
    <x v="5095"/>
    <s v="US-2016-140452"/>
    <x v="776"/>
    <d v="2016-12-10T00:00:00"/>
    <s v="Standard Class"/>
    <s v="BK-11260"/>
    <x v="318"/>
    <x v="0"/>
    <x v="0"/>
    <s v="Chicago"/>
    <x v="10"/>
    <n v="60610"/>
    <x v="2"/>
    <s v="TEC-PH-10000307"/>
    <x v="2"/>
    <x v="7"/>
    <x v="843"/>
    <x v="1927"/>
    <n v="4"/>
    <n v="0.2"/>
    <x v="4310"/>
    <x v="2"/>
    <x v="1"/>
    <n v="0.16666666666666666"/>
    <n v="6.25E-2"/>
  </r>
  <r>
    <x v="5096"/>
    <s v="US-2016-140452"/>
    <x v="776"/>
    <d v="2016-12-10T00:00:00"/>
    <s v="Standard Class"/>
    <s v="BK-11260"/>
    <x v="318"/>
    <x v="0"/>
    <x v="0"/>
    <s v="Chicago"/>
    <x v="10"/>
    <n v="60610"/>
    <x v="2"/>
    <s v="FUR-FU-10002088"/>
    <x v="0"/>
    <x v="5"/>
    <x v="1093"/>
    <x v="2209"/>
    <n v="3"/>
    <n v="0.6"/>
    <x v="4311"/>
    <x v="2"/>
    <x v="1"/>
    <n v="0.16666666666666666"/>
    <n v="6.25E-2"/>
  </r>
  <r>
    <x v="5097"/>
    <s v="US-2016-140452"/>
    <x v="776"/>
    <d v="2016-12-10T00:00:00"/>
    <s v="Standard Class"/>
    <s v="BK-11260"/>
    <x v="318"/>
    <x v="0"/>
    <x v="0"/>
    <s v="Chicago"/>
    <x v="10"/>
    <n v="60610"/>
    <x v="2"/>
    <s v="OFF-BI-10004965"/>
    <x v="1"/>
    <x v="8"/>
    <x v="1014"/>
    <x v="3763"/>
    <n v="2"/>
    <n v="0.8"/>
    <x v="4312"/>
    <x v="2"/>
    <x v="1"/>
    <n v="0.16666666666666666"/>
    <n v="6.25E-2"/>
  </r>
  <r>
    <x v="5098"/>
    <s v="US-2016-140452"/>
    <x v="776"/>
    <d v="2016-12-10T00:00:00"/>
    <s v="Standard Class"/>
    <s v="BK-11260"/>
    <x v="318"/>
    <x v="0"/>
    <x v="0"/>
    <s v="Chicago"/>
    <x v="10"/>
    <n v="60610"/>
    <x v="2"/>
    <s v="OFF-ST-10002485"/>
    <x v="1"/>
    <x v="4"/>
    <x v="211"/>
    <x v="2083"/>
    <n v="2"/>
    <n v="0.2"/>
    <x v="4313"/>
    <x v="2"/>
    <x v="1"/>
    <n v="0.16666666666666666"/>
    <n v="6.25E-2"/>
  </r>
  <r>
    <x v="5099"/>
    <s v="CA-2017-141936"/>
    <x v="976"/>
    <d v="2017-08-12T00:00:00"/>
    <s v="Standard Class"/>
    <s v="PN-18775"/>
    <x v="43"/>
    <x v="2"/>
    <x v="0"/>
    <s v="Bakersfield"/>
    <x v="1"/>
    <n v="93309"/>
    <x v="1"/>
    <s v="OFF-BI-10002194"/>
    <x v="1"/>
    <x v="8"/>
    <x v="416"/>
    <x v="3764"/>
    <n v="3"/>
    <n v="0.2"/>
    <x v="4314"/>
    <x v="1"/>
    <x v="0"/>
    <n v="1"/>
    <n v="7.6923076923076927E-2"/>
  </r>
  <r>
    <x v="5100"/>
    <s v="CA-2016-158442"/>
    <x v="461"/>
    <d v="2016-03-17T00:00:00"/>
    <s v="Same Day"/>
    <s v="AZ-10750"/>
    <x v="616"/>
    <x v="0"/>
    <x v="0"/>
    <s v="Dallas"/>
    <x v="5"/>
    <n v="75217"/>
    <x v="2"/>
    <s v="OFF-AR-10003732"/>
    <x v="1"/>
    <x v="6"/>
    <x v="324"/>
    <x v="3079"/>
    <n v="2"/>
    <n v="0.2"/>
    <x v="3450"/>
    <x v="2"/>
    <x v="0"/>
    <n v="0.33333333333333331"/>
    <n v="8.3333333333333329E-2"/>
  </r>
  <r>
    <x v="5101"/>
    <s v="CA-2016-158442"/>
    <x v="461"/>
    <d v="2016-03-17T00:00:00"/>
    <s v="Same Day"/>
    <s v="AZ-10750"/>
    <x v="616"/>
    <x v="0"/>
    <x v="0"/>
    <s v="Dallas"/>
    <x v="5"/>
    <n v="75217"/>
    <x v="2"/>
    <s v="OFF-PA-10002195"/>
    <x v="1"/>
    <x v="10"/>
    <x v="1552"/>
    <x v="1182"/>
    <n v="1"/>
    <n v="0.2"/>
    <x v="3426"/>
    <x v="2"/>
    <x v="0"/>
    <n v="0.33333333333333331"/>
    <n v="8.3333333333333329E-2"/>
  </r>
  <r>
    <x v="5102"/>
    <s v="CA-2016-158442"/>
    <x v="461"/>
    <d v="2016-03-17T00:00:00"/>
    <s v="Same Day"/>
    <s v="AZ-10750"/>
    <x v="616"/>
    <x v="0"/>
    <x v="0"/>
    <s v="Dallas"/>
    <x v="5"/>
    <n v="75217"/>
    <x v="2"/>
    <s v="OFF-PA-10002365"/>
    <x v="1"/>
    <x v="10"/>
    <x v="12"/>
    <x v="12"/>
    <n v="3"/>
    <n v="0.2"/>
    <x v="12"/>
    <x v="2"/>
    <x v="0"/>
    <n v="0.33333333333333331"/>
    <n v="8.3333333333333329E-2"/>
  </r>
  <r>
    <x v="5103"/>
    <s v="CA-2017-167374"/>
    <x v="514"/>
    <d v="2017-03-30T00:00:00"/>
    <s v="Second Class"/>
    <s v="GM-14500"/>
    <x v="421"/>
    <x v="0"/>
    <x v="0"/>
    <s v="Philadelphia"/>
    <x v="9"/>
    <n v="19140"/>
    <x v="3"/>
    <s v="OFF-PA-10001950"/>
    <x v="1"/>
    <x v="10"/>
    <x v="145"/>
    <x v="2710"/>
    <n v="6"/>
    <n v="0.2"/>
    <x v="4315"/>
    <x v="3"/>
    <x v="0"/>
    <n v="0.5"/>
    <n v="7.6923076923076927E-2"/>
  </r>
  <r>
    <x v="5104"/>
    <s v="CA-2017-167374"/>
    <x v="514"/>
    <d v="2017-03-30T00:00:00"/>
    <s v="Second Class"/>
    <s v="GM-14500"/>
    <x v="421"/>
    <x v="0"/>
    <x v="0"/>
    <s v="Philadelphia"/>
    <x v="9"/>
    <n v="19140"/>
    <x v="3"/>
    <s v="TEC-AC-10004633"/>
    <x v="2"/>
    <x v="11"/>
    <x v="60"/>
    <x v="3664"/>
    <n v="3"/>
    <n v="0.2"/>
    <x v="4316"/>
    <x v="3"/>
    <x v="0"/>
    <n v="0.5"/>
    <n v="7.6923076923076927E-2"/>
  </r>
  <r>
    <x v="5105"/>
    <s v="CA-2016-116568"/>
    <x v="637"/>
    <d v="2016-12-20T00:00:00"/>
    <s v="Standard Class"/>
    <s v="BM-11785"/>
    <x v="298"/>
    <x v="0"/>
    <x v="0"/>
    <s v="Deltona"/>
    <x v="2"/>
    <n v="32725"/>
    <x v="0"/>
    <s v="FUR-CH-10002439"/>
    <x v="0"/>
    <x v="1"/>
    <x v="1325"/>
    <x v="3765"/>
    <n v="4"/>
    <n v="0.2"/>
    <x v="4317"/>
    <x v="0"/>
    <x v="0"/>
    <n v="1"/>
    <n v="7.1428571428571425E-2"/>
  </r>
  <r>
    <x v="5106"/>
    <s v="CA-2017-147102"/>
    <x v="444"/>
    <d v="2017-09-26T00:00:00"/>
    <s v="Standard Class"/>
    <s v="NH-18610"/>
    <x v="468"/>
    <x v="1"/>
    <x v="0"/>
    <s v="Columbus"/>
    <x v="32"/>
    <n v="31907"/>
    <x v="0"/>
    <s v="TEC-AC-10000682"/>
    <x v="2"/>
    <x v="11"/>
    <x v="1336"/>
    <x v="3766"/>
    <n v="4"/>
    <n v="0"/>
    <x v="4318"/>
    <x v="0"/>
    <x v="0"/>
    <n v="1"/>
    <n v="9.0909090909090912E-2"/>
  </r>
  <r>
    <x v="5107"/>
    <s v="CA-2019-132213"/>
    <x v="1016"/>
    <d v="2019-04-26T00:00:00"/>
    <s v="First Class"/>
    <s v="PN-18775"/>
    <x v="43"/>
    <x v="2"/>
    <x v="0"/>
    <s v="Nashville"/>
    <x v="18"/>
    <n v="37211"/>
    <x v="0"/>
    <s v="OFF-AR-10004078"/>
    <x v="1"/>
    <x v="6"/>
    <x v="512"/>
    <x v="2115"/>
    <n v="9"/>
    <n v="0.2"/>
    <x v="2279"/>
    <x v="0"/>
    <x v="0"/>
    <n v="0.5"/>
    <n v="7.6923076923076927E-2"/>
  </r>
  <r>
    <x v="5108"/>
    <s v="CA-2019-132213"/>
    <x v="1016"/>
    <d v="2019-04-26T00:00:00"/>
    <s v="First Class"/>
    <s v="PN-18775"/>
    <x v="43"/>
    <x v="2"/>
    <x v="0"/>
    <s v="Nashville"/>
    <x v="18"/>
    <n v="37211"/>
    <x v="0"/>
    <s v="OFF-AR-10001958"/>
    <x v="1"/>
    <x v="6"/>
    <x v="208"/>
    <x v="3767"/>
    <n v="5"/>
    <n v="0.2"/>
    <x v="4319"/>
    <x v="0"/>
    <x v="0"/>
    <n v="0.5"/>
    <n v="7.6923076923076927E-2"/>
  </r>
  <r>
    <x v="5109"/>
    <s v="CA-2016-138450"/>
    <x v="638"/>
    <d v="2016-10-22T00:00:00"/>
    <s v="Standard Class"/>
    <s v="EH-13765"/>
    <x v="553"/>
    <x v="1"/>
    <x v="0"/>
    <s v="Philadelphia"/>
    <x v="9"/>
    <n v="19134"/>
    <x v="3"/>
    <s v="OFF-EN-10001335"/>
    <x v="1"/>
    <x v="12"/>
    <x v="467"/>
    <x v="505"/>
    <n v="6"/>
    <n v="0.2"/>
    <x v="517"/>
    <x v="3"/>
    <x v="0"/>
    <n v="0.33333333333333331"/>
    <n v="3.125E-2"/>
  </r>
  <r>
    <x v="5110"/>
    <s v="CA-2016-138450"/>
    <x v="638"/>
    <d v="2016-10-22T00:00:00"/>
    <s v="Standard Class"/>
    <s v="EH-13765"/>
    <x v="553"/>
    <x v="1"/>
    <x v="0"/>
    <s v="Philadelphia"/>
    <x v="9"/>
    <n v="19134"/>
    <x v="3"/>
    <s v="OFF-ST-10003479"/>
    <x v="1"/>
    <x v="4"/>
    <x v="41"/>
    <x v="3768"/>
    <n v="6"/>
    <n v="0.2"/>
    <x v="4320"/>
    <x v="3"/>
    <x v="0"/>
    <n v="0.33333333333333331"/>
    <n v="3.125E-2"/>
  </r>
  <r>
    <x v="5111"/>
    <s v="CA-2016-138450"/>
    <x v="638"/>
    <d v="2016-10-22T00:00:00"/>
    <s v="Standard Class"/>
    <s v="EH-13765"/>
    <x v="553"/>
    <x v="1"/>
    <x v="0"/>
    <s v="Philadelphia"/>
    <x v="9"/>
    <n v="19134"/>
    <x v="3"/>
    <s v="OFF-PA-10003016"/>
    <x v="1"/>
    <x v="10"/>
    <x v="1394"/>
    <x v="3769"/>
    <n v="4"/>
    <n v="0.2"/>
    <x v="4321"/>
    <x v="3"/>
    <x v="0"/>
    <n v="0.33333333333333331"/>
    <n v="3.125E-2"/>
  </r>
  <r>
    <x v="5112"/>
    <s v="CA-2017-153073"/>
    <x v="50"/>
    <d v="2017-11-13T00:00:00"/>
    <s v="Same Day"/>
    <s v="HA-14905"/>
    <x v="456"/>
    <x v="0"/>
    <x v="0"/>
    <s v="Chicago"/>
    <x v="10"/>
    <n v="60610"/>
    <x v="2"/>
    <s v="FUR-FU-10001025"/>
    <x v="0"/>
    <x v="5"/>
    <x v="1708"/>
    <x v="3770"/>
    <n v="9"/>
    <n v="0.6"/>
    <x v="4322"/>
    <x v="2"/>
    <x v="0"/>
    <n v="1"/>
    <n v="0.1"/>
  </r>
  <r>
    <x v="5113"/>
    <s v="CA-2018-147970"/>
    <x v="1011"/>
    <d v="2018-02-02T00:00:00"/>
    <s v="Second Class"/>
    <s v="AB-10150"/>
    <x v="492"/>
    <x v="0"/>
    <x v="0"/>
    <s v="Dallas"/>
    <x v="5"/>
    <n v="75220"/>
    <x v="2"/>
    <s v="OFF-PA-10003936"/>
    <x v="1"/>
    <x v="10"/>
    <x v="1292"/>
    <x v="12"/>
    <n v="3"/>
    <n v="0.2"/>
    <x v="12"/>
    <x v="2"/>
    <x v="0"/>
    <n v="1"/>
    <n v="8.3333333333333329E-2"/>
  </r>
  <r>
    <x v="5114"/>
    <s v="CA-2018-150658"/>
    <x v="1019"/>
    <d v="2018-11-22T00:00:00"/>
    <s v="Standard Class"/>
    <s v="MS-17365"/>
    <x v="333"/>
    <x v="0"/>
    <x v="0"/>
    <s v="Carlsbad"/>
    <x v="27"/>
    <n v="88220"/>
    <x v="1"/>
    <s v="OFF-BI-10004140"/>
    <x v="1"/>
    <x v="8"/>
    <x v="307"/>
    <x v="2209"/>
    <n v="3"/>
    <n v="0.2"/>
    <x v="4323"/>
    <x v="1"/>
    <x v="0"/>
    <n v="1"/>
    <n v="4.1666666666666664E-2"/>
  </r>
  <r>
    <x v="5115"/>
    <s v="CA-2019-125640"/>
    <x v="800"/>
    <d v="2019-07-29T00:00:00"/>
    <s v="Standard Class"/>
    <s v="DD-13570"/>
    <x v="732"/>
    <x v="0"/>
    <x v="0"/>
    <s v="Philadelphia"/>
    <x v="9"/>
    <n v="19134"/>
    <x v="3"/>
    <s v="OFF-LA-10004178"/>
    <x v="1"/>
    <x v="2"/>
    <x v="1709"/>
    <x v="106"/>
    <n v="1"/>
    <n v="0.2"/>
    <x v="107"/>
    <x v="3"/>
    <x v="0"/>
    <n v="1"/>
    <n v="0.1111111111111111"/>
  </r>
  <r>
    <x v="5116"/>
    <s v="CA-2019-154137"/>
    <x v="343"/>
    <d v="2019-11-17T00:00:00"/>
    <s v="Standard Class"/>
    <s v="MT-17815"/>
    <x v="363"/>
    <x v="0"/>
    <x v="0"/>
    <s v="New York City"/>
    <x v="15"/>
    <n v="10009"/>
    <x v="3"/>
    <s v="OFF-ST-10003324"/>
    <x v="1"/>
    <x v="4"/>
    <x v="1023"/>
    <x v="3771"/>
    <n v="1"/>
    <n v="0"/>
    <x v="232"/>
    <x v="3"/>
    <x v="0"/>
    <n v="1"/>
    <n v="0.1"/>
  </r>
  <r>
    <x v="5117"/>
    <s v="CA-2017-127173"/>
    <x v="120"/>
    <d v="2017-10-03T00:00:00"/>
    <s v="Standard Class"/>
    <s v="GM-14500"/>
    <x v="421"/>
    <x v="0"/>
    <x v="0"/>
    <s v="Oceanside"/>
    <x v="15"/>
    <n v="11572"/>
    <x v="3"/>
    <s v="OFF-FA-10004854"/>
    <x v="1"/>
    <x v="13"/>
    <x v="271"/>
    <x v="805"/>
    <n v="3"/>
    <n v="0"/>
    <x v="4324"/>
    <x v="3"/>
    <x v="0"/>
    <n v="0.33333333333333331"/>
    <n v="7.6923076923076927E-2"/>
  </r>
  <r>
    <x v="5118"/>
    <s v="CA-2017-127173"/>
    <x v="120"/>
    <d v="2017-10-03T00:00:00"/>
    <s v="Standard Class"/>
    <s v="GM-14500"/>
    <x v="421"/>
    <x v="0"/>
    <x v="0"/>
    <s v="Oceanside"/>
    <x v="15"/>
    <n v="11572"/>
    <x v="3"/>
    <s v="TEC-MA-10002859"/>
    <x v="2"/>
    <x v="15"/>
    <x v="1536"/>
    <x v="3772"/>
    <n v="7"/>
    <n v="0"/>
    <x v="4325"/>
    <x v="3"/>
    <x v="0"/>
    <n v="0.33333333333333331"/>
    <n v="7.6923076923076927E-2"/>
  </r>
  <r>
    <x v="5119"/>
    <s v="CA-2017-127173"/>
    <x v="120"/>
    <d v="2017-10-03T00:00:00"/>
    <s v="Standard Class"/>
    <s v="GM-14500"/>
    <x v="421"/>
    <x v="0"/>
    <x v="0"/>
    <s v="Oceanside"/>
    <x v="15"/>
    <n v="11572"/>
    <x v="3"/>
    <s v="OFF-BI-10000088"/>
    <x v="1"/>
    <x v="8"/>
    <x v="1034"/>
    <x v="3773"/>
    <n v="9"/>
    <n v="0.2"/>
    <x v="4326"/>
    <x v="3"/>
    <x v="0"/>
    <n v="0.33333333333333331"/>
    <n v="7.6923076923076927E-2"/>
  </r>
  <r>
    <x v="5120"/>
    <s v="CA-2016-149538"/>
    <x v="527"/>
    <d v="2016-04-08T00:00:00"/>
    <s v="Standard Class"/>
    <s v="KB-16585"/>
    <x v="10"/>
    <x v="1"/>
    <x v="0"/>
    <s v="Lafayette"/>
    <x v="28"/>
    <n v="70506"/>
    <x v="0"/>
    <s v="OFF-ST-10004180"/>
    <x v="1"/>
    <x v="4"/>
    <x v="244"/>
    <x v="3774"/>
    <n v="5"/>
    <n v="0"/>
    <x v="4327"/>
    <x v="0"/>
    <x v="0"/>
    <n v="0.25"/>
    <n v="4.3478260869565216E-2"/>
  </r>
  <r>
    <x v="5121"/>
    <s v="CA-2016-149538"/>
    <x v="527"/>
    <d v="2016-04-08T00:00:00"/>
    <s v="Standard Class"/>
    <s v="KB-16585"/>
    <x v="10"/>
    <x v="1"/>
    <x v="0"/>
    <s v="Lafayette"/>
    <x v="28"/>
    <n v="70506"/>
    <x v="0"/>
    <s v="TEC-AC-10002926"/>
    <x v="2"/>
    <x v="11"/>
    <x v="1123"/>
    <x v="2622"/>
    <n v="2"/>
    <n v="0"/>
    <x v="3067"/>
    <x v="0"/>
    <x v="0"/>
    <n v="0.25"/>
    <n v="4.3478260869565216E-2"/>
  </r>
  <r>
    <x v="5122"/>
    <s v="CA-2016-149538"/>
    <x v="527"/>
    <d v="2016-04-08T00:00:00"/>
    <s v="Standard Class"/>
    <s v="KB-16585"/>
    <x v="10"/>
    <x v="1"/>
    <x v="0"/>
    <s v="Lafayette"/>
    <x v="28"/>
    <n v="70506"/>
    <x v="0"/>
    <s v="OFF-PA-10003797"/>
    <x v="1"/>
    <x v="10"/>
    <x v="1710"/>
    <x v="541"/>
    <n v="3"/>
    <n v="0"/>
    <x v="551"/>
    <x v="0"/>
    <x v="0"/>
    <n v="0.25"/>
    <n v="4.3478260869565216E-2"/>
  </r>
  <r>
    <x v="5123"/>
    <s v="CA-2016-149538"/>
    <x v="527"/>
    <d v="2016-04-08T00:00:00"/>
    <s v="Standard Class"/>
    <s v="KB-16585"/>
    <x v="10"/>
    <x v="1"/>
    <x v="0"/>
    <s v="Lafayette"/>
    <x v="28"/>
    <n v="70506"/>
    <x v="0"/>
    <s v="OFF-PA-10002195"/>
    <x v="1"/>
    <x v="10"/>
    <x v="1552"/>
    <x v="91"/>
    <n v="2"/>
    <n v="0"/>
    <x v="2056"/>
    <x v="0"/>
    <x v="0"/>
    <n v="0.25"/>
    <n v="4.3478260869565216E-2"/>
  </r>
  <r>
    <x v="5124"/>
    <s v="CA-2016-160766"/>
    <x v="80"/>
    <d v="2016-09-14T00:00:00"/>
    <s v="Same Day"/>
    <s v="DM-13015"/>
    <x v="661"/>
    <x v="0"/>
    <x v="0"/>
    <s v="New York City"/>
    <x v="15"/>
    <n v="10009"/>
    <x v="3"/>
    <s v="FUR-TA-10001039"/>
    <x v="0"/>
    <x v="3"/>
    <x v="832"/>
    <x v="3775"/>
    <n v="9"/>
    <n v="0.4"/>
    <x v="4328"/>
    <x v="3"/>
    <x v="1"/>
    <n v="0.14285714285714285"/>
    <n v="0.05"/>
  </r>
  <r>
    <x v="5125"/>
    <s v="CA-2016-160766"/>
    <x v="80"/>
    <d v="2016-09-14T00:00:00"/>
    <s v="Same Day"/>
    <s v="DM-13015"/>
    <x v="661"/>
    <x v="0"/>
    <x v="0"/>
    <s v="New York City"/>
    <x v="15"/>
    <n v="10009"/>
    <x v="3"/>
    <s v="OFF-EN-10001099"/>
    <x v="1"/>
    <x v="12"/>
    <x v="153"/>
    <x v="3776"/>
    <n v="7"/>
    <n v="0"/>
    <x v="4329"/>
    <x v="3"/>
    <x v="1"/>
    <n v="0.14285714285714285"/>
    <n v="0.05"/>
  </r>
  <r>
    <x v="5126"/>
    <s v="CA-2016-160766"/>
    <x v="80"/>
    <d v="2016-09-14T00:00:00"/>
    <s v="Same Day"/>
    <s v="DM-13015"/>
    <x v="661"/>
    <x v="0"/>
    <x v="0"/>
    <s v="New York City"/>
    <x v="15"/>
    <n v="10009"/>
    <x v="3"/>
    <s v="TEC-MA-10003979"/>
    <x v="2"/>
    <x v="15"/>
    <x v="810"/>
    <x v="3777"/>
    <n v="4"/>
    <n v="0"/>
    <x v="4330"/>
    <x v="3"/>
    <x v="1"/>
    <n v="0.14285714285714285"/>
    <n v="0.05"/>
  </r>
  <r>
    <x v="5127"/>
    <s v="CA-2016-160766"/>
    <x v="80"/>
    <d v="2016-09-14T00:00:00"/>
    <s v="Same Day"/>
    <s v="DM-13015"/>
    <x v="661"/>
    <x v="0"/>
    <x v="0"/>
    <s v="New York City"/>
    <x v="15"/>
    <n v="10009"/>
    <x v="3"/>
    <s v="OFF-AP-10002945"/>
    <x v="1"/>
    <x v="9"/>
    <x v="228"/>
    <x v="3778"/>
    <n v="2"/>
    <n v="0"/>
    <x v="4331"/>
    <x v="3"/>
    <x v="1"/>
    <n v="0.14285714285714285"/>
    <n v="0.05"/>
  </r>
  <r>
    <x v="5128"/>
    <s v="CA-2016-160766"/>
    <x v="80"/>
    <d v="2016-09-14T00:00:00"/>
    <s v="Same Day"/>
    <s v="DM-13015"/>
    <x v="661"/>
    <x v="0"/>
    <x v="0"/>
    <s v="New York City"/>
    <x v="15"/>
    <n v="10009"/>
    <x v="3"/>
    <s v="TEC-PH-10001536"/>
    <x v="2"/>
    <x v="7"/>
    <x v="1243"/>
    <x v="2181"/>
    <n v="1"/>
    <n v="0"/>
    <x v="4332"/>
    <x v="3"/>
    <x v="1"/>
    <n v="0.14285714285714285"/>
    <n v="0.05"/>
  </r>
  <r>
    <x v="5129"/>
    <s v="CA-2016-160766"/>
    <x v="80"/>
    <d v="2016-09-14T00:00:00"/>
    <s v="Same Day"/>
    <s v="DM-13015"/>
    <x v="661"/>
    <x v="0"/>
    <x v="0"/>
    <s v="New York City"/>
    <x v="15"/>
    <n v="10009"/>
    <x v="3"/>
    <s v="TEC-PH-10000526"/>
    <x v="2"/>
    <x v="7"/>
    <x v="1472"/>
    <x v="1170"/>
    <n v="3"/>
    <n v="0"/>
    <x v="4333"/>
    <x v="3"/>
    <x v="1"/>
    <n v="0.14285714285714285"/>
    <n v="0.05"/>
  </r>
  <r>
    <x v="5130"/>
    <s v="CA-2016-160766"/>
    <x v="80"/>
    <d v="2016-09-14T00:00:00"/>
    <s v="Same Day"/>
    <s v="DM-13015"/>
    <x v="661"/>
    <x v="0"/>
    <x v="0"/>
    <s v="New York City"/>
    <x v="15"/>
    <n v="10009"/>
    <x v="3"/>
    <s v="OFF-PA-10000213"/>
    <x v="1"/>
    <x v="10"/>
    <x v="1449"/>
    <x v="3779"/>
    <n v="9"/>
    <n v="0"/>
    <x v="4334"/>
    <x v="3"/>
    <x v="1"/>
    <n v="0.14285714285714285"/>
    <n v="0.05"/>
  </r>
  <r>
    <x v="5131"/>
    <s v="CA-2019-146626"/>
    <x v="614"/>
    <d v="2020-01-05T00:00:00"/>
    <s v="Standard Class"/>
    <s v="BP-11185"/>
    <x v="130"/>
    <x v="1"/>
    <x v="0"/>
    <s v="Anaheim"/>
    <x v="1"/>
    <n v="92804"/>
    <x v="1"/>
    <s v="FUR-FU-10002501"/>
    <x v="0"/>
    <x v="5"/>
    <x v="1293"/>
    <x v="3780"/>
    <n v="8"/>
    <n v="0"/>
    <x v="4335"/>
    <x v="1"/>
    <x v="0"/>
    <n v="1"/>
    <n v="5.5555555555555552E-2"/>
  </r>
  <r>
    <x v="5132"/>
    <s v="CA-2017-123330"/>
    <x v="1020"/>
    <d v="2017-06-27T00:00:00"/>
    <s v="Standard Class"/>
    <s v="EP-13915"/>
    <x v="212"/>
    <x v="0"/>
    <x v="0"/>
    <s v="Deltona"/>
    <x v="2"/>
    <n v="32725"/>
    <x v="0"/>
    <s v="TEC-PH-10001819"/>
    <x v="2"/>
    <x v="7"/>
    <x v="813"/>
    <x v="3781"/>
    <n v="3"/>
    <n v="0.2"/>
    <x v="4336"/>
    <x v="0"/>
    <x v="0"/>
    <n v="1"/>
    <n v="3.2258064516129031E-2"/>
  </r>
  <r>
    <x v="5133"/>
    <s v="CA-2019-155607"/>
    <x v="200"/>
    <d v="2019-11-30T00:00:00"/>
    <s v="Standard Class"/>
    <s v="FG-14260"/>
    <x v="435"/>
    <x v="2"/>
    <x v="0"/>
    <s v="New York City"/>
    <x v="15"/>
    <n v="10009"/>
    <x v="3"/>
    <s v="OFF-AP-10001962"/>
    <x v="1"/>
    <x v="9"/>
    <x v="1603"/>
    <x v="3782"/>
    <n v="7"/>
    <n v="0"/>
    <x v="4337"/>
    <x v="3"/>
    <x v="0"/>
    <n v="0.5"/>
    <n v="9.0909090909090912E-2"/>
  </r>
  <r>
    <x v="5134"/>
    <s v="CA-2019-155607"/>
    <x v="200"/>
    <d v="2019-11-30T00:00:00"/>
    <s v="Standard Class"/>
    <s v="FG-14260"/>
    <x v="435"/>
    <x v="2"/>
    <x v="0"/>
    <s v="New York City"/>
    <x v="15"/>
    <n v="10009"/>
    <x v="3"/>
    <s v="OFF-BI-10003364"/>
    <x v="1"/>
    <x v="8"/>
    <x v="705"/>
    <x v="3783"/>
    <n v="4"/>
    <n v="0.2"/>
    <x v="4338"/>
    <x v="3"/>
    <x v="0"/>
    <n v="0.5"/>
    <n v="9.0909090909090912E-2"/>
  </r>
  <r>
    <x v="5135"/>
    <s v="CA-2018-151323"/>
    <x v="248"/>
    <d v="2018-10-28T00:00:00"/>
    <s v="Standard Class"/>
    <s v="AB-10255"/>
    <x v="437"/>
    <x v="2"/>
    <x v="0"/>
    <s v="Seattle"/>
    <x v="4"/>
    <n v="98103"/>
    <x v="1"/>
    <s v="OFF-FA-10002983"/>
    <x v="1"/>
    <x v="13"/>
    <x v="263"/>
    <x v="3784"/>
    <n v="5"/>
    <n v="0"/>
    <x v="4339"/>
    <x v="1"/>
    <x v="1"/>
    <n v="1"/>
    <n v="7.1428571428571425E-2"/>
  </r>
  <r>
    <x v="5136"/>
    <s v="CA-2017-146696"/>
    <x v="639"/>
    <d v="2017-12-19T00:00:00"/>
    <s v="Standard Class"/>
    <s v="RD-19480"/>
    <x v="502"/>
    <x v="0"/>
    <x v="0"/>
    <s v="San Diego"/>
    <x v="1"/>
    <n v="92105"/>
    <x v="1"/>
    <s v="OFF-BI-10002432"/>
    <x v="1"/>
    <x v="8"/>
    <x v="875"/>
    <x v="3785"/>
    <n v="2"/>
    <n v="0.2"/>
    <x v="4340"/>
    <x v="1"/>
    <x v="0"/>
    <n v="1"/>
    <n v="6.6666666666666666E-2"/>
  </r>
  <r>
    <x v="5137"/>
    <s v="CA-2018-128972"/>
    <x v="373"/>
    <d v="2018-11-17T00:00:00"/>
    <s v="Standard Class"/>
    <s v="TS-21430"/>
    <x v="747"/>
    <x v="1"/>
    <x v="0"/>
    <s v="Oklahoma City"/>
    <x v="26"/>
    <n v="73120"/>
    <x v="2"/>
    <s v="FUR-FU-10003096"/>
    <x v="0"/>
    <x v="5"/>
    <x v="559"/>
    <x v="635"/>
    <n v="4"/>
    <n v="0"/>
    <x v="4341"/>
    <x v="2"/>
    <x v="0"/>
    <n v="1"/>
    <n v="0.14285714285714285"/>
  </r>
  <r>
    <x v="5138"/>
    <s v="CA-2019-128335"/>
    <x v="365"/>
    <d v="2019-10-05T00:00:00"/>
    <s v="Standard Class"/>
    <s v="JA-15970"/>
    <x v="350"/>
    <x v="0"/>
    <x v="0"/>
    <s v="Mount Vernon"/>
    <x v="15"/>
    <n v="10550"/>
    <x v="3"/>
    <s v="OFF-EN-10001539"/>
    <x v="1"/>
    <x v="12"/>
    <x v="153"/>
    <x v="1013"/>
    <n v="3"/>
    <n v="0"/>
    <x v="1052"/>
    <x v="3"/>
    <x v="0"/>
    <n v="0.5"/>
    <n v="4.1666666666666664E-2"/>
  </r>
  <r>
    <x v="5139"/>
    <s v="CA-2019-128335"/>
    <x v="365"/>
    <d v="2019-10-05T00:00:00"/>
    <s v="Standard Class"/>
    <s v="JA-15970"/>
    <x v="350"/>
    <x v="0"/>
    <x v="0"/>
    <s v="Mount Vernon"/>
    <x v="15"/>
    <n v="10550"/>
    <x v="3"/>
    <s v="OFF-PA-10004996"/>
    <x v="1"/>
    <x v="10"/>
    <x v="1528"/>
    <x v="3786"/>
    <n v="5"/>
    <n v="0"/>
    <x v="4342"/>
    <x v="3"/>
    <x v="0"/>
    <n v="0.5"/>
    <n v="4.1666666666666664E-2"/>
  </r>
  <r>
    <x v="5140"/>
    <s v="CA-2017-154886"/>
    <x v="627"/>
    <d v="2017-11-12T00:00:00"/>
    <s v="Standard Class"/>
    <s v="SW-20455"/>
    <x v="517"/>
    <x v="0"/>
    <x v="0"/>
    <s v="San Francisco"/>
    <x v="1"/>
    <n v="94109"/>
    <x v="1"/>
    <s v="TEC-AC-10001956"/>
    <x v="2"/>
    <x v="11"/>
    <x v="259"/>
    <x v="3787"/>
    <n v="2"/>
    <n v="0"/>
    <x v="4343"/>
    <x v="1"/>
    <x v="0"/>
    <n v="1"/>
    <n v="0.1111111111111111"/>
  </r>
  <r>
    <x v="5141"/>
    <s v="CA-2018-111213"/>
    <x v="178"/>
    <d v="2018-04-05T00:00:00"/>
    <s v="Standard Class"/>
    <s v="FP-14320"/>
    <x v="224"/>
    <x v="0"/>
    <x v="0"/>
    <s v="New York City"/>
    <x v="15"/>
    <n v="10009"/>
    <x v="3"/>
    <s v="FUR-CH-10000454"/>
    <x v="0"/>
    <x v="1"/>
    <x v="1"/>
    <x v="3788"/>
    <n v="6"/>
    <n v="0.1"/>
    <x v="4146"/>
    <x v="3"/>
    <x v="0"/>
    <n v="0.33333333333333331"/>
    <n v="7.1428571428571425E-2"/>
  </r>
  <r>
    <x v="5142"/>
    <s v="CA-2018-111213"/>
    <x v="178"/>
    <d v="2018-04-05T00:00:00"/>
    <s v="Standard Class"/>
    <s v="FP-14320"/>
    <x v="224"/>
    <x v="0"/>
    <x v="0"/>
    <s v="New York City"/>
    <x v="15"/>
    <n v="10009"/>
    <x v="3"/>
    <s v="OFF-SU-10000946"/>
    <x v="1"/>
    <x v="14"/>
    <x v="327"/>
    <x v="1558"/>
    <n v="8"/>
    <n v="0"/>
    <x v="4344"/>
    <x v="3"/>
    <x v="0"/>
    <n v="0.33333333333333331"/>
    <n v="7.1428571428571425E-2"/>
  </r>
  <r>
    <x v="5143"/>
    <s v="CA-2018-111213"/>
    <x v="178"/>
    <d v="2018-04-05T00:00:00"/>
    <s v="Standard Class"/>
    <s v="FP-14320"/>
    <x v="224"/>
    <x v="0"/>
    <x v="0"/>
    <s v="New York City"/>
    <x v="15"/>
    <n v="10009"/>
    <x v="3"/>
    <s v="OFF-BI-10004140"/>
    <x v="1"/>
    <x v="8"/>
    <x v="307"/>
    <x v="3273"/>
    <n v="1"/>
    <n v="0.2"/>
    <x v="3694"/>
    <x v="3"/>
    <x v="0"/>
    <n v="0.33333333333333331"/>
    <n v="7.1428571428571425E-2"/>
  </r>
  <r>
    <x v="5144"/>
    <s v="CA-2019-161333"/>
    <x v="62"/>
    <d v="2019-02-07T00:00:00"/>
    <s v="Standard Class"/>
    <s v="JL-15835"/>
    <x v="252"/>
    <x v="0"/>
    <x v="0"/>
    <s v="Los Angeles"/>
    <x v="1"/>
    <n v="90045"/>
    <x v="1"/>
    <s v="FUR-FU-10003039"/>
    <x v="0"/>
    <x v="5"/>
    <x v="484"/>
    <x v="3789"/>
    <n v="2"/>
    <n v="0"/>
    <x v="4345"/>
    <x v="1"/>
    <x v="0"/>
    <n v="0.33333333333333331"/>
    <n v="2.9411764705882353E-2"/>
  </r>
  <r>
    <x v="5145"/>
    <s v="CA-2019-161333"/>
    <x v="62"/>
    <d v="2019-02-07T00:00:00"/>
    <s v="Standard Class"/>
    <s v="JL-15835"/>
    <x v="252"/>
    <x v="0"/>
    <x v="0"/>
    <s v="Los Angeles"/>
    <x v="1"/>
    <n v="90045"/>
    <x v="1"/>
    <s v="OFF-ST-10000464"/>
    <x v="1"/>
    <x v="4"/>
    <x v="1144"/>
    <x v="3790"/>
    <n v="4"/>
    <n v="0"/>
    <x v="4346"/>
    <x v="1"/>
    <x v="0"/>
    <n v="0.33333333333333331"/>
    <n v="2.9411764705882353E-2"/>
  </r>
  <r>
    <x v="5146"/>
    <s v="CA-2019-161333"/>
    <x v="62"/>
    <d v="2019-02-07T00:00:00"/>
    <s v="Standard Class"/>
    <s v="JL-15835"/>
    <x v="252"/>
    <x v="0"/>
    <x v="0"/>
    <s v="Los Angeles"/>
    <x v="1"/>
    <n v="90045"/>
    <x v="1"/>
    <s v="OFF-AP-10000252"/>
    <x v="1"/>
    <x v="9"/>
    <x v="1251"/>
    <x v="1047"/>
    <n v="4"/>
    <n v="0"/>
    <x v="4347"/>
    <x v="1"/>
    <x v="0"/>
    <n v="0.33333333333333331"/>
    <n v="2.9411764705882353E-2"/>
  </r>
  <r>
    <x v="5147"/>
    <s v="CA-2019-128734"/>
    <x v="165"/>
    <d v="2019-12-31T00:00:00"/>
    <s v="Standard Class"/>
    <s v="JL-15175"/>
    <x v="311"/>
    <x v="2"/>
    <x v="0"/>
    <s v="Chandler"/>
    <x v="16"/>
    <n v="85224"/>
    <x v="1"/>
    <s v="FUR-FU-10001731"/>
    <x v="0"/>
    <x v="5"/>
    <x v="1556"/>
    <x v="1086"/>
    <n v="4"/>
    <n v="0.2"/>
    <x v="4348"/>
    <x v="1"/>
    <x v="0"/>
    <n v="0.5"/>
    <n v="0.14285714285714285"/>
  </r>
  <r>
    <x v="5148"/>
    <s v="CA-2019-128734"/>
    <x v="165"/>
    <d v="2019-12-31T00:00:00"/>
    <s v="Standard Class"/>
    <s v="JL-15175"/>
    <x v="311"/>
    <x v="2"/>
    <x v="0"/>
    <s v="Chandler"/>
    <x v="16"/>
    <n v="85224"/>
    <x v="1"/>
    <s v="FUR-CH-10001394"/>
    <x v="0"/>
    <x v="1"/>
    <x v="654"/>
    <x v="3791"/>
    <n v="3"/>
    <n v="0.2"/>
    <x v="4349"/>
    <x v="1"/>
    <x v="0"/>
    <n v="0.5"/>
    <n v="0.14285714285714285"/>
  </r>
  <r>
    <x v="5149"/>
    <s v="CA-2016-141796"/>
    <x v="261"/>
    <d v="2016-06-21T00:00:00"/>
    <s v="Same Day"/>
    <s v="JG-15160"/>
    <x v="506"/>
    <x v="0"/>
    <x v="0"/>
    <s v="Long Beach"/>
    <x v="15"/>
    <n v="11561"/>
    <x v="3"/>
    <s v="TEC-PH-10001578"/>
    <x v="2"/>
    <x v="7"/>
    <x v="1230"/>
    <x v="3792"/>
    <n v="3"/>
    <n v="0"/>
    <x v="4350"/>
    <x v="3"/>
    <x v="0"/>
    <n v="1"/>
    <n v="5.5555555555555552E-2"/>
  </r>
  <r>
    <x v="5150"/>
    <s v="CA-2019-125101"/>
    <x v="904"/>
    <d v="2019-03-10T00:00:00"/>
    <s v="Second Class"/>
    <s v="SH-19975"/>
    <x v="64"/>
    <x v="1"/>
    <x v="0"/>
    <s v="San Francisco"/>
    <x v="1"/>
    <n v="94109"/>
    <x v="1"/>
    <s v="OFF-ST-10000675"/>
    <x v="1"/>
    <x v="4"/>
    <x v="298"/>
    <x v="3793"/>
    <n v="2"/>
    <n v="0"/>
    <x v="4351"/>
    <x v="1"/>
    <x v="0"/>
    <n v="1"/>
    <n v="3.4482758620689655E-2"/>
  </r>
  <r>
    <x v="5151"/>
    <s v="CA-2019-169929"/>
    <x v="145"/>
    <d v="2019-09-28T00:00:00"/>
    <s v="First Class"/>
    <s v="LS-17200"/>
    <x v="624"/>
    <x v="1"/>
    <x v="0"/>
    <s v="Helena"/>
    <x v="37"/>
    <n v="59601"/>
    <x v="1"/>
    <s v="OFF-ST-10002352"/>
    <x v="1"/>
    <x v="4"/>
    <x v="855"/>
    <x v="1778"/>
    <n v="5"/>
    <n v="0"/>
    <x v="4352"/>
    <x v="1"/>
    <x v="0"/>
    <n v="1"/>
    <n v="7.1428571428571425E-2"/>
  </r>
  <r>
    <x v="5152"/>
    <s v="US-2016-121566"/>
    <x v="479"/>
    <d v="2016-07-06T00:00:00"/>
    <s v="Standard Class"/>
    <s v="CS-11860"/>
    <x v="750"/>
    <x v="0"/>
    <x v="0"/>
    <s v="New York City"/>
    <x v="15"/>
    <n v="10011"/>
    <x v="3"/>
    <s v="OFF-BI-10004528"/>
    <x v="1"/>
    <x v="8"/>
    <x v="473"/>
    <x v="3794"/>
    <n v="1"/>
    <n v="0.2"/>
    <x v="4353"/>
    <x v="3"/>
    <x v="0"/>
    <n v="0.5"/>
    <n v="0.14285714285714285"/>
  </r>
  <r>
    <x v="5153"/>
    <s v="US-2016-121566"/>
    <x v="479"/>
    <d v="2016-07-06T00:00:00"/>
    <s v="Standard Class"/>
    <s v="CS-11860"/>
    <x v="750"/>
    <x v="0"/>
    <x v="0"/>
    <s v="New York City"/>
    <x v="15"/>
    <n v="10011"/>
    <x v="3"/>
    <s v="OFF-AR-10001026"/>
    <x v="1"/>
    <x v="6"/>
    <x v="209"/>
    <x v="3795"/>
    <n v="3"/>
    <n v="0"/>
    <x v="4354"/>
    <x v="3"/>
    <x v="0"/>
    <n v="0.5"/>
    <n v="0.14285714285714285"/>
  </r>
  <r>
    <x v="5154"/>
    <s v="US-2017-124219"/>
    <x v="976"/>
    <d v="2017-08-08T00:00:00"/>
    <s v="First Class"/>
    <s v="KW-16570"/>
    <x v="608"/>
    <x v="0"/>
    <x v="0"/>
    <s v="Kirkwood"/>
    <x v="25"/>
    <n v="63122"/>
    <x v="2"/>
    <s v="OFF-BI-10002215"/>
    <x v="1"/>
    <x v="8"/>
    <x v="20"/>
    <x v="158"/>
    <n v="4"/>
    <n v="0"/>
    <x v="4355"/>
    <x v="2"/>
    <x v="0"/>
    <n v="0.5"/>
    <n v="0.2"/>
  </r>
  <r>
    <x v="5155"/>
    <s v="US-2017-124219"/>
    <x v="976"/>
    <d v="2017-08-08T00:00:00"/>
    <s v="First Class"/>
    <s v="KW-16570"/>
    <x v="608"/>
    <x v="0"/>
    <x v="0"/>
    <s v="Kirkwood"/>
    <x v="25"/>
    <n v="63122"/>
    <x v="2"/>
    <s v="FUR-FU-10000305"/>
    <x v="0"/>
    <x v="5"/>
    <x v="1446"/>
    <x v="3724"/>
    <n v="3"/>
    <n v="0"/>
    <x v="4356"/>
    <x v="2"/>
    <x v="0"/>
    <n v="0.5"/>
    <n v="0.2"/>
  </r>
  <r>
    <x v="5156"/>
    <s v="CA-2019-163006"/>
    <x v="160"/>
    <d v="2019-07-04T00:00:00"/>
    <s v="Second Class"/>
    <s v="GH-14410"/>
    <x v="689"/>
    <x v="2"/>
    <x v="0"/>
    <s v="Chicago"/>
    <x v="10"/>
    <n v="60653"/>
    <x v="2"/>
    <s v="TEC-PH-10002584"/>
    <x v="2"/>
    <x v="7"/>
    <x v="1705"/>
    <x v="3796"/>
    <n v="2"/>
    <n v="0.2"/>
    <x v="4357"/>
    <x v="2"/>
    <x v="0"/>
    <n v="0.33333333333333331"/>
    <n v="5.8823529411764705E-2"/>
  </r>
  <r>
    <x v="5157"/>
    <s v="CA-2019-163006"/>
    <x v="160"/>
    <d v="2019-07-04T00:00:00"/>
    <s v="Second Class"/>
    <s v="GH-14410"/>
    <x v="689"/>
    <x v="2"/>
    <x v="0"/>
    <s v="Chicago"/>
    <x v="10"/>
    <n v="60653"/>
    <x v="2"/>
    <s v="FUR-CH-10000229"/>
    <x v="0"/>
    <x v="1"/>
    <x v="1621"/>
    <x v="3797"/>
    <n v="3"/>
    <n v="0.3"/>
    <x v="4358"/>
    <x v="2"/>
    <x v="0"/>
    <n v="0.33333333333333331"/>
    <n v="5.8823529411764705E-2"/>
  </r>
  <r>
    <x v="5158"/>
    <s v="CA-2019-163006"/>
    <x v="160"/>
    <d v="2019-07-04T00:00:00"/>
    <s v="Second Class"/>
    <s v="GH-14410"/>
    <x v="689"/>
    <x v="2"/>
    <x v="0"/>
    <s v="Chicago"/>
    <x v="10"/>
    <n v="60653"/>
    <x v="2"/>
    <s v="FUR-FU-10003799"/>
    <x v="0"/>
    <x v="5"/>
    <x v="90"/>
    <x v="3798"/>
    <n v="2"/>
    <n v="0.6"/>
    <x v="4359"/>
    <x v="2"/>
    <x v="0"/>
    <n v="0.33333333333333331"/>
    <n v="5.8823529411764705E-2"/>
  </r>
  <r>
    <x v="5159"/>
    <s v="CA-2017-156146"/>
    <x v="662"/>
    <d v="2017-10-30T00:00:00"/>
    <s v="Second Class"/>
    <s v="AG-10495"/>
    <x v="122"/>
    <x v="1"/>
    <x v="0"/>
    <s v="Peoria"/>
    <x v="16"/>
    <n v="85345"/>
    <x v="1"/>
    <s v="TEC-PH-10001700"/>
    <x v="2"/>
    <x v="7"/>
    <x v="195"/>
    <x v="554"/>
    <n v="2"/>
    <n v="0.2"/>
    <x v="563"/>
    <x v="1"/>
    <x v="0"/>
    <n v="0.5"/>
    <n v="4.7619047619047616E-2"/>
  </r>
  <r>
    <x v="5160"/>
    <s v="CA-2017-156146"/>
    <x v="662"/>
    <d v="2017-10-30T00:00:00"/>
    <s v="Second Class"/>
    <s v="AG-10495"/>
    <x v="122"/>
    <x v="1"/>
    <x v="0"/>
    <s v="Peoria"/>
    <x v="16"/>
    <n v="85345"/>
    <x v="1"/>
    <s v="TEC-PH-10001527"/>
    <x v="2"/>
    <x v="7"/>
    <x v="1285"/>
    <x v="3799"/>
    <n v="2"/>
    <n v="0.2"/>
    <x v="4360"/>
    <x v="1"/>
    <x v="0"/>
    <n v="0.5"/>
    <n v="4.7619047619047616E-2"/>
  </r>
  <r>
    <x v="5161"/>
    <s v="CA-2016-111192"/>
    <x v="1021"/>
    <d v="2016-08-05T00:00:00"/>
    <s v="Standard Class"/>
    <s v="TS-21430"/>
    <x v="747"/>
    <x v="1"/>
    <x v="0"/>
    <s v="Seattle"/>
    <x v="4"/>
    <n v="98103"/>
    <x v="1"/>
    <s v="FUR-BO-10002916"/>
    <x v="0"/>
    <x v="0"/>
    <x v="1515"/>
    <x v="3800"/>
    <n v="8"/>
    <n v="0"/>
    <x v="4361"/>
    <x v="1"/>
    <x v="0"/>
    <n v="1"/>
    <n v="0.14285714285714285"/>
  </r>
  <r>
    <x v="5162"/>
    <s v="CA-2018-115378"/>
    <x v="741"/>
    <d v="2018-11-23T00:00:00"/>
    <s v="Second Class"/>
    <s v="AJ-10945"/>
    <x v="219"/>
    <x v="0"/>
    <x v="0"/>
    <s v="Taylor"/>
    <x v="12"/>
    <n v="48180"/>
    <x v="2"/>
    <s v="FUR-CH-10000863"/>
    <x v="0"/>
    <x v="1"/>
    <x v="83"/>
    <x v="85"/>
    <n v="2"/>
    <n v="0"/>
    <x v="85"/>
    <x v="2"/>
    <x v="0"/>
    <n v="1"/>
    <n v="0.1"/>
  </r>
  <r>
    <x v="5163"/>
    <s v="CA-2017-161627"/>
    <x v="380"/>
    <d v="2017-07-11T00:00:00"/>
    <s v="Standard Class"/>
    <s v="SJ-20215"/>
    <x v="695"/>
    <x v="0"/>
    <x v="0"/>
    <s v="Pasadena"/>
    <x v="1"/>
    <n v="91104"/>
    <x v="1"/>
    <s v="FUR-CH-10003968"/>
    <x v="0"/>
    <x v="1"/>
    <x v="56"/>
    <x v="3011"/>
    <n v="3"/>
    <n v="0.2"/>
    <x v="4362"/>
    <x v="1"/>
    <x v="1"/>
    <n v="1"/>
    <n v="0.1"/>
  </r>
  <r>
    <x v="5164"/>
    <s v="CA-2016-121006"/>
    <x v="849"/>
    <d v="2016-11-16T00:00:00"/>
    <s v="Standard Class"/>
    <s v="SC-20020"/>
    <x v="710"/>
    <x v="0"/>
    <x v="0"/>
    <s v="Midland"/>
    <x v="12"/>
    <n v="48640"/>
    <x v="2"/>
    <s v="OFF-AR-10001149"/>
    <x v="1"/>
    <x v="6"/>
    <x v="1544"/>
    <x v="2841"/>
    <n v="2"/>
    <n v="0"/>
    <x v="3158"/>
    <x v="2"/>
    <x v="0"/>
    <n v="0.16666666666666666"/>
    <n v="5.8823529411764705E-2"/>
  </r>
  <r>
    <x v="5165"/>
    <s v="CA-2016-121006"/>
    <x v="849"/>
    <d v="2016-11-16T00:00:00"/>
    <s v="Standard Class"/>
    <s v="SC-20020"/>
    <x v="710"/>
    <x v="0"/>
    <x v="0"/>
    <s v="Midland"/>
    <x v="12"/>
    <n v="48640"/>
    <x v="2"/>
    <s v="OFF-PA-10000130"/>
    <x v="1"/>
    <x v="10"/>
    <x v="1004"/>
    <x v="1387"/>
    <n v="3"/>
    <n v="0"/>
    <x v="2512"/>
    <x v="2"/>
    <x v="0"/>
    <n v="0.16666666666666666"/>
    <n v="5.8823529411764705E-2"/>
  </r>
  <r>
    <x v="5166"/>
    <s v="CA-2016-121006"/>
    <x v="849"/>
    <d v="2016-11-16T00:00:00"/>
    <s v="Standard Class"/>
    <s v="SC-20020"/>
    <x v="710"/>
    <x v="0"/>
    <x v="0"/>
    <s v="Midland"/>
    <x v="12"/>
    <n v="48640"/>
    <x v="2"/>
    <s v="OFF-PA-10002479"/>
    <x v="1"/>
    <x v="10"/>
    <x v="219"/>
    <x v="3426"/>
    <n v="3"/>
    <n v="0"/>
    <x v="4363"/>
    <x v="2"/>
    <x v="0"/>
    <n v="0.16666666666666666"/>
    <n v="5.8823529411764705E-2"/>
  </r>
  <r>
    <x v="5167"/>
    <s v="CA-2016-121006"/>
    <x v="849"/>
    <d v="2016-11-16T00:00:00"/>
    <s v="Standard Class"/>
    <s v="SC-20020"/>
    <x v="710"/>
    <x v="0"/>
    <x v="0"/>
    <s v="Midland"/>
    <x v="12"/>
    <n v="48640"/>
    <x v="2"/>
    <s v="FUR-CH-10004997"/>
    <x v="0"/>
    <x v="1"/>
    <x v="499"/>
    <x v="3801"/>
    <n v="3"/>
    <n v="0"/>
    <x v="4364"/>
    <x v="2"/>
    <x v="0"/>
    <n v="0.16666666666666666"/>
    <n v="5.8823529411764705E-2"/>
  </r>
  <r>
    <x v="5168"/>
    <s v="CA-2016-121006"/>
    <x v="849"/>
    <d v="2016-11-16T00:00:00"/>
    <s v="Standard Class"/>
    <s v="SC-20020"/>
    <x v="710"/>
    <x v="0"/>
    <x v="0"/>
    <s v="Midland"/>
    <x v="12"/>
    <n v="48640"/>
    <x v="2"/>
    <s v="OFF-ST-10004950"/>
    <x v="1"/>
    <x v="4"/>
    <x v="1009"/>
    <x v="2780"/>
    <n v="3"/>
    <n v="0"/>
    <x v="4365"/>
    <x v="2"/>
    <x v="0"/>
    <n v="0.16666666666666666"/>
    <n v="5.8823529411764705E-2"/>
  </r>
  <r>
    <x v="5169"/>
    <s v="CA-2016-121006"/>
    <x v="849"/>
    <d v="2016-11-16T00:00:00"/>
    <s v="Standard Class"/>
    <s v="SC-20020"/>
    <x v="710"/>
    <x v="0"/>
    <x v="0"/>
    <s v="Midland"/>
    <x v="12"/>
    <n v="48640"/>
    <x v="2"/>
    <s v="OFF-ST-10001490"/>
    <x v="1"/>
    <x v="4"/>
    <x v="518"/>
    <x v="3469"/>
    <n v="3"/>
    <n v="0"/>
    <x v="3941"/>
    <x v="2"/>
    <x v="0"/>
    <n v="0.16666666666666666"/>
    <n v="5.8823529411764705E-2"/>
  </r>
  <r>
    <x v="5170"/>
    <s v="CA-2018-122903"/>
    <x v="1022"/>
    <d v="2018-05-29T00:00:00"/>
    <s v="Second Class"/>
    <s v="LA-16780"/>
    <x v="156"/>
    <x v="1"/>
    <x v="0"/>
    <s v="Detroit"/>
    <x v="12"/>
    <n v="48205"/>
    <x v="2"/>
    <s v="FUR-CH-10002024"/>
    <x v="0"/>
    <x v="1"/>
    <x v="483"/>
    <x v="3802"/>
    <n v="5"/>
    <n v="0"/>
    <x v="4366"/>
    <x v="2"/>
    <x v="0"/>
    <n v="0.33333333333333331"/>
    <n v="3.8461538461538464E-2"/>
  </r>
  <r>
    <x v="5171"/>
    <s v="CA-2018-122903"/>
    <x v="1022"/>
    <d v="2018-05-29T00:00:00"/>
    <s v="Second Class"/>
    <s v="LA-16780"/>
    <x v="156"/>
    <x v="1"/>
    <x v="0"/>
    <s v="Detroit"/>
    <x v="12"/>
    <n v="48205"/>
    <x v="2"/>
    <s v="OFF-PA-10001790"/>
    <x v="1"/>
    <x v="10"/>
    <x v="694"/>
    <x v="3803"/>
    <n v="3"/>
    <n v="0"/>
    <x v="4367"/>
    <x v="2"/>
    <x v="0"/>
    <n v="0.33333333333333331"/>
    <n v="3.8461538461538464E-2"/>
  </r>
  <r>
    <x v="5172"/>
    <s v="CA-2018-122903"/>
    <x v="1022"/>
    <d v="2018-05-29T00:00:00"/>
    <s v="Second Class"/>
    <s v="LA-16780"/>
    <x v="156"/>
    <x v="1"/>
    <x v="0"/>
    <s v="Detroit"/>
    <x v="12"/>
    <n v="48205"/>
    <x v="2"/>
    <s v="OFF-PA-10000994"/>
    <x v="1"/>
    <x v="10"/>
    <x v="913"/>
    <x v="1836"/>
    <n v="3"/>
    <n v="0"/>
    <x v="1969"/>
    <x v="2"/>
    <x v="0"/>
    <n v="0.33333333333333331"/>
    <n v="3.8461538461538464E-2"/>
  </r>
  <r>
    <x v="5173"/>
    <s v="CA-2017-107741"/>
    <x v="936"/>
    <d v="2017-03-10T00:00:00"/>
    <s v="First Class"/>
    <s v="FC-14335"/>
    <x v="712"/>
    <x v="1"/>
    <x v="0"/>
    <s v="Pueblo"/>
    <x v="22"/>
    <n v="81001"/>
    <x v="1"/>
    <s v="OFF-AR-10002399"/>
    <x v="1"/>
    <x v="6"/>
    <x v="319"/>
    <x v="3804"/>
    <n v="1"/>
    <n v="0.2"/>
    <x v="4368"/>
    <x v="1"/>
    <x v="0"/>
    <n v="1"/>
    <n v="0.1"/>
  </r>
  <r>
    <x v="5174"/>
    <s v="CA-2019-106432"/>
    <x v="15"/>
    <d v="2019-10-24T00:00:00"/>
    <s v="Standard Class"/>
    <s v="CA-12265"/>
    <x v="244"/>
    <x v="0"/>
    <x v="0"/>
    <s v="Waco"/>
    <x v="5"/>
    <n v="76706"/>
    <x v="2"/>
    <s v="OFF-BI-10002799"/>
    <x v="1"/>
    <x v="8"/>
    <x v="1459"/>
    <x v="3805"/>
    <n v="2"/>
    <n v="0.8"/>
    <x v="4369"/>
    <x v="2"/>
    <x v="0"/>
    <n v="0.5"/>
    <n v="5.8823529411764705E-2"/>
  </r>
  <r>
    <x v="5175"/>
    <s v="CA-2019-106432"/>
    <x v="15"/>
    <d v="2019-10-24T00:00:00"/>
    <s v="Standard Class"/>
    <s v="CA-12265"/>
    <x v="244"/>
    <x v="0"/>
    <x v="0"/>
    <s v="Waco"/>
    <x v="5"/>
    <n v="76706"/>
    <x v="2"/>
    <s v="FUR-BO-10004360"/>
    <x v="0"/>
    <x v="0"/>
    <x v="1617"/>
    <x v="3806"/>
    <n v="3"/>
    <n v="0.32"/>
    <x v="4370"/>
    <x v="2"/>
    <x v="0"/>
    <n v="0.5"/>
    <n v="5.8823529411764705E-2"/>
  </r>
  <r>
    <x v="5176"/>
    <s v="CA-2018-148908"/>
    <x v="732"/>
    <d v="2018-11-08T00:00:00"/>
    <s v="First Class"/>
    <s v="JH-15985"/>
    <x v="98"/>
    <x v="0"/>
    <x v="0"/>
    <s v="San Francisco"/>
    <x v="1"/>
    <n v="94109"/>
    <x v="1"/>
    <s v="OFF-BI-10002082"/>
    <x v="1"/>
    <x v="8"/>
    <x v="1182"/>
    <x v="3807"/>
    <n v="2"/>
    <n v="0.2"/>
    <x v="4371"/>
    <x v="1"/>
    <x v="0"/>
    <n v="1"/>
    <n v="7.1428571428571425E-2"/>
  </r>
  <r>
    <x v="5177"/>
    <s v="CA-2018-123015"/>
    <x v="482"/>
    <d v="2018-12-30T00:00:00"/>
    <s v="Standard Class"/>
    <s v="AJ-10795"/>
    <x v="295"/>
    <x v="1"/>
    <x v="0"/>
    <s v="New York City"/>
    <x v="15"/>
    <n v="10024"/>
    <x v="3"/>
    <s v="OFF-BI-10004967"/>
    <x v="1"/>
    <x v="8"/>
    <x v="256"/>
    <x v="3808"/>
    <n v="3"/>
    <n v="0.2"/>
    <x v="4372"/>
    <x v="3"/>
    <x v="0"/>
    <n v="1"/>
    <n v="4.7619047619047616E-2"/>
  </r>
  <r>
    <x v="5178"/>
    <s v="US-2017-120502"/>
    <x v="657"/>
    <d v="2017-04-19T00:00:00"/>
    <s v="Standard Class"/>
    <s v="BT-11395"/>
    <x v="387"/>
    <x v="1"/>
    <x v="0"/>
    <s v="Los Angeles"/>
    <x v="1"/>
    <n v="90036"/>
    <x v="1"/>
    <s v="FUR-FU-10004973"/>
    <x v="0"/>
    <x v="5"/>
    <x v="1143"/>
    <x v="1023"/>
    <n v="2"/>
    <n v="0"/>
    <x v="1693"/>
    <x v="1"/>
    <x v="0"/>
    <n v="0.33333333333333331"/>
    <n v="0.1"/>
  </r>
  <r>
    <x v="5179"/>
    <s v="US-2017-120502"/>
    <x v="657"/>
    <d v="2017-04-19T00:00:00"/>
    <s v="Standard Class"/>
    <s v="BT-11395"/>
    <x v="387"/>
    <x v="1"/>
    <x v="0"/>
    <s v="Los Angeles"/>
    <x v="1"/>
    <n v="90036"/>
    <x v="1"/>
    <s v="TEC-PH-10003645"/>
    <x v="2"/>
    <x v="7"/>
    <x v="297"/>
    <x v="3809"/>
    <n v="2"/>
    <n v="0.2"/>
    <x v="4373"/>
    <x v="1"/>
    <x v="0"/>
    <n v="0.33333333333333331"/>
    <n v="0.1"/>
  </r>
  <r>
    <x v="5180"/>
    <s v="US-2017-120502"/>
    <x v="657"/>
    <d v="2017-04-19T00:00:00"/>
    <s v="Standard Class"/>
    <s v="BT-11395"/>
    <x v="387"/>
    <x v="1"/>
    <x v="0"/>
    <s v="Los Angeles"/>
    <x v="1"/>
    <n v="90036"/>
    <x v="1"/>
    <s v="OFF-AP-10004980"/>
    <x v="1"/>
    <x v="9"/>
    <x v="976"/>
    <x v="3810"/>
    <n v="2"/>
    <n v="0"/>
    <x v="4374"/>
    <x v="1"/>
    <x v="0"/>
    <n v="0.33333333333333331"/>
    <n v="0.1"/>
  </r>
  <r>
    <x v="5181"/>
    <s v="CA-2019-108749"/>
    <x v="510"/>
    <d v="2019-09-15T00:00:00"/>
    <s v="First Class"/>
    <s v="DJ-13510"/>
    <x v="137"/>
    <x v="1"/>
    <x v="0"/>
    <s v="Woonsocket"/>
    <x v="34"/>
    <n v="2895"/>
    <x v="3"/>
    <s v="OFF-PA-10003797"/>
    <x v="1"/>
    <x v="10"/>
    <x v="1710"/>
    <x v="1568"/>
    <n v="7"/>
    <n v="0"/>
    <x v="1657"/>
    <x v="3"/>
    <x v="0"/>
    <n v="0.5"/>
    <n v="7.6923076923076927E-2"/>
  </r>
  <r>
    <x v="5182"/>
    <s v="CA-2019-108749"/>
    <x v="510"/>
    <d v="2019-09-15T00:00:00"/>
    <s v="First Class"/>
    <s v="DJ-13510"/>
    <x v="137"/>
    <x v="1"/>
    <x v="0"/>
    <s v="Woonsocket"/>
    <x v="34"/>
    <n v="2895"/>
    <x v="3"/>
    <s v="OFF-BI-10003707"/>
    <x v="1"/>
    <x v="8"/>
    <x v="784"/>
    <x v="3811"/>
    <n v="3"/>
    <n v="0"/>
    <x v="4375"/>
    <x v="3"/>
    <x v="0"/>
    <n v="0.5"/>
    <n v="7.6923076923076927E-2"/>
  </r>
  <r>
    <x v="5183"/>
    <s v="CA-2019-163335"/>
    <x v="241"/>
    <d v="2019-09-27T00:00:00"/>
    <s v="First Class"/>
    <s v="AG-10675"/>
    <x v="165"/>
    <x v="0"/>
    <x v="0"/>
    <s v="Columbus"/>
    <x v="32"/>
    <n v="31907"/>
    <x v="0"/>
    <s v="OFF-ST-10000885"/>
    <x v="1"/>
    <x v="4"/>
    <x v="1666"/>
    <x v="2353"/>
    <n v="3"/>
    <n v="0"/>
    <x v="4376"/>
    <x v="0"/>
    <x v="0"/>
    <n v="0.5"/>
    <n v="6.6666666666666666E-2"/>
  </r>
  <r>
    <x v="5184"/>
    <s v="CA-2019-163335"/>
    <x v="241"/>
    <d v="2019-09-27T00:00:00"/>
    <s v="First Class"/>
    <s v="AG-10675"/>
    <x v="165"/>
    <x v="0"/>
    <x v="0"/>
    <s v="Columbus"/>
    <x v="32"/>
    <n v="31907"/>
    <x v="0"/>
    <s v="OFF-BI-10002827"/>
    <x v="1"/>
    <x v="8"/>
    <x v="554"/>
    <x v="3812"/>
    <n v="7"/>
    <n v="0"/>
    <x v="4377"/>
    <x v="0"/>
    <x v="0"/>
    <n v="0.5"/>
    <n v="6.6666666666666666E-2"/>
  </r>
  <r>
    <x v="5185"/>
    <s v="CA-2017-134719"/>
    <x v="998"/>
    <d v="2017-10-15T00:00:00"/>
    <s v="Standard Class"/>
    <s v="JD-15790"/>
    <x v="479"/>
    <x v="0"/>
    <x v="0"/>
    <s v="Jacksonville"/>
    <x v="2"/>
    <n v="32216"/>
    <x v="0"/>
    <s v="OFF-ST-10004459"/>
    <x v="1"/>
    <x v="4"/>
    <x v="459"/>
    <x v="2122"/>
    <n v="6"/>
    <n v="0.2"/>
    <x v="2286"/>
    <x v="0"/>
    <x v="0"/>
    <n v="1"/>
    <n v="0.14285714285714285"/>
  </r>
  <r>
    <x v="5186"/>
    <s v="US-2017-154389"/>
    <x v="154"/>
    <d v="2017-12-03T00:00:00"/>
    <s v="Standard Class"/>
    <s v="EH-14125"/>
    <x v="258"/>
    <x v="2"/>
    <x v="0"/>
    <s v="Philadelphia"/>
    <x v="9"/>
    <n v="19140"/>
    <x v="3"/>
    <s v="TEC-PH-10002789"/>
    <x v="2"/>
    <x v="7"/>
    <x v="1586"/>
    <x v="3813"/>
    <n v="8"/>
    <n v="0.4"/>
    <x v="4378"/>
    <x v="3"/>
    <x v="0"/>
    <n v="1"/>
    <n v="5.5555555555555552E-2"/>
  </r>
  <r>
    <x v="5187"/>
    <s v="CA-2017-115567"/>
    <x v="1023"/>
    <d v="2017-09-18T00:00:00"/>
    <s v="Standard Class"/>
    <s v="ZC-21910"/>
    <x v="233"/>
    <x v="0"/>
    <x v="0"/>
    <s v="Columbus"/>
    <x v="14"/>
    <n v="47201"/>
    <x v="2"/>
    <s v="TEC-AC-10001314"/>
    <x v="2"/>
    <x v="11"/>
    <x v="952"/>
    <x v="1772"/>
    <n v="4"/>
    <n v="0"/>
    <x v="4379"/>
    <x v="2"/>
    <x v="0"/>
    <n v="0.5"/>
    <n v="3.2258064516129031E-2"/>
  </r>
  <r>
    <x v="5188"/>
    <s v="CA-2017-115567"/>
    <x v="1023"/>
    <d v="2017-09-18T00:00:00"/>
    <s v="Standard Class"/>
    <s v="ZC-21910"/>
    <x v="233"/>
    <x v="0"/>
    <x v="0"/>
    <s v="Columbus"/>
    <x v="14"/>
    <n v="47201"/>
    <x v="2"/>
    <s v="FUR-CH-10000015"/>
    <x v="0"/>
    <x v="1"/>
    <x v="378"/>
    <x v="3814"/>
    <n v="7"/>
    <n v="0"/>
    <x v="4380"/>
    <x v="2"/>
    <x v="0"/>
    <n v="0.5"/>
    <n v="3.2258064516129031E-2"/>
  </r>
  <r>
    <x v="5189"/>
    <s v="US-2019-136679"/>
    <x v="237"/>
    <d v="2019-11-18T00:00:00"/>
    <s v="Standard Class"/>
    <s v="XP-21865"/>
    <x v="190"/>
    <x v="0"/>
    <x v="0"/>
    <s v="Pasadena"/>
    <x v="5"/>
    <n v="77506"/>
    <x v="2"/>
    <s v="TEC-AC-10004855"/>
    <x v="2"/>
    <x v="11"/>
    <x v="1056"/>
    <x v="3815"/>
    <n v="6"/>
    <n v="0.2"/>
    <x v="4381"/>
    <x v="2"/>
    <x v="1"/>
    <n v="0.5"/>
    <n v="3.5714285714285712E-2"/>
  </r>
  <r>
    <x v="5190"/>
    <s v="US-2019-136679"/>
    <x v="237"/>
    <d v="2019-11-18T00:00:00"/>
    <s v="Standard Class"/>
    <s v="XP-21865"/>
    <x v="190"/>
    <x v="0"/>
    <x v="0"/>
    <s v="Pasadena"/>
    <x v="5"/>
    <n v="77506"/>
    <x v="2"/>
    <s v="OFF-AR-10003582"/>
    <x v="1"/>
    <x v="6"/>
    <x v="1460"/>
    <x v="3816"/>
    <n v="2"/>
    <n v="0.2"/>
    <x v="4382"/>
    <x v="2"/>
    <x v="1"/>
    <n v="0.5"/>
    <n v="3.5714285714285712E-2"/>
  </r>
  <r>
    <x v="5191"/>
    <s v="US-2019-141943"/>
    <x v="1024"/>
    <d v="2019-05-09T00:00:00"/>
    <s v="Standard Class"/>
    <s v="DK-12985"/>
    <x v="213"/>
    <x v="0"/>
    <x v="0"/>
    <s v="San Francisco"/>
    <x v="1"/>
    <n v="94122"/>
    <x v="1"/>
    <s v="OFF-EN-10003448"/>
    <x v="1"/>
    <x v="12"/>
    <x v="1711"/>
    <x v="3817"/>
    <n v="2"/>
    <n v="0"/>
    <x v="4383"/>
    <x v="1"/>
    <x v="0"/>
    <n v="1"/>
    <n v="0.125"/>
  </r>
  <r>
    <x v="5192"/>
    <s v="CA-2016-101560"/>
    <x v="683"/>
    <d v="2016-12-01T00:00:00"/>
    <s v="Second Class"/>
    <s v="CS-12250"/>
    <x v="294"/>
    <x v="1"/>
    <x v="0"/>
    <s v="Columbia"/>
    <x v="20"/>
    <n v="29203"/>
    <x v="0"/>
    <s v="FUR-FU-10003773"/>
    <x v="0"/>
    <x v="5"/>
    <x v="125"/>
    <x v="3818"/>
    <n v="5"/>
    <n v="0"/>
    <x v="4384"/>
    <x v="0"/>
    <x v="0"/>
    <n v="0.25"/>
    <n v="3.5714285714285712E-2"/>
  </r>
  <r>
    <x v="5193"/>
    <s v="CA-2016-101560"/>
    <x v="683"/>
    <d v="2016-12-01T00:00:00"/>
    <s v="Second Class"/>
    <s v="CS-12250"/>
    <x v="294"/>
    <x v="1"/>
    <x v="0"/>
    <s v="Columbia"/>
    <x v="20"/>
    <n v="29203"/>
    <x v="0"/>
    <s v="OFF-PA-10001363"/>
    <x v="1"/>
    <x v="10"/>
    <x v="1625"/>
    <x v="3016"/>
    <n v="7"/>
    <n v="0"/>
    <x v="3365"/>
    <x v="0"/>
    <x v="0"/>
    <n v="0.25"/>
    <n v="3.5714285714285712E-2"/>
  </r>
  <r>
    <x v="5194"/>
    <s v="CA-2016-101560"/>
    <x v="683"/>
    <d v="2016-12-01T00:00:00"/>
    <s v="Second Class"/>
    <s v="CS-12250"/>
    <x v="294"/>
    <x v="1"/>
    <x v="0"/>
    <s v="Columbia"/>
    <x v="20"/>
    <n v="29203"/>
    <x v="0"/>
    <s v="OFF-AR-10004757"/>
    <x v="1"/>
    <x v="6"/>
    <x v="346"/>
    <x v="2805"/>
    <n v="4"/>
    <n v="0"/>
    <x v="3887"/>
    <x v="0"/>
    <x v="0"/>
    <n v="0.25"/>
    <n v="3.5714285714285712E-2"/>
  </r>
  <r>
    <x v="5195"/>
    <s v="CA-2016-101560"/>
    <x v="683"/>
    <d v="2016-12-01T00:00:00"/>
    <s v="Second Class"/>
    <s v="CS-12250"/>
    <x v="294"/>
    <x v="1"/>
    <x v="0"/>
    <s v="Columbia"/>
    <x v="20"/>
    <n v="29203"/>
    <x v="0"/>
    <s v="OFF-BI-10000309"/>
    <x v="1"/>
    <x v="8"/>
    <x v="338"/>
    <x v="3819"/>
    <n v="3"/>
    <n v="0"/>
    <x v="4385"/>
    <x v="0"/>
    <x v="0"/>
    <n v="0.25"/>
    <n v="3.5714285714285712E-2"/>
  </r>
  <r>
    <x v="5196"/>
    <s v="CA-2016-159709"/>
    <x v="1025"/>
    <d v="2016-05-15T00:00:00"/>
    <s v="Standard Class"/>
    <s v="AI-10855"/>
    <x v="482"/>
    <x v="0"/>
    <x v="0"/>
    <s v="Kent"/>
    <x v="4"/>
    <n v="98031"/>
    <x v="1"/>
    <s v="OFF-EN-10001434"/>
    <x v="1"/>
    <x v="12"/>
    <x v="439"/>
    <x v="3820"/>
    <n v="3"/>
    <n v="0"/>
    <x v="4386"/>
    <x v="1"/>
    <x v="0"/>
    <n v="0.5"/>
    <n v="5.5555555555555552E-2"/>
  </r>
  <r>
    <x v="5197"/>
    <s v="CA-2016-159709"/>
    <x v="1025"/>
    <d v="2016-05-15T00:00:00"/>
    <s v="Standard Class"/>
    <s v="AI-10855"/>
    <x v="482"/>
    <x v="0"/>
    <x v="0"/>
    <s v="Kent"/>
    <x v="4"/>
    <n v="98031"/>
    <x v="1"/>
    <s v="TEC-PH-10003988"/>
    <x v="2"/>
    <x v="7"/>
    <x v="47"/>
    <x v="3582"/>
    <n v="5"/>
    <n v="0.2"/>
    <x v="4084"/>
    <x v="1"/>
    <x v="0"/>
    <n v="0.5"/>
    <n v="5.5555555555555552E-2"/>
  </r>
  <r>
    <x v="5198"/>
    <s v="CA-2018-103982"/>
    <x v="840"/>
    <d v="2018-03-08T00:00:00"/>
    <s v="Standard Class"/>
    <s v="AA-10315"/>
    <x v="397"/>
    <x v="0"/>
    <x v="0"/>
    <s v="Round Rock"/>
    <x v="5"/>
    <n v="78664"/>
    <x v="2"/>
    <s v="OFF-SU-10000151"/>
    <x v="1"/>
    <x v="14"/>
    <x v="1345"/>
    <x v="3821"/>
    <n v="3"/>
    <n v="0.2"/>
    <x v="4387"/>
    <x v="2"/>
    <x v="0"/>
    <n v="0.25"/>
    <n v="9.0909090909090912E-2"/>
  </r>
  <r>
    <x v="5199"/>
    <s v="CA-2018-103982"/>
    <x v="840"/>
    <d v="2018-03-08T00:00:00"/>
    <s v="Standard Class"/>
    <s v="AA-10315"/>
    <x v="397"/>
    <x v="0"/>
    <x v="0"/>
    <s v="Round Rock"/>
    <x v="5"/>
    <n v="78664"/>
    <x v="2"/>
    <s v="OFF-FA-10001332"/>
    <x v="1"/>
    <x v="13"/>
    <x v="1570"/>
    <x v="2134"/>
    <n v="1"/>
    <n v="0.2"/>
    <x v="4388"/>
    <x v="2"/>
    <x v="0"/>
    <n v="0.25"/>
    <n v="9.0909090909090912E-2"/>
  </r>
  <r>
    <x v="5200"/>
    <s v="CA-2018-103982"/>
    <x v="840"/>
    <d v="2018-03-08T00:00:00"/>
    <s v="Standard Class"/>
    <s v="AA-10315"/>
    <x v="397"/>
    <x v="0"/>
    <x v="0"/>
    <s v="Round Rock"/>
    <x v="5"/>
    <n v="78664"/>
    <x v="2"/>
    <s v="TEC-PH-10000895"/>
    <x v="2"/>
    <x v="7"/>
    <x v="1137"/>
    <x v="2404"/>
    <n v="3"/>
    <n v="0.2"/>
    <x v="4389"/>
    <x v="2"/>
    <x v="0"/>
    <n v="0.25"/>
    <n v="9.0909090909090912E-2"/>
  </r>
  <r>
    <x v="5201"/>
    <s v="CA-2018-103982"/>
    <x v="840"/>
    <d v="2018-03-08T00:00:00"/>
    <s v="Standard Class"/>
    <s v="AA-10315"/>
    <x v="397"/>
    <x v="0"/>
    <x v="0"/>
    <s v="Round Rock"/>
    <x v="5"/>
    <n v="78664"/>
    <x v="2"/>
    <s v="TEC-AC-10002857"/>
    <x v="2"/>
    <x v="11"/>
    <x v="540"/>
    <x v="3822"/>
    <n v="7"/>
    <n v="0.2"/>
    <x v="4390"/>
    <x v="2"/>
    <x v="0"/>
    <n v="0.25"/>
    <n v="9.0909090909090912E-2"/>
  </r>
  <r>
    <x v="5202"/>
    <s v="CA-2017-142454"/>
    <x v="762"/>
    <d v="2017-08-19T00:00:00"/>
    <s v="Standard Class"/>
    <s v="RE-19450"/>
    <x v="681"/>
    <x v="0"/>
    <x v="0"/>
    <s v="Oakland"/>
    <x v="1"/>
    <n v="94601"/>
    <x v="1"/>
    <s v="FUR-FU-10004018"/>
    <x v="0"/>
    <x v="5"/>
    <x v="936"/>
    <x v="3823"/>
    <n v="7"/>
    <n v="0"/>
    <x v="4391"/>
    <x v="1"/>
    <x v="0"/>
    <n v="0.5"/>
    <n v="0.1111111111111111"/>
  </r>
  <r>
    <x v="5203"/>
    <s v="CA-2017-142454"/>
    <x v="762"/>
    <d v="2017-08-19T00:00:00"/>
    <s v="Standard Class"/>
    <s v="RE-19450"/>
    <x v="681"/>
    <x v="0"/>
    <x v="0"/>
    <s v="Oakland"/>
    <x v="1"/>
    <n v="94601"/>
    <x v="1"/>
    <s v="OFF-ST-10003638"/>
    <x v="1"/>
    <x v="4"/>
    <x v="1231"/>
    <x v="3824"/>
    <n v="3"/>
    <n v="0"/>
    <x v="4392"/>
    <x v="1"/>
    <x v="0"/>
    <n v="0.5"/>
    <n v="0.1111111111111111"/>
  </r>
  <r>
    <x v="5204"/>
    <s v="CA-2017-102016"/>
    <x v="811"/>
    <d v="2017-09-18T00:00:00"/>
    <s v="Standard Class"/>
    <s v="TM-21010"/>
    <x v="612"/>
    <x v="0"/>
    <x v="0"/>
    <s v="Auburn"/>
    <x v="15"/>
    <n v="13021"/>
    <x v="3"/>
    <s v="OFF-AR-10004685"/>
    <x v="1"/>
    <x v="6"/>
    <x v="183"/>
    <x v="1577"/>
    <n v="2"/>
    <n v="0"/>
    <x v="1667"/>
    <x v="3"/>
    <x v="0"/>
    <n v="0.16666666666666666"/>
    <n v="5.2631578947368418E-2"/>
  </r>
  <r>
    <x v="5205"/>
    <s v="CA-2017-102016"/>
    <x v="811"/>
    <d v="2017-09-18T00:00:00"/>
    <s v="Standard Class"/>
    <s v="TM-21010"/>
    <x v="612"/>
    <x v="0"/>
    <x v="0"/>
    <s v="Auburn"/>
    <x v="15"/>
    <n v="13021"/>
    <x v="3"/>
    <s v="OFF-ST-10001713"/>
    <x v="1"/>
    <x v="4"/>
    <x v="45"/>
    <x v="2815"/>
    <n v="2"/>
    <n v="0"/>
    <x v="4393"/>
    <x v="3"/>
    <x v="0"/>
    <n v="0.16666666666666666"/>
    <n v="5.2631578947368418E-2"/>
  </r>
  <r>
    <x v="5206"/>
    <s v="CA-2017-102016"/>
    <x v="811"/>
    <d v="2017-09-18T00:00:00"/>
    <s v="Standard Class"/>
    <s v="TM-21010"/>
    <x v="612"/>
    <x v="0"/>
    <x v="0"/>
    <s v="Auburn"/>
    <x v="15"/>
    <n v="13021"/>
    <x v="3"/>
    <s v="OFF-FA-10000490"/>
    <x v="1"/>
    <x v="13"/>
    <x v="310"/>
    <x v="3825"/>
    <n v="1"/>
    <n v="0"/>
    <x v="4394"/>
    <x v="3"/>
    <x v="0"/>
    <n v="0.16666666666666666"/>
    <n v="5.2631578947368418E-2"/>
  </r>
  <r>
    <x v="5207"/>
    <s v="CA-2017-102016"/>
    <x v="811"/>
    <d v="2017-09-18T00:00:00"/>
    <s v="Standard Class"/>
    <s v="TM-21010"/>
    <x v="612"/>
    <x v="0"/>
    <x v="0"/>
    <s v="Auburn"/>
    <x v="15"/>
    <n v="13021"/>
    <x v="3"/>
    <s v="OFF-LA-10002043"/>
    <x v="1"/>
    <x v="2"/>
    <x v="255"/>
    <x v="346"/>
    <n v="2"/>
    <n v="0"/>
    <x v="354"/>
    <x v="3"/>
    <x v="0"/>
    <n v="0.16666666666666666"/>
    <n v="5.2631578947368418E-2"/>
  </r>
  <r>
    <x v="5208"/>
    <s v="CA-2017-102016"/>
    <x v="811"/>
    <d v="2017-09-18T00:00:00"/>
    <s v="Standard Class"/>
    <s v="TM-21010"/>
    <x v="612"/>
    <x v="0"/>
    <x v="0"/>
    <s v="Auburn"/>
    <x v="15"/>
    <n v="13021"/>
    <x v="3"/>
    <s v="OFF-PA-10002464"/>
    <x v="1"/>
    <x v="10"/>
    <x v="1002"/>
    <x v="986"/>
    <n v="5"/>
    <n v="0"/>
    <x v="1024"/>
    <x v="3"/>
    <x v="0"/>
    <n v="0.16666666666666666"/>
    <n v="5.2631578947368418E-2"/>
  </r>
  <r>
    <x v="5209"/>
    <s v="CA-2017-102016"/>
    <x v="811"/>
    <d v="2017-09-18T00:00:00"/>
    <s v="Standard Class"/>
    <s v="TM-21010"/>
    <x v="612"/>
    <x v="0"/>
    <x v="0"/>
    <s v="Auburn"/>
    <x v="15"/>
    <n v="13021"/>
    <x v="3"/>
    <s v="OFF-EN-10002504"/>
    <x v="1"/>
    <x v="12"/>
    <x v="113"/>
    <x v="3370"/>
    <n v="1"/>
    <n v="0"/>
    <x v="4395"/>
    <x v="3"/>
    <x v="0"/>
    <n v="0.16666666666666666"/>
    <n v="5.2631578947368418E-2"/>
  </r>
  <r>
    <x v="5210"/>
    <s v="CA-2017-156755"/>
    <x v="1026"/>
    <d v="2017-01-18T00:00:00"/>
    <s v="Standard Class"/>
    <s v="YS-21880"/>
    <x v="453"/>
    <x v="1"/>
    <x v="0"/>
    <s v="Newark"/>
    <x v="13"/>
    <n v="19711"/>
    <x v="3"/>
    <s v="OFF-ST-10002615"/>
    <x v="1"/>
    <x v="4"/>
    <x v="1436"/>
    <x v="2848"/>
    <n v="3"/>
    <n v="0"/>
    <x v="3165"/>
    <x v="3"/>
    <x v="0"/>
    <n v="1"/>
    <n v="8.3333333333333329E-2"/>
  </r>
  <r>
    <x v="5211"/>
    <s v="CA-2017-130876"/>
    <x v="793"/>
    <d v="2017-05-16T00:00:00"/>
    <s v="Second Class"/>
    <s v="AZ-10750"/>
    <x v="616"/>
    <x v="0"/>
    <x v="0"/>
    <s v="New York City"/>
    <x v="15"/>
    <n v="10024"/>
    <x v="3"/>
    <s v="OFF-ST-10004258"/>
    <x v="1"/>
    <x v="4"/>
    <x v="761"/>
    <x v="905"/>
    <n v="3"/>
    <n v="0"/>
    <x v="938"/>
    <x v="3"/>
    <x v="0"/>
    <n v="1"/>
    <n v="8.3333333333333329E-2"/>
  </r>
  <r>
    <x v="5212"/>
    <s v="CA-2018-145898"/>
    <x v="182"/>
    <d v="2018-09-26T00:00:00"/>
    <s v="Same Day"/>
    <s v="CM-12445"/>
    <x v="320"/>
    <x v="0"/>
    <x v="0"/>
    <s v="Redlands"/>
    <x v="1"/>
    <n v="92374"/>
    <x v="1"/>
    <s v="OFF-ST-10004507"/>
    <x v="1"/>
    <x v="4"/>
    <x v="457"/>
    <x v="492"/>
    <n v="3"/>
    <n v="0"/>
    <x v="503"/>
    <x v="1"/>
    <x v="0"/>
    <n v="0.25"/>
    <n v="0.1111111111111111"/>
  </r>
  <r>
    <x v="5213"/>
    <s v="CA-2018-145898"/>
    <x v="182"/>
    <d v="2018-09-26T00:00:00"/>
    <s v="Same Day"/>
    <s v="CM-12445"/>
    <x v="320"/>
    <x v="0"/>
    <x v="0"/>
    <s v="Redlands"/>
    <x v="1"/>
    <n v="92374"/>
    <x v="1"/>
    <s v="OFF-LA-10000262"/>
    <x v="1"/>
    <x v="2"/>
    <x v="941"/>
    <x v="1507"/>
    <n v="3"/>
    <n v="0"/>
    <x v="1589"/>
    <x v="1"/>
    <x v="0"/>
    <n v="0.25"/>
    <n v="0.1111111111111111"/>
  </r>
  <r>
    <x v="5214"/>
    <s v="CA-2018-145898"/>
    <x v="182"/>
    <d v="2018-09-26T00:00:00"/>
    <s v="Same Day"/>
    <s v="CM-12445"/>
    <x v="320"/>
    <x v="0"/>
    <x v="0"/>
    <s v="Redlands"/>
    <x v="1"/>
    <n v="92374"/>
    <x v="1"/>
    <s v="OFF-AR-10002445"/>
    <x v="1"/>
    <x v="6"/>
    <x v="1646"/>
    <x v="3826"/>
    <n v="5"/>
    <n v="0"/>
    <x v="4396"/>
    <x v="1"/>
    <x v="0"/>
    <n v="0.25"/>
    <n v="0.1111111111111111"/>
  </r>
  <r>
    <x v="5215"/>
    <s v="CA-2018-145898"/>
    <x v="182"/>
    <d v="2018-09-26T00:00:00"/>
    <s v="Same Day"/>
    <s v="CM-12445"/>
    <x v="320"/>
    <x v="0"/>
    <x v="0"/>
    <s v="Redlands"/>
    <x v="1"/>
    <n v="92374"/>
    <x v="1"/>
    <s v="OFF-PA-10001667"/>
    <x v="1"/>
    <x v="10"/>
    <x v="458"/>
    <x v="2744"/>
    <n v="5"/>
    <n v="0"/>
    <x v="4397"/>
    <x v="1"/>
    <x v="0"/>
    <n v="0.25"/>
    <n v="0.1111111111111111"/>
  </r>
  <r>
    <x v="5216"/>
    <s v="US-2019-159562"/>
    <x v="428"/>
    <d v="2019-09-15T00:00:00"/>
    <s v="Standard Class"/>
    <s v="JB-16000"/>
    <x v="677"/>
    <x v="0"/>
    <x v="0"/>
    <s v="Roseville"/>
    <x v="12"/>
    <n v="48066"/>
    <x v="2"/>
    <s v="OFF-EN-10000461"/>
    <x v="1"/>
    <x v="12"/>
    <x v="753"/>
    <x v="2053"/>
    <n v="2"/>
    <n v="0"/>
    <x v="2211"/>
    <x v="2"/>
    <x v="0"/>
    <n v="1"/>
    <n v="0.14285714285714285"/>
  </r>
  <r>
    <x v="5217"/>
    <s v="CA-2019-134635"/>
    <x v="4"/>
    <d v="2019-04-17T00:00:00"/>
    <s v="Second Class"/>
    <s v="NS-18640"/>
    <x v="374"/>
    <x v="1"/>
    <x v="0"/>
    <s v="Los Angeles"/>
    <x v="1"/>
    <n v="90049"/>
    <x v="1"/>
    <s v="OFF-PA-10002254"/>
    <x v="1"/>
    <x v="10"/>
    <x v="146"/>
    <x v="1219"/>
    <n v="3"/>
    <n v="0"/>
    <x v="1264"/>
    <x v="1"/>
    <x v="0"/>
    <n v="1"/>
    <n v="3.8461538461538464E-2"/>
  </r>
  <r>
    <x v="5218"/>
    <s v="CA-2019-167080"/>
    <x v="193"/>
    <d v="2019-06-14T00:00:00"/>
    <s v="Standard Class"/>
    <s v="LC-16930"/>
    <x v="18"/>
    <x v="1"/>
    <x v="0"/>
    <s v="New York City"/>
    <x v="15"/>
    <n v="10011"/>
    <x v="3"/>
    <s v="OFF-AR-10001868"/>
    <x v="1"/>
    <x v="6"/>
    <x v="59"/>
    <x v="3681"/>
    <n v="5"/>
    <n v="0"/>
    <x v="4398"/>
    <x v="3"/>
    <x v="0"/>
    <n v="1"/>
    <n v="7.1428571428571425E-2"/>
  </r>
  <r>
    <x v="5219"/>
    <s v="CA-2019-145653"/>
    <x v="853"/>
    <d v="2019-09-01T00:00:00"/>
    <s v="Same Day"/>
    <s v="CA-12775"/>
    <x v="222"/>
    <x v="0"/>
    <x v="0"/>
    <s v="Detroit"/>
    <x v="12"/>
    <n v="48205"/>
    <x v="2"/>
    <s v="FUR-CH-10004875"/>
    <x v="0"/>
    <x v="1"/>
    <x v="1445"/>
    <x v="3827"/>
    <n v="7"/>
    <n v="0"/>
    <x v="4399"/>
    <x v="2"/>
    <x v="0"/>
    <n v="1"/>
    <n v="5.8823529411764705E-2"/>
  </r>
  <r>
    <x v="5220"/>
    <s v="CA-2016-140487"/>
    <x v="1027"/>
    <d v="2016-06-20T00:00:00"/>
    <s v="Standard Class"/>
    <s v="SR-20425"/>
    <x v="676"/>
    <x v="2"/>
    <x v="0"/>
    <s v="Detroit"/>
    <x v="12"/>
    <n v="48234"/>
    <x v="2"/>
    <s v="FUR-BO-10000711"/>
    <x v="0"/>
    <x v="0"/>
    <x v="1614"/>
    <x v="3724"/>
    <n v="3"/>
    <n v="0"/>
    <x v="4400"/>
    <x v="2"/>
    <x v="0"/>
    <n v="1"/>
    <n v="0.1111111111111111"/>
  </r>
  <r>
    <x v="5221"/>
    <s v="CA-2019-117401"/>
    <x v="796"/>
    <d v="2019-05-22T00:00:00"/>
    <s v="Second Class"/>
    <s v="PP-18955"/>
    <x v="452"/>
    <x v="2"/>
    <x v="0"/>
    <s v="Springfield"/>
    <x v="25"/>
    <n v="65807"/>
    <x v="2"/>
    <s v="OFF-AP-10000938"/>
    <x v="1"/>
    <x v="9"/>
    <x v="1712"/>
    <x v="3828"/>
    <n v="7"/>
    <n v="0"/>
    <x v="4401"/>
    <x v="2"/>
    <x v="0"/>
    <n v="0.33333333333333331"/>
    <n v="2.9411764705882353E-2"/>
  </r>
  <r>
    <x v="5222"/>
    <s v="CA-2019-117401"/>
    <x v="796"/>
    <d v="2019-05-22T00:00:00"/>
    <s v="Second Class"/>
    <s v="PP-18955"/>
    <x v="452"/>
    <x v="2"/>
    <x v="0"/>
    <s v="Springfield"/>
    <x v="25"/>
    <n v="65807"/>
    <x v="2"/>
    <s v="TEC-PH-10003555"/>
    <x v="2"/>
    <x v="7"/>
    <x v="462"/>
    <x v="1164"/>
    <n v="5"/>
    <n v="0"/>
    <x v="1208"/>
    <x v="2"/>
    <x v="0"/>
    <n v="0.33333333333333331"/>
    <n v="2.9411764705882353E-2"/>
  </r>
  <r>
    <x v="5223"/>
    <s v="CA-2019-117401"/>
    <x v="796"/>
    <d v="2019-05-22T00:00:00"/>
    <s v="Second Class"/>
    <s v="PP-18955"/>
    <x v="452"/>
    <x v="2"/>
    <x v="0"/>
    <s v="Springfield"/>
    <x v="25"/>
    <n v="65807"/>
    <x v="2"/>
    <s v="OFF-BI-10001267"/>
    <x v="1"/>
    <x v="8"/>
    <x v="1475"/>
    <x v="3829"/>
    <n v="7"/>
    <n v="0"/>
    <x v="4402"/>
    <x v="2"/>
    <x v="0"/>
    <n v="0.33333333333333331"/>
    <n v="2.9411764705882353E-2"/>
  </r>
  <r>
    <x v="5224"/>
    <s v="US-2019-109582"/>
    <x v="510"/>
    <d v="2019-09-17T00:00:00"/>
    <s v="Second Class"/>
    <s v="JM-15865"/>
    <x v="622"/>
    <x v="0"/>
    <x v="0"/>
    <s v="Los Angeles"/>
    <x v="1"/>
    <n v="90036"/>
    <x v="1"/>
    <s v="OFF-PA-10004071"/>
    <x v="1"/>
    <x v="10"/>
    <x v="417"/>
    <x v="1696"/>
    <n v="3"/>
    <n v="0"/>
    <x v="1797"/>
    <x v="1"/>
    <x v="0"/>
    <n v="1"/>
    <n v="7.6923076923076927E-2"/>
  </r>
  <r>
    <x v="5225"/>
    <s v="CA-2018-119865"/>
    <x v="1028"/>
    <d v="2018-06-26T00:00:00"/>
    <s v="Standard Class"/>
    <s v="AS-10090"/>
    <x v="548"/>
    <x v="0"/>
    <x v="0"/>
    <s v="New York City"/>
    <x v="15"/>
    <n v="10011"/>
    <x v="3"/>
    <s v="OFF-BI-10001553"/>
    <x v="1"/>
    <x v="8"/>
    <x v="1302"/>
    <x v="3830"/>
    <n v="5"/>
    <n v="0.2"/>
    <x v="4403"/>
    <x v="3"/>
    <x v="0"/>
    <n v="0.33333333333333331"/>
    <n v="0.04"/>
  </r>
  <r>
    <x v="5226"/>
    <s v="CA-2018-119865"/>
    <x v="1028"/>
    <d v="2018-06-26T00:00:00"/>
    <s v="Standard Class"/>
    <s v="AS-10090"/>
    <x v="548"/>
    <x v="0"/>
    <x v="0"/>
    <s v="New York City"/>
    <x v="15"/>
    <n v="10011"/>
    <x v="3"/>
    <s v="OFF-BI-10003007"/>
    <x v="1"/>
    <x v="8"/>
    <x v="1551"/>
    <x v="3831"/>
    <n v="6"/>
    <n v="0.2"/>
    <x v="4404"/>
    <x v="3"/>
    <x v="0"/>
    <n v="0.33333333333333331"/>
    <n v="0.04"/>
  </r>
  <r>
    <x v="5227"/>
    <s v="CA-2018-119865"/>
    <x v="1028"/>
    <d v="2018-06-26T00:00:00"/>
    <s v="Standard Class"/>
    <s v="AS-10090"/>
    <x v="548"/>
    <x v="0"/>
    <x v="0"/>
    <s v="New York City"/>
    <x v="15"/>
    <n v="10011"/>
    <x v="3"/>
    <s v="FUR-BO-10003272"/>
    <x v="0"/>
    <x v="0"/>
    <x v="587"/>
    <x v="3832"/>
    <n v="2"/>
    <n v="0.2"/>
    <x v="4405"/>
    <x v="3"/>
    <x v="0"/>
    <n v="0.33333333333333331"/>
    <n v="0.04"/>
  </r>
  <r>
    <x v="5228"/>
    <s v="US-2016-147648"/>
    <x v="35"/>
    <d v="2016-12-01T00:00:00"/>
    <s v="Standard Class"/>
    <s v="LS-16975"/>
    <x v="60"/>
    <x v="2"/>
    <x v="0"/>
    <s v="San Francisco"/>
    <x v="1"/>
    <n v="94109"/>
    <x v="1"/>
    <s v="OFF-PA-10001033"/>
    <x v="1"/>
    <x v="10"/>
    <x v="1509"/>
    <x v="2658"/>
    <n v="2"/>
    <n v="0"/>
    <x v="2934"/>
    <x v="1"/>
    <x v="0"/>
    <n v="1"/>
    <n v="4.5454545454545456E-2"/>
  </r>
  <r>
    <x v="5229"/>
    <s v="CA-2019-124436"/>
    <x v="498"/>
    <d v="2019-03-22T00:00:00"/>
    <s v="Second Class"/>
    <s v="SA-20830"/>
    <x v="193"/>
    <x v="0"/>
    <x v="0"/>
    <s v="Fresno"/>
    <x v="1"/>
    <n v="93727"/>
    <x v="1"/>
    <s v="OFF-BI-10001553"/>
    <x v="1"/>
    <x v="8"/>
    <x v="1302"/>
    <x v="899"/>
    <n v="2"/>
    <n v="0.2"/>
    <x v="2228"/>
    <x v="1"/>
    <x v="0"/>
    <n v="0.25"/>
    <n v="4.7619047619047616E-2"/>
  </r>
  <r>
    <x v="5230"/>
    <s v="CA-2019-124436"/>
    <x v="498"/>
    <d v="2019-03-22T00:00:00"/>
    <s v="Second Class"/>
    <s v="SA-20830"/>
    <x v="193"/>
    <x v="0"/>
    <x v="0"/>
    <s v="Fresno"/>
    <x v="1"/>
    <n v="93727"/>
    <x v="1"/>
    <s v="FUR-TA-10001095"/>
    <x v="0"/>
    <x v="3"/>
    <x v="616"/>
    <x v="944"/>
    <n v="5"/>
    <n v="0.2"/>
    <x v="4406"/>
    <x v="1"/>
    <x v="0"/>
    <n v="0.25"/>
    <n v="4.7619047619047616E-2"/>
  </r>
  <r>
    <x v="5231"/>
    <s v="CA-2019-124436"/>
    <x v="498"/>
    <d v="2019-03-22T00:00:00"/>
    <s v="Second Class"/>
    <s v="SA-20830"/>
    <x v="193"/>
    <x v="0"/>
    <x v="0"/>
    <s v="Fresno"/>
    <x v="1"/>
    <n v="93727"/>
    <x v="1"/>
    <s v="FUR-FU-10001185"/>
    <x v="0"/>
    <x v="5"/>
    <x v="1423"/>
    <x v="3833"/>
    <n v="1"/>
    <n v="0"/>
    <x v="4407"/>
    <x v="1"/>
    <x v="0"/>
    <n v="0.25"/>
    <n v="4.7619047619047616E-2"/>
  </r>
  <r>
    <x v="5232"/>
    <s v="CA-2019-124436"/>
    <x v="498"/>
    <d v="2019-03-22T00:00:00"/>
    <s v="Second Class"/>
    <s v="SA-20830"/>
    <x v="193"/>
    <x v="0"/>
    <x v="0"/>
    <s v="Fresno"/>
    <x v="1"/>
    <n v="93727"/>
    <x v="1"/>
    <s v="OFF-BI-10000343"/>
    <x v="1"/>
    <x v="8"/>
    <x v="186"/>
    <x v="3834"/>
    <n v="7"/>
    <n v="0.2"/>
    <x v="4408"/>
    <x v="1"/>
    <x v="0"/>
    <n v="0.25"/>
    <n v="4.7619047619047616E-2"/>
  </r>
  <r>
    <x v="5233"/>
    <s v="CA-2016-115084"/>
    <x v="638"/>
    <d v="2016-10-22T00:00:00"/>
    <s v="Standard Class"/>
    <s v="LS-17200"/>
    <x v="624"/>
    <x v="1"/>
    <x v="0"/>
    <s v="Texarkana"/>
    <x v="36"/>
    <n v="71854"/>
    <x v="0"/>
    <s v="FUR-CH-10004626"/>
    <x v="0"/>
    <x v="1"/>
    <x v="1706"/>
    <x v="3835"/>
    <n v="6"/>
    <n v="0"/>
    <x v="4409"/>
    <x v="0"/>
    <x v="0"/>
    <n v="1"/>
    <n v="7.1428571428571425E-2"/>
  </r>
  <r>
    <x v="5234"/>
    <s v="CA-2019-131037"/>
    <x v="1029"/>
    <d v="2019-08-23T00:00:00"/>
    <s v="First Class"/>
    <s v="TM-21490"/>
    <x v="746"/>
    <x v="0"/>
    <x v="0"/>
    <s v="San Francisco"/>
    <x v="1"/>
    <n v="94110"/>
    <x v="1"/>
    <s v="FUR-TA-10001768"/>
    <x v="0"/>
    <x v="3"/>
    <x v="114"/>
    <x v="3836"/>
    <n v="1"/>
    <n v="0.2"/>
    <x v="4410"/>
    <x v="1"/>
    <x v="0"/>
    <n v="1"/>
    <n v="0.25"/>
  </r>
  <r>
    <x v="5235"/>
    <s v="CA-2018-111143"/>
    <x v="258"/>
    <d v="2018-11-22T00:00:00"/>
    <s v="First Class"/>
    <s v="TT-21265"/>
    <x v="640"/>
    <x v="1"/>
    <x v="0"/>
    <s v="Indianapolis"/>
    <x v="14"/>
    <n v="46203"/>
    <x v="2"/>
    <s v="OFF-AP-10001947"/>
    <x v="1"/>
    <x v="9"/>
    <x v="1537"/>
    <x v="3837"/>
    <n v="3"/>
    <n v="0"/>
    <x v="4411"/>
    <x v="2"/>
    <x v="0"/>
    <n v="1"/>
    <n v="0.33333333333333331"/>
  </r>
  <r>
    <x v="5236"/>
    <s v="CA-2016-166744"/>
    <x v="59"/>
    <d v="2016-09-24T00:00:00"/>
    <s v="Standard Class"/>
    <s v="DN-13690"/>
    <x v="35"/>
    <x v="0"/>
    <x v="0"/>
    <s v="Columbia"/>
    <x v="39"/>
    <n v="21044"/>
    <x v="3"/>
    <s v="FUR-FU-10004952"/>
    <x v="0"/>
    <x v="5"/>
    <x v="853"/>
    <x v="3838"/>
    <n v="3"/>
    <n v="0"/>
    <x v="4412"/>
    <x v="3"/>
    <x v="1"/>
    <n v="0.33333333333333331"/>
    <n v="9.0909090909090912E-2"/>
  </r>
  <r>
    <x v="5237"/>
    <s v="CA-2016-166744"/>
    <x v="59"/>
    <d v="2016-09-24T00:00:00"/>
    <s v="Standard Class"/>
    <s v="DN-13690"/>
    <x v="35"/>
    <x v="0"/>
    <x v="0"/>
    <s v="Columbia"/>
    <x v="39"/>
    <n v="21044"/>
    <x v="3"/>
    <s v="FUR-BO-10001337"/>
    <x v="0"/>
    <x v="0"/>
    <x v="430"/>
    <x v="1041"/>
    <n v="3"/>
    <n v="0"/>
    <x v="4413"/>
    <x v="3"/>
    <x v="1"/>
    <n v="0.33333333333333331"/>
    <n v="9.0909090909090912E-2"/>
  </r>
  <r>
    <x v="5238"/>
    <s v="CA-2016-166744"/>
    <x v="59"/>
    <d v="2016-09-24T00:00:00"/>
    <s v="Standard Class"/>
    <s v="DN-13690"/>
    <x v="35"/>
    <x v="0"/>
    <x v="0"/>
    <s v="Columbia"/>
    <x v="39"/>
    <n v="21044"/>
    <x v="3"/>
    <s v="TEC-AC-10003628"/>
    <x v="2"/>
    <x v="11"/>
    <x v="247"/>
    <x v="2830"/>
    <n v="2"/>
    <n v="0"/>
    <x v="3145"/>
    <x v="3"/>
    <x v="1"/>
    <n v="0.33333333333333331"/>
    <n v="9.0909090909090912E-2"/>
  </r>
  <r>
    <x v="5239"/>
    <s v="CA-2018-116561"/>
    <x v="108"/>
    <d v="2018-09-17T00:00:00"/>
    <s v="Standard Class"/>
    <s v="EB-14110"/>
    <x v="686"/>
    <x v="0"/>
    <x v="0"/>
    <s v="San Jose"/>
    <x v="1"/>
    <n v="95123"/>
    <x v="1"/>
    <s v="OFF-ST-10004186"/>
    <x v="1"/>
    <x v="4"/>
    <x v="16"/>
    <x v="743"/>
    <n v="3"/>
    <n v="0"/>
    <x v="4414"/>
    <x v="1"/>
    <x v="0"/>
    <n v="0.5"/>
    <n v="9.0909090909090912E-2"/>
  </r>
  <r>
    <x v="5240"/>
    <s v="CA-2018-116561"/>
    <x v="108"/>
    <d v="2018-09-17T00:00:00"/>
    <s v="Standard Class"/>
    <s v="EB-14110"/>
    <x v="686"/>
    <x v="0"/>
    <x v="0"/>
    <s v="San Jose"/>
    <x v="1"/>
    <n v="95123"/>
    <x v="1"/>
    <s v="OFF-BI-10001658"/>
    <x v="1"/>
    <x v="8"/>
    <x v="444"/>
    <x v="3839"/>
    <n v="2"/>
    <n v="0.2"/>
    <x v="4415"/>
    <x v="1"/>
    <x v="0"/>
    <n v="0.5"/>
    <n v="9.0909090909090912E-2"/>
  </r>
  <r>
    <x v="5241"/>
    <s v="CA-2018-110730"/>
    <x v="713"/>
    <d v="2018-09-26T00:00:00"/>
    <s v="Second Class"/>
    <s v="CM-11815"/>
    <x v="698"/>
    <x v="1"/>
    <x v="0"/>
    <s v="Seattle"/>
    <x v="4"/>
    <n v="98115"/>
    <x v="1"/>
    <s v="OFF-SU-10004737"/>
    <x v="1"/>
    <x v="14"/>
    <x v="1713"/>
    <x v="3840"/>
    <n v="2"/>
    <n v="0"/>
    <x v="4416"/>
    <x v="1"/>
    <x v="0"/>
    <n v="1"/>
    <n v="0.1"/>
  </r>
  <r>
    <x v="5242"/>
    <s v="CA-2019-146367"/>
    <x v="1018"/>
    <d v="2019-08-08T00:00:00"/>
    <s v="Standard Class"/>
    <s v="HM-14860"/>
    <x v="447"/>
    <x v="1"/>
    <x v="0"/>
    <s v="Carrollton"/>
    <x v="5"/>
    <n v="75007"/>
    <x v="2"/>
    <s v="OFF-BI-10002827"/>
    <x v="1"/>
    <x v="8"/>
    <x v="554"/>
    <x v="3841"/>
    <n v="3"/>
    <n v="0.8"/>
    <x v="4417"/>
    <x v="2"/>
    <x v="0"/>
    <n v="1"/>
    <n v="0.05"/>
  </r>
  <r>
    <x v="5243"/>
    <s v="CA-2018-149454"/>
    <x v="197"/>
    <d v="2018-07-26T00:00:00"/>
    <s v="First Class"/>
    <s v="KM-16375"/>
    <x v="454"/>
    <x v="2"/>
    <x v="0"/>
    <s v="Arlington"/>
    <x v="17"/>
    <n v="22204"/>
    <x v="0"/>
    <s v="OFF-BI-10003694"/>
    <x v="1"/>
    <x v="8"/>
    <x v="858"/>
    <x v="3842"/>
    <n v="1"/>
    <n v="0"/>
    <x v="4418"/>
    <x v="0"/>
    <x v="0"/>
    <n v="1"/>
    <n v="0.05"/>
  </r>
  <r>
    <x v="5244"/>
    <s v="CA-2018-156265"/>
    <x v="1030"/>
    <d v="2018-08-04T00:00:00"/>
    <s v="Second Class"/>
    <s v="BF-11020"/>
    <x v="292"/>
    <x v="1"/>
    <x v="0"/>
    <s v="Los Angeles"/>
    <x v="1"/>
    <n v="90032"/>
    <x v="1"/>
    <s v="FUR-TA-10001691"/>
    <x v="0"/>
    <x v="3"/>
    <x v="1714"/>
    <x v="3843"/>
    <n v="2"/>
    <n v="0.2"/>
    <x v="4419"/>
    <x v="1"/>
    <x v="0"/>
    <n v="0.33333333333333331"/>
    <n v="4.7619047619047616E-2"/>
  </r>
  <r>
    <x v="5245"/>
    <s v="CA-2018-156265"/>
    <x v="1030"/>
    <d v="2018-08-04T00:00:00"/>
    <s v="Second Class"/>
    <s v="BF-11020"/>
    <x v="292"/>
    <x v="1"/>
    <x v="0"/>
    <s v="Los Angeles"/>
    <x v="1"/>
    <n v="90032"/>
    <x v="1"/>
    <s v="TEC-PH-10001918"/>
    <x v="2"/>
    <x v="7"/>
    <x v="193"/>
    <x v="3844"/>
    <n v="3"/>
    <n v="0.2"/>
    <x v="4420"/>
    <x v="1"/>
    <x v="0"/>
    <n v="0.33333333333333331"/>
    <n v="4.7619047619047616E-2"/>
  </r>
  <r>
    <x v="5246"/>
    <s v="CA-2018-156265"/>
    <x v="1030"/>
    <d v="2018-08-04T00:00:00"/>
    <s v="Second Class"/>
    <s v="BF-11020"/>
    <x v="292"/>
    <x v="1"/>
    <x v="0"/>
    <s v="Los Angeles"/>
    <x v="1"/>
    <n v="90032"/>
    <x v="1"/>
    <s v="OFF-BI-10000285"/>
    <x v="1"/>
    <x v="8"/>
    <x v="461"/>
    <x v="3845"/>
    <n v="2"/>
    <n v="0.2"/>
    <x v="4421"/>
    <x v="1"/>
    <x v="0"/>
    <n v="0.33333333333333331"/>
    <n v="4.7619047619047616E-2"/>
  </r>
  <r>
    <x v="5247"/>
    <s v="US-2017-168914"/>
    <x v="1031"/>
    <d v="2017-05-27T00:00:00"/>
    <s v="Standard Class"/>
    <s v="JE-15745"/>
    <x v="32"/>
    <x v="0"/>
    <x v="0"/>
    <s v="Frankfort"/>
    <x v="10"/>
    <n v="60423"/>
    <x v="2"/>
    <s v="OFF-AP-10000358"/>
    <x v="1"/>
    <x v="9"/>
    <x v="95"/>
    <x v="3846"/>
    <n v="8"/>
    <n v="0.8"/>
    <x v="4422"/>
    <x v="2"/>
    <x v="0"/>
    <n v="1"/>
    <n v="4.3478260869565216E-2"/>
  </r>
  <r>
    <x v="5248"/>
    <s v="US-2019-110989"/>
    <x v="132"/>
    <d v="2019-11-05T00:00:00"/>
    <s v="Second Class"/>
    <s v="EJ-14155"/>
    <x v="412"/>
    <x v="0"/>
    <x v="0"/>
    <s v="Seattle"/>
    <x v="4"/>
    <n v="98105"/>
    <x v="1"/>
    <s v="TEC-AC-10002345"/>
    <x v="2"/>
    <x v="11"/>
    <x v="175"/>
    <x v="3847"/>
    <n v="3"/>
    <n v="0"/>
    <x v="4423"/>
    <x v="1"/>
    <x v="0"/>
    <n v="1"/>
    <n v="0.125"/>
  </r>
  <r>
    <x v="5249"/>
    <s v="CA-2017-106215"/>
    <x v="392"/>
    <d v="2017-04-21T00:00:00"/>
    <s v="Standard Class"/>
    <s v="BN-11470"/>
    <x v="272"/>
    <x v="1"/>
    <x v="0"/>
    <s v="Philadelphia"/>
    <x v="9"/>
    <n v="19143"/>
    <x v="3"/>
    <s v="OFF-FA-10001229"/>
    <x v="1"/>
    <x v="13"/>
    <x v="128"/>
    <x v="3848"/>
    <n v="4"/>
    <n v="0.2"/>
    <x v="4424"/>
    <x v="3"/>
    <x v="0"/>
    <n v="1"/>
    <n v="0.16666666666666666"/>
  </r>
  <r>
    <x v="5250"/>
    <s v="US-2018-169369"/>
    <x v="939"/>
    <d v="2018-12-18T00:00:00"/>
    <s v="Standard Class"/>
    <s v="EC-14050"/>
    <x v="685"/>
    <x v="0"/>
    <x v="0"/>
    <s v="Columbus"/>
    <x v="32"/>
    <n v="31907"/>
    <x v="0"/>
    <s v="TEC-AC-10001314"/>
    <x v="2"/>
    <x v="11"/>
    <x v="952"/>
    <x v="2932"/>
    <n v="5"/>
    <n v="0"/>
    <x v="4425"/>
    <x v="0"/>
    <x v="0"/>
    <n v="0.5"/>
    <n v="0.14285714285714285"/>
  </r>
  <r>
    <x v="5251"/>
    <s v="US-2018-169369"/>
    <x v="939"/>
    <d v="2018-12-18T00:00:00"/>
    <s v="Standard Class"/>
    <s v="EC-14050"/>
    <x v="685"/>
    <x v="0"/>
    <x v="0"/>
    <s v="Columbus"/>
    <x v="32"/>
    <n v="31907"/>
    <x v="0"/>
    <s v="OFF-PA-10004438"/>
    <x v="1"/>
    <x v="10"/>
    <x v="1481"/>
    <x v="338"/>
    <n v="4"/>
    <n v="0"/>
    <x v="346"/>
    <x v="0"/>
    <x v="0"/>
    <n v="0.5"/>
    <n v="0.14285714285714285"/>
  </r>
  <r>
    <x v="5252"/>
    <s v="CA-2017-132318"/>
    <x v="628"/>
    <d v="2017-11-02T00:00:00"/>
    <s v="First Class"/>
    <s v="TT-21220"/>
    <x v="627"/>
    <x v="0"/>
    <x v="0"/>
    <s v="Virginia Beach"/>
    <x v="17"/>
    <n v="23464"/>
    <x v="0"/>
    <s v="OFF-AP-10000026"/>
    <x v="1"/>
    <x v="9"/>
    <x v="1291"/>
    <x v="3849"/>
    <n v="3"/>
    <n v="0"/>
    <x v="4426"/>
    <x v="0"/>
    <x v="0"/>
    <n v="1"/>
    <n v="6.6666666666666666E-2"/>
  </r>
  <r>
    <x v="5253"/>
    <s v="US-2016-131982"/>
    <x v="1009"/>
    <d v="2016-03-11T00:00:00"/>
    <s v="Second Class"/>
    <s v="NP-18685"/>
    <x v="472"/>
    <x v="2"/>
    <x v="0"/>
    <s v="Des Moines"/>
    <x v="4"/>
    <n v="98198"/>
    <x v="1"/>
    <s v="OFF-BI-10004224"/>
    <x v="1"/>
    <x v="8"/>
    <x v="1070"/>
    <x v="3850"/>
    <n v="2"/>
    <n v="0.2"/>
    <x v="4427"/>
    <x v="1"/>
    <x v="0"/>
    <n v="1"/>
    <n v="0.14285714285714285"/>
  </r>
  <r>
    <x v="5254"/>
    <s v="CA-2017-125185"/>
    <x v="616"/>
    <d v="2017-03-07T00:00:00"/>
    <s v="Second Class"/>
    <s v="AH-10195"/>
    <x v="124"/>
    <x v="1"/>
    <x v="0"/>
    <s v="Bethlehem"/>
    <x v="9"/>
    <n v="18018"/>
    <x v="3"/>
    <s v="FUR-CH-10002647"/>
    <x v="0"/>
    <x v="1"/>
    <x v="475"/>
    <x v="2811"/>
    <n v="2"/>
    <n v="0.3"/>
    <x v="3123"/>
    <x v="3"/>
    <x v="0"/>
    <n v="0.5"/>
    <n v="0.125"/>
  </r>
  <r>
    <x v="5255"/>
    <s v="CA-2017-125185"/>
    <x v="616"/>
    <d v="2017-03-07T00:00:00"/>
    <s v="Second Class"/>
    <s v="AH-10195"/>
    <x v="124"/>
    <x v="1"/>
    <x v="0"/>
    <s v="Bethlehem"/>
    <x v="9"/>
    <n v="18018"/>
    <x v="3"/>
    <s v="FUR-FU-10003247"/>
    <x v="0"/>
    <x v="5"/>
    <x v="1465"/>
    <x v="3295"/>
    <n v="2"/>
    <n v="0.2"/>
    <x v="4428"/>
    <x v="3"/>
    <x v="0"/>
    <n v="0.5"/>
    <n v="0.125"/>
  </r>
  <r>
    <x v="5256"/>
    <s v="CA-2018-130078"/>
    <x v="590"/>
    <d v="2018-08-14T00:00:00"/>
    <s v="Standard Class"/>
    <s v="CC-12145"/>
    <x v="230"/>
    <x v="0"/>
    <x v="0"/>
    <s v="Oklahoma City"/>
    <x v="26"/>
    <n v="73120"/>
    <x v="2"/>
    <s v="OFF-PA-10003270"/>
    <x v="1"/>
    <x v="10"/>
    <x v="1424"/>
    <x v="232"/>
    <n v="2"/>
    <n v="0"/>
    <x v="234"/>
    <x v="2"/>
    <x v="0"/>
    <n v="1"/>
    <n v="9.0909090909090912E-2"/>
  </r>
  <r>
    <x v="5257"/>
    <s v="US-2019-114034"/>
    <x v="1032"/>
    <d v="2019-01-08T00:00:00"/>
    <s v="Standard Class"/>
    <s v="DL-13315"/>
    <x v="111"/>
    <x v="0"/>
    <x v="0"/>
    <s v="Rancho Cucamonga"/>
    <x v="1"/>
    <n v="91730"/>
    <x v="1"/>
    <s v="OFF-PA-10004735"/>
    <x v="1"/>
    <x v="10"/>
    <x v="827"/>
    <x v="789"/>
    <n v="6"/>
    <n v="0"/>
    <x v="814"/>
    <x v="1"/>
    <x v="0"/>
    <n v="1"/>
    <n v="5.8823529411764705E-2"/>
  </r>
  <r>
    <x v="5258"/>
    <s v="US-2019-115595"/>
    <x v="449"/>
    <d v="2019-10-11T00:00:00"/>
    <s v="First Class"/>
    <s v="XP-21865"/>
    <x v="190"/>
    <x v="0"/>
    <x v="0"/>
    <s v="Los Angeles"/>
    <x v="1"/>
    <n v="90032"/>
    <x v="1"/>
    <s v="OFF-PA-10001745"/>
    <x v="1"/>
    <x v="10"/>
    <x v="727"/>
    <x v="3851"/>
    <n v="5"/>
    <n v="0"/>
    <x v="4429"/>
    <x v="1"/>
    <x v="0"/>
    <n v="1"/>
    <n v="3.5714285714285712E-2"/>
  </r>
  <r>
    <x v="5259"/>
    <s v="CA-2019-158722"/>
    <x v="179"/>
    <d v="2019-10-26T00:00:00"/>
    <s v="Standard Class"/>
    <s v="MA-17560"/>
    <x v="15"/>
    <x v="2"/>
    <x v="0"/>
    <s v="Philadelphia"/>
    <x v="9"/>
    <n v="19120"/>
    <x v="3"/>
    <s v="OFF-PA-10000176"/>
    <x v="1"/>
    <x v="10"/>
    <x v="640"/>
    <x v="2817"/>
    <n v="3"/>
    <n v="0.2"/>
    <x v="3130"/>
    <x v="3"/>
    <x v="0"/>
    <n v="1"/>
    <n v="2.9411764705882353E-2"/>
  </r>
  <r>
    <x v="5260"/>
    <s v="CA-2016-105165"/>
    <x v="557"/>
    <d v="2016-09-10T00:00:00"/>
    <s v="First Class"/>
    <s v="SZ-20035"/>
    <x v="449"/>
    <x v="2"/>
    <x v="0"/>
    <s v="Houston"/>
    <x v="5"/>
    <n v="77036"/>
    <x v="2"/>
    <s v="TEC-PH-10000675"/>
    <x v="2"/>
    <x v="7"/>
    <x v="1347"/>
    <x v="2103"/>
    <n v="3"/>
    <n v="0.2"/>
    <x v="2267"/>
    <x v="2"/>
    <x v="0"/>
    <n v="0.2"/>
    <n v="0.05"/>
  </r>
  <r>
    <x v="5261"/>
    <s v="CA-2016-105165"/>
    <x v="557"/>
    <d v="2016-09-10T00:00:00"/>
    <s v="First Class"/>
    <s v="SZ-20035"/>
    <x v="449"/>
    <x v="2"/>
    <x v="0"/>
    <s v="Houston"/>
    <x v="5"/>
    <n v="77036"/>
    <x v="2"/>
    <s v="OFF-BI-10000050"/>
    <x v="1"/>
    <x v="8"/>
    <x v="347"/>
    <x v="3852"/>
    <n v="2"/>
    <n v="0.8"/>
    <x v="4430"/>
    <x v="2"/>
    <x v="0"/>
    <n v="0.2"/>
    <n v="0.05"/>
  </r>
  <r>
    <x v="5262"/>
    <s v="CA-2016-105165"/>
    <x v="557"/>
    <d v="2016-09-10T00:00:00"/>
    <s v="First Class"/>
    <s v="SZ-20035"/>
    <x v="449"/>
    <x v="2"/>
    <x v="0"/>
    <s v="Houston"/>
    <x v="5"/>
    <n v="77036"/>
    <x v="2"/>
    <s v="FUR-TA-10004154"/>
    <x v="0"/>
    <x v="3"/>
    <x v="737"/>
    <x v="3853"/>
    <n v="1"/>
    <n v="0.3"/>
    <x v="4431"/>
    <x v="2"/>
    <x v="0"/>
    <n v="0.2"/>
    <n v="0.05"/>
  </r>
  <r>
    <x v="5263"/>
    <s v="CA-2016-105165"/>
    <x v="557"/>
    <d v="2016-09-10T00:00:00"/>
    <s v="First Class"/>
    <s v="SZ-20035"/>
    <x v="449"/>
    <x v="2"/>
    <x v="0"/>
    <s v="Houston"/>
    <x v="5"/>
    <n v="77036"/>
    <x v="2"/>
    <s v="TEC-AC-10002718"/>
    <x v="2"/>
    <x v="11"/>
    <x v="1192"/>
    <x v="3854"/>
    <n v="4"/>
    <n v="0.2"/>
    <x v="4432"/>
    <x v="2"/>
    <x v="0"/>
    <n v="0.2"/>
    <n v="0.05"/>
  </r>
  <r>
    <x v="5264"/>
    <s v="CA-2016-105165"/>
    <x v="557"/>
    <d v="2016-09-10T00:00:00"/>
    <s v="First Class"/>
    <s v="SZ-20035"/>
    <x v="449"/>
    <x v="2"/>
    <x v="0"/>
    <s v="Houston"/>
    <x v="5"/>
    <n v="77036"/>
    <x v="2"/>
    <s v="OFF-AR-10003179"/>
    <x v="1"/>
    <x v="6"/>
    <x v="1574"/>
    <x v="3855"/>
    <n v="3"/>
    <n v="0.2"/>
    <x v="4433"/>
    <x v="2"/>
    <x v="0"/>
    <n v="0.2"/>
    <n v="0.05"/>
  </r>
  <r>
    <x v="5265"/>
    <s v="CA-2019-147452"/>
    <x v="1033"/>
    <d v="2019-10-03T00:00:00"/>
    <s v="First Class"/>
    <s v="CS-11845"/>
    <x v="688"/>
    <x v="1"/>
    <x v="0"/>
    <s v="Seattle"/>
    <x v="4"/>
    <n v="98103"/>
    <x v="1"/>
    <s v="OFF-PA-10001838"/>
    <x v="1"/>
    <x v="10"/>
    <x v="1008"/>
    <x v="2722"/>
    <n v="2"/>
    <n v="0"/>
    <x v="3975"/>
    <x v="1"/>
    <x v="1"/>
    <n v="0.33333333333333331"/>
    <n v="0.125"/>
  </r>
  <r>
    <x v="5266"/>
    <s v="CA-2019-147452"/>
    <x v="1033"/>
    <d v="2019-10-03T00:00:00"/>
    <s v="First Class"/>
    <s v="CS-11845"/>
    <x v="688"/>
    <x v="1"/>
    <x v="0"/>
    <s v="Seattle"/>
    <x v="4"/>
    <n v="98103"/>
    <x v="1"/>
    <s v="OFF-PA-10004039"/>
    <x v="1"/>
    <x v="10"/>
    <x v="1547"/>
    <x v="3856"/>
    <n v="3"/>
    <n v="0"/>
    <x v="4434"/>
    <x v="1"/>
    <x v="1"/>
    <n v="0.33333333333333331"/>
    <n v="0.125"/>
  </r>
  <r>
    <x v="5267"/>
    <s v="CA-2019-147452"/>
    <x v="1033"/>
    <d v="2019-10-03T00:00:00"/>
    <s v="First Class"/>
    <s v="CS-11845"/>
    <x v="688"/>
    <x v="1"/>
    <x v="0"/>
    <s v="Seattle"/>
    <x v="4"/>
    <n v="98103"/>
    <x v="1"/>
    <s v="OFF-AP-10001626"/>
    <x v="1"/>
    <x v="9"/>
    <x v="1025"/>
    <x v="3857"/>
    <n v="1"/>
    <n v="0"/>
    <x v="4435"/>
    <x v="1"/>
    <x v="1"/>
    <n v="0.33333333333333331"/>
    <n v="0.125"/>
  </r>
  <r>
    <x v="5268"/>
    <s v="US-2019-114657"/>
    <x v="673"/>
    <d v="2019-11-21T00:00:00"/>
    <s v="Standard Class"/>
    <s v="MH-18115"/>
    <x v="414"/>
    <x v="2"/>
    <x v="0"/>
    <s v="Yonkers"/>
    <x v="15"/>
    <n v="10701"/>
    <x v="3"/>
    <s v="TEC-MA-10003173"/>
    <x v="2"/>
    <x v="15"/>
    <x v="1715"/>
    <x v="3858"/>
    <n v="4"/>
    <n v="0"/>
    <x v="4436"/>
    <x v="3"/>
    <x v="0"/>
    <n v="1"/>
    <n v="4.5454545454545456E-2"/>
  </r>
  <r>
    <x v="5269"/>
    <s v="CA-2019-144484"/>
    <x v="220"/>
    <d v="2019-09-11T00:00:00"/>
    <s v="Same Day"/>
    <s v="CB-12025"/>
    <x v="90"/>
    <x v="0"/>
    <x v="0"/>
    <s v="San Francisco"/>
    <x v="1"/>
    <n v="94110"/>
    <x v="1"/>
    <s v="FUR-FU-10000260"/>
    <x v="0"/>
    <x v="5"/>
    <x v="74"/>
    <x v="3859"/>
    <n v="4"/>
    <n v="0"/>
    <x v="4437"/>
    <x v="1"/>
    <x v="0"/>
    <n v="0.5"/>
    <n v="3.8461538461538464E-2"/>
  </r>
  <r>
    <x v="5270"/>
    <s v="CA-2019-144484"/>
    <x v="220"/>
    <d v="2019-09-11T00:00:00"/>
    <s v="Same Day"/>
    <s v="CB-12025"/>
    <x v="90"/>
    <x v="0"/>
    <x v="0"/>
    <s v="San Francisco"/>
    <x v="1"/>
    <n v="94110"/>
    <x v="1"/>
    <s v="OFF-AP-10004487"/>
    <x v="1"/>
    <x v="9"/>
    <x v="722"/>
    <x v="846"/>
    <n v="5"/>
    <n v="0"/>
    <x v="877"/>
    <x v="1"/>
    <x v="0"/>
    <n v="0.5"/>
    <n v="3.8461538461538464E-2"/>
  </r>
  <r>
    <x v="5271"/>
    <s v="CA-2019-125913"/>
    <x v="1034"/>
    <d v="2019-01-16T00:00:00"/>
    <s v="Same Day"/>
    <s v="JO-15145"/>
    <x v="705"/>
    <x v="1"/>
    <x v="0"/>
    <s v="Los Angeles"/>
    <x v="1"/>
    <n v="90008"/>
    <x v="1"/>
    <s v="FUR-FU-10001487"/>
    <x v="0"/>
    <x v="5"/>
    <x v="5"/>
    <x v="3386"/>
    <n v="4"/>
    <n v="0"/>
    <x v="4438"/>
    <x v="1"/>
    <x v="0"/>
    <n v="0.5"/>
    <n v="7.6923076923076927E-2"/>
  </r>
  <r>
    <x v="5272"/>
    <s v="CA-2019-125913"/>
    <x v="1034"/>
    <d v="2019-01-16T00:00:00"/>
    <s v="Same Day"/>
    <s v="JO-15145"/>
    <x v="705"/>
    <x v="1"/>
    <x v="0"/>
    <s v="Los Angeles"/>
    <x v="1"/>
    <n v="90008"/>
    <x v="1"/>
    <s v="FUR-TA-10001520"/>
    <x v="0"/>
    <x v="3"/>
    <x v="718"/>
    <x v="3860"/>
    <n v="7"/>
    <n v="0.2"/>
    <x v="4439"/>
    <x v="1"/>
    <x v="0"/>
    <n v="0.5"/>
    <n v="7.6923076923076927E-2"/>
  </r>
  <r>
    <x v="5273"/>
    <s v="US-2018-158309"/>
    <x v="491"/>
    <d v="2018-11-29T00:00:00"/>
    <s v="First Class"/>
    <s v="PA-19060"/>
    <x v="50"/>
    <x v="2"/>
    <x v="0"/>
    <s v="Miami"/>
    <x v="2"/>
    <n v="33142"/>
    <x v="0"/>
    <s v="OFF-BI-10000145"/>
    <x v="1"/>
    <x v="8"/>
    <x v="742"/>
    <x v="3861"/>
    <n v="4"/>
    <n v="0.7"/>
    <x v="4440"/>
    <x v="0"/>
    <x v="0"/>
    <n v="1"/>
    <n v="0.14285714285714285"/>
  </r>
  <r>
    <x v="5274"/>
    <s v="CA-2017-162887"/>
    <x v="209"/>
    <d v="2017-11-09T00:00:00"/>
    <s v="Second Class"/>
    <s v="SV-20785"/>
    <x v="647"/>
    <x v="0"/>
    <x v="0"/>
    <s v="Burlington"/>
    <x v="42"/>
    <m/>
    <x v="3"/>
    <s v="FUR-CH-10000595"/>
    <x v="0"/>
    <x v="1"/>
    <x v="468"/>
    <x v="3862"/>
    <n v="3"/>
    <n v="0"/>
    <x v="4441"/>
    <x v="3"/>
    <x v="0"/>
    <n v="1"/>
    <n v="0.04"/>
  </r>
  <r>
    <x v="5275"/>
    <s v="CA-2019-147333"/>
    <x v="817"/>
    <d v="2019-12-20T00:00:00"/>
    <s v="Standard Class"/>
    <s v="KL-16555"/>
    <x v="126"/>
    <x v="1"/>
    <x v="0"/>
    <s v="Fayetteville"/>
    <x v="36"/>
    <n v="72701"/>
    <x v="0"/>
    <s v="TEC-AC-10004469"/>
    <x v="2"/>
    <x v="11"/>
    <x v="241"/>
    <x v="3863"/>
    <n v="4"/>
    <n v="0"/>
    <x v="4442"/>
    <x v="0"/>
    <x v="0"/>
    <n v="0.5"/>
    <n v="4.5454545454545456E-2"/>
  </r>
  <r>
    <x v="5276"/>
    <s v="CA-2019-147333"/>
    <x v="817"/>
    <d v="2019-12-20T00:00:00"/>
    <s v="Standard Class"/>
    <s v="KL-16555"/>
    <x v="126"/>
    <x v="1"/>
    <x v="0"/>
    <s v="Fayetteville"/>
    <x v="36"/>
    <n v="72701"/>
    <x v="0"/>
    <s v="TEC-AC-10003038"/>
    <x v="2"/>
    <x v="11"/>
    <x v="1033"/>
    <x v="915"/>
    <n v="5"/>
    <n v="0"/>
    <x v="1999"/>
    <x v="0"/>
    <x v="0"/>
    <n v="0.5"/>
    <n v="4.5454545454545456E-2"/>
  </r>
  <r>
    <x v="5277"/>
    <s v="CA-2016-113859"/>
    <x v="103"/>
    <d v="2016-09-17T00:00:00"/>
    <s v="Standard Class"/>
    <s v="BC-11125"/>
    <x v="604"/>
    <x v="2"/>
    <x v="0"/>
    <s v="Odessa"/>
    <x v="5"/>
    <n v="79762"/>
    <x v="2"/>
    <s v="FUR-CH-10004698"/>
    <x v="0"/>
    <x v="1"/>
    <x v="168"/>
    <x v="3864"/>
    <n v="6"/>
    <n v="0.3"/>
    <x v="4443"/>
    <x v="2"/>
    <x v="0"/>
    <n v="1"/>
    <n v="5.5555555555555552E-2"/>
  </r>
  <r>
    <x v="5278"/>
    <s v="CA-2016-159681"/>
    <x v="1035"/>
    <d v="2016-12-13T00:00:00"/>
    <s v="Standard Class"/>
    <s v="PO-18850"/>
    <x v="138"/>
    <x v="0"/>
    <x v="0"/>
    <s v="Virginia Beach"/>
    <x v="17"/>
    <n v="23464"/>
    <x v="0"/>
    <s v="OFF-PA-10003641"/>
    <x v="1"/>
    <x v="10"/>
    <x v="947"/>
    <x v="151"/>
    <n v="4"/>
    <n v="0"/>
    <x v="153"/>
    <x v="0"/>
    <x v="0"/>
    <n v="1"/>
    <n v="4.5454545454545456E-2"/>
  </r>
  <r>
    <x v="5279"/>
    <s v="US-2019-104094"/>
    <x v="210"/>
    <d v="2019-09-11T00:00:00"/>
    <s v="Standard Class"/>
    <s v="AG-10675"/>
    <x v="165"/>
    <x v="0"/>
    <x v="0"/>
    <s v="Milwaukee"/>
    <x v="6"/>
    <n v="53209"/>
    <x v="2"/>
    <s v="TEC-AC-10002134"/>
    <x v="2"/>
    <x v="11"/>
    <x v="1545"/>
    <x v="814"/>
    <n v="1"/>
    <n v="0"/>
    <x v="4444"/>
    <x v="2"/>
    <x v="0"/>
    <n v="1"/>
    <n v="6.6666666666666666E-2"/>
  </r>
  <r>
    <x v="5280"/>
    <s v="CA-2019-152709"/>
    <x v="566"/>
    <d v="2019-10-12T00:00:00"/>
    <s v="Standard Class"/>
    <s v="DB-13210"/>
    <x v="203"/>
    <x v="0"/>
    <x v="0"/>
    <s v="Detroit"/>
    <x v="12"/>
    <n v="48234"/>
    <x v="2"/>
    <s v="OFF-ST-10001837"/>
    <x v="1"/>
    <x v="4"/>
    <x v="1340"/>
    <x v="2086"/>
    <n v="2"/>
    <n v="0"/>
    <x v="2247"/>
    <x v="2"/>
    <x v="0"/>
    <n v="1"/>
    <n v="4.7619047619047616E-2"/>
  </r>
  <r>
    <x v="5281"/>
    <s v="CA-2017-105158"/>
    <x v="577"/>
    <d v="2017-09-10T00:00:00"/>
    <s v="Standard Class"/>
    <s v="SP-20860"/>
    <x v="133"/>
    <x v="1"/>
    <x v="0"/>
    <s v="Rochester"/>
    <x v="11"/>
    <n v="55901"/>
    <x v="2"/>
    <s v="FUR-FU-10001706"/>
    <x v="0"/>
    <x v="5"/>
    <x v="50"/>
    <x v="51"/>
    <n v="2"/>
    <n v="0"/>
    <x v="51"/>
    <x v="2"/>
    <x v="1"/>
    <n v="0.5"/>
    <n v="4.1666666666666664E-2"/>
  </r>
  <r>
    <x v="5282"/>
    <s v="CA-2017-105158"/>
    <x v="577"/>
    <d v="2017-09-10T00:00:00"/>
    <s v="Standard Class"/>
    <s v="SP-20860"/>
    <x v="133"/>
    <x v="1"/>
    <x v="0"/>
    <s v="Rochester"/>
    <x v="11"/>
    <n v="55901"/>
    <x v="2"/>
    <s v="OFF-PA-10001970"/>
    <x v="1"/>
    <x v="10"/>
    <x v="314"/>
    <x v="655"/>
    <n v="3"/>
    <n v="0"/>
    <x v="4445"/>
    <x v="2"/>
    <x v="1"/>
    <n v="0.5"/>
    <n v="4.1666666666666664E-2"/>
  </r>
  <r>
    <x v="5283"/>
    <s v="CA-2016-133424"/>
    <x v="809"/>
    <d v="2016-04-04T00:00:00"/>
    <s v="Standard Class"/>
    <s v="Dl-13600"/>
    <x v="114"/>
    <x v="1"/>
    <x v="0"/>
    <s v="Seattle"/>
    <x v="4"/>
    <n v="98105"/>
    <x v="1"/>
    <s v="OFF-ST-10002957"/>
    <x v="1"/>
    <x v="4"/>
    <x v="1492"/>
    <x v="3426"/>
    <n v="3"/>
    <n v="0"/>
    <x v="232"/>
    <x v="1"/>
    <x v="0"/>
    <n v="0.5"/>
    <n v="0.16666666666666666"/>
  </r>
  <r>
    <x v="5284"/>
    <s v="CA-2016-133424"/>
    <x v="809"/>
    <d v="2016-04-04T00:00:00"/>
    <s v="Standard Class"/>
    <s v="Dl-13600"/>
    <x v="114"/>
    <x v="1"/>
    <x v="0"/>
    <s v="Seattle"/>
    <x v="4"/>
    <n v="98105"/>
    <x v="1"/>
    <s v="OFF-LA-10002312"/>
    <x v="1"/>
    <x v="2"/>
    <x v="579"/>
    <x v="1851"/>
    <n v="3"/>
    <n v="0"/>
    <x v="1986"/>
    <x v="1"/>
    <x v="0"/>
    <n v="0.5"/>
    <n v="0.16666666666666666"/>
  </r>
  <r>
    <x v="5285"/>
    <s v="CA-2019-105991"/>
    <x v="1024"/>
    <d v="2019-05-06T00:00:00"/>
    <s v="First Class"/>
    <s v="LH-17020"/>
    <x v="293"/>
    <x v="0"/>
    <x v="0"/>
    <s v="Louisville"/>
    <x v="22"/>
    <n v="80027"/>
    <x v="1"/>
    <s v="OFF-EN-10002600"/>
    <x v="1"/>
    <x v="12"/>
    <x v="111"/>
    <x v="3355"/>
    <n v="9"/>
    <n v="0.2"/>
    <x v="4446"/>
    <x v="1"/>
    <x v="0"/>
    <n v="0.33333333333333331"/>
    <n v="0.16666666666666666"/>
  </r>
  <r>
    <x v="5286"/>
    <s v="CA-2019-105991"/>
    <x v="1024"/>
    <d v="2019-05-06T00:00:00"/>
    <s v="First Class"/>
    <s v="LH-17020"/>
    <x v="293"/>
    <x v="0"/>
    <x v="0"/>
    <s v="Louisville"/>
    <x v="22"/>
    <n v="80027"/>
    <x v="1"/>
    <s v="OFF-BI-10003274"/>
    <x v="1"/>
    <x v="8"/>
    <x v="122"/>
    <x v="3865"/>
    <n v="8"/>
    <n v="0.7"/>
    <x v="4447"/>
    <x v="1"/>
    <x v="0"/>
    <n v="0.33333333333333331"/>
    <n v="0.16666666666666666"/>
  </r>
  <r>
    <x v="5287"/>
    <s v="CA-2019-105991"/>
    <x v="1024"/>
    <d v="2019-05-06T00:00:00"/>
    <s v="First Class"/>
    <s v="LH-17020"/>
    <x v="293"/>
    <x v="0"/>
    <x v="0"/>
    <s v="Louisville"/>
    <x v="22"/>
    <n v="80027"/>
    <x v="1"/>
    <s v="FUR-BO-10004467"/>
    <x v="0"/>
    <x v="0"/>
    <x v="892"/>
    <x v="3866"/>
    <n v="3"/>
    <n v="0.7"/>
    <x v="4448"/>
    <x v="1"/>
    <x v="0"/>
    <n v="0.33333333333333331"/>
    <n v="0.16666666666666666"/>
  </r>
  <r>
    <x v="5288"/>
    <s v="US-2019-136784"/>
    <x v="504"/>
    <d v="2019-05-05T00:00:00"/>
    <s v="Standard Class"/>
    <s v="AD-10180"/>
    <x v="57"/>
    <x v="2"/>
    <x v="0"/>
    <s v="San Francisco"/>
    <x v="1"/>
    <n v="94122"/>
    <x v="1"/>
    <s v="OFF-PA-10000675"/>
    <x v="1"/>
    <x v="10"/>
    <x v="1115"/>
    <x v="2919"/>
    <n v="4"/>
    <n v="0"/>
    <x v="4449"/>
    <x v="1"/>
    <x v="0"/>
    <n v="1"/>
    <n v="8.3333333333333329E-2"/>
  </r>
  <r>
    <x v="5289"/>
    <s v="CA-2016-146283"/>
    <x v="78"/>
    <d v="2016-09-15T00:00:00"/>
    <s v="Standard Class"/>
    <s v="KT-16465"/>
    <x v="446"/>
    <x v="0"/>
    <x v="0"/>
    <s v="Houston"/>
    <x v="5"/>
    <n v="77036"/>
    <x v="2"/>
    <s v="OFF-PA-10002259"/>
    <x v="1"/>
    <x v="10"/>
    <x v="856"/>
    <x v="3867"/>
    <n v="2"/>
    <n v="0.2"/>
    <x v="4450"/>
    <x v="2"/>
    <x v="0"/>
    <n v="0.33333333333333331"/>
    <n v="7.1428571428571425E-2"/>
  </r>
  <r>
    <x v="5290"/>
    <s v="CA-2016-146283"/>
    <x v="78"/>
    <d v="2016-09-15T00:00:00"/>
    <s v="Standard Class"/>
    <s v="KT-16465"/>
    <x v="446"/>
    <x v="0"/>
    <x v="0"/>
    <s v="Houston"/>
    <x v="5"/>
    <n v="77036"/>
    <x v="2"/>
    <s v="FUR-CH-10004287"/>
    <x v="0"/>
    <x v="1"/>
    <x v="158"/>
    <x v="3868"/>
    <n v="5"/>
    <n v="0.3"/>
    <x v="4451"/>
    <x v="2"/>
    <x v="0"/>
    <n v="0.33333333333333331"/>
    <n v="7.1428571428571425E-2"/>
  </r>
  <r>
    <x v="5291"/>
    <s v="CA-2016-146283"/>
    <x v="78"/>
    <d v="2016-09-15T00:00:00"/>
    <s v="Standard Class"/>
    <s v="KT-16465"/>
    <x v="446"/>
    <x v="0"/>
    <x v="0"/>
    <s v="Houston"/>
    <x v="5"/>
    <n v="77036"/>
    <x v="2"/>
    <s v="OFF-PA-10000482"/>
    <x v="1"/>
    <x v="10"/>
    <x v="67"/>
    <x v="3869"/>
    <n v="6"/>
    <n v="0.2"/>
    <x v="4452"/>
    <x v="2"/>
    <x v="0"/>
    <n v="0.33333333333333331"/>
    <n v="7.1428571428571425E-2"/>
  </r>
  <r>
    <x v="5292"/>
    <s v="CA-2019-151218"/>
    <x v="308"/>
    <d v="2019-06-23T00:00:00"/>
    <s v="First Class"/>
    <s v="PJ-19015"/>
    <x v="307"/>
    <x v="0"/>
    <x v="0"/>
    <s v="Miami"/>
    <x v="2"/>
    <n v="33180"/>
    <x v="0"/>
    <s v="OFF-ST-10004835"/>
    <x v="1"/>
    <x v="4"/>
    <x v="1415"/>
    <x v="3870"/>
    <n v="1"/>
    <n v="0.2"/>
    <x v="4453"/>
    <x v="0"/>
    <x v="0"/>
    <n v="1"/>
    <n v="0.1"/>
  </r>
  <r>
    <x v="5293"/>
    <s v="CA-2017-111073"/>
    <x v="207"/>
    <d v="2017-12-30T00:00:00"/>
    <s v="Standard Class"/>
    <s v="MC-18100"/>
    <x v="498"/>
    <x v="0"/>
    <x v="0"/>
    <s v="Medina"/>
    <x v="24"/>
    <n v="44256"/>
    <x v="3"/>
    <s v="FUR-TA-10004086"/>
    <x v="0"/>
    <x v="3"/>
    <x v="832"/>
    <x v="3871"/>
    <n v="1"/>
    <n v="0.4"/>
    <x v="4454"/>
    <x v="3"/>
    <x v="0"/>
    <n v="1"/>
    <n v="5.2631578947368418E-2"/>
  </r>
  <r>
    <x v="5294"/>
    <s v="CA-2019-144883"/>
    <x v="733"/>
    <d v="2019-08-19T00:00:00"/>
    <s v="Standard Class"/>
    <s v="BO-11350"/>
    <x v="635"/>
    <x v="1"/>
    <x v="0"/>
    <s v="Roseville"/>
    <x v="11"/>
    <n v="55113"/>
    <x v="2"/>
    <s v="OFF-LA-10000305"/>
    <x v="1"/>
    <x v="2"/>
    <x v="1716"/>
    <x v="3872"/>
    <n v="8"/>
    <n v="0"/>
    <x v="4455"/>
    <x v="2"/>
    <x v="0"/>
    <n v="1"/>
    <n v="8.3333333333333329E-2"/>
  </r>
  <r>
    <x v="5295"/>
    <s v="CA-2019-142174"/>
    <x v="168"/>
    <d v="2019-03-09T00:00:00"/>
    <s v="Standard Class"/>
    <s v="DP-13000"/>
    <x v="24"/>
    <x v="0"/>
    <x v="0"/>
    <s v="Houston"/>
    <x v="5"/>
    <n v="77041"/>
    <x v="2"/>
    <s v="OFF-PA-10000806"/>
    <x v="1"/>
    <x v="10"/>
    <x v="957"/>
    <x v="2879"/>
    <n v="2"/>
    <n v="0.2"/>
    <x v="3201"/>
    <x v="2"/>
    <x v="0"/>
    <n v="1"/>
    <n v="5.8823529411764705E-2"/>
  </r>
  <r>
    <x v="5296"/>
    <s v="CA-2019-108791"/>
    <x v="944"/>
    <d v="2019-07-31T00:00:00"/>
    <s v="Standard Class"/>
    <s v="TM-21490"/>
    <x v="746"/>
    <x v="0"/>
    <x v="0"/>
    <s v="Yonkers"/>
    <x v="15"/>
    <n v="10701"/>
    <x v="3"/>
    <s v="FUR-FU-10004018"/>
    <x v="0"/>
    <x v="5"/>
    <x v="936"/>
    <x v="3873"/>
    <n v="1"/>
    <n v="0"/>
    <x v="4456"/>
    <x v="3"/>
    <x v="0"/>
    <n v="0.5"/>
    <n v="0.25"/>
  </r>
  <r>
    <x v="5297"/>
    <s v="CA-2019-108791"/>
    <x v="944"/>
    <d v="2019-07-31T00:00:00"/>
    <s v="Standard Class"/>
    <s v="TM-21490"/>
    <x v="746"/>
    <x v="0"/>
    <x v="0"/>
    <s v="Yonkers"/>
    <x v="15"/>
    <n v="10701"/>
    <x v="3"/>
    <s v="TEC-PH-10002660"/>
    <x v="2"/>
    <x v="7"/>
    <x v="704"/>
    <x v="821"/>
    <n v="8"/>
    <n v="0"/>
    <x v="851"/>
    <x v="3"/>
    <x v="0"/>
    <n v="0.5"/>
    <n v="0.25"/>
  </r>
  <r>
    <x v="5298"/>
    <s v="CA-2018-106656"/>
    <x v="713"/>
    <d v="2018-09-26T00:00:00"/>
    <s v="First Class"/>
    <s v="DV-13045"/>
    <x v="1"/>
    <x v="1"/>
    <x v="0"/>
    <s v="San Diego"/>
    <x v="1"/>
    <n v="92037"/>
    <x v="1"/>
    <s v="OFF-EN-10001509"/>
    <x v="1"/>
    <x v="12"/>
    <x v="29"/>
    <x v="3874"/>
    <n v="2"/>
    <n v="0"/>
    <x v="4457"/>
    <x v="1"/>
    <x v="0"/>
    <n v="0.5"/>
    <n v="0.1111111111111111"/>
  </r>
  <r>
    <x v="5299"/>
    <s v="CA-2018-106656"/>
    <x v="713"/>
    <d v="2018-09-26T00:00:00"/>
    <s v="First Class"/>
    <s v="DV-13045"/>
    <x v="1"/>
    <x v="1"/>
    <x v="0"/>
    <s v="San Diego"/>
    <x v="1"/>
    <n v="92037"/>
    <x v="1"/>
    <s v="OFF-LA-10003148"/>
    <x v="1"/>
    <x v="2"/>
    <x v="166"/>
    <x v="1381"/>
    <n v="3"/>
    <n v="0"/>
    <x v="3602"/>
    <x v="1"/>
    <x v="0"/>
    <n v="0.5"/>
    <n v="0.1111111111111111"/>
  </r>
  <r>
    <x v="5300"/>
    <s v="CA-2018-113831"/>
    <x v="198"/>
    <d v="2018-06-03T00:00:00"/>
    <s v="Standard Class"/>
    <s v="AH-10690"/>
    <x v="706"/>
    <x v="1"/>
    <x v="0"/>
    <s v="Springfield"/>
    <x v="17"/>
    <n v="22153"/>
    <x v="0"/>
    <s v="FUR-TA-10002645"/>
    <x v="0"/>
    <x v="3"/>
    <x v="1322"/>
    <x v="3875"/>
    <n v="10"/>
    <n v="0"/>
    <x v="4458"/>
    <x v="0"/>
    <x v="0"/>
    <n v="0.33333333333333331"/>
    <n v="4.3478260869565216E-2"/>
  </r>
  <r>
    <x v="5301"/>
    <s v="CA-2018-113831"/>
    <x v="198"/>
    <d v="2018-06-03T00:00:00"/>
    <s v="Standard Class"/>
    <s v="AH-10690"/>
    <x v="706"/>
    <x v="1"/>
    <x v="0"/>
    <s v="Springfield"/>
    <x v="17"/>
    <n v="22153"/>
    <x v="0"/>
    <s v="TEC-AC-10003033"/>
    <x v="2"/>
    <x v="11"/>
    <x v="763"/>
    <x v="3876"/>
    <n v="6"/>
    <n v="0"/>
    <x v="4459"/>
    <x v="0"/>
    <x v="0"/>
    <n v="0.33333333333333331"/>
    <n v="4.3478260869565216E-2"/>
  </r>
  <r>
    <x v="5302"/>
    <s v="CA-2018-113831"/>
    <x v="198"/>
    <d v="2018-06-03T00:00:00"/>
    <s v="Standard Class"/>
    <s v="AH-10690"/>
    <x v="706"/>
    <x v="1"/>
    <x v="0"/>
    <s v="Springfield"/>
    <x v="17"/>
    <n v="22153"/>
    <x v="0"/>
    <s v="OFF-LA-10001297"/>
    <x v="1"/>
    <x v="2"/>
    <x v="488"/>
    <x v="3877"/>
    <n v="6"/>
    <n v="0"/>
    <x v="4460"/>
    <x v="0"/>
    <x v="0"/>
    <n v="0.33333333333333331"/>
    <n v="4.3478260869565216E-2"/>
  </r>
  <r>
    <x v="5303"/>
    <s v="US-2016-139500"/>
    <x v="912"/>
    <d v="2016-11-20T00:00:00"/>
    <s v="Standard Class"/>
    <s v="AB-10165"/>
    <x v="269"/>
    <x v="0"/>
    <x v="0"/>
    <s v="Decatur"/>
    <x v="10"/>
    <n v="62521"/>
    <x v="2"/>
    <s v="FUR-CH-10002017"/>
    <x v="0"/>
    <x v="1"/>
    <x v="1377"/>
    <x v="3878"/>
    <n v="2"/>
    <n v="0.3"/>
    <x v="4461"/>
    <x v="2"/>
    <x v="0"/>
    <n v="1"/>
    <n v="7.1428571428571425E-2"/>
  </r>
  <r>
    <x v="5304"/>
    <s v="US-2016-166310"/>
    <x v="158"/>
    <d v="2016-09-23T00:00:00"/>
    <s v="First Class"/>
    <s v="JS-15940"/>
    <x v="185"/>
    <x v="2"/>
    <x v="0"/>
    <s v="Garland"/>
    <x v="5"/>
    <n v="75043"/>
    <x v="2"/>
    <s v="FUR-FU-10001546"/>
    <x v="0"/>
    <x v="5"/>
    <x v="1432"/>
    <x v="1086"/>
    <n v="2"/>
    <n v="0.6"/>
    <x v="4462"/>
    <x v="2"/>
    <x v="0"/>
    <n v="1"/>
    <n v="0.125"/>
  </r>
  <r>
    <x v="5305"/>
    <s v="US-2018-168410"/>
    <x v="823"/>
    <d v="2018-02-26T00:00:00"/>
    <s v="Standard Class"/>
    <s v="BV-11245"/>
    <x v="296"/>
    <x v="1"/>
    <x v="0"/>
    <s v="Oceanside"/>
    <x v="15"/>
    <n v="11572"/>
    <x v="3"/>
    <s v="FUR-FU-10000629"/>
    <x v="0"/>
    <x v="5"/>
    <x v="93"/>
    <x v="3879"/>
    <n v="5"/>
    <n v="0"/>
    <x v="4463"/>
    <x v="3"/>
    <x v="0"/>
    <n v="0.33333333333333331"/>
    <n v="7.1428571428571425E-2"/>
  </r>
  <r>
    <x v="5306"/>
    <s v="US-2018-168410"/>
    <x v="823"/>
    <d v="2018-02-26T00:00:00"/>
    <s v="Standard Class"/>
    <s v="BV-11245"/>
    <x v="296"/>
    <x v="1"/>
    <x v="0"/>
    <s v="Oceanside"/>
    <x v="15"/>
    <n v="11572"/>
    <x v="3"/>
    <s v="OFF-ST-10000036"/>
    <x v="1"/>
    <x v="4"/>
    <x v="595"/>
    <x v="680"/>
    <n v="3"/>
    <n v="0"/>
    <x v="693"/>
    <x v="3"/>
    <x v="0"/>
    <n v="0.33333333333333331"/>
    <n v="7.1428571428571425E-2"/>
  </r>
  <r>
    <x v="5307"/>
    <s v="US-2018-168410"/>
    <x v="823"/>
    <d v="2018-02-26T00:00:00"/>
    <s v="Standard Class"/>
    <s v="BV-11245"/>
    <x v="296"/>
    <x v="1"/>
    <x v="0"/>
    <s v="Oceanside"/>
    <x v="15"/>
    <n v="11572"/>
    <x v="3"/>
    <s v="TEC-PH-10002583"/>
    <x v="2"/>
    <x v="7"/>
    <x v="1717"/>
    <x v="372"/>
    <n v="2"/>
    <n v="0"/>
    <x v="4464"/>
    <x v="3"/>
    <x v="0"/>
    <n v="0.33333333333333331"/>
    <n v="7.1428571428571425E-2"/>
  </r>
  <r>
    <x v="5308"/>
    <s v="CA-2019-131254"/>
    <x v="123"/>
    <d v="2019-11-21T00:00:00"/>
    <s v="First Class"/>
    <s v="NC-18415"/>
    <x v="720"/>
    <x v="0"/>
    <x v="0"/>
    <s v="Houston"/>
    <x v="5"/>
    <n v="77095"/>
    <x v="2"/>
    <s v="FUR-CH-10003774"/>
    <x v="0"/>
    <x v="1"/>
    <x v="1194"/>
    <x v="3880"/>
    <n v="3"/>
    <n v="0.3"/>
    <x v="4465"/>
    <x v="2"/>
    <x v="0"/>
    <n v="0.33333333333333331"/>
    <n v="7.1428571428571425E-2"/>
  </r>
  <r>
    <x v="5309"/>
    <s v="CA-2019-131254"/>
    <x v="123"/>
    <d v="2019-11-21T00:00:00"/>
    <s v="First Class"/>
    <s v="NC-18415"/>
    <x v="720"/>
    <x v="0"/>
    <x v="0"/>
    <s v="Houston"/>
    <x v="5"/>
    <n v="77095"/>
    <x v="2"/>
    <s v="OFF-AR-10003876"/>
    <x v="1"/>
    <x v="6"/>
    <x v="1718"/>
    <x v="3881"/>
    <n v="5"/>
    <n v="0.2"/>
    <x v="4466"/>
    <x v="2"/>
    <x v="0"/>
    <n v="0.33333333333333331"/>
    <n v="7.1428571428571425E-2"/>
  </r>
  <r>
    <x v="5310"/>
    <s v="CA-2019-131254"/>
    <x v="123"/>
    <d v="2019-11-21T00:00:00"/>
    <s v="First Class"/>
    <s v="NC-18415"/>
    <x v="720"/>
    <x v="0"/>
    <x v="0"/>
    <s v="Houston"/>
    <x v="5"/>
    <n v="77095"/>
    <x v="2"/>
    <s v="OFF-BI-10003527"/>
    <x v="1"/>
    <x v="8"/>
    <x v="451"/>
    <x v="3882"/>
    <n v="6"/>
    <n v="0.8"/>
    <x v="4467"/>
    <x v="2"/>
    <x v="0"/>
    <n v="0.33333333333333331"/>
    <n v="7.1428571428571425E-2"/>
  </r>
  <r>
    <x v="5311"/>
    <s v="CA-2018-123414"/>
    <x v="1036"/>
    <d v="2018-08-27T00:00:00"/>
    <s v="Standard Class"/>
    <s v="SU-20665"/>
    <x v="711"/>
    <x v="2"/>
    <x v="0"/>
    <s v="Greenville"/>
    <x v="3"/>
    <n v="27834"/>
    <x v="0"/>
    <s v="OFF-LA-10004559"/>
    <x v="1"/>
    <x v="2"/>
    <x v="1349"/>
    <x v="2145"/>
    <n v="4"/>
    <n v="0.2"/>
    <x v="2311"/>
    <x v="0"/>
    <x v="0"/>
    <n v="0.5"/>
    <n v="5.5555555555555552E-2"/>
  </r>
  <r>
    <x v="5312"/>
    <s v="CA-2018-123414"/>
    <x v="1036"/>
    <d v="2018-08-27T00:00:00"/>
    <s v="Standard Class"/>
    <s v="SU-20665"/>
    <x v="711"/>
    <x v="2"/>
    <x v="0"/>
    <s v="Greenville"/>
    <x v="3"/>
    <n v="27834"/>
    <x v="0"/>
    <s v="OFF-SU-10002573"/>
    <x v="1"/>
    <x v="14"/>
    <x v="354"/>
    <x v="3883"/>
    <n v="2"/>
    <n v="0.2"/>
    <x v="4468"/>
    <x v="0"/>
    <x v="0"/>
    <n v="0.5"/>
    <n v="5.5555555555555552E-2"/>
  </r>
  <r>
    <x v="5313"/>
    <s v="CA-2019-137876"/>
    <x v="504"/>
    <d v="2019-05-05T00:00:00"/>
    <s v="Standard Class"/>
    <s v="DJ-13510"/>
    <x v="137"/>
    <x v="1"/>
    <x v="0"/>
    <s v="San Francisco"/>
    <x v="1"/>
    <n v="94110"/>
    <x v="1"/>
    <s v="FUR-FU-10000222"/>
    <x v="0"/>
    <x v="5"/>
    <x v="596"/>
    <x v="647"/>
    <n v="2"/>
    <n v="0"/>
    <x v="4469"/>
    <x v="1"/>
    <x v="0"/>
    <n v="0.5"/>
    <n v="7.6923076923076927E-2"/>
  </r>
  <r>
    <x v="5314"/>
    <s v="CA-2019-137876"/>
    <x v="504"/>
    <d v="2019-05-05T00:00:00"/>
    <s v="Standard Class"/>
    <s v="DJ-13510"/>
    <x v="137"/>
    <x v="1"/>
    <x v="0"/>
    <s v="San Francisco"/>
    <x v="1"/>
    <n v="94110"/>
    <x v="1"/>
    <s v="OFF-EN-10001219"/>
    <x v="1"/>
    <x v="12"/>
    <x v="588"/>
    <x v="2484"/>
    <n v="4"/>
    <n v="0"/>
    <x v="4470"/>
    <x v="1"/>
    <x v="0"/>
    <n v="0.5"/>
    <n v="7.6923076923076927E-2"/>
  </r>
  <r>
    <x v="5315"/>
    <s v="CA-2018-154060"/>
    <x v="440"/>
    <d v="2018-05-08T00:00:00"/>
    <s v="Standard Class"/>
    <s v="DL-12865"/>
    <x v="297"/>
    <x v="0"/>
    <x v="0"/>
    <s v="Greensboro"/>
    <x v="3"/>
    <n v="27405"/>
    <x v="0"/>
    <s v="FUR-CH-10002304"/>
    <x v="0"/>
    <x v="1"/>
    <x v="790"/>
    <x v="3884"/>
    <n v="9"/>
    <n v="0.2"/>
    <x v="4471"/>
    <x v="0"/>
    <x v="0"/>
    <n v="1"/>
    <n v="7.1428571428571425E-2"/>
  </r>
  <r>
    <x v="5316"/>
    <s v="US-2019-162558"/>
    <x v="280"/>
    <d v="2019-10-05T00:00:00"/>
    <s v="First Class"/>
    <s v="Dp-13240"/>
    <x v="656"/>
    <x v="2"/>
    <x v="0"/>
    <s v="Knoxville"/>
    <x v="18"/>
    <n v="37918"/>
    <x v="0"/>
    <s v="FUR-FU-10002364"/>
    <x v="0"/>
    <x v="5"/>
    <x v="1240"/>
    <x v="929"/>
    <n v="2"/>
    <n v="0.2"/>
    <x v="4472"/>
    <x v="0"/>
    <x v="0"/>
    <n v="0.14285714285714285"/>
    <n v="3.4482758620689655E-2"/>
  </r>
  <r>
    <x v="5317"/>
    <s v="US-2019-162558"/>
    <x v="280"/>
    <d v="2019-10-05T00:00:00"/>
    <s v="First Class"/>
    <s v="Dp-13240"/>
    <x v="656"/>
    <x v="2"/>
    <x v="0"/>
    <s v="Knoxville"/>
    <x v="18"/>
    <n v="37918"/>
    <x v="0"/>
    <s v="FUR-FU-10004864"/>
    <x v="0"/>
    <x v="5"/>
    <x v="1719"/>
    <x v="3885"/>
    <n v="1"/>
    <n v="0.2"/>
    <x v="4473"/>
    <x v="0"/>
    <x v="0"/>
    <n v="0.14285714285714285"/>
    <n v="3.4482758620689655E-2"/>
  </r>
  <r>
    <x v="5318"/>
    <s v="US-2019-162558"/>
    <x v="280"/>
    <d v="2019-10-05T00:00:00"/>
    <s v="First Class"/>
    <s v="Dp-13240"/>
    <x v="656"/>
    <x v="2"/>
    <x v="0"/>
    <s v="Knoxville"/>
    <x v="18"/>
    <n v="37918"/>
    <x v="0"/>
    <s v="OFF-PA-10003172"/>
    <x v="1"/>
    <x v="10"/>
    <x v="854"/>
    <x v="561"/>
    <n v="4"/>
    <n v="0.2"/>
    <x v="570"/>
    <x v="0"/>
    <x v="0"/>
    <n v="0.14285714285714285"/>
    <n v="3.4482758620689655E-2"/>
  </r>
  <r>
    <x v="5319"/>
    <s v="US-2019-162558"/>
    <x v="280"/>
    <d v="2019-10-05T00:00:00"/>
    <s v="First Class"/>
    <s v="Dp-13240"/>
    <x v="656"/>
    <x v="2"/>
    <x v="0"/>
    <s v="Knoxville"/>
    <x v="18"/>
    <n v="37918"/>
    <x v="0"/>
    <s v="OFF-BI-10000977"/>
    <x v="1"/>
    <x v="8"/>
    <x v="991"/>
    <x v="3347"/>
    <n v="3"/>
    <n v="0.7"/>
    <x v="3781"/>
    <x v="0"/>
    <x v="0"/>
    <n v="0.14285714285714285"/>
    <n v="3.4482758620689655E-2"/>
  </r>
  <r>
    <x v="5320"/>
    <s v="US-2019-162558"/>
    <x v="280"/>
    <d v="2019-10-05T00:00:00"/>
    <s v="First Class"/>
    <s v="Dp-13240"/>
    <x v="656"/>
    <x v="2"/>
    <x v="0"/>
    <s v="Knoxville"/>
    <x v="18"/>
    <n v="37918"/>
    <x v="0"/>
    <s v="FUR-TA-10000198"/>
    <x v="0"/>
    <x v="3"/>
    <x v="594"/>
    <x v="3886"/>
    <n v="7"/>
    <n v="0.4"/>
    <x v="4474"/>
    <x v="0"/>
    <x v="0"/>
    <n v="0.14285714285714285"/>
    <n v="3.4482758620689655E-2"/>
  </r>
  <r>
    <x v="5321"/>
    <s v="US-2019-162558"/>
    <x v="280"/>
    <d v="2019-10-05T00:00:00"/>
    <s v="First Class"/>
    <s v="Dp-13240"/>
    <x v="656"/>
    <x v="2"/>
    <x v="0"/>
    <s v="Knoxville"/>
    <x v="18"/>
    <n v="37918"/>
    <x v="0"/>
    <s v="OFF-BI-10003984"/>
    <x v="1"/>
    <x v="8"/>
    <x v="697"/>
    <x v="3887"/>
    <n v="4"/>
    <n v="0.7"/>
    <x v="4475"/>
    <x v="0"/>
    <x v="0"/>
    <n v="0.14285714285714285"/>
    <n v="3.4482758620689655E-2"/>
  </r>
  <r>
    <x v="5322"/>
    <s v="US-2019-162558"/>
    <x v="280"/>
    <d v="2019-10-05T00:00:00"/>
    <s v="First Class"/>
    <s v="Dp-13240"/>
    <x v="656"/>
    <x v="2"/>
    <x v="0"/>
    <s v="Knoxville"/>
    <x v="18"/>
    <n v="37918"/>
    <x v="0"/>
    <s v="FUR-FU-10003691"/>
    <x v="0"/>
    <x v="5"/>
    <x v="886"/>
    <x v="2401"/>
    <n v="2"/>
    <n v="0.2"/>
    <x v="4476"/>
    <x v="0"/>
    <x v="0"/>
    <n v="0.14285714285714285"/>
    <n v="3.4482758620689655E-2"/>
  </r>
  <r>
    <x v="5323"/>
    <s v="CA-2019-134439"/>
    <x v="65"/>
    <d v="2019-09-23T00:00:00"/>
    <s v="Second Class"/>
    <s v="TM-21010"/>
    <x v="612"/>
    <x v="0"/>
    <x v="0"/>
    <s v="Grand Island"/>
    <x v="8"/>
    <n v="68801"/>
    <x v="2"/>
    <s v="OFF-PA-10004082"/>
    <x v="1"/>
    <x v="10"/>
    <x v="227"/>
    <x v="3888"/>
    <n v="2"/>
    <n v="0"/>
    <x v="4477"/>
    <x v="2"/>
    <x v="0"/>
    <n v="1"/>
    <n v="5.2631578947368418E-2"/>
  </r>
  <r>
    <x v="5324"/>
    <s v="CA-2017-119508"/>
    <x v="784"/>
    <d v="2017-12-09T00:00:00"/>
    <s v="Standard Class"/>
    <s v="TZ-21580"/>
    <x v="356"/>
    <x v="0"/>
    <x v="0"/>
    <s v="Lakewood"/>
    <x v="1"/>
    <n v="90712"/>
    <x v="1"/>
    <s v="OFF-AR-10003723"/>
    <x v="1"/>
    <x v="6"/>
    <x v="1159"/>
    <x v="2952"/>
    <n v="5"/>
    <n v="0"/>
    <x v="4478"/>
    <x v="1"/>
    <x v="0"/>
    <n v="0.5"/>
    <n v="0.1111111111111111"/>
  </r>
  <r>
    <x v="5325"/>
    <s v="CA-2017-119508"/>
    <x v="784"/>
    <d v="2017-12-09T00:00:00"/>
    <s v="Standard Class"/>
    <s v="TZ-21580"/>
    <x v="356"/>
    <x v="0"/>
    <x v="0"/>
    <s v="Lakewood"/>
    <x v="1"/>
    <n v="90712"/>
    <x v="1"/>
    <s v="FUR-FU-10004270"/>
    <x v="0"/>
    <x v="5"/>
    <x v="998"/>
    <x v="3889"/>
    <n v="6"/>
    <n v="0"/>
    <x v="4479"/>
    <x v="1"/>
    <x v="0"/>
    <n v="0.5"/>
    <n v="0.1111111111111111"/>
  </r>
  <r>
    <x v="5326"/>
    <s v="CA-2017-152681"/>
    <x v="184"/>
    <d v="2017-01-22T00:00:00"/>
    <s v="Standard Class"/>
    <s v="SC-20260"/>
    <x v="609"/>
    <x v="1"/>
    <x v="0"/>
    <s v="Lawrence"/>
    <x v="31"/>
    <n v="1841"/>
    <x v="3"/>
    <s v="OFF-AR-10003183"/>
    <x v="1"/>
    <x v="6"/>
    <x v="1399"/>
    <x v="3890"/>
    <n v="2"/>
    <n v="0"/>
    <x v="4480"/>
    <x v="3"/>
    <x v="0"/>
    <n v="1"/>
    <n v="5.5555555555555552E-2"/>
  </r>
  <r>
    <x v="5327"/>
    <s v="CA-2016-130813"/>
    <x v="1037"/>
    <d v="2016-01-08T00:00:00"/>
    <s v="Second Class"/>
    <s v="LS-17230"/>
    <x v="721"/>
    <x v="0"/>
    <x v="0"/>
    <s v="Los Angeles"/>
    <x v="1"/>
    <n v="90049"/>
    <x v="1"/>
    <s v="OFF-PA-10002005"/>
    <x v="1"/>
    <x v="10"/>
    <x v="510"/>
    <x v="541"/>
    <n v="3"/>
    <n v="0"/>
    <x v="551"/>
    <x v="1"/>
    <x v="0"/>
    <n v="1"/>
    <n v="0.16666666666666666"/>
  </r>
  <r>
    <x v="5328"/>
    <s v="CA-2017-120320"/>
    <x v="616"/>
    <d v="2017-03-09T00:00:00"/>
    <s v="Standard Class"/>
    <s v="MV-18190"/>
    <x v="160"/>
    <x v="0"/>
    <x v="0"/>
    <s v="Houston"/>
    <x v="5"/>
    <n v="77036"/>
    <x v="2"/>
    <s v="TEC-PH-10000149"/>
    <x v="2"/>
    <x v="7"/>
    <x v="424"/>
    <x v="1051"/>
    <n v="2"/>
    <n v="0.2"/>
    <x v="4481"/>
    <x v="2"/>
    <x v="0"/>
    <n v="1"/>
    <n v="9.0909090909090912E-2"/>
  </r>
  <r>
    <x v="5329"/>
    <s v="CA-2018-111941"/>
    <x v="591"/>
    <d v="2018-12-28T00:00:00"/>
    <s v="Second Class"/>
    <s v="BD-11620"/>
    <x v="379"/>
    <x v="0"/>
    <x v="0"/>
    <s v="New York City"/>
    <x v="15"/>
    <n v="10035"/>
    <x v="3"/>
    <s v="OFF-BI-10001524"/>
    <x v="1"/>
    <x v="8"/>
    <x v="301"/>
    <x v="3295"/>
    <n v="2"/>
    <n v="0.2"/>
    <x v="3718"/>
    <x v="3"/>
    <x v="0"/>
    <n v="1"/>
    <n v="0.125"/>
  </r>
  <r>
    <x v="5330"/>
    <s v="CA-2018-123120"/>
    <x v="913"/>
    <d v="2018-09-08T00:00:00"/>
    <s v="Standard Class"/>
    <s v="CV-12295"/>
    <x v="610"/>
    <x v="0"/>
    <x v="0"/>
    <s v="New York City"/>
    <x v="15"/>
    <n v="10011"/>
    <x v="3"/>
    <s v="FUR-FU-10004748"/>
    <x v="0"/>
    <x v="5"/>
    <x v="1252"/>
    <x v="3891"/>
    <n v="1"/>
    <n v="0"/>
    <x v="4482"/>
    <x v="3"/>
    <x v="0"/>
    <n v="0.33333333333333331"/>
    <n v="7.6923076923076927E-2"/>
  </r>
  <r>
    <x v="5331"/>
    <s v="CA-2018-123120"/>
    <x v="913"/>
    <d v="2018-09-08T00:00:00"/>
    <s v="Standard Class"/>
    <s v="CV-12295"/>
    <x v="610"/>
    <x v="0"/>
    <x v="0"/>
    <s v="New York City"/>
    <x v="15"/>
    <n v="10011"/>
    <x v="3"/>
    <s v="OFF-BI-10001460"/>
    <x v="1"/>
    <x v="8"/>
    <x v="58"/>
    <x v="3892"/>
    <n v="5"/>
    <n v="0.2"/>
    <x v="4483"/>
    <x v="3"/>
    <x v="0"/>
    <n v="0.33333333333333331"/>
    <n v="7.6923076923076927E-2"/>
  </r>
  <r>
    <x v="5332"/>
    <s v="CA-2018-123120"/>
    <x v="913"/>
    <d v="2018-09-08T00:00:00"/>
    <s v="Standard Class"/>
    <s v="CV-12295"/>
    <x v="610"/>
    <x v="0"/>
    <x v="0"/>
    <s v="New York City"/>
    <x v="15"/>
    <n v="10011"/>
    <x v="3"/>
    <s v="OFF-SU-10002503"/>
    <x v="1"/>
    <x v="14"/>
    <x v="675"/>
    <x v="20"/>
    <n v="4"/>
    <n v="0"/>
    <x v="4484"/>
    <x v="3"/>
    <x v="0"/>
    <n v="0.33333333333333331"/>
    <n v="7.6923076923076927E-2"/>
  </r>
  <r>
    <x v="5333"/>
    <s v="CA-2016-103331"/>
    <x v="86"/>
    <d v="2016-09-01T00:00:00"/>
    <s v="Standard Class"/>
    <s v="KB-16315"/>
    <x v="41"/>
    <x v="0"/>
    <x v="0"/>
    <s v="Newark"/>
    <x v="13"/>
    <n v="19711"/>
    <x v="3"/>
    <s v="FUR-FU-10001731"/>
    <x v="0"/>
    <x v="5"/>
    <x v="1556"/>
    <x v="3893"/>
    <n v="4"/>
    <n v="0"/>
    <x v="4485"/>
    <x v="3"/>
    <x v="0"/>
    <n v="0.33333333333333331"/>
    <n v="4.5454545454545456E-2"/>
  </r>
  <r>
    <x v="5334"/>
    <s v="CA-2016-103331"/>
    <x v="86"/>
    <d v="2016-09-01T00:00:00"/>
    <s v="Standard Class"/>
    <s v="KB-16315"/>
    <x v="41"/>
    <x v="0"/>
    <x v="0"/>
    <s v="Newark"/>
    <x v="13"/>
    <n v="19711"/>
    <x v="3"/>
    <s v="OFF-PA-10002160"/>
    <x v="1"/>
    <x v="10"/>
    <x v="1199"/>
    <x v="1714"/>
    <n v="3"/>
    <n v="0"/>
    <x v="1817"/>
    <x v="3"/>
    <x v="0"/>
    <n v="0.33333333333333331"/>
    <n v="4.5454545454545456E-2"/>
  </r>
  <r>
    <x v="5335"/>
    <s v="CA-2016-103331"/>
    <x v="86"/>
    <d v="2016-09-01T00:00:00"/>
    <s v="Standard Class"/>
    <s v="KB-16315"/>
    <x v="41"/>
    <x v="0"/>
    <x v="0"/>
    <s v="Newark"/>
    <x v="13"/>
    <n v="19711"/>
    <x v="3"/>
    <s v="OFF-PA-10002659"/>
    <x v="1"/>
    <x v="10"/>
    <x v="931"/>
    <x v="1634"/>
    <n v="1"/>
    <n v="0"/>
    <x v="3152"/>
    <x v="3"/>
    <x v="0"/>
    <n v="0.33333333333333331"/>
    <n v="4.5454545454545456E-2"/>
  </r>
  <r>
    <x v="5336"/>
    <s v="CA-2017-169278"/>
    <x v="1031"/>
    <d v="2017-05-25T00:00:00"/>
    <s v="Standard Class"/>
    <s v="ME-18010"/>
    <x v="545"/>
    <x v="1"/>
    <x v="0"/>
    <s v="Seattle"/>
    <x v="4"/>
    <n v="98105"/>
    <x v="1"/>
    <s v="OFF-BI-10001636"/>
    <x v="1"/>
    <x v="8"/>
    <x v="674"/>
    <x v="783"/>
    <n v="4"/>
    <n v="0.2"/>
    <x v="807"/>
    <x v="1"/>
    <x v="0"/>
    <n v="1"/>
    <n v="0.16666666666666666"/>
  </r>
  <r>
    <x v="5337"/>
    <s v="CA-2019-111577"/>
    <x v="524"/>
    <d v="2019-10-21T00:00:00"/>
    <s v="Standard Class"/>
    <s v="AJ-10780"/>
    <x v="321"/>
    <x v="1"/>
    <x v="0"/>
    <s v="Scottsdale"/>
    <x v="16"/>
    <n v="85254"/>
    <x v="1"/>
    <s v="OFF-PA-10000062"/>
    <x v="1"/>
    <x v="10"/>
    <x v="1384"/>
    <x v="3894"/>
    <n v="7"/>
    <n v="0.2"/>
    <x v="4486"/>
    <x v="1"/>
    <x v="0"/>
    <n v="1"/>
    <n v="6.6666666666666666E-2"/>
  </r>
  <r>
    <x v="5338"/>
    <s v="CA-2017-146486"/>
    <x v="529"/>
    <d v="2017-11-14T00:00:00"/>
    <s v="Second Class"/>
    <s v="DV-13465"/>
    <x v="231"/>
    <x v="0"/>
    <x v="0"/>
    <s v="Oceanside"/>
    <x v="15"/>
    <n v="11572"/>
    <x v="3"/>
    <s v="OFF-ST-10002554"/>
    <x v="1"/>
    <x v="4"/>
    <x v="1153"/>
    <x v="1672"/>
    <n v="5"/>
    <n v="0"/>
    <x v="4487"/>
    <x v="3"/>
    <x v="1"/>
    <n v="0.25"/>
    <n v="6.6666666666666666E-2"/>
  </r>
  <r>
    <x v="5339"/>
    <s v="CA-2017-146486"/>
    <x v="529"/>
    <d v="2017-11-14T00:00:00"/>
    <s v="Second Class"/>
    <s v="DV-13465"/>
    <x v="231"/>
    <x v="0"/>
    <x v="0"/>
    <s v="Oceanside"/>
    <x v="15"/>
    <n v="11572"/>
    <x v="3"/>
    <s v="OFF-EN-10001509"/>
    <x v="1"/>
    <x v="12"/>
    <x v="29"/>
    <x v="3895"/>
    <n v="6"/>
    <n v="0"/>
    <x v="4488"/>
    <x v="3"/>
    <x v="1"/>
    <n v="0.25"/>
    <n v="6.6666666666666666E-2"/>
  </r>
  <r>
    <x v="5340"/>
    <s v="CA-2017-146486"/>
    <x v="529"/>
    <d v="2017-11-14T00:00:00"/>
    <s v="Second Class"/>
    <s v="DV-13465"/>
    <x v="231"/>
    <x v="0"/>
    <x v="0"/>
    <s v="Oceanside"/>
    <x v="15"/>
    <n v="11572"/>
    <x v="3"/>
    <s v="TEC-AC-10002018"/>
    <x v="2"/>
    <x v="11"/>
    <x v="1683"/>
    <x v="62"/>
    <n v="2"/>
    <n v="0"/>
    <x v="4489"/>
    <x v="3"/>
    <x v="1"/>
    <n v="0.25"/>
    <n v="6.6666666666666666E-2"/>
  </r>
  <r>
    <x v="5341"/>
    <s v="CA-2017-146486"/>
    <x v="529"/>
    <d v="2017-11-14T00:00:00"/>
    <s v="Second Class"/>
    <s v="DV-13465"/>
    <x v="231"/>
    <x v="0"/>
    <x v="0"/>
    <s v="Oceanside"/>
    <x v="15"/>
    <n v="11572"/>
    <x v="3"/>
    <s v="TEC-AC-10002637"/>
    <x v="2"/>
    <x v="11"/>
    <x v="1317"/>
    <x v="3896"/>
    <n v="5"/>
    <n v="0"/>
    <x v="4490"/>
    <x v="3"/>
    <x v="1"/>
    <n v="0.25"/>
    <n v="6.6666666666666666E-2"/>
  </r>
  <r>
    <x v="5342"/>
    <s v="US-2016-168501"/>
    <x v="871"/>
    <d v="2016-11-27T00:00:00"/>
    <s v="Standard Class"/>
    <s v="JK-15325"/>
    <x v="759"/>
    <x v="1"/>
    <x v="0"/>
    <s v="Dallas"/>
    <x v="5"/>
    <n v="75220"/>
    <x v="2"/>
    <s v="OFF-EN-10001509"/>
    <x v="1"/>
    <x v="12"/>
    <x v="29"/>
    <x v="3897"/>
    <n v="1"/>
    <n v="0.2"/>
    <x v="4491"/>
    <x v="2"/>
    <x v="0"/>
    <n v="0.5"/>
    <n v="0.25"/>
  </r>
  <r>
    <x v="5343"/>
    <s v="US-2016-168501"/>
    <x v="871"/>
    <d v="2016-11-27T00:00:00"/>
    <s v="Standard Class"/>
    <s v="JK-15325"/>
    <x v="759"/>
    <x v="1"/>
    <x v="0"/>
    <s v="Dallas"/>
    <x v="5"/>
    <n v="75220"/>
    <x v="2"/>
    <s v="TEC-PH-10004922"/>
    <x v="2"/>
    <x v="7"/>
    <x v="1076"/>
    <x v="3898"/>
    <n v="5"/>
    <n v="0.2"/>
    <x v="4492"/>
    <x v="2"/>
    <x v="0"/>
    <n v="0.5"/>
    <n v="0.25"/>
  </r>
  <r>
    <x v="5344"/>
    <s v="CA-2017-112053"/>
    <x v="2"/>
    <d v="2017-10-13T00:00:00"/>
    <s v="Second Class"/>
    <s v="SH-20395"/>
    <x v="129"/>
    <x v="0"/>
    <x v="0"/>
    <s v="Rochester"/>
    <x v="15"/>
    <n v="14609"/>
    <x v="3"/>
    <s v="TEC-AC-10002550"/>
    <x v="2"/>
    <x v="11"/>
    <x v="1548"/>
    <x v="3899"/>
    <n v="1"/>
    <n v="0"/>
    <x v="4493"/>
    <x v="3"/>
    <x v="0"/>
    <n v="1"/>
    <n v="6.6666666666666666E-2"/>
  </r>
  <r>
    <x v="5345"/>
    <s v="CA-2019-108539"/>
    <x v="708"/>
    <d v="2019-03-23T00:00:00"/>
    <s v="Second Class"/>
    <s v="SC-20725"/>
    <x v="56"/>
    <x v="0"/>
    <x v="0"/>
    <s v="Los Angeles"/>
    <x v="1"/>
    <n v="90045"/>
    <x v="1"/>
    <s v="OFF-ST-10003208"/>
    <x v="1"/>
    <x v="4"/>
    <x v="246"/>
    <x v="265"/>
    <n v="4"/>
    <n v="0"/>
    <x v="267"/>
    <x v="1"/>
    <x v="0"/>
    <n v="0.33333333333333331"/>
    <n v="3.8461538461538464E-2"/>
  </r>
  <r>
    <x v="5346"/>
    <s v="CA-2019-108539"/>
    <x v="708"/>
    <d v="2019-03-23T00:00:00"/>
    <s v="Second Class"/>
    <s v="SC-20725"/>
    <x v="56"/>
    <x v="0"/>
    <x v="0"/>
    <s v="Los Angeles"/>
    <x v="1"/>
    <n v="90045"/>
    <x v="1"/>
    <s v="OFF-BI-10003981"/>
    <x v="1"/>
    <x v="8"/>
    <x v="109"/>
    <x v="3023"/>
    <n v="3"/>
    <n v="0.2"/>
    <x v="3375"/>
    <x v="1"/>
    <x v="0"/>
    <n v="0.33333333333333331"/>
    <n v="3.8461538461538464E-2"/>
  </r>
  <r>
    <x v="5347"/>
    <s v="CA-2019-108539"/>
    <x v="708"/>
    <d v="2019-03-23T00:00:00"/>
    <s v="Second Class"/>
    <s v="SC-20725"/>
    <x v="56"/>
    <x v="0"/>
    <x v="0"/>
    <s v="Los Angeles"/>
    <x v="1"/>
    <n v="90045"/>
    <x v="1"/>
    <s v="OFF-BI-10001031"/>
    <x v="1"/>
    <x v="8"/>
    <x v="874"/>
    <x v="1086"/>
    <n v="2"/>
    <n v="0.2"/>
    <x v="1127"/>
    <x v="1"/>
    <x v="0"/>
    <n v="0.33333333333333331"/>
    <n v="3.8461538461538464E-2"/>
  </r>
  <r>
    <x v="5348"/>
    <s v="CA-2017-149811"/>
    <x v="1038"/>
    <d v="2017-01-10T00:00:00"/>
    <s v="Standard Class"/>
    <s v="CS-12250"/>
    <x v="294"/>
    <x v="1"/>
    <x v="0"/>
    <s v="Woodbury"/>
    <x v="11"/>
    <n v="55125"/>
    <x v="2"/>
    <s v="OFF-BI-10003676"/>
    <x v="1"/>
    <x v="8"/>
    <x v="824"/>
    <x v="3900"/>
    <n v="3"/>
    <n v="0"/>
    <x v="4494"/>
    <x v="2"/>
    <x v="0"/>
    <n v="0.5"/>
    <n v="3.5714285714285712E-2"/>
  </r>
  <r>
    <x v="5349"/>
    <s v="CA-2017-149811"/>
    <x v="1038"/>
    <d v="2017-01-10T00:00:00"/>
    <s v="Standard Class"/>
    <s v="CS-12250"/>
    <x v="294"/>
    <x v="1"/>
    <x v="0"/>
    <s v="Woodbury"/>
    <x v="11"/>
    <n v="55125"/>
    <x v="2"/>
    <s v="OFF-PA-10004082"/>
    <x v="1"/>
    <x v="10"/>
    <x v="227"/>
    <x v="1778"/>
    <n v="5"/>
    <n v="0"/>
    <x v="1895"/>
    <x v="2"/>
    <x v="0"/>
    <n v="0.5"/>
    <n v="3.5714285714285712E-2"/>
  </r>
  <r>
    <x v="5350"/>
    <s v="US-2019-103814"/>
    <x v="34"/>
    <d v="2019-12-16T00:00:00"/>
    <s v="Standard Class"/>
    <s v="LH-16900"/>
    <x v="23"/>
    <x v="0"/>
    <x v="0"/>
    <s v="Park Ridge"/>
    <x v="10"/>
    <n v="60068"/>
    <x v="2"/>
    <s v="OFF-PA-10001019"/>
    <x v="1"/>
    <x v="10"/>
    <x v="681"/>
    <x v="3901"/>
    <n v="9"/>
    <n v="0.2"/>
    <x v="4495"/>
    <x v="2"/>
    <x v="0"/>
    <n v="1"/>
    <n v="6.6666666666666666E-2"/>
  </r>
  <r>
    <x v="5351"/>
    <s v="CA-2018-123932"/>
    <x v="47"/>
    <d v="2018-09-12T00:00:00"/>
    <s v="Standard Class"/>
    <s v="YC-21895"/>
    <x v="289"/>
    <x v="1"/>
    <x v="0"/>
    <s v="Dallas"/>
    <x v="5"/>
    <n v="75217"/>
    <x v="2"/>
    <s v="OFF-PA-10004665"/>
    <x v="1"/>
    <x v="10"/>
    <x v="1389"/>
    <x v="1454"/>
    <n v="4"/>
    <n v="0.2"/>
    <x v="4496"/>
    <x v="2"/>
    <x v="0"/>
    <n v="0.5"/>
    <n v="0.125"/>
  </r>
  <r>
    <x v="5352"/>
    <s v="CA-2018-123932"/>
    <x v="47"/>
    <d v="2018-09-12T00:00:00"/>
    <s v="Standard Class"/>
    <s v="YC-21895"/>
    <x v="289"/>
    <x v="1"/>
    <x v="0"/>
    <s v="Dallas"/>
    <x v="5"/>
    <n v="75217"/>
    <x v="2"/>
    <s v="TEC-PH-10002447"/>
    <x v="2"/>
    <x v="7"/>
    <x v="53"/>
    <x v="3902"/>
    <n v="2"/>
    <n v="0.2"/>
    <x v="4497"/>
    <x v="2"/>
    <x v="0"/>
    <n v="0.5"/>
    <n v="0.125"/>
  </r>
  <r>
    <x v="5353"/>
    <s v="US-2018-101616"/>
    <x v="323"/>
    <d v="2018-09-06T00:00:00"/>
    <s v="First Class"/>
    <s v="CY-12745"/>
    <x v="388"/>
    <x v="1"/>
    <x v="0"/>
    <s v="Monroe"/>
    <x v="28"/>
    <n v="71203"/>
    <x v="0"/>
    <s v="OFF-BI-10000014"/>
    <x v="1"/>
    <x v="8"/>
    <x v="634"/>
    <x v="3903"/>
    <n v="8"/>
    <n v="0"/>
    <x v="4498"/>
    <x v="0"/>
    <x v="0"/>
    <n v="1"/>
    <n v="9.0909090909090912E-2"/>
  </r>
  <r>
    <x v="5354"/>
    <s v="CA-2016-113768"/>
    <x v="8"/>
    <d v="2016-05-19T00:00:00"/>
    <s v="Standard Class"/>
    <s v="AH-10030"/>
    <x v="692"/>
    <x v="1"/>
    <x v="0"/>
    <s v="Los Angeles"/>
    <x v="1"/>
    <n v="90004"/>
    <x v="1"/>
    <s v="FUR-CH-10002439"/>
    <x v="0"/>
    <x v="1"/>
    <x v="1325"/>
    <x v="3904"/>
    <n v="6"/>
    <n v="0.2"/>
    <x v="4499"/>
    <x v="1"/>
    <x v="0"/>
    <n v="0.5"/>
    <n v="9.0909090909090912E-2"/>
  </r>
  <r>
    <x v="5355"/>
    <s v="CA-2016-113768"/>
    <x v="8"/>
    <d v="2016-05-19T00:00:00"/>
    <s v="Standard Class"/>
    <s v="AH-10030"/>
    <x v="692"/>
    <x v="1"/>
    <x v="0"/>
    <s v="Los Angeles"/>
    <x v="1"/>
    <n v="90004"/>
    <x v="1"/>
    <s v="OFF-PA-10003063"/>
    <x v="1"/>
    <x v="10"/>
    <x v="1720"/>
    <x v="3905"/>
    <n v="2"/>
    <n v="0"/>
    <x v="4500"/>
    <x v="1"/>
    <x v="0"/>
    <n v="0.5"/>
    <n v="9.0909090909090912E-2"/>
  </r>
  <r>
    <x v="5356"/>
    <s v="CA-2018-138037"/>
    <x v="321"/>
    <d v="2018-10-03T00:00:00"/>
    <s v="Standard Class"/>
    <s v="AR-10540"/>
    <x v="481"/>
    <x v="0"/>
    <x v="0"/>
    <s v="San Francisco"/>
    <x v="1"/>
    <n v="94109"/>
    <x v="1"/>
    <s v="OFF-BI-10002982"/>
    <x v="1"/>
    <x v="8"/>
    <x v="1267"/>
    <x v="77"/>
    <n v="5"/>
    <n v="0.2"/>
    <x v="4501"/>
    <x v="1"/>
    <x v="0"/>
    <n v="1"/>
    <n v="0.1111111111111111"/>
  </r>
  <r>
    <x v="5357"/>
    <s v="CA-2016-150490"/>
    <x v="79"/>
    <d v="2016-08-11T00:00:00"/>
    <s v="Standard Class"/>
    <s v="SS-20590"/>
    <x v="196"/>
    <x v="0"/>
    <x v="0"/>
    <s v="San Francisco"/>
    <x v="1"/>
    <n v="94122"/>
    <x v="1"/>
    <s v="TEC-AC-10004510"/>
    <x v="2"/>
    <x v="11"/>
    <x v="953"/>
    <x v="3906"/>
    <n v="1"/>
    <n v="0"/>
    <x v="4502"/>
    <x v="1"/>
    <x v="0"/>
    <n v="0.33333333333333331"/>
    <n v="0.1111111111111111"/>
  </r>
  <r>
    <x v="5358"/>
    <s v="CA-2016-150490"/>
    <x v="79"/>
    <d v="2016-08-11T00:00:00"/>
    <s v="Standard Class"/>
    <s v="SS-20590"/>
    <x v="196"/>
    <x v="0"/>
    <x v="0"/>
    <s v="San Francisco"/>
    <x v="1"/>
    <n v="94122"/>
    <x v="1"/>
    <s v="OFF-ST-10000321"/>
    <x v="1"/>
    <x v="4"/>
    <x v="1543"/>
    <x v="3907"/>
    <n v="2"/>
    <n v="0"/>
    <x v="4503"/>
    <x v="1"/>
    <x v="0"/>
    <n v="0.33333333333333331"/>
    <n v="0.1111111111111111"/>
  </r>
  <r>
    <x v="5359"/>
    <s v="CA-2016-150490"/>
    <x v="79"/>
    <d v="2016-08-11T00:00:00"/>
    <s v="Standard Class"/>
    <s v="SS-20590"/>
    <x v="196"/>
    <x v="0"/>
    <x v="0"/>
    <s v="San Francisco"/>
    <x v="1"/>
    <n v="94122"/>
    <x v="1"/>
    <s v="OFF-AR-10004602"/>
    <x v="1"/>
    <x v="6"/>
    <x v="1226"/>
    <x v="44"/>
    <n v="2"/>
    <n v="0"/>
    <x v="4504"/>
    <x v="1"/>
    <x v="0"/>
    <n v="0.33333333333333331"/>
    <n v="0.1111111111111111"/>
  </r>
  <r>
    <x v="5360"/>
    <s v="US-2019-126060"/>
    <x v="349"/>
    <d v="2019-04-18T00:00:00"/>
    <s v="Standard Class"/>
    <s v="DW-13585"/>
    <x v="61"/>
    <x v="1"/>
    <x v="0"/>
    <s v="Fayetteville"/>
    <x v="3"/>
    <n v="28314"/>
    <x v="0"/>
    <s v="FUR-BO-10003433"/>
    <x v="0"/>
    <x v="0"/>
    <x v="920"/>
    <x v="658"/>
    <n v="8"/>
    <n v="0.2"/>
    <x v="4505"/>
    <x v="0"/>
    <x v="0"/>
    <n v="1"/>
    <n v="0.1"/>
  </r>
  <r>
    <x v="5361"/>
    <s v="CA-2019-100951"/>
    <x v="255"/>
    <d v="2019-06-10T00:00:00"/>
    <s v="First Class"/>
    <s v="NC-18625"/>
    <x v="544"/>
    <x v="1"/>
    <x v="0"/>
    <s v="Dallas"/>
    <x v="5"/>
    <n v="75217"/>
    <x v="2"/>
    <s v="OFF-ST-10001496"/>
    <x v="1"/>
    <x v="4"/>
    <x v="733"/>
    <x v="3908"/>
    <n v="5"/>
    <n v="0.2"/>
    <x v="4506"/>
    <x v="2"/>
    <x v="0"/>
    <n v="1"/>
    <n v="0.1111111111111111"/>
  </r>
  <r>
    <x v="5362"/>
    <s v="CA-2018-122017"/>
    <x v="723"/>
    <d v="2019-01-02T00:00:00"/>
    <s v="Standard Class"/>
    <s v="CD-11920"/>
    <x v="303"/>
    <x v="0"/>
    <x v="0"/>
    <s v="Wichita"/>
    <x v="41"/>
    <n v="67212"/>
    <x v="2"/>
    <s v="FUR-FU-10000672"/>
    <x v="0"/>
    <x v="5"/>
    <x v="1517"/>
    <x v="3134"/>
    <n v="6"/>
    <n v="0"/>
    <x v="3522"/>
    <x v="2"/>
    <x v="0"/>
    <n v="0.5"/>
    <n v="0.1111111111111111"/>
  </r>
  <r>
    <x v="5363"/>
    <s v="CA-2018-122017"/>
    <x v="723"/>
    <d v="2019-01-02T00:00:00"/>
    <s v="Standard Class"/>
    <s v="CD-11920"/>
    <x v="303"/>
    <x v="0"/>
    <x v="0"/>
    <s v="Wichita"/>
    <x v="41"/>
    <n v="67212"/>
    <x v="2"/>
    <s v="OFF-AP-10001293"/>
    <x v="1"/>
    <x v="9"/>
    <x v="1346"/>
    <x v="3411"/>
    <n v="2"/>
    <n v="0"/>
    <x v="4507"/>
    <x v="2"/>
    <x v="0"/>
    <n v="0.5"/>
    <n v="0.1111111111111111"/>
  </r>
  <r>
    <x v="5364"/>
    <s v="CA-2016-123477"/>
    <x v="1039"/>
    <d v="2016-01-21T00:00:00"/>
    <s v="Second Class"/>
    <s v="DW-13195"/>
    <x v="694"/>
    <x v="1"/>
    <x v="0"/>
    <s v="Springfield"/>
    <x v="21"/>
    <n v="97477"/>
    <x v="1"/>
    <s v="OFF-AP-10000692"/>
    <x v="1"/>
    <x v="9"/>
    <x v="1250"/>
    <x v="2074"/>
    <n v="4"/>
    <n v="0.2"/>
    <x v="2235"/>
    <x v="1"/>
    <x v="0"/>
    <n v="1"/>
    <n v="0.1111111111111111"/>
  </r>
  <r>
    <x v="5365"/>
    <s v="CA-2018-107790"/>
    <x v="73"/>
    <d v="2018-11-24T00:00:00"/>
    <s v="Standard Class"/>
    <s v="EH-13990"/>
    <x v="552"/>
    <x v="0"/>
    <x v="0"/>
    <s v="Houston"/>
    <x v="5"/>
    <n v="77041"/>
    <x v="2"/>
    <s v="TEC-PH-10004539"/>
    <x v="2"/>
    <x v="7"/>
    <x v="861"/>
    <x v="3909"/>
    <n v="1"/>
    <n v="0.2"/>
    <x v="4508"/>
    <x v="2"/>
    <x v="0"/>
    <n v="1"/>
    <n v="0.125"/>
  </r>
  <r>
    <x v="5366"/>
    <s v="CA-2019-158071"/>
    <x v="193"/>
    <d v="2019-06-15T00:00:00"/>
    <s v="Standard Class"/>
    <s v="BD-11320"/>
    <x v="217"/>
    <x v="0"/>
    <x v="0"/>
    <s v="Seattle"/>
    <x v="4"/>
    <n v="98103"/>
    <x v="1"/>
    <s v="TEC-PH-10002923"/>
    <x v="2"/>
    <x v="7"/>
    <x v="687"/>
    <x v="2550"/>
    <n v="3"/>
    <n v="0.2"/>
    <x v="2795"/>
    <x v="1"/>
    <x v="0"/>
    <n v="0.33333333333333331"/>
    <n v="5.2631578947368418E-2"/>
  </r>
  <r>
    <x v="5367"/>
    <s v="CA-2019-158071"/>
    <x v="193"/>
    <d v="2019-06-15T00:00:00"/>
    <s v="Standard Class"/>
    <s v="BD-11320"/>
    <x v="217"/>
    <x v="0"/>
    <x v="0"/>
    <s v="Seattle"/>
    <x v="4"/>
    <n v="98103"/>
    <x v="1"/>
    <s v="OFF-LA-10004689"/>
    <x v="1"/>
    <x v="2"/>
    <x v="264"/>
    <x v="1057"/>
    <n v="4"/>
    <n v="0"/>
    <x v="1097"/>
    <x v="1"/>
    <x v="0"/>
    <n v="0.33333333333333331"/>
    <n v="5.2631578947368418E-2"/>
  </r>
  <r>
    <x v="5368"/>
    <s v="CA-2019-158071"/>
    <x v="193"/>
    <d v="2019-06-15T00:00:00"/>
    <s v="Standard Class"/>
    <s v="BD-11320"/>
    <x v="217"/>
    <x v="0"/>
    <x v="0"/>
    <s v="Seattle"/>
    <x v="4"/>
    <n v="98103"/>
    <x v="1"/>
    <s v="OFF-ST-10001228"/>
    <x v="1"/>
    <x v="4"/>
    <x v="450"/>
    <x v="3910"/>
    <n v="1"/>
    <n v="0"/>
    <x v="4509"/>
    <x v="1"/>
    <x v="0"/>
    <n v="0.33333333333333331"/>
    <n v="5.2631578947368418E-2"/>
  </r>
  <r>
    <x v="5369"/>
    <s v="CA-2019-147403"/>
    <x v="18"/>
    <d v="2019-09-13T00:00:00"/>
    <s v="First Class"/>
    <s v="KH-16630"/>
    <x v="175"/>
    <x v="1"/>
    <x v="0"/>
    <s v="Akron"/>
    <x v="24"/>
    <n v="44312"/>
    <x v="3"/>
    <s v="OFF-PA-10003302"/>
    <x v="1"/>
    <x v="10"/>
    <x v="1721"/>
    <x v="633"/>
    <n v="3"/>
    <n v="0.2"/>
    <x v="644"/>
    <x v="3"/>
    <x v="0"/>
    <n v="1"/>
    <n v="5.8823529411764705E-2"/>
  </r>
  <r>
    <x v="5370"/>
    <s v="US-2019-136721"/>
    <x v="798"/>
    <d v="2019-04-12T00:00:00"/>
    <s v="Standard Class"/>
    <s v="NH-18610"/>
    <x v="468"/>
    <x v="1"/>
    <x v="0"/>
    <s v="Oak Park"/>
    <x v="12"/>
    <n v="48237"/>
    <x v="2"/>
    <s v="FUR-FU-10004665"/>
    <x v="0"/>
    <x v="5"/>
    <x v="1354"/>
    <x v="2963"/>
    <n v="2"/>
    <n v="0"/>
    <x v="4510"/>
    <x v="2"/>
    <x v="0"/>
    <n v="0.5"/>
    <n v="9.0909090909090912E-2"/>
  </r>
  <r>
    <x v="5371"/>
    <s v="US-2019-136721"/>
    <x v="798"/>
    <d v="2019-04-12T00:00:00"/>
    <s v="Standard Class"/>
    <s v="NH-18610"/>
    <x v="468"/>
    <x v="1"/>
    <x v="0"/>
    <s v="Oak Park"/>
    <x v="12"/>
    <n v="48237"/>
    <x v="2"/>
    <s v="FUR-FU-10004188"/>
    <x v="0"/>
    <x v="5"/>
    <x v="741"/>
    <x v="3911"/>
    <n v="3"/>
    <n v="0"/>
    <x v="4511"/>
    <x v="2"/>
    <x v="0"/>
    <n v="0.5"/>
    <n v="9.0909090909090912E-2"/>
  </r>
  <r>
    <x v="5372"/>
    <s v="CA-2017-118738"/>
    <x v="1040"/>
    <d v="2017-10-30T00:00:00"/>
    <s v="Standard Class"/>
    <s v="AG-10495"/>
    <x v="122"/>
    <x v="1"/>
    <x v="0"/>
    <s v="Houston"/>
    <x v="5"/>
    <n v="77041"/>
    <x v="2"/>
    <s v="OFF-PA-10003177"/>
    <x v="1"/>
    <x v="10"/>
    <x v="89"/>
    <x v="12"/>
    <n v="3"/>
    <n v="0.2"/>
    <x v="12"/>
    <x v="2"/>
    <x v="0"/>
    <n v="0.33333333333333331"/>
    <n v="4.7619047619047616E-2"/>
  </r>
  <r>
    <x v="5373"/>
    <s v="CA-2017-118738"/>
    <x v="1040"/>
    <d v="2017-10-30T00:00:00"/>
    <s v="Standard Class"/>
    <s v="AG-10495"/>
    <x v="122"/>
    <x v="1"/>
    <x v="0"/>
    <s v="Houston"/>
    <x v="5"/>
    <n v="77041"/>
    <x v="2"/>
    <s v="FUR-TA-10002607"/>
    <x v="0"/>
    <x v="3"/>
    <x v="224"/>
    <x v="3912"/>
    <n v="7"/>
    <n v="0.3"/>
    <x v="4512"/>
    <x v="2"/>
    <x v="0"/>
    <n v="0.33333333333333331"/>
    <n v="4.7619047619047616E-2"/>
  </r>
  <r>
    <x v="5374"/>
    <s v="CA-2017-118738"/>
    <x v="1040"/>
    <d v="2017-10-30T00:00:00"/>
    <s v="Standard Class"/>
    <s v="AG-10495"/>
    <x v="122"/>
    <x v="1"/>
    <x v="0"/>
    <s v="Houston"/>
    <x v="5"/>
    <n v="77041"/>
    <x v="2"/>
    <s v="OFF-PA-10001166"/>
    <x v="1"/>
    <x v="10"/>
    <x v="777"/>
    <x v="563"/>
    <n v="2"/>
    <n v="0.2"/>
    <x v="572"/>
    <x v="2"/>
    <x v="0"/>
    <n v="0.33333333333333331"/>
    <n v="4.7619047619047616E-2"/>
  </r>
  <r>
    <x v="5375"/>
    <s v="CA-2019-134152"/>
    <x v="837"/>
    <d v="2019-05-31T00:00:00"/>
    <s v="Standard Class"/>
    <s v="RP-19855"/>
    <x v="532"/>
    <x v="1"/>
    <x v="0"/>
    <s v="Seattle"/>
    <x v="4"/>
    <n v="98103"/>
    <x v="1"/>
    <s v="TEC-AC-10004510"/>
    <x v="2"/>
    <x v="11"/>
    <x v="953"/>
    <x v="1548"/>
    <n v="6"/>
    <n v="0"/>
    <x v="1635"/>
    <x v="1"/>
    <x v="0"/>
    <n v="0.5"/>
    <n v="6.6666666666666666E-2"/>
  </r>
  <r>
    <x v="5376"/>
    <s v="CA-2019-134152"/>
    <x v="837"/>
    <d v="2019-05-31T00:00:00"/>
    <s v="Standard Class"/>
    <s v="RP-19855"/>
    <x v="532"/>
    <x v="1"/>
    <x v="0"/>
    <s v="Seattle"/>
    <x v="4"/>
    <n v="98103"/>
    <x v="1"/>
    <s v="OFF-AR-10004062"/>
    <x v="1"/>
    <x v="6"/>
    <x v="772"/>
    <x v="974"/>
    <n v="3"/>
    <n v="0"/>
    <x v="4513"/>
    <x v="1"/>
    <x v="0"/>
    <n v="0.5"/>
    <n v="6.6666666666666666E-2"/>
  </r>
  <r>
    <x v="5377"/>
    <s v="CA-2016-125542"/>
    <x v="29"/>
    <d v="2016-12-07T00:00:00"/>
    <s v="First Class"/>
    <s v="NB-18655"/>
    <x v="240"/>
    <x v="1"/>
    <x v="0"/>
    <s v="Philadelphia"/>
    <x v="9"/>
    <n v="19134"/>
    <x v="3"/>
    <s v="OFF-EN-10000056"/>
    <x v="1"/>
    <x v="12"/>
    <x v="633"/>
    <x v="3913"/>
    <n v="7"/>
    <n v="0.2"/>
    <x v="4514"/>
    <x v="3"/>
    <x v="0"/>
    <n v="0.5"/>
    <n v="5.8823529411764705E-2"/>
  </r>
  <r>
    <x v="5378"/>
    <s v="CA-2016-125542"/>
    <x v="29"/>
    <d v="2016-12-07T00:00:00"/>
    <s v="First Class"/>
    <s v="NB-18655"/>
    <x v="240"/>
    <x v="1"/>
    <x v="0"/>
    <s v="Philadelphia"/>
    <x v="9"/>
    <n v="19134"/>
    <x v="3"/>
    <s v="OFF-ST-10001469"/>
    <x v="1"/>
    <x v="4"/>
    <x v="399"/>
    <x v="3914"/>
    <n v="4"/>
    <n v="0.2"/>
    <x v="4515"/>
    <x v="3"/>
    <x v="0"/>
    <n v="0.5"/>
    <n v="5.8823529411764705E-2"/>
  </r>
  <r>
    <x v="5379"/>
    <s v="CA-2018-136021"/>
    <x v="1041"/>
    <d v="2018-08-18T00:00:00"/>
    <s v="Standard Class"/>
    <s v="JM-15580"/>
    <x v="758"/>
    <x v="0"/>
    <x v="0"/>
    <s v="Los Angeles"/>
    <x v="1"/>
    <n v="90045"/>
    <x v="1"/>
    <s v="OFF-PA-10000551"/>
    <x v="1"/>
    <x v="10"/>
    <x v="1246"/>
    <x v="3915"/>
    <n v="3"/>
    <n v="0"/>
    <x v="4516"/>
    <x v="1"/>
    <x v="0"/>
    <n v="0.5"/>
    <n v="0.14285714285714285"/>
  </r>
  <r>
    <x v="5380"/>
    <s v="CA-2018-136021"/>
    <x v="1041"/>
    <d v="2018-08-18T00:00:00"/>
    <s v="Standard Class"/>
    <s v="JM-15580"/>
    <x v="758"/>
    <x v="0"/>
    <x v="0"/>
    <s v="Los Angeles"/>
    <x v="1"/>
    <n v="90045"/>
    <x v="1"/>
    <s v="TEC-MA-10000423"/>
    <x v="2"/>
    <x v="15"/>
    <x v="1722"/>
    <x v="3916"/>
    <n v="6"/>
    <n v="0.2"/>
    <x v="4517"/>
    <x v="1"/>
    <x v="0"/>
    <n v="0.5"/>
    <n v="0.14285714285714285"/>
  </r>
  <r>
    <x v="5381"/>
    <s v="CA-2018-149195"/>
    <x v="64"/>
    <d v="2018-09-07T00:00:00"/>
    <s v="Second Class"/>
    <s v="DM-13525"/>
    <x v="760"/>
    <x v="1"/>
    <x v="0"/>
    <s v="Houston"/>
    <x v="5"/>
    <n v="77070"/>
    <x v="2"/>
    <s v="OFF-PA-10001870"/>
    <x v="1"/>
    <x v="10"/>
    <x v="680"/>
    <x v="233"/>
    <n v="5"/>
    <n v="0.2"/>
    <x v="1446"/>
    <x v="2"/>
    <x v="0"/>
    <n v="0.33333333333333331"/>
    <n v="0.1"/>
  </r>
  <r>
    <x v="5382"/>
    <s v="CA-2018-149195"/>
    <x v="64"/>
    <d v="2018-09-07T00:00:00"/>
    <s v="Second Class"/>
    <s v="DM-13525"/>
    <x v="760"/>
    <x v="1"/>
    <x v="0"/>
    <s v="Houston"/>
    <x v="5"/>
    <n v="77070"/>
    <x v="2"/>
    <s v="OFF-FA-10001843"/>
    <x v="1"/>
    <x v="13"/>
    <x v="128"/>
    <x v="3917"/>
    <n v="8"/>
    <n v="0.2"/>
    <x v="4518"/>
    <x v="2"/>
    <x v="0"/>
    <n v="0.33333333333333331"/>
    <n v="0.1"/>
  </r>
  <r>
    <x v="5383"/>
    <s v="CA-2018-149195"/>
    <x v="64"/>
    <d v="2018-09-07T00:00:00"/>
    <s v="Second Class"/>
    <s v="DM-13525"/>
    <x v="760"/>
    <x v="1"/>
    <x v="0"/>
    <s v="Houston"/>
    <x v="5"/>
    <n v="77070"/>
    <x v="2"/>
    <s v="OFF-PA-10002036"/>
    <x v="1"/>
    <x v="10"/>
    <x v="329"/>
    <x v="563"/>
    <n v="2"/>
    <n v="0.2"/>
    <x v="4519"/>
    <x v="2"/>
    <x v="0"/>
    <n v="0.33333333333333331"/>
    <n v="0.1"/>
  </r>
  <r>
    <x v="5384"/>
    <s v="CA-2019-161410"/>
    <x v="335"/>
    <d v="2019-07-03T00:00:00"/>
    <s v="Standard Class"/>
    <s v="CC-12220"/>
    <x v="417"/>
    <x v="0"/>
    <x v="0"/>
    <s v="Philadelphia"/>
    <x v="9"/>
    <n v="19143"/>
    <x v="3"/>
    <s v="TEC-PH-10001760"/>
    <x v="2"/>
    <x v="7"/>
    <x v="257"/>
    <x v="3918"/>
    <n v="3"/>
    <n v="0.4"/>
    <x v="4520"/>
    <x v="3"/>
    <x v="0"/>
    <n v="0.5"/>
    <n v="4.5454545454545456E-2"/>
  </r>
  <r>
    <x v="5385"/>
    <s v="CA-2019-161410"/>
    <x v="335"/>
    <d v="2019-07-03T00:00:00"/>
    <s v="Standard Class"/>
    <s v="CC-12220"/>
    <x v="417"/>
    <x v="0"/>
    <x v="0"/>
    <s v="Philadelphia"/>
    <x v="9"/>
    <n v="19143"/>
    <x v="3"/>
    <s v="TEC-PH-10000673"/>
    <x v="2"/>
    <x v="7"/>
    <x v="1405"/>
    <x v="3919"/>
    <n v="14"/>
    <n v="0.4"/>
    <x v="4521"/>
    <x v="3"/>
    <x v="0"/>
    <n v="0.5"/>
    <n v="4.5454545454545456E-2"/>
  </r>
  <r>
    <x v="5386"/>
    <s v="CA-2019-152786"/>
    <x v="846"/>
    <d v="2019-03-17T00:00:00"/>
    <s v="Standard Class"/>
    <s v="GA-14725"/>
    <x v="315"/>
    <x v="0"/>
    <x v="0"/>
    <s v="Rogers"/>
    <x v="36"/>
    <n v="72756"/>
    <x v="0"/>
    <s v="OFF-BI-10000829"/>
    <x v="1"/>
    <x v="8"/>
    <x v="307"/>
    <x v="3920"/>
    <n v="9"/>
    <n v="0"/>
    <x v="4522"/>
    <x v="0"/>
    <x v="0"/>
    <n v="1"/>
    <n v="4.5454545454545456E-2"/>
  </r>
  <r>
    <x v="5387"/>
    <s v="CA-2019-164707"/>
    <x v="1042"/>
    <d v="2019-02-21T00:00:00"/>
    <s v="Second Class"/>
    <s v="CV-12805"/>
    <x v="51"/>
    <x v="1"/>
    <x v="0"/>
    <s v="Los Angeles"/>
    <x v="1"/>
    <n v="90045"/>
    <x v="1"/>
    <s v="TEC-PH-10001924"/>
    <x v="2"/>
    <x v="7"/>
    <x v="431"/>
    <x v="3921"/>
    <n v="3"/>
    <n v="0.2"/>
    <x v="4523"/>
    <x v="1"/>
    <x v="0"/>
    <n v="0.33333333333333331"/>
    <n v="5.2631578947368418E-2"/>
  </r>
  <r>
    <x v="5388"/>
    <s v="CA-2019-164707"/>
    <x v="1042"/>
    <d v="2019-02-21T00:00:00"/>
    <s v="Second Class"/>
    <s v="CV-12805"/>
    <x v="51"/>
    <x v="1"/>
    <x v="0"/>
    <s v="Los Angeles"/>
    <x v="1"/>
    <n v="90045"/>
    <x v="1"/>
    <s v="TEC-AC-10004864"/>
    <x v="2"/>
    <x v="11"/>
    <x v="1298"/>
    <x v="3922"/>
    <n v="3"/>
    <n v="0"/>
    <x v="4524"/>
    <x v="1"/>
    <x v="0"/>
    <n v="0.33333333333333331"/>
    <n v="5.2631578947368418E-2"/>
  </r>
  <r>
    <x v="5389"/>
    <s v="CA-2019-164707"/>
    <x v="1042"/>
    <d v="2019-02-21T00:00:00"/>
    <s v="Second Class"/>
    <s v="CV-12805"/>
    <x v="51"/>
    <x v="1"/>
    <x v="0"/>
    <s v="Los Angeles"/>
    <x v="1"/>
    <n v="90045"/>
    <x v="1"/>
    <s v="OFF-LA-10004345"/>
    <x v="1"/>
    <x v="2"/>
    <x v="522"/>
    <x v="765"/>
    <n v="2"/>
    <n v="0"/>
    <x v="787"/>
    <x v="1"/>
    <x v="0"/>
    <n v="0.33333333333333331"/>
    <n v="5.2631578947368418E-2"/>
  </r>
  <r>
    <x v="5390"/>
    <s v="CA-2019-163874"/>
    <x v="468"/>
    <d v="2019-11-12T00:00:00"/>
    <s v="Second Class"/>
    <s v="NC-18535"/>
    <x v="714"/>
    <x v="1"/>
    <x v="0"/>
    <s v="Seattle"/>
    <x v="4"/>
    <n v="98105"/>
    <x v="1"/>
    <s v="OFF-BI-10000088"/>
    <x v="1"/>
    <x v="8"/>
    <x v="1034"/>
    <x v="3643"/>
    <n v="3"/>
    <n v="0.2"/>
    <x v="4525"/>
    <x v="1"/>
    <x v="0"/>
    <n v="1"/>
    <n v="6.6666666666666666E-2"/>
  </r>
  <r>
    <x v="5391"/>
    <s v="US-2016-123183"/>
    <x v="84"/>
    <d v="2016-11-25T00:00:00"/>
    <s v="Standard Class"/>
    <s v="GR-14560"/>
    <x v="744"/>
    <x v="1"/>
    <x v="0"/>
    <s v="Wilmington"/>
    <x v="13"/>
    <n v="19805"/>
    <x v="3"/>
    <s v="OFF-LA-10002787"/>
    <x v="1"/>
    <x v="2"/>
    <x v="547"/>
    <x v="3923"/>
    <n v="6"/>
    <n v="0"/>
    <x v="4526"/>
    <x v="3"/>
    <x v="0"/>
    <n v="0.25"/>
    <n v="0.2"/>
  </r>
  <r>
    <x v="5392"/>
    <s v="US-2016-123183"/>
    <x v="84"/>
    <d v="2016-11-25T00:00:00"/>
    <s v="Standard Class"/>
    <s v="GR-14560"/>
    <x v="744"/>
    <x v="1"/>
    <x v="0"/>
    <s v="Wilmington"/>
    <x v="13"/>
    <n v="19805"/>
    <x v="3"/>
    <s v="OFF-LA-10001569"/>
    <x v="1"/>
    <x v="2"/>
    <x v="639"/>
    <x v="745"/>
    <n v="2"/>
    <n v="0"/>
    <x v="763"/>
    <x v="3"/>
    <x v="0"/>
    <n v="0.25"/>
    <n v="0.2"/>
  </r>
  <r>
    <x v="5393"/>
    <s v="US-2016-123183"/>
    <x v="84"/>
    <d v="2016-11-25T00:00:00"/>
    <s v="Standard Class"/>
    <s v="GR-14560"/>
    <x v="744"/>
    <x v="1"/>
    <x v="0"/>
    <s v="Wilmington"/>
    <x v="13"/>
    <n v="19805"/>
    <x v="3"/>
    <s v="OFF-BI-10002429"/>
    <x v="1"/>
    <x v="8"/>
    <x v="472"/>
    <x v="3924"/>
    <n v="7"/>
    <n v="0"/>
    <x v="4527"/>
    <x v="3"/>
    <x v="0"/>
    <n v="0.25"/>
    <n v="0.2"/>
  </r>
  <r>
    <x v="5394"/>
    <s v="US-2016-123183"/>
    <x v="84"/>
    <d v="2016-11-25T00:00:00"/>
    <s v="Standard Class"/>
    <s v="GR-14560"/>
    <x v="744"/>
    <x v="1"/>
    <x v="0"/>
    <s v="Wilmington"/>
    <x v="13"/>
    <n v="19805"/>
    <x v="3"/>
    <s v="FUR-BO-10000362"/>
    <x v="0"/>
    <x v="0"/>
    <x v="1046"/>
    <x v="3925"/>
    <n v="6"/>
    <n v="0"/>
    <x v="4528"/>
    <x v="3"/>
    <x v="0"/>
    <n v="0.25"/>
    <n v="0.2"/>
  </r>
  <r>
    <x v="5395"/>
    <s v="CA-2016-104829"/>
    <x v="728"/>
    <d v="2016-11-21T00:00:00"/>
    <s v="Second Class"/>
    <s v="JG-15805"/>
    <x v="189"/>
    <x v="1"/>
    <x v="0"/>
    <s v="Provo"/>
    <x v="7"/>
    <n v="84604"/>
    <x v="1"/>
    <s v="OFF-PA-10003016"/>
    <x v="1"/>
    <x v="10"/>
    <x v="1394"/>
    <x v="223"/>
    <n v="7"/>
    <n v="0"/>
    <x v="4529"/>
    <x v="1"/>
    <x v="1"/>
    <n v="1"/>
    <n v="0.1111111111111111"/>
  </r>
  <r>
    <x v="5396"/>
    <s v="US-2018-147340"/>
    <x v="446"/>
    <d v="2018-09-24T00:00:00"/>
    <s v="Same Day"/>
    <s v="EB-13750"/>
    <x v="494"/>
    <x v="1"/>
    <x v="0"/>
    <s v="San Francisco"/>
    <x v="1"/>
    <n v="94110"/>
    <x v="1"/>
    <s v="FUR-FU-10002501"/>
    <x v="0"/>
    <x v="5"/>
    <x v="1293"/>
    <x v="1964"/>
    <n v="5"/>
    <n v="0"/>
    <x v="2115"/>
    <x v="1"/>
    <x v="0"/>
    <n v="1"/>
    <n v="0.05"/>
  </r>
  <r>
    <x v="5397"/>
    <s v="CA-2018-145492"/>
    <x v="73"/>
    <d v="2018-11-27T00:00:00"/>
    <s v="Standard Class"/>
    <s v="MC-17605"/>
    <x v="204"/>
    <x v="1"/>
    <x v="0"/>
    <s v="Los Angeles"/>
    <x v="1"/>
    <n v="90004"/>
    <x v="1"/>
    <s v="OFF-AP-10003622"/>
    <x v="1"/>
    <x v="9"/>
    <x v="190"/>
    <x v="3926"/>
    <n v="12"/>
    <n v="0"/>
    <x v="4530"/>
    <x v="1"/>
    <x v="1"/>
    <n v="1"/>
    <n v="5.5555555555555552E-2"/>
  </r>
  <r>
    <x v="5398"/>
    <s v="CA-2018-163202"/>
    <x v="720"/>
    <d v="2018-10-02T00:00:00"/>
    <s v="Standard Class"/>
    <s v="BM-11650"/>
    <x v="312"/>
    <x v="1"/>
    <x v="0"/>
    <s v="Lancaster"/>
    <x v="24"/>
    <n v="43130"/>
    <x v="3"/>
    <s v="OFF-BI-10002764"/>
    <x v="1"/>
    <x v="8"/>
    <x v="507"/>
    <x v="3927"/>
    <n v="3"/>
    <n v="0.7"/>
    <x v="4531"/>
    <x v="3"/>
    <x v="0"/>
    <n v="1"/>
    <n v="3.4482758620689655E-2"/>
  </r>
  <r>
    <x v="5399"/>
    <s v="CA-2018-117681"/>
    <x v="526"/>
    <d v="2018-04-14T00:00:00"/>
    <s v="Standard Class"/>
    <s v="HF-14995"/>
    <x v="520"/>
    <x v="0"/>
    <x v="0"/>
    <s v="Los Angeles"/>
    <x v="1"/>
    <n v="90004"/>
    <x v="1"/>
    <s v="FUR-BO-10001798"/>
    <x v="0"/>
    <x v="0"/>
    <x v="0"/>
    <x v="3123"/>
    <n v="5"/>
    <n v="0.15"/>
    <x v="3504"/>
    <x v="1"/>
    <x v="0"/>
    <n v="1"/>
    <n v="5.2631578947368418E-2"/>
  </r>
  <r>
    <x v="5400"/>
    <s v="CA-2019-132262"/>
    <x v="296"/>
    <d v="2019-09-23T00:00:00"/>
    <s v="First Class"/>
    <s v="ML-18265"/>
    <x v="761"/>
    <x v="0"/>
    <x v="0"/>
    <s v="Seattle"/>
    <x v="4"/>
    <n v="98103"/>
    <x v="1"/>
    <s v="TEC-AC-10000158"/>
    <x v="2"/>
    <x v="11"/>
    <x v="357"/>
    <x v="2257"/>
    <n v="2"/>
    <n v="0"/>
    <x v="2439"/>
    <x v="1"/>
    <x v="0"/>
    <n v="0.5"/>
    <n v="0.33333333333333331"/>
  </r>
  <r>
    <x v="5401"/>
    <s v="CA-2019-132262"/>
    <x v="296"/>
    <d v="2019-09-23T00:00:00"/>
    <s v="First Class"/>
    <s v="ML-18265"/>
    <x v="761"/>
    <x v="0"/>
    <x v="0"/>
    <s v="Seattle"/>
    <x v="4"/>
    <n v="98103"/>
    <x v="1"/>
    <s v="TEC-AC-10000303"/>
    <x v="2"/>
    <x v="11"/>
    <x v="434"/>
    <x v="3928"/>
    <n v="2"/>
    <n v="0"/>
    <x v="4532"/>
    <x v="1"/>
    <x v="0"/>
    <n v="0.5"/>
    <n v="0.33333333333333331"/>
  </r>
  <r>
    <x v="5402"/>
    <s v="CA-2019-123043"/>
    <x v="1043"/>
    <d v="2019-08-29T00:00:00"/>
    <s v="Standard Class"/>
    <s v="AH-10195"/>
    <x v="124"/>
    <x v="1"/>
    <x v="0"/>
    <s v="New York City"/>
    <x v="15"/>
    <n v="10024"/>
    <x v="3"/>
    <s v="OFF-BI-10003910"/>
    <x v="1"/>
    <x v="8"/>
    <x v="8"/>
    <x v="1072"/>
    <n v="4"/>
    <n v="0.2"/>
    <x v="4533"/>
    <x v="3"/>
    <x v="0"/>
    <n v="0.5"/>
    <n v="0.125"/>
  </r>
  <r>
    <x v="5403"/>
    <s v="CA-2019-123043"/>
    <x v="1043"/>
    <d v="2019-08-29T00:00:00"/>
    <s v="Standard Class"/>
    <s v="AH-10195"/>
    <x v="124"/>
    <x v="1"/>
    <x v="0"/>
    <s v="New York City"/>
    <x v="15"/>
    <n v="10024"/>
    <x v="3"/>
    <s v="OFF-BI-10000138"/>
    <x v="1"/>
    <x v="8"/>
    <x v="605"/>
    <x v="3929"/>
    <n v="1"/>
    <n v="0.2"/>
    <x v="4534"/>
    <x v="3"/>
    <x v="0"/>
    <n v="0.5"/>
    <n v="0.125"/>
  </r>
  <r>
    <x v="5404"/>
    <s v="US-2018-143280"/>
    <x v="712"/>
    <d v="2018-02-26T00:00:00"/>
    <s v="Standard Class"/>
    <s v="TZ-21580"/>
    <x v="356"/>
    <x v="0"/>
    <x v="0"/>
    <s v="Los Angeles"/>
    <x v="1"/>
    <n v="90045"/>
    <x v="1"/>
    <s v="TEC-PH-10002398"/>
    <x v="2"/>
    <x v="7"/>
    <x v="288"/>
    <x v="567"/>
    <n v="5"/>
    <n v="0.2"/>
    <x v="576"/>
    <x v="1"/>
    <x v="0"/>
    <n v="0.33333333333333331"/>
    <n v="0.1111111111111111"/>
  </r>
  <r>
    <x v="5405"/>
    <s v="US-2018-143280"/>
    <x v="712"/>
    <d v="2018-02-26T00:00:00"/>
    <s v="Standard Class"/>
    <s v="TZ-21580"/>
    <x v="356"/>
    <x v="0"/>
    <x v="0"/>
    <s v="Los Angeles"/>
    <x v="1"/>
    <n v="90045"/>
    <x v="1"/>
    <s v="TEC-AC-10003399"/>
    <x v="2"/>
    <x v="11"/>
    <x v="1506"/>
    <x v="2642"/>
    <n v="1"/>
    <n v="0"/>
    <x v="2914"/>
    <x v="1"/>
    <x v="0"/>
    <n v="0.33333333333333331"/>
    <n v="0.1111111111111111"/>
  </r>
  <r>
    <x v="5406"/>
    <s v="US-2018-143280"/>
    <x v="712"/>
    <d v="2018-02-26T00:00:00"/>
    <s v="Standard Class"/>
    <s v="TZ-21580"/>
    <x v="356"/>
    <x v="0"/>
    <x v="0"/>
    <s v="Los Angeles"/>
    <x v="1"/>
    <n v="90045"/>
    <x v="1"/>
    <s v="OFF-FA-10000992"/>
    <x v="1"/>
    <x v="13"/>
    <x v="1042"/>
    <x v="1397"/>
    <n v="3"/>
    <n v="0"/>
    <x v="1466"/>
    <x v="1"/>
    <x v="0"/>
    <n v="0.33333333333333331"/>
    <n v="0.1111111111111111"/>
  </r>
  <r>
    <x v="5407"/>
    <s v="CA-2019-108854"/>
    <x v="166"/>
    <d v="2019-12-14T00:00:00"/>
    <s v="Standard Class"/>
    <s v="DM-13345"/>
    <x v="664"/>
    <x v="1"/>
    <x v="0"/>
    <s v="San Francisco"/>
    <x v="1"/>
    <n v="94109"/>
    <x v="1"/>
    <s v="OFF-PA-10003022"/>
    <x v="1"/>
    <x v="10"/>
    <x v="1723"/>
    <x v="1190"/>
    <n v="4"/>
    <n v="0"/>
    <x v="4535"/>
    <x v="1"/>
    <x v="0"/>
    <n v="0.25"/>
    <n v="7.6923076923076927E-2"/>
  </r>
  <r>
    <x v="5408"/>
    <s v="CA-2019-108854"/>
    <x v="166"/>
    <d v="2019-12-14T00:00:00"/>
    <s v="Standard Class"/>
    <s v="DM-13345"/>
    <x v="664"/>
    <x v="1"/>
    <x v="0"/>
    <s v="San Francisco"/>
    <x v="1"/>
    <n v="94109"/>
    <x v="1"/>
    <s v="OFF-BI-10002854"/>
    <x v="1"/>
    <x v="8"/>
    <x v="904"/>
    <x v="3930"/>
    <n v="1"/>
    <n v="0.2"/>
    <x v="4536"/>
    <x v="1"/>
    <x v="0"/>
    <n v="0.25"/>
    <n v="7.6923076923076927E-2"/>
  </r>
  <r>
    <x v="5409"/>
    <s v="CA-2019-108854"/>
    <x v="166"/>
    <d v="2019-12-14T00:00:00"/>
    <s v="Standard Class"/>
    <s v="DM-13345"/>
    <x v="664"/>
    <x v="1"/>
    <x v="0"/>
    <s v="San Francisco"/>
    <x v="1"/>
    <n v="94109"/>
    <x v="1"/>
    <s v="OFF-BI-10001670"/>
    <x v="1"/>
    <x v="8"/>
    <x v="443"/>
    <x v="3476"/>
    <n v="3"/>
    <n v="0.2"/>
    <x v="3951"/>
    <x v="1"/>
    <x v="0"/>
    <n v="0.25"/>
    <n v="7.6923076923076927E-2"/>
  </r>
  <r>
    <x v="5410"/>
    <s v="CA-2019-108854"/>
    <x v="166"/>
    <d v="2019-12-14T00:00:00"/>
    <s v="Standard Class"/>
    <s v="DM-13345"/>
    <x v="664"/>
    <x v="1"/>
    <x v="0"/>
    <s v="San Francisco"/>
    <x v="1"/>
    <n v="94109"/>
    <x v="1"/>
    <s v="OFF-ST-10001837"/>
    <x v="1"/>
    <x v="4"/>
    <x v="1340"/>
    <x v="3931"/>
    <n v="1"/>
    <n v="0"/>
    <x v="4537"/>
    <x v="1"/>
    <x v="0"/>
    <n v="0.25"/>
    <n v="7.6923076923076927E-2"/>
  </r>
  <r>
    <x v="5411"/>
    <s v="CA-2019-166856"/>
    <x v="65"/>
    <d v="2019-09-22T00:00:00"/>
    <s v="Standard Class"/>
    <s v="TS-21505"/>
    <x v="700"/>
    <x v="0"/>
    <x v="0"/>
    <s v="Clovis"/>
    <x v="27"/>
    <n v="88101"/>
    <x v="1"/>
    <s v="OFF-BI-10002012"/>
    <x v="1"/>
    <x v="8"/>
    <x v="749"/>
    <x v="3932"/>
    <n v="7"/>
    <n v="0.2"/>
    <x v="4538"/>
    <x v="1"/>
    <x v="0"/>
    <n v="0.5"/>
    <n v="7.1428571428571425E-2"/>
  </r>
  <r>
    <x v="5412"/>
    <s v="CA-2019-166856"/>
    <x v="65"/>
    <d v="2019-09-22T00:00:00"/>
    <s v="Standard Class"/>
    <s v="TS-21505"/>
    <x v="700"/>
    <x v="0"/>
    <x v="0"/>
    <s v="Clovis"/>
    <x v="27"/>
    <n v="88101"/>
    <x v="1"/>
    <s v="TEC-AC-10004992"/>
    <x v="2"/>
    <x v="11"/>
    <x v="1724"/>
    <x v="3933"/>
    <n v="3"/>
    <n v="0"/>
    <x v="4539"/>
    <x v="1"/>
    <x v="0"/>
    <n v="0.5"/>
    <n v="7.1428571428571425E-2"/>
  </r>
  <r>
    <x v="5413"/>
    <s v="CA-2018-153157"/>
    <x v="108"/>
    <d v="2018-09-14T00:00:00"/>
    <s v="First Class"/>
    <s v="TB-21625"/>
    <x v="577"/>
    <x v="0"/>
    <x v="0"/>
    <s v="Wichita"/>
    <x v="41"/>
    <n v="67212"/>
    <x v="2"/>
    <s v="TEC-PH-10003171"/>
    <x v="2"/>
    <x v="7"/>
    <x v="1504"/>
    <x v="3934"/>
    <n v="5"/>
    <n v="0"/>
    <x v="4540"/>
    <x v="2"/>
    <x v="0"/>
    <n v="1"/>
    <n v="6.6666666666666666E-2"/>
  </r>
  <r>
    <x v="5414"/>
    <s v="US-2019-125647"/>
    <x v="397"/>
    <d v="2019-09-28T00:00:00"/>
    <s v="Standard Class"/>
    <s v="LC-16870"/>
    <x v="48"/>
    <x v="0"/>
    <x v="0"/>
    <s v="Chicago"/>
    <x v="10"/>
    <n v="60653"/>
    <x v="2"/>
    <s v="OFF-AP-10000390"/>
    <x v="1"/>
    <x v="9"/>
    <x v="1700"/>
    <x v="3935"/>
    <n v="6"/>
    <n v="0.8"/>
    <x v="4541"/>
    <x v="2"/>
    <x v="0"/>
    <n v="0.33333333333333331"/>
    <n v="3.3333333333333333E-2"/>
  </r>
  <r>
    <x v="5415"/>
    <s v="US-2019-125647"/>
    <x v="397"/>
    <d v="2019-09-28T00:00:00"/>
    <s v="Standard Class"/>
    <s v="LC-16870"/>
    <x v="48"/>
    <x v="0"/>
    <x v="0"/>
    <s v="Chicago"/>
    <x v="10"/>
    <n v="60653"/>
    <x v="2"/>
    <s v="OFF-PA-10004888"/>
    <x v="1"/>
    <x v="10"/>
    <x v="968"/>
    <x v="561"/>
    <n v="4"/>
    <n v="0.2"/>
    <x v="570"/>
    <x v="2"/>
    <x v="0"/>
    <n v="0.33333333333333331"/>
    <n v="3.3333333333333333E-2"/>
  </r>
  <r>
    <x v="5416"/>
    <s v="US-2019-125647"/>
    <x v="397"/>
    <d v="2019-09-28T00:00:00"/>
    <s v="Standard Class"/>
    <s v="LC-16870"/>
    <x v="48"/>
    <x v="0"/>
    <x v="0"/>
    <s v="Chicago"/>
    <x v="10"/>
    <n v="60653"/>
    <x v="2"/>
    <s v="TEC-PH-10004188"/>
    <x v="2"/>
    <x v="7"/>
    <x v="770"/>
    <x v="3936"/>
    <n v="2"/>
    <n v="0.2"/>
    <x v="4542"/>
    <x v="2"/>
    <x v="0"/>
    <n v="0.33333333333333331"/>
    <n v="3.3333333333333333E-2"/>
  </r>
  <r>
    <x v="5417"/>
    <s v="CA-2016-132542"/>
    <x v="191"/>
    <d v="2016-10-08T00:00:00"/>
    <s v="Second Class"/>
    <s v="AM-10360"/>
    <x v="87"/>
    <x v="1"/>
    <x v="0"/>
    <s v="Omaha"/>
    <x v="8"/>
    <n v="68104"/>
    <x v="2"/>
    <s v="OFF-BI-10004099"/>
    <x v="1"/>
    <x v="8"/>
    <x v="1725"/>
    <x v="2601"/>
    <n v="2"/>
    <n v="0"/>
    <x v="4543"/>
    <x v="2"/>
    <x v="0"/>
    <n v="1"/>
    <n v="8.3333333333333329E-2"/>
  </r>
  <r>
    <x v="5418"/>
    <s v="CA-2017-110877"/>
    <x v="924"/>
    <d v="2017-10-26T00:00:00"/>
    <s v="First Class"/>
    <s v="JE-15715"/>
    <x v="555"/>
    <x v="0"/>
    <x v="0"/>
    <s v="Houston"/>
    <x v="5"/>
    <n v="77041"/>
    <x v="2"/>
    <s v="OFF-PA-10004621"/>
    <x v="1"/>
    <x v="10"/>
    <x v="745"/>
    <x v="1590"/>
    <n v="7"/>
    <n v="0.2"/>
    <x v="1683"/>
    <x v="2"/>
    <x v="0"/>
    <n v="0.5"/>
    <n v="4.5454545454545456E-2"/>
  </r>
  <r>
    <x v="5419"/>
    <s v="CA-2017-110877"/>
    <x v="924"/>
    <d v="2017-10-26T00:00:00"/>
    <s v="First Class"/>
    <s v="JE-15715"/>
    <x v="555"/>
    <x v="0"/>
    <x v="0"/>
    <s v="Houston"/>
    <x v="5"/>
    <n v="77041"/>
    <x v="2"/>
    <s v="TEC-PH-10002103"/>
    <x v="2"/>
    <x v="7"/>
    <x v="539"/>
    <x v="3937"/>
    <n v="2"/>
    <n v="0.2"/>
    <x v="4544"/>
    <x v="2"/>
    <x v="0"/>
    <n v="0.5"/>
    <n v="4.5454545454545456E-2"/>
  </r>
  <r>
    <x v="5420"/>
    <s v="US-2018-151827"/>
    <x v="1044"/>
    <d v="2018-04-02T00:00:00"/>
    <s v="Second Class"/>
    <s v="CS-11950"/>
    <x v="229"/>
    <x v="0"/>
    <x v="0"/>
    <s v="Philadelphia"/>
    <x v="9"/>
    <n v="19134"/>
    <x v="3"/>
    <s v="TEC-PH-10002789"/>
    <x v="2"/>
    <x v="7"/>
    <x v="1586"/>
    <x v="804"/>
    <n v="3"/>
    <n v="0.4"/>
    <x v="4545"/>
    <x v="3"/>
    <x v="1"/>
    <n v="0.5"/>
    <n v="4.5454545454545456E-2"/>
  </r>
  <r>
    <x v="5421"/>
    <s v="US-2018-151827"/>
    <x v="1044"/>
    <d v="2018-04-02T00:00:00"/>
    <s v="Second Class"/>
    <s v="CS-11950"/>
    <x v="229"/>
    <x v="0"/>
    <x v="0"/>
    <s v="Philadelphia"/>
    <x v="9"/>
    <n v="19134"/>
    <x v="3"/>
    <s v="TEC-AC-10003289"/>
    <x v="2"/>
    <x v="11"/>
    <x v="1218"/>
    <x v="236"/>
    <n v="2"/>
    <n v="0.2"/>
    <x v="4546"/>
    <x v="3"/>
    <x v="1"/>
    <n v="0.5"/>
    <n v="4.5454545454545456E-2"/>
  </r>
  <r>
    <x v="5422"/>
    <s v="US-2018-163258"/>
    <x v="723"/>
    <d v="2019-01-02T00:00:00"/>
    <s v="Standard Class"/>
    <s v="PF-19225"/>
    <x v="418"/>
    <x v="0"/>
    <x v="0"/>
    <s v="Los Angeles"/>
    <x v="1"/>
    <n v="90045"/>
    <x v="1"/>
    <s v="OFF-BI-10000138"/>
    <x v="1"/>
    <x v="8"/>
    <x v="605"/>
    <x v="3938"/>
    <n v="3"/>
    <n v="0.2"/>
    <x v="4547"/>
    <x v="1"/>
    <x v="0"/>
    <n v="1"/>
    <n v="0.1"/>
  </r>
  <r>
    <x v="5423"/>
    <s v="CA-2019-103009"/>
    <x v="132"/>
    <d v="2019-11-05T00:00:00"/>
    <s v="Second Class"/>
    <s v="PJ-18835"/>
    <x v="601"/>
    <x v="1"/>
    <x v="0"/>
    <s v="Richmond"/>
    <x v="0"/>
    <n v="40475"/>
    <x v="0"/>
    <s v="OFF-PA-10001215"/>
    <x v="1"/>
    <x v="10"/>
    <x v="1726"/>
    <x v="1603"/>
    <n v="5"/>
    <n v="0"/>
    <x v="1698"/>
    <x v="0"/>
    <x v="0"/>
    <n v="1"/>
    <n v="7.6923076923076927E-2"/>
  </r>
  <r>
    <x v="5424"/>
    <s v="US-2019-120649"/>
    <x v="176"/>
    <d v="2019-01-26T00:00:00"/>
    <s v="Standard Class"/>
    <s v="JF-15490"/>
    <x v="223"/>
    <x v="0"/>
    <x v="0"/>
    <s v="Waterbury"/>
    <x v="29"/>
    <n v="6708"/>
    <x v="3"/>
    <s v="OFF-AR-10001545"/>
    <x v="1"/>
    <x v="6"/>
    <x v="820"/>
    <x v="2872"/>
    <n v="2"/>
    <n v="0"/>
    <x v="3192"/>
    <x v="3"/>
    <x v="0"/>
    <n v="1"/>
    <n v="6.6666666666666666E-2"/>
  </r>
  <r>
    <x v="5425"/>
    <s v="CA-2018-153598"/>
    <x v="275"/>
    <d v="2018-12-06T00:00:00"/>
    <s v="First Class"/>
    <s v="NM-18520"/>
    <x v="392"/>
    <x v="0"/>
    <x v="0"/>
    <s v="Los Angeles"/>
    <x v="1"/>
    <n v="90045"/>
    <x v="1"/>
    <s v="TEC-AC-10003870"/>
    <x v="2"/>
    <x v="11"/>
    <x v="1727"/>
    <x v="3939"/>
    <n v="5"/>
    <n v="0"/>
    <x v="4548"/>
    <x v="1"/>
    <x v="0"/>
    <n v="0.5"/>
    <n v="6.6666666666666666E-2"/>
  </r>
  <r>
    <x v="5426"/>
    <s v="CA-2018-153598"/>
    <x v="275"/>
    <d v="2018-12-06T00:00:00"/>
    <s v="First Class"/>
    <s v="NM-18520"/>
    <x v="392"/>
    <x v="0"/>
    <x v="0"/>
    <s v="Los Angeles"/>
    <x v="1"/>
    <n v="90045"/>
    <x v="1"/>
    <s v="FUR-FU-10001085"/>
    <x v="0"/>
    <x v="5"/>
    <x v="1599"/>
    <x v="3940"/>
    <n v="6"/>
    <n v="0"/>
    <x v="4549"/>
    <x v="1"/>
    <x v="0"/>
    <n v="0.5"/>
    <n v="6.6666666666666666E-2"/>
  </r>
  <r>
    <x v="5427"/>
    <s v="US-2018-108497"/>
    <x v="403"/>
    <d v="2018-06-14T00:00:00"/>
    <s v="Same Day"/>
    <s v="MH-17290"/>
    <x v="762"/>
    <x v="2"/>
    <x v="0"/>
    <s v="Los Angeles"/>
    <x v="1"/>
    <n v="90036"/>
    <x v="1"/>
    <s v="FUR-BO-10004218"/>
    <x v="0"/>
    <x v="0"/>
    <x v="1593"/>
    <x v="3941"/>
    <n v="5"/>
    <n v="0.15"/>
    <x v="4550"/>
    <x v="1"/>
    <x v="0"/>
    <n v="1"/>
    <n v="7.6923076923076927E-2"/>
  </r>
  <r>
    <x v="5428"/>
    <s v="CA-2018-113096"/>
    <x v="476"/>
    <d v="2018-09-04T00:00:00"/>
    <s v="First Class"/>
    <s v="SZ-20035"/>
    <x v="449"/>
    <x v="2"/>
    <x v="0"/>
    <s v="San Francisco"/>
    <x v="1"/>
    <n v="94122"/>
    <x v="1"/>
    <s v="OFF-ST-10003455"/>
    <x v="1"/>
    <x v="4"/>
    <x v="171"/>
    <x v="2063"/>
    <n v="3"/>
    <n v="0"/>
    <x v="2223"/>
    <x v="1"/>
    <x v="0"/>
    <n v="1"/>
    <n v="0.05"/>
  </r>
  <r>
    <x v="5429"/>
    <s v="CA-2016-136861"/>
    <x v="742"/>
    <d v="2016-09-07T00:00:00"/>
    <s v="First Class"/>
    <s v="PR-18880"/>
    <x v="701"/>
    <x v="0"/>
    <x v="0"/>
    <s v="Saint Petersburg"/>
    <x v="2"/>
    <n v="33710"/>
    <x v="0"/>
    <s v="FUR-FU-10001967"/>
    <x v="0"/>
    <x v="5"/>
    <x v="296"/>
    <x v="236"/>
    <n v="2"/>
    <n v="0.2"/>
    <x v="1008"/>
    <x v="0"/>
    <x v="0"/>
    <n v="1"/>
    <n v="8.3333333333333329E-2"/>
  </r>
  <r>
    <x v="5430"/>
    <s v="CA-2019-117422"/>
    <x v="208"/>
    <d v="2019-10-25T00:00:00"/>
    <s v="Standard Class"/>
    <s v="FC-14245"/>
    <x v="763"/>
    <x v="2"/>
    <x v="0"/>
    <s v="Lakewood"/>
    <x v="24"/>
    <n v="44107"/>
    <x v="3"/>
    <s v="OFF-AP-10000938"/>
    <x v="1"/>
    <x v="9"/>
    <x v="1712"/>
    <x v="224"/>
    <n v="2"/>
    <n v="0.2"/>
    <x v="4551"/>
    <x v="3"/>
    <x v="0"/>
    <n v="0.33333333333333331"/>
    <n v="7.1428571428571425E-2"/>
  </r>
  <r>
    <x v="5431"/>
    <s v="CA-2019-117422"/>
    <x v="208"/>
    <d v="2019-10-25T00:00:00"/>
    <s v="Standard Class"/>
    <s v="FC-14245"/>
    <x v="763"/>
    <x v="2"/>
    <x v="0"/>
    <s v="Lakewood"/>
    <x v="24"/>
    <n v="44107"/>
    <x v="3"/>
    <s v="OFF-PA-10002195"/>
    <x v="1"/>
    <x v="10"/>
    <x v="726"/>
    <x v="3942"/>
    <n v="1"/>
    <n v="0.2"/>
    <x v="4552"/>
    <x v="3"/>
    <x v="0"/>
    <n v="0.33333333333333331"/>
    <n v="7.1428571428571425E-2"/>
  </r>
  <r>
    <x v="5432"/>
    <s v="CA-2019-117422"/>
    <x v="208"/>
    <d v="2019-10-25T00:00:00"/>
    <s v="Standard Class"/>
    <s v="FC-14245"/>
    <x v="763"/>
    <x v="2"/>
    <x v="0"/>
    <s v="Lakewood"/>
    <x v="24"/>
    <n v="44107"/>
    <x v="3"/>
    <s v="OFF-BI-10002799"/>
    <x v="1"/>
    <x v="8"/>
    <x v="1459"/>
    <x v="3943"/>
    <n v="4"/>
    <n v="0.7"/>
    <x v="4553"/>
    <x v="3"/>
    <x v="0"/>
    <n v="0.33333333333333331"/>
    <n v="7.1428571428571425E-2"/>
  </r>
  <r>
    <x v="5433"/>
    <s v="CA-2019-129707"/>
    <x v="1016"/>
    <d v="2019-04-29T00:00:00"/>
    <s v="Standard Class"/>
    <s v="LH-16750"/>
    <x v="405"/>
    <x v="0"/>
    <x v="0"/>
    <s v="Chandler"/>
    <x v="16"/>
    <n v="85224"/>
    <x v="1"/>
    <s v="OFF-AR-10000246"/>
    <x v="1"/>
    <x v="6"/>
    <x v="21"/>
    <x v="3944"/>
    <n v="4"/>
    <n v="0.2"/>
    <x v="4554"/>
    <x v="1"/>
    <x v="1"/>
    <n v="1"/>
    <n v="0.33333333333333331"/>
  </r>
  <r>
    <x v="5434"/>
    <s v="CA-2017-160171"/>
    <x v="324"/>
    <d v="2017-10-24T00:00:00"/>
    <s v="Standard Class"/>
    <s v="RM-19675"/>
    <x v="84"/>
    <x v="2"/>
    <x v="0"/>
    <s v="Los Angeles"/>
    <x v="1"/>
    <n v="90008"/>
    <x v="1"/>
    <s v="OFF-AP-10000275"/>
    <x v="1"/>
    <x v="9"/>
    <x v="1728"/>
    <x v="3945"/>
    <n v="5"/>
    <n v="0"/>
    <x v="4555"/>
    <x v="1"/>
    <x v="0"/>
    <n v="0.5"/>
    <n v="9.0909090909090912E-2"/>
  </r>
  <r>
    <x v="5435"/>
    <s v="CA-2017-160171"/>
    <x v="324"/>
    <d v="2017-10-24T00:00:00"/>
    <s v="Standard Class"/>
    <s v="RM-19675"/>
    <x v="84"/>
    <x v="2"/>
    <x v="0"/>
    <s v="Los Angeles"/>
    <x v="1"/>
    <n v="90008"/>
    <x v="1"/>
    <s v="TEC-AC-10000892"/>
    <x v="2"/>
    <x v="11"/>
    <x v="293"/>
    <x v="3946"/>
    <n v="3"/>
    <n v="0"/>
    <x v="4556"/>
    <x v="1"/>
    <x v="0"/>
    <n v="0.5"/>
    <n v="9.0909090909090912E-2"/>
  </r>
  <r>
    <x v="5436"/>
    <s v="CA-2016-103317"/>
    <x v="260"/>
    <d v="2016-07-08T00:00:00"/>
    <s v="First Class"/>
    <s v="DM-13525"/>
    <x v="760"/>
    <x v="1"/>
    <x v="0"/>
    <s v="Palm Coast"/>
    <x v="2"/>
    <n v="32137"/>
    <x v="0"/>
    <s v="FUR-FU-10001591"/>
    <x v="0"/>
    <x v="5"/>
    <x v="1110"/>
    <x v="3947"/>
    <n v="2"/>
    <n v="0.2"/>
    <x v="4557"/>
    <x v="0"/>
    <x v="0"/>
    <n v="0.33333333333333331"/>
    <n v="0.1"/>
  </r>
  <r>
    <x v="5437"/>
    <s v="CA-2016-103317"/>
    <x v="260"/>
    <d v="2016-07-08T00:00:00"/>
    <s v="First Class"/>
    <s v="DM-13525"/>
    <x v="760"/>
    <x v="1"/>
    <x v="0"/>
    <s v="Palm Coast"/>
    <x v="2"/>
    <n v="32137"/>
    <x v="0"/>
    <s v="OFF-BI-10001787"/>
    <x v="1"/>
    <x v="8"/>
    <x v="1491"/>
    <x v="3948"/>
    <n v="5"/>
    <n v="0.7"/>
    <x v="4558"/>
    <x v="0"/>
    <x v="0"/>
    <n v="0.33333333333333331"/>
    <n v="0.1"/>
  </r>
  <r>
    <x v="5438"/>
    <s v="CA-2016-103317"/>
    <x v="260"/>
    <d v="2016-07-08T00:00:00"/>
    <s v="First Class"/>
    <s v="DM-13525"/>
    <x v="760"/>
    <x v="1"/>
    <x v="0"/>
    <s v="Palm Coast"/>
    <x v="2"/>
    <n v="32137"/>
    <x v="0"/>
    <s v="FUR-FU-10003192"/>
    <x v="0"/>
    <x v="5"/>
    <x v="1729"/>
    <x v="3949"/>
    <n v="3"/>
    <n v="0.2"/>
    <x v="4559"/>
    <x v="0"/>
    <x v="0"/>
    <n v="0.33333333333333331"/>
    <n v="0.1"/>
  </r>
  <r>
    <x v="5439"/>
    <s v="CA-2018-167115"/>
    <x v="958"/>
    <d v="2018-04-09T00:00:00"/>
    <s v="Standard Class"/>
    <s v="EH-14185"/>
    <x v="699"/>
    <x v="0"/>
    <x v="0"/>
    <s v="New York City"/>
    <x v="15"/>
    <n v="10035"/>
    <x v="3"/>
    <s v="OFF-BI-10004600"/>
    <x v="1"/>
    <x v="8"/>
    <x v="1486"/>
    <x v="3950"/>
    <n v="2"/>
    <n v="0.2"/>
    <x v="4560"/>
    <x v="3"/>
    <x v="0"/>
    <n v="1"/>
    <n v="0.125"/>
  </r>
  <r>
    <x v="5440"/>
    <s v="US-2019-153633"/>
    <x v="38"/>
    <d v="2019-11-18T00:00:00"/>
    <s v="Second Class"/>
    <s v="TC-21295"/>
    <x v="646"/>
    <x v="0"/>
    <x v="0"/>
    <s v="Jupiter"/>
    <x v="2"/>
    <n v="33458"/>
    <x v="0"/>
    <s v="OFF-AR-10002335"/>
    <x v="1"/>
    <x v="6"/>
    <x v="679"/>
    <x v="3951"/>
    <n v="1"/>
    <n v="0.2"/>
    <x v="4561"/>
    <x v="0"/>
    <x v="0"/>
    <n v="1"/>
    <n v="6.25E-2"/>
  </r>
  <r>
    <x v="5441"/>
    <s v="CA-2019-155929"/>
    <x v="428"/>
    <d v="2019-09-13T00:00:00"/>
    <s v="Standard Class"/>
    <s v="AI-10855"/>
    <x v="482"/>
    <x v="0"/>
    <x v="0"/>
    <s v="Glendale"/>
    <x v="16"/>
    <n v="85301"/>
    <x v="1"/>
    <s v="OFF-PA-10000859"/>
    <x v="1"/>
    <x v="10"/>
    <x v="1730"/>
    <x v="2925"/>
    <n v="2"/>
    <n v="0.2"/>
    <x v="4562"/>
    <x v="1"/>
    <x v="0"/>
    <n v="1"/>
    <n v="5.5555555555555552E-2"/>
  </r>
  <r>
    <x v="5442"/>
    <s v="CA-2017-148712"/>
    <x v="786"/>
    <d v="2017-04-23T00:00:00"/>
    <s v="Standard Class"/>
    <s v="JM-15535"/>
    <x v="341"/>
    <x v="0"/>
    <x v="0"/>
    <s v="New York City"/>
    <x v="15"/>
    <n v="10035"/>
    <x v="3"/>
    <s v="TEC-AC-10003198"/>
    <x v="2"/>
    <x v="11"/>
    <x v="768"/>
    <x v="921"/>
    <n v="1"/>
    <n v="0"/>
    <x v="954"/>
    <x v="3"/>
    <x v="0"/>
    <n v="0.33333333333333331"/>
    <n v="0.1"/>
  </r>
  <r>
    <x v="5443"/>
    <s v="CA-2017-148712"/>
    <x v="786"/>
    <d v="2017-04-23T00:00:00"/>
    <s v="Standard Class"/>
    <s v="JM-15535"/>
    <x v="341"/>
    <x v="0"/>
    <x v="0"/>
    <s v="New York City"/>
    <x v="15"/>
    <n v="10035"/>
    <x v="3"/>
    <s v="OFF-BI-10001900"/>
    <x v="1"/>
    <x v="8"/>
    <x v="1108"/>
    <x v="3952"/>
    <n v="13"/>
    <n v="0.2"/>
    <x v="4563"/>
    <x v="3"/>
    <x v="0"/>
    <n v="0.33333333333333331"/>
    <n v="0.1"/>
  </r>
  <r>
    <x v="5444"/>
    <s v="CA-2017-148712"/>
    <x v="786"/>
    <d v="2017-04-23T00:00:00"/>
    <s v="Standard Class"/>
    <s v="JM-15535"/>
    <x v="341"/>
    <x v="0"/>
    <x v="0"/>
    <s v="New York City"/>
    <x v="15"/>
    <n v="10035"/>
    <x v="3"/>
    <s v="OFF-AR-10000614"/>
    <x v="1"/>
    <x v="6"/>
    <x v="1731"/>
    <x v="3953"/>
    <n v="3"/>
    <n v="0"/>
    <x v="4564"/>
    <x v="3"/>
    <x v="0"/>
    <n v="0.33333333333333331"/>
    <n v="0.1"/>
  </r>
  <r>
    <x v="5445"/>
    <s v="CA-2018-128307"/>
    <x v="197"/>
    <d v="2018-07-29T00:00:00"/>
    <s v="Standard Class"/>
    <s v="BE-11335"/>
    <x v="336"/>
    <x v="2"/>
    <x v="0"/>
    <s v="Houston"/>
    <x v="5"/>
    <n v="77041"/>
    <x v="2"/>
    <s v="OFF-EN-10003040"/>
    <x v="1"/>
    <x v="12"/>
    <x v="1233"/>
    <x v="3954"/>
    <n v="1"/>
    <n v="0.2"/>
    <x v="4565"/>
    <x v="2"/>
    <x v="0"/>
    <n v="1"/>
    <n v="0.1111111111111111"/>
  </r>
  <r>
    <x v="5446"/>
    <s v="US-2018-127425"/>
    <x v="370"/>
    <d v="2018-08-31T00:00:00"/>
    <s v="Standard Class"/>
    <s v="DR-12880"/>
    <x v="112"/>
    <x v="1"/>
    <x v="0"/>
    <s v="New York City"/>
    <x v="15"/>
    <n v="10035"/>
    <x v="3"/>
    <s v="TEC-PH-10003442"/>
    <x v="2"/>
    <x v="7"/>
    <x v="888"/>
    <x v="3955"/>
    <n v="6"/>
    <n v="0"/>
    <x v="4566"/>
    <x v="3"/>
    <x v="1"/>
    <n v="0.5"/>
    <n v="4.1666666666666664E-2"/>
  </r>
  <r>
    <x v="5447"/>
    <s v="US-2018-127425"/>
    <x v="370"/>
    <d v="2018-08-31T00:00:00"/>
    <s v="Standard Class"/>
    <s v="DR-12880"/>
    <x v="112"/>
    <x v="1"/>
    <x v="0"/>
    <s v="New York City"/>
    <x v="15"/>
    <n v="10035"/>
    <x v="3"/>
    <s v="TEC-AC-10002800"/>
    <x v="2"/>
    <x v="11"/>
    <x v="1216"/>
    <x v="2932"/>
    <n v="5"/>
    <n v="0"/>
    <x v="4567"/>
    <x v="3"/>
    <x v="1"/>
    <n v="0.5"/>
    <n v="4.1666666666666664E-2"/>
  </r>
  <r>
    <x v="5448"/>
    <s v="US-2016-119081"/>
    <x v="171"/>
    <d v="2016-09-19T00:00:00"/>
    <s v="Standard Class"/>
    <s v="TA-21385"/>
    <x v="638"/>
    <x v="2"/>
    <x v="0"/>
    <s v="Olathe"/>
    <x v="41"/>
    <n v="66062"/>
    <x v="2"/>
    <s v="OFF-SU-10000157"/>
    <x v="1"/>
    <x v="14"/>
    <x v="1408"/>
    <x v="3956"/>
    <n v="3"/>
    <n v="0"/>
    <x v="4568"/>
    <x v="2"/>
    <x v="0"/>
    <n v="0.25"/>
    <n v="0.1"/>
  </r>
  <r>
    <x v="5449"/>
    <s v="US-2016-119081"/>
    <x v="171"/>
    <d v="2016-09-19T00:00:00"/>
    <s v="Standard Class"/>
    <s v="TA-21385"/>
    <x v="638"/>
    <x v="2"/>
    <x v="0"/>
    <s v="Olathe"/>
    <x v="41"/>
    <n v="66062"/>
    <x v="2"/>
    <s v="TEC-AC-10001542"/>
    <x v="2"/>
    <x v="11"/>
    <x v="1678"/>
    <x v="3957"/>
    <n v="5"/>
    <n v="0"/>
    <x v="4569"/>
    <x v="2"/>
    <x v="0"/>
    <n v="0.25"/>
    <n v="0.1"/>
  </r>
  <r>
    <x v="5450"/>
    <s v="US-2016-119081"/>
    <x v="171"/>
    <d v="2016-09-19T00:00:00"/>
    <s v="Standard Class"/>
    <s v="TA-21385"/>
    <x v="638"/>
    <x v="2"/>
    <x v="0"/>
    <s v="Olathe"/>
    <x v="41"/>
    <n v="66062"/>
    <x v="2"/>
    <s v="OFF-BI-10004519"/>
    <x v="1"/>
    <x v="8"/>
    <x v="889"/>
    <x v="3958"/>
    <n v="2"/>
    <n v="0"/>
    <x v="4570"/>
    <x v="2"/>
    <x v="0"/>
    <n v="0.25"/>
    <n v="0.1"/>
  </r>
  <r>
    <x v="5451"/>
    <s v="US-2016-119081"/>
    <x v="171"/>
    <d v="2016-09-19T00:00:00"/>
    <s v="Standard Class"/>
    <s v="TA-21385"/>
    <x v="638"/>
    <x v="2"/>
    <x v="0"/>
    <s v="Olathe"/>
    <x v="41"/>
    <n v="66062"/>
    <x v="2"/>
    <s v="FUR-FU-10003464"/>
    <x v="0"/>
    <x v="5"/>
    <x v="1479"/>
    <x v="1100"/>
    <n v="2"/>
    <n v="0"/>
    <x v="4571"/>
    <x v="2"/>
    <x v="0"/>
    <n v="0.25"/>
    <n v="0.1"/>
  </r>
  <r>
    <x v="5452"/>
    <s v="CA-2018-140613"/>
    <x v="405"/>
    <d v="2018-07-29T00:00:00"/>
    <s v="Standard Class"/>
    <s v="KN-16705"/>
    <x v="607"/>
    <x v="2"/>
    <x v="0"/>
    <s v="Sparks"/>
    <x v="33"/>
    <n v="89431"/>
    <x v="1"/>
    <s v="OFF-SU-10004261"/>
    <x v="1"/>
    <x v="14"/>
    <x v="610"/>
    <x v="3959"/>
    <n v="5"/>
    <n v="0"/>
    <x v="4572"/>
    <x v="1"/>
    <x v="0"/>
    <n v="1"/>
    <n v="6.6666666666666666E-2"/>
  </r>
  <r>
    <x v="5453"/>
    <s v="US-2019-108700"/>
    <x v="240"/>
    <d v="2019-05-23T00:00:00"/>
    <s v="Standard Class"/>
    <s v="PJ-18835"/>
    <x v="601"/>
    <x v="1"/>
    <x v="0"/>
    <s v="Rockford"/>
    <x v="10"/>
    <n v="61107"/>
    <x v="2"/>
    <s v="OFF-PA-10004733"/>
    <x v="1"/>
    <x v="10"/>
    <x v="1580"/>
    <x v="3960"/>
    <n v="6"/>
    <n v="0.2"/>
    <x v="4573"/>
    <x v="2"/>
    <x v="0"/>
    <n v="1"/>
    <n v="7.6923076923076927E-2"/>
  </r>
  <r>
    <x v="5454"/>
    <s v="CA-2019-160962"/>
    <x v="1045"/>
    <d v="2019-05-02T00:00:00"/>
    <s v="Standard Class"/>
    <s v="MC-17605"/>
    <x v="204"/>
    <x v="1"/>
    <x v="0"/>
    <s v="Philadelphia"/>
    <x v="9"/>
    <n v="19143"/>
    <x v="3"/>
    <s v="OFF-ST-10001325"/>
    <x v="1"/>
    <x v="4"/>
    <x v="471"/>
    <x v="3961"/>
    <n v="1"/>
    <n v="0.2"/>
    <x v="4574"/>
    <x v="3"/>
    <x v="0"/>
    <n v="0.5"/>
    <n v="5.5555555555555552E-2"/>
  </r>
  <r>
    <x v="5455"/>
    <s v="CA-2019-160962"/>
    <x v="1045"/>
    <d v="2019-05-02T00:00:00"/>
    <s v="Standard Class"/>
    <s v="MC-17605"/>
    <x v="204"/>
    <x v="1"/>
    <x v="0"/>
    <s v="Philadelphia"/>
    <x v="9"/>
    <n v="19143"/>
    <x v="3"/>
    <s v="OFF-AR-10003056"/>
    <x v="1"/>
    <x v="6"/>
    <x v="18"/>
    <x v="1312"/>
    <n v="2"/>
    <n v="0.2"/>
    <x v="4575"/>
    <x v="3"/>
    <x v="0"/>
    <n v="0.5"/>
    <n v="5.5555555555555552E-2"/>
  </r>
  <r>
    <x v="5456"/>
    <s v="CA-2019-130631"/>
    <x v="614"/>
    <d v="2020-01-02T00:00:00"/>
    <s v="Standard Class"/>
    <s v="BS-11755"/>
    <x v="94"/>
    <x v="0"/>
    <x v="0"/>
    <s v="Edmonds"/>
    <x v="4"/>
    <n v="98026"/>
    <x v="1"/>
    <s v="OFF-FA-10000089"/>
    <x v="1"/>
    <x v="13"/>
    <x v="1732"/>
    <x v="3962"/>
    <n v="5"/>
    <n v="0"/>
    <x v="4576"/>
    <x v="1"/>
    <x v="1"/>
    <n v="0.5"/>
    <n v="7.1428571428571425E-2"/>
  </r>
  <r>
    <x v="5457"/>
    <s v="CA-2019-130631"/>
    <x v="614"/>
    <d v="2020-01-02T00:00:00"/>
    <s v="Standard Class"/>
    <s v="BS-11755"/>
    <x v="94"/>
    <x v="0"/>
    <x v="0"/>
    <s v="Edmonds"/>
    <x v="4"/>
    <n v="98026"/>
    <x v="1"/>
    <s v="FUR-FU-10004093"/>
    <x v="0"/>
    <x v="5"/>
    <x v="1168"/>
    <x v="3776"/>
    <n v="2"/>
    <n v="0"/>
    <x v="4577"/>
    <x v="1"/>
    <x v="1"/>
    <n v="0.5"/>
    <n v="7.1428571428571425E-2"/>
  </r>
  <r>
    <x v="5458"/>
    <s v="CA-2019-116680"/>
    <x v="507"/>
    <d v="2019-09-06T00:00:00"/>
    <s v="Second Class"/>
    <s v="PK-19075"/>
    <x v="7"/>
    <x v="0"/>
    <x v="0"/>
    <s v="San Francisco"/>
    <x v="1"/>
    <n v="94122"/>
    <x v="1"/>
    <s v="OFF-BI-10004022"/>
    <x v="1"/>
    <x v="8"/>
    <x v="755"/>
    <x v="3963"/>
    <n v="6"/>
    <n v="0.2"/>
    <x v="2168"/>
    <x v="1"/>
    <x v="0"/>
    <n v="0.5"/>
    <n v="0.04"/>
  </r>
  <r>
    <x v="5459"/>
    <s v="CA-2019-116680"/>
    <x v="507"/>
    <d v="2019-09-06T00:00:00"/>
    <s v="Second Class"/>
    <s v="PK-19075"/>
    <x v="7"/>
    <x v="0"/>
    <x v="0"/>
    <s v="San Francisco"/>
    <x v="1"/>
    <n v="94122"/>
    <x v="1"/>
    <s v="FUR-TA-10001771"/>
    <x v="0"/>
    <x v="3"/>
    <x v="1733"/>
    <x v="3964"/>
    <n v="8"/>
    <n v="0.2"/>
    <x v="4578"/>
    <x v="1"/>
    <x v="0"/>
    <n v="0.5"/>
    <n v="0.04"/>
  </r>
  <r>
    <x v="5460"/>
    <s v="US-2016-107405"/>
    <x v="90"/>
    <d v="2016-03-25T00:00:00"/>
    <s v="Standard Class"/>
    <s v="TS-21205"/>
    <x v="131"/>
    <x v="1"/>
    <x v="0"/>
    <s v="Asheville"/>
    <x v="3"/>
    <n v="28806"/>
    <x v="0"/>
    <s v="OFF-ST-10002301"/>
    <x v="1"/>
    <x v="4"/>
    <x v="1499"/>
    <x v="3965"/>
    <n v="1"/>
    <n v="0.2"/>
    <x v="4579"/>
    <x v="0"/>
    <x v="0"/>
    <n v="1"/>
    <n v="5.2631578947368418E-2"/>
  </r>
  <r>
    <x v="5461"/>
    <s v="CA-2019-101574"/>
    <x v="394"/>
    <d v="2019-10-04T00:00:00"/>
    <s v="Standard Class"/>
    <s v="BD-11725"/>
    <x v="232"/>
    <x v="0"/>
    <x v="0"/>
    <s v="Los Angeles"/>
    <x v="1"/>
    <n v="90032"/>
    <x v="1"/>
    <s v="FUR-FU-10001706"/>
    <x v="0"/>
    <x v="5"/>
    <x v="50"/>
    <x v="357"/>
    <n v="3"/>
    <n v="0"/>
    <x v="3650"/>
    <x v="1"/>
    <x v="1"/>
    <n v="1"/>
    <n v="0.1"/>
  </r>
  <r>
    <x v="5462"/>
    <s v="CA-2016-146591"/>
    <x v="1046"/>
    <d v="2016-01-20T00:00:00"/>
    <s v="First Class"/>
    <s v="TS-21340"/>
    <x v="358"/>
    <x v="0"/>
    <x v="0"/>
    <s v="Scottsdale"/>
    <x v="16"/>
    <n v="85254"/>
    <x v="1"/>
    <s v="OFF-BI-10003676"/>
    <x v="1"/>
    <x v="8"/>
    <x v="824"/>
    <x v="3966"/>
    <n v="10"/>
    <n v="0.7"/>
    <x v="4580"/>
    <x v="1"/>
    <x v="0"/>
    <n v="0.25"/>
    <n v="8.3333333333333329E-2"/>
  </r>
  <r>
    <x v="5463"/>
    <s v="CA-2016-146591"/>
    <x v="1046"/>
    <d v="2016-01-20T00:00:00"/>
    <s v="First Class"/>
    <s v="TS-21340"/>
    <x v="358"/>
    <x v="0"/>
    <x v="0"/>
    <s v="Scottsdale"/>
    <x v="16"/>
    <n v="85254"/>
    <x v="1"/>
    <s v="OFF-PA-10000659"/>
    <x v="1"/>
    <x v="10"/>
    <x v="1295"/>
    <x v="3967"/>
    <n v="4"/>
    <n v="0.2"/>
    <x v="4581"/>
    <x v="1"/>
    <x v="0"/>
    <n v="0.25"/>
    <n v="8.3333333333333329E-2"/>
  </r>
  <r>
    <x v="5464"/>
    <s v="CA-2016-146591"/>
    <x v="1046"/>
    <d v="2016-01-20T00:00:00"/>
    <s v="First Class"/>
    <s v="TS-21340"/>
    <x v="358"/>
    <x v="0"/>
    <x v="0"/>
    <s v="Scottsdale"/>
    <x v="16"/>
    <n v="85254"/>
    <x v="1"/>
    <s v="OFF-EN-10002504"/>
    <x v="1"/>
    <x v="12"/>
    <x v="113"/>
    <x v="3968"/>
    <n v="5"/>
    <n v="0.2"/>
    <x v="2960"/>
    <x v="1"/>
    <x v="0"/>
    <n v="0.25"/>
    <n v="8.3333333333333329E-2"/>
  </r>
  <r>
    <x v="5465"/>
    <s v="CA-2016-146591"/>
    <x v="1046"/>
    <d v="2016-01-20T00:00:00"/>
    <s v="First Class"/>
    <s v="TS-21340"/>
    <x v="358"/>
    <x v="0"/>
    <x v="0"/>
    <s v="Scottsdale"/>
    <x v="16"/>
    <n v="85254"/>
    <x v="1"/>
    <s v="FUR-BO-10001972"/>
    <x v="0"/>
    <x v="0"/>
    <x v="367"/>
    <x v="3969"/>
    <n v="5"/>
    <n v="0.7"/>
    <x v="4582"/>
    <x v="1"/>
    <x v="0"/>
    <n v="0.25"/>
    <n v="8.3333333333333329E-2"/>
  </r>
  <r>
    <x v="5466"/>
    <s v="CA-2016-107706"/>
    <x v="1047"/>
    <d v="2016-02-19T00:00:00"/>
    <s v="Second Class"/>
    <s v="ST-20530"/>
    <x v="461"/>
    <x v="0"/>
    <x v="0"/>
    <s v="Houston"/>
    <x v="5"/>
    <n v="77095"/>
    <x v="2"/>
    <s v="OFF-PA-10000466"/>
    <x v="1"/>
    <x v="10"/>
    <x v="942"/>
    <x v="3970"/>
    <n v="3"/>
    <n v="0.2"/>
    <x v="4583"/>
    <x v="2"/>
    <x v="0"/>
    <n v="1"/>
    <n v="8.3333333333333329E-2"/>
  </r>
  <r>
    <x v="5467"/>
    <s v="CA-2018-122448"/>
    <x v="632"/>
    <d v="2018-06-14T00:00:00"/>
    <s v="Standard Class"/>
    <s v="DB-13210"/>
    <x v="203"/>
    <x v="0"/>
    <x v="0"/>
    <s v="San Francisco"/>
    <x v="1"/>
    <n v="94109"/>
    <x v="1"/>
    <s v="FUR-CH-10002774"/>
    <x v="0"/>
    <x v="1"/>
    <x v="23"/>
    <x v="1919"/>
    <n v="3"/>
    <n v="0.2"/>
    <x v="2063"/>
    <x v="1"/>
    <x v="0"/>
    <n v="1"/>
    <n v="4.7619047619047616E-2"/>
  </r>
  <r>
    <x v="5468"/>
    <s v="CA-2016-132451"/>
    <x v="467"/>
    <d v="2016-09-27T00:00:00"/>
    <s v="First Class"/>
    <s v="KF-16285"/>
    <x v="580"/>
    <x v="2"/>
    <x v="0"/>
    <s v="San Diego"/>
    <x v="1"/>
    <n v="92105"/>
    <x v="1"/>
    <s v="FUR-CH-10000454"/>
    <x v="0"/>
    <x v="1"/>
    <x v="1"/>
    <x v="2282"/>
    <n v="3"/>
    <n v="0.2"/>
    <x v="2467"/>
    <x v="1"/>
    <x v="0"/>
    <n v="0.5"/>
    <n v="5.5555555555555552E-2"/>
  </r>
  <r>
    <x v="5469"/>
    <s v="CA-2016-132451"/>
    <x v="467"/>
    <d v="2016-09-27T00:00:00"/>
    <s v="First Class"/>
    <s v="KF-16285"/>
    <x v="580"/>
    <x v="2"/>
    <x v="0"/>
    <s v="San Diego"/>
    <x v="1"/>
    <n v="92105"/>
    <x v="1"/>
    <s v="OFF-PA-10004888"/>
    <x v="1"/>
    <x v="10"/>
    <x v="968"/>
    <x v="541"/>
    <n v="3"/>
    <n v="0"/>
    <x v="551"/>
    <x v="1"/>
    <x v="0"/>
    <n v="0.5"/>
    <n v="5.5555555555555552E-2"/>
  </r>
  <r>
    <x v="5470"/>
    <s v="CA-2018-158547"/>
    <x v="198"/>
    <d v="2018-06-04T00:00:00"/>
    <s v="Standard Class"/>
    <s v="JM-16195"/>
    <x v="594"/>
    <x v="0"/>
    <x v="0"/>
    <s v="Hamilton"/>
    <x v="24"/>
    <n v="45011"/>
    <x v="3"/>
    <s v="OFF-AP-10003842"/>
    <x v="1"/>
    <x v="9"/>
    <x v="1256"/>
    <x v="3971"/>
    <n v="5"/>
    <n v="0.2"/>
    <x v="4584"/>
    <x v="3"/>
    <x v="0"/>
    <n v="1"/>
    <n v="5.2631578947368418E-2"/>
  </r>
  <r>
    <x v="5471"/>
    <s v="CA-2019-116946"/>
    <x v="484"/>
    <d v="2019-12-23T00:00:00"/>
    <s v="Standard Class"/>
    <s v="TS-21505"/>
    <x v="700"/>
    <x v="0"/>
    <x v="0"/>
    <s v="Parker"/>
    <x v="22"/>
    <n v="80134"/>
    <x v="1"/>
    <s v="FUR-FU-10000320"/>
    <x v="0"/>
    <x v="5"/>
    <x v="1521"/>
    <x v="3972"/>
    <n v="5"/>
    <n v="0.2"/>
    <x v="4585"/>
    <x v="1"/>
    <x v="0"/>
    <n v="0.33333333333333331"/>
    <n v="7.1428571428571425E-2"/>
  </r>
  <r>
    <x v="5472"/>
    <s v="CA-2019-116946"/>
    <x v="484"/>
    <d v="2019-12-23T00:00:00"/>
    <s v="Standard Class"/>
    <s v="TS-21505"/>
    <x v="700"/>
    <x v="0"/>
    <x v="0"/>
    <s v="Parker"/>
    <x v="22"/>
    <n v="80134"/>
    <x v="1"/>
    <s v="OFF-ST-10002554"/>
    <x v="1"/>
    <x v="4"/>
    <x v="1153"/>
    <x v="1617"/>
    <n v="2"/>
    <n v="0.2"/>
    <x v="1712"/>
    <x v="1"/>
    <x v="0"/>
    <n v="0.33333333333333331"/>
    <n v="7.1428571428571425E-2"/>
  </r>
  <r>
    <x v="5473"/>
    <s v="CA-2019-116946"/>
    <x v="484"/>
    <d v="2019-12-23T00:00:00"/>
    <s v="Standard Class"/>
    <s v="TS-21505"/>
    <x v="700"/>
    <x v="0"/>
    <x v="0"/>
    <s v="Parker"/>
    <x v="22"/>
    <n v="80134"/>
    <x v="1"/>
    <s v="FUR-BO-10000468"/>
    <x v="0"/>
    <x v="0"/>
    <x v="1180"/>
    <x v="3973"/>
    <n v="7"/>
    <n v="0.7"/>
    <x v="4586"/>
    <x v="1"/>
    <x v="0"/>
    <n v="0.33333333333333331"/>
    <n v="7.1428571428571425E-2"/>
  </r>
  <r>
    <x v="5474"/>
    <s v="CA-2019-121741"/>
    <x v="377"/>
    <d v="2019-12-26T00:00:00"/>
    <s v="Same Day"/>
    <s v="YC-21895"/>
    <x v="289"/>
    <x v="1"/>
    <x v="0"/>
    <s v="Fremont"/>
    <x v="8"/>
    <n v="68025"/>
    <x v="2"/>
    <s v="OFF-ST-10004459"/>
    <x v="1"/>
    <x v="4"/>
    <x v="459"/>
    <x v="3974"/>
    <n v="2"/>
    <n v="0"/>
    <x v="4587"/>
    <x v="2"/>
    <x v="0"/>
    <n v="1"/>
    <n v="0.125"/>
  </r>
  <r>
    <x v="5475"/>
    <s v="CA-2019-169691"/>
    <x v="140"/>
    <d v="2019-06-18T00:00:00"/>
    <s v="First Class"/>
    <s v="Dp-13240"/>
    <x v="656"/>
    <x v="2"/>
    <x v="0"/>
    <s v="Maple Grove"/>
    <x v="11"/>
    <n v="55369"/>
    <x v="2"/>
    <s v="OFF-LA-10002312"/>
    <x v="1"/>
    <x v="2"/>
    <x v="579"/>
    <x v="1851"/>
    <n v="3"/>
    <n v="0"/>
    <x v="1986"/>
    <x v="2"/>
    <x v="0"/>
    <n v="0.33333333333333331"/>
    <n v="3.4482758620689655E-2"/>
  </r>
  <r>
    <x v="5476"/>
    <s v="CA-2019-169691"/>
    <x v="140"/>
    <d v="2019-06-18T00:00:00"/>
    <s v="First Class"/>
    <s v="Dp-13240"/>
    <x v="656"/>
    <x v="2"/>
    <x v="0"/>
    <s v="Maple Grove"/>
    <x v="11"/>
    <n v="55369"/>
    <x v="2"/>
    <s v="OFF-ST-10001291"/>
    <x v="1"/>
    <x v="4"/>
    <x v="1026"/>
    <x v="3975"/>
    <n v="5"/>
    <n v="0"/>
    <x v="4588"/>
    <x v="2"/>
    <x v="0"/>
    <n v="0.33333333333333331"/>
    <n v="3.4482758620689655E-2"/>
  </r>
  <r>
    <x v="5477"/>
    <s v="CA-2019-169691"/>
    <x v="140"/>
    <d v="2019-06-18T00:00:00"/>
    <s v="First Class"/>
    <s v="Dp-13240"/>
    <x v="656"/>
    <x v="2"/>
    <x v="0"/>
    <s v="Maple Grove"/>
    <x v="11"/>
    <n v="55369"/>
    <x v="2"/>
    <s v="OFF-PA-10003022"/>
    <x v="1"/>
    <x v="10"/>
    <x v="1653"/>
    <x v="1465"/>
    <n v="3"/>
    <n v="0"/>
    <x v="1544"/>
    <x v="2"/>
    <x v="0"/>
    <n v="0.33333333333333331"/>
    <n v="3.4482758620689655E-2"/>
  </r>
  <r>
    <x v="5478"/>
    <s v="CA-2018-121356"/>
    <x v="73"/>
    <d v="2018-11-24T00:00:00"/>
    <s v="Standard Class"/>
    <s v="SJ-20500"/>
    <x v="81"/>
    <x v="0"/>
    <x v="0"/>
    <s v="Newark"/>
    <x v="13"/>
    <n v="19711"/>
    <x v="3"/>
    <s v="OFF-BI-10002133"/>
    <x v="1"/>
    <x v="8"/>
    <x v="1147"/>
    <x v="3233"/>
    <n v="3"/>
    <n v="0"/>
    <x v="4589"/>
    <x v="3"/>
    <x v="0"/>
    <n v="1"/>
    <n v="0.14285714285714285"/>
  </r>
  <r>
    <x v="5479"/>
    <s v="CA-2016-101770"/>
    <x v="691"/>
    <d v="2016-04-04T00:00:00"/>
    <s v="Standard Class"/>
    <s v="KB-16240"/>
    <x v="208"/>
    <x v="1"/>
    <x v="0"/>
    <s v="Miami"/>
    <x v="2"/>
    <n v="33180"/>
    <x v="0"/>
    <s v="OFF-BI-10001097"/>
    <x v="1"/>
    <x v="8"/>
    <x v="797"/>
    <x v="3976"/>
    <n v="1"/>
    <n v="0.7"/>
    <x v="4590"/>
    <x v="0"/>
    <x v="0"/>
    <n v="1"/>
    <n v="0.1"/>
  </r>
  <r>
    <x v="5480"/>
    <s v="CA-2019-105487"/>
    <x v="1048"/>
    <d v="2019-10-14T00:00:00"/>
    <s v="Standard Class"/>
    <s v="CS-12250"/>
    <x v="294"/>
    <x v="1"/>
    <x v="0"/>
    <s v="San Diego"/>
    <x v="1"/>
    <n v="92105"/>
    <x v="1"/>
    <s v="TEC-PH-10001336"/>
    <x v="2"/>
    <x v="7"/>
    <x v="950"/>
    <x v="3977"/>
    <n v="1"/>
    <n v="0.2"/>
    <x v="4591"/>
    <x v="1"/>
    <x v="0"/>
    <n v="0.25"/>
    <n v="3.5714285714285712E-2"/>
  </r>
  <r>
    <x v="5481"/>
    <s v="CA-2019-105487"/>
    <x v="1048"/>
    <d v="2019-10-14T00:00:00"/>
    <s v="Standard Class"/>
    <s v="CS-12250"/>
    <x v="294"/>
    <x v="1"/>
    <x v="0"/>
    <s v="San Diego"/>
    <x v="1"/>
    <n v="92105"/>
    <x v="1"/>
    <s v="TEC-AC-10002305"/>
    <x v="2"/>
    <x v="11"/>
    <x v="1530"/>
    <x v="3978"/>
    <n v="2"/>
    <n v="0"/>
    <x v="4592"/>
    <x v="1"/>
    <x v="0"/>
    <n v="0.25"/>
    <n v="3.5714285714285712E-2"/>
  </r>
  <r>
    <x v="5482"/>
    <s v="CA-2019-105487"/>
    <x v="1048"/>
    <d v="2019-10-14T00:00:00"/>
    <s v="Standard Class"/>
    <s v="CS-12250"/>
    <x v="294"/>
    <x v="1"/>
    <x v="0"/>
    <s v="San Diego"/>
    <x v="1"/>
    <n v="92105"/>
    <x v="1"/>
    <s v="TEC-AC-10003610"/>
    <x v="2"/>
    <x v="11"/>
    <x v="603"/>
    <x v="3979"/>
    <n v="4"/>
    <n v="0"/>
    <x v="4593"/>
    <x v="1"/>
    <x v="0"/>
    <n v="0.25"/>
    <n v="3.5714285714285712E-2"/>
  </r>
  <r>
    <x v="5483"/>
    <s v="CA-2019-105487"/>
    <x v="1048"/>
    <d v="2019-10-14T00:00:00"/>
    <s v="Standard Class"/>
    <s v="CS-12250"/>
    <x v="294"/>
    <x v="1"/>
    <x v="0"/>
    <s v="San Diego"/>
    <x v="1"/>
    <n v="92105"/>
    <x v="1"/>
    <s v="OFF-ST-10002301"/>
    <x v="1"/>
    <x v="4"/>
    <x v="1499"/>
    <x v="1390"/>
    <n v="2"/>
    <n v="0"/>
    <x v="4594"/>
    <x v="1"/>
    <x v="0"/>
    <n v="0.25"/>
    <n v="3.5714285714285712E-2"/>
  </r>
  <r>
    <x v="5484"/>
    <s v="CA-2019-148999"/>
    <x v="289"/>
    <d v="2019-02-04T00:00:00"/>
    <s v="Standard Class"/>
    <s v="EB-13870"/>
    <x v="12"/>
    <x v="0"/>
    <x v="0"/>
    <s v="Miami"/>
    <x v="2"/>
    <n v="33142"/>
    <x v="0"/>
    <s v="FUR-CH-10002044"/>
    <x v="0"/>
    <x v="1"/>
    <x v="1734"/>
    <x v="3442"/>
    <n v="4"/>
    <n v="0.2"/>
    <x v="4595"/>
    <x v="0"/>
    <x v="0"/>
    <n v="1"/>
    <n v="9.0909090909090912E-2"/>
  </r>
  <r>
    <x v="5485"/>
    <s v="CA-2016-107573"/>
    <x v="432"/>
    <d v="2016-12-17T00:00:00"/>
    <s v="Standard Class"/>
    <s v="PB-19150"/>
    <x v="171"/>
    <x v="0"/>
    <x v="0"/>
    <s v="Miami"/>
    <x v="2"/>
    <n v="33178"/>
    <x v="0"/>
    <s v="OFF-EN-10001099"/>
    <x v="1"/>
    <x v="12"/>
    <x v="153"/>
    <x v="3032"/>
    <n v="3"/>
    <n v="0.2"/>
    <x v="3384"/>
    <x v="0"/>
    <x v="0"/>
    <n v="1"/>
    <n v="9.0909090909090912E-2"/>
  </r>
  <r>
    <x v="5486"/>
    <s v="CA-2017-156608"/>
    <x v="1040"/>
    <d v="2017-10-29T00:00:00"/>
    <s v="Standard Class"/>
    <s v="MT-18070"/>
    <x v="192"/>
    <x v="2"/>
    <x v="0"/>
    <s v="San Antonio"/>
    <x v="5"/>
    <n v="78207"/>
    <x v="2"/>
    <s v="OFF-BI-10004140"/>
    <x v="1"/>
    <x v="8"/>
    <x v="307"/>
    <x v="3980"/>
    <n v="4"/>
    <n v="0.8"/>
    <x v="4596"/>
    <x v="2"/>
    <x v="0"/>
    <n v="1"/>
    <n v="9.0909090909090912E-2"/>
  </r>
  <r>
    <x v="5487"/>
    <s v="CA-2019-134495"/>
    <x v="719"/>
    <d v="2019-04-04T00:00:00"/>
    <s v="Second Class"/>
    <s v="BF-11020"/>
    <x v="292"/>
    <x v="1"/>
    <x v="0"/>
    <s v="Jacksonville"/>
    <x v="2"/>
    <n v="32216"/>
    <x v="0"/>
    <s v="TEC-PH-10004897"/>
    <x v="2"/>
    <x v="7"/>
    <x v="1124"/>
    <x v="112"/>
    <n v="3"/>
    <n v="0.2"/>
    <x v="3728"/>
    <x v="0"/>
    <x v="0"/>
    <n v="0.25"/>
    <n v="4.7619047619047616E-2"/>
  </r>
  <r>
    <x v="5488"/>
    <s v="CA-2019-134495"/>
    <x v="719"/>
    <d v="2019-04-04T00:00:00"/>
    <s v="Second Class"/>
    <s v="BF-11020"/>
    <x v="292"/>
    <x v="1"/>
    <x v="0"/>
    <s v="Jacksonville"/>
    <x v="2"/>
    <n v="32216"/>
    <x v="0"/>
    <s v="OFF-LA-10000262"/>
    <x v="1"/>
    <x v="2"/>
    <x v="941"/>
    <x v="303"/>
    <n v="3"/>
    <n v="0.2"/>
    <x v="308"/>
    <x v="0"/>
    <x v="0"/>
    <n v="0.25"/>
    <n v="4.7619047619047616E-2"/>
  </r>
  <r>
    <x v="5489"/>
    <s v="CA-2019-134495"/>
    <x v="719"/>
    <d v="2019-04-04T00:00:00"/>
    <s v="Second Class"/>
    <s v="BF-11020"/>
    <x v="292"/>
    <x v="1"/>
    <x v="0"/>
    <s v="Jacksonville"/>
    <x v="2"/>
    <n v="32216"/>
    <x v="0"/>
    <s v="OFF-AP-10002222"/>
    <x v="1"/>
    <x v="9"/>
    <x v="360"/>
    <x v="3981"/>
    <n v="3"/>
    <n v="0.2"/>
    <x v="4597"/>
    <x v="0"/>
    <x v="0"/>
    <n v="0.25"/>
    <n v="4.7619047619047616E-2"/>
  </r>
  <r>
    <x v="5490"/>
    <s v="CA-2019-134495"/>
    <x v="719"/>
    <d v="2019-04-04T00:00:00"/>
    <s v="Second Class"/>
    <s v="BF-11020"/>
    <x v="292"/>
    <x v="1"/>
    <x v="0"/>
    <s v="Jacksonville"/>
    <x v="2"/>
    <n v="32216"/>
    <x v="0"/>
    <s v="FUR-CH-10003774"/>
    <x v="0"/>
    <x v="1"/>
    <x v="1194"/>
    <x v="287"/>
    <n v="3"/>
    <n v="0.2"/>
    <x v="4598"/>
    <x v="0"/>
    <x v="0"/>
    <n v="0.25"/>
    <n v="4.7619047619047616E-2"/>
  </r>
  <r>
    <x v="5491"/>
    <s v="CA-2019-164098"/>
    <x v="795"/>
    <d v="2019-01-27T00:00:00"/>
    <s v="First Class"/>
    <s v="CG-12520"/>
    <x v="0"/>
    <x v="0"/>
    <x v="0"/>
    <s v="Houston"/>
    <x v="5"/>
    <n v="77070"/>
    <x v="2"/>
    <s v="OFF-ST-10000615"/>
    <x v="1"/>
    <x v="4"/>
    <x v="75"/>
    <x v="1333"/>
    <n v="2"/>
    <n v="0.2"/>
    <x v="4599"/>
    <x v="2"/>
    <x v="0"/>
    <n v="1"/>
    <n v="0.2"/>
  </r>
  <r>
    <x v="5492"/>
    <s v="CA-2016-105249"/>
    <x v="683"/>
    <d v="2016-11-28T00:00:00"/>
    <s v="Same Day"/>
    <s v="DH-13675"/>
    <x v="723"/>
    <x v="2"/>
    <x v="0"/>
    <s v="San Francisco"/>
    <x v="1"/>
    <n v="94122"/>
    <x v="1"/>
    <s v="OFF-SU-10001225"/>
    <x v="1"/>
    <x v="14"/>
    <x v="327"/>
    <x v="351"/>
    <n v="2"/>
    <n v="0"/>
    <x v="359"/>
    <x v="1"/>
    <x v="0"/>
    <n v="0.33333333333333331"/>
    <n v="9.0909090909090912E-2"/>
  </r>
  <r>
    <x v="5493"/>
    <s v="CA-2016-105249"/>
    <x v="683"/>
    <d v="2016-11-28T00:00:00"/>
    <s v="Same Day"/>
    <s v="DH-13675"/>
    <x v="723"/>
    <x v="2"/>
    <x v="0"/>
    <s v="San Francisco"/>
    <x v="1"/>
    <n v="94122"/>
    <x v="1"/>
    <s v="OFF-LA-10002043"/>
    <x v="1"/>
    <x v="2"/>
    <x v="255"/>
    <x v="1417"/>
    <n v="4"/>
    <n v="0"/>
    <x v="1492"/>
    <x v="1"/>
    <x v="0"/>
    <n v="0.33333333333333331"/>
    <n v="9.0909090909090912E-2"/>
  </r>
  <r>
    <x v="5494"/>
    <s v="CA-2016-105249"/>
    <x v="683"/>
    <d v="2016-11-28T00:00:00"/>
    <s v="Same Day"/>
    <s v="DH-13675"/>
    <x v="723"/>
    <x v="2"/>
    <x v="0"/>
    <s v="San Francisco"/>
    <x v="1"/>
    <n v="94122"/>
    <x v="1"/>
    <s v="FUR-BO-10000330"/>
    <x v="0"/>
    <x v="0"/>
    <x v="1107"/>
    <x v="1527"/>
    <n v="4"/>
    <n v="0.15"/>
    <x v="1614"/>
    <x v="1"/>
    <x v="0"/>
    <n v="0.33333333333333331"/>
    <n v="9.0909090909090912E-2"/>
  </r>
  <r>
    <x v="5495"/>
    <s v="CA-2017-113523"/>
    <x v="406"/>
    <d v="2017-09-08T00:00:00"/>
    <s v="Standard Class"/>
    <s v="SC-20440"/>
    <x v="464"/>
    <x v="1"/>
    <x v="0"/>
    <s v="Philadelphia"/>
    <x v="9"/>
    <n v="19140"/>
    <x v="3"/>
    <s v="OFF-BI-10001249"/>
    <x v="1"/>
    <x v="8"/>
    <x v="1191"/>
    <x v="3056"/>
    <n v="4"/>
    <n v="0.7"/>
    <x v="3417"/>
    <x v="3"/>
    <x v="0"/>
    <n v="1"/>
    <n v="0.1"/>
  </r>
  <r>
    <x v="5496"/>
    <s v="CA-2019-117821"/>
    <x v="492"/>
    <d v="2019-06-16T00:00:00"/>
    <s v="Standard Class"/>
    <s v="HG-15025"/>
    <x v="643"/>
    <x v="0"/>
    <x v="0"/>
    <s v="Marion"/>
    <x v="24"/>
    <n v="43302"/>
    <x v="3"/>
    <s v="TEC-AC-10004469"/>
    <x v="2"/>
    <x v="11"/>
    <x v="241"/>
    <x v="3982"/>
    <n v="2"/>
    <n v="0.2"/>
    <x v="4600"/>
    <x v="3"/>
    <x v="0"/>
    <n v="1"/>
    <n v="9.0909090909090912E-2"/>
  </r>
  <r>
    <x v="5497"/>
    <s v="CA-2019-164378"/>
    <x v="663"/>
    <d v="2019-07-18T00:00:00"/>
    <s v="Second Class"/>
    <s v="MM-18055"/>
    <x v="514"/>
    <x v="0"/>
    <x v="0"/>
    <s v="New York City"/>
    <x v="15"/>
    <n v="10024"/>
    <x v="3"/>
    <s v="OFF-AR-10001177"/>
    <x v="1"/>
    <x v="6"/>
    <x v="1224"/>
    <x v="2637"/>
    <n v="2"/>
    <n v="0"/>
    <x v="2909"/>
    <x v="3"/>
    <x v="0"/>
    <n v="0.2"/>
    <n v="5.2631578947368418E-2"/>
  </r>
  <r>
    <x v="5498"/>
    <s v="CA-2019-164378"/>
    <x v="663"/>
    <d v="2019-07-18T00:00:00"/>
    <s v="Second Class"/>
    <s v="MM-18055"/>
    <x v="514"/>
    <x v="0"/>
    <x v="0"/>
    <s v="New York City"/>
    <x v="15"/>
    <n v="10024"/>
    <x v="3"/>
    <s v="OFF-LA-10000634"/>
    <x v="1"/>
    <x v="2"/>
    <x v="286"/>
    <x v="1507"/>
    <n v="3"/>
    <n v="0"/>
    <x v="1589"/>
    <x v="3"/>
    <x v="0"/>
    <n v="0.2"/>
    <n v="5.2631578947368418E-2"/>
  </r>
  <r>
    <x v="5499"/>
    <s v="CA-2019-164378"/>
    <x v="663"/>
    <d v="2019-07-18T00:00:00"/>
    <s v="Second Class"/>
    <s v="MM-18055"/>
    <x v="514"/>
    <x v="0"/>
    <x v="0"/>
    <s v="New York City"/>
    <x v="15"/>
    <n v="10024"/>
    <x v="3"/>
    <s v="TEC-AC-10004708"/>
    <x v="2"/>
    <x v="11"/>
    <x v="341"/>
    <x v="365"/>
    <n v="2"/>
    <n v="0"/>
    <x v="374"/>
    <x v="3"/>
    <x v="0"/>
    <n v="0.2"/>
    <n v="5.2631578947368418E-2"/>
  </r>
  <r>
    <x v="5500"/>
    <s v="CA-2019-164378"/>
    <x v="663"/>
    <d v="2019-07-18T00:00:00"/>
    <s v="Second Class"/>
    <s v="MM-18055"/>
    <x v="514"/>
    <x v="0"/>
    <x v="0"/>
    <s v="New York City"/>
    <x v="15"/>
    <n v="10024"/>
    <x v="3"/>
    <s v="FUR-CH-10002084"/>
    <x v="0"/>
    <x v="1"/>
    <x v="1249"/>
    <x v="3983"/>
    <n v="6"/>
    <n v="0.1"/>
    <x v="4601"/>
    <x v="3"/>
    <x v="0"/>
    <n v="0.2"/>
    <n v="5.2631578947368418E-2"/>
  </r>
  <r>
    <x v="5501"/>
    <s v="CA-2019-164378"/>
    <x v="663"/>
    <d v="2019-07-18T00:00:00"/>
    <s v="Second Class"/>
    <s v="MM-18055"/>
    <x v="514"/>
    <x v="0"/>
    <x v="0"/>
    <s v="New York City"/>
    <x v="15"/>
    <n v="10024"/>
    <x v="3"/>
    <s v="OFF-PA-10004519"/>
    <x v="1"/>
    <x v="10"/>
    <x v="1045"/>
    <x v="2482"/>
    <n v="2"/>
    <n v="0"/>
    <x v="4602"/>
    <x v="3"/>
    <x v="0"/>
    <n v="0.2"/>
    <n v="5.2631578947368418E-2"/>
  </r>
  <r>
    <x v="5502"/>
    <s v="CA-2019-127782"/>
    <x v="808"/>
    <d v="2019-11-06T00:00:00"/>
    <s v="Standard Class"/>
    <s v="TH-21115"/>
    <x v="764"/>
    <x v="1"/>
    <x v="0"/>
    <s v="Philadelphia"/>
    <x v="9"/>
    <n v="19140"/>
    <x v="3"/>
    <s v="FUR-FU-10001847"/>
    <x v="0"/>
    <x v="5"/>
    <x v="1364"/>
    <x v="3984"/>
    <n v="1"/>
    <n v="0.2"/>
    <x v="4603"/>
    <x v="3"/>
    <x v="0"/>
    <n v="0.25"/>
    <n v="0.1111111111111111"/>
  </r>
  <r>
    <x v="5503"/>
    <s v="CA-2019-127782"/>
    <x v="808"/>
    <d v="2019-11-06T00:00:00"/>
    <s v="Standard Class"/>
    <s v="TH-21115"/>
    <x v="764"/>
    <x v="1"/>
    <x v="0"/>
    <s v="Philadelphia"/>
    <x v="9"/>
    <n v="19140"/>
    <x v="3"/>
    <s v="OFF-AP-10001962"/>
    <x v="1"/>
    <x v="9"/>
    <x v="1603"/>
    <x v="3985"/>
    <n v="3"/>
    <n v="0.2"/>
    <x v="4604"/>
    <x v="3"/>
    <x v="0"/>
    <n v="0.25"/>
    <n v="0.1111111111111111"/>
  </r>
  <r>
    <x v="5504"/>
    <s v="CA-2019-127782"/>
    <x v="808"/>
    <d v="2019-11-06T00:00:00"/>
    <s v="Standard Class"/>
    <s v="TH-21115"/>
    <x v="764"/>
    <x v="1"/>
    <x v="0"/>
    <s v="Philadelphia"/>
    <x v="9"/>
    <n v="19140"/>
    <x v="3"/>
    <s v="OFF-EN-10003845"/>
    <x v="1"/>
    <x v="12"/>
    <x v="436"/>
    <x v="3179"/>
    <n v="3"/>
    <n v="0.2"/>
    <x v="4605"/>
    <x v="3"/>
    <x v="0"/>
    <n v="0.25"/>
    <n v="0.1111111111111111"/>
  </r>
  <r>
    <x v="5505"/>
    <s v="CA-2019-127782"/>
    <x v="808"/>
    <d v="2019-11-06T00:00:00"/>
    <s v="Standard Class"/>
    <s v="TH-21115"/>
    <x v="764"/>
    <x v="1"/>
    <x v="0"/>
    <s v="Philadelphia"/>
    <x v="9"/>
    <n v="19140"/>
    <x v="3"/>
    <s v="TEC-PH-10001817"/>
    <x v="2"/>
    <x v="7"/>
    <x v="1106"/>
    <x v="3986"/>
    <n v="4"/>
    <n v="0.4"/>
    <x v="4606"/>
    <x v="3"/>
    <x v="0"/>
    <n v="0.25"/>
    <n v="0.1111111111111111"/>
  </r>
  <r>
    <x v="5506"/>
    <s v="US-2018-162026"/>
    <x v="750"/>
    <d v="2018-10-08T00:00:00"/>
    <s v="Same Day"/>
    <s v="JE-15745"/>
    <x v="32"/>
    <x v="0"/>
    <x v="0"/>
    <s v="Los Angeles"/>
    <x v="1"/>
    <n v="90036"/>
    <x v="1"/>
    <s v="OFF-PA-10000167"/>
    <x v="1"/>
    <x v="10"/>
    <x v="1080"/>
    <x v="1168"/>
    <n v="2"/>
    <n v="0"/>
    <x v="4027"/>
    <x v="1"/>
    <x v="0"/>
    <n v="1"/>
    <n v="4.3478260869565216E-2"/>
  </r>
  <r>
    <x v="5507"/>
    <s v="CA-2018-150000"/>
    <x v="143"/>
    <d v="2018-04-14T00:00:00"/>
    <s v="Standard Class"/>
    <s v="PG-18820"/>
    <x v="310"/>
    <x v="0"/>
    <x v="0"/>
    <s v="Smyrna"/>
    <x v="32"/>
    <n v="30080"/>
    <x v="0"/>
    <s v="OFF-EN-10002973"/>
    <x v="1"/>
    <x v="12"/>
    <x v="1328"/>
    <x v="1429"/>
    <n v="4"/>
    <n v="0"/>
    <x v="4607"/>
    <x v="0"/>
    <x v="0"/>
    <n v="1"/>
    <n v="3.8461538461538464E-2"/>
  </r>
  <r>
    <x v="5508"/>
    <s v="CA-2017-168529"/>
    <x v="1049"/>
    <d v="2017-10-12T00:00:00"/>
    <s v="Standard Class"/>
    <s v="MB-17305"/>
    <x v="93"/>
    <x v="0"/>
    <x v="0"/>
    <s v="San Francisco"/>
    <x v="1"/>
    <n v="94122"/>
    <x v="1"/>
    <s v="FUR-FU-10001588"/>
    <x v="0"/>
    <x v="5"/>
    <x v="287"/>
    <x v="1228"/>
    <n v="5"/>
    <n v="0"/>
    <x v="1274"/>
    <x v="1"/>
    <x v="0"/>
    <n v="1"/>
    <n v="5.2631578947368418E-2"/>
  </r>
  <r>
    <x v="5509"/>
    <s v="US-2019-152569"/>
    <x v="356"/>
    <d v="2019-05-20T00:00:00"/>
    <s v="Standard Class"/>
    <s v="JD-16015"/>
    <x v="557"/>
    <x v="0"/>
    <x v="0"/>
    <s v="Chicago"/>
    <x v="10"/>
    <n v="60653"/>
    <x v="2"/>
    <s v="OFF-PA-10001736"/>
    <x v="1"/>
    <x v="10"/>
    <x v="130"/>
    <x v="3987"/>
    <n v="2"/>
    <n v="0.2"/>
    <x v="4608"/>
    <x v="2"/>
    <x v="0"/>
    <n v="0.5"/>
    <n v="9.0909090909090912E-2"/>
  </r>
  <r>
    <x v="5510"/>
    <s v="US-2019-152569"/>
    <x v="356"/>
    <d v="2019-05-20T00:00:00"/>
    <s v="Standard Class"/>
    <s v="JD-16015"/>
    <x v="557"/>
    <x v="0"/>
    <x v="0"/>
    <s v="Chicago"/>
    <x v="10"/>
    <n v="60653"/>
    <x v="2"/>
    <s v="TEC-PH-10002185"/>
    <x v="2"/>
    <x v="7"/>
    <x v="1081"/>
    <x v="3988"/>
    <n v="2"/>
    <n v="0.2"/>
    <x v="4609"/>
    <x v="2"/>
    <x v="0"/>
    <n v="0.5"/>
    <n v="9.0909090909090912E-2"/>
  </r>
  <r>
    <x v="5511"/>
    <s v="US-2016-137680"/>
    <x v="1050"/>
    <d v="2016-03-02T00:00:00"/>
    <s v="Standard Class"/>
    <s v="JH-15430"/>
    <x v="371"/>
    <x v="0"/>
    <x v="0"/>
    <s v="Medford"/>
    <x v="21"/>
    <n v="97504"/>
    <x v="1"/>
    <s v="OFF-PA-10000174"/>
    <x v="1"/>
    <x v="10"/>
    <x v="1524"/>
    <x v="2731"/>
    <n v="4"/>
    <n v="0.2"/>
    <x v="3024"/>
    <x v="1"/>
    <x v="0"/>
    <n v="0.5"/>
    <n v="0.14285714285714285"/>
  </r>
  <r>
    <x v="5512"/>
    <s v="US-2016-137680"/>
    <x v="1050"/>
    <d v="2016-03-02T00:00:00"/>
    <s v="Standard Class"/>
    <s v="JH-15430"/>
    <x v="371"/>
    <x v="0"/>
    <x v="0"/>
    <s v="Medford"/>
    <x v="21"/>
    <n v="97504"/>
    <x v="1"/>
    <s v="OFF-PA-10000069"/>
    <x v="1"/>
    <x v="10"/>
    <x v="1578"/>
    <x v="3989"/>
    <n v="3"/>
    <n v="0.2"/>
    <x v="4610"/>
    <x v="1"/>
    <x v="0"/>
    <n v="0.5"/>
    <n v="0.14285714285714285"/>
  </r>
  <r>
    <x v="5513"/>
    <s v="CA-2017-103177"/>
    <x v="1051"/>
    <d v="2017-06-01T00:00:00"/>
    <s v="First Class"/>
    <s v="EN-13780"/>
    <x v="633"/>
    <x v="0"/>
    <x v="0"/>
    <s v="New York City"/>
    <x v="15"/>
    <n v="10009"/>
    <x v="3"/>
    <s v="TEC-PH-10001795"/>
    <x v="2"/>
    <x v="7"/>
    <x v="1735"/>
    <x v="764"/>
    <n v="3"/>
    <n v="0"/>
    <x v="4611"/>
    <x v="3"/>
    <x v="0"/>
    <n v="0.33333333333333331"/>
    <n v="0.1111111111111111"/>
  </r>
  <r>
    <x v="5514"/>
    <s v="CA-2017-103177"/>
    <x v="1051"/>
    <d v="2017-06-01T00:00:00"/>
    <s v="First Class"/>
    <s v="EN-13780"/>
    <x v="633"/>
    <x v="0"/>
    <x v="0"/>
    <s v="New York City"/>
    <x v="15"/>
    <n v="10009"/>
    <x v="3"/>
    <s v="OFF-AP-10004540"/>
    <x v="1"/>
    <x v="9"/>
    <x v="1303"/>
    <x v="1985"/>
    <n v="2"/>
    <n v="0"/>
    <x v="2137"/>
    <x v="3"/>
    <x v="0"/>
    <n v="0.33333333333333331"/>
    <n v="0.1111111111111111"/>
  </r>
  <r>
    <x v="5515"/>
    <s v="CA-2017-103177"/>
    <x v="1051"/>
    <d v="2017-06-01T00:00:00"/>
    <s v="First Class"/>
    <s v="EN-13780"/>
    <x v="633"/>
    <x v="0"/>
    <x v="0"/>
    <s v="New York City"/>
    <x v="15"/>
    <n v="10009"/>
    <x v="3"/>
    <s v="TEC-PH-10001527"/>
    <x v="2"/>
    <x v="7"/>
    <x v="1285"/>
    <x v="3680"/>
    <n v="3"/>
    <n v="0"/>
    <x v="4208"/>
    <x v="3"/>
    <x v="0"/>
    <n v="0.33333333333333331"/>
    <n v="0.1111111111111111"/>
  </r>
  <r>
    <x v="5516"/>
    <s v="US-2018-138408"/>
    <x v="741"/>
    <d v="2018-11-21T00:00:00"/>
    <s v="Second Class"/>
    <s v="KC-16255"/>
    <x v="346"/>
    <x v="1"/>
    <x v="0"/>
    <s v="Huntsville"/>
    <x v="19"/>
    <n v="35810"/>
    <x v="0"/>
    <s v="TEC-AC-10003870"/>
    <x v="2"/>
    <x v="11"/>
    <x v="1727"/>
    <x v="3990"/>
    <n v="4"/>
    <n v="0"/>
    <x v="4612"/>
    <x v="0"/>
    <x v="0"/>
    <n v="1"/>
    <n v="0.1"/>
  </r>
  <r>
    <x v="5517"/>
    <s v="CA-2019-117667"/>
    <x v="769"/>
    <d v="2019-12-09T00:00:00"/>
    <s v="Standard Class"/>
    <s v="MS-17980"/>
    <x v="99"/>
    <x v="1"/>
    <x v="0"/>
    <s v="Philadelphia"/>
    <x v="9"/>
    <n v="19134"/>
    <x v="3"/>
    <s v="FUR-CH-10004540"/>
    <x v="0"/>
    <x v="1"/>
    <x v="871"/>
    <x v="3991"/>
    <n v="10"/>
    <n v="0.3"/>
    <x v="4613"/>
    <x v="3"/>
    <x v="0"/>
    <n v="0.2"/>
    <n v="9.0909090909090912E-2"/>
  </r>
  <r>
    <x v="5518"/>
    <s v="CA-2019-117667"/>
    <x v="769"/>
    <d v="2019-12-09T00:00:00"/>
    <s v="Standard Class"/>
    <s v="MS-17980"/>
    <x v="99"/>
    <x v="1"/>
    <x v="0"/>
    <s v="Philadelphia"/>
    <x v="9"/>
    <n v="19134"/>
    <x v="3"/>
    <s v="FUR-FU-10004093"/>
    <x v="0"/>
    <x v="5"/>
    <x v="1168"/>
    <x v="3992"/>
    <n v="2"/>
    <n v="0.2"/>
    <x v="4614"/>
    <x v="3"/>
    <x v="0"/>
    <n v="0.2"/>
    <n v="9.0909090909090912E-2"/>
  </r>
  <r>
    <x v="5519"/>
    <s v="CA-2019-117667"/>
    <x v="769"/>
    <d v="2019-12-09T00:00:00"/>
    <s v="Standard Class"/>
    <s v="MS-17980"/>
    <x v="99"/>
    <x v="1"/>
    <x v="0"/>
    <s v="Philadelphia"/>
    <x v="9"/>
    <n v="19134"/>
    <x v="3"/>
    <s v="OFF-AR-10000716"/>
    <x v="1"/>
    <x v="6"/>
    <x v="794"/>
    <x v="2569"/>
    <n v="3"/>
    <n v="0.2"/>
    <x v="4615"/>
    <x v="3"/>
    <x v="0"/>
    <n v="0.2"/>
    <n v="9.0909090909090912E-2"/>
  </r>
  <r>
    <x v="5520"/>
    <s v="CA-2019-117667"/>
    <x v="769"/>
    <d v="2019-12-09T00:00:00"/>
    <s v="Standard Class"/>
    <s v="MS-17980"/>
    <x v="99"/>
    <x v="1"/>
    <x v="0"/>
    <s v="Philadelphia"/>
    <x v="9"/>
    <n v="19134"/>
    <x v="3"/>
    <s v="OFF-PA-10002709"/>
    <x v="1"/>
    <x v="10"/>
    <x v="1667"/>
    <x v="100"/>
    <n v="5"/>
    <n v="0.2"/>
    <x v="4616"/>
    <x v="3"/>
    <x v="0"/>
    <n v="0.2"/>
    <n v="9.0909090909090912E-2"/>
  </r>
  <r>
    <x v="5521"/>
    <s v="CA-2019-117667"/>
    <x v="769"/>
    <d v="2019-12-09T00:00:00"/>
    <s v="Standard Class"/>
    <s v="MS-17980"/>
    <x v="99"/>
    <x v="1"/>
    <x v="0"/>
    <s v="Philadelphia"/>
    <x v="9"/>
    <n v="19134"/>
    <x v="3"/>
    <s v="TEC-AC-10000580"/>
    <x v="2"/>
    <x v="11"/>
    <x v="906"/>
    <x v="1309"/>
    <n v="4"/>
    <n v="0.2"/>
    <x v="4617"/>
    <x v="3"/>
    <x v="0"/>
    <n v="0.2"/>
    <n v="9.0909090909090912E-2"/>
  </r>
  <r>
    <x v="5522"/>
    <s v="CA-2018-110982"/>
    <x v="410"/>
    <d v="2018-06-07T00:00:00"/>
    <s v="First Class"/>
    <s v="CK-12205"/>
    <x v="237"/>
    <x v="0"/>
    <x v="0"/>
    <s v="Santa Clara"/>
    <x v="1"/>
    <n v="95051"/>
    <x v="1"/>
    <s v="OFF-BI-10000829"/>
    <x v="1"/>
    <x v="8"/>
    <x v="307"/>
    <x v="3993"/>
    <n v="6"/>
    <n v="0.2"/>
    <x v="4618"/>
    <x v="1"/>
    <x v="0"/>
    <n v="0.5"/>
    <n v="3.125E-2"/>
  </r>
  <r>
    <x v="5523"/>
    <s v="CA-2018-110982"/>
    <x v="410"/>
    <d v="2018-06-07T00:00:00"/>
    <s v="First Class"/>
    <s v="CK-12205"/>
    <x v="237"/>
    <x v="0"/>
    <x v="0"/>
    <s v="Santa Clara"/>
    <x v="1"/>
    <n v="95051"/>
    <x v="1"/>
    <s v="OFF-AP-10004859"/>
    <x v="1"/>
    <x v="9"/>
    <x v="930"/>
    <x v="3994"/>
    <n v="4"/>
    <n v="0"/>
    <x v="4619"/>
    <x v="1"/>
    <x v="0"/>
    <n v="0.5"/>
    <n v="3.125E-2"/>
  </r>
  <r>
    <x v="5524"/>
    <s v="CA-2018-147123"/>
    <x v="107"/>
    <d v="2018-12-12T00:00:00"/>
    <s v="First Class"/>
    <s v="SJ-20125"/>
    <x v="319"/>
    <x v="2"/>
    <x v="0"/>
    <s v="Long Beach"/>
    <x v="1"/>
    <n v="90805"/>
    <x v="1"/>
    <s v="OFF-PA-10000575"/>
    <x v="1"/>
    <x v="10"/>
    <x v="1059"/>
    <x v="3995"/>
    <n v="12"/>
    <n v="0"/>
    <x v="4620"/>
    <x v="1"/>
    <x v="0"/>
    <n v="1"/>
    <n v="4.1666666666666664E-2"/>
  </r>
  <r>
    <x v="5525"/>
    <s v="CA-2019-154501"/>
    <x v="504"/>
    <d v="2019-05-05T00:00:00"/>
    <s v="Standard Class"/>
    <s v="EA-14035"/>
    <x v="105"/>
    <x v="1"/>
    <x v="0"/>
    <s v="Los Angeles"/>
    <x v="1"/>
    <n v="90008"/>
    <x v="1"/>
    <s v="OFF-AR-10002804"/>
    <x v="1"/>
    <x v="6"/>
    <x v="282"/>
    <x v="3996"/>
    <n v="2"/>
    <n v="0"/>
    <x v="4621"/>
    <x v="1"/>
    <x v="0"/>
    <n v="1"/>
    <n v="0.04"/>
  </r>
  <r>
    <x v="5526"/>
    <s v="CA-2019-166933"/>
    <x v="558"/>
    <d v="2019-04-28T00:00:00"/>
    <s v="Standard Class"/>
    <s v="MG-17890"/>
    <x v="450"/>
    <x v="2"/>
    <x v="0"/>
    <s v="Santa Barbara"/>
    <x v="1"/>
    <n v="93101"/>
    <x v="1"/>
    <s v="OFF-FA-10002676"/>
    <x v="1"/>
    <x v="13"/>
    <x v="1078"/>
    <x v="2725"/>
    <n v="1"/>
    <n v="0"/>
    <x v="3016"/>
    <x v="1"/>
    <x v="0"/>
    <n v="1"/>
    <n v="7.6923076923076927E-2"/>
  </r>
  <r>
    <x v="5527"/>
    <s v="CA-2017-142055"/>
    <x v="412"/>
    <d v="2017-05-10T00:00:00"/>
    <s v="First Class"/>
    <s v="AB-10255"/>
    <x v="437"/>
    <x v="2"/>
    <x v="0"/>
    <s v="New York City"/>
    <x v="15"/>
    <n v="10009"/>
    <x v="3"/>
    <s v="OFF-PA-10003465"/>
    <x v="1"/>
    <x v="10"/>
    <x v="423"/>
    <x v="2479"/>
    <n v="2"/>
    <n v="0"/>
    <x v="2714"/>
    <x v="3"/>
    <x v="0"/>
    <n v="1"/>
    <n v="7.1428571428571425E-2"/>
  </r>
  <r>
    <x v="5528"/>
    <s v="CA-2017-137106"/>
    <x v="1052"/>
    <d v="2017-04-04T00:00:00"/>
    <s v="Standard Class"/>
    <s v="SC-20260"/>
    <x v="609"/>
    <x v="1"/>
    <x v="0"/>
    <s v="Jacksonville"/>
    <x v="2"/>
    <n v="32216"/>
    <x v="0"/>
    <s v="TEC-PH-10000011"/>
    <x v="2"/>
    <x v="7"/>
    <x v="223"/>
    <x v="1105"/>
    <n v="5"/>
    <n v="0.2"/>
    <x v="4622"/>
    <x v="0"/>
    <x v="0"/>
    <n v="1"/>
    <n v="5.5555555555555552E-2"/>
  </r>
  <r>
    <x v="5529"/>
    <s v="CA-2019-136609"/>
    <x v="634"/>
    <d v="2019-08-11T00:00:00"/>
    <s v="Standard Class"/>
    <s v="TB-21355"/>
    <x v="422"/>
    <x v="1"/>
    <x v="0"/>
    <s v="Cedar Hill"/>
    <x v="5"/>
    <n v="75104"/>
    <x v="2"/>
    <s v="OFF-PA-10004381"/>
    <x v="1"/>
    <x v="10"/>
    <x v="1684"/>
    <x v="912"/>
    <n v="3"/>
    <n v="0.2"/>
    <x v="945"/>
    <x v="2"/>
    <x v="0"/>
    <n v="1"/>
    <n v="7.6923076923076927E-2"/>
  </r>
  <r>
    <x v="5530"/>
    <s v="CA-2019-160885"/>
    <x v="574"/>
    <d v="2019-12-06T00:00:00"/>
    <s v="Standard Class"/>
    <s v="JK-16090"/>
    <x v="765"/>
    <x v="0"/>
    <x v="0"/>
    <s v="Omaha"/>
    <x v="8"/>
    <n v="68104"/>
    <x v="2"/>
    <s v="TEC-PH-10001795"/>
    <x v="2"/>
    <x v="7"/>
    <x v="647"/>
    <x v="3997"/>
    <n v="4"/>
    <n v="0"/>
    <x v="4623"/>
    <x v="2"/>
    <x v="0"/>
    <n v="1"/>
    <n v="0.1111111111111111"/>
  </r>
  <r>
    <x v="5531"/>
    <s v="US-2018-167472"/>
    <x v="112"/>
    <d v="2018-06-07T00:00:00"/>
    <s v="First Class"/>
    <s v="CK-12595"/>
    <x v="242"/>
    <x v="0"/>
    <x v="0"/>
    <s v="Little Rock"/>
    <x v="36"/>
    <n v="72209"/>
    <x v="0"/>
    <s v="TEC-AC-10001109"/>
    <x v="2"/>
    <x v="11"/>
    <x v="1007"/>
    <x v="3998"/>
    <n v="6"/>
    <n v="0"/>
    <x v="4624"/>
    <x v="0"/>
    <x v="0"/>
    <n v="0.14285714285714285"/>
    <n v="0.04"/>
  </r>
  <r>
    <x v="5532"/>
    <s v="US-2018-167472"/>
    <x v="112"/>
    <d v="2018-06-07T00:00:00"/>
    <s v="First Class"/>
    <s v="CK-12595"/>
    <x v="242"/>
    <x v="0"/>
    <x v="0"/>
    <s v="Little Rock"/>
    <x v="36"/>
    <n v="72209"/>
    <x v="0"/>
    <s v="TEC-AC-10003038"/>
    <x v="2"/>
    <x v="11"/>
    <x v="1033"/>
    <x v="3999"/>
    <n v="3"/>
    <n v="0"/>
    <x v="4625"/>
    <x v="0"/>
    <x v="0"/>
    <n v="0.14285714285714285"/>
    <n v="0.04"/>
  </r>
  <r>
    <x v="5533"/>
    <s v="US-2018-167472"/>
    <x v="112"/>
    <d v="2018-06-07T00:00:00"/>
    <s v="First Class"/>
    <s v="CK-12595"/>
    <x v="242"/>
    <x v="0"/>
    <x v="0"/>
    <s v="Little Rock"/>
    <x v="36"/>
    <n v="72209"/>
    <x v="0"/>
    <s v="TEC-AC-10003174"/>
    <x v="2"/>
    <x v="11"/>
    <x v="619"/>
    <x v="2285"/>
    <n v="3"/>
    <n v="0"/>
    <x v="2471"/>
    <x v="0"/>
    <x v="0"/>
    <n v="0.14285714285714285"/>
    <n v="0.04"/>
  </r>
  <r>
    <x v="5534"/>
    <s v="US-2018-167472"/>
    <x v="112"/>
    <d v="2018-06-07T00:00:00"/>
    <s v="First Class"/>
    <s v="CK-12595"/>
    <x v="242"/>
    <x v="0"/>
    <x v="0"/>
    <s v="Little Rock"/>
    <x v="36"/>
    <n v="72209"/>
    <x v="0"/>
    <s v="OFF-PA-10000157"/>
    <x v="1"/>
    <x v="10"/>
    <x v="369"/>
    <x v="731"/>
    <n v="3"/>
    <n v="0"/>
    <x v="749"/>
    <x v="0"/>
    <x v="0"/>
    <n v="0.14285714285714285"/>
    <n v="0.04"/>
  </r>
  <r>
    <x v="5535"/>
    <s v="US-2018-167472"/>
    <x v="112"/>
    <d v="2018-06-07T00:00:00"/>
    <s v="First Class"/>
    <s v="CK-12595"/>
    <x v="242"/>
    <x v="0"/>
    <x v="0"/>
    <s v="Little Rock"/>
    <x v="36"/>
    <n v="72209"/>
    <x v="0"/>
    <s v="OFF-BI-10001721"/>
    <x v="1"/>
    <x v="8"/>
    <x v="94"/>
    <x v="2202"/>
    <n v="3"/>
    <n v="0"/>
    <x v="4626"/>
    <x v="0"/>
    <x v="0"/>
    <n v="0.14285714285714285"/>
    <n v="0.04"/>
  </r>
  <r>
    <x v="5536"/>
    <s v="US-2018-167472"/>
    <x v="112"/>
    <d v="2018-06-07T00:00:00"/>
    <s v="First Class"/>
    <s v="CK-12595"/>
    <x v="242"/>
    <x v="0"/>
    <x v="0"/>
    <s v="Little Rock"/>
    <x v="36"/>
    <n v="72209"/>
    <x v="0"/>
    <s v="OFF-BI-10000591"/>
    <x v="1"/>
    <x v="8"/>
    <x v="1054"/>
    <x v="1361"/>
    <n v="3"/>
    <n v="0"/>
    <x v="4627"/>
    <x v="0"/>
    <x v="0"/>
    <n v="0.14285714285714285"/>
    <n v="0.04"/>
  </r>
  <r>
    <x v="5537"/>
    <s v="US-2018-167472"/>
    <x v="112"/>
    <d v="2018-06-07T00:00:00"/>
    <s v="First Class"/>
    <s v="CK-12595"/>
    <x v="242"/>
    <x v="0"/>
    <x v="0"/>
    <s v="Little Rock"/>
    <x v="36"/>
    <n v="72209"/>
    <x v="0"/>
    <s v="OFF-PA-10001534"/>
    <x v="1"/>
    <x v="10"/>
    <x v="1470"/>
    <x v="91"/>
    <n v="2"/>
    <n v="0"/>
    <x v="91"/>
    <x v="0"/>
    <x v="0"/>
    <n v="0.14285714285714285"/>
    <n v="0.04"/>
  </r>
  <r>
    <x v="5538"/>
    <s v="CA-2017-120551"/>
    <x v="657"/>
    <d v="2017-04-20T00:00:00"/>
    <s v="Standard Class"/>
    <s v="SS-20590"/>
    <x v="196"/>
    <x v="0"/>
    <x v="0"/>
    <s v="Norfolk"/>
    <x v="8"/>
    <n v="68701"/>
    <x v="2"/>
    <s v="OFF-BI-10002071"/>
    <x v="1"/>
    <x v="8"/>
    <x v="699"/>
    <x v="4000"/>
    <n v="3"/>
    <n v="0"/>
    <x v="4628"/>
    <x v="2"/>
    <x v="0"/>
    <n v="1"/>
    <n v="0.1111111111111111"/>
  </r>
  <r>
    <x v="5539"/>
    <s v="US-2019-150595"/>
    <x v="1053"/>
    <d v="2019-05-26T00:00:00"/>
    <s v="Standard Class"/>
    <s v="LE-16810"/>
    <x v="97"/>
    <x v="0"/>
    <x v="0"/>
    <s v="Chicago"/>
    <x v="10"/>
    <n v="60653"/>
    <x v="2"/>
    <s v="FUR-CH-10000513"/>
    <x v="0"/>
    <x v="1"/>
    <x v="70"/>
    <x v="2124"/>
    <n v="2"/>
    <n v="0.3"/>
    <x v="2288"/>
    <x v="2"/>
    <x v="0"/>
    <n v="0.33333333333333331"/>
    <n v="0.1111111111111111"/>
  </r>
  <r>
    <x v="5540"/>
    <s v="US-2019-150595"/>
    <x v="1053"/>
    <d v="2019-05-26T00:00:00"/>
    <s v="Standard Class"/>
    <s v="LE-16810"/>
    <x v="97"/>
    <x v="0"/>
    <x v="0"/>
    <s v="Chicago"/>
    <x v="10"/>
    <n v="60653"/>
    <x v="2"/>
    <s v="OFF-BI-10003274"/>
    <x v="1"/>
    <x v="8"/>
    <x v="122"/>
    <x v="4001"/>
    <n v="2"/>
    <n v="0.8"/>
    <x v="4629"/>
    <x v="2"/>
    <x v="0"/>
    <n v="0.33333333333333331"/>
    <n v="0.1111111111111111"/>
  </r>
  <r>
    <x v="5541"/>
    <s v="US-2019-150595"/>
    <x v="1053"/>
    <d v="2019-05-26T00:00:00"/>
    <s v="Standard Class"/>
    <s v="LE-16810"/>
    <x v="97"/>
    <x v="0"/>
    <x v="0"/>
    <s v="Chicago"/>
    <x v="10"/>
    <n v="60653"/>
    <x v="2"/>
    <s v="OFF-SU-10000381"/>
    <x v="1"/>
    <x v="14"/>
    <x v="660"/>
    <x v="4002"/>
    <n v="3"/>
    <n v="0.2"/>
    <x v="4630"/>
    <x v="2"/>
    <x v="0"/>
    <n v="0.33333333333333331"/>
    <n v="0.1111111111111111"/>
  </r>
  <r>
    <x v="5542"/>
    <s v="CA-2018-134936"/>
    <x v="1054"/>
    <d v="2018-12-25T00:00:00"/>
    <s v="Standard Class"/>
    <s v="ES-14080"/>
    <x v="20"/>
    <x v="1"/>
    <x v="0"/>
    <s v="Tucson"/>
    <x v="16"/>
    <n v="85705"/>
    <x v="1"/>
    <s v="FUR-TA-10001086"/>
    <x v="0"/>
    <x v="3"/>
    <x v="1736"/>
    <x v="4003"/>
    <n v="6"/>
    <n v="0.5"/>
    <x v="4631"/>
    <x v="1"/>
    <x v="0"/>
    <n v="0.33333333333333331"/>
    <n v="0.05"/>
  </r>
  <r>
    <x v="5543"/>
    <s v="CA-2018-134936"/>
    <x v="1054"/>
    <d v="2018-12-25T00:00:00"/>
    <s v="Standard Class"/>
    <s v="ES-14080"/>
    <x v="20"/>
    <x v="1"/>
    <x v="0"/>
    <s v="Tucson"/>
    <x v="16"/>
    <n v="85705"/>
    <x v="1"/>
    <s v="OFF-BI-10000174"/>
    <x v="1"/>
    <x v="8"/>
    <x v="1444"/>
    <x v="828"/>
    <n v="6"/>
    <n v="0.7"/>
    <x v="4632"/>
    <x v="1"/>
    <x v="0"/>
    <n v="0.33333333333333331"/>
    <n v="0.05"/>
  </r>
  <r>
    <x v="5544"/>
    <s v="CA-2018-134936"/>
    <x v="1054"/>
    <d v="2018-12-25T00:00:00"/>
    <s v="Standard Class"/>
    <s v="ES-14080"/>
    <x v="20"/>
    <x v="1"/>
    <x v="0"/>
    <s v="Tucson"/>
    <x v="16"/>
    <n v="85705"/>
    <x v="1"/>
    <s v="OFF-BI-10002103"/>
    <x v="1"/>
    <x v="8"/>
    <x v="530"/>
    <x v="4004"/>
    <n v="2"/>
    <n v="0.7"/>
    <x v="4633"/>
    <x v="1"/>
    <x v="0"/>
    <n v="0.33333333333333331"/>
    <n v="0.05"/>
  </r>
  <r>
    <x v="5545"/>
    <s v="CA-2019-102967"/>
    <x v="585"/>
    <d v="2019-09-26T00:00:00"/>
    <s v="Standard Class"/>
    <s v="MG-17890"/>
    <x v="450"/>
    <x v="2"/>
    <x v="0"/>
    <s v="Concord"/>
    <x v="38"/>
    <n v="3301"/>
    <x v="3"/>
    <s v="OFF-ST-10001590"/>
    <x v="1"/>
    <x v="4"/>
    <x v="147"/>
    <x v="4005"/>
    <n v="5"/>
    <n v="0"/>
    <x v="4634"/>
    <x v="3"/>
    <x v="0"/>
    <n v="1"/>
    <n v="7.6923076923076927E-2"/>
  </r>
  <r>
    <x v="5546"/>
    <s v="CA-2019-151008"/>
    <x v="210"/>
    <d v="2019-09-08T00:00:00"/>
    <s v="First Class"/>
    <s v="JM-16195"/>
    <x v="594"/>
    <x v="0"/>
    <x v="0"/>
    <s v="Draper"/>
    <x v="7"/>
    <n v="84020"/>
    <x v="1"/>
    <s v="FUR-FU-10002396"/>
    <x v="0"/>
    <x v="5"/>
    <x v="1590"/>
    <x v="2855"/>
    <n v="2"/>
    <n v="0"/>
    <x v="4635"/>
    <x v="1"/>
    <x v="0"/>
    <n v="0.5"/>
    <n v="5.2631578947368418E-2"/>
  </r>
  <r>
    <x v="5547"/>
    <s v="CA-2019-151008"/>
    <x v="210"/>
    <d v="2019-09-08T00:00:00"/>
    <s v="First Class"/>
    <s v="JM-16195"/>
    <x v="594"/>
    <x v="0"/>
    <x v="0"/>
    <s v="Draper"/>
    <x v="7"/>
    <n v="84020"/>
    <x v="1"/>
    <s v="TEC-PH-10002807"/>
    <x v="2"/>
    <x v="7"/>
    <x v="1239"/>
    <x v="4006"/>
    <n v="4"/>
    <n v="0.2"/>
    <x v="4636"/>
    <x v="1"/>
    <x v="0"/>
    <n v="0.5"/>
    <n v="5.2631578947368418E-2"/>
  </r>
  <r>
    <x v="5548"/>
    <s v="CA-2016-159800"/>
    <x v="683"/>
    <d v="2016-12-01T00:00:00"/>
    <s v="First Class"/>
    <s v="SG-20470"/>
    <x v="495"/>
    <x v="0"/>
    <x v="0"/>
    <s v="San Francisco"/>
    <x v="1"/>
    <n v="94109"/>
    <x v="1"/>
    <s v="OFF-AP-10004859"/>
    <x v="1"/>
    <x v="9"/>
    <x v="930"/>
    <x v="2908"/>
    <n v="3"/>
    <n v="0"/>
    <x v="4637"/>
    <x v="1"/>
    <x v="0"/>
    <n v="0.5"/>
    <n v="7.1428571428571425E-2"/>
  </r>
  <r>
    <x v="5549"/>
    <s v="CA-2016-159800"/>
    <x v="683"/>
    <d v="2016-12-01T00:00:00"/>
    <s v="First Class"/>
    <s v="SG-20470"/>
    <x v="495"/>
    <x v="0"/>
    <x v="0"/>
    <s v="San Francisco"/>
    <x v="1"/>
    <n v="94109"/>
    <x v="1"/>
    <s v="TEC-AC-10003447"/>
    <x v="2"/>
    <x v="11"/>
    <x v="806"/>
    <x v="4007"/>
    <n v="7"/>
    <n v="0"/>
    <x v="4638"/>
    <x v="1"/>
    <x v="0"/>
    <n v="0.5"/>
    <n v="7.1428571428571425E-2"/>
  </r>
  <r>
    <x v="5550"/>
    <s v="US-2016-159618"/>
    <x v="607"/>
    <d v="2016-11-16T00:00:00"/>
    <s v="Standard Class"/>
    <s v="DB-12970"/>
    <x v="715"/>
    <x v="1"/>
    <x v="0"/>
    <s v="Houston"/>
    <x v="5"/>
    <n v="77036"/>
    <x v="2"/>
    <s v="OFF-AR-10003183"/>
    <x v="1"/>
    <x v="6"/>
    <x v="1399"/>
    <x v="2812"/>
    <n v="1"/>
    <n v="0.2"/>
    <x v="4639"/>
    <x v="2"/>
    <x v="0"/>
    <n v="0.2"/>
    <n v="7.1428571428571425E-2"/>
  </r>
  <r>
    <x v="5551"/>
    <s v="US-2016-159618"/>
    <x v="607"/>
    <d v="2016-11-16T00:00:00"/>
    <s v="Standard Class"/>
    <s v="DB-12970"/>
    <x v="715"/>
    <x v="1"/>
    <x v="0"/>
    <s v="Houston"/>
    <x v="5"/>
    <n v="77036"/>
    <x v="2"/>
    <s v="OFF-SU-10000432"/>
    <x v="1"/>
    <x v="14"/>
    <x v="1558"/>
    <x v="4008"/>
    <n v="6"/>
    <n v="0.2"/>
    <x v="4640"/>
    <x v="2"/>
    <x v="0"/>
    <n v="0.2"/>
    <n v="7.1428571428571425E-2"/>
  </r>
  <r>
    <x v="5552"/>
    <s v="US-2016-159618"/>
    <x v="607"/>
    <d v="2016-11-16T00:00:00"/>
    <s v="Standard Class"/>
    <s v="DB-12970"/>
    <x v="715"/>
    <x v="1"/>
    <x v="0"/>
    <s v="Houston"/>
    <x v="5"/>
    <n v="77036"/>
    <x v="2"/>
    <s v="TEC-AC-10003832"/>
    <x v="2"/>
    <x v="11"/>
    <x v="463"/>
    <x v="2220"/>
    <n v="3"/>
    <n v="0.2"/>
    <x v="2394"/>
    <x v="2"/>
    <x v="0"/>
    <n v="0.2"/>
    <n v="7.1428571428571425E-2"/>
  </r>
  <r>
    <x v="5553"/>
    <s v="US-2016-159618"/>
    <x v="607"/>
    <d v="2016-11-16T00:00:00"/>
    <s v="Standard Class"/>
    <s v="DB-12970"/>
    <x v="715"/>
    <x v="1"/>
    <x v="0"/>
    <s v="Houston"/>
    <x v="5"/>
    <n v="77036"/>
    <x v="2"/>
    <s v="OFF-PA-10004100"/>
    <x v="1"/>
    <x v="10"/>
    <x v="260"/>
    <x v="1590"/>
    <n v="7"/>
    <n v="0.2"/>
    <x v="1683"/>
    <x v="2"/>
    <x v="0"/>
    <n v="0.2"/>
    <n v="7.1428571428571425E-2"/>
  </r>
  <r>
    <x v="5554"/>
    <s v="US-2016-159618"/>
    <x v="607"/>
    <d v="2016-11-16T00:00:00"/>
    <s v="Standard Class"/>
    <s v="DB-12970"/>
    <x v="715"/>
    <x v="1"/>
    <x v="0"/>
    <s v="Houston"/>
    <x v="5"/>
    <n v="77036"/>
    <x v="2"/>
    <s v="FUR-BO-10004467"/>
    <x v="0"/>
    <x v="0"/>
    <x v="892"/>
    <x v="4009"/>
    <n v="1"/>
    <n v="0.32"/>
    <x v="4641"/>
    <x v="2"/>
    <x v="0"/>
    <n v="0.2"/>
    <n v="7.1428571428571425E-2"/>
  </r>
  <r>
    <x v="5555"/>
    <s v="CA-2019-116113"/>
    <x v="280"/>
    <d v="2019-10-06T00:00:00"/>
    <s v="Second Class"/>
    <s v="JW-15220"/>
    <x v="478"/>
    <x v="1"/>
    <x v="0"/>
    <s v="Montgomery"/>
    <x v="19"/>
    <n v="36116"/>
    <x v="0"/>
    <s v="FUR-FU-10002963"/>
    <x v="0"/>
    <x v="5"/>
    <x v="1511"/>
    <x v="1015"/>
    <n v="2"/>
    <n v="0"/>
    <x v="4642"/>
    <x v="0"/>
    <x v="0"/>
    <n v="1"/>
    <n v="7.1428571428571425E-2"/>
  </r>
  <r>
    <x v="5556"/>
    <s v="CA-2017-125066"/>
    <x v="639"/>
    <d v="2017-12-18T00:00:00"/>
    <s v="Standard Class"/>
    <s v="KD-16495"/>
    <x v="470"/>
    <x v="1"/>
    <x v="0"/>
    <s v="Jackson"/>
    <x v="35"/>
    <n v="39212"/>
    <x v="0"/>
    <s v="FUR-FU-10003829"/>
    <x v="0"/>
    <x v="5"/>
    <x v="1378"/>
    <x v="51"/>
    <n v="2"/>
    <n v="0"/>
    <x v="4643"/>
    <x v="0"/>
    <x v="0"/>
    <n v="0.5"/>
    <n v="3.5714285714285712E-2"/>
  </r>
  <r>
    <x v="5557"/>
    <s v="CA-2017-125066"/>
    <x v="639"/>
    <d v="2017-12-18T00:00:00"/>
    <s v="Standard Class"/>
    <s v="KD-16495"/>
    <x v="470"/>
    <x v="1"/>
    <x v="0"/>
    <s v="Jackson"/>
    <x v="35"/>
    <n v="39212"/>
    <x v="0"/>
    <s v="OFF-AR-10003582"/>
    <x v="1"/>
    <x v="6"/>
    <x v="1460"/>
    <x v="2471"/>
    <n v="2"/>
    <n v="0"/>
    <x v="2704"/>
    <x v="0"/>
    <x v="0"/>
    <n v="0.5"/>
    <n v="3.5714285714285712E-2"/>
  </r>
  <r>
    <x v="5558"/>
    <s v="US-2017-114741"/>
    <x v="401"/>
    <d v="2017-12-10T00:00:00"/>
    <s v="Standard Class"/>
    <s v="IL-15100"/>
    <x v="582"/>
    <x v="0"/>
    <x v="0"/>
    <s v="North Las Vegas"/>
    <x v="33"/>
    <n v="89031"/>
    <x v="1"/>
    <s v="OFF-PA-10000048"/>
    <x v="1"/>
    <x v="10"/>
    <x v="1737"/>
    <x v="90"/>
    <n v="1"/>
    <n v="0"/>
    <x v="90"/>
    <x v="1"/>
    <x v="0"/>
    <n v="0.33333333333333331"/>
    <n v="7.1428571428571425E-2"/>
  </r>
  <r>
    <x v="5559"/>
    <s v="US-2017-114741"/>
    <x v="401"/>
    <d v="2017-12-10T00:00:00"/>
    <s v="Standard Class"/>
    <s v="IL-15100"/>
    <x v="582"/>
    <x v="0"/>
    <x v="0"/>
    <s v="North Las Vegas"/>
    <x v="33"/>
    <n v="89031"/>
    <x v="1"/>
    <s v="OFF-ST-10000078"/>
    <x v="1"/>
    <x v="4"/>
    <x v="1227"/>
    <x v="2225"/>
    <n v="5"/>
    <n v="0"/>
    <x v="2400"/>
    <x v="1"/>
    <x v="0"/>
    <n v="0.33333333333333331"/>
    <n v="7.1428571428571425E-2"/>
  </r>
  <r>
    <x v="5560"/>
    <s v="US-2017-114741"/>
    <x v="401"/>
    <d v="2017-12-10T00:00:00"/>
    <s v="Standard Class"/>
    <s v="IL-15100"/>
    <x v="582"/>
    <x v="0"/>
    <x v="0"/>
    <s v="North Las Vegas"/>
    <x v="33"/>
    <n v="89031"/>
    <x v="1"/>
    <s v="OFF-LA-10004853"/>
    <x v="1"/>
    <x v="2"/>
    <x v="690"/>
    <x v="1830"/>
    <n v="3"/>
    <n v="0"/>
    <x v="2595"/>
    <x v="1"/>
    <x v="0"/>
    <n v="0.33333333333333331"/>
    <n v="7.1428571428571425E-2"/>
  </r>
  <r>
    <x v="5561"/>
    <s v="CA-2019-133263"/>
    <x v="185"/>
    <d v="2019-04-02T00:00:00"/>
    <s v="Second Class"/>
    <s v="JE-15610"/>
    <x v="531"/>
    <x v="1"/>
    <x v="0"/>
    <s v="Atlanta"/>
    <x v="32"/>
    <n v="30318"/>
    <x v="0"/>
    <s v="OFF-BI-10001153"/>
    <x v="1"/>
    <x v="8"/>
    <x v="303"/>
    <x v="4010"/>
    <n v="1"/>
    <n v="0"/>
    <x v="4644"/>
    <x v="0"/>
    <x v="0"/>
    <n v="0.33333333333333331"/>
    <n v="0.05"/>
  </r>
  <r>
    <x v="5562"/>
    <s v="CA-2019-133263"/>
    <x v="185"/>
    <d v="2019-04-02T00:00:00"/>
    <s v="Second Class"/>
    <s v="JE-15610"/>
    <x v="531"/>
    <x v="1"/>
    <x v="0"/>
    <s v="Atlanta"/>
    <x v="32"/>
    <n v="30318"/>
    <x v="0"/>
    <s v="TEC-CO-10001449"/>
    <x v="2"/>
    <x v="16"/>
    <x v="306"/>
    <x v="491"/>
    <n v="5"/>
    <n v="0"/>
    <x v="4645"/>
    <x v="0"/>
    <x v="0"/>
    <n v="0.33333333333333331"/>
    <n v="0.05"/>
  </r>
  <r>
    <x v="5563"/>
    <s v="CA-2019-133263"/>
    <x v="185"/>
    <d v="2019-04-02T00:00:00"/>
    <s v="Second Class"/>
    <s v="JE-15610"/>
    <x v="531"/>
    <x v="1"/>
    <x v="0"/>
    <s v="Atlanta"/>
    <x v="32"/>
    <n v="30318"/>
    <x v="0"/>
    <s v="OFF-BI-10000474"/>
    <x v="1"/>
    <x v="8"/>
    <x v="27"/>
    <x v="4011"/>
    <n v="4"/>
    <n v="0"/>
    <x v="4646"/>
    <x v="0"/>
    <x v="0"/>
    <n v="0.33333333333333331"/>
    <n v="0.05"/>
  </r>
  <r>
    <x v="5564"/>
    <s v="CA-2019-157966"/>
    <x v="677"/>
    <d v="2019-03-13T00:00:00"/>
    <s v="Same Day"/>
    <s v="SU-20665"/>
    <x v="711"/>
    <x v="2"/>
    <x v="0"/>
    <s v="Chicago"/>
    <x v="10"/>
    <n v="60610"/>
    <x v="2"/>
    <s v="OFF-AR-10000799"/>
    <x v="1"/>
    <x v="6"/>
    <x v="1502"/>
    <x v="530"/>
    <n v="4"/>
    <n v="0.2"/>
    <x v="4647"/>
    <x v="2"/>
    <x v="0"/>
    <n v="0.14285714285714285"/>
    <n v="5.5555555555555552E-2"/>
  </r>
  <r>
    <x v="5565"/>
    <s v="CA-2019-157966"/>
    <x v="677"/>
    <d v="2019-03-13T00:00:00"/>
    <s v="Same Day"/>
    <s v="SU-20665"/>
    <x v="711"/>
    <x v="2"/>
    <x v="0"/>
    <s v="Chicago"/>
    <x v="10"/>
    <n v="60610"/>
    <x v="2"/>
    <s v="TEC-MA-10002109"/>
    <x v="2"/>
    <x v="15"/>
    <x v="1738"/>
    <x v="4012"/>
    <n v="2"/>
    <n v="0.3"/>
    <x v="4648"/>
    <x v="2"/>
    <x v="0"/>
    <n v="0.14285714285714285"/>
    <n v="5.5555555555555552E-2"/>
  </r>
  <r>
    <x v="5566"/>
    <s v="CA-2019-157966"/>
    <x v="677"/>
    <d v="2019-03-13T00:00:00"/>
    <s v="Same Day"/>
    <s v="SU-20665"/>
    <x v="711"/>
    <x v="2"/>
    <x v="0"/>
    <s v="Chicago"/>
    <x v="10"/>
    <n v="60610"/>
    <x v="2"/>
    <s v="OFF-AR-10003338"/>
    <x v="1"/>
    <x v="6"/>
    <x v="1439"/>
    <x v="4013"/>
    <n v="5"/>
    <n v="0.2"/>
    <x v="4649"/>
    <x v="2"/>
    <x v="0"/>
    <n v="0.14285714285714285"/>
    <n v="5.5555555555555552E-2"/>
  </r>
  <r>
    <x v="5567"/>
    <s v="CA-2019-157966"/>
    <x v="677"/>
    <d v="2019-03-13T00:00:00"/>
    <s v="Same Day"/>
    <s v="SU-20665"/>
    <x v="711"/>
    <x v="2"/>
    <x v="0"/>
    <s v="Chicago"/>
    <x v="10"/>
    <n v="60610"/>
    <x v="2"/>
    <s v="FUR-CH-10003606"/>
    <x v="0"/>
    <x v="1"/>
    <x v="1575"/>
    <x v="4014"/>
    <n v="1"/>
    <n v="0.3"/>
    <x v="4650"/>
    <x v="2"/>
    <x v="0"/>
    <n v="0.14285714285714285"/>
    <n v="5.5555555555555552E-2"/>
  </r>
  <r>
    <x v="5568"/>
    <s v="CA-2019-157966"/>
    <x v="677"/>
    <d v="2019-03-13T00:00:00"/>
    <s v="Same Day"/>
    <s v="SU-20665"/>
    <x v="711"/>
    <x v="2"/>
    <x v="0"/>
    <s v="Chicago"/>
    <x v="10"/>
    <n v="60610"/>
    <x v="2"/>
    <s v="TEC-CO-10001449"/>
    <x v="2"/>
    <x v="16"/>
    <x v="306"/>
    <x v="324"/>
    <n v="2"/>
    <n v="0.2"/>
    <x v="330"/>
    <x v="2"/>
    <x v="0"/>
    <n v="0.14285714285714285"/>
    <n v="5.5555555555555552E-2"/>
  </r>
  <r>
    <x v="5569"/>
    <s v="CA-2019-157966"/>
    <x v="677"/>
    <d v="2019-03-13T00:00:00"/>
    <s v="Same Day"/>
    <s v="SU-20665"/>
    <x v="711"/>
    <x v="2"/>
    <x v="0"/>
    <s v="Chicago"/>
    <x v="10"/>
    <n v="60610"/>
    <x v="2"/>
    <s v="OFF-PA-10001934"/>
    <x v="1"/>
    <x v="10"/>
    <x v="548"/>
    <x v="12"/>
    <n v="3"/>
    <n v="0.2"/>
    <x v="906"/>
    <x v="2"/>
    <x v="0"/>
    <n v="0.14285714285714285"/>
    <n v="5.5555555555555552E-2"/>
  </r>
  <r>
    <x v="5570"/>
    <s v="CA-2019-157966"/>
    <x v="677"/>
    <d v="2019-03-13T00:00:00"/>
    <s v="Same Day"/>
    <s v="SU-20665"/>
    <x v="711"/>
    <x v="2"/>
    <x v="0"/>
    <s v="Chicago"/>
    <x v="10"/>
    <n v="60610"/>
    <x v="2"/>
    <s v="TEC-PH-10001527"/>
    <x v="2"/>
    <x v="7"/>
    <x v="1285"/>
    <x v="4015"/>
    <n v="1"/>
    <n v="0.2"/>
    <x v="4651"/>
    <x v="2"/>
    <x v="0"/>
    <n v="0.14285714285714285"/>
    <n v="5.5555555555555552E-2"/>
  </r>
  <r>
    <x v="5571"/>
    <s v="CA-2016-151162"/>
    <x v="29"/>
    <d v="2016-12-09T00:00:00"/>
    <s v="Standard Class"/>
    <s v="EA-14035"/>
    <x v="105"/>
    <x v="1"/>
    <x v="0"/>
    <s v="Columbus"/>
    <x v="24"/>
    <n v="43229"/>
    <x v="3"/>
    <s v="OFF-PA-10001033"/>
    <x v="1"/>
    <x v="10"/>
    <x v="1509"/>
    <x v="4016"/>
    <n v="3"/>
    <n v="0.2"/>
    <x v="4652"/>
    <x v="3"/>
    <x v="1"/>
    <n v="0.2"/>
    <n v="0.04"/>
  </r>
  <r>
    <x v="5572"/>
    <s v="CA-2016-151162"/>
    <x v="29"/>
    <d v="2016-12-09T00:00:00"/>
    <s v="Standard Class"/>
    <s v="EA-14035"/>
    <x v="105"/>
    <x v="1"/>
    <x v="0"/>
    <s v="Columbus"/>
    <x v="24"/>
    <n v="43229"/>
    <x v="3"/>
    <s v="OFF-BI-10003719"/>
    <x v="1"/>
    <x v="8"/>
    <x v="691"/>
    <x v="4017"/>
    <n v="4"/>
    <n v="0.7"/>
    <x v="4653"/>
    <x v="3"/>
    <x v="1"/>
    <n v="0.2"/>
    <n v="0.04"/>
  </r>
  <r>
    <x v="5573"/>
    <s v="CA-2016-151162"/>
    <x v="29"/>
    <d v="2016-12-09T00:00:00"/>
    <s v="Standard Class"/>
    <s v="EA-14035"/>
    <x v="105"/>
    <x v="1"/>
    <x v="0"/>
    <s v="Columbus"/>
    <x v="24"/>
    <n v="43229"/>
    <x v="3"/>
    <s v="OFF-PA-10003036"/>
    <x v="1"/>
    <x v="10"/>
    <x v="1739"/>
    <x v="1133"/>
    <n v="3"/>
    <n v="0.2"/>
    <x v="4654"/>
    <x v="3"/>
    <x v="1"/>
    <n v="0.2"/>
    <n v="0.04"/>
  </r>
  <r>
    <x v="5574"/>
    <s v="CA-2016-151162"/>
    <x v="29"/>
    <d v="2016-12-09T00:00:00"/>
    <s v="Standard Class"/>
    <s v="EA-14035"/>
    <x v="105"/>
    <x v="1"/>
    <x v="0"/>
    <s v="Columbus"/>
    <x v="24"/>
    <n v="43229"/>
    <x v="3"/>
    <s v="TEC-PH-10001870"/>
    <x v="2"/>
    <x v="7"/>
    <x v="1740"/>
    <x v="4018"/>
    <n v="1"/>
    <n v="0.4"/>
    <x v="4655"/>
    <x v="3"/>
    <x v="1"/>
    <n v="0.2"/>
    <n v="0.04"/>
  </r>
  <r>
    <x v="5575"/>
    <s v="CA-2016-151162"/>
    <x v="29"/>
    <d v="2016-12-09T00:00:00"/>
    <s v="Standard Class"/>
    <s v="EA-14035"/>
    <x v="105"/>
    <x v="1"/>
    <x v="0"/>
    <s v="Columbus"/>
    <x v="24"/>
    <n v="43229"/>
    <x v="3"/>
    <s v="TEC-PH-10001809"/>
    <x v="2"/>
    <x v="7"/>
    <x v="1173"/>
    <x v="4019"/>
    <n v="2"/>
    <n v="0.4"/>
    <x v="4656"/>
    <x v="3"/>
    <x v="1"/>
    <n v="0.2"/>
    <n v="0.04"/>
  </r>
  <r>
    <x v="5576"/>
    <s v="CA-2018-136686"/>
    <x v="939"/>
    <d v="2018-12-16T00:00:00"/>
    <s v="Standard Class"/>
    <s v="RF-19840"/>
    <x v="167"/>
    <x v="0"/>
    <x v="0"/>
    <s v="Pasadena"/>
    <x v="1"/>
    <n v="91104"/>
    <x v="1"/>
    <s v="FUR-FU-10004864"/>
    <x v="0"/>
    <x v="5"/>
    <x v="441"/>
    <x v="4020"/>
    <n v="6"/>
    <n v="0"/>
    <x v="4657"/>
    <x v="1"/>
    <x v="0"/>
    <n v="0.5"/>
    <n v="9.0909090909090912E-2"/>
  </r>
  <r>
    <x v="5577"/>
    <s v="CA-2018-136686"/>
    <x v="939"/>
    <d v="2018-12-16T00:00:00"/>
    <s v="Standard Class"/>
    <s v="RF-19840"/>
    <x v="167"/>
    <x v="0"/>
    <x v="0"/>
    <s v="Pasadena"/>
    <x v="1"/>
    <n v="91104"/>
    <x v="1"/>
    <s v="OFF-AP-10002350"/>
    <x v="1"/>
    <x v="9"/>
    <x v="550"/>
    <x v="3092"/>
    <n v="3"/>
    <n v="0"/>
    <x v="3469"/>
    <x v="1"/>
    <x v="0"/>
    <n v="0.5"/>
    <n v="9.0909090909090912E-2"/>
  </r>
  <r>
    <x v="5578"/>
    <s v="CA-2019-137498"/>
    <x v="428"/>
    <d v="2019-09-14T00:00:00"/>
    <s v="Second Class"/>
    <s v="LC-17050"/>
    <x v="702"/>
    <x v="0"/>
    <x v="0"/>
    <s v="Los Angeles"/>
    <x v="1"/>
    <n v="90004"/>
    <x v="1"/>
    <s v="OFF-AR-10003829"/>
    <x v="1"/>
    <x v="6"/>
    <x v="943"/>
    <x v="2637"/>
    <n v="2"/>
    <n v="0"/>
    <x v="2909"/>
    <x v="1"/>
    <x v="0"/>
    <n v="0.33333333333333331"/>
    <n v="0.1111111111111111"/>
  </r>
  <r>
    <x v="5579"/>
    <s v="CA-2019-137498"/>
    <x v="428"/>
    <d v="2019-09-14T00:00:00"/>
    <s v="Second Class"/>
    <s v="LC-17050"/>
    <x v="702"/>
    <x v="0"/>
    <x v="0"/>
    <s v="Los Angeles"/>
    <x v="1"/>
    <n v="90004"/>
    <x v="1"/>
    <s v="FUR-CH-10003833"/>
    <x v="0"/>
    <x v="1"/>
    <x v="1209"/>
    <x v="3611"/>
    <n v="5"/>
    <n v="0.2"/>
    <x v="4658"/>
    <x v="1"/>
    <x v="0"/>
    <n v="0.33333333333333331"/>
    <n v="0.1111111111111111"/>
  </r>
  <r>
    <x v="5580"/>
    <s v="CA-2019-137498"/>
    <x v="428"/>
    <d v="2019-09-14T00:00:00"/>
    <s v="Second Class"/>
    <s v="LC-17050"/>
    <x v="702"/>
    <x v="0"/>
    <x v="0"/>
    <s v="Los Angeles"/>
    <x v="1"/>
    <n v="90004"/>
    <x v="1"/>
    <s v="OFF-PA-10000143"/>
    <x v="1"/>
    <x v="10"/>
    <x v="1701"/>
    <x v="4021"/>
    <n v="9"/>
    <n v="0"/>
    <x v="4659"/>
    <x v="1"/>
    <x v="0"/>
    <n v="0.33333333333333331"/>
    <n v="0.1111111111111111"/>
  </r>
  <r>
    <x v="5581"/>
    <s v="CA-2019-163818"/>
    <x v="1055"/>
    <d v="2019-10-08T00:00:00"/>
    <s v="Standard Class"/>
    <s v="PS-18970"/>
    <x v="28"/>
    <x v="2"/>
    <x v="0"/>
    <s v="Clinton"/>
    <x v="39"/>
    <n v="20735"/>
    <x v="3"/>
    <s v="FUR-FU-10000076"/>
    <x v="0"/>
    <x v="5"/>
    <x v="884"/>
    <x v="1024"/>
    <n v="1"/>
    <n v="0"/>
    <x v="4660"/>
    <x v="3"/>
    <x v="0"/>
    <n v="1"/>
    <n v="7.6923076923076927E-2"/>
  </r>
  <r>
    <x v="5582"/>
    <s v="CA-2018-161158"/>
    <x v="195"/>
    <d v="2018-05-13T00:00:00"/>
    <s v="Standard Class"/>
    <s v="PS-18970"/>
    <x v="28"/>
    <x v="2"/>
    <x v="0"/>
    <s v="New York City"/>
    <x v="15"/>
    <n v="10024"/>
    <x v="3"/>
    <s v="OFF-AR-10000462"/>
    <x v="1"/>
    <x v="6"/>
    <x v="894"/>
    <x v="3905"/>
    <n v="5"/>
    <n v="0"/>
    <x v="4661"/>
    <x v="3"/>
    <x v="0"/>
    <n v="1"/>
    <n v="7.6923076923076927E-2"/>
  </r>
  <r>
    <x v="5583"/>
    <s v="CA-2016-116673"/>
    <x v="534"/>
    <d v="2016-12-19T00:00:00"/>
    <s v="Second Class"/>
    <s v="JO-15280"/>
    <x v="123"/>
    <x v="0"/>
    <x v="0"/>
    <s v="San Diego"/>
    <x v="1"/>
    <n v="92037"/>
    <x v="1"/>
    <s v="FUR-FU-10003829"/>
    <x v="0"/>
    <x v="5"/>
    <x v="1378"/>
    <x v="51"/>
    <n v="2"/>
    <n v="0"/>
    <x v="4643"/>
    <x v="1"/>
    <x v="0"/>
    <n v="1"/>
    <n v="9.0909090909090912E-2"/>
  </r>
  <r>
    <x v="5584"/>
    <s v="CA-2019-105333"/>
    <x v="329"/>
    <d v="2019-12-04T00:00:00"/>
    <s v="Standard Class"/>
    <s v="VP-21730"/>
    <x v="163"/>
    <x v="2"/>
    <x v="0"/>
    <s v="New York City"/>
    <x v="15"/>
    <n v="10011"/>
    <x v="3"/>
    <s v="OFF-ST-10002182"/>
    <x v="1"/>
    <x v="4"/>
    <x v="1741"/>
    <x v="4022"/>
    <n v="4"/>
    <n v="0"/>
    <x v="4662"/>
    <x v="3"/>
    <x v="0"/>
    <n v="0.33333333333333331"/>
    <n v="0.2"/>
  </r>
  <r>
    <x v="5585"/>
    <s v="CA-2019-105333"/>
    <x v="329"/>
    <d v="2019-12-04T00:00:00"/>
    <s v="Standard Class"/>
    <s v="VP-21730"/>
    <x v="163"/>
    <x v="2"/>
    <x v="0"/>
    <s v="New York City"/>
    <x v="15"/>
    <n v="10011"/>
    <x v="3"/>
    <s v="TEC-PH-10001468"/>
    <x v="2"/>
    <x v="7"/>
    <x v="1742"/>
    <x v="4023"/>
    <n v="3"/>
    <n v="0"/>
    <x v="4663"/>
    <x v="3"/>
    <x v="0"/>
    <n v="0.33333333333333331"/>
    <n v="0.2"/>
  </r>
  <r>
    <x v="5586"/>
    <s v="CA-2019-105333"/>
    <x v="329"/>
    <d v="2019-12-04T00:00:00"/>
    <s v="Standard Class"/>
    <s v="VP-21730"/>
    <x v="163"/>
    <x v="2"/>
    <x v="0"/>
    <s v="New York City"/>
    <x v="15"/>
    <n v="10011"/>
    <x v="3"/>
    <s v="OFF-ST-10001809"/>
    <x v="1"/>
    <x v="4"/>
    <x v="435"/>
    <x v="2055"/>
    <n v="3"/>
    <n v="0"/>
    <x v="2213"/>
    <x v="3"/>
    <x v="0"/>
    <n v="0.33333333333333331"/>
    <n v="0.2"/>
  </r>
  <r>
    <x v="5587"/>
    <s v="CA-2017-149993"/>
    <x v="531"/>
    <d v="2017-03-20T00:00:00"/>
    <s v="First Class"/>
    <s v="GA-14725"/>
    <x v="315"/>
    <x v="0"/>
    <x v="0"/>
    <s v="Lancaster"/>
    <x v="1"/>
    <n v="93534"/>
    <x v="1"/>
    <s v="OFF-FA-10001561"/>
    <x v="1"/>
    <x v="13"/>
    <x v="839"/>
    <x v="2943"/>
    <n v="5"/>
    <n v="0"/>
    <x v="4664"/>
    <x v="1"/>
    <x v="0"/>
    <n v="1"/>
    <n v="4.5454545454545456E-2"/>
  </r>
  <r>
    <x v="5588"/>
    <s v="CA-2016-168158"/>
    <x v="866"/>
    <d v="2016-07-24T00:00:00"/>
    <s v="Standard Class"/>
    <s v="EM-14140"/>
    <x v="670"/>
    <x v="2"/>
    <x v="0"/>
    <s v="Great Falls"/>
    <x v="37"/>
    <n v="59405"/>
    <x v="1"/>
    <s v="OFF-BI-10001759"/>
    <x v="1"/>
    <x v="8"/>
    <x v="732"/>
    <x v="861"/>
    <n v="2"/>
    <n v="0.2"/>
    <x v="892"/>
    <x v="1"/>
    <x v="0"/>
    <n v="1"/>
    <n v="4.7619047619047616E-2"/>
  </r>
  <r>
    <x v="5589"/>
    <s v="CA-2018-115224"/>
    <x v="16"/>
    <d v="2018-12-11T00:00:00"/>
    <s v="Second Class"/>
    <s v="DB-13615"/>
    <x v="140"/>
    <x v="0"/>
    <x v="0"/>
    <s v="San Francisco"/>
    <x v="1"/>
    <n v="94110"/>
    <x v="1"/>
    <s v="OFF-ST-10000615"/>
    <x v="1"/>
    <x v="4"/>
    <x v="75"/>
    <x v="4024"/>
    <n v="3"/>
    <n v="0"/>
    <x v="4665"/>
    <x v="1"/>
    <x v="0"/>
    <n v="0.5"/>
    <n v="9.0909090909090912E-2"/>
  </r>
  <r>
    <x v="5590"/>
    <s v="CA-2018-115224"/>
    <x v="16"/>
    <d v="2018-12-11T00:00:00"/>
    <s v="Second Class"/>
    <s v="DB-13615"/>
    <x v="140"/>
    <x v="0"/>
    <x v="0"/>
    <s v="San Francisco"/>
    <x v="1"/>
    <n v="94110"/>
    <x v="1"/>
    <s v="OFF-ST-10003816"/>
    <x v="1"/>
    <x v="4"/>
    <x v="717"/>
    <x v="836"/>
    <n v="2"/>
    <n v="0"/>
    <x v="866"/>
    <x v="1"/>
    <x v="0"/>
    <n v="0.5"/>
    <n v="9.0909090909090912E-2"/>
  </r>
  <r>
    <x v="5591"/>
    <s v="CA-2016-164742"/>
    <x v="303"/>
    <d v="2016-10-18T00:00:00"/>
    <s v="Second Class"/>
    <s v="ML-17395"/>
    <x v="504"/>
    <x v="1"/>
    <x v="0"/>
    <s v="Lakewood"/>
    <x v="30"/>
    <n v="8701"/>
    <x v="3"/>
    <s v="FUR-CH-10002880"/>
    <x v="0"/>
    <x v="1"/>
    <x v="809"/>
    <x v="4025"/>
    <n v="2"/>
    <n v="0"/>
    <x v="4666"/>
    <x v="3"/>
    <x v="0"/>
    <n v="0.5"/>
    <n v="0.05"/>
  </r>
  <r>
    <x v="5592"/>
    <s v="CA-2016-164742"/>
    <x v="303"/>
    <d v="2016-10-18T00:00:00"/>
    <s v="Second Class"/>
    <s v="ML-17395"/>
    <x v="504"/>
    <x v="1"/>
    <x v="0"/>
    <s v="Lakewood"/>
    <x v="30"/>
    <n v="8701"/>
    <x v="3"/>
    <s v="OFF-BI-10004738"/>
    <x v="1"/>
    <x v="8"/>
    <x v="92"/>
    <x v="4026"/>
    <n v="1"/>
    <n v="0"/>
    <x v="4667"/>
    <x v="3"/>
    <x v="0"/>
    <n v="0.5"/>
    <n v="0.05"/>
  </r>
  <r>
    <x v="5593"/>
    <s v="US-2019-108014"/>
    <x v="123"/>
    <d v="2019-11-25T00:00:00"/>
    <s v="Standard Class"/>
    <s v="JH-15430"/>
    <x v="371"/>
    <x v="0"/>
    <x v="0"/>
    <s v="Cleveland"/>
    <x v="24"/>
    <n v="44105"/>
    <x v="3"/>
    <s v="OFF-BI-10003984"/>
    <x v="1"/>
    <x v="8"/>
    <x v="697"/>
    <x v="4027"/>
    <n v="7"/>
    <n v="0.7"/>
    <x v="4668"/>
    <x v="3"/>
    <x v="0"/>
    <n v="1"/>
    <n v="0.14285714285714285"/>
  </r>
  <r>
    <x v="5594"/>
    <s v="CA-2019-160325"/>
    <x v="241"/>
    <d v="2019-09-24T00:00:00"/>
    <s v="Same Day"/>
    <s v="BP-11095"/>
    <x v="162"/>
    <x v="1"/>
    <x v="0"/>
    <s v="Lawrence"/>
    <x v="31"/>
    <n v="1841"/>
    <x v="3"/>
    <s v="TEC-PH-10000984"/>
    <x v="2"/>
    <x v="7"/>
    <x v="470"/>
    <x v="3743"/>
    <n v="2"/>
    <n v="0"/>
    <x v="4669"/>
    <x v="3"/>
    <x v="0"/>
    <n v="0.5"/>
    <n v="0.05"/>
  </r>
  <r>
    <x v="5595"/>
    <s v="CA-2019-160325"/>
    <x v="241"/>
    <d v="2019-09-24T00:00:00"/>
    <s v="Same Day"/>
    <s v="BP-11095"/>
    <x v="162"/>
    <x v="1"/>
    <x v="0"/>
    <s v="Lawrence"/>
    <x v="31"/>
    <n v="1841"/>
    <x v="3"/>
    <s v="TEC-PH-10001944"/>
    <x v="2"/>
    <x v="7"/>
    <x v="1271"/>
    <x v="1907"/>
    <n v="3"/>
    <n v="0"/>
    <x v="2049"/>
    <x v="3"/>
    <x v="0"/>
    <n v="0.5"/>
    <n v="0.05"/>
  </r>
  <r>
    <x v="5596"/>
    <s v="CA-2017-159779"/>
    <x v="12"/>
    <d v="2017-09-29T00:00:00"/>
    <s v="Standard Class"/>
    <s v="SB-20185"/>
    <x v="766"/>
    <x v="0"/>
    <x v="0"/>
    <s v="Concord"/>
    <x v="38"/>
    <n v="3301"/>
    <x v="3"/>
    <s v="OFF-BI-10002735"/>
    <x v="1"/>
    <x v="8"/>
    <x v="142"/>
    <x v="4028"/>
    <n v="2"/>
    <n v="0"/>
    <x v="4670"/>
    <x v="3"/>
    <x v="0"/>
    <n v="1"/>
    <n v="8.3333333333333329E-2"/>
  </r>
  <r>
    <x v="5597"/>
    <s v="CA-2019-151176"/>
    <x v="778"/>
    <d v="2019-02-20T00:00:00"/>
    <s v="Standard Class"/>
    <s v="SV-20785"/>
    <x v="647"/>
    <x v="0"/>
    <x v="0"/>
    <s v="Baltimore"/>
    <x v="39"/>
    <n v="21215"/>
    <x v="3"/>
    <s v="OFF-SU-10001165"/>
    <x v="1"/>
    <x v="14"/>
    <x v="1048"/>
    <x v="3456"/>
    <n v="3"/>
    <n v="0"/>
    <x v="4671"/>
    <x v="3"/>
    <x v="0"/>
    <n v="0.5"/>
    <n v="0.04"/>
  </r>
  <r>
    <x v="5598"/>
    <s v="CA-2019-151176"/>
    <x v="778"/>
    <d v="2019-02-20T00:00:00"/>
    <s v="Standard Class"/>
    <s v="SV-20785"/>
    <x v="647"/>
    <x v="0"/>
    <x v="0"/>
    <s v="Baltimore"/>
    <x v="39"/>
    <n v="21215"/>
    <x v="3"/>
    <s v="OFF-AR-10000614"/>
    <x v="1"/>
    <x v="6"/>
    <x v="1731"/>
    <x v="3953"/>
    <n v="3"/>
    <n v="0"/>
    <x v="4564"/>
    <x v="3"/>
    <x v="0"/>
    <n v="0.5"/>
    <n v="0.04"/>
  </r>
  <r>
    <x v="5599"/>
    <s v="CA-2016-108903"/>
    <x v="462"/>
    <d v="2016-10-03T00:00:00"/>
    <s v="Same Day"/>
    <s v="DO-13435"/>
    <x v="157"/>
    <x v="0"/>
    <x v="0"/>
    <s v="Columbus"/>
    <x v="24"/>
    <n v="43229"/>
    <x v="3"/>
    <s v="OFF-AR-10004010"/>
    <x v="1"/>
    <x v="6"/>
    <x v="1743"/>
    <x v="4029"/>
    <n v="2"/>
    <n v="0.2"/>
    <x v="4672"/>
    <x v="3"/>
    <x v="0"/>
    <n v="0.33333333333333331"/>
    <n v="7.6923076923076927E-2"/>
  </r>
  <r>
    <x v="5600"/>
    <s v="CA-2016-108903"/>
    <x v="462"/>
    <d v="2016-10-03T00:00:00"/>
    <s v="Same Day"/>
    <s v="DO-13435"/>
    <x v="157"/>
    <x v="0"/>
    <x v="0"/>
    <s v="Columbus"/>
    <x v="24"/>
    <n v="43229"/>
    <x v="3"/>
    <s v="OFF-EN-10004030"/>
    <x v="1"/>
    <x v="12"/>
    <x v="136"/>
    <x v="4030"/>
    <n v="5"/>
    <n v="0.2"/>
    <x v="4673"/>
    <x v="3"/>
    <x v="0"/>
    <n v="0.33333333333333331"/>
    <n v="7.6923076923076927E-2"/>
  </r>
  <r>
    <x v="5601"/>
    <s v="CA-2016-108903"/>
    <x v="462"/>
    <d v="2016-10-03T00:00:00"/>
    <s v="Same Day"/>
    <s v="DO-13435"/>
    <x v="157"/>
    <x v="0"/>
    <x v="0"/>
    <s v="Columbus"/>
    <x v="24"/>
    <n v="43229"/>
    <x v="3"/>
    <s v="TEC-AC-10003023"/>
    <x v="2"/>
    <x v="11"/>
    <x v="1079"/>
    <x v="4031"/>
    <n v="3"/>
    <n v="0.2"/>
    <x v="4674"/>
    <x v="3"/>
    <x v="0"/>
    <n v="0.33333333333333331"/>
    <n v="7.6923076923076927E-2"/>
  </r>
  <r>
    <x v="5602"/>
    <s v="CA-2018-117919"/>
    <x v="278"/>
    <d v="2018-08-29T00:00:00"/>
    <s v="Second Class"/>
    <s v="TB-21355"/>
    <x v="422"/>
    <x v="1"/>
    <x v="0"/>
    <s v="Houston"/>
    <x v="5"/>
    <n v="77041"/>
    <x v="2"/>
    <s v="OFF-ST-10003572"/>
    <x v="1"/>
    <x v="4"/>
    <x v="1744"/>
    <x v="1831"/>
    <n v="1"/>
    <n v="0.2"/>
    <x v="4675"/>
    <x v="2"/>
    <x v="0"/>
    <n v="0.5"/>
    <n v="7.6923076923076927E-2"/>
  </r>
  <r>
    <x v="5603"/>
    <s v="CA-2018-117919"/>
    <x v="278"/>
    <d v="2018-08-29T00:00:00"/>
    <s v="Second Class"/>
    <s v="TB-21355"/>
    <x v="422"/>
    <x v="1"/>
    <x v="0"/>
    <s v="Houston"/>
    <x v="5"/>
    <n v="77041"/>
    <x v="2"/>
    <s v="OFF-PA-10004353"/>
    <x v="1"/>
    <x v="10"/>
    <x v="1661"/>
    <x v="2020"/>
    <n v="5"/>
    <n v="0.2"/>
    <x v="4676"/>
    <x v="2"/>
    <x v="0"/>
    <n v="0.5"/>
    <n v="7.6923076923076927E-2"/>
  </r>
  <r>
    <x v="5604"/>
    <s v="CA-2017-142475"/>
    <x v="155"/>
    <d v="2017-12-07T00:00:00"/>
    <s v="Standard Class"/>
    <s v="BS-11380"/>
    <x v="510"/>
    <x v="1"/>
    <x v="0"/>
    <s v="New York City"/>
    <x v="15"/>
    <n v="10011"/>
    <x v="3"/>
    <s v="OFF-BI-10003718"/>
    <x v="1"/>
    <x v="8"/>
    <x v="1669"/>
    <x v="3455"/>
    <n v="6"/>
    <n v="0.2"/>
    <x v="3922"/>
    <x v="3"/>
    <x v="0"/>
    <n v="1"/>
    <n v="7.6923076923076927E-2"/>
  </r>
  <r>
    <x v="5605"/>
    <s v="CA-2018-134516"/>
    <x v="873"/>
    <d v="2018-09-25T00:00:00"/>
    <s v="Standard Class"/>
    <s v="FM-14215"/>
    <x v="524"/>
    <x v="1"/>
    <x v="0"/>
    <s v="Greensboro"/>
    <x v="3"/>
    <n v="27405"/>
    <x v="0"/>
    <s v="FUR-FU-10001546"/>
    <x v="0"/>
    <x v="5"/>
    <x v="1432"/>
    <x v="1232"/>
    <n v="2"/>
    <n v="0.2"/>
    <x v="2566"/>
    <x v="0"/>
    <x v="0"/>
    <n v="0.5"/>
    <n v="6.6666666666666666E-2"/>
  </r>
  <r>
    <x v="5606"/>
    <s v="CA-2018-134516"/>
    <x v="873"/>
    <d v="2018-09-25T00:00:00"/>
    <s v="Standard Class"/>
    <s v="FM-14215"/>
    <x v="524"/>
    <x v="1"/>
    <x v="0"/>
    <s v="Greensboro"/>
    <x v="3"/>
    <n v="27405"/>
    <x v="0"/>
    <s v="FUR-CH-10002880"/>
    <x v="0"/>
    <x v="1"/>
    <x v="809"/>
    <x v="4032"/>
    <n v="1"/>
    <n v="0.2"/>
    <x v="4677"/>
    <x v="0"/>
    <x v="0"/>
    <n v="0.5"/>
    <n v="6.6666666666666666E-2"/>
  </r>
  <r>
    <x v="5607"/>
    <s v="CA-2019-105193"/>
    <x v="613"/>
    <d v="2019-03-31T00:00:00"/>
    <s v="Standard Class"/>
    <s v="JL-15835"/>
    <x v="252"/>
    <x v="0"/>
    <x v="0"/>
    <s v="New York City"/>
    <x v="15"/>
    <n v="10024"/>
    <x v="3"/>
    <s v="OFF-AR-10001547"/>
    <x v="1"/>
    <x v="6"/>
    <x v="148"/>
    <x v="4033"/>
    <n v="5"/>
    <n v="0"/>
    <x v="981"/>
    <x v="3"/>
    <x v="0"/>
    <n v="1"/>
    <n v="2.9411764705882353E-2"/>
  </r>
  <r>
    <x v="5608"/>
    <s v="CA-2017-168634"/>
    <x v="401"/>
    <d v="2017-12-11T00:00:00"/>
    <s v="Standard Class"/>
    <s v="AF-10870"/>
    <x v="578"/>
    <x v="0"/>
    <x v="0"/>
    <s v="San Francisco"/>
    <x v="1"/>
    <n v="94109"/>
    <x v="1"/>
    <s v="OFF-AP-10001626"/>
    <x v="1"/>
    <x v="9"/>
    <x v="1025"/>
    <x v="4034"/>
    <n v="2"/>
    <n v="0"/>
    <x v="4678"/>
    <x v="1"/>
    <x v="0"/>
    <n v="1"/>
    <n v="6.25E-2"/>
  </r>
  <r>
    <x v="5609"/>
    <s v="CA-2019-117198"/>
    <x v="515"/>
    <d v="2019-09-05T00:00:00"/>
    <s v="Standard Class"/>
    <s v="BG-11035"/>
    <x v="767"/>
    <x v="0"/>
    <x v="0"/>
    <s v="Monroe"/>
    <x v="28"/>
    <n v="71203"/>
    <x v="0"/>
    <s v="TEC-AC-10003033"/>
    <x v="2"/>
    <x v="11"/>
    <x v="763"/>
    <x v="3042"/>
    <n v="2"/>
    <n v="0"/>
    <x v="3397"/>
    <x v="0"/>
    <x v="0"/>
    <n v="1"/>
    <n v="8.3333333333333329E-2"/>
  </r>
  <r>
    <x v="5610"/>
    <s v="CA-2017-145828"/>
    <x v="348"/>
    <d v="2017-10-07T00:00:00"/>
    <s v="First Class"/>
    <s v="MB-17305"/>
    <x v="93"/>
    <x v="0"/>
    <x v="0"/>
    <s v="Cincinnati"/>
    <x v="24"/>
    <n v="45231"/>
    <x v="3"/>
    <s v="TEC-AC-10002323"/>
    <x v="2"/>
    <x v="11"/>
    <x v="177"/>
    <x v="4035"/>
    <n v="3"/>
    <n v="0.2"/>
    <x v="4679"/>
    <x v="3"/>
    <x v="0"/>
    <n v="1"/>
    <n v="5.2631578947368418E-2"/>
  </r>
  <r>
    <x v="5611"/>
    <s v="CA-2019-121027"/>
    <x v="238"/>
    <d v="2019-08-22T00:00:00"/>
    <s v="Standard Class"/>
    <s v="HW-14935"/>
    <x v="304"/>
    <x v="1"/>
    <x v="0"/>
    <s v="Seattle"/>
    <x v="4"/>
    <n v="98105"/>
    <x v="1"/>
    <s v="TEC-AC-10002049"/>
    <x v="2"/>
    <x v="11"/>
    <x v="1062"/>
    <x v="4036"/>
    <n v="2"/>
    <n v="0"/>
    <x v="4680"/>
    <x v="1"/>
    <x v="0"/>
    <n v="0.5"/>
    <n v="0.05"/>
  </r>
  <r>
    <x v="5612"/>
    <s v="CA-2019-121027"/>
    <x v="238"/>
    <d v="2019-08-22T00:00:00"/>
    <s v="Standard Class"/>
    <s v="HW-14935"/>
    <x v="304"/>
    <x v="1"/>
    <x v="0"/>
    <s v="Seattle"/>
    <x v="4"/>
    <n v="98105"/>
    <x v="1"/>
    <s v="TEC-AC-10002253"/>
    <x v="2"/>
    <x v="11"/>
    <x v="577"/>
    <x v="4037"/>
    <n v="9"/>
    <n v="0"/>
    <x v="4681"/>
    <x v="1"/>
    <x v="0"/>
    <n v="0.5"/>
    <n v="0.05"/>
  </r>
  <r>
    <x v="5613"/>
    <s v="CA-2018-147431"/>
    <x v="1056"/>
    <d v="2018-02-07T00:00:00"/>
    <s v="Standard Class"/>
    <s v="AB-10105"/>
    <x v="455"/>
    <x v="0"/>
    <x v="0"/>
    <s v="New York City"/>
    <x v="15"/>
    <n v="10011"/>
    <x v="3"/>
    <s v="OFF-ST-10003994"/>
    <x v="1"/>
    <x v="4"/>
    <x v="1745"/>
    <x v="4038"/>
    <n v="2"/>
    <n v="0"/>
    <x v="4682"/>
    <x v="3"/>
    <x v="0"/>
    <n v="1"/>
    <n v="0.05"/>
  </r>
  <r>
    <x v="5614"/>
    <s v="CA-2018-158001"/>
    <x v="828"/>
    <d v="2018-08-27T00:00:00"/>
    <s v="Standard Class"/>
    <s v="JP-15460"/>
    <x v="687"/>
    <x v="1"/>
    <x v="0"/>
    <s v="New York City"/>
    <x v="15"/>
    <n v="10035"/>
    <x v="3"/>
    <s v="OFF-AR-10002399"/>
    <x v="1"/>
    <x v="6"/>
    <x v="319"/>
    <x v="4039"/>
    <n v="5"/>
    <n v="0"/>
    <x v="4683"/>
    <x v="3"/>
    <x v="0"/>
    <n v="0.33333333333333331"/>
    <n v="6.6666666666666666E-2"/>
  </r>
  <r>
    <x v="5615"/>
    <s v="CA-2018-158001"/>
    <x v="828"/>
    <d v="2018-08-27T00:00:00"/>
    <s v="Standard Class"/>
    <s v="JP-15460"/>
    <x v="687"/>
    <x v="1"/>
    <x v="0"/>
    <s v="New York City"/>
    <x v="15"/>
    <n v="10035"/>
    <x v="3"/>
    <s v="OFF-AP-10002118"/>
    <x v="1"/>
    <x v="9"/>
    <x v="77"/>
    <x v="4040"/>
    <n v="5"/>
    <n v="0"/>
    <x v="4684"/>
    <x v="3"/>
    <x v="0"/>
    <n v="0.33333333333333331"/>
    <n v="6.6666666666666666E-2"/>
  </r>
  <r>
    <x v="5616"/>
    <s v="CA-2018-158001"/>
    <x v="828"/>
    <d v="2018-08-27T00:00:00"/>
    <s v="Standard Class"/>
    <s v="JP-15460"/>
    <x v="687"/>
    <x v="1"/>
    <x v="0"/>
    <s v="New York City"/>
    <x v="15"/>
    <n v="10035"/>
    <x v="3"/>
    <s v="OFF-AR-10001954"/>
    <x v="1"/>
    <x v="6"/>
    <x v="563"/>
    <x v="1624"/>
    <n v="6"/>
    <n v="0"/>
    <x v="4685"/>
    <x v="3"/>
    <x v="0"/>
    <n v="0.33333333333333331"/>
    <n v="6.6666666666666666E-2"/>
  </r>
  <r>
    <x v="5617"/>
    <s v="CA-2019-125745"/>
    <x v="160"/>
    <d v="2019-07-04T00:00:00"/>
    <s v="Standard Class"/>
    <s v="DV-13045"/>
    <x v="1"/>
    <x v="1"/>
    <x v="0"/>
    <s v="Memphis"/>
    <x v="18"/>
    <n v="38109"/>
    <x v="0"/>
    <s v="FUR-FU-10001591"/>
    <x v="0"/>
    <x v="5"/>
    <x v="1110"/>
    <x v="3947"/>
    <n v="2"/>
    <n v="0.2"/>
    <x v="4557"/>
    <x v="0"/>
    <x v="0"/>
    <n v="1"/>
    <n v="0.1111111111111111"/>
  </r>
  <r>
    <x v="5618"/>
    <s v="CA-2017-101154"/>
    <x v="227"/>
    <d v="2017-09-21T00:00:00"/>
    <s v="First Class"/>
    <s v="CM-12190"/>
    <x v="496"/>
    <x v="0"/>
    <x v="0"/>
    <s v="San Diego"/>
    <x v="1"/>
    <n v="92105"/>
    <x v="1"/>
    <s v="OFF-ST-10004186"/>
    <x v="1"/>
    <x v="4"/>
    <x v="16"/>
    <x v="2337"/>
    <n v="4"/>
    <n v="0"/>
    <x v="4686"/>
    <x v="1"/>
    <x v="0"/>
    <n v="1"/>
    <n v="0.14285714285714285"/>
  </r>
  <r>
    <x v="5619"/>
    <s v="US-2018-124163"/>
    <x v="477"/>
    <d v="2018-09-30T00:00:00"/>
    <s v="Standard Class"/>
    <s v="SC-20695"/>
    <x v="281"/>
    <x v="1"/>
    <x v="0"/>
    <s v="La Crosse"/>
    <x v="6"/>
    <n v="54601"/>
    <x v="2"/>
    <s v="TEC-AC-10001908"/>
    <x v="2"/>
    <x v="11"/>
    <x v="295"/>
    <x v="4041"/>
    <n v="5"/>
    <n v="0"/>
    <x v="4687"/>
    <x v="2"/>
    <x v="0"/>
    <n v="0.25"/>
    <n v="7.1428571428571425E-2"/>
  </r>
  <r>
    <x v="5620"/>
    <s v="US-2018-124163"/>
    <x v="477"/>
    <d v="2018-09-30T00:00:00"/>
    <s v="Standard Class"/>
    <s v="SC-20695"/>
    <x v="281"/>
    <x v="1"/>
    <x v="0"/>
    <s v="La Crosse"/>
    <x v="6"/>
    <n v="54601"/>
    <x v="2"/>
    <s v="OFF-AR-10000817"/>
    <x v="1"/>
    <x v="6"/>
    <x v="1264"/>
    <x v="4042"/>
    <n v="1"/>
    <n v="0"/>
    <x v="4688"/>
    <x v="2"/>
    <x v="0"/>
    <n v="0.25"/>
    <n v="7.1428571428571425E-2"/>
  </r>
  <r>
    <x v="5621"/>
    <s v="US-2018-124163"/>
    <x v="477"/>
    <d v="2018-09-30T00:00:00"/>
    <s v="Standard Class"/>
    <s v="SC-20695"/>
    <x v="281"/>
    <x v="1"/>
    <x v="0"/>
    <s v="La Crosse"/>
    <x v="6"/>
    <n v="54601"/>
    <x v="2"/>
    <s v="FUR-CH-10004218"/>
    <x v="0"/>
    <x v="1"/>
    <x v="38"/>
    <x v="4043"/>
    <n v="2"/>
    <n v="0"/>
    <x v="4689"/>
    <x v="2"/>
    <x v="0"/>
    <n v="0.25"/>
    <n v="7.1428571428571425E-2"/>
  </r>
  <r>
    <x v="5622"/>
    <s v="US-2018-124163"/>
    <x v="477"/>
    <d v="2018-09-30T00:00:00"/>
    <s v="Standard Class"/>
    <s v="SC-20695"/>
    <x v="281"/>
    <x v="1"/>
    <x v="0"/>
    <s v="La Crosse"/>
    <x v="6"/>
    <n v="54601"/>
    <x v="2"/>
    <s v="FUR-FU-10000755"/>
    <x v="0"/>
    <x v="5"/>
    <x v="1452"/>
    <x v="4044"/>
    <n v="11"/>
    <n v="0"/>
    <x v="4690"/>
    <x v="2"/>
    <x v="0"/>
    <n v="0.25"/>
    <n v="7.1428571428571425E-2"/>
  </r>
  <r>
    <x v="5623"/>
    <s v="CA-2018-121748"/>
    <x v="1057"/>
    <d v="2018-10-28T00:00:00"/>
    <s v="Second Class"/>
    <s v="VW-21775"/>
    <x v="100"/>
    <x v="1"/>
    <x v="0"/>
    <s v="Los Angeles"/>
    <x v="1"/>
    <n v="90032"/>
    <x v="1"/>
    <s v="TEC-AC-10003063"/>
    <x v="2"/>
    <x v="11"/>
    <x v="1061"/>
    <x v="1506"/>
    <n v="4"/>
    <n v="0"/>
    <x v="1588"/>
    <x v="1"/>
    <x v="0"/>
    <n v="0.5"/>
    <n v="5.5555555555555552E-2"/>
  </r>
  <r>
    <x v="5624"/>
    <s v="CA-2018-121748"/>
    <x v="1057"/>
    <d v="2018-10-28T00:00:00"/>
    <s v="Second Class"/>
    <s v="VW-21775"/>
    <x v="100"/>
    <x v="1"/>
    <x v="0"/>
    <s v="Los Angeles"/>
    <x v="1"/>
    <n v="90032"/>
    <x v="1"/>
    <s v="TEC-AC-10002637"/>
    <x v="2"/>
    <x v="11"/>
    <x v="1317"/>
    <x v="2684"/>
    <n v="2"/>
    <n v="0"/>
    <x v="4691"/>
    <x v="1"/>
    <x v="0"/>
    <n v="0.5"/>
    <n v="5.5555555555555552E-2"/>
  </r>
  <r>
    <x v="5625"/>
    <s v="CA-2016-126683"/>
    <x v="411"/>
    <d v="2016-10-01T00:00:00"/>
    <s v="Second Class"/>
    <s v="PP-18955"/>
    <x v="452"/>
    <x v="2"/>
    <x v="0"/>
    <s v="Seattle"/>
    <x v="4"/>
    <n v="98115"/>
    <x v="1"/>
    <s v="FUR-FU-10001706"/>
    <x v="0"/>
    <x v="5"/>
    <x v="50"/>
    <x v="51"/>
    <n v="2"/>
    <n v="0"/>
    <x v="51"/>
    <x v="1"/>
    <x v="0"/>
    <n v="0.5"/>
    <n v="2.9411764705882353E-2"/>
  </r>
  <r>
    <x v="5626"/>
    <s v="CA-2016-126683"/>
    <x v="411"/>
    <d v="2016-10-01T00:00:00"/>
    <s v="Second Class"/>
    <s v="PP-18955"/>
    <x v="452"/>
    <x v="2"/>
    <x v="0"/>
    <s v="Seattle"/>
    <x v="4"/>
    <n v="98115"/>
    <x v="1"/>
    <s v="FUR-TA-10002958"/>
    <x v="0"/>
    <x v="3"/>
    <x v="965"/>
    <x v="4045"/>
    <n v="9"/>
    <n v="0"/>
    <x v="4692"/>
    <x v="1"/>
    <x v="0"/>
    <n v="0.5"/>
    <n v="2.9411764705882353E-2"/>
  </r>
  <r>
    <x v="5627"/>
    <s v="CA-2019-148810"/>
    <x v="335"/>
    <d v="2019-07-01T00:00:00"/>
    <s v="Standard Class"/>
    <s v="DR-12880"/>
    <x v="112"/>
    <x v="1"/>
    <x v="0"/>
    <s v="Miami"/>
    <x v="2"/>
    <n v="33180"/>
    <x v="0"/>
    <s v="OFF-LA-10004689"/>
    <x v="1"/>
    <x v="2"/>
    <x v="264"/>
    <x v="853"/>
    <n v="6"/>
    <n v="0.2"/>
    <x v="4693"/>
    <x v="0"/>
    <x v="0"/>
    <n v="0.5"/>
    <n v="4.1666666666666664E-2"/>
  </r>
  <r>
    <x v="5628"/>
    <s v="CA-2019-148810"/>
    <x v="335"/>
    <d v="2019-07-01T00:00:00"/>
    <s v="Standard Class"/>
    <s v="DR-12880"/>
    <x v="112"/>
    <x v="1"/>
    <x v="0"/>
    <s v="Miami"/>
    <x v="2"/>
    <n v="33180"/>
    <x v="0"/>
    <s v="FUR-CH-10001545"/>
    <x v="0"/>
    <x v="1"/>
    <x v="1746"/>
    <x v="4046"/>
    <n v="3"/>
    <n v="0.2"/>
    <x v="4694"/>
    <x v="0"/>
    <x v="0"/>
    <n v="0.5"/>
    <n v="4.1666666666666664E-2"/>
  </r>
  <r>
    <x v="5629"/>
    <s v="US-2018-146066"/>
    <x v="1036"/>
    <d v="2018-08-23T00:00:00"/>
    <s v="Second Class"/>
    <s v="RB-19465"/>
    <x v="46"/>
    <x v="2"/>
    <x v="0"/>
    <s v="Philadelphia"/>
    <x v="9"/>
    <n v="19143"/>
    <x v="3"/>
    <s v="FUR-TA-10002530"/>
    <x v="0"/>
    <x v="3"/>
    <x v="992"/>
    <x v="4047"/>
    <n v="9"/>
    <n v="0.4"/>
    <x v="4695"/>
    <x v="3"/>
    <x v="0"/>
    <n v="1"/>
    <n v="4.3478260869565216E-2"/>
  </r>
  <r>
    <x v="5630"/>
    <s v="CA-2016-127614"/>
    <x v="1058"/>
    <d v="2016-02-15T00:00:00"/>
    <s v="Standard Class"/>
    <s v="NF-18385"/>
    <x v="173"/>
    <x v="0"/>
    <x v="0"/>
    <s v="Chesapeake"/>
    <x v="17"/>
    <n v="23320"/>
    <x v="0"/>
    <s v="TEC-AC-10001432"/>
    <x v="2"/>
    <x v="11"/>
    <x v="476"/>
    <x v="4048"/>
    <n v="3"/>
    <n v="0"/>
    <x v="4696"/>
    <x v="0"/>
    <x v="0"/>
    <n v="0.33333333333333331"/>
    <n v="7.1428571428571425E-2"/>
  </r>
  <r>
    <x v="5631"/>
    <s v="CA-2016-127614"/>
    <x v="1058"/>
    <d v="2016-02-15T00:00:00"/>
    <s v="Standard Class"/>
    <s v="NF-18385"/>
    <x v="173"/>
    <x v="0"/>
    <x v="0"/>
    <s v="Chesapeake"/>
    <x v="17"/>
    <n v="23320"/>
    <x v="0"/>
    <s v="FUR-TA-10003715"/>
    <x v="0"/>
    <x v="3"/>
    <x v="1012"/>
    <x v="4049"/>
    <n v="6"/>
    <n v="0"/>
    <x v="4697"/>
    <x v="0"/>
    <x v="0"/>
    <n v="0.33333333333333331"/>
    <n v="7.1428571428571425E-2"/>
  </r>
  <r>
    <x v="5632"/>
    <s v="CA-2016-127614"/>
    <x v="1058"/>
    <d v="2016-02-15T00:00:00"/>
    <s v="Standard Class"/>
    <s v="NF-18385"/>
    <x v="173"/>
    <x v="0"/>
    <x v="0"/>
    <s v="Chesapeake"/>
    <x v="17"/>
    <n v="23320"/>
    <x v="0"/>
    <s v="OFF-BI-10003291"/>
    <x v="1"/>
    <x v="8"/>
    <x v="44"/>
    <x v="45"/>
    <n v="2"/>
    <n v="0"/>
    <x v="45"/>
    <x v="0"/>
    <x v="0"/>
    <n v="0.33333333333333331"/>
    <n v="7.1428571428571425E-2"/>
  </r>
  <r>
    <x v="5633"/>
    <s v="CA-2018-101742"/>
    <x v="713"/>
    <d v="2018-09-28T00:00:00"/>
    <s v="Second Class"/>
    <s v="CR-12580"/>
    <x v="615"/>
    <x v="2"/>
    <x v="0"/>
    <s v="New York City"/>
    <x v="15"/>
    <n v="10009"/>
    <x v="3"/>
    <s v="OFF-BI-10004187"/>
    <x v="1"/>
    <x v="8"/>
    <x v="620"/>
    <x v="3330"/>
    <n v="7"/>
    <n v="0.2"/>
    <x v="4698"/>
    <x v="3"/>
    <x v="0"/>
    <n v="1"/>
    <n v="0.16666666666666666"/>
  </r>
  <r>
    <x v="5634"/>
    <s v="CA-2017-134943"/>
    <x v="901"/>
    <d v="2017-12-06T00:00:00"/>
    <s v="First Class"/>
    <s v="SU-20665"/>
    <x v="711"/>
    <x v="2"/>
    <x v="0"/>
    <s v="Ann Arbor"/>
    <x v="12"/>
    <n v="48104"/>
    <x v="2"/>
    <s v="OFF-BI-10000666"/>
    <x v="1"/>
    <x v="8"/>
    <x v="989"/>
    <x v="4050"/>
    <n v="5"/>
    <n v="0"/>
    <x v="4699"/>
    <x v="2"/>
    <x v="0"/>
    <n v="1"/>
    <n v="5.5555555555555552E-2"/>
  </r>
  <r>
    <x v="5635"/>
    <s v="CA-2019-123022"/>
    <x v="213"/>
    <d v="2019-09-08T00:00:00"/>
    <s v="Standard Class"/>
    <s v="SC-20050"/>
    <x v="337"/>
    <x v="2"/>
    <x v="0"/>
    <s v="La Mesa"/>
    <x v="1"/>
    <n v="91941"/>
    <x v="1"/>
    <s v="OFF-BI-10002225"/>
    <x v="1"/>
    <x v="8"/>
    <x v="340"/>
    <x v="4051"/>
    <n v="5"/>
    <n v="0.2"/>
    <x v="4700"/>
    <x v="1"/>
    <x v="0"/>
    <n v="0.5"/>
    <n v="6.6666666666666666E-2"/>
  </r>
  <r>
    <x v="5636"/>
    <s v="CA-2019-123022"/>
    <x v="213"/>
    <d v="2019-09-08T00:00:00"/>
    <s v="Standard Class"/>
    <s v="SC-20050"/>
    <x v="337"/>
    <x v="2"/>
    <x v="0"/>
    <s v="La Mesa"/>
    <x v="1"/>
    <n v="91941"/>
    <x v="1"/>
    <s v="TEC-AC-10000474"/>
    <x v="2"/>
    <x v="11"/>
    <x v="1510"/>
    <x v="4052"/>
    <n v="3"/>
    <n v="0"/>
    <x v="4701"/>
    <x v="1"/>
    <x v="0"/>
    <n v="0.5"/>
    <n v="6.6666666666666666E-2"/>
  </r>
  <r>
    <x v="5637"/>
    <s v="CA-2019-113208"/>
    <x v="606"/>
    <d v="2019-04-02T00:00:00"/>
    <s v="Standard Class"/>
    <s v="ML-18040"/>
    <x v="614"/>
    <x v="1"/>
    <x v="0"/>
    <s v="Dearborn"/>
    <x v="12"/>
    <n v="48126"/>
    <x v="2"/>
    <s v="FUR-FU-10004245"/>
    <x v="0"/>
    <x v="5"/>
    <x v="1747"/>
    <x v="4053"/>
    <n v="3"/>
    <n v="0"/>
    <x v="4702"/>
    <x v="2"/>
    <x v="0"/>
    <n v="1"/>
    <n v="0.25"/>
  </r>
  <r>
    <x v="5638"/>
    <s v="CA-2016-154893"/>
    <x v="1059"/>
    <d v="2016-12-27T00:00:00"/>
    <s v="Standard Class"/>
    <s v="GM-14440"/>
    <x v="306"/>
    <x v="0"/>
    <x v="0"/>
    <s v="San Diego"/>
    <x v="1"/>
    <n v="92024"/>
    <x v="1"/>
    <s v="FUR-CH-10004287"/>
    <x v="0"/>
    <x v="1"/>
    <x v="158"/>
    <x v="3694"/>
    <n v="6"/>
    <n v="0.2"/>
    <x v="4225"/>
    <x v="1"/>
    <x v="0"/>
    <n v="0.5"/>
    <n v="9.0909090909090912E-2"/>
  </r>
  <r>
    <x v="5639"/>
    <s v="CA-2016-154893"/>
    <x v="1059"/>
    <d v="2016-12-27T00:00:00"/>
    <s v="Standard Class"/>
    <s v="GM-14440"/>
    <x v="306"/>
    <x v="0"/>
    <x v="0"/>
    <s v="San Diego"/>
    <x v="1"/>
    <n v="92024"/>
    <x v="1"/>
    <s v="FUR-CH-10000595"/>
    <x v="0"/>
    <x v="1"/>
    <x v="468"/>
    <x v="3146"/>
    <n v="3"/>
    <n v="0.2"/>
    <x v="3537"/>
    <x v="1"/>
    <x v="0"/>
    <n v="0.5"/>
    <n v="9.0909090909090912E-2"/>
  </r>
  <r>
    <x v="5640"/>
    <s v="CA-2016-147900"/>
    <x v="865"/>
    <d v="2016-09-28T00:00:00"/>
    <s v="Standard Class"/>
    <s v="JK-15640"/>
    <x v="82"/>
    <x v="2"/>
    <x v="0"/>
    <s v="Lakewood"/>
    <x v="24"/>
    <n v="44107"/>
    <x v="3"/>
    <s v="OFF-PA-10003063"/>
    <x v="1"/>
    <x v="10"/>
    <x v="1720"/>
    <x v="4054"/>
    <n v="9"/>
    <n v="0.2"/>
    <x v="4703"/>
    <x v="3"/>
    <x v="0"/>
    <n v="1"/>
    <n v="8.3333333333333329E-2"/>
  </r>
  <r>
    <x v="5641"/>
    <s v="CA-2019-106355"/>
    <x v="459"/>
    <d v="2019-04-05T00:00:00"/>
    <s v="First Class"/>
    <s v="AT-10435"/>
    <x v="401"/>
    <x v="2"/>
    <x v="0"/>
    <s v="Meriden"/>
    <x v="29"/>
    <n v="6450"/>
    <x v="3"/>
    <s v="OFF-AR-10000246"/>
    <x v="1"/>
    <x v="6"/>
    <x v="21"/>
    <x v="1760"/>
    <n v="4"/>
    <n v="0"/>
    <x v="4704"/>
    <x v="3"/>
    <x v="0"/>
    <n v="1"/>
    <n v="0.1111111111111111"/>
  </r>
  <r>
    <x v="5642"/>
    <s v="CA-2018-127985"/>
    <x v="178"/>
    <d v="2018-04-05T00:00:00"/>
    <s v="Second Class"/>
    <s v="DB-12910"/>
    <x v="626"/>
    <x v="2"/>
    <x v="0"/>
    <s v="Columbus"/>
    <x v="32"/>
    <n v="31907"/>
    <x v="0"/>
    <s v="FUR-FU-10003274"/>
    <x v="0"/>
    <x v="5"/>
    <x v="248"/>
    <x v="991"/>
    <n v="4"/>
    <n v="0"/>
    <x v="4705"/>
    <x v="0"/>
    <x v="0"/>
    <n v="1"/>
    <n v="8.3333333333333329E-2"/>
  </r>
  <r>
    <x v="5643"/>
    <s v="CA-2017-166604"/>
    <x v="1060"/>
    <d v="2017-05-20T00:00:00"/>
    <s v="Second Class"/>
    <s v="AH-10690"/>
    <x v="706"/>
    <x v="1"/>
    <x v="0"/>
    <s v="Roswell"/>
    <x v="32"/>
    <n v="30076"/>
    <x v="0"/>
    <s v="OFF-EN-10004147"/>
    <x v="1"/>
    <x v="12"/>
    <x v="1288"/>
    <x v="1465"/>
    <n v="3"/>
    <n v="0"/>
    <x v="1544"/>
    <x v="0"/>
    <x v="0"/>
    <n v="1"/>
    <n v="4.3478260869565216E-2"/>
  </r>
  <r>
    <x v="5644"/>
    <s v="CA-2019-120719"/>
    <x v="721"/>
    <d v="2019-03-26T00:00:00"/>
    <s v="First Class"/>
    <s v="SJ-20125"/>
    <x v="319"/>
    <x v="2"/>
    <x v="0"/>
    <s v="Seattle"/>
    <x v="4"/>
    <n v="98105"/>
    <x v="1"/>
    <s v="OFF-BI-10002103"/>
    <x v="1"/>
    <x v="8"/>
    <x v="530"/>
    <x v="1601"/>
    <n v="5"/>
    <n v="0.2"/>
    <x v="4706"/>
    <x v="1"/>
    <x v="0"/>
    <n v="1"/>
    <n v="4.1666666666666664E-2"/>
  </r>
  <r>
    <x v="5645"/>
    <s v="CA-2019-127117"/>
    <x v="349"/>
    <d v="2019-04-19T00:00:00"/>
    <s v="Standard Class"/>
    <s v="HM-14860"/>
    <x v="447"/>
    <x v="1"/>
    <x v="0"/>
    <s v="Morristown"/>
    <x v="30"/>
    <n v="7960"/>
    <x v="3"/>
    <s v="FUR-FU-10004018"/>
    <x v="0"/>
    <x v="5"/>
    <x v="936"/>
    <x v="4055"/>
    <n v="5"/>
    <n v="0"/>
    <x v="4707"/>
    <x v="3"/>
    <x v="0"/>
    <n v="1"/>
    <n v="0.05"/>
  </r>
  <r>
    <x v="5646"/>
    <s v="CA-2017-104241"/>
    <x v="1038"/>
    <d v="2017-01-09T00:00:00"/>
    <s v="Standard Class"/>
    <s v="AG-10495"/>
    <x v="122"/>
    <x v="1"/>
    <x v="0"/>
    <s v="Alexandria"/>
    <x v="17"/>
    <n v="22304"/>
    <x v="0"/>
    <s v="FUR-FU-10001473"/>
    <x v="0"/>
    <x v="5"/>
    <x v="993"/>
    <x v="4056"/>
    <n v="14"/>
    <n v="0"/>
    <x v="4708"/>
    <x v="0"/>
    <x v="0"/>
    <n v="1"/>
    <n v="4.7619047619047616E-2"/>
  </r>
  <r>
    <x v="5647"/>
    <s v="CA-2019-168179"/>
    <x v="808"/>
    <d v="2019-11-07T00:00:00"/>
    <s v="Standard Class"/>
    <s v="JB-16000"/>
    <x v="677"/>
    <x v="0"/>
    <x v="0"/>
    <s v="Salt Lake City"/>
    <x v="7"/>
    <n v="84106"/>
    <x v="1"/>
    <s v="OFF-PA-10001800"/>
    <x v="1"/>
    <x v="10"/>
    <x v="585"/>
    <x v="541"/>
    <n v="3"/>
    <n v="0"/>
    <x v="551"/>
    <x v="1"/>
    <x v="0"/>
    <n v="1"/>
    <n v="0.14285714285714285"/>
  </r>
  <r>
    <x v="5648"/>
    <s v="CA-2019-142342"/>
    <x v="729"/>
    <d v="2019-07-19T00:00:00"/>
    <s v="Second Class"/>
    <s v="AJ-10795"/>
    <x v="295"/>
    <x v="1"/>
    <x v="0"/>
    <s v="Apple Valley"/>
    <x v="1"/>
    <n v="92307"/>
    <x v="1"/>
    <s v="OFF-PA-10004609"/>
    <x v="1"/>
    <x v="10"/>
    <x v="1503"/>
    <x v="56"/>
    <n v="5"/>
    <n v="0"/>
    <x v="56"/>
    <x v="1"/>
    <x v="1"/>
    <n v="0.25"/>
    <n v="4.7619047619047616E-2"/>
  </r>
  <r>
    <x v="5649"/>
    <s v="CA-2019-142342"/>
    <x v="729"/>
    <d v="2019-07-19T00:00:00"/>
    <s v="Second Class"/>
    <s v="AJ-10795"/>
    <x v="295"/>
    <x v="1"/>
    <x v="0"/>
    <s v="Apple Valley"/>
    <x v="1"/>
    <n v="92307"/>
    <x v="1"/>
    <s v="OFF-EN-10002592"/>
    <x v="1"/>
    <x v="12"/>
    <x v="1711"/>
    <x v="4057"/>
    <n v="5"/>
    <n v="0"/>
    <x v="4709"/>
    <x v="1"/>
    <x v="1"/>
    <n v="0.25"/>
    <n v="4.7619047619047616E-2"/>
  </r>
  <r>
    <x v="5650"/>
    <s v="CA-2019-142342"/>
    <x v="729"/>
    <d v="2019-07-19T00:00:00"/>
    <s v="Second Class"/>
    <s v="AJ-10795"/>
    <x v="295"/>
    <x v="1"/>
    <x v="0"/>
    <s v="Apple Valley"/>
    <x v="1"/>
    <n v="92307"/>
    <x v="1"/>
    <s v="OFF-ST-10002957"/>
    <x v="1"/>
    <x v="4"/>
    <x v="1492"/>
    <x v="232"/>
    <n v="2"/>
    <n v="0"/>
    <x v="232"/>
    <x v="1"/>
    <x v="1"/>
    <n v="0.25"/>
    <n v="4.7619047619047616E-2"/>
  </r>
  <r>
    <x v="5651"/>
    <s v="CA-2019-142342"/>
    <x v="729"/>
    <d v="2019-07-19T00:00:00"/>
    <s v="Second Class"/>
    <s v="AJ-10795"/>
    <x v="295"/>
    <x v="1"/>
    <x v="0"/>
    <s v="Apple Valley"/>
    <x v="1"/>
    <n v="92307"/>
    <x v="1"/>
    <s v="FUR-BO-10002613"/>
    <x v="0"/>
    <x v="0"/>
    <x v="179"/>
    <x v="4058"/>
    <n v="5"/>
    <n v="0.15"/>
    <x v="4710"/>
    <x v="1"/>
    <x v="1"/>
    <n v="0.25"/>
    <n v="4.7619047619047616E-2"/>
  </r>
  <r>
    <x v="5652"/>
    <s v="CA-2019-109099"/>
    <x v="833"/>
    <d v="2019-10-11T00:00:00"/>
    <s v="Standard Class"/>
    <s v="MM-18280"/>
    <x v="152"/>
    <x v="1"/>
    <x v="0"/>
    <s v="New York City"/>
    <x v="15"/>
    <n v="10009"/>
    <x v="3"/>
    <s v="OFF-PA-10001033"/>
    <x v="1"/>
    <x v="10"/>
    <x v="1509"/>
    <x v="1018"/>
    <n v="1"/>
    <n v="0"/>
    <x v="1057"/>
    <x v="3"/>
    <x v="0"/>
    <n v="1"/>
    <n v="8.3333333333333329E-2"/>
  </r>
  <r>
    <x v="5653"/>
    <s v="US-2016-134187"/>
    <x v="130"/>
    <d v="2016-11-11T00:00:00"/>
    <s v="Standard Class"/>
    <s v="TH-21235"/>
    <x v="260"/>
    <x v="1"/>
    <x v="0"/>
    <s v="Long Beach"/>
    <x v="1"/>
    <n v="90805"/>
    <x v="1"/>
    <s v="OFF-AR-10000940"/>
    <x v="1"/>
    <x v="6"/>
    <x v="135"/>
    <x v="4059"/>
    <n v="1"/>
    <n v="0"/>
    <x v="4711"/>
    <x v="1"/>
    <x v="0"/>
    <n v="1"/>
    <n v="7.6923076923076927E-2"/>
  </r>
  <r>
    <x v="5654"/>
    <s v="CA-2018-145261"/>
    <x v="122"/>
    <d v="2018-12-21T00:00:00"/>
    <s v="First Class"/>
    <s v="AH-10120"/>
    <x v="571"/>
    <x v="2"/>
    <x v="0"/>
    <s v="Salem"/>
    <x v="21"/>
    <n v="97301"/>
    <x v="1"/>
    <s v="OFF-BI-10001670"/>
    <x v="1"/>
    <x v="8"/>
    <x v="443"/>
    <x v="4060"/>
    <n v="4"/>
    <n v="0.7"/>
    <x v="4712"/>
    <x v="1"/>
    <x v="1"/>
    <n v="0.14285714285714285"/>
    <n v="6.25E-2"/>
  </r>
  <r>
    <x v="5655"/>
    <s v="CA-2018-145261"/>
    <x v="122"/>
    <d v="2018-12-21T00:00:00"/>
    <s v="First Class"/>
    <s v="AH-10120"/>
    <x v="571"/>
    <x v="2"/>
    <x v="0"/>
    <s v="Salem"/>
    <x v="21"/>
    <n v="97301"/>
    <x v="1"/>
    <s v="OFF-AR-10004078"/>
    <x v="1"/>
    <x v="6"/>
    <x v="512"/>
    <x v="4061"/>
    <n v="4"/>
    <n v="0.2"/>
    <x v="4713"/>
    <x v="1"/>
    <x v="1"/>
    <n v="0.14285714285714285"/>
    <n v="6.25E-2"/>
  </r>
  <r>
    <x v="5656"/>
    <s v="CA-2018-145261"/>
    <x v="122"/>
    <d v="2018-12-21T00:00:00"/>
    <s v="First Class"/>
    <s v="AH-10120"/>
    <x v="571"/>
    <x v="2"/>
    <x v="0"/>
    <s v="Salem"/>
    <x v="21"/>
    <n v="97301"/>
    <x v="1"/>
    <s v="OFF-PA-10003036"/>
    <x v="1"/>
    <x v="10"/>
    <x v="1739"/>
    <x v="25"/>
    <n v="2"/>
    <n v="0.2"/>
    <x v="4714"/>
    <x v="1"/>
    <x v="1"/>
    <n v="0.14285714285714285"/>
    <n v="6.25E-2"/>
  </r>
  <r>
    <x v="5657"/>
    <s v="CA-2018-145261"/>
    <x v="122"/>
    <d v="2018-12-21T00:00:00"/>
    <s v="First Class"/>
    <s v="AH-10120"/>
    <x v="571"/>
    <x v="2"/>
    <x v="0"/>
    <s v="Salem"/>
    <x v="21"/>
    <n v="97301"/>
    <x v="1"/>
    <s v="TEC-AC-10000991"/>
    <x v="2"/>
    <x v="11"/>
    <x v="437"/>
    <x v="4062"/>
    <n v="3"/>
    <n v="0.2"/>
    <x v="4715"/>
    <x v="1"/>
    <x v="1"/>
    <n v="0.14285714285714285"/>
    <n v="6.25E-2"/>
  </r>
  <r>
    <x v="5658"/>
    <s v="CA-2018-145261"/>
    <x v="122"/>
    <d v="2018-12-21T00:00:00"/>
    <s v="First Class"/>
    <s v="AH-10120"/>
    <x v="571"/>
    <x v="2"/>
    <x v="0"/>
    <s v="Salem"/>
    <x v="21"/>
    <n v="97301"/>
    <x v="1"/>
    <s v="FUR-TA-10002530"/>
    <x v="0"/>
    <x v="3"/>
    <x v="992"/>
    <x v="4063"/>
    <n v="5"/>
    <n v="0.5"/>
    <x v="4716"/>
    <x v="1"/>
    <x v="1"/>
    <n v="0.14285714285714285"/>
    <n v="6.25E-2"/>
  </r>
  <r>
    <x v="5659"/>
    <s v="CA-2018-145261"/>
    <x v="122"/>
    <d v="2018-12-21T00:00:00"/>
    <s v="First Class"/>
    <s v="AH-10120"/>
    <x v="571"/>
    <x v="2"/>
    <x v="0"/>
    <s v="Salem"/>
    <x v="21"/>
    <n v="97301"/>
    <x v="1"/>
    <s v="OFF-LA-10000407"/>
    <x v="1"/>
    <x v="2"/>
    <x v="1495"/>
    <x v="801"/>
    <n v="4"/>
    <n v="0.2"/>
    <x v="826"/>
    <x v="1"/>
    <x v="1"/>
    <n v="0.14285714285714285"/>
    <n v="6.25E-2"/>
  </r>
  <r>
    <x v="5660"/>
    <s v="CA-2018-145261"/>
    <x v="122"/>
    <d v="2018-12-21T00:00:00"/>
    <s v="First Class"/>
    <s v="AH-10120"/>
    <x v="571"/>
    <x v="2"/>
    <x v="0"/>
    <s v="Salem"/>
    <x v="21"/>
    <n v="97301"/>
    <x v="1"/>
    <s v="TEC-PH-10004833"/>
    <x v="2"/>
    <x v="7"/>
    <x v="1363"/>
    <x v="4064"/>
    <n v="3"/>
    <n v="0.2"/>
    <x v="4717"/>
    <x v="1"/>
    <x v="1"/>
    <n v="0.14285714285714285"/>
    <n v="6.25E-2"/>
  </r>
  <r>
    <x v="5661"/>
    <s v="CA-2018-108875"/>
    <x v="446"/>
    <d v="2018-10-01T00:00:00"/>
    <s v="Standard Class"/>
    <s v="CL-12700"/>
    <x v="642"/>
    <x v="2"/>
    <x v="0"/>
    <s v="Aurora"/>
    <x v="22"/>
    <n v="80013"/>
    <x v="1"/>
    <s v="FUR-FU-10002671"/>
    <x v="0"/>
    <x v="5"/>
    <x v="278"/>
    <x v="4065"/>
    <n v="2"/>
    <n v="0.2"/>
    <x v="4718"/>
    <x v="1"/>
    <x v="0"/>
    <n v="0.5"/>
    <n v="0.125"/>
  </r>
  <r>
    <x v="5662"/>
    <s v="CA-2018-108875"/>
    <x v="446"/>
    <d v="2018-10-01T00:00:00"/>
    <s v="Standard Class"/>
    <s v="CL-12700"/>
    <x v="642"/>
    <x v="2"/>
    <x v="0"/>
    <s v="Aurora"/>
    <x v="22"/>
    <n v="80013"/>
    <x v="1"/>
    <s v="OFF-ST-10001370"/>
    <x v="1"/>
    <x v="4"/>
    <x v="1032"/>
    <x v="4066"/>
    <n v="9"/>
    <n v="0.2"/>
    <x v="4719"/>
    <x v="1"/>
    <x v="0"/>
    <n v="0.5"/>
    <n v="0.125"/>
  </r>
  <r>
    <x v="5663"/>
    <s v="CA-2018-141957"/>
    <x v="658"/>
    <d v="2018-07-21T00:00:00"/>
    <s v="Same Day"/>
    <s v="JG-15310"/>
    <x v="684"/>
    <x v="1"/>
    <x v="0"/>
    <s v="Newark"/>
    <x v="24"/>
    <n v="43055"/>
    <x v="3"/>
    <s v="OFF-AR-10000914"/>
    <x v="1"/>
    <x v="6"/>
    <x v="1748"/>
    <x v="4067"/>
    <n v="2"/>
    <n v="0.2"/>
    <x v="4720"/>
    <x v="3"/>
    <x v="0"/>
    <n v="0.25"/>
    <n v="9.0909090909090912E-2"/>
  </r>
  <r>
    <x v="5664"/>
    <s v="CA-2018-141957"/>
    <x v="658"/>
    <d v="2018-07-21T00:00:00"/>
    <s v="Same Day"/>
    <s v="JG-15310"/>
    <x v="684"/>
    <x v="1"/>
    <x v="0"/>
    <s v="Newark"/>
    <x v="24"/>
    <n v="43055"/>
    <x v="3"/>
    <s v="OFF-BI-10001116"/>
    <x v="1"/>
    <x v="8"/>
    <x v="1075"/>
    <x v="2227"/>
    <n v="7"/>
    <n v="0.7"/>
    <x v="2403"/>
    <x v="3"/>
    <x v="0"/>
    <n v="0.25"/>
    <n v="9.0909090909090912E-2"/>
  </r>
  <r>
    <x v="5665"/>
    <s v="CA-2018-141957"/>
    <x v="658"/>
    <d v="2018-07-21T00:00:00"/>
    <s v="Same Day"/>
    <s v="JG-15310"/>
    <x v="684"/>
    <x v="1"/>
    <x v="0"/>
    <s v="Newark"/>
    <x v="24"/>
    <n v="43055"/>
    <x v="3"/>
    <s v="OFF-ST-10002276"/>
    <x v="1"/>
    <x v="4"/>
    <x v="226"/>
    <x v="4068"/>
    <n v="1"/>
    <n v="0.2"/>
    <x v="4721"/>
    <x v="3"/>
    <x v="0"/>
    <n v="0.25"/>
    <n v="9.0909090909090912E-2"/>
  </r>
  <r>
    <x v="5666"/>
    <s v="CA-2018-141957"/>
    <x v="658"/>
    <d v="2018-07-21T00:00:00"/>
    <s v="Same Day"/>
    <s v="JG-15310"/>
    <x v="684"/>
    <x v="1"/>
    <x v="0"/>
    <s v="Newark"/>
    <x v="24"/>
    <n v="43055"/>
    <x v="3"/>
    <s v="OFF-ST-10004340"/>
    <x v="1"/>
    <x v="4"/>
    <x v="817"/>
    <x v="4069"/>
    <n v="2"/>
    <n v="0.2"/>
    <x v="4722"/>
    <x v="3"/>
    <x v="0"/>
    <n v="0.25"/>
    <n v="9.0909090909090912E-2"/>
  </r>
  <r>
    <x v="5667"/>
    <s v="CA-2018-142405"/>
    <x v="725"/>
    <d v="2018-06-15T00:00:00"/>
    <s v="Standard Class"/>
    <s v="SE-20110"/>
    <x v="339"/>
    <x v="0"/>
    <x v="0"/>
    <s v="Seattle"/>
    <x v="4"/>
    <n v="98103"/>
    <x v="1"/>
    <s v="OFF-LA-10004093"/>
    <x v="1"/>
    <x v="2"/>
    <x v="676"/>
    <x v="2"/>
    <n v="2"/>
    <n v="0"/>
    <x v="2"/>
    <x v="1"/>
    <x v="0"/>
    <n v="0.33333333333333331"/>
    <n v="5.2631578947368418E-2"/>
  </r>
  <r>
    <x v="5668"/>
    <s v="CA-2018-142405"/>
    <x v="725"/>
    <d v="2018-06-15T00:00:00"/>
    <s v="Standard Class"/>
    <s v="SE-20110"/>
    <x v="339"/>
    <x v="0"/>
    <x v="0"/>
    <s v="Seattle"/>
    <x v="4"/>
    <n v="98103"/>
    <x v="1"/>
    <s v="OFF-BI-10004728"/>
    <x v="1"/>
    <x v="8"/>
    <x v="544"/>
    <x v="4070"/>
    <n v="14"/>
    <n v="0.2"/>
    <x v="4723"/>
    <x v="1"/>
    <x v="0"/>
    <n v="0.33333333333333331"/>
    <n v="5.2631578947368418E-2"/>
  </r>
  <r>
    <x v="5669"/>
    <s v="CA-2018-142405"/>
    <x v="725"/>
    <d v="2018-06-15T00:00:00"/>
    <s v="Standard Class"/>
    <s v="SE-20110"/>
    <x v="339"/>
    <x v="0"/>
    <x v="0"/>
    <s v="Seattle"/>
    <x v="4"/>
    <n v="98103"/>
    <x v="1"/>
    <s v="TEC-AC-10003095"/>
    <x v="2"/>
    <x v="11"/>
    <x v="1286"/>
    <x v="1948"/>
    <n v="3"/>
    <n v="0"/>
    <x v="2099"/>
    <x v="1"/>
    <x v="0"/>
    <n v="0.33333333333333331"/>
    <n v="5.2631578947368418E-2"/>
  </r>
  <r>
    <x v="5670"/>
    <s v="CA-2017-141012"/>
    <x v="988"/>
    <d v="2017-06-11T00:00:00"/>
    <s v="Second Class"/>
    <s v="TG-21640"/>
    <x v="228"/>
    <x v="0"/>
    <x v="0"/>
    <s v="Pocatello"/>
    <x v="45"/>
    <n v="83201"/>
    <x v="1"/>
    <s v="FUR-FU-10003192"/>
    <x v="0"/>
    <x v="5"/>
    <x v="1729"/>
    <x v="4071"/>
    <n v="4"/>
    <n v="0"/>
    <x v="4724"/>
    <x v="1"/>
    <x v="0"/>
    <n v="0.5"/>
    <n v="0.1"/>
  </r>
  <r>
    <x v="5671"/>
    <s v="CA-2017-141012"/>
    <x v="988"/>
    <d v="2017-06-11T00:00:00"/>
    <s v="Second Class"/>
    <s v="TG-21640"/>
    <x v="228"/>
    <x v="0"/>
    <x v="0"/>
    <s v="Pocatello"/>
    <x v="45"/>
    <n v="83201"/>
    <x v="1"/>
    <s v="TEC-PH-10004522"/>
    <x v="2"/>
    <x v="7"/>
    <x v="1704"/>
    <x v="4072"/>
    <n v="3"/>
    <n v="0.2"/>
    <x v="4725"/>
    <x v="1"/>
    <x v="0"/>
    <n v="0.5"/>
    <n v="0.1"/>
  </r>
  <r>
    <x v="5672"/>
    <s v="CA-2019-127922"/>
    <x v="855"/>
    <d v="2019-11-03T00:00:00"/>
    <s v="Standard Class"/>
    <s v="SH-19975"/>
    <x v="64"/>
    <x v="1"/>
    <x v="0"/>
    <s v="Dallas"/>
    <x v="5"/>
    <n v="75081"/>
    <x v="2"/>
    <s v="OFF-EN-10003068"/>
    <x v="1"/>
    <x v="12"/>
    <x v="1641"/>
    <x v="4073"/>
    <n v="2"/>
    <n v="0.2"/>
    <x v="4726"/>
    <x v="2"/>
    <x v="0"/>
    <n v="0.5"/>
    <n v="3.4482758620689655E-2"/>
  </r>
  <r>
    <x v="5673"/>
    <s v="CA-2019-127922"/>
    <x v="855"/>
    <d v="2019-11-03T00:00:00"/>
    <s v="Standard Class"/>
    <s v="SH-19975"/>
    <x v="64"/>
    <x v="1"/>
    <x v="0"/>
    <s v="Dallas"/>
    <x v="5"/>
    <n v="75081"/>
    <x v="2"/>
    <s v="OFF-PA-10001204"/>
    <x v="1"/>
    <x v="10"/>
    <x v="523"/>
    <x v="582"/>
    <n v="2"/>
    <n v="0.2"/>
    <x v="591"/>
    <x v="2"/>
    <x v="0"/>
    <n v="0.5"/>
    <n v="3.4482758620689655E-2"/>
  </r>
  <r>
    <x v="5674"/>
    <s v="CA-2018-146318"/>
    <x v="115"/>
    <d v="2018-01-27T00:00:00"/>
    <s v="Standard Class"/>
    <s v="MC-17275"/>
    <x v="507"/>
    <x v="0"/>
    <x v="0"/>
    <s v="Seattle"/>
    <x v="4"/>
    <n v="98105"/>
    <x v="1"/>
    <s v="OFF-PA-10003953"/>
    <x v="1"/>
    <x v="10"/>
    <x v="644"/>
    <x v="91"/>
    <n v="2"/>
    <n v="0"/>
    <x v="91"/>
    <x v="1"/>
    <x v="0"/>
    <n v="1"/>
    <n v="7.6923076923076927E-2"/>
  </r>
  <r>
    <x v="5675"/>
    <s v="CA-2016-135993"/>
    <x v="1061"/>
    <d v="2016-06-02T00:00:00"/>
    <s v="Standard Class"/>
    <s v="PJ-18835"/>
    <x v="601"/>
    <x v="1"/>
    <x v="0"/>
    <s v="Seattle"/>
    <x v="4"/>
    <n v="98115"/>
    <x v="1"/>
    <s v="TEC-PH-10001552"/>
    <x v="2"/>
    <x v="7"/>
    <x v="180"/>
    <x v="4074"/>
    <n v="6"/>
    <n v="0.2"/>
    <x v="4727"/>
    <x v="1"/>
    <x v="0"/>
    <n v="0.5"/>
    <n v="7.6923076923076927E-2"/>
  </r>
  <r>
    <x v="5676"/>
    <s v="CA-2016-135993"/>
    <x v="1061"/>
    <d v="2016-06-02T00:00:00"/>
    <s v="Standard Class"/>
    <s v="PJ-18835"/>
    <x v="601"/>
    <x v="1"/>
    <x v="0"/>
    <s v="Seattle"/>
    <x v="4"/>
    <n v="98115"/>
    <x v="1"/>
    <s v="TEC-AC-10004877"/>
    <x v="2"/>
    <x v="11"/>
    <x v="1679"/>
    <x v="4075"/>
    <n v="4"/>
    <n v="0"/>
    <x v="4728"/>
    <x v="1"/>
    <x v="0"/>
    <n v="0.5"/>
    <n v="7.6923076923076927E-2"/>
  </r>
  <r>
    <x v="5677"/>
    <s v="CA-2016-126802"/>
    <x v="282"/>
    <d v="2017-01-05T00:00:00"/>
    <s v="Standard Class"/>
    <s v="ZC-21910"/>
    <x v="233"/>
    <x v="0"/>
    <x v="0"/>
    <s v="Chicago"/>
    <x v="10"/>
    <n v="60610"/>
    <x v="2"/>
    <s v="FUR-FU-10000193"/>
    <x v="0"/>
    <x v="5"/>
    <x v="1512"/>
    <x v="2360"/>
    <n v="3"/>
    <n v="0.6"/>
    <x v="4729"/>
    <x v="2"/>
    <x v="0"/>
    <n v="1"/>
    <n v="3.2258064516129031E-2"/>
  </r>
  <r>
    <x v="5678"/>
    <s v="CA-2018-143924"/>
    <x v="1062"/>
    <d v="2018-08-03T00:00:00"/>
    <s v="Standard Class"/>
    <s v="SC-20680"/>
    <x v="649"/>
    <x v="2"/>
    <x v="0"/>
    <s v="Holland"/>
    <x v="12"/>
    <n v="49423"/>
    <x v="2"/>
    <s v="OFF-FA-10000735"/>
    <x v="1"/>
    <x v="13"/>
    <x v="128"/>
    <x v="4076"/>
    <n v="7"/>
    <n v="0"/>
    <x v="4730"/>
    <x v="2"/>
    <x v="0"/>
    <n v="0.5"/>
    <n v="0.125"/>
  </r>
  <r>
    <x v="5679"/>
    <s v="CA-2018-143924"/>
    <x v="1062"/>
    <d v="2018-08-03T00:00:00"/>
    <s v="Standard Class"/>
    <s v="SC-20680"/>
    <x v="649"/>
    <x v="2"/>
    <x v="0"/>
    <s v="Holland"/>
    <x v="12"/>
    <n v="49423"/>
    <x v="2"/>
    <s v="OFF-PA-10002120"/>
    <x v="1"/>
    <x v="10"/>
    <x v="519"/>
    <x v="1446"/>
    <n v="2"/>
    <n v="0"/>
    <x v="1522"/>
    <x v="2"/>
    <x v="0"/>
    <n v="0.5"/>
    <n v="0.125"/>
  </r>
  <r>
    <x v="5680"/>
    <s v="CA-2018-141551"/>
    <x v="446"/>
    <d v="2018-09-30T00:00:00"/>
    <s v="Standard Class"/>
    <s v="BP-11230"/>
    <x v="546"/>
    <x v="0"/>
    <x v="0"/>
    <s v="Broken Arrow"/>
    <x v="26"/>
    <n v="74012"/>
    <x v="2"/>
    <s v="OFF-BI-10001249"/>
    <x v="1"/>
    <x v="8"/>
    <x v="1191"/>
    <x v="4077"/>
    <n v="1"/>
    <n v="0"/>
    <x v="4731"/>
    <x v="2"/>
    <x v="0"/>
    <n v="0.5"/>
    <n v="0.16666666666666666"/>
  </r>
  <r>
    <x v="5681"/>
    <s v="CA-2018-141551"/>
    <x v="446"/>
    <d v="2018-09-30T00:00:00"/>
    <s v="Standard Class"/>
    <s v="BP-11230"/>
    <x v="546"/>
    <x v="0"/>
    <x v="0"/>
    <s v="Broken Arrow"/>
    <x v="26"/>
    <n v="74012"/>
    <x v="2"/>
    <s v="OFF-PA-10001569"/>
    <x v="1"/>
    <x v="10"/>
    <x v="55"/>
    <x v="90"/>
    <n v="1"/>
    <n v="0"/>
    <x v="90"/>
    <x v="2"/>
    <x v="0"/>
    <n v="0.5"/>
    <n v="0.16666666666666666"/>
  </r>
  <r>
    <x v="5682"/>
    <s v="CA-2016-164315"/>
    <x v="1063"/>
    <d v="2016-04-08T00:00:00"/>
    <s v="Standard Class"/>
    <s v="RD-19585"/>
    <x v="361"/>
    <x v="0"/>
    <x v="0"/>
    <s v="Athens"/>
    <x v="32"/>
    <n v="30605"/>
    <x v="0"/>
    <s v="OFF-PA-10004248"/>
    <x v="1"/>
    <x v="10"/>
    <x v="1624"/>
    <x v="3426"/>
    <n v="3"/>
    <n v="0"/>
    <x v="4363"/>
    <x v="0"/>
    <x v="0"/>
    <n v="0.33333333333333331"/>
    <n v="5.2631578947368418E-2"/>
  </r>
  <r>
    <x v="5683"/>
    <s v="CA-2016-164315"/>
    <x v="1063"/>
    <d v="2016-04-08T00:00:00"/>
    <s v="Standard Class"/>
    <s v="RD-19585"/>
    <x v="361"/>
    <x v="0"/>
    <x v="0"/>
    <s v="Athens"/>
    <x v="32"/>
    <n v="30605"/>
    <x v="0"/>
    <s v="TEC-PH-10001128"/>
    <x v="2"/>
    <x v="7"/>
    <x v="1508"/>
    <x v="4078"/>
    <n v="7"/>
    <n v="0"/>
    <x v="4732"/>
    <x v="0"/>
    <x v="0"/>
    <n v="0.33333333333333331"/>
    <n v="5.2631578947368418E-2"/>
  </r>
  <r>
    <x v="5684"/>
    <s v="CA-2016-164315"/>
    <x v="1063"/>
    <d v="2016-04-08T00:00:00"/>
    <s v="Standard Class"/>
    <s v="RD-19585"/>
    <x v="361"/>
    <x v="0"/>
    <x v="0"/>
    <s v="Athens"/>
    <x v="32"/>
    <n v="30605"/>
    <x v="0"/>
    <s v="OFF-AP-10003842"/>
    <x v="1"/>
    <x v="9"/>
    <x v="1256"/>
    <x v="901"/>
    <n v="5"/>
    <n v="0"/>
    <x v="4733"/>
    <x v="0"/>
    <x v="0"/>
    <n v="0.33333333333333331"/>
    <n v="5.2631578947368418E-2"/>
  </r>
  <r>
    <x v="5685"/>
    <s v="CA-2017-131072"/>
    <x v="599"/>
    <d v="2017-11-05T00:00:00"/>
    <s v="Same Day"/>
    <s v="KL-16645"/>
    <x v="107"/>
    <x v="0"/>
    <x v="0"/>
    <s v="Seattle"/>
    <x v="4"/>
    <n v="98105"/>
    <x v="1"/>
    <s v="OFF-BI-10002794"/>
    <x v="1"/>
    <x v="8"/>
    <x v="102"/>
    <x v="2066"/>
    <n v="3"/>
    <n v="0.2"/>
    <x v="4734"/>
    <x v="1"/>
    <x v="0"/>
    <n v="1"/>
    <n v="3.4482758620689655E-2"/>
  </r>
  <r>
    <x v="5686"/>
    <s v="CA-2016-131541"/>
    <x v="1064"/>
    <d v="2016-07-28T00:00:00"/>
    <s v="Same Day"/>
    <s v="CK-12205"/>
    <x v="237"/>
    <x v="0"/>
    <x v="0"/>
    <s v="Apopka"/>
    <x v="2"/>
    <n v="32712"/>
    <x v="0"/>
    <s v="OFF-FA-10000621"/>
    <x v="1"/>
    <x v="13"/>
    <x v="110"/>
    <x v="4079"/>
    <n v="5"/>
    <n v="0.2"/>
    <x v="4735"/>
    <x v="0"/>
    <x v="0"/>
    <n v="0.33333333333333331"/>
    <n v="3.125E-2"/>
  </r>
  <r>
    <x v="5687"/>
    <s v="CA-2016-131541"/>
    <x v="1064"/>
    <d v="2016-07-28T00:00:00"/>
    <s v="Same Day"/>
    <s v="CK-12205"/>
    <x v="237"/>
    <x v="0"/>
    <x v="0"/>
    <s v="Apopka"/>
    <x v="2"/>
    <n v="32712"/>
    <x v="0"/>
    <s v="FUR-FU-10003623"/>
    <x v="0"/>
    <x v="5"/>
    <x v="1235"/>
    <x v="4080"/>
    <n v="6"/>
    <n v="0.2"/>
    <x v="4736"/>
    <x v="0"/>
    <x v="0"/>
    <n v="0.33333333333333331"/>
    <n v="3.125E-2"/>
  </r>
  <r>
    <x v="5688"/>
    <s v="CA-2016-131541"/>
    <x v="1064"/>
    <d v="2016-07-28T00:00:00"/>
    <s v="Same Day"/>
    <s v="CK-12205"/>
    <x v="237"/>
    <x v="0"/>
    <x v="0"/>
    <s v="Apopka"/>
    <x v="2"/>
    <n v="32712"/>
    <x v="0"/>
    <s v="OFF-EN-10000781"/>
    <x v="1"/>
    <x v="12"/>
    <x v="753"/>
    <x v="4081"/>
    <n v="7"/>
    <n v="0.2"/>
    <x v="4737"/>
    <x v="0"/>
    <x v="0"/>
    <n v="0.33333333333333331"/>
    <n v="3.125E-2"/>
  </r>
  <r>
    <x v="5689"/>
    <s v="CA-2017-119550"/>
    <x v="207"/>
    <d v="2017-12-31T00:00:00"/>
    <s v="Standard Class"/>
    <s v="RB-19705"/>
    <x v="42"/>
    <x v="2"/>
    <x v="0"/>
    <s v="Houston"/>
    <x v="5"/>
    <n v="77070"/>
    <x v="2"/>
    <s v="FUR-CH-10002044"/>
    <x v="0"/>
    <x v="1"/>
    <x v="1734"/>
    <x v="4082"/>
    <n v="3"/>
    <n v="0.3"/>
    <x v="4738"/>
    <x v="2"/>
    <x v="0"/>
    <n v="1"/>
    <n v="0.14285714285714285"/>
  </r>
  <r>
    <x v="5690"/>
    <s v="US-2017-138093"/>
    <x v="895"/>
    <d v="2017-12-16T00:00:00"/>
    <s v="Standard Class"/>
    <s v="KM-16225"/>
    <x v="366"/>
    <x v="1"/>
    <x v="0"/>
    <s v="Baltimore"/>
    <x v="39"/>
    <n v="21215"/>
    <x v="3"/>
    <s v="OFF-AR-10000817"/>
    <x v="1"/>
    <x v="6"/>
    <x v="1264"/>
    <x v="4083"/>
    <n v="9"/>
    <n v="0"/>
    <x v="4739"/>
    <x v="3"/>
    <x v="0"/>
    <n v="0.2"/>
    <n v="5.2631578947368418E-2"/>
  </r>
  <r>
    <x v="5691"/>
    <s v="US-2017-138093"/>
    <x v="895"/>
    <d v="2017-12-16T00:00:00"/>
    <s v="Standard Class"/>
    <s v="KM-16225"/>
    <x v="366"/>
    <x v="1"/>
    <x v="0"/>
    <s v="Baltimore"/>
    <x v="39"/>
    <n v="21215"/>
    <x v="3"/>
    <s v="OFF-PA-10001509"/>
    <x v="1"/>
    <x v="10"/>
    <x v="422"/>
    <x v="915"/>
    <n v="5"/>
    <n v="0"/>
    <x v="948"/>
    <x v="3"/>
    <x v="0"/>
    <n v="0.2"/>
    <n v="5.2631578947368418E-2"/>
  </r>
  <r>
    <x v="5692"/>
    <s v="US-2017-138093"/>
    <x v="895"/>
    <d v="2017-12-16T00:00:00"/>
    <s v="Standard Class"/>
    <s v="KM-16225"/>
    <x v="366"/>
    <x v="1"/>
    <x v="0"/>
    <s v="Baltimore"/>
    <x v="39"/>
    <n v="21215"/>
    <x v="3"/>
    <s v="TEC-PH-10004667"/>
    <x v="2"/>
    <x v="7"/>
    <x v="524"/>
    <x v="4084"/>
    <n v="1"/>
    <n v="0"/>
    <x v="4740"/>
    <x v="3"/>
    <x v="0"/>
    <n v="0.2"/>
    <n v="5.2631578947368418E-2"/>
  </r>
  <r>
    <x v="5693"/>
    <s v="US-2017-138093"/>
    <x v="895"/>
    <d v="2017-12-16T00:00:00"/>
    <s v="Standard Class"/>
    <s v="KM-16225"/>
    <x v="366"/>
    <x v="1"/>
    <x v="0"/>
    <s v="Baltimore"/>
    <x v="39"/>
    <n v="21215"/>
    <x v="3"/>
    <s v="OFF-PA-10000143"/>
    <x v="1"/>
    <x v="10"/>
    <x v="1701"/>
    <x v="1603"/>
    <n v="5"/>
    <n v="0"/>
    <x v="4741"/>
    <x v="3"/>
    <x v="0"/>
    <n v="0.2"/>
    <n v="5.2631578947368418E-2"/>
  </r>
  <r>
    <x v="5694"/>
    <s v="US-2017-138093"/>
    <x v="895"/>
    <d v="2017-12-16T00:00:00"/>
    <s v="Standard Class"/>
    <s v="KM-16225"/>
    <x v="366"/>
    <x v="1"/>
    <x v="0"/>
    <s v="Baltimore"/>
    <x v="39"/>
    <n v="21215"/>
    <x v="3"/>
    <s v="FUR-CH-10000785"/>
    <x v="0"/>
    <x v="1"/>
    <x v="323"/>
    <x v="3116"/>
    <n v="3"/>
    <n v="0"/>
    <x v="3949"/>
    <x v="3"/>
    <x v="0"/>
    <n v="0.2"/>
    <n v="5.2631578947368418E-2"/>
  </r>
  <r>
    <x v="5695"/>
    <s v="CA-2018-126165"/>
    <x v="465"/>
    <d v="2018-05-07T00:00:00"/>
    <s v="Second Class"/>
    <s v="AH-10465"/>
    <x v="733"/>
    <x v="0"/>
    <x v="0"/>
    <s v="San Francisco"/>
    <x v="1"/>
    <n v="94109"/>
    <x v="1"/>
    <s v="FUR-TA-10001676"/>
    <x v="0"/>
    <x v="3"/>
    <x v="966"/>
    <x v="4085"/>
    <n v="2"/>
    <n v="0.2"/>
    <x v="4742"/>
    <x v="1"/>
    <x v="0"/>
    <n v="1"/>
    <n v="0.125"/>
  </r>
  <r>
    <x v="5696"/>
    <s v="CA-2019-126123"/>
    <x v="336"/>
    <d v="2019-10-18T00:00:00"/>
    <s v="Standard Class"/>
    <s v="AG-10765"/>
    <x v="326"/>
    <x v="2"/>
    <x v="0"/>
    <s v="Chicago"/>
    <x v="10"/>
    <n v="60623"/>
    <x v="2"/>
    <s v="OFF-BI-10000309"/>
    <x v="1"/>
    <x v="8"/>
    <x v="338"/>
    <x v="4086"/>
    <n v="9"/>
    <n v="0.8"/>
    <x v="4743"/>
    <x v="2"/>
    <x v="0"/>
    <n v="0.5"/>
    <n v="0.2"/>
  </r>
  <r>
    <x v="5697"/>
    <s v="CA-2019-126123"/>
    <x v="336"/>
    <d v="2019-10-18T00:00:00"/>
    <s v="Standard Class"/>
    <s v="AG-10765"/>
    <x v="326"/>
    <x v="2"/>
    <x v="0"/>
    <s v="Chicago"/>
    <x v="10"/>
    <n v="60623"/>
    <x v="2"/>
    <s v="OFF-BI-10004224"/>
    <x v="1"/>
    <x v="8"/>
    <x v="1070"/>
    <x v="4087"/>
    <n v="1"/>
    <n v="0.8"/>
    <x v="4744"/>
    <x v="2"/>
    <x v="0"/>
    <n v="0.5"/>
    <n v="0.2"/>
  </r>
  <r>
    <x v="5698"/>
    <s v="CA-2018-143441"/>
    <x v="732"/>
    <d v="2018-11-05T00:00:00"/>
    <s v="Same Day"/>
    <s v="EB-14170"/>
    <x v="432"/>
    <x v="0"/>
    <x v="0"/>
    <s v="Laredo"/>
    <x v="5"/>
    <n v="78041"/>
    <x v="2"/>
    <s v="OFF-LA-10002312"/>
    <x v="1"/>
    <x v="2"/>
    <x v="579"/>
    <x v="1583"/>
    <n v="1"/>
    <n v="0.2"/>
    <x v="4745"/>
    <x v="2"/>
    <x v="0"/>
    <n v="1"/>
    <n v="0.14285714285714285"/>
  </r>
  <r>
    <x v="5699"/>
    <s v="CA-2019-148320"/>
    <x v="132"/>
    <d v="2019-11-08T00:00:00"/>
    <s v="Standard Class"/>
    <s v="PG-18895"/>
    <x v="38"/>
    <x v="0"/>
    <x v="0"/>
    <s v="San Francisco"/>
    <x v="1"/>
    <n v="94109"/>
    <x v="1"/>
    <s v="OFF-PA-10003022"/>
    <x v="1"/>
    <x v="10"/>
    <x v="1653"/>
    <x v="1211"/>
    <n v="6"/>
    <n v="0"/>
    <x v="4746"/>
    <x v="1"/>
    <x v="0"/>
    <n v="1"/>
    <n v="5.8823529411764705E-2"/>
  </r>
  <r>
    <x v="5700"/>
    <s v="CA-2018-125661"/>
    <x v="390"/>
    <d v="2018-11-26T00:00:00"/>
    <s v="First Class"/>
    <s v="CA-12055"/>
    <x v="402"/>
    <x v="2"/>
    <x v="0"/>
    <s v="Cleveland"/>
    <x v="24"/>
    <n v="44105"/>
    <x v="3"/>
    <s v="OFF-EN-10001532"/>
    <x v="1"/>
    <x v="12"/>
    <x v="618"/>
    <x v="4088"/>
    <n v="3"/>
    <n v="0.2"/>
    <x v="4747"/>
    <x v="3"/>
    <x v="0"/>
    <n v="0.5"/>
    <n v="0.1"/>
  </r>
  <r>
    <x v="5701"/>
    <s v="CA-2018-125661"/>
    <x v="390"/>
    <d v="2018-11-26T00:00:00"/>
    <s v="First Class"/>
    <s v="CA-12055"/>
    <x v="402"/>
    <x v="2"/>
    <x v="0"/>
    <s v="Cleveland"/>
    <x v="24"/>
    <n v="44105"/>
    <x v="3"/>
    <s v="TEC-AC-10004855"/>
    <x v="2"/>
    <x v="11"/>
    <x v="1056"/>
    <x v="4089"/>
    <n v="5"/>
    <n v="0.2"/>
    <x v="4748"/>
    <x v="3"/>
    <x v="0"/>
    <n v="0.5"/>
    <n v="0.1"/>
  </r>
  <r>
    <x v="5702"/>
    <s v="US-2016-123519"/>
    <x v="637"/>
    <d v="2016-12-21T00:00:00"/>
    <s v="Standard Class"/>
    <s v="SS-20875"/>
    <x v="286"/>
    <x v="0"/>
    <x v="0"/>
    <s v="Marion"/>
    <x v="24"/>
    <n v="43302"/>
    <x v="3"/>
    <s v="OFF-AR-10003829"/>
    <x v="1"/>
    <x v="6"/>
    <x v="943"/>
    <x v="370"/>
    <n v="1"/>
    <n v="0.2"/>
    <x v="4749"/>
    <x v="3"/>
    <x v="0"/>
    <n v="0.33333333333333331"/>
    <n v="6.6666666666666666E-2"/>
  </r>
  <r>
    <x v="5703"/>
    <s v="US-2016-123519"/>
    <x v="637"/>
    <d v="2016-12-21T00:00:00"/>
    <s v="Standard Class"/>
    <s v="SS-20875"/>
    <x v="286"/>
    <x v="0"/>
    <x v="0"/>
    <s v="Marion"/>
    <x v="24"/>
    <n v="43302"/>
    <x v="3"/>
    <s v="FUR-TA-10002645"/>
    <x v="0"/>
    <x v="3"/>
    <x v="1322"/>
    <x v="4090"/>
    <n v="1"/>
    <n v="0.4"/>
    <x v="4750"/>
    <x v="3"/>
    <x v="0"/>
    <n v="0.33333333333333331"/>
    <n v="6.6666666666666666E-2"/>
  </r>
  <r>
    <x v="5704"/>
    <s v="US-2016-123519"/>
    <x v="637"/>
    <d v="2016-12-21T00:00:00"/>
    <s v="Standard Class"/>
    <s v="SS-20875"/>
    <x v="286"/>
    <x v="0"/>
    <x v="0"/>
    <s v="Marion"/>
    <x v="24"/>
    <n v="43302"/>
    <x v="3"/>
    <s v="TEC-AC-10003033"/>
    <x v="2"/>
    <x v="11"/>
    <x v="763"/>
    <x v="2392"/>
    <n v="1"/>
    <n v="0.2"/>
    <x v="4751"/>
    <x v="3"/>
    <x v="0"/>
    <n v="0.33333333333333331"/>
    <n v="6.6666666666666666E-2"/>
  </r>
  <r>
    <x v="5705"/>
    <s v="CA-2016-155593"/>
    <x v="935"/>
    <d v="2016-11-08T00:00:00"/>
    <s v="Standard Class"/>
    <s v="RP-19390"/>
    <x v="261"/>
    <x v="0"/>
    <x v="0"/>
    <s v="Fairfield"/>
    <x v="29"/>
    <n v="6824"/>
    <x v="3"/>
    <s v="OFF-SU-10002522"/>
    <x v="1"/>
    <x v="14"/>
    <x v="1553"/>
    <x v="4091"/>
    <n v="3"/>
    <n v="0"/>
    <x v="4752"/>
    <x v="3"/>
    <x v="0"/>
    <n v="1"/>
    <n v="0.04"/>
  </r>
  <r>
    <x v="5706"/>
    <s v="CA-2019-136000"/>
    <x v="585"/>
    <d v="2019-09-25T00:00:00"/>
    <s v="Second Class"/>
    <s v="SC-20440"/>
    <x v="464"/>
    <x v="1"/>
    <x v="0"/>
    <s v="New York City"/>
    <x v="15"/>
    <n v="10009"/>
    <x v="3"/>
    <s v="OFF-BI-10004828"/>
    <x v="1"/>
    <x v="8"/>
    <x v="1587"/>
    <x v="3022"/>
    <n v="3"/>
    <n v="0.2"/>
    <x v="3374"/>
    <x v="3"/>
    <x v="0"/>
    <n v="1"/>
    <n v="0.1"/>
  </r>
  <r>
    <x v="5707"/>
    <s v="US-2017-160857"/>
    <x v="412"/>
    <d v="2017-05-15T00:00:00"/>
    <s v="Standard Class"/>
    <s v="NW-18400"/>
    <x v="508"/>
    <x v="0"/>
    <x v="0"/>
    <s v="New York City"/>
    <x v="15"/>
    <n v="10024"/>
    <x v="3"/>
    <s v="FUR-FU-10001095"/>
    <x v="0"/>
    <x v="5"/>
    <x v="748"/>
    <x v="4092"/>
    <n v="3"/>
    <n v="0"/>
    <x v="4753"/>
    <x v="3"/>
    <x v="1"/>
    <n v="0.2"/>
    <n v="4.5454545454545456E-2"/>
  </r>
  <r>
    <x v="5708"/>
    <s v="US-2017-160857"/>
    <x v="412"/>
    <d v="2017-05-15T00:00:00"/>
    <s v="Standard Class"/>
    <s v="NW-18400"/>
    <x v="508"/>
    <x v="0"/>
    <x v="0"/>
    <s v="New York City"/>
    <x v="15"/>
    <n v="10024"/>
    <x v="3"/>
    <s v="OFF-SU-10000157"/>
    <x v="1"/>
    <x v="14"/>
    <x v="1408"/>
    <x v="3956"/>
    <n v="3"/>
    <n v="0"/>
    <x v="4568"/>
    <x v="3"/>
    <x v="1"/>
    <n v="0.2"/>
    <n v="4.5454545454545456E-2"/>
  </r>
  <r>
    <x v="5709"/>
    <s v="US-2017-160857"/>
    <x v="412"/>
    <d v="2017-05-15T00:00:00"/>
    <s v="Standard Class"/>
    <s v="NW-18400"/>
    <x v="508"/>
    <x v="0"/>
    <x v="0"/>
    <s v="New York City"/>
    <x v="15"/>
    <n v="10024"/>
    <x v="3"/>
    <s v="FUR-CH-10002647"/>
    <x v="0"/>
    <x v="1"/>
    <x v="475"/>
    <x v="4093"/>
    <n v="2"/>
    <n v="0.1"/>
    <x v="4754"/>
    <x v="3"/>
    <x v="1"/>
    <n v="0.2"/>
    <n v="4.5454545454545456E-2"/>
  </r>
  <r>
    <x v="5710"/>
    <s v="US-2017-160857"/>
    <x v="412"/>
    <d v="2017-05-15T00:00:00"/>
    <s v="Standard Class"/>
    <s v="NW-18400"/>
    <x v="508"/>
    <x v="0"/>
    <x v="0"/>
    <s v="New York City"/>
    <x v="15"/>
    <n v="10024"/>
    <x v="3"/>
    <s v="TEC-CO-10004115"/>
    <x v="2"/>
    <x v="16"/>
    <x v="361"/>
    <x v="4094"/>
    <n v="7"/>
    <n v="0.2"/>
    <x v="4755"/>
    <x v="3"/>
    <x v="1"/>
    <n v="0.2"/>
    <n v="4.5454545454545456E-2"/>
  </r>
  <r>
    <x v="5711"/>
    <s v="US-2017-160857"/>
    <x v="412"/>
    <d v="2017-05-15T00:00:00"/>
    <s v="Standard Class"/>
    <s v="NW-18400"/>
    <x v="508"/>
    <x v="0"/>
    <x v="0"/>
    <s v="New York City"/>
    <x v="15"/>
    <n v="10024"/>
    <x v="3"/>
    <s v="OFF-PA-10003363"/>
    <x v="1"/>
    <x v="10"/>
    <x v="1529"/>
    <x v="541"/>
    <n v="3"/>
    <n v="0"/>
    <x v="551"/>
    <x v="3"/>
    <x v="1"/>
    <n v="0.2"/>
    <n v="4.5454545454545456E-2"/>
  </r>
  <r>
    <x v="5712"/>
    <s v="CA-2019-115805"/>
    <x v="689"/>
    <d v="2019-07-31T00:00:00"/>
    <s v="Same Day"/>
    <s v="KW-16435"/>
    <x v="147"/>
    <x v="0"/>
    <x v="0"/>
    <s v="Chicago"/>
    <x v="10"/>
    <n v="60653"/>
    <x v="2"/>
    <s v="TEC-PH-10003092"/>
    <x v="2"/>
    <x v="7"/>
    <x v="521"/>
    <x v="2204"/>
    <n v="1"/>
    <n v="0.2"/>
    <x v="2378"/>
    <x v="2"/>
    <x v="0"/>
    <n v="1"/>
    <n v="0.1"/>
  </r>
  <r>
    <x v="5713"/>
    <s v="US-2016-143707"/>
    <x v="72"/>
    <d v="2016-03-05T00:00:00"/>
    <s v="Standard Class"/>
    <s v="HR-14770"/>
    <x v="367"/>
    <x v="2"/>
    <x v="0"/>
    <s v="New York City"/>
    <x v="15"/>
    <n v="10035"/>
    <x v="3"/>
    <s v="TEC-PH-10003655"/>
    <x v="2"/>
    <x v="7"/>
    <x v="863"/>
    <x v="4095"/>
    <n v="3"/>
    <n v="0"/>
    <x v="4756"/>
    <x v="3"/>
    <x v="0"/>
    <n v="1"/>
    <n v="7.6923076923076927E-2"/>
  </r>
  <r>
    <x v="5714"/>
    <s v="CA-2019-116939"/>
    <x v="145"/>
    <d v="2019-09-29T00:00:00"/>
    <s v="Standard Class"/>
    <s v="AG-10900"/>
    <x v="151"/>
    <x v="0"/>
    <x v="0"/>
    <s v="Richmond"/>
    <x v="17"/>
    <n v="23223"/>
    <x v="0"/>
    <s v="OFF-ST-10001476"/>
    <x v="1"/>
    <x v="4"/>
    <x v="835"/>
    <x v="4096"/>
    <n v="5"/>
    <n v="0"/>
    <x v="4757"/>
    <x v="0"/>
    <x v="0"/>
    <n v="1"/>
    <n v="4.7619047619047616E-2"/>
  </r>
  <r>
    <x v="5715"/>
    <s v="CA-2017-124107"/>
    <x v="330"/>
    <d v="2017-10-12T00:00:00"/>
    <s v="Second Class"/>
    <s v="BM-11650"/>
    <x v="312"/>
    <x v="1"/>
    <x v="0"/>
    <s v="Ann Arbor"/>
    <x v="12"/>
    <n v="48104"/>
    <x v="2"/>
    <s v="TEC-AC-10002049"/>
    <x v="2"/>
    <x v="11"/>
    <x v="695"/>
    <x v="1008"/>
    <n v="5"/>
    <n v="0"/>
    <x v="1047"/>
    <x v="2"/>
    <x v="0"/>
    <n v="0.25"/>
    <n v="3.4482758620689655E-2"/>
  </r>
  <r>
    <x v="5716"/>
    <s v="CA-2017-124107"/>
    <x v="330"/>
    <d v="2017-10-12T00:00:00"/>
    <s v="Second Class"/>
    <s v="BM-11650"/>
    <x v="312"/>
    <x v="1"/>
    <x v="0"/>
    <s v="Ann Arbor"/>
    <x v="12"/>
    <n v="48104"/>
    <x v="2"/>
    <s v="TEC-PH-10003875"/>
    <x v="2"/>
    <x v="7"/>
    <x v="119"/>
    <x v="3325"/>
    <n v="3"/>
    <n v="0"/>
    <x v="3757"/>
    <x v="2"/>
    <x v="0"/>
    <n v="0.25"/>
    <n v="3.4482758620689655E-2"/>
  </r>
  <r>
    <x v="5717"/>
    <s v="CA-2017-124107"/>
    <x v="330"/>
    <d v="2017-10-12T00:00:00"/>
    <s v="Second Class"/>
    <s v="BM-11650"/>
    <x v="312"/>
    <x v="1"/>
    <x v="0"/>
    <s v="Ann Arbor"/>
    <x v="12"/>
    <n v="48104"/>
    <x v="2"/>
    <s v="OFF-EN-10003286"/>
    <x v="1"/>
    <x v="12"/>
    <x v="153"/>
    <x v="4097"/>
    <n v="7"/>
    <n v="0"/>
    <x v="4758"/>
    <x v="2"/>
    <x v="0"/>
    <n v="0.25"/>
    <n v="3.4482758620689655E-2"/>
  </r>
  <r>
    <x v="5718"/>
    <s v="CA-2017-124107"/>
    <x v="330"/>
    <d v="2017-10-12T00:00:00"/>
    <s v="Second Class"/>
    <s v="BM-11650"/>
    <x v="312"/>
    <x v="1"/>
    <x v="0"/>
    <s v="Ann Arbor"/>
    <x v="12"/>
    <n v="48104"/>
    <x v="2"/>
    <s v="OFF-AP-10003971"/>
    <x v="1"/>
    <x v="9"/>
    <x v="923"/>
    <x v="4098"/>
    <n v="3"/>
    <n v="0.1"/>
    <x v="4759"/>
    <x v="2"/>
    <x v="0"/>
    <n v="0.25"/>
    <n v="3.4482758620689655E-2"/>
  </r>
  <r>
    <x v="5719"/>
    <s v="CA-2019-126550"/>
    <x v="1065"/>
    <d v="2019-04-02T00:00:00"/>
    <s v="Second Class"/>
    <s v="RD-19720"/>
    <x v="742"/>
    <x v="0"/>
    <x v="0"/>
    <s v="Lafayette"/>
    <x v="14"/>
    <n v="47905"/>
    <x v="2"/>
    <s v="OFF-ST-10001031"/>
    <x v="1"/>
    <x v="4"/>
    <x v="1560"/>
    <x v="4099"/>
    <n v="5"/>
    <n v="0"/>
    <x v="4760"/>
    <x v="2"/>
    <x v="0"/>
    <n v="1"/>
    <n v="0.05"/>
  </r>
  <r>
    <x v="5720"/>
    <s v="CA-2017-138674"/>
    <x v="717"/>
    <d v="2017-11-17T00:00:00"/>
    <s v="First Class"/>
    <s v="KB-16585"/>
    <x v="10"/>
    <x v="1"/>
    <x v="0"/>
    <s v="Springfield"/>
    <x v="21"/>
    <n v="97477"/>
    <x v="1"/>
    <s v="OFF-FA-10000304"/>
    <x v="1"/>
    <x v="13"/>
    <x v="52"/>
    <x v="525"/>
    <n v="5"/>
    <n v="0.2"/>
    <x v="4761"/>
    <x v="1"/>
    <x v="1"/>
    <n v="0.33333333333333331"/>
    <n v="4.3478260869565216E-2"/>
  </r>
  <r>
    <x v="5721"/>
    <s v="CA-2017-138674"/>
    <x v="717"/>
    <d v="2017-11-17T00:00:00"/>
    <s v="First Class"/>
    <s v="KB-16585"/>
    <x v="10"/>
    <x v="1"/>
    <x v="0"/>
    <s v="Springfield"/>
    <x v="21"/>
    <n v="97477"/>
    <x v="1"/>
    <s v="TEC-AC-10000358"/>
    <x v="2"/>
    <x v="11"/>
    <x v="1287"/>
    <x v="4100"/>
    <n v="3"/>
    <n v="0.2"/>
    <x v="4762"/>
    <x v="1"/>
    <x v="1"/>
    <n v="0.33333333333333331"/>
    <n v="4.3478260869565216E-2"/>
  </r>
  <r>
    <x v="5722"/>
    <s v="CA-2017-138674"/>
    <x v="717"/>
    <d v="2017-11-17T00:00:00"/>
    <s v="First Class"/>
    <s v="KB-16585"/>
    <x v="10"/>
    <x v="1"/>
    <x v="0"/>
    <s v="Springfield"/>
    <x v="21"/>
    <n v="97477"/>
    <x v="1"/>
    <s v="TEC-AC-10002800"/>
    <x v="2"/>
    <x v="11"/>
    <x v="1216"/>
    <x v="4101"/>
    <n v="4"/>
    <n v="0.2"/>
    <x v="4763"/>
    <x v="1"/>
    <x v="1"/>
    <n v="0.33333333333333331"/>
    <n v="4.3478260869565216E-2"/>
  </r>
  <r>
    <x v="5723"/>
    <s v="CA-2018-165820"/>
    <x v="182"/>
    <d v="2018-09-30T00:00:00"/>
    <s v="Standard Class"/>
    <s v="DW-13585"/>
    <x v="61"/>
    <x v="1"/>
    <x v="0"/>
    <s v="San Francisco"/>
    <x v="1"/>
    <n v="94109"/>
    <x v="1"/>
    <s v="OFF-PA-10004735"/>
    <x v="1"/>
    <x v="10"/>
    <x v="827"/>
    <x v="91"/>
    <n v="2"/>
    <n v="0"/>
    <x v="91"/>
    <x v="1"/>
    <x v="0"/>
    <n v="1"/>
    <n v="0.1"/>
  </r>
  <r>
    <x v="5724"/>
    <s v="CA-2016-103191"/>
    <x v="358"/>
    <d v="2016-09-27T00:00:00"/>
    <s v="Standard Class"/>
    <s v="VG-21805"/>
    <x v="500"/>
    <x v="1"/>
    <x v="0"/>
    <s v="Chicago"/>
    <x v="10"/>
    <n v="60653"/>
    <x v="2"/>
    <s v="OFF-ST-10002574"/>
    <x v="1"/>
    <x v="4"/>
    <x v="935"/>
    <x v="4102"/>
    <n v="3"/>
    <n v="0.2"/>
    <x v="4764"/>
    <x v="2"/>
    <x v="0"/>
    <n v="1"/>
    <n v="0.16666666666666666"/>
  </r>
  <r>
    <x v="5725"/>
    <s v="CA-2017-103933"/>
    <x v="12"/>
    <d v="2017-09-27T00:00:00"/>
    <s v="First Class"/>
    <s v="DR-12880"/>
    <x v="112"/>
    <x v="1"/>
    <x v="0"/>
    <s v="New York City"/>
    <x v="15"/>
    <n v="10011"/>
    <x v="3"/>
    <s v="TEC-AC-10004171"/>
    <x v="2"/>
    <x v="11"/>
    <x v="1321"/>
    <x v="438"/>
    <n v="9"/>
    <n v="0"/>
    <x v="4765"/>
    <x v="3"/>
    <x v="0"/>
    <n v="1"/>
    <n v="4.1666666666666664E-2"/>
  </r>
  <r>
    <x v="5726"/>
    <s v="CA-2017-110548"/>
    <x v="124"/>
    <d v="2017-05-08T00:00:00"/>
    <s v="Standard Class"/>
    <s v="AH-10690"/>
    <x v="706"/>
    <x v="1"/>
    <x v="0"/>
    <s v="Houston"/>
    <x v="5"/>
    <n v="77095"/>
    <x v="2"/>
    <s v="TEC-PH-10002922"/>
    <x v="2"/>
    <x v="7"/>
    <x v="974"/>
    <x v="1266"/>
    <n v="7"/>
    <n v="0.2"/>
    <x v="1317"/>
    <x v="2"/>
    <x v="0"/>
    <n v="1"/>
    <n v="4.3478260869565216E-2"/>
  </r>
  <r>
    <x v="5727"/>
    <s v="CA-2019-117324"/>
    <x v="166"/>
    <d v="2019-12-13T00:00:00"/>
    <s v="Standard Class"/>
    <s v="JP-15520"/>
    <x v="187"/>
    <x v="0"/>
    <x v="0"/>
    <s v="Madison"/>
    <x v="6"/>
    <n v="53711"/>
    <x v="2"/>
    <s v="TEC-AC-10003023"/>
    <x v="2"/>
    <x v="11"/>
    <x v="1079"/>
    <x v="4103"/>
    <n v="3"/>
    <n v="0"/>
    <x v="4766"/>
    <x v="2"/>
    <x v="0"/>
    <n v="0.2"/>
    <n v="6.25E-2"/>
  </r>
  <r>
    <x v="5728"/>
    <s v="CA-2019-117324"/>
    <x v="166"/>
    <d v="2019-12-13T00:00:00"/>
    <s v="Standard Class"/>
    <s v="JP-15520"/>
    <x v="187"/>
    <x v="0"/>
    <x v="0"/>
    <s v="Madison"/>
    <x v="6"/>
    <n v="53711"/>
    <x v="2"/>
    <s v="OFF-AP-10003590"/>
    <x v="1"/>
    <x v="9"/>
    <x v="956"/>
    <x v="1234"/>
    <n v="3"/>
    <n v="0"/>
    <x v="1280"/>
    <x v="2"/>
    <x v="0"/>
    <n v="0.2"/>
    <n v="6.25E-2"/>
  </r>
  <r>
    <x v="5729"/>
    <s v="CA-2019-117324"/>
    <x v="166"/>
    <d v="2019-12-13T00:00:00"/>
    <s v="Standard Class"/>
    <s v="JP-15520"/>
    <x v="187"/>
    <x v="0"/>
    <x v="0"/>
    <s v="Madison"/>
    <x v="6"/>
    <n v="53711"/>
    <x v="2"/>
    <s v="OFF-LA-10003510"/>
    <x v="1"/>
    <x v="2"/>
    <x v="580"/>
    <x v="3550"/>
    <n v="2"/>
    <n v="0"/>
    <x v="4043"/>
    <x v="2"/>
    <x v="0"/>
    <n v="0.2"/>
    <n v="6.25E-2"/>
  </r>
  <r>
    <x v="5730"/>
    <s v="CA-2019-117324"/>
    <x v="166"/>
    <d v="2019-12-13T00:00:00"/>
    <s v="Standard Class"/>
    <s v="JP-15520"/>
    <x v="187"/>
    <x v="0"/>
    <x v="0"/>
    <s v="Madison"/>
    <x v="6"/>
    <n v="53711"/>
    <x v="2"/>
    <s v="FUR-BO-10003159"/>
    <x v="0"/>
    <x v="0"/>
    <x v="1109"/>
    <x v="4104"/>
    <n v="4"/>
    <n v="0"/>
    <x v="4767"/>
    <x v="2"/>
    <x v="0"/>
    <n v="0.2"/>
    <n v="6.25E-2"/>
  </r>
  <r>
    <x v="5731"/>
    <s v="CA-2019-117324"/>
    <x v="166"/>
    <d v="2019-12-13T00:00:00"/>
    <s v="Standard Class"/>
    <s v="JP-15520"/>
    <x v="187"/>
    <x v="0"/>
    <x v="0"/>
    <s v="Madison"/>
    <x v="6"/>
    <n v="53711"/>
    <x v="2"/>
    <s v="OFF-PA-10002713"/>
    <x v="1"/>
    <x v="10"/>
    <x v="320"/>
    <x v="4105"/>
    <n v="4"/>
    <n v="0"/>
    <x v="4768"/>
    <x v="2"/>
    <x v="0"/>
    <n v="0.2"/>
    <n v="6.25E-2"/>
  </r>
  <r>
    <x v="5732"/>
    <s v="CA-2019-143574"/>
    <x v="222"/>
    <d v="2019-07-02T00:00:00"/>
    <s v="First Class"/>
    <s v="DR-12880"/>
    <x v="112"/>
    <x v="1"/>
    <x v="0"/>
    <s v="Milford"/>
    <x v="29"/>
    <n v="6460"/>
    <x v="3"/>
    <s v="FUR-BO-10002598"/>
    <x v="0"/>
    <x v="0"/>
    <x v="1518"/>
    <x v="3166"/>
    <n v="9"/>
    <n v="0"/>
    <x v="4769"/>
    <x v="3"/>
    <x v="0"/>
    <n v="0.33333333333333331"/>
    <n v="4.1666666666666664E-2"/>
  </r>
  <r>
    <x v="5733"/>
    <s v="CA-2019-143574"/>
    <x v="222"/>
    <d v="2019-07-02T00:00:00"/>
    <s v="First Class"/>
    <s v="DR-12880"/>
    <x v="112"/>
    <x v="1"/>
    <x v="0"/>
    <s v="Milford"/>
    <x v="29"/>
    <n v="6460"/>
    <x v="3"/>
    <s v="OFF-SU-10002537"/>
    <x v="1"/>
    <x v="14"/>
    <x v="682"/>
    <x v="4106"/>
    <n v="3"/>
    <n v="0"/>
    <x v="4770"/>
    <x v="3"/>
    <x v="0"/>
    <n v="0.33333333333333331"/>
    <n v="4.1666666666666664E-2"/>
  </r>
  <r>
    <x v="5734"/>
    <s v="CA-2019-143574"/>
    <x v="222"/>
    <d v="2019-07-02T00:00:00"/>
    <s v="First Class"/>
    <s v="DR-12880"/>
    <x v="112"/>
    <x v="1"/>
    <x v="0"/>
    <s v="Milford"/>
    <x v="29"/>
    <n v="6460"/>
    <x v="3"/>
    <s v="FUR-FU-10003976"/>
    <x v="0"/>
    <x v="5"/>
    <x v="973"/>
    <x v="2855"/>
    <n v="2"/>
    <n v="0"/>
    <x v="3173"/>
    <x v="3"/>
    <x v="0"/>
    <n v="0.33333333333333331"/>
    <n v="4.1666666666666664E-2"/>
  </r>
  <r>
    <x v="5735"/>
    <s v="CA-2016-111773"/>
    <x v="290"/>
    <d v="2016-07-03T00:00:00"/>
    <s v="Standard Class"/>
    <s v="JK-15625"/>
    <x v="600"/>
    <x v="0"/>
    <x v="0"/>
    <s v="New York City"/>
    <x v="15"/>
    <n v="10024"/>
    <x v="3"/>
    <s v="OFF-BI-10000174"/>
    <x v="1"/>
    <x v="8"/>
    <x v="1444"/>
    <x v="4107"/>
    <n v="3"/>
    <n v="0.2"/>
    <x v="4771"/>
    <x v="3"/>
    <x v="0"/>
    <n v="1"/>
    <n v="8.3333333333333329E-2"/>
  </r>
  <r>
    <x v="5736"/>
    <s v="CA-2016-148614"/>
    <x v="407"/>
    <d v="2016-01-25T00:00:00"/>
    <s v="Standard Class"/>
    <s v="MV-17485"/>
    <x v="597"/>
    <x v="0"/>
    <x v="0"/>
    <s v="Los Angeles"/>
    <x v="1"/>
    <n v="90049"/>
    <x v="1"/>
    <s v="OFF-PA-10002893"/>
    <x v="1"/>
    <x v="10"/>
    <x v="364"/>
    <x v="2439"/>
    <n v="2"/>
    <n v="0"/>
    <x v="2664"/>
    <x v="1"/>
    <x v="1"/>
    <n v="0.5"/>
    <n v="6.6666666666666666E-2"/>
  </r>
  <r>
    <x v="5737"/>
    <s v="CA-2016-148614"/>
    <x v="407"/>
    <d v="2016-01-25T00:00:00"/>
    <s v="Standard Class"/>
    <s v="MV-17485"/>
    <x v="597"/>
    <x v="0"/>
    <x v="0"/>
    <s v="Los Angeles"/>
    <x v="1"/>
    <n v="90049"/>
    <x v="1"/>
    <s v="FUR-FU-10003194"/>
    <x v="0"/>
    <x v="5"/>
    <x v="76"/>
    <x v="78"/>
    <n v="2"/>
    <n v="0"/>
    <x v="4772"/>
    <x v="1"/>
    <x v="1"/>
    <n v="0.5"/>
    <n v="6.6666666666666666E-2"/>
  </r>
  <r>
    <x v="5738"/>
    <s v="CA-2018-156139"/>
    <x v="413"/>
    <d v="2019-01-06T00:00:00"/>
    <s v="Standard Class"/>
    <s v="BP-11155"/>
    <x v="669"/>
    <x v="0"/>
    <x v="0"/>
    <s v="San Francisco"/>
    <x v="1"/>
    <n v="94109"/>
    <x v="1"/>
    <s v="OFF-BI-10004233"/>
    <x v="1"/>
    <x v="8"/>
    <x v="1386"/>
    <x v="4108"/>
    <n v="3"/>
    <n v="0.2"/>
    <x v="4773"/>
    <x v="1"/>
    <x v="0"/>
    <n v="1"/>
    <n v="9.0909090909090912E-2"/>
  </r>
  <r>
    <x v="5739"/>
    <s v="US-2019-147886"/>
    <x v="615"/>
    <d v="2019-03-31T00:00:00"/>
    <s v="First Class"/>
    <s v="DH-13075"/>
    <x v="704"/>
    <x v="1"/>
    <x v="0"/>
    <s v="Fairfield"/>
    <x v="1"/>
    <n v="94533"/>
    <x v="1"/>
    <s v="OFF-PA-10000232"/>
    <x v="1"/>
    <x v="10"/>
    <x v="1631"/>
    <x v="91"/>
    <n v="2"/>
    <n v="0"/>
    <x v="2056"/>
    <x v="1"/>
    <x v="1"/>
    <n v="0.14285714285714285"/>
    <n v="4.3478260869565216E-2"/>
  </r>
  <r>
    <x v="5740"/>
    <s v="US-2019-147886"/>
    <x v="615"/>
    <d v="2019-03-31T00:00:00"/>
    <s v="First Class"/>
    <s v="DH-13075"/>
    <x v="704"/>
    <x v="1"/>
    <x v="0"/>
    <s v="Fairfield"/>
    <x v="1"/>
    <n v="94533"/>
    <x v="1"/>
    <s v="FUR-FU-10001095"/>
    <x v="0"/>
    <x v="5"/>
    <x v="748"/>
    <x v="4109"/>
    <n v="1"/>
    <n v="0"/>
    <x v="4774"/>
    <x v="1"/>
    <x v="1"/>
    <n v="0.14285714285714285"/>
    <n v="4.3478260869565216E-2"/>
  </r>
  <r>
    <x v="5741"/>
    <s v="US-2019-147886"/>
    <x v="615"/>
    <d v="2019-03-31T00:00:00"/>
    <s v="First Class"/>
    <s v="DH-13075"/>
    <x v="704"/>
    <x v="1"/>
    <x v="0"/>
    <s v="Fairfield"/>
    <x v="1"/>
    <n v="94533"/>
    <x v="1"/>
    <s v="TEC-MA-10004679"/>
    <x v="2"/>
    <x v="15"/>
    <x v="1083"/>
    <x v="4110"/>
    <n v="2"/>
    <n v="0.2"/>
    <x v="4775"/>
    <x v="1"/>
    <x v="1"/>
    <n v="0.14285714285714285"/>
    <n v="4.3478260869565216E-2"/>
  </r>
  <r>
    <x v="5742"/>
    <s v="US-2019-147886"/>
    <x v="615"/>
    <d v="2019-03-31T00:00:00"/>
    <s v="First Class"/>
    <s v="DH-13075"/>
    <x v="704"/>
    <x v="1"/>
    <x v="0"/>
    <s v="Fairfield"/>
    <x v="1"/>
    <n v="94533"/>
    <x v="1"/>
    <s v="OFF-PA-10003651"/>
    <x v="1"/>
    <x v="10"/>
    <x v="652"/>
    <x v="4111"/>
    <n v="4"/>
    <n v="0"/>
    <x v="4776"/>
    <x v="1"/>
    <x v="1"/>
    <n v="0.14285714285714285"/>
    <n v="4.3478260869565216E-2"/>
  </r>
  <r>
    <x v="5743"/>
    <s v="US-2019-147886"/>
    <x v="615"/>
    <d v="2019-03-31T00:00:00"/>
    <s v="First Class"/>
    <s v="DH-13075"/>
    <x v="704"/>
    <x v="1"/>
    <x v="0"/>
    <s v="Fairfield"/>
    <x v="1"/>
    <n v="94533"/>
    <x v="1"/>
    <s v="OFF-PA-10000743"/>
    <x v="1"/>
    <x v="10"/>
    <x v="578"/>
    <x v="130"/>
    <n v="3"/>
    <n v="0"/>
    <x v="132"/>
    <x v="1"/>
    <x v="1"/>
    <n v="0.14285714285714285"/>
    <n v="4.3478260869565216E-2"/>
  </r>
  <r>
    <x v="5744"/>
    <s v="US-2019-147886"/>
    <x v="615"/>
    <d v="2019-03-31T00:00:00"/>
    <s v="First Class"/>
    <s v="DH-13075"/>
    <x v="704"/>
    <x v="1"/>
    <x v="0"/>
    <s v="Fairfield"/>
    <x v="1"/>
    <n v="94533"/>
    <x v="1"/>
    <s v="OFF-ST-10002743"/>
    <x v="1"/>
    <x v="4"/>
    <x v="418"/>
    <x v="4112"/>
    <n v="7"/>
    <n v="0"/>
    <x v="4777"/>
    <x v="1"/>
    <x v="1"/>
    <n v="0.14285714285714285"/>
    <n v="4.3478260869565216E-2"/>
  </r>
  <r>
    <x v="5745"/>
    <s v="US-2019-147886"/>
    <x v="615"/>
    <d v="2019-03-31T00:00:00"/>
    <s v="First Class"/>
    <s v="DH-13075"/>
    <x v="704"/>
    <x v="1"/>
    <x v="0"/>
    <s v="Fairfield"/>
    <x v="1"/>
    <n v="94533"/>
    <x v="1"/>
    <s v="FUR-FU-10003829"/>
    <x v="0"/>
    <x v="5"/>
    <x v="1378"/>
    <x v="748"/>
    <n v="7"/>
    <n v="0"/>
    <x v="4778"/>
    <x v="1"/>
    <x v="1"/>
    <n v="0.14285714285714285"/>
    <n v="4.3478260869565216E-2"/>
  </r>
  <r>
    <x v="5746"/>
    <s v="CA-2018-113733"/>
    <x v="16"/>
    <d v="2018-12-12T00:00:00"/>
    <s v="Standard Class"/>
    <s v="LH-16900"/>
    <x v="23"/>
    <x v="0"/>
    <x v="0"/>
    <s v="Greenville"/>
    <x v="3"/>
    <n v="27834"/>
    <x v="0"/>
    <s v="TEC-PH-10002496"/>
    <x v="2"/>
    <x v="7"/>
    <x v="495"/>
    <x v="2528"/>
    <n v="2"/>
    <n v="0.2"/>
    <x v="2773"/>
    <x v="0"/>
    <x v="0"/>
    <n v="0.33333333333333331"/>
    <n v="6.6666666666666666E-2"/>
  </r>
  <r>
    <x v="5747"/>
    <s v="CA-2018-113733"/>
    <x v="16"/>
    <d v="2018-12-12T00:00:00"/>
    <s v="Standard Class"/>
    <s v="LH-16900"/>
    <x v="23"/>
    <x v="0"/>
    <x v="0"/>
    <s v="Greenville"/>
    <x v="3"/>
    <n v="27834"/>
    <x v="0"/>
    <s v="TEC-AC-10002473"/>
    <x v="2"/>
    <x v="11"/>
    <x v="720"/>
    <x v="3147"/>
    <n v="3"/>
    <n v="0.2"/>
    <x v="3538"/>
    <x v="0"/>
    <x v="0"/>
    <n v="0.33333333333333331"/>
    <n v="6.6666666666666666E-2"/>
  </r>
  <r>
    <x v="5748"/>
    <s v="CA-2018-113733"/>
    <x v="16"/>
    <d v="2018-12-12T00:00:00"/>
    <s v="Standard Class"/>
    <s v="LH-16900"/>
    <x v="23"/>
    <x v="0"/>
    <x v="0"/>
    <s v="Greenville"/>
    <x v="3"/>
    <n v="27834"/>
    <x v="0"/>
    <s v="TEC-AC-10004877"/>
    <x v="2"/>
    <x v="11"/>
    <x v="1679"/>
    <x v="4113"/>
    <n v="3"/>
    <n v="0.2"/>
    <x v="4779"/>
    <x v="0"/>
    <x v="0"/>
    <n v="0.33333333333333331"/>
    <n v="6.6666666666666666E-2"/>
  </r>
  <r>
    <x v="5749"/>
    <s v="CA-2019-104913"/>
    <x v="551"/>
    <d v="2019-11-22T00:00:00"/>
    <s v="Standard Class"/>
    <s v="DK-13090"/>
    <x v="54"/>
    <x v="0"/>
    <x v="0"/>
    <s v="Long Beach"/>
    <x v="15"/>
    <n v="11561"/>
    <x v="3"/>
    <s v="TEC-PH-10000923"/>
    <x v="2"/>
    <x v="7"/>
    <x v="1234"/>
    <x v="4114"/>
    <n v="5"/>
    <n v="0"/>
    <x v="4780"/>
    <x v="3"/>
    <x v="0"/>
    <n v="1"/>
    <n v="7.6923076923076927E-2"/>
  </r>
  <r>
    <x v="5750"/>
    <s v="CA-2016-145800"/>
    <x v="992"/>
    <d v="2016-06-05T00:00:00"/>
    <s v="Standard Class"/>
    <s v="SS-20410"/>
    <x v="757"/>
    <x v="0"/>
    <x v="0"/>
    <s v="Buffalo Grove"/>
    <x v="10"/>
    <n v="60089"/>
    <x v="2"/>
    <s v="FUR-TA-10001539"/>
    <x v="0"/>
    <x v="3"/>
    <x v="10"/>
    <x v="4115"/>
    <n v="3"/>
    <n v="0.5"/>
    <x v="4781"/>
    <x v="2"/>
    <x v="0"/>
    <n v="1"/>
    <n v="8.3333333333333329E-2"/>
  </r>
  <r>
    <x v="5751"/>
    <s v="CA-2018-125850"/>
    <x v="115"/>
    <d v="2018-01-28T00:00:00"/>
    <s v="Standard Class"/>
    <s v="FP-14320"/>
    <x v="224"/>
    <x v="0"/>
    <x v="0"/>
    <s v="San Diego"/>
    <x v="1"/>
    <n v="92037"/>
    <x v="1"/>
    <s v="OFF-LA-10003498"/>
    <x v="1"/>
    <x v="2"/>
    <x v="1749"/>
    <x v="1851"/>
    <n v="3"/>
    <n v="0"/>
    <x v="1986"/>
    <x v="1"/>
    <x v="0"/>
    <n v="0.5"/>
    <n v="7.1428571428571425E-2"/>
  </r>
  <r>
    <x v="5752"/>
    <s v="CA-2018-125850"/>
    <x v="115"/>
    <d v="2018-01-28T00:00:00"/>
    <s v="Standard Class"/>
    <s v="FP-14320"/>
    <x v="224"/>
    <x v="0"/>
    <x v="0"/>
    <s v="San Diego"/>
    <x v="1"/>
    <n v="92037"/>
    <x v="1"/>
    <s v="OFF-LA-10004484"/>
    <x v="1"/>
    <x v="2"/>
    <x v="617"/>
    <x v="2809"/>
    <n v="5"/>
    <n v="0"/>
    <x v="3121"/>
    <x v="1"/>
    <x v="0"/>
    <n v="0.5"/>
    <n v="7.1428571428571425E-2"/>
  </r>
  <r>
    <x v="5753"/>
    <s v="CA-2018-118514"/>
    <x v="1066"/>
    <d v="2018-02-10T00:00:00"/>
    <s v="Standard Class"/>
    <s v="LC-17050"/>
    <x v="702"/>
    <x v="0"/>
    <x v="0"/>
    <s v="Richmond"/>
    <x v="0"/>
    <n v="40475"/>
    <x v="0"/>
    <s v="FUR-CH-10000015"/>
    <x v="0"/>
    <x v="1"/>
    <x v="378"/>
    <x v="405"/>
    <n v="4"/>
    <n v="0"/>
    <x v="414"/>
    <x v="0"/>
    <x v="0"/>
    <n v="1"/>
    <n v="0.1111111111111111"/>
  </r>
  <r>
    <x v="5754"/>
    <s v="CA-2017-150749"/>
    <x v="368"/>
    <d v="2017-04-03T00:00:00"/>
    <s v="Second Class"/>
    <s v="AS-10240"/>
    <x v="238"/>
    <x v="0"/>
    <x v="0"/>
    <s v="Springfield"/>
    <x v="17"/>
    <n v="22153"/>
    <x v="0"/>
    <s v="OFF-AR-10003732"/>
    <x v="1"/>
    <x v="6"/>
    <x v="324"/>
    <x v="348"/>
    <n v="2"/>
    <n v="0"/>
    <x v="356"/>
    <x v="0"/>
    <x v="0"/>
    <n v="1"/>
    <n v="7.6923076923076927E-2"/>
  </r>
  <r>
    <x v="5755"/>
    <s v="CA-2016-163748"/>
    <x v="1005"/>
    <d v="2016-10-18T00:00:00"/>
    <s v="Standard Class"/>
    <s v="HG-15025"/>
    <x v="643"/>
    <x v="0"/>
    <x v="0"/>
    <s v="Fort Worth"/>
    <x v="5"/>
    <n v="76106"/>
    <x v="2"/>
    <s v="OFF-AP-10004052"/>
    <x v="1"/>
    <x v="9"/>
    <x v="1671"/>
    <x v="4116"/>
    <n v="4"/>
    <n v="0.8"/>
    <x v="4782"/>
    <x v="2"/>
    <x v="0"/>
    <n v="0.5"/>
    <n v="9.0909090909090912E-2"/>
  </r>
  <r>
    <x v="5756"/>
    <s v="CA-2016-163748"/>
    <x v="1005"/>
    <d v="2016-10-18T00:00:00"/>
    <s v="Standard Class"/>
    <s v="HG-15025"/>
    <x v="643"/>
    <x v="0"/>
    <x v="0"/>
    <s v="Fort Worth"/>
    <x v="5"/>
    <n v="76106"/>
    <x v="2"/>
    <s v="TEC-CO-10002095"/>
    <x v="2"/>
    <x v="16"/>
    <x v="615"/>
    <x v="4117"/>
    <n v="5"/>
    <n v="0.2"/>
    <x v="4783"/>
    <x v="2"/>
    <x v="0"/>
    <n v="0.5"/>
    <n v="9.0909090909090912E-2"/>
  </r>
  <r>
    <x v="5757"/>
    <s v="CA-2017-119634"/>
    <x v="1067"/>
    <d v="2017-08-16T00:00:00"/>
    <s v="Standard Class"/>
    <s v="BW-11065"/>
    <x v="768"/>
    <x v="0"/>
    <x v="0"/>
    <s v="Raleigh"/>
    <x v="3"/>
    <n v="27604"/>
    <x v="0"/>
    <s v="FUR-FU-10004270"/>
    <x v="0"/>
    <x v="5"/>
    <x v="1381"/>
    <x v="4118"/>
    <n v="3"/>
    <n v="0.2"/>
    <x v="4784"/>
    <x v="0"/>
    <x v="0"/>
    <n v="1"/>
    <n v="0.33333333333333331"/>
  </r>
  <r>
    <x v="5758"/>
    <s v="CA-2017-149300"/>
    <x v="6"/>
    <d v="2017-11-23T00:00:00"/>
    <s v="First Class"/>
    <s v="BH-11710"/>
    <x v="3"/>
    <x v="0"/>
    <x v="0"/>
    <s v="Hialeah"/>
    <x v="2"/>
    <n v="33012"/>
    <x v="0"/>
    <s v="TEC-MA-10000423"/>
    <x v="2"/>
    <x v="15"/>
    <x v="1722"/>
    <x v="4119"/>
    <n v="3"/>
    <n v="0.5"/>
    <x v="4785"/>
    <x v="0"/>
    <x v="0"/>
    <n v="1"/>
    <n v="4.1666666666666664E-2"/>
  </r>
  <r>
    <x v="5759"/>
    <s v="US-2018-111528"/>
    <x v="945"/>
    <d v="2018-12-30T00:00:00"/>
    <s v="Same Day"/>
    <s v="JP-16135"/>
    <x v="655"/>
    <x v="2"/>
    <x v="0"/>
    <s v="Los Angeles"/>
    <x v="1"/>
    <n v="90032"/>
    <x v="1"/>
    <s v="OFF-ST-10001526"/>
    <x v="1"/>
    <x v="4"/>
    <x v="771"/>
    <x v="2289"/>
    <n v="4"/>
    <n v="0"/>
    <x v="2475"/>
    <x v="1"/>
    <x v="1"/>
    <n v="0.5"/>
    <n v="7.6923076923076927E-2"/>
  </r>
  <r>
    <x v="5760"/>
    <s v="US-2018-111528"/>
    <x v="945"/>
    <d v="2018-12-30T00:00:00"/>
    <s v="Same Day"/>
    <s v="JP-16135"/>
    <x v="655"/>
    <x v="2"/>
    <x v="0"/>
    <s v="Los Angeles"/>
    <x v="1"/>
    <n v="90032"/>
    <x v="1"/>
    <s v="OFF-BI-10002194"/>
    <x v="1"/>
    <x v="8"/>
    <x v="416"/>
    <x v="4120"/>
    <n v="1"/>
    <n v="0.2"/>
    <x v="4786"/>
    <x v="1"/>
    <x v="1"/>
    <n v="0.5"/>
    <n v="7.6923076923076927E-2"/>
  </r>
  <r>
    <x v="5761"/>
    <s v="CA-2019-158169"/>
    <x v="801"/>
    <d v="2019-08-15T00:00:00"/>
    <s v="First Class"/>
    <s v="JM-16195"/>
    <x v="594"/>
    <x v="0"/>
    <x v="0"/>
    <s v="Lake Forest"/>
    <x v="1"/>
    <n v="92630"/>
    <x v="1"/>
    <s v="OFF-AP-10000828"/>
    <x v="1"/>
    <x v="9"/>
    <x v="1096"/>
    <x v="3116"/>
    <n v="3"/>
    <n v="0"/>
    <x v="3497"/>
    <x v="1"/>
    <x v="0"/>
    <n v="0.5"/>
    <n v="5.2631578947368418E-2"/>
  </r>
  <r>
    <x v="5762"/>
    <s v="CA-2019-158169"/>
    <x v="801"/>
    <d v="2019-08-15T00:00:00"/>
    <s v="First Class"/>
    <s v="JM-16195"/>
    <x v="594"/>
    <x v="0"/>
    <x v="0"/>
    <s v="Lake Forest"/>
    <x v="1"/>
    <n v="92630"/>
    <x v="1"/>
    <s v="FUR-FU-10001473"/>
    <x v="0"/>
    <x v="5"/>
    <x v="993"/>
    <x v="4121"/>
    <n v="4"/>
    <n v="0"/>
    <x v="4787"/>
    <x v="1"/>
    <x v="0"/>
    <n v="0.5"/>
    <n v="5.2631578947368418E-2"/>
  </r>
  <r>
    <x v="5763"/>
    <s v="CA-2017-162047"/>
    <x v="502"/>
    <d v="2017-11-05T00:00:00"/>
    <s v="First Class"/>
    <s v="FH-14365"/>
    <x v="92"/>
    <x v="1"/>
    <x v="0"/>
    <s v="Long Beach"/>
    <x v="15"/>
    <n v="11561"/>
    <x v="3"/>
    <s v="FUR-CH-10004983"/>
    <x v="0"/>
    <x v="1"/>
    <x v="1569"/>
    <x v="4122"/>
    <n v="10"/>
    <n v="0.1"/>
    <x v="4788"/>
    <x v="3"/>
    <x v="0"/>
    <n v="1"/>
    <n v="7.6923076923076927E-2"/>
  </r>
  <r>
    <x v="5764"/>
    <s v="CA-2017-117772"/>
    <x v="229"/>
    <d v="2017-09-12T00:00:00"/>
    <s v="Second Class"/>
    <s v="MC-17575"/>
    <x v="430"/>
    <x v="0"/>
    <x v="0"/>
    <s v="Seattle"/>
    <x v="4"/>
    <n v="98103"/>
    <x v="1"/>
    <s v="OFF-ST-10003994"/>
    <x v="1"/>
    <x v="4"/>
    <x v="1745"/>
    <x v="4123"/>
    <n v="6"/>
    <n v="0"/>
    <x v="4789"/>
    <x v="1"/>
    <x v="0"/>
    <n v="1"/>
    <n v="9.0909090909090912E-2"/>
  </r>
  <r>
    <x v="5765"/>
    <s v="US-2016-126340"/>
    <x v="1068"/>
    <d v="2016-11-14T00:00:00"/>
    <s v="Standard Class"/>
    <s v="EB-13870"/>
    <x v="12"/>
    <x v="0"/>
    <x v="0"/>
    <s v="Redding"/>
    <x v="1"/>
    <n v="96003"/>
    <x v="1"/>
    <s v="TEC-PH-10004447"/>
    <x v="2"/>
    <x v="7"/>
    <x v="866"/>
    <x v="3844"/>
    <n v="3"/>
    <n v="0.2"/>
    <x v="4790"/>
    <x v="1"/>
    <x v="0"/>
    <n v="1"/>
    <n v="9.0909090909090912E-2"/>
  </r>
  <r>
    <x v="5766"/>
    <s v="CA-2018-149685"/>
    <x v="750"/>
    <d v="2018-10-15T00:00:00"/>
    <s v="Standard Class"/>
    <s v="PM-19135"/>
    <x v="327"/>
    <x v="2"/>
    <x v="0"/>
    <s v="San Antonio"/>
    <x v="5"/>
    <n v="78207"/>
    <x v="2"/>
    <s v="OFF-LA-10004545"/>
    <x v="1"/>
    <x v="2"/>
    <x v="1337"/>
    <x v="4124"/>
    <n v="6"/>
    <n v="0.2"/>
    <x v="4791"/>
    <x v="2"/>
    <x v="0"/>
    <n v="1"/>
    <n v="0.14285714285714285"/>
  </r>
  <r>
    <x v="5767"/>
    <s v="CA-2019-126396"/>
    <x v="565"/>
    <d v="2019-09-12T00:00:00"/>
    <s v="Second Class"/>
    <s v="AR-10345"/>
    <x v="753"/>
    <x v="1"/>
    <x v="0"/>
    <s v="Houston"/>
    <x v="5"/>
    <n v="77070"/>
    <x v="2"/>
    <s v="TEC-AC-10003116"/>
    <x v="2"/>
    <x v="11"/>
    <x v="929"/>
    <x v="4125"/>
    <n v="6"/>
    <n v="0.2"/>
    <x v="4792"/>
    <x v="2"/>
    <x v="0"/>
    <n v="1"/>
    <n v="0.2"/>
  </r>
  <r>
    <x v="5768"/>
    <s v="CA-2017-154900"/>
    <x v="1069"/>
    <d v="2017-03-01T00:00:00"/>
    <s v="Standard Class"/>
    <s v="SS-20875"/>
    <x v="286"/>
    <x v="0"/>
    <x v="0"/>
    <s v="Leominster"/>
    <x v="31"/>
    <n v="1453"/>
    <x v="3"/>
    <s v="OFF-LA-10001641"/>
    <x v="1"/>
    <x v="2"/>
    <x v="1031"/>
    <x v="982"/>
    <n v="1"/>
    <n v="0"/>
    <x v="1020"/>
    <x v="3"/>
    <x v="0"/>
    <n v="0.5"/>
    <n v="6.6666666666666666E-2"/>
  </r>
  <r>
    <x v="5769"/>
    <s v="CA-2017-154900"/>
    <x v="1069"/>
    <d v="2017-03-01T00:00:00"/>
    <s v="Standard Class"/>
    <s v="SS-20875"/>
    <x v="286"/>
    <x v="0"/>
    <x v="0"/>
    <s v="Leominster"/>
    <x v="31"/>
    <n v="1453"/>
    <x v="3"/>
    <s v="OFF-PA-10002377"/>
    <x v="1"/>
    <x v="10"/>
    <x v="562"/>
    <x v="20"/>
    <n v="4"/>
    <n v="0"/>
    <x v="730"/>
    <x v="3"/>
    <x v="0"/>
    <n v="0.5"/>
    <n v="6.6666666666666666E-2"/>
  </r>
  <r>
    <x v="5770"/>
    <s v="CA-2017-103835"/>
    <x v="496"/>
    <d v="2017-09-28T00:00:00"/>
    <s v="Standard Class"/>
    <s v="SC-20440"/>
    <x v="464"/>
    <x v="1"/>
    <x v="0"/>
    <s v="Los Angeles"/>
    <x v="1"/>
    <n v="90032"/>
    <x v="1"/>
    <s v="FUR-FU-10000010"/>
    <x v="0"/>
    <x v="5"/>
    <x v="527"/>
    <x v="4126"/>
    <n v="3"/>
    <n v="0"/>
    <x v="4793"/>
    <x v="1"/>
    <x v="0"/>
    <n v="0.5"/>
    <n v="0.1"/>
  </r>
  <r>
    <x v="5771"/>
    <s v="CA-2017-103835"/>
    <x v="496"/>
    <d v="2017-09-28T00:00:00"/>
    <s v="Standard Class"/>
    <s v="SC-20440"/>
    <x v="464"/>
    <x v="1"/>
    <x v="0"/>
    <s v="Los Angeles"/>
    <x v="1"/>
    <n v="90032"/>
    <x v="1"/>
    <s v="OFF-AP-10002651"/>
    <x v="1"/>
    <x v="9"/>
    <x v="1350"/>
    <x v="4127"/>
    <n v="4"/>
    <n v="0"/>
    <x v="4794"/>
    <x v="1"/>
    <x v="0"/>
    <n v="0.5"/>
    <n v="0.1"/>
  </r>
  <r>
    <x v="5772"/>
    <s v="CA-2017-158939"/>
    <x v="650"/>
    <d v="2017-12-01T00:00:00"/>
    <s v="Standard Class"/>
    <s v="EA-14035"/>
    <x v="105"/>
    <x v="1"/>
    <x v="0"/>
    <s v="Springfield"/>
    <x v="25"/>
    <n v="65807"/>
    <x v="2"/>
    <s v="TEC-CO-10002313"/>
    <x v="2"/>
    <x v="16"/>
    <x v="349"/>
    <x v="4128"/>
    <n v="1"/>
    <n v="0"/>
    <x v="4795"/>
    <x v="2"/>
    <x v="0"/>
    <n v="1"/>
    <n v="0.04"/>
  </r>
  <r>
    <x v="5773"/>
    <s v="CA-2018-117408"/>
    <x v="1070"/>
    <d v="2018-09-06T00:00:00"/>
    <s v="Standard Class"/>
    <s v="TP-21130"/>
    <x v="236"/>
    <x v="0"/>
    <x v="0"/>
    <s v="Waco"/>
    <x v="5"/>
    <n v="76706"/>
    <x v="2"/>
    <s v="OFF-ST-10001580"/>
    <x v="1"/>
    <x v="4"/>
    <x v="355"/>
    <x v="942"/>
    <n v="2"/>
    <n v="0.2"/>
    <x v="4796"/>
    <x v="2"/>
    <x v="0"/>
    <n v="1"/>
    <n v="6.25E-2"/>
  </r>
  <r>
    <x v="5774"/>
    <s v="CA-2018-142398"/>
    <x v="408"/>
    <d v="2018-04-16T00:00:00"/>
    <s v="Standard Class"/>
    <s v="BP-11290"/>
    <x v="443"/>
    <x v="0"/>
    <x v="0"/>
    <s v="Los Angeles"/>
    <x v="1"/>
    <n v="90036"/>
    <x v="1"/>
    <s v="FUR-CH-10001545"/>
    <x v="0"/>
    <x v="1"/>
    <x v="1746"/>
    <x v="4129"/>
    <n v="7"/>
    <n v="0.2"/>
    <x v="4797"/>
    <x v="1"/>
    <x v="1"/>
    <n v="0.5"/>
    <n v="6.25E-2"/>
  </r>
  <r>
    <x v="5775"/>
    <s v="CA-2018-142398"/>
    <x v="408"/>
    <d v="2018-04-16T00:00:00"/>
    <s v="Standard Class"/>
    <s v="BP-11290"/>
    <x v="443"/>
    <x v="0"/>
    <x v="0"/>
    <s v="Los Angeles"/>
    <x v="1"/>
    <n v="90036"/>
    <x v="1"/>
    <s v="OFF-BI-10004826"/>
    <x v="1"/>
    <x v="8"/>
    <x v="728"/>
    <x v="4130"/>
    <n v="1"/>
    <n v="0.2"/>
    <x v="4798"/>
    <x v="1"/>
    <x v="1"/>
    <n v="0.5"/>
    <n v="6.25E-2"/>
  </r>
  <r>
    <x v="5776"/>
    <s v="CA-2018-105277"/>
    <x v="429"/>
    <d v="2018-12-08T00:00:00"/>
    <s v="Standard Class"/>
    <s v="LM-17065"/>
    <x v="215"/>
    <x v="0"/>
    <x v="0"/>
    <s v="Auburn"/>
    <x v="15"/>
    <n v="13021"/>
    <x v="3"/>
    <s v="OFF-BI-10000301"/>
    <x v="1"/>
    <x v="8"/>
    <x v="625"/>
    <x v="1654"/>
    <n v="3"/>
    <n v="0.2"/>
    <x v="4799"/>
    <x v="3"/>
    <x v="0"/>
    <n v="1"/>
    <n v="0.14285714285714285"/>
  </r>
  <r>
    <x v="5777"/>
    <s v="CA-2018-112060"/>
    <x v="429"/>
    <d v="2018-12-09T00:00:00"/>
    <s v="Standard Class"/>
    <s v="KT-16465"/>
    <x v="446"/>
    <x v="0"/>
    <x v="0"/>
    <s v="San Francisco"/>
    <x v="1"/>
    <n v="94109"/>
    <x v="1"/>
    <s v="OFF-PA-10000994"/>
    <x v="1"/>
    <x v="10"/>
    <x v="913"/>
    <x v="2840"/>
    <n v="1"/>
    <n v="0"/>
    <x v="3157"/>
    <x v="1"/>
    <x v="0"/>
    <n v="1"/>
    <n v="7.1428571428571425E-2"/>
  </r>
  <r>
    <x v="5778"/>
    <s v="CA-2016-105270"/>
    <x v="7"/>
    <d v="2016-11-18T00:00:00"/>
    <s v="Standard Class"/>
    <s v="AP-10915"/>
    <x v="275"/>
    <x v="0"/>
    <x v="0"/>
    <s v="Los Angeles"/>
    <x v="1"/>
    <n v="90008"/>
    <x v="1"/>
    <s v="OFF-AR-10003156"/>
    <x v="1"/>
    <x v="6"/>
    <x v="401"/>
    <x v="429"/>
    <n v="3"/>
    <n v="0"/>
    <x v="439"/>
    <x v="1"/>
    <x v="1"/>
    <n v="0.5"/>
    <n v="3.2258064516129031E-2"/>
  </r>
  <r>
    <x v="5779"/>
    <s v="CA-2016-105270"/>
    <x v="7"/>
    <d v="2016-11-18T00:00:00"/>
    <s v="Standard Class"/>
    <s v="AP-10915"/>
    <x v="275"/>
    <x v="0"/>
    <x v="0"/>
    <s v="Los Angeles"/>
    <x v="1"/>
    <n v="90008"/>
    <x v="1"/>
    <s v="FUR-CH-10000988"/>
    <x v="0"/>
    <x v="1"/>
    <x v="1141"/>
    <x v="4131"/>
    <n v="1"/>
    <n v="0.2"/>
    <x v="4800"/>
    <x v="1"/>
    <x v="1"/>
    <n v="0.5"/>
    <n v="3.2258064516129031E-2"/>
  </r>
  <r>
    <x v="5780"/>
    <s v="US-2017-159513"/>
    <x v="788"/>
    <d v="2017-04-09T00:00:00"/>
    <s v="Standard Class"/>
    <s v="JD-15790"/>
    <x v="479"/>
    <x v="0"/>
    <x v="0"/>
    <s v="Los Angeles"/>
    <x v="1"/>
    <n v="90049"/>
    <x v="1"/>
    <s v="TEC-MA-10003329"/>
    <x v="2"/>
    <x v="15"/>
    <x v="1750"/>
    <x v="981"/>
    <n v="3"/>
    <n v="0.2"/>
    <x v="4801"/>
    <x v="1"/>
    <x v="0"/>
    <n v="1"/>
    <n v="0.14285714285714285"/>
  </r>
  <r>
    <x v="5781"/>
    <s v="CA-2017-155586"/>
    <x v="295"/>
    <d v="2017-12-16T00:00:00"/>
    <s v="Second Class"/>
    <s v="XP-21865"/>
    <x v="190"/>
    <x v="0"/>
    <x v="0"/>
    <s v="Chico"/>
    <x v="1"/>
    <n v="95928"/>
    <x v="1"/>
    <s v="OFF-AR-10001547"/>
    <x v="1"/>
    <x v="6"/>
    <x v="148"/>
    <x v="4132"/>
    <n v="1"/>
    <n v="0"/>
    <x v="4802"/>
    <x v="1"/>
    <x v="0"/>
    <n v="0.33333333333333331"/>
    <n v="3.5714285714285712E-2"/>
  </r>
  <r>
    <x v="5782"/>
    <s v="CA-2017-155586"/>
    <x v="295"/>
    <d v="2017-12-16T00:00:00"/>
    <s v="Second Class"/>
    <s v="XP-21865"/>
    <x v="190"/>
    <x v="0"/>
    <x v="0"/>
    <s v="Chico"/>
    <x v="1"/>
    <n v="95928"/>
    <x v="1"/>
    <s v="OFF-EN-10003072"/>
    <x v="1"/>
    <x v="12"/>
    <x v="775"/>
    <x v="2887"/>
    <n v="4"/>
    <n v="0"/>
    <x v="4803"/>
    <x v="1"/>
    <x v="0"/>
    <n v="0.33333333333333331"/>
    <n v="3.5714285714285712E-2"/>
  </r>
  <r>
    <x v="5783"/>
    <s v="CA-2017-155586"/>
    <x v="295"/>
    <d v="2017-12-16T00:00:00"/>
    <s v="Second Class"/>
    <s v="XP-21865"/>
    <x v="190"/>
    <x v="0"/>
    <x v="0"/>
    <s v="Chico"/>
    <x v="1"/>
    <n v="95928"/>
    <x v="1"/>
    <s v="OFF-PA-10000726"/>
    <x v="1"/>
    <x v="10"/>
    <x v="1331"/>
    <x v="2978"/>
    <n v="4"/>
    <n v="0"/>
    <x v="4804"/>
    <x v="1"/>
    <x v="0"/>
    <n v="0.33333333333333331"/>
    <n v="3.5714285714285712E-2"/>
  </r>
  <r>
    <x v="5784"/>
    <s v="CA-2019-141117"/>
    <x v="280"/>
    <d v="2019-10-08T00:00:00"/>
    <s v="Standard Class"/>
    <s v="JK-16090"/>
    <x v="765"/>
    <x v="0"/>
    <x v="0"/>
    <s v="Springfield"/>
    <x v="21"/>
    <n v="97477"/>
    <x v="1"/>
    <s v="FUR-BO-10001972"/>
    <x v="0"/>
    <x v="0"/>
    <x v="367"/>
    <x v="4133"/>
    <n v="6"/>
    <n v="0.7"/>
    <x v="4805"/>
    <x v="1"/>
    <x v="0"/>
    <n v="0.25"/>
    <n v="0.1111111111111111"/>
  </r>
  <r>
    <x v="5785"/>
    <s v="CA-2019-141117"/>
    <x v="280"/>
    <d v="2019-10-08T00:00:00"/>
    <s v="Standard Class"/>
    <s v="JK-16090"/>
    <x v="765"/>
    <x v="0"/>
    <x v="0"/>
    <s v="Springfield"/>
    <x v="21"/>
    <n v="97477"/>
    <x v="1"/>
    <s v="OFF-SU-10004664"/>
    <x v="1"/>
    <x v="14"/>
    <x v="597"/>
    <x v="384"/>
    <n v="6"/>
    <n v="0.2"/>
    <x v="4806"/>
    <x v="1"/>
    <x v="0"/>
    <n v="0.25"/>
    <n v="0.1111111111111111"/>
  </r>
  <r>
    <x v="5786"/>
    <s v="CA-2019-141117"/>
    <x v="280"/>
    <d v="2019-10-08T00:00:00"/>
    <s v="Standard Class"/>
    <s v="JK-16090"/>
    <x v="765"/>
    <x v="0"/>
    <x v="0"/>
    <s v="Springfield"/>
    <x v="21"/>
    <n v="97477"/>
    <x v="1"/>
    <s v="OFF-BI-10003676"/>
    <x v="1"/>
    <x v="8"/>
    <x v="824"/>
    <x v="4134"/>
    <n v="7"/>
    <n v="0.7"/>
    <x v="4807"/>
    <x v="1"/>
    <x v="0"/>
    <n v="0.25"/>
    <n v="0.1111111111111111"/>
  </r>
  <r>
    <x v="5787"/>
    <s v="CA-2019-141117"/>
    <x v="280"/>
    <d v="2019-10-08T00:00:00"/>
    <s v="Standard Class"/>
    <s v="JK-16090"/>
    <x v="765"/>
    <x v="0"/>
    <x v="0"/>
    <s v="Springfield"/>
    <x v="21"/>
    <n v="97477"/>
    <x v="1"/>
    <s v="OFF-AR-10003727"/>
    <x v="1"/>
    <x v="6"/>
    <x v="1371"/>
    <x v="4135"/>
    <n v="7"/>
    <n v="0.2"/>
    <x v="4808"/>
    <x v="1"/>
    <x v="0"/>
    <n v="0.25"/>
    <n v="0.1111111111111111"/>
  </r>
  <r>
    <x v="5788"/>
    <s v="CA-2019-115070"/>
    <x v="318"/>
    <d v="2019-04-14T00:00:00"/>
    <s v="Second Class"/>
    <s v="MG-18205"/>
    <x v="769"/>
    <x v="1"/>
    <x v="0"/>
    <s v="Jacksonville"/>
    <x v="2"/>
    <n v="32216"/>
    <x v="0"/>
    <s v="FUR-FU-10003829"/>
    <x v="0"/>
    <x v="5"/>
    <x v="1378"/>
    <x v="4136"/>
    <n v="5"/>
    <n v="0.2"/>
    <x v="4809"/>
    <x v="0"/>
    <x v="0"/>
    <n v="0.5"/>
    <n v="0.5"/>
  </r>
  <r>
    <x v="5789"/>
    <s v="CA-2019-115070"/>
    <x v="318"/>
    <d v="2019-04-14T00:00:00"/>
    <s v="Second Class"/>
    <s v="MG-18205"/>
    <x v="769"/>
    <x v="1"/>
    <x v="0"/>
    <s v="Jacksonville"/>
    <x v="2"/>
    <n v="32216"/>
    <x v="0"/>
    <s v="OFF-BI-10003712"/>
    <x v="1"/>
    <x v="8"/>
    <x v="696"/>
    <x v="2974"/>
    <n v="3"/>
    <n v="0.7"/>
    <x v="4810"/>
    <x v="0"/>
    <x v="0"/>
    <n v="0.5"/>
    <n v="0.5"/>
  </r>
  <r>
    <x v="5790"/>
    <s v="CA-2019-140186"/>
    <x v="365"/>
    <d v="2019-10-02T00:00:00"/>
    <s v="First Class"/>
    <s v="PG-18820"/>
    <x v="310"/>
    <x v="0"/>
    <x v="0"/>
    <s v="Bakersfield"/>
    <x v="1"/>
    <n v="93309"/>
    <x v="1"/>
    <s v="OFF-FA-10002280"/>
    <x v="1"/>
    <x v="13"/>
    <x v="659"/>
    <x v="768"/>
    <n v="7"/>
    <n v="0"/>
    <x v="790"/>
    <x v="1"/>
    <x v="1"/>
    <n v="0.2"/>
    <n v="3.8461538461538464E-2"/>
  </r>
  <r>
    <x v="5791"/>
    <s v="CA-2019-140186"/>
    <x v="365"/>
    <d v="2019-10-02T00:00:00"/>
    <s v="First Class"/>
    <s v="PG-18820"/>
    <x v="310"/>
    <x v="0"/>
    <x v="0"/>
    <s v="Bakersfield"/>
    <x v="1"/>
    <n v="93309"/>
    <x v="1"/>
    <s v="FUR-CH-10002961"/>
    <x v="0"/>
    <x v="1"/>
    <x v="948"/>
    <x v="74"/>
    <n v="1"/>
    <n v="0.2"/>
    <x v="232"/>
    <x v="1"/>
    <x v="1"/>
    <n v="0.2"/>
    <n v="3.8461538461538464E-2"/>
  </r>
  <r>
    <x v="5792"/>
    <s v="CA-2019-140186"/>
    <x v="365"/>
    <d v="2019-10-02T00:00:00"/>
    <s v="First Class"/>
    <s v="PG-18820"/>
    <x v="310"/>
    <x v="0"/>
    <x v="0"/>
    <s v="Bakersfield"/>
    <x v="1"/>
    <n v="93309"/>
    <x v="1"/>
    <s v="OFF-AP-10002578"/>
    <x v="1"/>
    <x v="9"/>
    <x v="414"/>
    <x v="2064"/>
    <n v="2"/>
    <n v="0"/>
    <x v="2224"/>
    <x v="1"/>
    <x v="1"/>
    <n v="0.2"/>
    <n v="3.8461538461538464E-2"/>
  </r>
  <r>
    <x v="5793"/>
    <s v="CA-2019-140186"/>
    <x v="365"/>
    <d v="2019-10-02T00:00:00"/>
    <s v="First Class"/>
    <s v="PG-18820"/>
    <x v="310"/>
    <x v="0"/>
    <x v="0"/>
    <s v="Bakersfield"/>
    <x v="1"/>
    <n v="93309"/>
    <x v="1"/>
    <s v="FUR-FU-10004848"/>
    <x v="0"/>
    <x v="5"/>
    <x v="28"/>
    <x v="2678"/>
    <n v="1"/>
    <n v="0"/>
    <x v="1398"/>
    <x v="1"/>
    <x v="1"/>
    <n v="0.2"/>
    <n v="3.8461538461538464E-2"/>
  </r>
  <r>
    <x v="5794"/>
    <s v="CA-2019-140186"/>
    <x v="365"/>
    <d v="2019-10-02T00:00:00"/>
    <s v="First Class"/>
    <s v="PG-18820"/>
    <x v="310"/>
    <x v="0"/>
    <x v="0"/>
    <s v="Bakersfield"/>
    <x v="1"/>
    <n v="93309"/>
    <x v="1"/>
    <s v="OFF-BI-10003364"/>
    <x v="1"/>
    <x v="8"/>
    <x v="705"/>
    <x v="1004"/>
    <n v="2"/>
    <n v="0.2"/>
    <x v="1043"/>
    <x v="1"/>
    <x v="1"/>
    <n v="0.2"/>
    <n v="3.8461538461538464E-2"/>
  </r>
  <r>
    <x v="5795"/>
    <s v="CA-2016-124856"/>
    <x v="411"/>
    <d v="2016-10-03T00:00:00"/>
    <s v="Second Class"/>
    <s v="LD-17005"/>
    <x v="436"/>
    <x v="0"/>
    <x v="0"/>
    <s v="New York City"/>
    <x v="15"/>
    <n v="10011"/>
    <x v="3"/>
    <s v="OFF-ST-10002615"/>
    <x v="1"/>
    <x v="4"/>
    <x v="1436"/>
    <x v="4137"/>
    <n v="9"/>
    <n v="0"/>
    <x v="4811"/>
    <x v="3"/>
    <x v="0"/>
    <n v="0.25"/>
    <n v="0.14285714285714285"/>
  </r>
  <r>
    <x v="5796"/>
    <s v="CA-2016-124856"/>
    <x v="411"/>
    <d v="2016-10-03T00:00:00"/>
    <s v="Second Class"/>
    <s v="LD-17005"/>
    <x v="436"/>
    <x v="0"/>
    <x v="0"/>
    <s v="New York City"/>
    <x v="15"/>
    <n v="10011"/>
    <x v="3"/>
    <s v="FUR-FU-10000521"/>
    <x v="0"/>
    <x v="5"/>
    <x v="139"/>
    <x v="4138"/>
    <n v="4"/>
    <n v="0"/>
    <x v="4812"/>
    <x v="3"/>
    <x v="0"/>
    <n v="0.25"/>
    <n v="0.14285714285714285"/>
  </r>
  <r>
    <x v="5797"/>
    <s v="CA-2016-124856"/>
    <x v="411"/>
    <d v="2016-10-03T00:00:00"/>
    <s v="Second Class"/>
    <s v="LD-17005"/>
    <x v="436"/>
    <x v="0"/>
    <x v="0"/>
    <s v="New York City"/>
    <x v="15"/>
    <n v="10011"/>
    <x v="3"/>
    <s v="OFF-LA-10000121"/>
    <x v="1"/>
    <x v="2"/>
    <x v="911"/>
    <x v="1381"/>
    <n v="3"/>
    <n v="0"/>
    <x v="3602"/>
    <x v="3"/>
    <x v="0"/>
    <n v="0.25"/>
    <n v="0.14285714285714285"/>
  </r>
  <r>
    <x v="5798"/>
    <s v="CA-2016-124856"/>
    <x v="411"/>
    <d v="2016-10-03T00:00:00"/>
    <s v="Second Class"/>
    <s v="LD-17005"/>
    <x v="436"/>
    <x v="0"/>
    <x v="0"/>
    <s v="New York City"/>
    <x v="15"/>
    <n v="10011"/>
    <x v="3"/>
    <s v="OFF-PA-10001289"/>
    <x v="1"/>
    <x v="10"/>
    <x v="961"/>
    <x v="2723"/>
    <n v="2"/>
    <n v="0"/>
    <x v="3014"/>
    <x v="3"/>
    <x v="0"/>
    <n v="0.25"/>
    <n v="0.14285714285714285"/>
  </r>
  <r>
    <x v="5799"/>
    <s v="CA-2016-166716"/>
    <x v="1071"/>
    <d v="2016-08-25T00:00:00"/>
    <s v="Second Class"/>
    <s v="CR-12730"/>
    <x v="257"/>
    <x v="0"/>
    <x v="0"/>
    <s v="Chicago"/>
    <x v="10"/>
    <n v="60610"/>
    <x v="2"/>
    <s v="FUR-CH-10004495"/>
    <x v="0"/>
    <x v="1"/>
    <x v="1484"/>
    <x v="4139"/>
    <n v="2"/>
    <n v="0.3"/>
    <x v="4813"/>
    <x v="2"/>
    <x v="0"/>
    <n v="1"/>
    <n v="0.16666666666666666"/>
  </r>
  <r>
    <x v="5800"/>
    <s v="CA-2016-123225"/>
    <x v="384"/>
    <d v="2016-07-14T00:00:00"/>
    <s v="First Class"/>
    <s v="MN-17935"/>
    <x v="438"/>
    <x v="0"/>
    <x v="0"/>
    <s v="El Paso"/>
    <x v="5"/>
    <n v="79907"/>
    <x v="2"/>
    <s v="TEC-PH-10000895"/>
    <x v="2"/>
    <x v="7"/>
    <x v="1137"/>
    <x v="4140"/>
    <n v="4"/>
    <n v="0.2"/>
    <x v="4814"/>
    <x v="2"/>
    <x v="1"/>
    <n v="0.5"/>
    <n v="0.1"/>
  </r>
  <r>
    <x v="5801"/>
    <s v="CA-2016-123225"/>
    <x v="384"/>
    <d v="2016-07-14T00:00:00"/>
    <s v="First Class"/>
    <s v="MN-17935"/>
    <x v="438"/>
    <x v="0"/>
    <x v="0"/>
    <s v="El Paso"/>
    <x v="5"/>
    <n v="79907"/>
    <x v="2"/>
    <s v="OFF-PA-10000552"/>
    <x v="1"/>
    <x v="10"/>
    <x v="1541"/>
    <x v="563"/>
    <n v="2"/>
    <n v="0.2"/>
    <x v="572"/>
    <x v="2"/>
    <x v="1"/>
    <n v="0.5"/>
    <n v="0.1"/>
  </r>
  <r>
    <x v="5802"/>
    <s v="CA-2017-163440"/>
    <x v="204"/>
    <d v="2017-03-24T00:00:00"/>
    <s v="First Class"/>
    <s v="RD-19900"/>
    <x v="76"/>
    <x v="0"/>
    <x v="0"/>
    <s v="Thousand Oaks"/>
    <x v="1"/>
    <n v="91360"/>
    <x v="1"/>
    <s v="TEC-PH-10000376"/>
    <x v="2"/>
    <x v="7"/>
    <x v="433"/>
    <x v="2992"/>
    <n v="2"/>
    <n v="0.2"/>
    <x v="4815"/>
    <x v="1"/>
    <x v="0"/>
    <n v="1"/>
    <n v="4.7619047619047616E-2"/>
  </r>
  <r>
    <x v="5803"/>
    <s v="US-2019-106796"/>
    <x v="605"/>
    <d v="2019-05-19T00:00:00"/>
    <s v="Standard Class"/>
    <s v="JP-16135"/>
    <x v="655"/>
    <x v="2"/>
    <x v="0"/>
    <s v="Springfield"/>
    <x v="24"/>
    <n v="45503"/>
    <x v="3"/>
    <s v="OFF-AR-10003504"/>
    <x v="1"/>
    <x v="6"/>
    <x v="1035"/>
    <x v="1518"/>
    <n v="3"/>
    <n v="0.2"/>
    <x v="4816"/>
    <x v="3"/>
    <x v="0"/>
    <n v="1"/>
    <n v="7.6923076923076927E-2"/>
  </r>
  <r>
    <x v="5804"/>
    <s v="CA-2019-113873"/>
    <x v="38"/>
    <d v="2019-11-19T00:00:00"/>
    <s v="Standard Class"/>
    <s v="KE-16420"/>
    <x v="722"/>
    <x v="1"/>
    <x v="0"/>
    <s v="Dallas"/>
    <x v="5"/>
    <n v="75220"/>
    <x v="2"/>
    <s v="OFF-ST-10000943"/>
    <x v="1"/>
    <x v="4"/>
    <x v="1204"/>
    <x v="1845"/>
    <n v="4"/>
    <n v="0.2"/>
    <x v="1980"/>
    <x v="2"/>
    <x v="0"/>
    <n v="0.5"/>
    <n v="6.6666666666666666E-2"/>
  </r>
  <r>
    <x v="5805"/>
    <s v="CA-2019-113873"/>
    <x v="38"/>
    <d v="2019-11-19T00:00:00"/>
    <s v="Standard Class"/>
    <s v="KE-16420"/>
    <x v="722"/>
    <x v="1"/>
    <x v="0"/>
    <s v="Dallas"/>
    <x v="5"/>
    <n v="75220"/>
    <x v="2"/>
    <s v="FUR-BO-10003441"/>
    <x v="0"/>
    <x v="0"/>
    <x v="712"/>
    <x v="4141"/>
    <n v="3"/>
    <n v="0.32"/>
    <x v="4817"/>
    <x v="2"/>
    <x v="0"/>
    <n v="0.5"/>
    <n v="6.6666666666666666E-2"/>
  </r>
  <r>
    <x v="5806"/>
    <s v="CA-2018-149783"/>
    <x v="913"/>
    <d v="2018-09-07T00:00:00"/>
    <s v="Second Class"/>
    <s v="DL-13315"/>
    <x v="111"/>
    <x v="0"/>
    <x v="0"/>
    <s v="Knoxville"/>
    <x v="18"/>
    <n v="37918"/>
    <x v="0"/>
    <s v="OFF-PA-10002195"/>
    <x v="1"/>
    <x v="10"/>
    <x v="726"/>
    <x v="854"/>
    <n v="3"/>
    <n v="0.2"/>
    <x v="885"/>
    <x v="0"/>
    <x v="0"/>
    <n v="0.33333333333333331"/>
    <n v="5.8823529411764705E-2"/>
  </r>
  <r>
    <x v="5807"/>
    <s v="CA-2018-149783"/>
    <x v="913"/>
    <d v="2018-09-07T00:00:00"/>
    <s v="Second Class"/>
    <s v="DL-13315"/>
    <x v="111"/>
    <x v="0"/>
    <x v="0"/>
    <s v="Knoxville"/>
    <x v="18"/>
    <n v="37918"/>
    <x v="0"/>
    <s v="OFF-AP-10001205"/>
    <x v="1"/>
    <x v="9"/>
    <x v="1294"/>
    <x v="2802"/>
    <n v="2"/>
    <n v="0.2"/>
    <x v="4818"/>
    <x v="0"/>
    <x v="0"/>
    <n v="0.33333333333333331"/>
    <n v="5.8823529411764705E-2"/>
  </r>
  <r>
    <x v="5808"/>
    <s v="CA-2018-149783"/>
    <x v="913"/>
    <d v="2018-09-07T00:00:00"/>
    <s v="Second Class"/>
    <s v="DL-13315"/>
    <x v="111"/>
    <x v="0"/>
    <x v="0"/>
    <s v="Knoxville"/>
    <x v="18"/>
    <n v="37918"/>
    <x v="0"/>
    <s v="OFF-AR-10002987"/>
    <x v="1"/>
    <x v="6"/>
    <x v="1562"/>
    <x v="4142"/>
    <n v="2"/>
    <n v="0.2"/>
    <x v="3291"/>
    <x v="0"/>
    <x v="0"/>
    <n v="0.33333333333333331"/>
    <n v="5.8823529411764705E-2"/>
  </r>
  <r>
    <x v="5809"/>
    <s v="CA-2018-125017"/>
    <x v="1072"/>
    <d v="2018-02-11T00:00:00"/>
    <s v="Standard Class"/>
    <s v="KB-16240"/>
    <x v="208"/>
    <x v="1"/>
    <x v="0"/>
    <s v="Chattanooga"/>
    <x v="18"/>
    <n v="37421"/>
    <x v="0"/>
    <s v="FUR-FU-10000723"/>
    <x v="0"/>
    <x v="5"/>
    <x v="480"/>
    <x v="4143"/>
    <n v="4"/>
    <n v="0.2"/>
    <x v="4819"/>
    <x v="0"/>
    <x v="0"/>
    <n v="1"/>
    <n v="0.1"/>
  </r>
  <r>
    <x v="5810"/>
    <s v="US-2017-163279"/>
    <x v="204"/>
    <d v="2017-03-26T00:00:00"/>
    <s v="Standard Class"/>
    <s v="JD-16150"/>
    <x v="251"/>
    <x v="1"/>
    <x v="0"/>
    <s v="San Diego"/>
    <x v="1"/>
    <n v="92037"/>
    <x v="1"/>
    <s v="OFF-PA-10003127"/>
    <x v="1"/>
    <x v="10"/>
    <x v="33"/>
    <x v="151"/>
    <n v="4"/>
    <n v="0"/>
    <x v="153"/>
    <x v="1"/>
    <x v="0"/>
    <n v="0.33333333333333331"/>
    <n v="5.8823529411764705E-2"/>
  </r>
  <r>
    <x v="5811"/>
    <s v="US-2017-163279"/>
    <x v="204"/>
    <d v="2017-03-26T00:00:00"/>
    <s v="Standard Class"/>
    <s v="JD-16150"/>
    <x v="251"/>
    <x v="1"/>
    <x v="0"/>
    <s v="San Diego"/>
    <x v="1"/>
    <n v="92037"/>
    <x v="1"/>
    <s v="FUR-FU-10000747"/>
    <x v="0"/>
    <x v="5"/>
    <x v="1751"/>
    <x v="1377"/>
    <n v="2"/>
    <n v="0"/>
    <x v="4820"/>
    <x v="1"/>
    <x v="0"/>
    <n v="0.33333333333333331"/>
    <n v="5.8823529411764705E-2"/>
  </r>
  <r>
    <x v="5812"/>
    <s v="US-2017-163279"/>
    <x v="204"/>
    <d v="2017-03-26T00:00:00"/>
    <s v="Standard Class"/>
    <s v="JD-16150"/>
    <x v="251"/>
    <x v="1"/>
    <x v="0"/>
    <s v="San Diego"/>
    <x v="1"/>
    <n v="92037"/>
    <x v="1"/>
    <s v="TEC-PH-10001795"/>
    <x v="2"/>
    <x v="7"/>
    <x v="647"/>
    <x v="4144"/>
    <n v="3"/>
    <n v="0.2"/>
    <x v="4821"/>
    <x v="1"/>
    <x v="0"/>
    <n v="0.33333333333333331"/>
    <n v="5.8823529411764705E-2"/>
  </r>
  <r>
    <x v="5813"/>
    <s v="CA-2017-150196"/>
    <x v="740"/>
    <d v="2017-07-03T00:00:00"/>
    <s v="First Class"/>
    <s v="SR-20740"/>
    <x v="256"/>
    <x v="2"/>
    <x v="0"/>
    <s v="New York City"/>
    <x v="15"/>
    <n v="10024"/>
    <x v="3"/>
    <s v="OFF-PA-10003797"/>
    <x v="1"/>
    <x v="10"/>
    <x v="1710"/>
    <x v="541"/>
    <n v="3"/>
    <n v="0"/>
    <x v="551"/>
    <x v="3"/>
    <x v="0"/>
    <n v="1"/>
    <n v="8.3333333333333329E-2"/>
  </r>
  <r>
    <x v="5814"/>
    <s v="US-2017-106495"/>
    <x v="925"/>
    <d v="2017-06-17T00:00:00"/>
    <s v="First Class"/>
    <s v="AC-10450"/>
    <x v="549"/>
    <x v="0"/>
    <x v="0"/>
    <s v="Tampa"/>
    <x v="2"/>
    <n v="33614"/>
    <x v="0"/>
    <s v="TEC-AC-10002718"/>
    <x v="2"/>
    <x v="11"/>
    <x v="1192"/>
    <x v="4145"/>
    <n v="1"/>
    <n v="0.2"/>
    <x v="4822"/>
    <x v="0"/>
    <x v="0"/>
    <n v="1"/>
    <n v="0.1111111111111111"/>
  </r>
  <r>
    <x v="5815"/>
    <s v="CA-2016-124730"/>
    <x v="35"/>
    <d v="2016-11-26T00:00:00"/>
    <s v="Same Day"/>
    <s v="LS-17245"/>
    <x v="201"/>
    <x v="0"/>
    <x v="0"/>
    <s v="Utica"/>
    <x v="15"/>
    <n v="13501"/>
    <x v="3"/>
    <s v="TEC-PH-10002170"/>
    <x v="2"/>
    <x v="7"/>
    <x v="599"/>
    <x v="463"/>
    <n v="4"/>
    <n v="0"/>
    <x v="4823"/>
    <x v="3"/>
    <x v="0"/>
    <n v="0.2"/>
    <n v="8.3333333333333329E-2"/>
  </r>
  <r>
    <x v="5816"/>
    <s v="CA-2016-124730"/>
    <x v="35"/>
    <d v="2016-11-26T00:00:00"/>
    <s v="Same Day"/>
    <s v="LS-17245"/>
    <x v="201"/>
    <x v="0"/>
    <x v="0"/>
    <s v="Utica"/>
    <x v="15"/>
    <n v="13501"/>
    <x v="3"/>
    <s v="OFF-BI-10001078"/>
    <x v="1"/>
    <x v="8"/>
    <x v="61"/>
    <x v="4146"/>
    <n v="3"/>
    <n v="0.2"/>
    <x v="4824"/>
    <x v="3"/>
    <x v="0"/>
    <n v="0.2"/>
    <n v="8.3333333333333329E-2"/>
  </r>
  <r>
    <x v="5817"/>
    <s v="CA-2016-124730"/>
    <x v="35"/>
    <d v="2016-11-26T00:00:00"/>
    <s v="Same Day"/>
    <s v="LS-17245"/>
    <x v="201"/>
    <x v="0"/>
    <x v="0"/>
    <s v="Utica"/>
    <x v="15"/>
    <n v="13501"/>
    <x v="3"/>
    <s v="OFF-BI-10001031"/>
    <x v="1"/>
    <x v="8"/>
    <x v="874"/>
    <x v="1232"/>
    <n v="4"/>
    <n v="0.2"/>
    <x v="4825"/>
    <x v="3"/>
    <x v="0"/>
    <n v="0.2"/>
    <n v="8.3333333333333329E-2"/>
  </r>
  <r>
    <x v="5818"/>
    <s v="CA-2016-124730"/>
    <x v="35"/>
    <d v="2016-11-26T00:00:00"/>
    <s v="Same Day"/>
    <s v="LS-17245"/>
    <x v="201"/>
    <x v="0"/>
    <x v="0"/>
    <s v="Utica"/>
    <x v="15"/>
    <n v="13501"/>
    <x v="3"/>
    <s v="OFF-LA-10001158"/>
    <x v="1"/>
    <x v="2"/>
    <x v="322"/>
    <x v="4147"/>
    <n v="9"/>
    <n v="0"/>
    <x v="4826"/>
    <x v="3"/>
    <x v="0"/>
    <n v="0.2"/>
    <n v="8.3333333333333329E-2"/>
  </r>
  <r>
    <x v="5819"/>
    <s v="CA-2016-124730"/>
    <x v="35"/>
    <d v="2016-11-26T00:00:00"/>
    <s v="Same Day"/>
    <s v="LS-17245"/>
    <x v="201"/>
    <x v="0"/>
    <x v="0"/>
    <s v="Utica"/>
    <x v="15"/>
    <n v="13501"/>
    <x v="3"/>
    <s v="OFF-LA-10001613"/>
    <x v="1"/>
    <x v="2"/>
    <x v="743"/>
    <x v="132"/>
    <n v="4"/>
    <n v="0"/>
    <x v="2084"/>
    <x v="3"/>
    <x v="0"/>
    <n v="0.2"/>
    <n v="8.3333333333333329E-2"/>
  </r>
  <r>
    <x v="5820"/>
    <s v="CA-2019-117632"/>
    <x v="605"/>
    <d v="2019-05-18T00:00:00"/>
    <s v="Standard Class"/>
    <s v="CS-12175"/>
    <x v="728"/>
    <x v="1"/>
    <x v="0"/>
    <s v="San Francisco"/>
    <x v="1"/>
    <n v="94122"/>
    <x v="1"/>
    <s v="OFF-SU-10000157"/>
    <x v="1"/>
    <x v="14"/>
    <x v="1408"/>
    <x v="4148"/>
    <n v="2"/>
    <n v="0"/>
    <x v="4827"/>
    <x v="1"/>
    <x v="0"/>
    <n v="0.25"/>
    <n v="0.125"/>
  </r>
  <r>
    <x v="5821"/>
    <s v="CA-2019-117632"/>
    <x v="605"/>
    <d v="2019-05-18T00:00:00"/>
    <s v="Standard Class"/>
    <s v="CS-12175"/>
    <x v="728"/>
    <x v="1"/>
    <x v="0"/>
    <s v="San Francisco"/>
    <x v="1"/>
    <n v="94122"/>
    <x v="1"/>
    <s v="OFF-AP-10004868"/>
    <x v="1"/>
    <x v="9"/>
    <x v="1027"/>
    <x v="4149"/>
    <n v="1"/>
    <n v="0"/>
    <x v="4828"/>
    <x v="1"/>
    <x v="0"/>
    <n v="0.25"/>
    <n v="0.125"/>
  </r>
  <r>
    <x v="5822"/>
    <s v="CA-2019-117632"/>
    <x v="605"/>
    <d v="2019-05-18T00:00:00"/>
    <s v="Standard Class"/>
    <s v="CS-12175"/>
    <x v="728"/>
    <x v="1"/>
    <x v="0"/>
    <s v="San Francisco"/>
    <x v="1"/>
    <n v="94122"/>
    <x v="1"/>
    <s v="FUR-TA-10001520"/>
    <x v="0"/>
    <x v="3"/>
    <x v="718"/>
    <x v="4150"/>
    <n v="5"/>
    <n v="0.2"/>
    <x v="4829"/>
    <x v="1"/>
    <x v="0"/>
    <n v="0.25"/>
    <n v="0.125"/>
  </r>
  <r>
    <x v="5823"/>
    <s v="CA-2019-117632"/>
    <x v="605"/>
    <d v="2019-05-18T00:00:00"/>
    <s v="Standard Class"/>
    <s v="CS-12175"/>
    <x v="728"/>
    <x v="1"/>
    <x v="0"/>
    <s v="San Francisco"/>
    <x v="1"/>
    <n v="94122"/>
    <x v="1"/>
    <s v="OFF-BI-10001900"/>
    <x v="1"/>
    <x v="8"/>
    <x v="1108"/>
    <x v="4151"/>
    <n v="4"/>
    <n v="0.2"/>
    <x v="4830"/>
    <x v="1"/>
    <x v="0"/>
    <n v="0.25"/>
    <n v="0.125"/>
  </r>
  <r>
    <x v="5824"/>
    <s v="CA-2016-115056"/>
    <x v="1073"/>
    <d v="2016-05-02T00:00:00"/>
    <s v="Same Day"/>
    <s v="AR-10510"/>
    <x v="239"/>
    <x v="0"/>
    <x v="0"/>
    <s v="Columbus"/>
    <x v="24"/>
    <n v="43229"/>
    <x v="3"/>
    <s v="OFF-AP-10003971"/>
    <x v="1"/>
    <x v="9"/>
    <x v="923"/>
    <x v="4152"/>
    <n v="3"/>
    <n v="0.2"/>
    <x v="4831"/>
    <x v="3"/>
    <x v="0"/>
    <n v="1"/>
    <n v="0.14285714285714285"/>
  </r>
  <r>
    <x v="5825"/>
    <s v="CA-2019-161067"/>
    <x v="213"/>
    <d v="2019-09-06T00:00:00"/>
    <s v="Second Class"/>
    <s v="KB-16405"/>
    <x v="683"/>
    <x v="2"/>
    <x v="0"/>
    <s v="New York City"/>
    <x v="15"/>
    <n v="10035"/>
    <x v="3"/>
    <s v="OFF-PA-10000418"/>
    <x v="1"/>
    <x v="10"/>
    <x v="970"/>
    <x v="1257"/>
    <n v="4"/>
    <n v="0"/>
    <x v="4832"/>
    <x v="3"/>
    <x v="0"/>
    <n v="0.25"/>
    <n v="0.1111111111111111"/>
  </r>
  <r>
    <x v="5826"/>
    <s v="CA-2019-161067"/>
    <x v="213"/>
    <d v="2019-09-06T00:00:00"/>
    <s v="Second Class"/>
    <s v="KB-16405"/>
    <x v="683"/>
    <x v="2"/>
    <x v="0"/>
    <s v="New York City"/>
    <x v="15"/>
    <n v="10035"/>
    <x v="3"/>
    <s v="FUR-CH-10004626"/>
    <x v="0"/>
    <x v="1"/>
    <x v="1706"/>
    <x v="4153"/>
    <n v="1"/>
    <n v="0.1"/>
    <x v="4833"/>
    <x v="3"/>
    <x v="0"/>
    <n v="0.25"/>
    <n v="0.1111111111111111"/>
  </r>
  <r>
    <x v="5827"/>
    <s v="CA-2019-161067"/>
    <x v="213"/>
    <d v="2019-09-06T00:00:00"/>
    <s v="Second Class"/>
    <s v="KB-16405"/>
    <x v="683"/>
    <x v="2"/>
    <x v="0"/>
    <s v="New York City"/>
    <x v="15"/>
    <n v="10035"/>
    <x v="3"/>
    <s v="FUR-CH-10004860"/>
    <x v="0"/>
    <x v="1"/>
    <x v="212"/>
    <x v="4154"/>
    <n v="2"/>
    <n v="0.1"/>
    <x v="4834"/>
    <x v="3"/>
    <x v="0"/>
    <n v="0.25"/>
    <n v="0.1111111111111111"/>
  </r>
  <r>
    <x v="5828"/>
    <s v="CA-2019-161067"/>
    <x v="213"/>
    <d v="2019-09-06T00:00:00"/>
    <s v="Second Class"/>
    <s v="KB-16405"/>
    <x v="683"/>
    <x v="2"/>
    <x v="0"/>
    <s v="New York City"/>
    <x v="15"/>
    <n v="10035"/>
    <x v="3"/>
    <s v="OFF-AR-10003251"/>
    <x v="1"/>
    <x v="6"/>
    <x v="1050"/>
    <x v="348"/>
    <n v="2"/>
    <n v="0"/>
    <x v="2470"/>
    <x v="3"/>
    <x v="0"/>
    <n v="0.25"/>
    <n v="0.1111111111111111"/>
  </r>
  <r>
    <x v="5829"/>
    <s v="CA-2018-122063"/>
    <x v="275"/>
    <d v="2018-12-07T00:00:00"/>
    <s v="Standard Class"/>
    <s v="MM-17920"/>
    <x v="462"/>
    <x v="0"/>
    <x v="0"/>
    <s v="Richmond"/>
    <x v="14"/>
    <n v="47374"/>
    <x v="2"/>
    <s v="FUR-TA-10004575"/>
    <x v="0"/>
    <x v="3"/>
    <x v="309"/>
    <x v="4155"/>
    <n v="2"/>
    <n v="0"/>
    <x v="4835"/>
    <x v="2"/>
    <x v="0"/>
    <n v="0.5"/>
    <n v="6.25E-2"/>
  </r>
  <r>
    <x v="5830"/>
    <s v="CA-2018-122063"/>
    <x v="275"/>
    <d v="2018-12-07T00:00:00"/>
    <s v="Standard Class"/>
    <s v="MM-17920"/>
    <x v="462"/>
    <x v="0"/>
    <x v="0"/>
    <s v="Richmond"/>
    <x v="14"/>
    <n v="47374"/>
    <x v="2"/>
    <s v="FUR-CH-10004754"/>
    <x v="0"/>
    <x v="1"/>
    <x v="1132"/>
    <x v="4156"/>
    <n v="1"/>
    <n v="0"/>
    <x v="4836"/>
    <x v="2"/>
    <x v="0"/>
    <n v="0.5"/>
    <n v="6.25E-2"/>
  </r>
  <r>
    <x v="5831"/>
    <s v="CA-2017-111206"/>
    <x v="1074"/>
    <d v="2017-07-22T00:00:00"/>
    <s v="Standard Class"/>
    <s v="RF-19735"/>
    <x v="288"/>
    <x v="0"/>
    <x v="0"/>
    <s v="San Diego"/>
    <x v="1"/>
    <n v="92105"/>
    <x v="1"/>
    <s v="TEC-AC-10003095"/>
    <x v="2"/>
    <x v="11"/>
    <x v="1286"/>
    <x v="4157"/>
    <n v="4"/>
    <n v="0"/>
    <x v="4837"/>
    <x v="1"/>
    <x v="0"/>
    <n v="1"/>
    <n v="7.1428571428571425E-2"/>
  </r>
  <r>
    <x v="5832"/>
    <s v="CA-2018-142895"/>
    <x v="658"/>
    <d v="2018-07-26T00:00:00"/>
    <s v="Standard Class"/>
    <s v="BP-11290"/>
    <x v="443"/>
    <x v="0"/>
    <x v="0"/>
    <s v="Concord"/>
    <x v="3"/>
    <n v="28027"/>
    <x v="0"/>
    <s v="OFF-LA-10000262"/>
    <x v="1"/>
    <x v="2"/>
    <x v="941"/>
    <x v="303"/>
    <n v="3"/>
    <n v="0.2"/>
    <x v="308"/>
    <x v="0"/>
    <x v="0"/>
    <n v="0.5"/>
    <n v="6.25E-2"/>
  </r>
  <r>
    <x v="5833"/>
    <s v="CA-2018-142895"/>
    <x v="658"/>
    <d v="2018-07-26T00:00:00"/>
    <s v="Standard Class"/>
    <s v="BP-11290"/>
    <x v="443"/>
    <x v="0"/>
    <x v="0"/>
    <s v="Concord"/>
    <x v="3"/>
    <n v="28027"/>
    <x v="0"/>
    <s v="FUR-CH-10002961"/>
    <x v="0"/>
    <x v="1"/>
    <x v="948"/>
    <x v="4158"/>
    <n v="5"/>
    <n v="0.2"/>
    <x v="232"/>
    <x v="0"/>
    <x v="0"/>
    <n v="0.5"/>
    <n v="6.25E-2"/>
  </r>
  <r>
    <x v="5834"/>
    <s v="CA-2017-101868"/>
    <x v="988"/>
    <d v="2017-06-16T00:00:00"/>
    <s v="Standard Class"/>
    <s v="MJ-17740"/>
    <x v="77"/>
    <x v="0"/>
    <x v="0"/>
    <s v="Miami"/>
    <x v="2"/>
    <n v="33178"/>
    <x v="0"/>
    <s v="OFF-BI-10003876"/>
    <x v="1"/>
    <x v="8"/>
    <x v="1626"/>
    <x v="4159"/>
    <n v="5"/>
    <n v="0.7"/>
    <x v="4838"/>
    <x v="0"/>
    <x v="0"/>
    <n v="0.33333333333333331"/>
    <n v="6.6666666666666666E-2"/>
  </r>
  <r>
    <x v="5835"/>
    <s v="CA-2017-101868"/>
    <x v="988"/>
    <d v="2017-06-16T00:00:00"/>
    <s v="Standard Class"/>
    <s v="MJ-17740"/>
    <x v="77"/>
    <x v="0"/>
    <x v="0"/>
    <s v="Miami"/>
    <x v="2"/>
    <n v="33178"/>
    <x v="0"/>
    <s v="OFF-BI-10002133"/>
    <x v="1"/>
    <x v="8"/>
    <x v="1147"/>
    <x v="1811"/>
    <n v="3"/>
    <n v="0.7"/>
    <x v="4839"/>
    <x v="0"/>
    <x v="0"/>
    <n v="0.33333333333333331"/>
    <n v="6.6666666666666666E-2"/>
  </r>
  <r>
    <x v="5836"/>
    <s v="CA-2017-101868"/>
    <x v="988"/>
    <d v="2017-06-16T00:00:00"/>
    <s v="Standard Class"/>
    <s v="MJ-17740"/>
    <x v="77"/>
    <x v="0"/>
    <x v="0"/>
    <s v="Miami"/>
    <x v="2"/>
    <n v="33178"/>
    <x v="0"/>
    <s v="TEC-AC-10004396"/>
    <x v="2"/>
    <x v="11"/>
    <x v="1688"/>
    <x v="4160"/>
    <n v="5"/>
    <n v="0.2"/>
    <x v="4840"/>
    <x v="0"/>
    <x v="0"/>
    <n v="0.33333333333333331"/>
    <n v="6.6666666666666666E-2"/>
  </r>
  <r>
    <x v="5837"/>
    <s v="CA-2019-133207"/>
    <x v="344"/>
    <d v="2019-12-03T00:00:00"/>
    <s v="Standard Class"/>
    <s v="DO-13645"/>
    <x v="770"/>
    <x v="0"/>
    <x v="0"/>
    <s v="Los Angeles"/>
    <x v="1"/>
    <n v="90036"/>
    <x v="1"/>
    <s v="TEC-PH-10004100"/>
    <x v="2"/>
    <x v="7"/>
    <x v="1752"/>
    <x v="4161"/>
    <n v="4"/>
    <n v="0.2"/>
    <x v="4841"/>
    <x v="1"/>
    <x v="0"/>
    <n v="1"/>
    <n v="9.0909090909090912E-2"/>
  </r>
  <r>
    <x v="5838"/>
    <s v="CA-2017-132948"/>
    <x v="1075"/>
    <d v="2017-04-03T00:00:00"/>
    <s v="Standard Class"/>
    <s v="MV-17485"/>
    <x v="597"/>
    <x v="0"/>
    <x v="0"/>
    <s v="Seattle"/>
    <x v="4"/>
    <n v="98115"/>
    <x v="1"/>
    <s v="OFF-ST-10000636"/>
    <x v="1"/>
    <x v="4"/>
    <x v="1753"/>
    <x v="4162"/>
    <n v="5"/>
    <n v="0"/>
    <x v="4842"/>
    <x v="1"/>
    <x v="0"/>
    <n v="1"/>
    <n v="6.6666666666666666E-2"/>
  </r>
  <r>
    <x v="5839"/>
    <s v="CA-2017-134992"/>
    <x v="357"/>
    <d v="2017-09-26T00:00:00"/>
    <s v="Second Class"/>
    <s v="MG-17875"/>
    <x v="675"/>
    <x v="2"/>
    <x v="0"/>
    <s v="Arlington"/>
    <x v="17"/>
    <n v="22204"/>
    <x v="0"/>
    <s v="OFF-PA-10001972"/>
    <x v="1"/>
    <x v="10"/>
    <x v="1178"/>
    <x v="56"/>
    <n v="5"/>
    <n v="0"/>
    <x v="56"/>
    <x v="0"/>
    <x v="0"/>
    <n v="0.5"/>
    <n v="0.14285714285714285"/>
  </r>
  <r>
    <x v="5840"/>
    <s v="CA-2017-134992"/>
    <x v="357"/>
    <d v="2017-09-26T00:00:00"/>
    <s v="Second Class"/>
    <s v="MG-17875"/>
    <x v="675"/>
    <x v="2"/>
    <x v="0"/>
    <s v="Arlington"/>
    <x v="17"/>
    <n v="22204"/>
    <x v="0"/>
    <s v="FUR-FU-10002554"/>
    <x v="0"/>
    <x v="5"/>
    <x v="921"/>
    <x v="3264"/>
    <n v="2"/>
    <n v="0"/>
    <x v="4843"/>
    <x v="0"/>
    <x v="0"/>
    <n v="0.5"/>
    <n v="0.14285714285714285"/>
  </r>
  <r>
    <x v="5841"/>
    <s v="CA-2017-126725"/>
    <x v="972"/>
    <d v="2017-11-21T00:00:00"/>
    <s v="Standard Class"/>
    <s v="BS-11665"/>
    <x v="574"/>
    <x v="0"/>
    <x v="0"/>
    <s v="San Diego"/>
    <x v="1"/>
    <n v="92105"/>
    <x v="1"/>
    <s v="TEC-PH-10003174"/>
    <x v="2"/>
    <x v="7"/>
    <x v="1754"/>
    <x v="4163"/>
    <n v="4"/>
    <n v="0.2"/>
    <x v="4844"/>
    <x v="1"/>
    <x v="0"/>
    <n v="0.14285714285714285"/>
    <n v="9.0909090909090912E-2"/>
  </r>
  <r>
    <x v="5842"/>
    <s v="CA-2017-126725"/>
    <x v="972"/>
    <d v="2017-11-21T00:00:00"/>
    <s v="Standard Class"/>
    <s v="BS-11665"/>
    <x v="574"/>
    <x v="0"/>
    <x v="0"/>
    <s v="San Diego"/>
    <x v="1"/>
    <n v="92105"/>
    <x v="1"/>
    <s v="OFF-ST-10001418"/>
    <x v="1"/>
    <x v="4"/>
    <x v="879"/>
    <x v="4164"/>
    <n v="5"/>
    <n v="0"/>
    <x v="4845"/>
    <x v="1"/>
    <x v="0"/>
    <n v="0.14285714285714285"/>
    <n v="9.0909090909090912E-2"/>
  </r>
  <r>
    <x v="5843"/>
    <s v="CA-2017-126725"/>
    <x v="972"/>
    <d v="2017-11-21T00:00:00"/>
    <s v="Standard Class"/>
    <s v="BS-11665"/>
    <x v="574"/>
    <x v="0"/>
    <x v="0"/>
    <s v="San Diego"/>
    <x v="1"/>
    <n v="92105"/>
    <x v="1"/>
    <s v="FUR-FU-10002813"/>
    <x v="0"/>
    <x v="5"/>
    <x v="1691"/>
    <x v="4165"/>
    <n v="4"/>
    <n v="0"/>
    <x v="4846"/>
    <x v="1"/>
    <x v="0"/>
    <n v="0.14285714285714285"/>
    <n v="9.0909090909090912E-2"/>
  </r>
  <r>
    <x v="5844"/>
    <s v="CA-2017-126725"/>
    <x v="972"/>
    <d v="2017-11-21T00:00:00"/>
    <s v="Standard Class"/>
    <s v="BS-11665"/>
    <x v="574"/>
    <x v="0"/>
    <x v="0"/>
    <s v="San Diego"/>
    <x v="1"/>
    <n v="92105"/>
    <x v="1"/>
    <s v="OFF-ST-10000129"/>
    <x v="1"/>
    <x v="4"/>
    <x v="1655"/>
    <x v="4166"/>
    <n v="7"/>
    <n v="0"/>
    <x v="4847"/>
    <x v="1"/>
    <x v="0"/>
    <n v="0.14285714285714285"/>
    <n v="9.0909090909090912E-2"/>
  </r>
  <r>
    <x v="5845"/>
    <s v="CA-2017-126725"/>
    <x v="972"/>
    <d v="2017-11-21T00:00:00"/>
    <s v="Standard Class"/>
    <s v="BS-11665"/>
    <x v="574"/>
    <x v="0"/>
    <x v="0"/>
    <s v="San Diego"/>
    <x v="1"/>
    <n v="92105"/>
    <x v="1"/>
    <s v="OFF-PA-10001639"/>
    <x v="1"/>
    <x v="10"/>
    <x v="981"/>
    <x v="56"/>
    <n v="5"/>
    <n v="0"/>
    <x v="56"/>
    <x v="1"/>
    <x v="0"/>
    <n v="0.14285714285714285"/>
    <n v="9.0909090909090912E-2"/>
  </r>
  <r>
    <x v="5846"/>
    <s v="CA-2017-126725"/>
    <x v="972"/>
    <d v="2017-11-21T00:00:00"/>
    <s v="Standard Class"/>
    <s v="BS-11665"/>
    <x v="574"/>
    <x v="0"/>
    <x v="0"/>
    <s v="San Diego"/>
    <x v="1"/>
    <n v="92105"/>
    <x v="1"/>
    <s v="FUR-CH-10001708"/>
    <x v="0"/>
    <x v="1"/>
    <x v="893"/>
    <x v="4167"/>
    <n v="2"/>
    <n v="0.2"/>
    <x v="4848"/>
    <x v="1"/>
    <x v="0"/>
    <n v="0.14285714285714285"/>
    <n v="9.0909090909090912E-2"/>
  </r>
  <r>
    <x v="5847"/>
    <s v="CA-2017-126725"/>
    <x v="972"/>
    <d v="2017-11-21T00:00:00"/>
    <s v="Standard Class"/>
    <s v="BS-11665"/>
    <x v="574"/>
    <x v="0"/>
    <x v="0"/>
    <s v="San Diego"/>
    <x v="1"/>
    <n v="92105"/>
    <x v="1"/>
    <s v="FUR-FU-10001591"/>
    <x v="0"/>
    <x v="5"/>
    <x v="1110"/>
    <x v="4168"/>
    <n v="3"/>
    <n v="0"/>
    <x v="4849"/>
    <x v="1"/>
    <x v="0"/>
    <n v="0.14285714285714285"/>
    <n v="9.0909090909090912E-2"/>
  </r>
  <r>
    <x v="5848"/>
    <s v="CA-2017-121783"/>
    <x v="113"/>
    <d v="2017-11-14T00:00:00"/>
    <s v="Standard Class"/>
    <s v="PO-19180"/>
    <x v="178"/>
    <x v="2"/>
    <x v="0"/>
    <s v="Roseville"/>
    <x v="11"/>
    <n v="55113"/>
    <x v="2"/>
    <s v="OFF-AP-10003849"/>
    <x v="1"/>
    <x v="9"/>
    <x v="841"/>
    <x v="4169"/>
    <n v="2"/>
    <n v="0"/>
    <x v="4850"/>
    <x v="2"/>
    <x v="0"/>
    <n v="0.2"/>
    <n v="5.5555555555555552E-2"/>
  </r>
  <r>
    <x v="5849"/>
    <s v="CA-2017-121783"/>
    <x v="113"/>
    <d v="2017-11-14T00:00:00"/>
    <s v="Standard Class"/>
    <s v="PO-19180"/>
    <x v="178"/>
    <x v="2"/>
    <x v="0"/>
    <s v="Roseville"/>
    <x v="11"/>
    <n v="55113"/>
    <x v="2"/>
    <s v="OFF-ST-10000078"/>
    <x v="1"/>
    <x v="4"/>
    <x v="1227"/>
    <x v="4170"/>
    <n v="3"/>
    <n v="0"/>
    <x v="4851"/>
    <x v="2"/>
    <x v="0"/>
    <n v="0.2"/>
    <n v="5.5555555555555552E-2"/>
  </r>
  <r>
    <x v="5850"/>
    <s v="CA-2017-121783"/>
    <x v="113"/>
    <d v="2017-11-14T00:00:00"/>
    <s v="Standard Class"/>
    <s v="PO-19180"/>
    <x v="178"/>
    <x v="2"/>
    <x v="0"/>
    <s v="Roseville"/>
    <x v="11"/>
    <n v="55113"/>
    <x v="2"/>
    <s v="TEC-CO-10001571"/>
    <x v="2"/>
    <x v="16"/>
    <x v="1563"/>
    <x v="3745"/>
    <n v="1"/>
    <n v="0"/>
    <x v="4288"/>
    <x v="2"/>
    <x v="0"/>
    <n v="0.2"/>
    <n v="5.5555555555555552E-2"/>
  </r>
  <r>
    <x v="5851"/>
    <s v="CA-2017-121783"/>
    <x v="113"/>
    <d v="2017-11-14T00:00:00"/>
    <s v="Standard Class"/>
    <s v="PO-19180"/>
    <x v="178"/>
    <x v="2"/>
    <x v="0"/>
    <s v="Roseville"/>
    <x v="11"/>
    <n v="55113"/>
    <x v="2"/>
    <s v="OFF-BI-10001658"/>
    <x v="1"/>
    <x v="8"/>
    <x v="444"/>
    <x v="4171"/>
    <n v="3"/>
    <n v="0"/>
    <x v="4852"/>
    <x v="2"/>
    <x v="0"/>
    <n v="0.2"/>
    <n v="5.5555555555555552E-2"/>
  </r>
  <r>
    <x v="5852"/>
    <s v="CA-2017-121783"/>
    <x v="113"/>
    <d v="2017-11-14T00:00:00"/>
    <s v="Standard Class"/>
    <s v="PO-19180"/>
    <x v="178"/>
    <x v="2"/>
    <x v="0"/>
    <s v="Roseville"/>
    <x v="11"/>
    <n v="55113"/>
    <x v="2"/>
    <s v="FUR-FU-10004351"/>
    <x v="0"/>
    <x v="5"/>
    <x v="222"/>
    <x v="4172"/>
    <n v="3"/>
    <n v="0"/>
    <x v="4853"/>
    <x v="2"/>
    <x v="0"/>
    <n v="0.2"/>
    <n v="5.5555555555555552E-2"/>
  </r>
  <r>
    <x v="5853"/>
    <s v="US-2016-138835"/>
    <x v="1076"/>
    <d v="2016-09-14T00:00:00"/>
    <s v="Standard Class"/>
    <s v="DA-13450"/>
    <x v="526"/>
    <x v="2"/>
    <x v="0"/>
    <s v="Virginia Beach"/>
    <x v="17"/>
    <n v="23464"/>
    <x v="0"/>
    <s v="OFF-BI-10003314"/>
    <x v="1"/>
    <x v="8"/>
    <x v="308"/>
    <x v="1328"/>
    <n v="2"/>
    <n v="0"/>
    <x v="4854"/>
    <x v="0"/>
    <x v="0"/>
    <n v="1"/>
    <n v="0.125"/>
  </r>
  <r>
    <x v="5854"/>
    <s v="CA-2017-112214"/>
    <x v="1077"/>
    <d v="2017-08-11T00:00:00"/>
    <s v="Standard Class"/>
    <s v="AH-10690"/>
    <x v="706"/>
    <x v="1"/>
    <x v="0"/>
    <s v="Dallas"/>
    <x v="5"/>
    <n v="75220"/>
    <x v="2"/>
    <s v="OFF-ST-10001505"/>
    <x v="1"/>
    <x v="4"/>
    <x v="1183"/>
    <x v="1399"/>
    <n v="7"/>
    <n v="0.2"/>
    <x v="1774"/>
    <x v="2"/>
    <x v="0"/>
    <n v="0.25"/>
    <n v="4.3478260869565216E-2"/>
  </r>
  <r>
    <x v="5855"/>
    <s v="CA-2017-112214"/>
    <x v="1077"/>
    <d v="2017-08-11T00:00:00"/>
    <s v="Standard Class"/>
    <s v="AH-10690"/>
    <x v="706"/>
    <x v="1"/>
    <x v="0"/>
    <s v="Dallas"/>
    <x v="5"/>
    <n v="75220"/>
    <x v="2"/>
    <s v="OFF-SU-10003567"/>
    <x v="1"/>
    <x v="14"/>
    <x v="1498"/>
    <x v="4173"/>
    <n v="3"/>
    <n v="0.2"/>
    <x v="4855"/>
    <x v="2"/>
    <x v="0"/>
    <n v="0.25"/>
    <n v="4.3478260869565216E-2"/>
  </r>
  <r>
    <x v="5856"/>
    <s v="CA-2017-112214"/>
    <x v="1077"/>
    <d v="2017-08-11T00:00:00"/>
    <s v="Standard Class"/>
    <s v="AH-10690"/>
    <x v="706"/>
    <x v="1"/>
    <x v="0"/>
    <s v="Dallas"/>
    <x v="5"/>
    <n v="75220"/>
    <x v="2"/>
    <s v="OFF-BI-10002982"/>
    <x v="1"/>
    <x v="8"/>
    <x v="1267"/>
    <x v="4174"/>
    <n v="1"/>
    <n v="0.8"/>
    <x v="4856"/>
    <x v="2"/>
    <x v="0"/>
    <n v="0.25"/>
    <n v="4.3478260869565216E-2"/>
  </r>
  <r>
    <x v="5857"/>
    <s v="CA-2017-112214"/>
    <x v="1077"/>
    <d v="2017-08-11T00:00:00"/>
    <s v="Standard Class"/>
    <s v="AH-10690"/>
    <x v="706"/>
    <x v="1"/>
    <x v="0"/>
    <s v="Dallas"/>
    <x v="5"/>
    <n v="75220"/>
    <x v="2"/>
    <s v="FUR-FU-10002364"/>
    <x v="0"/>
    <x v="5"/>
    <x v="1240"/>
    <x v="1816"/>
    <n v="5"/>
    <n v="0.6"/>
    <x v="1946"/>
    <x v="2"/>
    <x v="0"/>
    <n v="0.25"/>
    <n v="4.3478260869565216E-2"/>
  </r>
  <r>
    <x v="5858"/>
    <s v="US-2019-153255"/>
    <x v="213"/>
    <d v="2019-09-07T00:00:00"/>
    <s v="Second Class"/>
    <s v="JK-15730"/>
    <x v="300"/>
    <x v="0"/>
    <x v="0"/>
    <s v="Concord"/>
    <x v="1"/>
    <n v="94521"/>
    <x v="1"/>
    <s v="FUR-BO-10004218"/>
    <x v="0"/>
    <x v="0"/>
    <x v="1593"/>
    <x v="4175"/>
    <n v="2"/>
    <n v="0.15"/>
    <x v="4857"/>
    <x v="1"/>
    <x v="0"/>
    <n v="1"/>
    <n v="0.05"/>
  </r>
  <r>
    <x v="5859"/>
    <s v="CA-2017-108119"/>
    <x v="549"/>
    <d v="2017-11-08T00:00:00"/>
    <s v="Standard Class"/>
    <s v="MS-17530"/>
    <x v="652"/>
    <x v="0"/>
    <x v="0"/>
    <s v="Conway"/>
    <x v="36"/>
    <n v="72032"/>
    <x v="0"/>
    <s v="FUR-TA-10002530"/>
    <x v="0"/>
    <x v="3"/>
    <x v="992"/>
    <x v="85"/>
    <n v="2"/>
    <n v="0"/>
    <x v="4858"/>
    <x v="0"/>
    <x v="0"/>
    <n v="1"/>
    <n v="0.14285714285714285"/>
  </r>
  <r>
    <x v="5860"/>
    <s v="CA-2017-157434"/>
    <x v="1078"/>
    <d v="2017-05-04T00:00:00"/>
    <s v="Second Class"/>
    <s v="JK-15640"/>
    <x v="82"/>
    <x v="2"/>
    <x v="0"/>
    <s v="Philadelphia"/>
    <x v="9"/>
    <n v="19120"/>
    <x v="3"/>
    <s v="OFF-PA-10001526"/>
    <x v="1"/>
    <x v="10"/>
    <x v="1039"/>
    <x v="892"/>
    <n v="2"/>
    <n v="0.2"/>
    <x v="2282"/>
    <x v="3"/>
    <x v="0"/>
    <n v="1"/>
    <n v="8.3333333333333329E-2"/>
  </r>
  <r>
    <x v="5861"/>
    <s v="CA-2018-101525"/>
    <x v="766"/>
    <d v="2018-05-04T00:00:00"/>
    <s v="Second Class"/>
    <s v="CM-12235"/>
    <x v="632"/>
    <x v="0"/>
    <x v="0"/>
    <s v="Little Rock"/>
    <x v="36"/>
    <n v="72209"/>
    <x v="0"/>
    <s v="OFF-PA-10001497"/>
    <x v="1"/>
    <x v="10"/>
    <x v="1755"/>
    <x v="1446"/>
    <n v="2"/>
    <n v="0"/>
    <x v="1522"/>
    <x v="0"/>
    <x v="0"/>
    <n v="0.33333333333333331"/>
    <n v="0.125"/>
  </r>
  <r>
    <x v="5862"/>
    <s v="CA-2018-101525"/>
    <x v="766"/>
    <d v="2018-05-04T00:00:00"/>
    <s v="Second Class"/>
    <s v="CM-12235"/>
    <x v="632"/>
    <x v="0"/>
    <x v="0"/>
    <s v="Little Rock"/>
    <x v="36"/>
    <n v="72209"/>
    <x v="0"/>
    <s v="OFF-PA-10003936"/>
    <x v="1"/>
    <x v="10"/>
    <x v="1292"/>
    <x v="541"/>
    <n v="3"/>
    <n v="0"/>
    <x v="551"/>
    <x v="0"/>
    <x v="0"/>
    <n v="0.33333333333333331"/>
    <n v="0.125"/>
  </r>
  <r>
    <x v="5863"/>
    <s v="CA-2018-101525"/>
    <x v="766"/>
    <d v="2018-05-04T00:00:00"/>
    <s v="Second Class"/>
    <s v="CM-12235"/>
    <x v="632"/>
    <x v="0"/>
    <x v="0"/>
    <s v="Little Rock"/>
    <x v="36"/>
    <n v="72209"/>
    <x v="0"/>
    <s v="OFF-AR-10000716"/>
    <x v="1"/>
    <x v="6"/>
    <x v="794"/>
    <x v="954"/>
    <n v="2"/>
    <n v="0"/>
    <x v="989"/>
    <x v="0"/>
    <x v="0"/>
    <n v="0.33333333333333331"/>
    <n v="0.125"/>
  </r>
  <r>
    <x v="5864"/>
    <s v="US-2016-117968"/>
    <x v="79"/>
    <d v="2016-08-07T00:00:00"/>
    <s v="Second Class"/>
    <s v="RS-19420"/>
    <x v="602"/>
    <x v="1"/>
    <x v="0"/>
    <s v="Meriden"/>
    <x v="29"/>
    <n v="6450"/>
    <x v="3"/>
    <s v="OFF-AP-10002765"/>
    <x v="1"/>
    <x v="9"/>
    <x v="1261"/>
    <x v="1972"/>
    <n v="3"/>
    <n v="0"/>
    <x v="2124"/>
    <x v="3"/>
    <x v="0"/>
    <n v="0.33333333333333331"/>
    <n v="0.1111111111111111"/>
  </r>
  <r>
    <x v="5865"/>
    <s v="US-2016-117968"/>
    <x v="79"/>
    <d v="2016-08-07T00:00:00"/>
    <s v="Second Class"/>
    <s v="RS-19420"/>
    <x v="602"/>
    <x v="1"/>
    <x v="0"/>
    <s v="Meriden"/>
    <x v="29"/>
    <n v="6450"/>
    <x v="3"/>
    <s v="OFF-AR-10004165"/>
    <x v="1"/>
    <x v="6"/>
    <x v="1597"/>
    <x v="4176"/>
    <n v="2"/>
    <n v="0"/>
    <x v="4859"/>
    <x v="3"/>
    <x v="0"/>
    <n v="0.33333333333333331"/>
    <n v="0.1111111111111111"/>
  </r>
  <r>
    <x v="5866"/>
    <s v="US-2016-117968"/>
    <x v="79"/>
    <d v="2016-08-07T00:00:00"/>
    <s v="Second Class"/>
    <s v="RS-19420"/>
    <x v="602"/>
    <x v="1"/>
    <x v="0"/>
    <s v="Meriden"/>
    <x v="29"/>
    <n v="6450"/>
    <x v="3"/>
    <s v="FUR-CH-10002335"/>
    <x v="0"/>
    <x v="1"/>
    <x v="629"/>
    <x v="4177"/>
    <n v="5"/>
    <n v="0"/>
    <x v="4860"/>
    <x v="3"/>
    <x v="0"/>
    <n v="0.33333333333333331"/>
    <n v="0.1111111111111111"/>
  </r>
  <r>
    <x v="5867"/>
    <s v="CA-2018-158211"/>
    <x v="810"/>
    <d v="2018-01-08T00:00:00"/>
    <s v="Standard Class"/>
    <s v="BP-11185"/>
    <x v="130"/>
    <x v="1"/>
    <x v="0"/>
    <s v="Philadelphia"/>
    <x v="9"/>
    <n v="19143"/>
    <x v="3"/>
    <s v="OFF-AR-10004078"/>
    <x v="1"/>
    <x v="6"/>
    <x v="512"/>
    <x v="1091"/>
    <n v="1"/>
    <n v="0.2"/>
    <x v="4861"/>
    <x v="3"/>
    <x v="0"/>
    <n v="0.5"/>
    <n v="5.5555555555555552E-2"/>
  </r>
  <r>
    <x v="5868"/>
    <s v="CA-2018-158211"/>
    <x v="810"/>
    <d v="2018-01-08T00:00:00"/>
    <s v="Standard Class"/>
    <s v="BP-11185"/>
    <x v="130"/>
    <x v="1"/>
    <x v="0"/>
    <s v="Philadelphia"/>
    <x v="9"/>
    <n v="19143"/>
    <x v="3"/>
    <s v="OFF-BI-10002026"/>
    <x v="1"/>
    <x v="8"/>
    <x v="912"/>
    <x v="4178"/>
    <n v="6"/>
    <n v="0.7"/>
    <x v="4862"/>
    <x v="3"/>
    <x v="0"/>
    <n v="0.5"/>
    <n v="5.5555555555555552E-2"/>
  </r>
  <r>
    <x v="5869"/>
    <s v="CA-2018-152247"/>
    <x v="77"/>
    <d v="2018-11-12T00:00:00"/>
    <s v="Standard Class"/>
    <s v="MA-17995"/>
    <x v="671"/>
    <x v="2"/>
    <x v="0"/>
    <s v="Cheyenne"/>
    <x v="47"/>
    <n v="82001"/>
    <x v="1"/>
    <s v="FUR-CH-10001215"/>
    <x v="0"/>
    <x v="1"/>
    <x v="445"/>
    <x v="2355"/>
    <n v="4"/>
    <n v="0.2"/>
    <x v="2558"/>
    <x v="1"/>
    <x v="0"/>
    <n v="1"/>
    <n v="8.3333333333333329E-2"/>
  </r>
  <r>
    <x v="5870"/>
    <s v="CA-2018-128223"/>
    <x v="403"/>
    <d v="2018-06-14T00:00:00"/>
    <s v="Same Day"/>
    <s v="EB-13705"/>
    <x v="182"/>
    <x v="1"/>
    <x v="0"/>
    <s v="Anaheim"/>
    <x v="1"/>
    <n v="92804"/>
    <x v="1"/>
    <s v="FUR-TA-10001771"/>
    <x v="0"/>
    <x v="3"/>
    <x v="1733"/>
    <x v="4179"/>
    <n v="7"/>
    <n v="0.2"/>
    <x v="4863"/>
    <x v="1"/>
    <x v="0"/>
    <n v="1"/>
    <n v="8.3333333333333329E-2"/>
  </r>
  <r>
    <x v="5871"/>
    <s v="CA-2018-154235"/>
    <x v="446"/>
    <d v="2018-09-28T00:00:00"/>
    <s v="Standard Class"/>
    <s v="RD-19900"/>
    <x v="76"/>
    <x v="0"/>
    <x v="0"/>
    <s v="Bloomington"/>
    <x v="14"/>
    <n v="47401"/>
    <x v="2"/>
    <s v="FUR-FU-10004006"/>
    <x v="0"/>
    <x v="5"/>
    <x v="101"/>
    <x v="4180"/>
    <n v="3"/>
    <n v="0"/>
    <x v="4864"/>
    <x v="2"/>
    <x v="0"/>
    <n v="1"/>
    <n v="4.7619047619047616E-2"/>
  </r>
  <r>
    <x v="5872"/>
    <s v="CA-2019-129910"/>
    <x v="983"/>
    <d v="2019-04-03T00:00:00"/>
    <s v="Standard Class"/>
    <s v="ME-17320"/>
    <x v="467"/>
    <x v="2"/>
    <x v="0"/>
    <s v="Columbus"/>
    <x v="32"/>
    <n v="31907"/>
    <x v="0"/>
    <s v="OFF-ST-10003282"/>
    <x v="1"/>
    <x v="4"/>
    <x v="42"/>
    <x v="4181"/>
    <n v="1"/>
    <n v="0"/>
    <x v="4865"/>
    <x v="0"/>
    <x v="0"/>
    <n v="1"/>
    <n v="4.5454545454545456E-2"/>
  </r>
  <r>
    <x v="5873"/>
    <s v="CA-2019-133095"/>
    <x v="400"/>
    <d v="2019-06-04T00:00:00"/>
    <s v="Same Day"/>
    <s v="EH-14005"/>
    <x v="382"/>
    <x v="2"/>
    <x v="0"/>
    <s v="Jonesboro"/>
    <x v="36"/>
    <n v="72401"/>
    <x v="0"/>
    <s v="OFF-BI-10002353"/>
    <x v="1"/>
    <x v="8"/>
    <x v="1077"/>
    <x v="4182"/>
    <n v="7"/>
    <n v="0"/>
    <x v="4866"/>
    <x v="0"/>
    <x v="0"/>
    <n v="0.5"/>
    <n v="9.0909090909090912E-2"/>
  </r>
  <r>
    <x v="5874"/>
    <s v="CA-2019-133095"/>
    <x v="400"/>
    <d v="2019-06-04T00:00:00"/>
    <s v="Same Day"/>
    <s v="EH-14005"/>
    <x v="382"/>
    <x v="2"/>
    <x v="0"/>
    <s v="Jonesboro"/>
    <x v="36"/>
    <n v="72401"/>
    <x v="0"/>
    <s v="OFF-BI-10004141"/>
    <x v="1"/>
    <x v="8"/>
    <x v="1296"/>
    <x v="4183"/>
    <n v="3"/>
    <n v="0"/>
    <x v="4867"/>
    <x v="0"/>
    <x v="0"/>
    <n v="0.5"/>
    <n v="9.0909090909090912E-2"/>
  </r>
  <r>
    <x v="5875"/>
    <s v="CA-2017-130554"/>
    <x v="1003"/>
    <d v="2017-04-09T00:00:00"/>
    <s v="First Class"/>
    <s v="FM-14290"/>
    <x v="86"/>
    <x v="2"/>
    <x v="0"/>
    <s v="Philadelphia"/>
    <x v="9"/>
    <n v="19140"/>
    <x v="3"/>
    <s v="OFF-AR-10001954"/>
    <x v="1"/>
    <x v="6"/>
    <x v="563"/>
    <x v="4184"/>
    <n v="3"/>
    <n v="0.2"/>
    <x v="4868"/>
    <x v="3"/>
    <x v="0"/>
    <n v="1"/>
    <n v="0.05"/>
  </r>
  <r>
    <x v="5876"/>
    <s v="CA-2016-152443"/>
    <x v="371"/>
    <d v="2016-05-26T00:00:00"/>
    <s v="Standard Class"/>
    <s v="FG-14260"/>
    <x v="435"/>
    <x v="2"/>
    <x v="0"/>
    <s v="Lawrence"/>
    <x v="31"/>
    <n v="1841"/>
    <x v="3"/>
    <s v="OFF-BI-10001071"/>
    <x v="1"/>
    <x v="8"/>
    <x v="669"/>
    <x v="2509"/>
    <n v="7"/>
    <n v="0"/>
    <x v="2750"/>
    <x v="3"/>
    <x v="0"/>
    <n v="0.33333333333333331"/>
    <n v="9.0909090909090912E-2"/>
  </r>
  <r>
    <x v="5877"/>
    <s v="CA-2016-152443"/>
    <x v="371"/>
    <d v="2016-05-26T00:00:00"/>
    <s v="Standard Class"/>
    <s v="FG-14260"/>
    <x v="435"/>
    <x v="2"/>
    <x v="0"/>
    <s v="Lawrence"/>
    <x v="31"/>
    <n v="1841"/>
    <x v="3"/>
    <s v="OFF-PA-10003022"/>
    <x v="1"/>
    <x v="10"/>
    <x v="1653"/>
    <x v="1465"/>
    <n v="3"/>
    <n v="0"/>
    <x v="1544"/>
    <x v="3"/>
    <x v="0"/>
    <n v="0.33333333333333331"/>
    <n v="9.0909090909090912E-2"/>
  </r>
  <r>
    <x v="5878"/>
    <s v="CA-2016-152443"/>
    <x v="371"/>
    <d v="2016-05-26T00:00:00"/>
    <s v="Standard Class"/>
    <s v="FG-14260"/>
    <x v="435"/>
    <x v="2"/>
    <x v="0"/>
    <s v="Lawrence"/>
    <x v="31"/>
    <n v="1841"/>
    <x v="3"/>
    <s v="OFF-AP-10001293"/>
    <x v="1"/>
    <x v="9"/>
    <x v="1346"/>
    <x v="3605"/>
    <n v="6"/>
    <n v="0"/>
    <x v="4111"/>
    <x v="3"/>
    <x v="0"/>
    <n v="0.33333333333333331"/>
    <n v="9.0909090909090912E-2"/>
  </r>
  <r>
    <x v="5879"/>
    <s v="CA-2018-133319"/>
    <x v="64"/>
    <d v="2018-09-11T00:00:00"/>
    <s v="Standard Class"/>
    <s v="MV-17485"/>
    <x v="597"/>
    <x v="0"/>
    <x v="0"/>
    <s v="New York City"/>
    <x v="15"/>
    <n v="10011"/>
    <x v="3"/>
    <s v="OFF-PA-10001815"/>
    <x v="1"/>
    <x v="10"/>
    <x v="1402"/>
    <x v="2250"/>
    <n v="4"/>
    <n v="0"/>
    <x v="2430"/>
    <x v="3"/>
    <x v="1"/>
    <n v="1"/>
    <n v="6.6666666666666666E-2"/>
  </r>
  <r>
    <x v="5880"/>
    <s v="CA-2018-133935"/>
    <x v="31"/>
    <d v="2018-09-22T00:00:00"/>
    <s v="Standard Class"/>
    <s v="JW-15220"/>
    <x v="478"/>
    <x v="1"/>
    <x v="0"/>
    <s v="San Diego"/>
    <x v="1"/>
    <n v="92105"/>
    <x v="1"/>
    <s v="FUR-CH-10001215"/>
    <x v="0"/>
    <x v="1"/>
    <x v="445"/>
    <x v="479"/>
    <n v="2"/>
    <n v="0.2"/>
    <x v="490"/>
    <x v="1"/>
    <x v="0"/>
    <n v="0.33333333333333331"/>
    <n v="7.1428571428571425E-2"/>
  </r>
  <r>
    <x v="5881"/>
    <s v="CA-2018-133935"/>
    <x v="31"/>
    <d v="2018-09-22T00:00:00"/>
    <s v="Standard Class"/>
    <s v="JW-15220"/>
    <x v="478"/>
    <x v="1"/>
    <x v="0"/>
    <s v="San Diego"/>
    <x v="1"/>
    <n v="92105"/>
    <x v="1"/>
    <s v="OFF-PA-10000100"/>
    <x v="1"/>
    <x v="10"/>
    <x v="833"/>
    <x v="1542"/>
    <n v="9"/>
    <n v="0"/>
    <x v="1629"/>
    <x v="1"/>
    <x v="0"/>
    <n v="0.33333333333333331"/>
    <n v="7.1428571428571425E-2"/>
  </r>
  <r>
    <x v="5882"/>
    <s v="CA-2018-133935"/>
    <x v="31"/>
    <d v="2018-09-22T00:00:00"/>
    <s v="Standard Class"/>
    <s v="JW-15220"/>
    <x v="478"/>
    <x v="1"/>
    <x v="0"/>
    <s v="San Diego"/>
    <x v="1"/>
    <n v="92105"/>
    <x v="1"/>
    <s v="FUR-CH-10002880"/>
    <x v="0"/>
    <x v="1"/>
    <x v="809"/>
    <x v="4185"/>
    <n v="9"/>
    <n v="0.2"/>
    <x v="4869"/>
    <x v="1"/>
    <x v="0"/>
    <n v="0.33333333333333331"/>
    <n v="7.1428571428571425E-2"/>
  </r>
  <r>
    <x v="5883"/>
    <s v="CA-2018-136301"/>
    <x v="69"/>
    <d v="2018-03-15T00:00:00"/>
    <s v="Second Class"/>
    <s v="EH-13765"/>
    <x v="553"/>
    <x v="1"/>
    <x v="0"/>
    <s v="San Francisco"/>
    <x v="1"/>
    <n v="94109"/>
    <x v="1"/>
    <s v="FUR-FU-10004712"/>
    <x v="0"/>
    <x v="5"/>
    <x v="376"/>
    <x v="4186"/>
    <n v="2"/>
    <n v="0"/>
    <x v="4870"/>
    <x v="1"/>
    <x v="0"/>
    <n v="0.5"/>
    <n v="3.125E-2"/>
  </r>
  <r>
    <x v="5884"/>
    <s v="CA-2018-136301"/>
    <x v="69"/>
    <d v="2018-03-15T00:00:00"/>
    <s v="Second Class"/>
    <s v="EH-13765"/>
    <x v="553"/>
    <x v="1"/>
    <x v="0"/>
    <s v="San Francisco"/>
    <x v="1"/>
    <n v="94109"/>
    <x v="1"/>
    <s v="OFF-SU-10000151"/>
    <x v="1"/>
    <x v="14"/>
    <x v="1345"/>
    <x v="4187"/>
    <n v="3"/>
    <n v="0"/>
    <x v="4871"/>
    <x v="1"/>
    <x v="0"/>
    <n v="0.5"/>
    <n v="3.125E-2"/>
  </r>
  <r>
    <x v="5885"/>
    <s v="US-2016-109456"/>
    <x v="1079"/>
    <d v="2016-10-17T00:00:00"/>
    <s v="Same Day"/>
    <s v="LS-17245"/>
    <x v="201"/>
    <x v="0"/>
    <x v="0"/>
    <s v="San Francisco"/>
    <x v="1"/>
    <n v="94110"/>
    <x v="1"/>
    <s v="OFF-BI-10000136"/>
    <x v="1"/>
    <x v="8"/>
    <x v="945"/>
    <x v="646"/>
    <n v="3"/>
    <n v="0.2"/>
    <x v="4872"/>
    <x v="1"/>
    <x v="0"/>
    <n v="0.5"/>
    <n v="8.3333333333333329E-2"/>
  </r>
  <r>
    <x v="5886"/>
    <s v="US-2016-109456"/>
    <x v="1079"/>
    <d v="2016-10-17T00:00:00"/>
    <s v="Same Day"/>
    <s v="LS-17245"/>
    <x v="201"/>
    <x v="0"/>
    <x v="0"/>
    <s v="San Francisco"/>
    <x v="1"/>
    <n v="94110"/>
    <x v="1"/>
    <s v="TEC-AC-10003610"/>
    <x v="2"/>
    <x v="11"/>
    <x v="603"/>
    <x v="690"/>
    <n v="3"/>
    <n v="0"/>
    <x v="704"/>
    <x v="1"/>
    <x v="0"/>
    <n v="0.5"/>
    <n v="8.3333333333333329E-2"/>
  </r>
  <r>
    <x v="5887"/>
    <s v="CA-2019-151596"/>
    <x v="1048"/>
    <d v="2019-10-11T00:00:00"/>
    <s v="First Class"/>
    <s v="BP-11050"/>
    <x v="771"/>
    <x v="1"/>
    <x v="0"/>
    <s v="Cranston"/>
    <x v="34"/>
    <n v="2920"/>
    <x v="3"/>
    <s v="OFF-ST-10001837"/>
    <x v="1"/>
    <x v="4"/>
    <x v="1340"/>
    <x v="3931"/>
    <n v="1"/>
    <n v="0"/>
    <x v="4537"/>
    <x v="3"/>
    <x v="0"/>
    <n v="1"/>
    <n v="0.14285714285714285"/>
  </r>
  <r>
    <x v="5888"/>
    <s v="CA-2017-147879"/>
    <x v="820"/>
    <d v="2017-05-12T00:00:00"/>
    <s v="Standard Class"/>
    <s v="CC-12220"/>
    <x v="417"/>
    <x v="0"/>
    <x v="0"/>
    <s v="Owensboro"/>
    <x v="0"/>
    <n v="42301"/>
    <x v="0"/>
    <s v="OFF-PA-10001952"/>
    <x v="1"/>
    <x v="10"/>
    <x v="1756"/>
    <x v="1846"/>
    <n v="2"/>
    <n v="0"/>
    <x v="1981"/>
    <x v="0"/>
    <x v="0"/>
    <n v="1"/>
    <n v="4.5454545454545456E-2"/>
  </r>
  <r>
    <x v="5889"/>
    <s v="CA-2018-166625"/>
    <x v="167"/>
    <d v="2018-04-17T00:00:00"/>
    <s v="First Class"/>
    <s v="JM-15580"/>
    <x v="758"/>
    <x v="0"/>
    <x v="0"/>
    <s v="Baltimore"/>
    <x v="39"/>
    <n v="21215"/>
    <x v="3"/>
    <s v="OFF-BI-10002414"/>
    <x v="1"/>
    <x v="8"/>
    <x v="1085"/>
    <x v="2989"/>
    <n v="2"/>
    <n v="0"/>
    <x v="3335"/>
    <x v="3"/>
    <x v="0"/>
    <n v="1"/>
    <n v="0.14285714285714285"/>
  </r>
  <r>
    <x v="5890"/>
    <s v="CA-2018-146157"/>
    <x v="831"/>
    <d v="2018-11-26T00:00:00"/>
    <s v="Standard Class"/>
    <s v="RD-19720"/>
    <x v="742"/>
    <x v="0"/>
    <x v="0"/>
    <s v="Chicago"/>
    <x v="10"/>
    <n v="60610"/>
    <x v="2"/>
    <s v="OFF-PA-10001790"/>
    <x v="1"/>
    <x v="10"/>
    <x v="694"/>
    <x v="4188"/>
    <n v="1"/>
    <n v="0.2"/>
    <x v="4873"/>
    <x v="2"/>
    <x v="0"/>
    <n v="0.33333333333333331"/>
    <n v="0.05"/>
  </r>
  <r>
    <x v="5891"/>
    <s v="CA-2018-146157"/>
    <x v="831"/>
    <d v="2018-11-26T00:00:00"/>
    <s v="Standard Class"/>
    <s v="RD-19720"/>
    <x v="742"/>
    <x v="0"/>
    <x v="0"/>
    <s v="Chicago"/>
    <x v="10"/>
    <n v="60610"/>
    <x v="2"/>
    <s v="OFF-ST-10001590"/>
    <x v="1"/>
    <x v="4"/>
    <x v="147"/>
    <x v="4189"/>
    <n v="2"/>
    <n v="0.2"/>
    <x v="4874"/>
    <x v="2"/>
    <x v="0"/>
    <n v="0.33333333333333331"/>
    <n v="0.05"/>
  </r>
  <r>
    <x v="5892"/>
    <s v="CA-2018-146157"/>
    <x v="831"/>
    <d v="2018-11-26T00:00:00"/>
    <s v="Standard Class"/>
    <s v="RD-19720"/>
    <x v="742"/>
    <x v="0"/>
    <x v="0"/>
    <s v="Chicago"/>
    <x v="10"/>
    <n v="60610"/>
    <x v="2"/>
    <s v="TEC-AC-10003657"/>
    <x v="2"/>
    <x v="11"/>
    <x v="152"/>
    <x v="4190"/>
    <n v="3"/>
    <n v="0.2"/>
    <x v="4875"/>
    <x v="2"/>
    <x v="0"/>
    <n v="0.33333333333333331"/>
    <n v="0.05"/>
  </r>
  <r>
    <x v="5893"/>
    <s v="CA-2019-159954"/>
    <x v="18"/>
    <d v="2019-09-14T00:00:00"/>
    <s v="Standard Class"/>
    <s v="SS-20410"/>
    <x v="757"/>
    <x v="0"/>
    <x v="0"/>
    <s v="Atlanta"/>
    <x v="32"/>
    <n v="30318"/>
    <x v="0"/>
    <s v="OFF-BI-10004876"/>
    <x v="1"/>
    <x v="8"/>
    <x v="986"/>
    <x v="1104"/>
    <n v="1"/>
    <n v="0"/>
    <x v="4876"/>
    <x v="0"/>
    <x v="1"/>
    <n v="1"/>
    <n v="8.3333333333333329E-2"/>
  </r>
  <r>
    <x v="5894"/>
    <s v="CA-2019-100825"/>
    <x v="428"/>
    <d v="2019-09-14T00:00:00"/>
    <s v="Standard Class"/>
    <s v="KD-16495"/>
    <x v="470"/>
    <x v="1"/>
    <x v="0"/>
    <s v="Los Angeles"/>
    <x v="1"/>
    <n v="90036"/>
    <x v="1"/>
    <s v="OFF-ST-10003123"/>
    <x v="1"/>
    <x v="4"/>
    <x v="1277"/>
    <x v="4191"/>
    <n v="3"/>
    <n v="0"/>
    <x v="4877"/>
    <x v="1"/>
    <x v="0"/>
    <n v="1"/>
    <n v="3.5714285714285712E-2"/>
  </r>
  <r>
    <x v="5895"/>
    <s v="CA-2016-168305"/>
    <x v="301"/>
    <d v="2016-11-08T00:00:00"/>
    <s v="Standard Class"/>
    <s v="PL-18925"/>
    <x v="484"/>
    <x v="2"/>
    <x v="0"/>
    <s v="Los Angeles"/>
    <x v="1"/>
    <n v="90049"/>
    <x v="1"/>
    <s v="OFF-LA-10003498"/>
    <x v="1"/>
    <x v="2"/>
    <x v="1749"/>
    <x v="1851"/>
    <n v="3"/>
    <n v="0"/>
    <x v="1986"/>
    <x v="1"/>
    <x v="0"/>
    <n v="0.5"/>
    <n v="0.125"/>
  </r>
  <r>
    <x v="5896"/>
    <s v="CA-2016-168305"/>
    <x v="301"/>
    <d v="2016-11-08T00:00:00"/>
    <s v="Standard Class"/>
    <s v="PL-18925"/>
    <x v="484"/>
    <x v="2"/>
    <x v="0"/>
    <s v="Los Angeles"/>
    <x v="1"/>
    <n v="90049"/>
    <x v="1"/>
    <s v="OFF-PA-10004947"/>
    <x v="1"/>
    <x v="10"/>
    <x v="33"/>
    <x v="1591"/>
    <n v="5"/>
    <n v="0"/>
    <x v="3499"/>
    <x v="1"/>
    <x v="0"/>
    <n v="0.5"/>
    <n v="0.125"/>
  </r>
  <r>
    <x v="5897"/>
    <s v="CA-2018-167682"/>
    <x v="1015"/>
    <d v="2018-04-09T00:00:00"/>
    <s v="Standard Class"/>
    <s v="ZD-21925"/>
    <x v="9"/>
    <x v="0"/>
    <x v="0"/>
    <s v="Richmond"/>
    <x v="14"/>
    <n v="47374"/>
    <x v="2"/>
    <s v="FUR-FU-10003799"/>
    <x v="0"/>
    <x v="5"/>
    <x v="90"/>
    <x v="4192"/>
    <n v="4"/>
    <n v="0"/>
    <x v="4878"/>
    <x v="2"/>
    <x v="0"/>
    <n v="0.5"/>
    <n v="0.1111111111111111"/>
  </r>
  <r>
    <x v="5898"/>
    <s v="CA-2018-167682"/>
    <x v="1015"/>
    <d v="2018-04-09T00:00:00"/>
    <s v="Standard Class"/>
    <s v="ZD-21925"/>
    <x v="9"/>
    <x v="0"/>
    <x v="0"/>
    <s v="Richmond"/>
    <x v="14"/>
    <n v="47374"/>
    <x v="2"/>
    <s v="TEC-PH-10000673"/>
    <x v="2"/>
    <x v="7"/>
    <x v="1405"/>
    <x v="4193"/>
    <n v="4"/>
    <n v="0"/>
    <x v="4879"/>
    <x v="2"/>
    <x v="0"/>
    <n v="0.5"/>
    <n v="0.1111111111111111"/>
  </r>
  <r>
    <x v="5899"/>
    <s v="CA-2019-108000"/>
    <x v="602"/>
    <d v="2019-01-16T00:00:00"/>
    <s v="Standard Class"/>
    <s v="LS-16945"/>
    <x v="322"/>
    <x v="1"/>
    <x v="0"/>
    <s v="San Francisco"/>
    <x v="1"/>
    <n v="94110"/>
    <x v="1"/>
    <s v="OFF-EN-10002621"/>
    <x v="1"/>
    <x v="12"/>
    <x v="153"/>
    <x v="3996"/>
    <n v="1"/>
    <n v="0"/>
    <x v="4880"/>
    <x v="1"/>
    <x v="0"/>
    <n v="1"/>
    <n v="7.1428571428571425E-2"/>
  </r>
  <r>
    <x v="5900"/>
    <s v="CA-2017-146465"/>
    <x v="312"/>
    <d v="2017-11-24T00:00:00"/>
    <s v="Standard Class"/>
    <s v="PB-18805"/>
    <x v="583"/>
    <x v="2"/>
    <x v="0"/>
    <s v="San Francisco"/>
    <x v="1"/>
    <n v="94122"/>
    <x v="1"/>
    <s v="OFF-BI-10004528"/>
    <x v="1"/>
    <x v="8"/>
    <x v="473"/>
    <x v="4194"/>
    <n v="9"/>
    <n v="0.2"/>
    <x v="4881"/>
    <x v="1"/>
    <x v="0"/>
    <n v="1"/>
    <n v="0.1"/>
  </r>
  <r>
    <x v="5901"/>
    <s v="CA-2018-159639"/>
    <x v="581"/>
    <d v="2018-12-02T00:00:00"/>
    <s v="Standard Class"/>
    <s v="PC-18745"/>
    <x v="331"/>
    <x v="1"/>
    <x v="0"/>
    <s v="Westfield"/>
    <x v="30"/>
    <n v="7090"/>
    <x v="3"/>
    <s v="FUR-FU-10001889"/>
    <x v="0"/>
    <x v="5"/>
    <x v="1158"/>
    <x v="1629"/>
    <n v="3"/>
    <n v="0"/>
    <x v="1726"/>
    <x v="3"/>
    <x v="0"/>
    <n v="1"/>
    <n v="0.2"/>
  </r>
  <r>
    <x v="5902"/>
    <s v="US-2019-153948"/>
    <x v="44"/>
    <d v="2019-11-06T00:00:00"/>
    <s v="Same Day"/>
    <s v="FM-14290"/>
    <x v="86"/>
    <x v="2"/>
    <x v="0"/>
    <s v="San Francisco"/>
    <x v="1"/>
    <n v="94122"/>
    <x v="1"/>
    <s v="OFF-PA-10000157"/>
    <x v="1"/>
    <x v="10"/>
    <x v="369"/>
    <x v="731"/>
    <n v="3"/>
    <n v="0"/>
    <x v="749"/>
    <x v="1"/>
    <x v="0"/>
    <n v="0.2"/>
    <n v="0.05"/>
  </r>
  <r>
    <x v="5903"/>
    <s v="US-2019-153948"/>
    <x v="44"/>
    <d v="2019-11-06T00:00:00"/>
    <s v="Same Day"/>
    <s v="FM-14290"/>
    <x v="86"/>
    <x v="2"/>
    <x v="0"/>
    <s v="San Francisco"/>
    <x v="1"/>
    <n v="94122"/>
    <x v="1"/>
    <s v="OFF-PA-10002764"/>
    <x v="1"/>
    <x v="10"/>
    <x v="33"/>
    <x v="1568"/>
    <n v="4"/>
    <n v="0"/>
    <x v="4882"/>
    <x v="1"/>
    <x v="0"/>
    <n v="0.2"/>
    <n v="0.05"/>
  </r>
  <r>
    <x v="5904"/>
    <s v="US-2019-153948"/>
    <x v="44"/>
    <d v="2019-11-06T00:00:00"/>
    <s v="Same Day"/>
    <s v="FM-14290"/>
    <x v="86"/>
    <x v="2"/>
    <x v="0"/>
    <s v="San Francisco"/>
    <x v="1"/>
    <n v="94122"/>
    <x v="1"/>
    <s v="OFF-PA-10000143"/>
    <x v="1"/>
    <x v="10"/>
    <x v="1701"/>
    <x v="1603"/>
    <n v="5"/>
    <n v="0"/>
    <x v="4741"/>
    <x v="1"/>
    <x v="0"/>
    <n v="0.2"/>
    <n v="0.05"/>
  </r>
  <r>
    <x v="5905"/>
    <s v="US-2019-153948"/>
    <x v="44"/>
    <d v="2019-11-06T00:00:00"/>
    <s v="Same Day"/>
    <s v="FM-14290"/>
    <x v="86"/>
    <x v="2"/>
    <x v="0"/>
    <s v="San Francisco"/>
    <x v="1"/>
    <n v="94122"/>
    <x v="1"/>
    <s v="OFF-LA-10000414"/>
    <x v="1"/>
    <x v="2"/>
    <x v="1643"/>
    <x v="1417"/>
    <n v="4"/>
    <n v="0"/>
    <x v="1492"/>
    <x v="1"/>
    <x v="0"/>
    <n v="0.2"/>
    <n v="0.05"/>
  </r>
  <r>
    <x v="5906"/>
    <s v="US-2019-153948"/>
    <x v="44"/>
    <d v="2019-11-06T00:00:00"/>
    <s v="Same Day"/>
    <s v="FM-14290"/>
    <x v="86"/>
    <x v="2"/>
    <x v="0"/>
    <s v="San Francisco"/>
    <x v="1"/>
    <n v="94122"/>
    <x v="1"/>
    <s v="TEC-AC-10003441"/>
    <x v="2"/>
    <x v="11"/>
    <x v="658"/>
    <x v="4195"/>
    <n v="1"/>
    <n v="0"/>
    <x v="4883"/>
    <x v="1"/>
    <x v="0"/>
    <n v="0.2"/>
    <n v="0.05"/>
  </r>
  <r>
    <x v="5907"/>
    <s v="US-2018-113985"/>
    <x v="499"/>
    <d v="2018-12-07T00:00:00"/>
    <s v="Standard Class"/>
    <s v="KD-16495"/>
    <x v="470"/>
    <x v="1"/>
    <x v="0"/>
    <s v="San Jose"/>
    <x v="1"/>
    <n v="95123"/>
    <x v="1"/>
    <s v="OFF-BI-10002353"/>
    <x v="1"/>
    <x v="8"/>
    <x v="1077"/>
    <x v="4196"/>
    <n v="2"/>
    <n v="0.2"/>
    <x v="4884"/>
    <x v="1"/>
    <x v="0"/>
    <n v="0.25"/>
    <n v="3.5714285714285712E-2"/>
  </r>
  <r>
    <x v="5908"/>
    <s v="US-2018-113985"/>
    <x v="499"/>
    <d v="2018-12-07T00:00:00"/>
    <s v="Standard Class"/>
    <s v="KD-16495"/>
    <x v="470"/>
    <x v="1"/>
    <x v="0"/>
    <s v="San Jose"/>
    <x v="1"/>
    <n v="95123"/>
    <x v="1"/>
    <s v="OFF-AP-10001303"/>
    <x v="1"/>
    <x v="9"/>
    <x v="934"/>
    <x v="3359"/>
    <n v="3"/>
    <n v="0"/>
    <x v="3795"/>
    <x v="1"/>
    <x v="0"/>
    <n v="0.25"/>
    <n v="3.5714285714285712E-2"/>
  </r>
  <r>
    <x v="5909"/>
    <s v="US-2018-113985"/>
    <x v="499"/>
    <d v="2018-12-07T00:00:00"/>
    <s v="Standard Class"/>
    <s v="KD-16495"/>
    <x v="470"/>
    <x v="1"/>
    <x v="0"/>
    <s v="San Jose"/>
    <x v="1"/>
    <n v="95123"/>
    <x v="1"/>
    <s v="FUR-FU-10003026"/>
    <x v="0"/>
    <x v="5"/>
    <x v="1564"/>
    <x v="1606"/>
    <n v="3"/>
    <n v="0"/>
    <x v="4885"/>
    <x v="1"/>
    <x v="0"/>
    <n v="0.25"/>
    <n v="3.5714285714285712E-2"/>
  </r>
  <r>
    <x v="5910"/>
    <s v="US-2018-113985"/>
    <x v="499"/>
    <d v="2018-12-07T00:00:00"/>
    <s v="Standard Class"/>
    <s v="KD-16495"/>
    <x v="470"/>
    <x v="1"/>
    <x v="0"/>
    <s v="San Jose"/>
    <x v="1"/>
    <n v="95123"/>
    <x v="1"/>
    <s v="OFF-BI-10000632"/>
    <x v="1"/>
    <x v="8"/>
    <x v="1297"/>
    <x v="4197"/>
    <n v="3"/>
    <n v="0.2"/>
    <x v="4886"/>
    <x v="1"/>
    <x v="0"/>
    <n v="0.25"/>
    <n v="3.5714285714285712E-2"/>
  </r>
  <r>
    <x v="5911"/>
    <s v="CA-2018-155383"/>
    <x v="907"/>
    <d v="2018-12-22T00:00:00"/>
    <s v="Standard Class"/>
    <s v="SC-20680"/>
    <x v="649"/>
    <x v="2"/>
    <x v="0"/>
    <s v="Seattle"/>
    <x v="4"/>
    <n v="98115"/>
    <x v="1"/>
    <s v="OFF-ST-10001328"/>
    <x v="1"/>
    <x v="4"/>
    <x v="178"/>
    <x v="2063"/>
    <n v="3"/>
    <n v="0"/>
    <x v="4887"/>
    <x v="1"/>
    <x v="0"/>
    <n v="1"/>
    <n v="0.125"/>
  </r>
  <r>
    <x v="5912"/>
    <s v="CA-2016-120432"/>
    <x v="829"/>
    <d v="2016-08-26T00:00:00"/>
    <s v="Second Class"/>
    <s v="DW-13585"/>
    <x v="61"/>
    <x v="1"/>
    <x v="0"/>
    <s v="Owensboro"/>
    <x v="0"/>
    <n v="42301"/>
    <x v="0"/>
    <s v="OFF-SU-10004661"/>
    <x v="1"/>
    <x v="14"/>
    <x v="1757"/>
    <x v="4198"/>
    <n v="3"/>
    <n v="0"/>
    <x v="4888"/>
    <x v="0"/>
    <x v="0"/>
    <n v="1"/>
    <n v="0.1"/>
  </r>
  <r>
    <x v="5913"/>
    <s v="US-2017-126977"/>
    <x v="14"/>
    <d v="2017-09-23T00:00:00"/>
    <s v="Standard Class"/>
    <s v="PF-19120"/>
    <x v="724"/>
    <x v="0"/>
    <x v="0"/>
    <s v="New York City"/>
    <x v="15"/>
    <n v="10035"/>
    <x v="3"/>
    <s v="OFF-ST-10000617"/>
    <x v="1"/>
    <x v="4"/>
    <x v="384"/>
    <x v="81"/>
    <n v="5"/>
    <n v="0"/>
    <x v="1196"/>
    <x v="3"/>
    <x v="0"/>
    <n v="0.1"/>
    <n v="5.2631578947368418E-2"/>
  </r>
  <r>
    <x v="5914"/>
    <s v="US-2017-126977"/>
    <x v="14"/>
    <d v="2017-09-23T00:00:00"/>
    <s v="Standard Class"/>
    <s v="PF-19120"/>
    <x v="724"/>
    <x v="0"/>
    <x v="0"/>
    <s v="New York City"/>
    <x v="15"/>
    <n v="10035"/>
    <x v="3"/>
    <s v="OFF-LA-10002762"/>
    <x v="1"/>
    <x v="2"/>
    <x v="49"/>
    <x v="2077"/>
    <n v="7"/>
    <n v="0"/>
    <x v="2238"/>
    <x v="3"/>
    <x v="0"/>
    <n v="0.1"/>
    <n v="5.2631578947368418E-2"/>
  </r>
  <r>
    <x v="5915"/>
    <s v="US-2017-126977"/>
    <x v="14"/>
    <d v="2017-09-23T00:00:00"/>
    <s v="Standard Class"/>
    <s v="PF-19120"/>
    <x v="724"/>
    <x v="0"/>
    <x v="0"/>
    <s v="New York City"/>
    <x v="15"/>
    <n v="10035"/>
    <x v="3"/>
    <s v="FUR-CH-10001973"/>
    <x v="0"/>
    <x v="1"/>
    <x v="905"/>
    <x v="4199"/>
    <n v="2"/>
    <n v="0.1"/>
    <x v="4889"/>
    <x v="3"/>
    <x v="0"/>
    <n v="0.1"/>
    <n v="5.2631578947368418E-2"/>
  </r>
  <r>
    <x v="5916"/>
    <s v="US-2017-126977"/>
    <x v="14"/>
    <d v="2017-09-23T00:00:00"/>
    <s v="Standard Class"/>
    <s v="PF-19120"/>
    <x v="724"/>
    <x v="0"/>
    <x v="0"/>
    <s v="New York City"/>
    <x v="15"/>
    <n v="10035"/>
    <x v="3"/>
    <s v="OFF-ST-10003058"/>
    <x v="1"/>
    <x v="4"/>
    <x v="393"/>
    <x v="4200"/>
    <n v="4"/>
    <n v="0"/>
    <x v="4890"/>
    <x v="3"/>
    <x v="0"/>
    <n v="0.1"/>
    <n v="5.2631578947368418E-2"/>
  </r>
  <r>
    <x v="5917"/>
    <s v="US-2017-126977"/>
    <x v="14"/>
    <d v="2017-09-23T00:00:00"/>
    <s v="Standard Class"/>
    <s v="PF-19120"/>
    <x v="724"/>
    <x v="0"/>
    <x v="0"/>
    <s v="New York City"/>
    <x v="15"/>
    <n v="10035"/>
    <x v="3"/>
    <s v="FUR-BO-10004834"/>
    <x v="0"/>
    <x v="0"/>
    <x v="26"/>
    <x v="4201"/>
    <n v="6"/>
    <n v="0.2"/>
    <x v="4891"/>
    <x v="3"/>
    <x v="0"/>
    <n v="0.1"/>
    <n v="5.2631578947368418E-2"/>
  </r>
  <r>
    <x v="5918"/>
    <s v="US-2017-126977"/>
    <x v="14"/>
    <d v="2017-09-23T00:00:00"/>
    <s v="Standard Class"/>
    <s v="PF-19120"/>
    <x v="724"/>
    <x v="0"/>
    <x v="0"/>
    <s v="New York City"/>
    <x v="15"/>
    <n v="10035"/>
    <x v="3"/>
    <s v="FUR-BO-10002213"/>
    <x v="0"/>
    <x v="0"/>
    <x v="1232"/>
    <x v="4202"/>
    <n v="5"/>
    <n v="0.2"/>
    <x v="4892"/>
    <x v="3"/>
    <x v="0"/>
    <n v="0.1"/>
    <n v="5.2631578947368418E-2"/>
  </r>
  <r>
    <x v="5919"/>
    <s v="US-2017-126977"/>
    <x v="14"/>
    <d v="2017-09-23T00:00:00"/>
    <s v="Standard Class"/>
    <s v="PF-19120"/>
    <x v="724"/>
    <x v="0"/>
    <x v="0"/>
    <s v="New York City"/>
    <x v="15"/>
    <n v="10035"/>
    <x v="3"/>
    <s v="TEC-PH-10002170"/>
    <x v="2"/>
    <x v="7"/>
    <x v="599"/>
    <x v="2779"/>
    <n v="3"/>
    <n v="0"/>
    <x v="4893"/>
    <x v="3"/>
    <x v="0"/>
    <n v="0.1"/>
    <n v="5.2631578947368418E-2"/>
  </r>
  <r>
    <x v="5920"/>
    <s v="US-2017-126977"/>
    <x v="14"/>
    <d v="2017-09-23T00:00:00"/>
    <s v="Standard Class"/>
    <s v="PF-19120"/>
    <x v="724"/>
    <x v="0"/>
    <x v="0"/>
    <s v="New York City"/>
    <x v="15"/>
    <n v="10035"/>
    <x v="3"/>
    <s v="TEC-AC-10003033"/>
    <x v="2"/>
    <x v="11"/>
    <x v="763"/>
    <x v="3042"/>
    <n v="2"/>
    <n v="0"/>
    <x v="3397"/>
    <x v="3"/>
    <x v="0"/>
    <n v="0.1"/>
    <n v="5.2631578947368418E-2"/>
  </r>
  <r>
    <x v="5921"/>
    <s v="US-2017-126977"/>
    <x v="14"/>
    <d v="2017-09-23T00:00:00"/>
    <s v="Standard Class"/>
    <s v="PF-19120"/>
    <x v="724"/>
    <x v="0"/>
    <x v="0"/>
    <s v="New York City"/>
    <x v="15"/>
    <n v="10035"/>
    <x v="3"/>
    <s v="OFF-PA-10004071"/>
    <x v="1"/>
    <x v="10"/>
    <x v="417"/>
    <x v="168"/>
    <n v="2"/>
    <n v="0"/>
    <x v="170"/>
    <x v="3"/>
    <x v="0"/>
    <n v="0.1"/>
    <n v="5.2631578947368418E-2"/>
  </r>
  <r>
    <x v="5922"/>
    <s v="US-2017-126977"/>
    <x v="14"/>
    <d v="2017-09-23T00:00:00"/>
    <s v="Standard Class"/>
    <s v="PF-19120"/>
    <x v="724"/>
    <x v="0"/>
    <x v="0"/>
    <s v="New York City"/>
    <x v="15"/>
    <n v="10035"/>
    <x v="3"/>
    <s v="TEC-PH-10000169"/>
    <x v="2"/>
    <x v="7"/>
    <x v="1038"/>
    <x v="766"/>
    <n v="4"/>
    <n v="0"/>
    <x v="4894"/>
    <x v="3"/>
    <x v="0"/>
    <n v="0.1"/>
    <n v="5.2631578947368418E-2"/>
  </r>
  <r>
    <x v="5923"/>
    <s v="CA-2018-130288"/>
    <x v="491"/>
    <d v="2018-11-30T00:00:00"/>
    <s v="Second Class"/>
    <s v="DK-13225"/>
    <x v="158"/>
    <x v="1"/>
    <x v="0"/>
    <s v="New York City"/>
    <x v="15"/>
    <n v="10011"/>
    <x v="3"/>
    <s v="FUR-TA-10002958"/>
    <x v="0"/>
    <x v="3"/>
    <x v="965"/>
    <x v="4203"/>
    <n v="2"/>
    <n v="0.4"/>
    <x v="4895"/>
    <x v="3"/>
    <x v="0"/>
    <n v="1"/>
    <n v="5.2631578947368418E-2"/>
  </r>
  <r>
    <x v="5924"/>
    <s v="CA-2019-146458"/>
    <x v="123"/>
    <d v="2019-11-22T00:00:00"/>
    <s v="Second Class"/>
    <s v="RB-19435"/>
    <x v="579"/>
    <x v="0"/>
    <x v="0"/>
    <s v="Springfield"/>
    <x v="17"/>
    <n v="22153"/>
    <x v="0"/>
    <s v="OFF-AR-10001177"/>
    <x v="1"/>
    <x v="6"/>
    <x v="1224"/>
    <x v="1011"/>
    <n v="7"/>
    <n v="0"/>
    <x v="1050"/>
    <x v="0"/>
    <x v="0"/>
    <n v="1"/>
    <n v="6.25E-2"/>
  </r>
  <r>
    <x v="5925"/>
    <s v="CA-2019-150420"/>
    <x v="95"/>
    <d v="2019-06-08T00:00:00"/>
    <s v="Standard Class"/>
    <s v="GD-14590"/>
    <x v="241"/>
    <x v="1"/>
    <x v="0"/>
    <s v="Bellingham"/>
    <x v="4"/>
    <n v="98226"/>
    <x v="1"/>
    <s v="TEC-AC-10004975"/>
    <x v="2"/>
    <x v="11"/>
    <x v="982"/>
    <x v="4204"/>
    <n v="10"/>
    <n v="0"/>
    <x v="4896"/>
    <x v="1"/>
    <x v="0"/>
    <n v="1"/>
    <n v="0.16666666666666666"/>
  </r>
  <r>
    <x v="5926"/>
    <s v="US-2016-118997"/>
    <x v="918"/>
    <d v="2016-04-12T00:00:00"/>
    <s v="Standard Class"/>
    <s v="RA-19885"/>
    <x v="19"/>
    <x v="1"/>
    <x v="0"/>
    <s v="Decatur"/>
    <x v="19"/>
    <n v="35601"/>
    <x v="0"/>
    <s v="FUR-TA-10001086"/>
    <x v="0"/>
    <x v="3"/>
    <x v="1736"/>
    <x v="4205"/>
    <n v="8"/>
    <n v="0"/>
    <x v="4897"/>
    <x v="0"/>
    <x v="0"/>
    <n v="1"/>
    <n v="6.6666666666666666E-2"/>
  </r>
  <r>
    <x v="5927"/>
    <s v="CA-2016-114314"/>
    <x v="856"/>
    <d v="2016-10-15T00:00:00"/>
    <s v="Standard Class"/>
    <s v="DB-13555"/>
    <x v="587"/>
    <x v="1"/>
    <x v="0"/>
    <s v="Fayetteville"/>
    <x v="36"/>
    <n v="72701"/>
    <x v="0"/>
    <s v="OFF-LA-10000240"/>
    <x v="1"/>
    <x v="2"/>
    <x v="2"/>
    <x v="2061"/>
    <n v="1"/>
    <n v="0"/>
    <x v="2221"/>
    <x v="0"/>
    <x v="0"/>
    <n v="0.5"/>
    <n v="7.1428571428571425E-2"/>
  </r>
  <r>
    <x v="5928"/>
    <s v="CA-2016-114314"/>
    <x v="856"/>
    <d v="2016-10-15T00:00:00"/>
    <s v="Standard Class"/>
    <s v="DB-13555"/>
    <x v="587"/>
    <x v="1"/>
    <x v="0"/>
    <s v="Fayetteville"/>
    <x v="36"/>
    <n v="72701"/>
    <x v="0"/>
    <s v="FUR-FU-10002107"/>
    <x v="0"/>
    <x v="5"/>
    <x v="1333"/>
    <x v="4206"/>
    <n v="4"/>
    <n v="0"/>
    <x v="4898"/>
    <x v="0"/>
    <x v="0"/>
    <n v="0.5"/>
    <n v="7.1428571428571425E-2"/>
  </r>
  <r>
    <x v="5929"/>
    <s v="US-2019-169551"/>
    <x v="437"/>
    <d v="2019-07-09T00:00:00"/>
    <s v="First Class"/>
    <s v="RL-19615"/>
    <x v="210"/>
    <x v="0"/>
    <x v="0"/>
    <s v="Philadelphia"/>
    <x v="9"/>
    <n v="19120"/>
    <x v="3"/>
    <s v="FUR-BO-10001519"/>
    <x v="0"/>
    <x v="0"/>
    <x v="672"/>
    <x v="4207"/>
    <n v="3"/>
    <n v="0.5"/>
    <x v="4899"/>
    <x v="3"/>
    <x v="0"/>
    <n v="0.16666666666666666"/>
    <n v="4.1666666666666664E-2"/>
  </r>
  <r>
    <x v="5930"/>
    <s v="US-2019-169551"/>
    <x v="437"/>
    <d v="2019-07-09T00:00:00"/>
    <s v="First Class"/>
    <s v="RL-19615"/>
    <x v="210"/>
    <x v="0"/>
    <x v="0"/>
    <s v="Philadelphia"/>
    <x v="9"/>
    <n v="19120"/>
    <x v="3"/>
    <s v="OFF-PA-10004100"/>
    <x v="1"/>
    <x v="10"/>
    <x v="260"/>
    <x v="12"/>
    <n v="3"/>
    <n v="0.2"/>
    <x v="12"/>
    <x v="3"/>
    <x v="0"/>
    <n v="0.16666666666666666"/>
    <n v="4.1666666666666664E-2"/>
  </r>
  <r>
    <x v="5931"/>
    <s v="US-2019-169551"/>
    <x v="437"/>
    <d v="2019-07-09T00:00:00"/>
    <s v="First Class"/>
    <s v="RL-19615"/>
    <x v="210"/>
    <x v="0"/>
    <x v="0"/>
    <s v="Philadelphia"/>
    <x v="9"/>
    <n v="19120"/>
    <x v="3"/>
    <s v="TEC-PH-10001363"/>
    <x v="2"/>
    <x v="7"/>
    <x v="432"/>
    <x v="4208"/>
    <n v="2"/>
    <n v="0.4"/>
    <x v="4900"/>
    <x v="3"/>
    <x v="0"/>
    <n v="0.16666666666666666"/>
    <n v="4.1666666666666664E-2"/>
  </r>
  <r>
    <x v="5932"/>
    <s v="US-2019-169551"/>
    <x v="437"/>
    <d v="2019-07-09T00:00:00"/>
    <s v="First Class"/>
    <s v="RL-19615"/>
    <x v="210"/>
    <x v="0"/>
    <x v="0"/>
    <s v="Philadelphia"/>
    <x v="9"/>
    <n v="19120"/>
    <x v="3"/>
    <s v="OFF-ST-10004835"/>
    <x v="1"/>
    <x v="4"/>
    <x v="1415"/>
    <x v="2569"/>
    <n v="3"/>
    <n v="0.2"/>
    <x v="4901"/>
    <x v="3"/>
    <x v="0"/>
    <n v="0.16666666666666666"/>
    <n v="4.1666666666666664E-2"/>
  </r>
  <r>
    <x v="5933"/>
    <s v="US-2019-169551"/>
    <x v="437"/>
    <d v="2019-07-09T00:00:00"/>
    <s v="First Class"/>
    <s v="RL-19615"/>
    <x v="210"/>
    <x v="0"/>
    <x v="0"/>
    <s v="Philadelphia"/>
    <x v="9"/>
    <n v="19120"/>
    <x v="3"/>
    <s v="TEC-AC-10002018"/>
    <x v="2"/>
    <x v="11"/>
    <x v="1683"/>
    <x v="3664"/>
    <n v="3"/>
    <n v="0.2"/>
    <x v="4902"/>
    <x v="3"/>
    <x v="0"/>
    <n v="0.16666666666666666"/>
    <n v="4.1666666666666664E-2"/>
  </r>
  <r>
    <x v="5934"/>
    <s v="US-2019-169551"/>
    <x v="437"/>
    <d v="2019-07-09T00:00:00"/>
    <s v="First Class"/>
    <s v="RL-19615"/>
    <x v="210"/>
    <x v="0"/>
    <x v="0"/>
    <s v="Philadelphia"/>
    <x v="9"/>
    <n v="19120"/>
    <x v="3"/>
    <s v="TEC-AC-10003033"/>
    <x v="2"/>
    <x v="11"/>
    <x v="763"/>
    <x v="4209"/>
    <n v="2"/>
    <n v="0.2"/>
    <x v="4903"/>
    <x v="3"/>
    <x v="0"/>
    <n v="0.16666666666666666"/>
    <n v="4.1666666666666664E-2"/>
  </r>
  <r>
    <x v="5935"/>
    <s v="CA-2018-103107"/>
    <x v="975"/>
    <d v="2018-07-04T00:00:00"/>
    <s v="Same Day"/>
    <s v="RB-19465"/>
    <x v="46"/>
    <x v="2"/>
    <x v="0"/>
    <s v="Seattle"/>
    <x v="4"/>
    <n v="98103"/>
    <x v="1"/>
    <s v="FUR-FU-10000221"/>
    <x v="0"/>
    <x v="5"/>
    <x v="534"/>
    <x v="3383"/>
    <n v="5"/>
    <n v="0"/>
    <x v="3825"/>
    <x v="1"/>
    <x v="0"/>
    <n v="0.33333333333333331"/>
    <n v="4.3478260869565216E-2"/>
  </r>
  <r>
    <x v="5936"/>
    <s v="CA-2018-103107"/>
    <x v="975"/>
    <d v="2018-07-04T00:00:00"/>
    <s v="Same Day"/>
    <s v="RB-19465"/>
    <x v="46"/>
    <x v="2"/>
    <x v="0"/>
    <s v="Seattle"/>
    <x v="4"/>
    <n v="98103"/>
    <x v="1"/>
    <s v="TEC-PH-10001198"/>
    <x v="2"/>
    <x v="7"/>
    <x v="1177"/>
    <x v="1665"/>
    <n v="3"/>
    <n v="0.2"/>
    <x v="1763"/>
    <x v="1"/>
    <x v="0"/>
    <n v="0.33333333333333331"/>
    <n v="4.3478260869565216E-2"/>
  </r>
  <r>
    <x v="5937"/>
    <s v="CA-2018-103107"/>
    <x v="975"/>
    <d v="2018-07-04T00:00:00"/>
    <s v="Same Day"/>
    <s v="RB-19465"/>
    <x v="46"/>
    <x v="2"/>
    <x v="0"/>
    <s v="Seattle"/>
    <x v="4"/>
    <n v="98103"/>
    <x v="1"/>
    <s v="TEC-PH-10002564"/>
    <x v="2"/>
    <x v="7"/>
    <x v="985"/>
    <x v="981"/>
    <n v="3"/>
    <n v="0.2"/>
    <x v="3306"/>
    <x v="1"/>
    <x v="0"/>
    <n v="0.33333333333333331"/>
    <n v="4.3478260869565216E-2"/>
  </r>
  <r>
    <x v="5938"/>
    <s v="CA-2019-122077"/>
    <x v="240"/>
    <d v="2019-05-25T00:00:00"/>
    <s v="Standard Class"/>
    <s v="JF-15295"/>
    <x v="639"/>
    <x v="0"/>
    <x v="0"/>
    <s v="Plano"/>
    <x v="5"/>
    <n v="75023"/>
    <x v="2"/>
    <s v="TEC-PH-10003811"/>
    <x v="2"/>
    <x v="7"/>
    <x v="1196"/>
    <x v="4210"/>
    <n v="1"/>
    <n v="0.2"/>
    <x v="4904"/>
    <x v="2"/>
    <x v="0"/>
    <n v="0.5"/>
    <n v="7.1428571428571425E-2"/>
  </r>
  <r>
    <x v="5939"/>
    <s v="CA-2019-122077"/>
    <x v="240"/>
    <d v="2019-05-25T00:00:00"/>
    <s v="Standard Class"/>
    <s v="JF-15295"/>
    <x v="639"/>
    <x v="0"/>
    <x v="0"/>
    <s v="Plano"/>
    <x v="5"/>
    <n v="75023"/>
    <x v="2"/>
    <s v="OFF-LA-10004178"/>
    <x v="1"/>
    <x v="2"/>
    <x v="1709"/>
    <x v="1157"/>
    <n v="4"/>
    <n v="0.2"/>
    <x v="4905"/>
    <x v="2"/>
    <x v="0"/>
    <n v="0.5"/>
    <n v="7.1428571428571425E-2"/>
  </r>
  <r>
    <x v="5940"/>
    <s v="CA-2019-112431"/>
    <x v="386"/>
    <d v="2019-10-14T00:00:00"/>
    <s v="Second Class"/>
    <s v="RW-19690"/>
    <x v="355"/>
    <x v="0"/>
    <x v="0"/>
    <s v="Los Angeles"/>
    <x v="1"/>
    <n v="90049"/>
    <x v="1"/>
    <s v="TEC-AC-10001465"/>
    <x v="2"/>
    <x v="11"/>
    <x v="478"/>
    <x v="4211"/>
    <n v="12"/>
    <n v="0"/>
    <x v="4906"/>
    <x v="1"/>
    <x v="0"/>
    <n v="0.5"/>
    <n v="6.6666666666666666E-2"/>
  </r>
  <r>
    <x v="5941"/>
    <s v="CA-2019-112431"/>
    <x v="386"/>
    <d v="2019-10-14T00:00:00"/>
    <s v="Second Class"/>
    <s v="RW-19690"/>
    <x v="355"/>
    <x v="0"/>
    <x v="0"/>
    <s v="Los Angeles"/>
    <x v="1"/>
    <n v="90049"/>
    <x v="1"/>
    <s v="OFF-AR-10000940"/>
    <x v="1"/>
    <x v="6"/>
    <x v="135"/>
    <x v="490"/>
    <n v="2"/>
    <n v="0"/>
    <x v="4907"/>
    <x v="1"/>
    <x v="0"/>
    <n v="0.5"/>
    <n v="6.6666666666666666E-2"/>
  </r>
  <r>
    <x v="5942"/>
    <s v="CA-2018-151092"/>
    <x v="876"/>
    <d v="2018-08-13T00:00:00"/>
    <s v="Standard Class"/>
    <s v="VG-21790"/>
    <x v="364"/>
    <x v="0"/>
    <x v="0"/>
    <s v="Los Angeles"/>
    <x v="1"/>
    <n v="90032"/>
    <x v="1"/>
    <s v="TEC-PH-10001700"/>
    <x v="2"/>
    <x v="7"/>
    <x v="195"/>
    <x v="2005"/>
    <n v="4"/>
    <n v="0.2"/>
    <x v="4908"/>
    <x v="1"/>
    <x v="0"/>
    <n v="1"/>
    <n v="0.125"/>
  </r>
  <r>
    <x v="5943"/>
    <s v="CA-2016-104178"/>
    <x v="55"/>
    <d v="2016-08-29T00:00:00"/>
    <s v="Standard Class"/>
    <s v="JM-15265"/>
    <x v="25"/>
    <x v="1"/>
    <x v="0"/>
    <s v="Los Angeles"/>
    <x v="1"/>
    <n v="90036"/>
    <x v="1"/>
    <s v="FUR-FU-10000771"/>
    <x v="0"/>
    <x v="5"/>
    <x v="1435"/>
    <x v="3012"/>
    <n v="1"/>
    <n v="0"/>
    <x v="4909"/>
    <x v="1"/>
    <x v="0"/>
    <n v="0.25"/>
    <n v="7.6923076923076927E-2"/>
  </r>
  <r>
    <x v="5944"/>
    <s v="CA-2016-104178"/>
    <x v="55"/>
    <d v="2016-08-29T00:00:00"/>
    <s v="Standard Class"/>
    <s v="JM-15265"/>
    <x v="25"/>
    <x v="1"/>
    <x v="0"/>
    <s v="Los Angeles"/>
    <x v="1"/>
    <n v="90036"/>
    <x v="1"/>
    <s v="TEC-AC-10002399"/>
    <x v="2"/>
    <x v="11"/>
    <x v="453"/>
    <x v="2050"/>
    <n v="5"/>
    <n v="0"/>
    <x v="2208"/>
    <x v="1"/>
    <x v="0"/>
    <n v="0.25"/>
    <n v="7.6923076923076927E-2"/>
  </r>
  <r>
    <x v="5945"/>
    <s v="CA-2016-104178"/>
    <x v="55"/>
    <d v="2016-08-29T00:00:00"/>
    <s v="Standard Class"/>
    <s v="JM-15265"/>
    <x v="25"/>
    <x v="1"/>
    <x v="0"/>
    <s v="Los Angeles"/>
    <x v="1"/>
    <n v="90036"/>
    <x v="1"/>
    <s v="OFF-PA-10004983"/>
    <x v="1"/>
    <x v="10"/>
    <x v="1332"/>
    <x v="243"/>
    <n v="4"/>
    <n v="0"/>
    <x v="245"/>
    <x v="1"/>
    <x v="0"/>
    <n v="0.25"/>
    <n v="7.6923076923076927E-2"/>
  </r>
  <r>
    <x v="5946"/>
    <s v="CA-2016-104178"/>
    <x v="55"/>
    <d v="2016-08-29T00:00:00"/>
    <s v="Standard Class"/>
    <s v="JM-15265"/>
    <x v="25"/>
    <x v="1"/>
    <x v="0"/>
    <s v="Los Angeles"/>
    <x v="1"/>
    <n v="90036"/>
    <x v="1"/>
    <s v="OFF-ST-10004258"/>
    <x v="1"/>
    <x v="4"/>
    <x v="761"/>
    <x v="4212"/>
    <n v="4"/>
    <n v="0"/>
    <x v="4910"/>
    <x v="1"/>
    <x v="0"/>
    <n v="0.25"/>
    <n v="7.6923076923076927E-2"/>
  </r>
  <r>
    <x v="5947"/>
    <s v="CA-2017-115924"/>
    <x v="471"/>
    <d v="2017-09-18T00:00:00"/>
    <s v="Second Class"/>
    <s v="BE-11455"/>
    <x v="534"/>
    <x v="2"/>
    <x v="0"/>
    <s v="Des Moines"/>
    <x v="23"/>
    <n v="50315"/>
    <x v="2"/>
    <s v="OFF-BI-10004040"/>
    <x v="1"/>
    <x v="8"/>
    <x v="1487"/>
    <x v="4213"/>
    <n v="5"/>
    <n v="0"/>
    <x v="4911"/>
    <x v="2"/>
    <x v="0"/>
    <n v="1"/>
    <n v="7.6923076923076927E-2"/>
  </r>
  <r>
    <x v="5948"/>
    <s v="CA-2019-161046"/>
    <x v="916"/>
    <d v="2019-03-05T00:00:00"/>
    <s v="Same Day"/>
    <s v="CB-12535"/>
    <x v="118"/>
    <x v="1"/>
    <x v="0"/>
    <s v="Southaven"/>
    <x v="35"/>
    <n v="38671"/>
    <x v="0"/>
    <s v="OFF-EN-10003862"/>
    <x v="1"/>
    <x v="12"/>
    <x v="760"/>
    <x v="4214"/>
    <n v="4"/>
    <n v="0"/>
    <x v="4912"/>
    <x v="0"/>
    <x v="0"/>
    <n v="0.25"/>
    <n v="5.2631578947368418E-2"/>
  </r>
  <r>
    <x v="5949"/>
    <s v="CA-2019-161046"/>
    <x v="916"/>
    <d v="2019-03-05T00:00:00"/>
    <s v="Same Day"/>
    <s v="CB-12535"/>
    <x v="118"/>
    <x v="1"/>
    <x v="0"/>
    <s v="Southaven"/>
    <x v="35"/>
    <n v="38671"/>
    <x v="0"/>
    <s v="TEC-AC-10004571"/>
    <x v="2"/>
    <x v="11"/>
    <x v="409"/>
    <x v="674"/>
    <n v="3"/>
    <n v="0"/>
    <x v="4913"/>
    <x v="0"/>
    <x v="0"/>
    <n v="0.25"/>
    <n v="5.2631578947368418E-2"/>
  </r>
  <r>
    <x v="5950"/>
    <s v="CA-2019-161046"/>
    <x v="916"/>
    <d v="2019-03-05T00:00:00"/>
    <s v="Same Day"/>
    <s v="CB-12535"/>
    <x v="118"/>
    <x v="1"/>
    <x v="0"/>
    <s v="Southaven"/>
    <x v="35"/>
    <n v="38671"/>
    <x v="0"/>
    <s v="OFF-AP-10000891"/>
    <x v="1"/>
    <x v="9"/>
    <x v="165"/>
    <x v="2727"/>
    <n v="2"/>
    <n v="0"/>
    <x v="3019"/>
    <x v="0"/>
    <x v="0"/>
    <n v="0.25"/>
    <n v="5.2631578947368418E-2"/>
  </r>
  <r>
    <x v="5951"/>
    <s v="CA-2019-161046"/>
    <x v="916"/>
    <d v="2019-03-05T00:00:00"/>
    <s v="Same Day"/>
    <s v="CB-12535"/>
    <x v="118"/>
    <x v="1"/>
    <x v="0"/>
    <s v="Southaven"/>
    <x v="35"/>
    <n v="38671"/>
    <x v="0"/>
    <s v="OFF-BI-10002026"/>
    <x v="1"/>
    <x v="8"/>
    <x v="1758"/>
    <x v="4215"/>
    <n v="6"/>
    <n v="0"/>
    <x v="4914"/>
    <x v="0"/>
    <x v="0"/>
    <n v="0.25"/>
    <n v="5.2631578947368418E-2"/>
  </r>
  <r>
    <x v="5952"/>
    <s v="US-2019-141698"/>
    <x v="4"/>
    <d v="2019-04-21T00:00:00"/>
    <s v="Standard Class"/>
    <s v="SD-20485"/>
    <x v="174"/>
    <x v="2"/>
    <x v="0"/>
    <s v="Houston"/>
    <x v="5"/>
    <n v="77041"/>
    <x v="2"/>
    <s v="OFF-PA-10001826"/>
    <x v="1"/>
    <x v="10"/>
    <x v="1759"/>
    <x v="561"/>
    <n v="4"/>
    <n v="0.2"/>
    <x v="570"/>
    <x v="2"/>
    <x v="0"/>
    <n v="1"/>
    <n v="4.7619047619047616E-2"/>
  </r>
  <r>
    <x v="5953"/>
    <s v="US-2016-105151"/>
    <x v="809"/>
    <d v="2016-03-31T00:00:00"/>
    <s v="First Class"/>
    <s v="SG-20890"/>
    <x v="737"/>
    <x v="1"/>
    <x v="0"/>
    <s v="New York City"/>
    <x v="15"/>
    <n v="10009"/>
    <x v="3"/>
    <s v="OFF-AR-10001231"/>
    <x v="1"/>
    <x v="6"/>
    <x v="1695"/>
    <x v="4216"/>
    <n v="5"/>
    <n v="0"/>
    <x v="4915"/>
    <x v="3"/>
    <x v="0"/>
    <n v="1"/>
    <n v="0.2"/>
  </r>
  <r>
    <x v="5954"/>
    <s v="CA-2016-155796"/>
    <x v="7"/>
    <d v="2016-11-15T00:00:00"/>
    <s v="Second Class"/>
    <s v="TS-21430"/>
    <x v="747"/>
    <x v="1"/>
    <x v="0"/>
    <s v="Reading"/>
    <x v="9"/>
    <n v="19601"/>
    <x v="3"/>
    <s v="FUR-FU-10000409"/>
    <x v="0"/>
    <x v="5"/>
    <x v="1430"/>
    <x v="942"/>
    <n v="2"/>
    <n v="0.2"/>
    <x v="4916"/>
    <x v="3"/>
    <x v="0"/>
    <n v="0.5"/>
    <n v="0.14285714285714285"/>
  </r>
  <r>
    <x v="5955"/>
    <s v="CA-2016-155796"/>
    <x v="7"/>
    <d v="2016-11-15T00:00:00"/>
    <s v="Second Class"/>
    <s v="TS-21430"/>
    <x v="747"/>
    <x v="1"/>
    <x v="0"/>
    <s v="Reading"/>
    <x v="9"/>
    <n v="19601"/>
    <x v="3"/>
    <s v="FUR-BO-10002545"/>
    <x v="0"/>
    <x v="0"/>
    <x v="37"/>
    <x v="3533"/>
    <n v="4"/>
    <n v="0.5"/>
    <x v="4917"/>
    <x v="3"/>
    <x v="0"/>
    <n v="0.5"/>
    <n v="0.14285714285714285"/>
  </r>
  <r>
    <x v="5956"/>
    <s v="CA-2018-127138"/>
    <x v="299"/>
    <d v="2018-03-15T00:00:00"/>
    <s v="Second Class"/>
    <s v="DK-13225"/>
    <x v="158"/>
    <x v="1"/>
    <x v="0"/>
    <s v="San Francisco"/>
    <x v="1"/>
    <n v="94109"/>
    <x v="1"/>
    <s v="OFF-ST-10002756"/>
    <x v="1"/>
    <x v="4"/>
    <x v="273"/>
    <x v="4217"/>
    <n v="5"/>
    <n v="0"/>
    <x v="4918"/>
    <x v="1"/>
    <x v="0"/>
    <n v="0.25"/>
    <n v="5.2631578947368418E-2"/>
  </r>
  <r>
    <x v="5957"/>
    <s v="CA-2018-127138"/>
    <x v="299"/>
    <d v="2018-03-15T00:00:00"/>
    <s v="Second Class"/>
    <s v="DK-13225"/>
    <x v="158"/>
    <x v="1"/>
    <x v="0"/>
    <s v="San Francisco"/>
    <x v="1"/>
    <n v="94109"/>
    <x v="1"/>
    <s v="OFF-AP-10003842"/>
    <x v="1"/>
    <x v="9"/>
    <x v="1256"/>
    <x v="901"/>
    <n v="5"/>
    <n v="0"/>
    <x v="4733"/>
    <x v="1"/>
    <x v="0"/>
    <n v="0.25"/>
    <n v="5.2631578947368418E-2"/>
  </r>
  <r>
    <x v="5958"/>
    <s v="CA-2018-127138"/>
    <x v="299"/>
    <d v="2018-03-15T00:00:00"/>
    <s v="Second Class"/>
    <s v="DK-13225"/>
    <x v="158"/>
    <x v="1"/>
    <x v="0"/>
    <s v="San Francisco"/>
    <x v="1"/>
    <n v="94109"/>
    <x v="1"/>
    <s v="OFF-EN-10004459"/>
    <x v="1"/>
    <x v="12"/>
    <x v="661"/>
    <x v="2484"/>
    <n v="4"/>
    <n v="0"/>
    <x v="4470"/>
    <x v="1"/>
    <x v="0"/>
    <n v="0.25"/>
    <n v="5.2631578947368418E-2"/>
  </r>
  <r>
    <x v="5959"/>
    <s v="CA-2018-127138"/>
    <x v="299"/>
    <d v="2018-03-15T00:00:00"/>
    <s v="Second Class"/>
    <s v="DK-13225"/>
    <x v="158"/>
    <x v="1"/>
    <x v="0"/>
    <s v="San Francisco"/>
    <x v="1"/>
    <n v="94109"/>
    <x v="1"/>
    <s v="FUR-CH-10003746"/>
    <x v="0"/>
    <x v="1"/>
    <x v="623"/>
    <x v="4218"/>
    <n v="3"/>
    <n v="0.2"/>
    <x v="4919"/>
    <x v="1"/>
    <x v="0"/>
    <n v="0.25"/>
    <n v="5.2631578947368418E-2"/>
  </r>
  <r>
    <x v="5960"/>
    <s v="CA-2019-150602"/>
    <x v="839"/>
    <d v="2019-02-14T00:00:00"/>
    <s v="Second Class"/>
    <s v="ML-17395"/>
    <x v="504"/>
    <x v="1"/>
    <x v="0"/>
    <s v="Los Angeles"/>
    <x v="1"/>
    <n v="90045"/>
    <x v="1"/>
    <s v="FUR-FU-10003142"/>
    <x v="0"/>
    <x v="5"/>
    <x v="1210"/>
    <x v="3131"/>
    <n v="4"/>
    <n v="0"/>
    <x v="4920"/>
    <x v="1"/>
    <x v="0"/>
    <n v="1"/>
    <n v="0.05"/>
  </r>
  <r>
    <x v="5961"/>
    <s v="CA-2016-140732"/>
    <x v="7"/>
    <d v="2016-11-13T00:00:00"/>
    <s v="Second Class"/>
    <s v="MA-17560"/>
    <x v="15"/>
    <x v="2"/>
    <x v="0"/>
    <s v="Los Angeles"/>
    <x v="1"/>
    <n v="90004"/>
    <x v="1"/>
    <s v="TEC-PH-10001425"/>
    <x v="2"/>
    <x v="7"/>
    <x v="516"/>
    <x v="4219"/>
    <n v="9"/>
    <n v="0.2"/>
    <x v="4921"/>
    <x v="1"/>
    <x v="0"/>
    <n v="0.33333333333333331"/>
    <n v="2.9411764705882353E-2"/>
  </r>
  <r>
    <x v="5962"/>
    <s v="CA-2016-140732"/>
    <x v="7"/>
    <d v="2016-11-13T00:00:00"/>
    <s v="Second Class"/>
    <s v="MA-17560"/>
    <x v="15"/>
    <x v="2"/>
    <x v="0"/>
    <s v="Los Angeles"/>
    <x v="1"/>
    <n v="90004"/>
    <x v="1"/>
    <s v="OFF-AP-10001626"/>
    <x v="1"/>
    <x v="9"/>
    <x v="1025"/>
    <x v="4034"/>
    <n v="2"/>
    <n v="0"/>
    <x v="4678"/>
    <x v="1"/>
    <x v="0"/>
    <n v="0.33333333333333331"/>
    <n v="2.9411764705882353E-2"/>
  </r>
  <r>
    <x v="5963"/>
    <s v="CA-2016-140732"/>
    <x v="7"/>
    <d v="2016-11-13T00:00:00"/>
    <s v="Second Class"/>
    <s v="MA-17560"/>
    <x v="15"/>
    <x v="2"/>
    <x v="0"/>
    <s v="Los Angeles"/>
    <x v="1"/>
    <n v="90004"/>
    <x v="1"/>
    <s v="OFF-PA-10003625"/>
    <x v="1"/>
    <x v="10"/>
    <x v="757"/>
    <x v="1862"/>
    <n v="4"/>
    <n v="0"/>
    <x v="1997"/>
    <x v="1"/>
    <x v="0"/>
    <n v="0.33333333333333331"/>
    <n v="2.9411764705882353E-2"/>
  </r>
  <r>
    <x v="5964"/>
    <s v="CA-2019-119011"/>
    <x v="648"/>
    <d v="2019-08-25T00:00:00"/>
    <s v="Standard Class"/>
    <s v="LR-17035"/>
    <x v="756"/>
    <x v="1"/>
    <x v="0"/>
    <s v="San Francisco"/>
    <x v="1"/>
    <n v="94109"/>
    <x v="1"/>
    <s v="OFF-SU-10004768"/>
    <x v="1"/>
    <x v="14"/>
    <x v="1308"/>
    <x v="1711"/>
    <n v="3"/>
    <n v="0"/>
    <x v="4922"/>
    <x v="1"/>
    <x v="0"/>
    <n v="0.33333333333333331"/>
    <n v="8.3333333333333329E-2"/>
  </r>
  <r>
    <x v="5965"/>
    <s v="CA-2019-119011"/>
    <x v="648"/>
    <d v="2019-08-25T00:00:00"/>
    <s v="Standard Class"/>
    <s v="LR-17035"/>
    <x v="756"/>
    <x v="1"/>
    <x v="0"/>
    <s v="San Francisco"/>
    <x v="1"/>
    <n v="94109"/>
    <x v="1"/>
    <s v="OFF-ST-10000777"/>
    <x v="1"/>
    <x v="4"/>
    <x v="117"/>
    <x v="118"/>
    <n v="6"/>
    <n v="0"/>
    <x v="120"/>
    <x v="1"/>
    <x v="0"/>
    <n v="0.33333333333333331"/>
    <n v="8.3333333333333329E-2"/>
  </r>
  <r>
    <x v="5966"/>
    <s v="CA-2019-119011"/>
    <x v="648"/>
    <d v="2019-08-25T00:00:00"/>
    <s v="Standard Class"/>
    <s v="LR-17035"/>
    <x v="756"/>
    <x v="1"/>
    <x v="0"/>
    <s v="San Francisco"/>
    <x v="1"/>
    <n v="94109"/>
    <x v="1"/>
    <s v="TEC-PH-10003171"/>
    <x v="2"/>
    <x v="7"/>
    <x v="1504"/>
    <x v="4220"/>
    <n v="3"/>
    <n v="0.2"/>
    <x v="4923"/>
    <x v="1"/>
    <x v="0"/>
    <n v="0.33333333333333331"/>
    <n v="8.3333333333333329E-2"/>
  </r>
  <r>
    <x v="5967"/>
    <s v="CA-2018-166912"/>
    <x v="804"/>
    <d v="2018-01-17T00:00:00"/>
    <s v="First Class"/>
    <s v="BE-11335"/>
    <x v="336"/>
    <x v="2"/>
    <x v="0"/>
    <s v="New York City"/>
    <x v="15"/>
    <n v="10009"/>
    <x v="3"/>
    <s v="OFF-PA-10001033"/>
    <x v="1"/>
    <x v="10"/>
    <x v="1509"/>
    <x v="2658"/>
    <n v="2"/>
    <n v="0"/>
    <x v="2934"/>
    <x v="3"/>
    <x v="0"/>
    <n v="1"/>
    <n v="0.1111111111111111"/>
  </r>
  <r>
    <x v="5968"/>
    <s v="CA-2016-141726"/>
    <x v="836"/>
    <d v="2016-07-22T00:00:00"/>
    <s v="First Class"/>
    <s v="CC-12145"/>
    <x v="230"/>
    <x v="0"/>
    <x v="0"/>
    <s v="San Diego"/>
    <x v="1"/>
    <n v="92105"/>
    <x v="1"/>
    <s v="OFF-PA-10000418"/>
    <x v="1"/>
    <x v="10"/>
    <x v="970"/>
    <x v="2840"/>
    <n v="1"/>
    <n v="0"/>
    <x v="3157"/>
    <x v="1"/>
    <x v="1"/>
    <n v="0.25"/>
    <n v="9.0909090909090912E-2"/>
  </r>
  <r>
    <x v="5969"/>
    <s v="CA-2016-141726"/>
    <x v="836"/>
    <d v="2016-07-22T00:00:00"/>
    <s v="First Class"/>
    <s v="CC-12145"/>
    <x v="230"/>
    <x v="0"/>
    <x v="0"/>
    <s v="San Diego"/>
    <x v="1"/>
    <n v="92105"/>
    <x v="1"/>
    <s v="OFF-BI-10001982"/>
    <x v="1"/>
    <x v="8"/>
    <x v="304"/>
    <x v="4221"/>
    <n v="2"/>
    <n v="0.2"/>
    <x v="4924"/>
    <x v="1"/>
    <x v="1"/>
    <n v="0.25"/>
    <n v="9.0909090909090912E-2"/>
  </r>
  <r>
    <x v="5970"/>
    <s v="CA-2016-141726"/>
    <x v="836"/>
    <d v="2016-07-22T00:00:00"/>
    <s v="First Class"/>
    <s v="CC-12145"/>
    <x v="230"/>
    <x v="0"/>
    <x v="0"/>
    <s v="San Diego"/>
    <x v="1"/>
    <n v="92105"/>
    <x v="1"/>
    <s v="OFF-PA-10002230"/>
    <x v="1"/>
    <x v="10"/>
    <x v="389"/>
    <x v="548"/>
    <n v="4"/>
    <n v="0"/>
    <x v="557"/>
    <x v="1"/>
    <x v="1"/>
    <n v="0.25"/>
    <n v="9.0909090909090912E-2"/>
  </r>
  <r>
    <x v="5971"/>
    <s v="CA-2016-141726"/>
    <x v="836"/>
    <d v="2016-07-22T00:00:00"/>
    <s v="First Class"/>
    <s v="CC-12145"/>
    <x v="230"/>
    <x v="0"/>
    <x v="0"/>
    <s v="San Diego"/>
    <x v="1"/>
    <n v="92105"/>
    <x v="1"/>
    <s v="FUR-FU-10003577"/>
    <x v="0"/>
    <x v="5"/>
    <x v="613"/>
    <x v="4222"/>
    <n v="3"/>
    <n v="0"/>
    <x v="4925"/>
    <x v="1"/>
    <x v="1"/>
    <n v="0.25"/>
    <n v="9.0909090909090912E-2"/>
  </r>
  <r>
    <x v="5972"/>
    <s v="CA-2019-115105"/>
    <x v="695"/>
    <d v="2019-02-11T00:00:00"/>
    <s v="Standard Class"/>
    <s v="BD-11770"/>
    <x v="420"/>
    <x v="0"/>
    <x v="0"/>
    <s v="New York City"/>
    <x v="15"/>
    <n v="10024"/>
    <x v="3"/>
    <s v="FUR-BO-10001811"/>
    <x v="0"/>
    <x v="0"/>
    <x v="787"/>
    <x v="3028"/>
    <n v="1"/>
    <n v="0.2"/>
    <x v="4926"/>
    <x v="3"/>
    <x v="0"/>
    <n v="1"/>
    <n v="0.1"/>
  </r>
  <r>
    <x v="5973"/>
    <s v="CA-2017-143980"/>
    <x v="707"/>
    <d v="2017-12-29T00:00:00"/>
    <s v="Standard Class"/>
    <s v="JK-15640"/>
    <x v="82"/>
    <x v="2"/>
    <x v="0"/>
    <s v="New York City"/>
    <x v="15"/>
    <n v="10011"/>
    <x v="3"/>
    <s v="OFF-AP-10003779"/>
    <x v="1"/>
    <x v="9"/>
    <x v="1457"/>
    <x v="4223"/>
    <n v="2"/>
    <n v="0"/>
    <x v="4927"/>
    <x v="3"/>
    <x v="0"/>
    <n v="1"/>
    <n v="8.3333333333333329E-2"/>
  </r>
  <r>
    <x v="5974"/>
    <s v="CA-2018-135636"/>
    <x v="750"/>
    <d v="2018-10-13T00:00:00"/>
    <s v="Standard Class"/>
    <s v="DB-13615"/>
    <x v="140"/>
    <x v="0"/>
    <x v="0"/>
    <s v="Charlotte"/>
    <x v="3"/>
    <n v="28205"/>
    <x v="0"/>
    <s v="OFF-ST-10000676"/>
    <x v="1"/>
    <x v="4"/>
    <x v="880"/>
    <x v="4224"/>
    <n v="5"/>
    <n v="0.2"/>
    <x v="4928"/>
    <x v="0"/>
    <x v="0"/>
    <n v="1"/>
    <n v="9.0909090909090912E-2"/>
  </r>
  <r>
    <x v="5975"/>
    <s v="CA-2019-102155"/>
    <x v="1002"/>
    <d v="2019-07-17T00:00:00"/>
    <s v="Standard Class"/>
    <s v="RR-19525"/>
    <x v="645"/>
    <x v="1"/>
    <x v="0"/>
    <s v="Overland Park"/>
    <x v="41"/>
    <n v="66212"/>
    <x v="2"/>
    <s v="OFF-ST-10001496"/>
    <x v="1"/>
    <x v="4"/>
    <x v="733"/>
    <x v="2936"/>
    <n v="2"/>
    <n v="0"/>
    <x v="3272"/>
    <x v="2"/>
    <x v="0"/>
    <n v="0.5"/>
    <n v="0.1"/>
  </r>
  <r>
    <x v="5976"/>
    <s v="CA-2019-102155"/>
    <x v="1002"/>
    <d v="2019-07-17T00:00:00"/>
    <s v="Standard Class"/>
    <s v="RR-19525"/>
    <x v="645"/>
    <x v="1"/>
    <x v="0"/>
    <s v="Overland Park"/>
    <x v="41"/>
    <n v="66212"/>
    <x v="2"/>
    <s v="OFF-PA-10003673"/>
    <x v="1"/>
    <x v="10"/>
    <x v="980"/>
    <x v="4225"/>
    <n v="2"/>
    <n v="0"/>
    <x v="4929"/>
    <x v="2"/>
    <x v="0"/>
    <n v="0.5"/>
    <n v="0.1"/>
  </r>
  <r>
    <x v="5977"/>
    <s v="CA-2019-116953"/>
    <x v="558"/>
    <d v="2019-04-25T00:00:00"/>
    <s v="First Class"/>
    <s v="SV-20935"/>
    <x v="603"/>
    <x v="0"/>
    <x v="0"/>
    <s v="Mesa"/>
    <x v="16"/>
    <n v="85204"/>
    <x v="1"/>
    <s v="TEC-PH-10004614"/>
    <x v="2"/>
    <x v="7"/>
    <x v="302"/>
    <x v="4226"/>
    <n v="10"/>
    <n v="0.2"/>
    <x v="4930"/>
    <x v="1"/>
    <x v="0"/>
    <n v="1"/>
    <n v="7.6923076923076927E-2"/>
  </r>
  <r>
    <x v="5978"/>
    <s v="CA-2016-117765"/>
    <x v="557"/>
    <d v="2016-09-13T00:00:00"/>
    <s v="Standard Class"/>
    <s v="RB-19465"/>
    <x v="46"/>
    <x v="2"/>
    <x v="0"/>
    <s v="Tulsa"/>
    <x v="26"/>
    <n v="74133"/>
    <x v="2"/>
    <s v="FUR-TA-10001039"/>
    <x v="0"/>
    <x v="3"/>
    <x v="832"/>
    <x v="4227"/>
    <n v="5"/>
    <n v="0"/>
    <x v="4931"/>
    <x v="2"/>
    <x v="0"/>
    <n v="0.25"/>
    <n v="4.3478260869565216E-2"/>
  </r>
  <r>
    <x v="5979"/>
    <s v="CA-2016-117765"/>
    <x v="557"/>
    <d v="2016-09-13T00:00:00"/>
    <s v="Standard Class"/>
    <s v="RB-19465"/>
    <x v="46"/>
    <x v="2"/>
    <x v="0"/>
    <s v="Tulsa"/>
    <x v="26"/>
    <n v="74133"/>
    <x v="2"/>
    <s v="OFF-BI-10000474"/>
    <x v="1"/>
    <x v="8"/>
    <x v="27"/>
    <x v="4228"/>
    <n v="2"/>
    <n v="0"/>
    <x v="4932"/>
    <x v="2"/>
    <x v="0"/>
    <n v="0.25"/>
    <n v="4.3478260869565216E-2"/>
  </r>
  <r>
    <x v="5980"/>
    <s v="CA-2016-117765"/>
    <x v="557"/>
    <d v="2016-09-13T00:00:00"/>
    <s v="Standard Class"/>
    <s v="RB-19465"/>
    <x v="46"/>
    <x v="2"/>
    <x v="0"/>
    <s v="Tulsa"/>
    <x v="26"/>
    <n v="74133"/>
    <x v="2"/>
    <s v="FUR-CH-10004698"/>
    <x v="0"/>
    <x v="1"/>
    <x v="168"/>
    <x v="4229"/>
    <n v="2"/>
    <n v="0"/>
    <x v="4933"/>
    <x v="2"/>
    <x v="0"/>
    <n v="0.25"/>
    <n v="4.3478260869565216E-2"/>
  </r>
  <r>
    <x v="5981"/>
    <s v="CA-2016-117765"/>
    <x v="557"/>
    <d v="2016-09-13T00:00:00"/>
    <s v="Standard Class"/>
    <s v="RB-19465"/>
    <x v="46"/>
    <x v="2"/>
    <x v="0"/>
    <s v="Tulsa"/>
    <x v="26"/>
    <n v="74133"/>
    <x v="2"/>
    <s v="OFF-ST-10003327"/>
    <x v="1"/>
    <x v="4"/>
    <x v="337"/>
    <x v="4230"/>
    <n v="2"/>
    <n v="0"/>
    <x v="4934"/>
    <x v="2"/>
    <x v="0"/>
    <n v="0.25"/>
    <n v="4.3478260869565216E-2"/>
  </r>
  <r>
    <x v="5982"/>
    <s v="CA-2018-114895"/>
    <x v="831"/>
    <d v="2018-11-28T00:00:00"/>
    <s v="Standard Class"/>
    <s v="MV-18190"/>
    <x v="160"/>
    <x v="0"/>
    <x v="0"/>
    <s v="New York City"/>
    <x v="15"/>
    <n v="10035"/>
    <x v="3"/>
    <s v="OFF-PA-10000232"/>
    <x v="1"/>
    <x v="10"/>
    <x v="1631"/>
    <x v="91"/>
    <n v="2"/>
    <n v="0"/>
    <x v="2056"/>
    <x v="3"/>
    <x v="0"/>
    <n v="1"/>
    <n v="9.0909090909090912E-2"/>
  </r>
  <r>
    <x v="5983"/>
    <s v="CA-2019-112984"/>
    <x v="118"/>
    <d v="2019-09-18T00:00:00"/>
    <s v="Second Class"/>
    <s v="EH-14185"/>
    <x v="699"/>
    <x v="0"/>
    <x v="0"/>
    <s v="Philadelphia"/>
    <x v="9"/>
    <n v="19143"/>
    <x v="3"/>
    <s v="OFF-PA-10003657"/>
    <x v="1"/>
    <x v="10"/>
    <x v="630"/>
    <x v="3331"/>
    <n v="6"/>
    <n v="0.2"/>
    <x v="3764"/>
    <x v="3"/>
    <x v="0"/>
    <n v="1"/>
    <n v="0.125"/>
  </r>
  <r>
    <x v="5984"/>
    <s v="CA-2018-163776"/>
    <x v="1080"/>
    <d v="2018-07-25T00:00:00"/>
    <s v="Standard Class"/>
    <s v="JS-16030"/>
    <x v="559"/>
    <x v="0"/>
    <x v="0"/>
    <s v="Hattiesburg"/>
    <x v="35"/>
    <n v="39401"/>
    <x v="0"/>
    <s v="FUR-FU-10001185"/>
    <x v="0"/>
    <x v="5"/>
    <x v="1423"/>
    <x v="2324"/>
    <n v="6"/>
    <n v="0"/>
    <x v="2519"/>
    <x v="0"/>
    <x v="0"/>
    <n v="0.16666666666666666"/>
    <n v="5.5555555555555552E-2"/>
  </r>
  <r>
    <x v="5985"/>
    <s v="CA-2018-163776"/>
    <x v="1080"/>
    <d v="2018-07-25T00:00:00"/>
    <s v="Standard Class"/>
    <s v="JS-16030"/>
    <x v="559"/>
    <x v="0"/>
    <x v="0"/>
    <s v="Hattiesburg"/>
    <x v="35"/>
    <n v="39401"/>
    <x v="0"/>
    <s v="OFF-BI-10003007"/>
    <x v="1"/>
    <x v="8"/>
    <x v="1551"/>
    <x v="4231"/>
    <n v="2"/>
    <n v="0"/>
    <x v="4935"/>
    <x v="0"/>
    <x v="0"/>
    <n v="0.16666666666666666"/>
    <n v="5.5555555555555552E-2"/>
  </r>
  <r>
    <x v="5986"/>
    <s v="CA-2018-163776"/>
    <x v="1080"/>
    <d v="2018-07-25T00:00:00"/>
    <s v="Standard Class"/>
    <s v="JS-16030"/>
    <x v="559"/>
    <x v="0"/>
    <x v="0"/>
    <s v="Hattiesburg"/>
    <x v="35"/>
    <n v="39401"/>
    <x v="0"/>
    <s v="OFF-ST-10002485"/>
    <x v="1"/>
    <x v="4"/>
    <x v="211"/>
    <x v="1190"/>
    <n v="4"/>
    <n v="0"/>
    <x v="4936"/>
    <x v="0"/>
    <x v="0"/>
    <n v="0.16666666666666666"/>
    <n v="5.5555555555555552E-2"/>
  </r>
  <r>
    <x v="5987"/>
    <s v="CA-2018-163776"/>
    <x v="1080"/>
    <d v="2018-07-25T00:00:00"/>
    <s v="Standard Class"/>
    <s v="JS-16030"/>
    <x v="559"/>
    <x v="0"/>
    <x v="0"/>
    <s v="Hattiesburg"/>
    <x v="35"/>
    <n v="39401"/>
    <x v="0"/>
    <s v="OFF-PA-10001033"/>
    <x v="1"/>
    <x v="10"/>
    <x v="1509"/>
    <x v="4232"/>
    <n v="6"/>
    <n v="0"/>
    <x v="4937"/>
    <x v="0"/>
    <x v="0"/>
    <n v="0.16666666666666666"/>
    <n v="5.5555555555555552E-2"/>
  </r>
  <r>
    <x v="5988"/>
    <s v="CA-2018-163776"/>
    <x v="1080"/>
    <d v="2018-07-25T00:00:00"/>
    <s v="Standard Class"/>
    <s v="JS-16030"/>
    <x v="559"/>
    <x v="0"/>
    <x v="0"/>
    <s v="Hattiesburg"/>
    <x v="35"/>
    <n v="39401"/>
    <x v="0"/>
    <s v="OFF-BI-10000404"/>
    <x v="1"/>
    <x v="8"/>
    <x v="481"/>
    <x v="4233"/>
    <n v="1"/>
    <n v="0"/>
    <x v="4938"/>
    <x v="0"/>
    <x v="0"/>
    <n v="0.16666666666666666"/>
    <n v="5.5555555555555552E-2"/>
  </r>
  <r>
    <x v="5989"/>
    <s v="CA-2018-163776"/>
    <x v="1080"/>
    <d v="2018-07-25T00:00:00"/>
    <s v="Standard Class"/>
    <s v="JS-16030"/>
    <x v="559"/>
    <x v="0"/>
    <x v="0"/>
    <s v="Hattiesburg"/>
    <x v="35"/>
    <n v="39401"/>
    <x v="0"/>
    <s v="FUR-BO-10003546"/>
    <x v="0"/>
    <x v="0"/>
    <x v="1647"/>
    <x v="2465"/>
    <n v="5"/>
    <n v="0"/>
    <x v="4939"/>
    <x v="0"/>
    <x v="0"/>
    <n v="0.16666666666666666"/>
    <n v="5.5555555555555552E-2"/>
  </r>
  <r>
    <x v="5990"/>
    <s v="US-2019-163300"/>
    <x v="175"/>
    <d v="2019-09-21T00:00:00"/>
    <s v="Standard Class"/>
    <s v="ES-14020"/>
    <x v="301"/>
    <x v="0"/>
    <x v="0"/>
    <s v="Los Angeles"/>
    <x v="1"/>
    <n v="90049"/>
    <x v="1"/>
    <s v="OFF-BI-10004390"/>
    <x v="1"/>
    <x v="8"/>
    <x v="1164"/>
    <x v="4234"/>
    <n v="7"/>
    <n v="0.2"/>
    <x v="4940"/>
    <x v="1"/>
    <x v="0"/>
    <n v="0.33333333333333331"/>
    <n v="0.125"/>
  </r>
  <r>
    <x v="5991"/>
    <s v="US-2019-163300"/>
    <x v="175"/>
    <d v="2019-09-21T00:00:00"/>
    <s v="Standard Class"/>
    <s v="ES-14020"/>
    <x v="301"/>
    <x v="0"/>
    <x v="0"/>
    <s v="Los Angeles"/>
    <x v="1"/>
    <n v="90049"/>
    <x v="1"/>
    <s v="TEC-PH-10001700"/>
    <x v="2"/>
    <x v="7"/>
    <x v="195"/>
    <x v="4235"/>
    <n v="7"/>
    <n v="0.2"/>
    <x v="4941"/>
    <x v="1"/>
    <x v="0"/>
    <n v="0.33333333333333331"/>
    <n v="0.125"/>
  </r>
  <r>
    <x v="5992"/>
    <s v="US-2019-163300"/>
    <x v="175"/>
    <d v="2019-09-21T00:00:00"/>
    <s v="Standard Class"/>
    <s v="ES-14020"/>
    <x v="301"/>
    <x v="0"/>
    <x v="0"/>
    <s v="Los Angeles"/>
    <x v="1"/>
    <n v="90049"/>
    <x v="1"/>
    <s v="FUR-CH-10003396"/>
    <x v="0"/>
    <x v="1"/>
    <x v="390"/>
    <x v="4236"/>
    <n v="3"/>
    <n v="0.2"/>
    <x v="4942"/>
    <x v="1"/>
    <x v="0"/>
    <n v="0.33333333333333331"/>
    <n v="0.125"/>
  </r>
  <r>
    <x v="5993"/>
    <s v="CA-2018-162187"/>
    <x v="25"/>
    <d v="2018-12-11T00:00:00"/>
    <s v="Same Day"/>
    <s v="NS-18640"/>
    <x v="374"/>
    <x v="1"/>
    <x v="0"/>
    <s v="Columbus"/>
    <x v="24"/>
    <n v="43229"/>
    <x v="3"/>
    <s v="OFF-ST-10001558"/>
    <x v="1"/>
    <x v="4"/>
    <x v="719"/>
    <x v="647"/>
    <n v="5"/>
    <n v="0.2"/>
    <x v="4943"/>
    <x v="3"/>
    <x v="0"/>
    <n v="0.2"/>
    <n v="3.8461538461538464E-2"/>
  </r>
  <r>
    <x v="5994"/>
    <s v="CA-2018-162187"/>
    <x v="25"/>
    <d v="2018-12-11T00:00:00"/>
    <s v="Same Day"/>
    <s v="NS-18640"/>
    <x v="374"/>
    <x v="1"/>
    <x v="0"/>
    <s v="Columbus"/>
    <x v="24"/>
    <n v="43229"/>
    <x v="3"/>
    <s v="OFF-SU-10004782"/>
    <x v="1"/>
    <x v="14"/>
    <x v="1557"/>
    <x v="1933"/>
    <n v="2"/>
    <n v="0.2"/>
    <x v="4944"/>
    <x v="3"/>
    <x v="0"/>
    <n v="0.2"/>
    <n v="3.8461538461538464E-2"/>
  </r>
  <r>
    <x v="5995"/>
    <s v="CA-2018-162187"/>
    <x v="25"/>
    <d v="2018-12-11T00:00:00"/>
    <s v="Same Day"/>
    <s v="NS-18640"/>
    <x v="374"/>
    <x v="1"/>
    <x v="0"/>
    <s v="Columbus"/>
    <x v="24"/>
    <n v="43229"/>
    <x v="3"/>
    <s v="FUR-CH-10003298"/>
    <x v="0"/>
    <x v="1"/>
    <x v="1576"/>
    <x v="4237"/>
    <n v="5"/>
    <n v="0.3"/>
    <x v="4945"/>
    <x v="3"/>
    <x v="0"/>
    <n v="0.2"/>
    <n v="3.8461538461538464E-2"/>
  </r>
  <r>
    <x v="5996"/>
    <s v="CA-2018-162187"/>
    <x v="25"/>
    <d v="2018-12-11T00:00:00"/>
    <s v="Same Day"/>
    <s v="NS-18640"/>
    <x v="374"/>
    <x v="1"/>
    <x v="0"/>
    <s v="Columbus"/>
    <x v="24"/>
    <n v="43229"/>
    <x v="3"/>
    <s v="OFF-AP-10000576"/>
    <x v="1"/>
    <x v="9"/>
    <x v="850"/>
    <x v="2388"/>
    <n v="4"/>
    <n v="0.2"/>
    <x v="2597"/>
    <x v="3"/>
    <x v="0"/>
    <n v="0.2"/>
    <n v="3.8461538461538464E-2"/>
  </r>
  <r>
    <x v="5997"/>
    <s v="CA-2018-162187"/>
    <x v="25"/>
    <d v="2018-12-11T00:00:00"/>
    <s v="Same Day"/>
    <s v="NS-18640"/>
    <x v="374"/>
    <x v="1"/>
    <x v="0"/>
    <s v="Columbus"/>
    <x v="24"/>
    <n v="43229"/>
    <x v="3"/>
    <s v="FUR-TA-10003008"/>
    <x v="0"/>
    <x v="3"/>
    <x v="955"/>
    <x v="4238"/>
    <n v="3"/>
    <n v="0.4"/>
    <x v="4946"/>
    <x v="3"/>
    <x v="0"/>
    <n v="0.2"/>
    <n v="3.8461538461538464E-2"/>
  </r>
  <r>
    <x v="5998"/>
    <s v="US-2016-112991"/>
    <x v="325"/>
    <d v="2016-12-14T00:00:00"/>
    <s v="Standard Class"/>
    <s v="SH-19975"/>
    <x v="64"/>
    <x v="1"/>
    <x v="0"/>
    <s v="Caldwell"/>
    <x v="45"/>
    <n v="83605"/>
    <x v="1"/>
    <s v="FUR-CH-10001708"/>
    <x v="0"/>
    <x v="1"/>
    <x v="893"/>
    <x v="4239"/>
    <n v="3"/>
    <n v="0.2"/>
    <x v="4947"/>
    <x v="1"/>
    <x v="0"/>
    <n v="0.33333333333333331"/>
    <n v="3.4482758620689655E-2"/>
  </r>
  <r>
    <x v="5999"/>
    <s v="US-2016-112991"/>
    <x v="325"/>
    <d v="2016-12-14T00:00:00"/>
    <s v="Standard Class"/>
    <s v="SH-19975"/>
    <x v="64"/>
    <x v="1"/>
    <x v="0"/>
    <s v="Caldwell"/>
    <x v="45"/>
    <n v="83605"/>
    <x v="1"/>
    <s v="OFF-PA-10000019"/>
    <x v="1"/>
    <x v="10"/>
    <x v="711"/>
    <x v="243"/>
    <n v="4"/>
    <n v="0"/>
    <x v="245"/>
    <x v="1"/>
    <x v="0"/>
    <n v="0.33333333333333331"/>
    <n v="3.4482758620689655E-2"/>
  </r>
  <r>
    <x v="6000"/>
    <s v="US-2016-112991"/>
    <x v="325"/>
    <d v="2016-12-14T00:00:00"/>
    <s v="Standard Class"/>
    <s v="SH-19975"/>
    <x v="64"/>
    <x v="1"/>
    <x v="0"/>
    <s v="Caldwell"/>
    <x v="45"/>
    <n v="83605"/>
    <x v="1"/>
    <s v="OFF-PA-10002222"/>
    <x v="1"/>
    <x v="10"/>
    <x v="394"/>
    <x v="422"/>
    <n v="4"/>
    <n v="0"/>
    <x v="432"/>
    <x v="1"/>
    <x v="0"/>
    <n v="0.33333333333333331"/>
    <n v="3.4482758620689655E-2"/>
  </r>
  <r>
    <x v="6001"/>
    <s v="CA-2016-124079"/>
    <x v="736"/>
    <d v="2016-12-17T00:00:00"/>
    <s v="Standard Class"/>
    <s v="RF-19345"/>
    <x v="575"/>
    <x v="1"/>
    <x v="0"/>
    <s v="Phoenix"/>
    <x v="16"/>
    <n v="85023"/>
    <x v="1"/>
    <s v="FUR-FU-10002553"/>
    <x v="0"/>
    <x v="5"/>
    <x v="1130"/>
    <x v="4240"/>
    <n v="3"/>
    <n v="0.2"/>
    <x v="4948"/>
    <x v="1"/>
    <x v="0"/>
    <n v="0.5"/>
    <n v="6.25E-2"/>
  </r>
  <r>
    <x v="6002"/>
    <s v="CA-2016-124079"/>
    <x v="736"/>
    <d v="2016-12-17T00:00:00"/>
    <s v="Standard Class"/>
    <s v="RF-19345"/>
    <x v="575"/>
    <x v="1"/>
    <x v="0"/>
    <s v="Phoenix"/>
    <x v="16"/>
    <n v="85023"/>
    <x v="1"/>
    <s v="OFF-BI-10002103"/>
    <x v="1"/>
    <x v="8"/>
    <x v="530"/>
    <x v="4004"/>
    <n v="2"/>
    <n v="0.7"/>
    <x v="4633"/>
    <x v="1"/>
    <x v="0"/>
    <n v="0.5"/>
    <n v="6.25E-2"/>
  </r>
  <r>
    <x v="6003"/>
    <s v="US-2019-146878"/>
    <x v="296"/>
    <d v="2019-09-27T00:00:00"/>
    <s v="Standard Class"/>
    <s v="DL-12865"/>
    <x v="297"/>
    <x v="0"/>
    <x v="0"/>
    <s v="Miami"/>
    <x v="2"/>
    <n v="33142"/>
    <x v="0"/>
    <s v="OFF-BI-10002794"/>
    <x v="1"/>
    <x v="8"/>
    <x v="102"/>
    <x v="4241"/>
    <n v="1"/>
    <n v="0.7"/>
    <x v="4949"/>
    <x v="0"/>
    <x v="0"/>
    <n v="1"/>
    <n v="7.1428571428571425E-2"/>
  </r>
  <r>
    <x v="6004"/>
    <s v="CA-2019-107244"/>
    <x v="210"/>
    <d v="2019-09-11T00:00:00"/>
    <s v="Standard Class"/>
    <s v="AG-10390"/>
    <x v="369"/>
    <x v="0"/>
    <x v="0"/>
    <s v="Los Angeles"/>
    <x v="1"/>
    <n v="90004"/>
    <x v="1"/>
    <s v="FUR-FU-10002597"/>
    <x v="0"/>
    <x v="5"/>
    <x v="627"/>
    <x v="2401"/>
    <n v="4"/>
    <n v="0"/>
    <x v="2615"/>
    <x v="1"/>
    <x v="0"/>
    <n v="1"/>
    <n v="0.125"/>
  </r>
  <r>
    <x v="6005"/>
    <s v="CA-2017-100657"/>
    <x v="121"/>
    <d v="2017-11-07T00:00:00"/>
    <s v="Standard Class"/>
    <s v="SW-20245"/>
    <x v="573"/>
    <x v="0"/>
    <x v="0"/>
    <s v="Troy"/>
    <x v="15"/>
    <n v="12180"/>
    <x v="3"/>
    <s v="FUR-CH-10003535"/>
    <x v="0"/>
    <x v="1"/>
    <x v="1522"/>
    <x v="4242"/>
    <n v="2"/>
    <n v="0.1"/>
    <x v="4950"/>
    <x v="3"/>
    <x v="0"/>
    <n v="1"/>
    <n v="0.1"/>
  </r>
  <r>
    <x v="6006"/>
    <s v="CA-2019-129581"/>
    <x v="157"/>
    <d v="2019-12-18T00:00:00"/>
    <s v="Standard Class"/>
    <s v="KN-16390"/>
    <x v="471"/>
    <x v="1"/>
    <x v="0"/>
    <s v="New Bedford"/>
    <x v="31"/>
    <n v="2740"/>
    <x v="3"/>
    <s v="TEC-PH-10001527"/>
    <x v="2"/>
    <x v="7"/>
    <x v="1285"/>
    <x v="3680"/>
    <n v="3"/>
    <n v="0"/>
    <x v="4208"/>
    <x v="3"/>
    <x v="0"/>
    <n v="1"/>
    <n v="5.8823529411764705E-2"/>
  </r>
  <r>
    <x v="6007"/>
    <s v="CA-2019-129028"/>
    <x v="719"/>
    <d v="2019-04-03T00:00:00"/>
    <s v="First Class"/>
    <s v="GB-14530"/>
    <x v="334"/>
    <x v="1"/>
    <x v="0"/>
    <s v="Florence"/>
    <x v="20"/>
    <n v="29501"/>
    <x v="0"/>
    <s v="FUR-FU-10004006"/>
    <x v="0"/>
    <x v="5"/>
    <x v="101"/>
    <x v="4180"/>
    <n v="3"/>
    <n v="0"/>
    <x v="4864"/>
    <x v="0"/>
    <x v="0"/>
    <n v="1"/>
    <n v="0.05"/>
  </r>
  <r>
    <x v="6008"/>
    <s v="CA-2017-135580"/>
    <x v="1081"/>
    <d v="2018-01-03T00:00:00"/>
    <s v="Standard Class"/>
    <s v="CL-12565"/>
    <x v="52"/>
    <x v="0"/>
    <x v="0"/>
    <s v="Los Angeles"/>
    <x v="1"/>
    <n v="90049"/>
    <x v="1"/>
    <s v="OFF-PA-10000595"/>
    <x v="1"/>
    <x v="10"/>
    <x v="1126"/>
    <x v="4243"/>
    <n v="3"/>
    <n v="0"/>
    <x v="4951"/>
    <x v="1"/>
    <x v="1"/>
    <n v="0.2"/>
    <n v="3.5714285714285712E-2"/>
  </r>
  <r>
    <x v="6009"/>
    <s v="CA-2017-135580"/>
    <x v="1081"/>
    <d v="2018-01-03T00:00:00"/>
    <s v="Standard Class"/>
    <s v="CL-12565"/>
    <x v="52"/>
    <x v="0"/>
    <x v="0"/>
    <s v="Los Angeles"/>
    <x v="1"/>
    <n v="90049"/>
    <x v="1"/>
    <s v="OFF-ST-10000798"/>
    <x v="1"/>
    <x v="4"/>
    <x v="352"/>
    <x v="4244"/>
    <n v="3"/>
    <n v="0"/>
    <x v="4952"/>
    <x v="1"/>
    <x v="1"/>
    <n v="0.2"/>
    <n v="3.5714285714285712E-2"/>
  </r>
  <r>
    <x v="6010"/>
    <s v="CA-2017-135580"/>
    <x v="1081"/>
    <d v="2018-01-03T00:00:00"/>
    <s v="Standard Class"/>
    <s v="CL-12565"/>
    <x v="52"/>
    <x v="0"/>
    <x v="0"/>
    <s v="Los Angeles"/>
    <x v="1"/>
    <n v="90049"/>
    <x v="1"/>
    <s v="TEC-MA-10004002"/>
    <x v="2"/>
    <x v="15"/>
    <x v="668"/>
    <x v="4245"/>
    <n v="6"/>
    <n v="0.2"/>
    <x v="4953"/>
    <x v="1"/>
    <x v="1"/>
    <n v="0.2"/>
    <n v="3.5714285714285712E-2"/>
  </r>
  <r>
    <x v="6011"/>
    <s v="CA-2017-135580"/>
    <x v="1081"/>
    <d v="2018-01-03T00:00:00"/>
    <s v="Standard Class"/>
    <s v="CL-12565"/>
    <x v="52"/>
    <x v="0"/>
    <x v="0"/>
    <s v="Los Angeles"/>
    <x v="1"/>
    <n v="90049"/>
    <x v="1"/>
    <s v="OFF-EN-10003296"/>
    <x v="1"/>
    <x v="12"/>
    <x v="232"/>
    <x v="3439"/>
    <n v="3"/>
    <n v="0"/>
    <x v="3903"/>
    <x v="1"/>
    <x v="1"/>
    <n v="0.2"/>
    <n v="3.5714285714285712E-2"/>
  </r>
  <r>
    <x v="6012"/>
    <s v="CA-2017-135580"/>
    <x v="1081"/>
    <d v="2018-01-03T00:00:00"/>
    <s v="Standard Class"/>
    <s v="CL-12565"/>
    <x v="52"/>
    <x v="0"/>
    <x v="0"/>
    <s v="Los Angeles"/>
    <x v="1"/>
    <n v="90049"/>
    <x v="1"/>
    <s v="TEC-PH-10004345"/>
    <x v="2"/>
    <x v="7"/>
    <x v="1176"/>
    <x v="4246"/>
    <n v="3"/>
    <n v="0.2"/>
    <x v="4954"/>
    <x v="1"/>
    <x v="1"/>
    <n v="0.2"/>
    <n v="3.5714285714285712E-2"/>
  </r>
  <r>
    <x v="6013"/>
    <s v="CA-2018-159016"/>
    <x v="612"/>
    <d v="2018-03-11T00:00:00"/>
    <s v="First Class"/>
    <s v="KF-16285"/>
    <x v="580"/>
    <x v="2"/>
    <x v="0"/>
    <s v="Los Angeles"/>
    <x v="1"/>
    <n v="90008"/>
    <x v="1"/>
    <s v="OFF-PA-10004405"/>
    <x v="1"/>
    <x v="10"/>
    <x v="1091"/>
    <x v="81"/>
    <n v="5"/>
    <n v="0"/>
    <x v="4955"/>
    <x v="1"/>
    <x v="0"/>
    <n v="0.5"/>
    <n v="5.5555555555555552E-2"/>
  </r>
  <r>
    <x v="6014"/>
    <s v="CA-2018-159016"/>
    <x v="612"/>
    <d v="2018-03-11T00:00:00"/>
    <s v="First Class"/>
    <s v="KF-16285"/>
    <x v="580"/>
    <x v="2"/>
    <x v="0"/>
    <s v="Los Angeles"/>
    <x v="1"/>
    <n v="90008"/>
    <x v="1"/>
    <s v="TEC-PH-10002885"/>
    <x v="2"/>
    <x v="7"/>
    <x v="1136"/>
    <x v="4247"/>
    <n v="8"/>
    <n v="0.2"/>
    <x v="4956"/>
    <x v="1"/>
    <x v="0"/>
    <n v="0.5"/>
    <n v="5.5555555555555552E-2"/>
  </r>
  <r>
    <x v="6015"/>
    <s v="CA-2016-102652"/>
    <x v="322"/>
    <d v="2016-04-12T00:00:00"/>
    <s v="Standard Class"/>
    <s v="AY-10555"/>
    <x v="672"/>
    <x v="1"/>
    <x v="0"/>
    <s v="Los Angeles"/>
    <x v="1"/>
    <n v="90049"/>
    <x v="1"/>
    <s v="FUR-FU-10000747"/>
    <x v="0"/>
    <x v="5"/>
    <x v="1751"/>
    <x v="1377"/>
    <n v="2"/>
    <n v="0"/>
    <x v="4820"/>
    <x v="1"/>
    <x v="1"/>
    <n v="0.25"/>
    <n v="0.1"/>
  </r>
  <r>
    <x v="6016"/>
    <s v="CA-2016-102652"/>
    <x v="322"/>
    <d v="2016-04-12T00:00:00"/>
    <s v="Standard Class"/>
    <s v="AY-10555"/>
    <x v="672"/>
    <x v="1"/>
    <x v="0"/>
    <s v="Los Angeles"/>
    <x v="1"/>
    <n v="90049"/>
    <x v="1"/>
    <s v="FUR-FU-10001918"/>
    <x v="0"/>
    <x v="5"/>
    <x v="283"/>
    <x v="907"/>
    <n v="7"/>
    <n v="0"/>
    <x v="940"/>
    <x v="1"/>
    <x v="1"/>
    <n v="0.25"/>
    <n v="0.1"/>
  </r>
  <r>
    <x v="6017"/>
    <s v="CA-2016-102652"/>
    <x v="322"/>
    <d v="2016-04-12T00:00:00"/>
    <s v="Standard Class"/>
    <s v="AY-10555"/>
    <x v="672"/>
    <x v="1"/>
    <x v="0"/>
    <s v="Los Angeles"/>
    <x v="1"/>
    <n v="90049"/>
    <x v="1"/>
    <s v="OFF-PA-10003309"/>
    <x v="1"/>
    <x v="10"/>
    <x v="1152"/>
    <x v="541"/>
    <n v="3"/>
    <n v="0"/>
    <x v="551"/>
    <x v="1"/>
    <x v="1"/>
    <n v="0.25"/>
    <n v="0.1"/>
  </r>
  <r>
    <x v="6018"/>
    <s v="CA-2016-102652"/>
    <x v="322"/>
    <d v="2016-04-12T00:00:00"/>
    <s v="Standard Class"/>
    <s v="AY-10555"/>
    <x v="672"/>
    <x v="1"/>
    <x v="0"/>
    <s v="Los Angeles"/>
    <x v="1"/>
    <n v="90049"/>
    <x v="1"/>
    <s v="OFF-PA-10001977"/>
    <x v="1"/>
    <x v="10"/>
    <x v="1473"/>
    <x v="447"/>
    <n v="1"/>
    <n v="0"/>
    <x v="458"/>
    <x v="1"/>
    <x v="1"/>
    <n v="0.25"/>
    <n v="0.1"/>
  </r>
  <r>
    <x v="6019"/>
    <s v="CA-2016-152422"/>
    <x v="1082"/>
    <d v="2016-10-10T00:00:00"/>
    <s v="Second Class"/>
    <s v="BD-11635"/>
    <x v="631"/>
    <x v="0"/>
    <x v="0"/>
    <s v="Columbus"/>
    <x v="24"/>
    <n v="43229"/>
    <x v="3"/>
    <s v="OFF-AP-10002892"/>
    <x v="1"/>
    <x v="9"/>
    <x v="9"/>
    <x v="2856"/>
    <n v="5"/>
    <n v="0.2"/>
    <x v="4957"/>
    <x v="3"/>
    <x v="0"/>
    <n v="1"/>
    <n v="0.2"/>
  </r>
  <r>
    <x v="6020"/>
    <s v="US-2018-156692"/>
    <x v="572"/>
    <d v="2018-08-13T00:00:00"/>
    <s v="Same Day"/>
    <s v="HG-15025"/>
    <x v="643"/>
    <x v="0"/>
    <x v="0"/>
    <s v="Kenner"/>
    <x v="28"/>
    <n v="70065"/>
    <x v="0"/>
    <s v="OFF-AP-10002222"/>
    <x v="1"/>
    <x v="9"/>
    <x v="360"/>
    <x v="1714"/>
    <n v="2"/>
    <n v="0"/>
    <x v="4693"/>
    <x v="0"/>
    <x v="0"/>
    <n v="0.5"/>
    <n v="9.0909090909090912E-2"/>
  </r>
  <r>
    <x v="6021"/>
    <s v="US-2018-156692"/>
    <x v="572"/>
    <d v="2018-08-13T00:00:00"/>
    <s v="Same Day"/>
    <s v="HG-15025"/>
    <x v="643"/>
    <x v="0"/>
    <x v="0"/>
    <s v="Kenner"/>
    <x v="28"/>
    <n v="70065"/>
    <x v="0"/>
    <s v="TEC-AC-10000158"/>
    <x v="2"/>
    <x v="11"/>
    <x v="357"/>
    <x v="2257"/>
    <n v="2"/>
    <n v="0"/>
    <x v="2439"/>
    <x v="0"/>
    <x v="0"/>
    <n v="0.5"/>
    <n v="9.0909090909090912E-2"/>
  </r>
  <r>
    <x v="6022"/>
    <s v="CA-2016-130869"/>
    <x v="664"/>
    <d v="2016-11-21T00:00:00"/>
    <s v="Standard Class"/>
    <s v="CB-12025"/>
    <x v="90"/>
    <x v="0"/>
    <x v="0"/>
    <s v="Cedar Hill"/>
    <x v="5"/>
    <n v="75104"/>
    <x v="2"/>
    <s v="OFF-EN-10002600"/>
    <x v="1"/>
    <x v="12"/>
    <x v="111"/>
    <x v="913"/>
    <n v="3"/>
    <n v="0.2"/>
    <x v="946"/>
    <x v="2"/>
    <x v="0"/>
    <n v="1"/>
    <n v="3.8461538461538464E-2"/>
  </r>
  <r>
    <x v="6023"/>
    <s v="US-2019-128832"/>
    <x v="558"/>
    <d v="2019-04-27T00:00:00"/>
    <s v="First Class"/>
    <s v="LS-16945"/>
    <x v="322"/>
    <x v="1"/>
    <x v="0"/>
    <s v="Providence"/>
    <x v="34"/>
    <n v="2908"/>
    <x v="3"/>
    <s v="TEC-AC-10004855"/>
    <x v="2"/>
    <x v="11"/>
    <x v="1056"/>
    <x v="3502"/>
    <n v="2"/>
    <n v="0"/>
    <x v="4958"/>
    <x v="3"/>
    <x v="0"/>
    <n v="1"/>
    <n v="7.1428571428571425E-2"/>
  </r>
  <r>
    <x v="6024"/>
    <s v="CA-2019-139717"/>
    <x v="1043"/>
    <d v="2019-08-26T00:00:00"/>
    <s v="Second Class"/>
    <s v="DM-13015"/>
    <x v="661"/>
    <x v="0"/>
    <x v="0"/>
    <s v="Lancaster"/>
    <x v="24"/>
    <n v="43130"/>
    <x v="3"/>
    <s v="OFF-AP-10000938"/>
    <x v="1"/>
    <x v="9"/>
    <x v="1712"/>
    <x v="4248"/>
    <n v="8"/>
    <n v="0.2"/>
    <x v="4959"/>
    <x v="3"/>
    <x v="0"/>
    <n v="0.5"/>
    <n v="0.05"/>
  </r>
  <r>
    <x v="6025"/>
    <s v="CA-2019-139717"/>
    <x v="1043"/>
    <d v="2019-08-26T00:00:00"/>
    <s v="Second Class"/>
    <s v="DM-13015"/>
    <x v="661"/>
    <x v="0"/>
    <x v="0"/>
    <s v="Lancaster"/>
    <x v="24"/>
    <n v="43130"/>
    <x v="3"/>
    <s v="OFF-PA-10002195"/>
    <x v="1"/>
    <x v="10"/>
    <x v="1552"/>
    <x v="563"/>
    <n v="2"/>
    <n v="0.2"/>
    <x v="4519"/>
    <x v="3"/>
    <x v="0"/>
    <n v="0.5"/>
    <n v="0.05"/>
  </r>
  <r>
    <x v="6026"/>
    <s v="CA-2019-136007"/>
    <x v="660"/>
    <d v="2019-03-02T00:00:00"/>
    <s v="Standard Class"/>
    <s v="AC-10615"/>
    <x v="556"/>
    <x v="1"/>
    <x v="0"/>
    <s v="Seattle"/>
    <x v="4"/>
    <n v="98115"/>
    <x v="1"/>
    <s v="OFF-FA-10002701"/>
    <x v="1"/>
    <x v="13"/>
    <x v="1458"/>
    <x v="3681"/>
    <n v="5"/>
    <n v="0"/>
    <x v="4960"/>
    <x v="1"/>
    <x v="0"/>
    <n v="0.5"/>
    <n v="5.5555555555555552E-2"/>
  </r>
  <r>
    <x v="6027"/>
    <s v="CA-2019-136007"/>
    <x v="660"/>
    <d v="2019-03-02T00:00:00"/>
    <s v="Standard Class"/>
    <s v="AC-10615"/>
    <x v="556"/>
    <x v="1"/>
    <x v="0"/>
    <s v="Seattle"/>
    <x v="4"/>
    <n v="98115"/>
    <x v="1"/>
    <s v="TEC-PH-10003589"/>
    <x v="2"/>
    <x v="7"/>
    <x v="826"/>
    <x v="1002"/>
    <n v="5"/>
    <n v="0.2"/>
    <x v="1041"/>
    <x v="1"/>
    <x v="0"/>
    <n v="0.5"/>
    <n v="5.5555555555555552E-2"/>
  </r>
  <r>
    <x v="6028"/>
    <s v="CA-2018-157364"/>
    <x v="258"/>
    <d v="2018-11-21T00:00:00"/>
    <s v="First Class"/>
    <s v="LT-17110"/>
    <x v="299"/>
    <x v="0"/>
    <x v="0"/>
    <s v="Jacksonville"/>
    <x v="3"/>
    <n v="28540"/>
    <x v="0"/>
    <s v="OFF-AR-10003752"/>
    <x v="1"/>
    <x v="6"/>
    <x v="684"/>
    <x v="4249"/>
    <n v="2"/>
    <n v="0.2"/>
    <x v="4961"/>
    <x v="0"/>
    <x v="0"/>
    <n v="1"/>
    <n v="7.1428571428571425E-2"/>
  </r>
  <r>
    <x v="6029"/>
    <s v="US-2018-112970"/>
    <x v="696"/>
    <d v="2018-11-15T00:00:00"/>
    <s v="First Class"/>
    <s v="TB-21250"/>
    <x v="621"/>
    <x v="0"/>
    <x v="0"/>
    <s v="Los Angeles"/>
    <x v="1"/>
    <n v="90049"/>
    <x v="1"/>
    <s v="OFF-AR-10003829"/>
    <x v="1"/>
    <x v="6"/>
    <x v="943"/>
    <x v="296"/>
    <n v="3"/>
    <n v="0"/>
    <x v="301"/>
    <x v="1"/>
    <x v="0"/>
    <n v="1"/>
    <n v="5.2631578947368418E-2"/>
  </r>
  <r>
    <x v="6030"/>
    <s v="US-2019-152492"/>
    <x v="91"/>
    <d v="2019-07-06T00:00:00"/>
    <s v="Same Day"/>
    <s v="AH-10585"/>
    <x v="738"/>
    <x v="0"/>
    <x v="0"/>
    <s v="Miami"/>
    <x v="2"/>
    <n v="33142"/>
    <x v="0"/>
    <s v="FUR-CH-10000155"/>
    <x v="0"/>
    <x v="1"/>
    <x v="1166"/>
    <x v="4250"/>
    <n v="1"/>
    <n v="0.2"/>
    <x v="4962"/>
    <x v="0"/>
    <x v="0"/>
    <n v="1"/>
    <n v="0.2"/>
  </r>
  <r>
    <x v="6031"/>
    <s v="CA-2018-101168"/>
    <x v="591"/>
    <d v="2019-01-01T00:00:00"/>
    <s v="Standard Class"/>
    <s v="SS-20140"/>
    <x v="164"/>
    <x v="1"/>
    <x v="0"/>
    <s v="Nashua"/>
    <x v="38"/>
    <n v="3060"/>
    <x v="3"/>
    <s v="FUR-FU-10003142"/>
    <x v="0"/>
    <x v="5"/>
    <x v="1210"/>
    <x v="3131"/>
    <n v="4"/>
    <n v="0"/>
    <x v="4920"/>
    <x v="3"/>
    <x v="0"/>
    <n v="1"/>
    <n v="4.7619047619047616E-2"/>
  </r>
  <r>
    <x v="6032"/>
    <s v="CA-2019-104010"/>
    <x v="756"/>
    <d v="2019-04-25T00:00:00"/>
    <s v="First Class"/>
    <s v="TD-20995"/>
    <x v="143"/>
    <x v="0"/>
    <x v="0"/>
    <s v="New York City"/>
    <x v="15"/>
    <n v="10011"/>
    <x v="3"/>
    <s v="OFF-SU-10001218"/>
    <x v="1"/>
    <x v="14"/>
    <x v="134"/>
    <x v="2803"/>
    <n v="5"/>
    <n v="0"/>
    <x v="3114"/>
    <x v="3"/>
    <x v="0"/>
    <n v="1"/>
    <n v="6.25E-2"/>
  </r>
  <r>
    <x v="6033"/>
    <s v="CA-2017-130253"/>
    <x v="639"/>
    <d v="2017-12-18T00:00:00"/>
    <s v="Standard Class"/>
    <s v="PP-18955"/>
    <x v="452"/>
    <x v="2"/>
    <x v="0"/>
    <s v="Los Angeles"/>
    <x v="1"/>
    <n v="90036"/>
    <x v="1"/>
    <s v="FUR-FU-10002963"/>
    <x v="0"/>
    <x v="5"/>
    <x v="1511"/>
    <x v="597"/>
    <n v="3"/>
    <n v="0"/>
    <x v="2907"/>
    <x v="1"/>
    <x v="0"/>
    <n v="1"/>
    <n v="2.9411764705882353E-2"/>
  </r>
  <r>
    <x v="6034"/>
    <s v="US-2017-155369"/>
    <x v="1083"/>
    <d v="2017-04-25T00:00:00"/>
    <s v="Standard Class"/>
    <s v="PG-18820"/>
    <x v="310"/>
    <x v="0"/>
    <x v="0"/>
    <s v="Carrollton"/>
    <x v="5"/>
    <n v="75007"/>
    <x v="2"/>
    <s v="OFF-AP-10002578"/>
    <x v="1"/>
    <x v="9"/>
    <x v="414"/>
    <x v="4251"/>
    <n v="2"/>
    <n v="0.8"/>
    <x v="4963"/>
    <x v="2"/>
    <x v="0"/>
    <n v="0.5"/>
    <n v="3.8461538461538464E-2"/>
  </r>
  <r>
    <x v="6035"/>
    <s v="US-2017-155369"/>
    <x v="1083"/>
    <d v="2017-04-25T00:00:00"/>
    <s v="Standard Class"/>
    <s v="PG-18820"/>
    <x v="310"/>
    <x v="0"/>
    <x v="0"/>
    <s v="Carrollton"/>
    <x v="5"/>
    <n v="75007"/>
    <x v="2"/>
    <s v="OFF-BI-10003925"/>
    <x v="1"/>
    <x v="8"/>
    <x v="758"/>
    <x v="4252"/>
    <n v="4"/>
    <n v="0.8"/>
    <x v="4964"/>
    <x v="2"/>
    <x v="0"/>
    <n v="0.5"/>
    <n v="3.8461538461538464E-2"/>
  </r>
  <r>
    <x v="6036"/>
    <s v="CA-2018-131205"/>
    <x v="913"/>
    <d v="2018-09-08T00:00:00"/>
    <s v="Standard Class"/>
    <s v="AA-10645"/>
    <x v="731"/>
    <x v="0"/>
    <x v="0"/>
    <s v="Georgetown"/>
    <x v="0"/>
    <n v="40324"/>
    <x v="0"/>
    <s v="FUR-FU-10003347"/>
    <x v="0"/>
    <x v="5"/>
    <x v="379"/>
    <x v="532"/>
    <n v="3"/>
    <n v="0"/>
    <x v="543"/>
    <x v="0"/>
    <x v="0"/>
    <n v="0.25"/>
    <n v="5.5555555555555552E-2"/>
  </r>
  <r>
    <x v="6037"/>
    <s v="CA-2018-131205"/>
    <x v="913"/>
    <d v="2018-09-08T00:00:00"/>
    <s v="Standard Class"/>
    <s v="AA-10645"/>
    <x v="731"/>
    <x v="0"/>
    <x v="0"/>
    <s v="Georgetown"/>
    <x v="0"/>
    <n v="40324"/>
    <x v="0"/>
    <s v="OFF-BI-10000315"/>
    <x v="1"/>
    <x v="8"/>
    <x v="412"/>
    <x v="3369"/>
    <n v="6"/>
    <n v="0"/>
    <x v="3806"/>
    <x v="0"/>
    <x v="0"/>
    <n v="0.25"/>
    <n v="5.5555555555555552E-2"/>
  </r>
  <r>
    <x v="6038"/>
    <s v="CA-2018-131205"/>
    <x v="913"/>
    <d v="2018-09-08T00:00:00"/>
    <s v="Standard Class"/>
    <s v="AA-10645"/>
    <x v="731"/>
    <x v="0"/>
    <x v="0"/>
    <s v="Georgetown"/>
    <x v="0"/>
    <n v="40324"/>
    <x v="0"/>
    <s v="OFF-ST-10002583"/>
    <x v="1"/>
    <x v="4"/>
    <x v="571"/>
    <x v="681"/>
    <n v="4"/>
    <n v="0"/>
    <x v="4965"/>
    <x v="0"/>
    <x v="0"/>
    <n v="0.25"/>
    <n v="5.5555555555555552E-2"/>
  </r>
  <r>
    <x v="6039"/>
    <s v="CA-2018-131205"/>
    <x v="913"/>
    <d v="2018-09-08T00:00:00"/>
    <s v="Standard Class"/>
    <s v="AA-10645"/>
    <x v="731"/>
    <x v="0"/>
    <x v="0"/>
    <s v="Georgetown"/>
    <x v="0"/>
    <n v="40324"/>
    <x v="0"/>
    <s v="OFF-AR-10003469"/>
    <x v="1"/>
    <x v="6"/>
    <x v="1258"/>
    <x v="267"/>
    <n v="3"/>
    <n v="0"/>
    <x v="4966"/>
    <x v="0"/>
    <x v="0"/>
    <n v="0.25"/>
    <n v="5.5555555555555552E-2"/>
  </r>
  <r>
    <x v="6040"/>
    <s v="CA-2019-122364"/>
    <x v="241"/>
    <d v="2019-09-29T00:00:00"/>
    <s v="Standard Class"/>
    <s v="FA-14230"/>
    <x v="135"/>
    <x v="1"/>
    <x v="0"/>
    <s v="Los Angeles"/>
    <x v="1"/>
    <n v="90008"/>
    <x v="1"/>
    <s v="TEC-PH-10001817"/>
    <x v="2"/>
    <x v="7"/>
    <x v="1106"/>
    <x v="4253"/>
    <n v="3"/>
    <n v="0.2"/>
    <x v="4967"/>
    <x v="1"/>
    <x v="0"/>
    <n v="0.5"/>
    <n v="5.8823529411764705E-2"/>
  </r>
  <r>
    <x v="6041"/>
    <s v="CA-2019-122364"/>
    <x v="241"/>
    <d v="2019-09-29T00:00:00"/>
    <s v="Standard Class"/>
    <s v="FA-14230"/>
    <x v="135"/>
    <x v="1"/>
    <x v="0"/>
    <s v="Los Angeles"/>
    <x v="1"/>
    <n v="90008"/>
    <x v="1"/>
    <s v="TEC-MA-10001031"/>
    <x v="2"/>
    <x v="15"/>
    <x v="1760"/>
    <x v="4254"/>
    <n v="3"/>
    <n v="0.2"/>
    <x v="4968"/>
    <x v="1"/>
    <x v="0"/>
    <n v="0.5"/>
    <n v="5.8823529411764705E-2"/>
  </r>
  <r>
    <x v="6042"/>
    <s v="CA-2018-117912"/>
    <x v="1084"/>
    <d v="2018-02-08T00:00:00"/>
    <s v="Standard Class"/>
    <s v="TB-21520"/>
    <x v="14"/>
    <x v="0"/>
    <x v="0"/>
    <s v="Sierra Vista"/>
    <x v="16"/>
    <n v="85635"/>
    <x v="1"/>
    <s v="FUR-FU-10002088"/>
    <x v="0"/>
    <x v="5"/>
    <x v="1093"/>
    <x v="325"/>
    <n v="2"/>
    <n v="0.2"/>
    <x v="2606"/>
    <x v="1"/>
    <x v="0"/>
    <n v="1"/>
    <n v="0.05"/>
  </r>
  <r>
    <x v="6043"/>
    <s v="CA-2019-145702"/>
    <x v="240"/>
    <d v="2019-05-24T00:00:00"/>
    <s v="Second Class"/>
    <s v="AH-10075"/>
    <x v="340"/>
    <x v="1"/>
    <x v="0"/>
    <s v="Knoxville"/>
    <x v="18"/>
    <n v="37918"/>
    <x v="0"/>
    <s v="FUR-CH-10001482"/>
    <x v="0"/>
    <x v="1"/>
    <x v="541"/>
    <x v="2361"/>
    <n v="3"/>
    <n v="0.2"/>
    <x v="2567"/>
    <x v="0"/>
    <x v="0"/>
    <n v="0.5"/>
    <n v="0.05"/>
  </r>
  <r>
    <x v="6044"/>
    <s v="CA-2019-145702"/>
    <x v="240"/>
    <d v="2019-05-24T00:00:00"/>
    <s v="Second Class"/>
    <s v="AH-10075"/>
    <x v="340"/>
    <x v="1"/>
    <x v="0"/>
    <s v="Knoxville"/>
    <x v="18"/>
    <n v="37918"/>
    <x v="0"/>
    <s v="OFF-PA-10001526"/>
    <x v="1"/>
    <x v="10"/>
    <x v="1039"/>
    <x v="2898"/>
    <n v="7"/>
    <n v="0.2"/>
    <x v="4969"/>
    <x v="0"/>
    <x v="0"/>
    <n v="0.5"/>
    <n v="0.05"/>
  </r>
  <r>
    <x v="6045"/>
    <s v="CA-2017-113215"/>
    <x v="37"/>
    <d v="2017-09-08T00:00:00"/>
    <s v="Standard Class"/>
    <s v="CP-12085"/>
    <x v="434"/>
    <x v="1"/>
    <x v="0"/>
    <s v="Tucson"/>
    <x v="16"/>
    <n v="85705"/>
    <x v="1"/>
    <s v="FUR-FU-10002937"/>
    <x v="0"/>
    <x v="5"/>
    <x v="1060"/>
    <x v="4255"/>
    <n v="3"/>
    <n v="0.2"/>
    <x v="4970"/>
    <x v="1"/>
    <x v="0"/>
    <n v="1"/>
    <n v="7.1428571428571425E-2"/>
  </r>
  <r>
    <x v="6046"/>
    <s v="CA-2018-154662"/>
    <x v="632"/>
    <d v="2018-06-16T00:00:00"/>
    <s v="Standard Class"/>
    <s v="BF-11215"/>
    <x v="682"/>
    <x v="2"/>
    <x v="0"/>
    <s v="Minneapolis"/>
    <x v="11"/>
    <n v="55407"/>
    <x v="2"/>
    <s v="FUR-TA-10001771"/>
    <x v="0"/>
    <x v="3"/>
    <x v="1733"/>
    <x v="4256"/>
    <n v="3"/>
    <n v="0"/>
    <x v="4971"/>
    <x v="2"/>
    <x v="0"/>
    <n v="1"/>
    <n v="0.125"/>
  </r>
  <r>
    <x v="6047"/>
    <s v="CA-2017-105571"/>
    <x v="209"/>
    <d v="2017-11-11T00:00:00"/>
    <s v="Standard Class"/>
    <s v="CP-12340"/>
    <x v="291"/>
    <x v="1"/>
    <x v="0"/>
    <s v="Miami"/>
    <x v="2"/>
    <n v="33142"/>
    <x v="0"/>
    <s v="OFF-BI-10003305"/>
    <x v="1"/>
    <x v="8"/>
    <x v="570"/>
    <x v="4257"/>
    <n v="9"/>
    <n v="0.7"/>
    <x v="4972"/>
    <x v="0"/>
    <x v="0"/>
    <n v="0.5"/>
    <n v="6.6666666666666666E-2"/>
  </r>
  <r>
    <x v="6048"/>
    <s v="CA-2017-105571"/>
    <x v="209"/>
    <d v="2017-11-11T00:00:00"/>
    <s v="Standard Class"/>
    <s v="CP-12340"/>
    <x v="291"/>
    <x v="1"/>
    <x v="0"/>
    <s v="Miami"/>
    <x v="2"/>
    <n v="33142"/>
    <x v="0"/>
    <s v="OFF-BI-10001359"/>
    <x v="1"/>
    <x v="8"/>
    <x v="1162"/>
    <x v="4258"/>
    <n v="5"/>
    <n v="0.7"/>
    <x v="4973"/>
    <x v="0"/>
    <x v="0"/>
    <n v="0.5"/>
    <n v="6.6666666666666666E-2"/>
  </r>
  <r>
    <x v="6049"/>
    <s v="CA-2018-152765"/>
    <x v="1085"/>
    <d v="2018-06-18T00:00:00"/>
    <s v="First Class"/>
    <s v="LS-17245"/>
    <x v="201"/>
    <x v="0"/>
    <x v="0"/>
    <s v="Houston"/>
    <x v="5"/>
    <n v="77036"/>
    <x v="2"/>
    <s v="OFF-PA-10000483"/>
    <x v="1"/>
    <x v="10"/>
    <x v="1681"/>
    <x v="4259"/>
    <n v="7"/>
    <n v="0.2"/>
    <x v="4974"/>
    <x v="2"/>
    <x v="0"/>
    <n v="1"/>
    <n v="8.3333333333333329E-2"/>
  </r>
  <r>
    <x v="6050"/>
    <s v="CA-2017-153878"/>
    <x v="334"/>
    <d v="2017-04-30T00:00:00"/>
    <s v="Standard Class"/>
    <s v="TS-21655"/>
    <x v="772"/>
    <x v="0"/>
    <x v="0"/>
    <s v="Milwaukee"/>
    <x v="6"/>
    <n v="53209"/>
    <x v="2"/>
    <s v="OFF-AR-10000658"/>
    <x v="1"/>
    <x v="6"/>
    <x v="332"/>
    <x v="2495"/>
    <n v="5"/>
    <n v="0"/>
    <x v="4183"/>
    <x v="2"/>
    <x v="0"/>
    <n v="0.5"/>
    <n v="7.1428571428571425E-2"/>
  </r>
  <r>
    <x v="6051"/>
    <s v="CA-2017-153878"/>
    <x v="334"/>
    <d v="2017-04-30T00:00:00"/>
    <s v="Standard Class"/>
    <s v="TS-21655"/>
    <x v="772"/>
    <x v="0"/>
    <x v="0"/>
    <s v="Milwaukee"/>
    <x v="6"/>
    <n v="53209"/>
    <x v="2"/>
    <s v="OFF-AP-10001205"/>
    <x v="1"/>
    <x v="9"/>
    <x v="1294"/>
    <x v="4260"/>
    <n v="5"/>
    <n v="0"/>
    <x v="4975"/>
    <x v="2"/>
    <x v="0"/>
    <n v="0.5"/>
    <n v="7.1428571428571425E-2"/>
  </r>
  <r>
    <x v="6052"/>
    <s v="CA-2018-124016"/>
    <x v="713"/>
    <d v="2018-09-26T00:00:00"/>
    <s v="Second Class"/>
    <s v="JS-15940"/>
    <x v="185"/>
    <x v="2"/>
    <x v="0"/>
    <s v="Lancaster"/>
    <x v="24"/>
    <n v="43130"/>
    <x v="3"/>
    <s v="OFF-PA-10002586"/>
    <x v="1"/>
    <x v="10"/>
    <x v="1016"/>
    <x v="1655"/>
    <n v="3"/>
    <n v="0.2"/>
    <x v="3595"/>
    <x v="3"/>
    <x v="0"/>
    <n v="0.33333333333333331"/>
    <n v="0.125"/>
  </r>
  <r>
    <x v="6053"/>
    <s v="CA-2018-124016"/>
    <x v="713"/>
    <d v="2018-09-26T00:00:00"/>
    <s v="Second Class"/>
    <s v="JS-15940"/>
    <x v="185"/>
    <x v="2"/>
    <x v="0"/>
    <s v="Lancaster"/>
    <x v="24"/>
    <n v="43130"/>
    <x v="3"/>
    <s v="FUR-FU-10004963"/>
    <x v="0"/>
    <x v="5"/>
    <x v="1443"/>
    <x v="4261"/>
    <n v="4"/>
    <n v="0.2"/>
    <x v="4976"/>
    <x v="3"/>
    <x v="0"/>
    <n v="0.33333333333333331"/>
    <n v="0.125"/>
  </r>
  <r>
    <x v="6054"/>
    <s v="CA-2018-124016"/>
    <x v="713"/>
    <d v="2018-09-26T00:00:00"/>
    <s v="Second Class"/>
    <s v="JS-15940"/>
    <x v="185"/>
    <x v="2"/>
    <x v="0"/>
    <s v="Lancaster"/>
    <x v="24"/>
    <n v="43130"/>
    <x v="3"/>
    <s v="OFF-BI-10002071"/>
    <x v="1"/>
    <x v="8"/>
    <x v="699"/>
    <x v="4262"/>
    <n v="7"/>
    <n v="0.7"/>
    <x v="4977"/>
    <x v="3"/>
    <x v="0"/>
    <n v="0.33333333333333331"/>
    <n v="0.125"/>
  </r>
  <r>
    <x v="6055"/>
    <s v="CA-2018-113551"/>
    <x v="298"/>
    <d v="2018-08-20T00:00:00"/>
    <s v="First Class"/>
    <s v="NF-18385"/>
    <x v="173"/>
    <x v="0"/>
    <x v="0"/>
    <s v="Edinburg"/>
    <x v="5"/>
    <n v="78539"/>
    <x v="2"/>
    <s v="OFF-BI-10001617"/>
    <x v="1"/>
    <x v="8"/>
    <x v="1324"/>
    <x v="4263"/>
    <n v="1"/>
    <n v="0.8"/>
    <x v="4978"/>
    <x v="2"/>
    <x v="0"/>
    <n v="0.5"/>
    <n v="7.1428571428571425E-2"/>
  </r>
  <r>
    <x v="6056"/>
    <s v="CA-2018-113551"/>
    <x v="298"/>
    <d v="2018-08-20T00:00:00"/>
    <s v="First Class"/>
    <s v="NF-18385"/>
    <x v="173"/>
    <x v="0"/>
    <x v="0"/>
    <s v="Edinburg"/>
    <x v="5"/>
    <n v="78539"/>
    <x v="2"/>
    <s v="OFF-PA-10004665"/>
    <x v="1"/>
    <x v="10"/>
    <x v="1389"/>
    <x v="1348"/>
    <n v="8"/>
    <n v="0.2"/>
    <x v="4979"/>
    <x v="2"/>
    <x v="0"/>
    <n v="0.5"/>
    <n v="7.1428571428571425E-2"/>
  </r>
  <r>
    <x v="6057"/>
    <s v="CA-2016-107524"/>
    <x v="1086"/>
    <d v="2016-03-08T00:00:00"/>
    <s v="Standard Class"/>
    <s v="KN-16705"/>
    <x v="607"/>
    <x v="2"/>
    <x v="0"/>
    <s v="New York City"/>
    <x v="15"/>
    <n v="10009"/>
    <x v="3"/>
    <s v="OFF-EN-10001990"/>
    <x v="1"/>
    <x v="12"/>
    <x v="153"/>
    <x v="716"/>
    <n v="2"/>
    <n v="0"/>
    <x v="734"/>
    <x v="3"/>
    <x v="0"/>
    <n v="0.5"/>
    <n v="6.6666666666666666E-2"/>
  </r>
  <r>
    <x v="6058"/>
    <s v="CA-2016-107524"/>
    <x v="1086"/>
    <d v="2016-03-08T00:00:00"/>
    <s v="Standard Class"/>
    <s v="KN-16705"/>
    <x v="607"/>
    <x v="2"/>
    <x v="0"/>
    <s v="New York City"/>
    <x v="15"/>
    <n v="10009"/>
    <x v="3"/>
    <s v="OFF-PA-10000587"/>
    <x v="1"/>
    <x v="10"/>
    <x v="57"/>
    <x v="3441"/>
    <n v="5"/>
    <n v="0"/>
    <x v="4980"/>
    <x v="3"/>
    <x v="0"/>
    <n v="0.5"/>
    <n v="6.6666666666666666E-2"/>
  </r>
  <r>
    <x v="6059"/>
    <s v="CA-2016-138072"/>
    <x v="125"/>
    <d v="2017-01-03T00:00:00"/>
    <s v="Standard Class"/>
    <s v="GA-14725"/>
    <x v="315"/>
    <x v="0"/>
    <x v="0"/>
    <s v="Philadelphia"/>
    <x v="9"/>
    <n v="19120"/>
    <x v="3"/>
    <s v="TEC-AC-10004859"/>
    <x v="2"/>
    <x v="11"/>
    <x v="1554"/>
    <x v="893"/>
    <n v="2"/>
    <n v="0.2"/>
    <x v="4981"/>
    <x v="3"/>
    <x v="0"/>
    <n v="1"/>
    <n v="4.5454545454545456E-2"/>
  </r>
  <r>
    <x v="6060"/>
    <s v="CA-2017-134201"/>
    <x v="889"/>
    <d v="2017-04-16T00:00:00"/>
    <s v="Standard Class"/>
    <s v="EH-14125"/>
    <x v="258"/>
    <x v="2"/>
    <x v="0"/>
    <s v="Rochester"/>
    <x v="15"/>
    <n v="14609"/>
    <x v="3"/>
    <s v="OFF-ST-10001476"/>
    <x v="1"/>
    <x v="4"/>
    <x v="835"/>
    <x v="4264"/>
    <n v="4"/>
    <n v="0"/>
    <x v="4982"/>
    <x v="3"/>
    <x v="1"/>
    <n v="0.5"/>
    <n v="5.5555555555555552E-2"/>
  </r>
  <r>
    <x v="6061"/>
    <s v="CA-2017-134201"/>
    <x v="889"/>
    <d v="2017-04-16T00:00:00"/>
    <s v="Standard Class"/>
    <s v="EH-14125"/>
    <x v="258"/>
    <x v="2"/>
    <x v="0"/>
    <s v="Rochester"/>
    <x v="15"/>
    <n v="14609"/>
    <x v="3"/>
    <s v="OFF-AR-10002804"/>
    <x v="1"/>
    <x v="6"/>
    <x v="282"/>
    <x v="1865"/>
    <n v="3"/>
    <n v="0"/>
    <x v="4983"/>
    <x v="3"/>
    <x v="1"/>
    <n v="0.5"/>
    <n v="5.5555555555555552E-2"/>
  </r>
  <r>
    <x v="6062"/>
    <s v="CA-2017-111780"/>
    <x v="707"/>
    <d v="2017-12-30T00:00:00"/>
    <s v="Second Class"/>
    <s v="RA-19285"/>
    <x v="267"/>
    <x v="0"/>
    <x v="0"/>
    <s v="San Diego"/>
    <x v="1"/>
    <n v="92037"/>
    <x v="1"/>
    <s v="TEC-CO-10004202"/>
    <x v="2"/>
    <x v="16"/>
    <x v="844"/>
    <x v="4265"/>
    <n v="5"/>
    <n v="0.2"/>
    <x v="4984"/>
    <x v="1"/>
    <x v="0"/>
    <n v="0.33333333333333331"/>
    <n v="5.8823529411764705E-2"/>
  </r>
  <r>
    <x v="6063"/>
    <s v="CA-2017-111780"/>
    <x v="707"/>
    <d v="2017-12-30T00:00:00"/>
    <s v="Second Class"/>
    <s v="RA-19285"/>
    <x v="267"/>
    <x v="0"/>
    <x v="0"/>
    <s v="San Diego"/>
    <x v="1"/>
    <n v="92037"/>
    <x v="1"/>
    <s v="OFF-PA-10001307"/>
    <x v="1"/>
    <x v="10"/>
    <x v="792"/>
    <x v="4266"/>
    <n v="3"/>
    <n v="0"/>
    <x v="4985"/>
    <x v="1"/>
    <x v="0"/>
    <n v="0.33333333333333331"/>
    <n v="5.8823529411764705E-2"/>
  </r>
  <r>
    <x v="6064"/>
    <s v="CA-2017-111780"/>
    <x v="707"/>
    <d v="2017-12-30T00:00:00"/>
    <s v="Second Class"/>
    <s v="RA-19285"/>
    <x v="267"/>
    <x v="0"/>
    <x v="0"/>
    <s v="San Diego"/>
    <x v="1"/>
    <n v="92037"/>
    <x v="1"/>
    <s v="OFF-PA-10001667"/>
    <x v="1"/>
    <x v="10"/>
    <x v="458"/>
    <x v="1465"/>
    <n v="3"/>
    <n v="0"/>
    <x v="2695"/>
    <x v="1"/>
    <x v="0"/>
    <n v="0.33333333333333331"/>
    <n v="5.8823529411764705E-2"/>
  </r>
  <r>
    <x v="6065"/>
    <s v="CA-2017-119942"/>
    <x v="57"/>
    <d v="2017-04-07T00:00:00"/>
    <s v="First Class"/>
    <s v="TT-21070"/>
    <x v="74"/>
    <x v="0"/>
    <x v="0"/>
    <s v="Philadelphia"/>
    <x v="9"/>
    <n v="19120"/>
    <x v="3"/>
    <s v="OFF-LA-10001569"/>
    <x v="1"/>
    <x v="2"/>
    <x v="639"/>
    <x v="4267"/>
    <n v="6"/>
    <n v="0.2"/>
    <x v="4986"/>
    <x v="3"/>
    <x v="0"/>
    <n v="1"/>
    <n v="7.1428571428571425E-2"/>
  </r>
  <r>
    <x v="6066"/>
    <s v="CA-2017-151547"/>
    <x v="184"/>
    <d v="2017-01-23T00:00:00"/>
    <s v="Standard Class"/>
    <s v="AH-10465"/>
    <x v="733"/>
    <x v="0"/>
    <x v="0"/>
    <s v="Bartlett"/>
    <x v="18"/>
    <n v="38134"/>
    <x v="0"/>
    <s v="OFF-SU-10000898"/>
    <x v="1"/>
    <x v="14"/>
    <x v="1190"/>
    <x v="4268"/>
    <n v="8"/>
    <n v="0.2"/>
    <x v="4987"/>
    <x v="0"/>
    <x v="1"/>
    <n v="1"/>
    <n v="0.125"/>
  </r>
  <r>
    <x v="6067"/>
    <s v="CA-2019-166695"/>
    <x v="968"/>
    <d v="2019-05-24T00:00:00"/>
    <s v="Standard Class"/>
    <s v="CC-12430"/>
    <x v="254"/>
    <x v="2"/>
    <x v="0"/>
    <s v="Lakewood"/>
    <x v="1"/>
    <n v="90712"/>
    <x v="1"/>
    <s v="FUR-CH-10000225"/>
    <x v="0"/>
    <x v="1"/>
    <x v="406"/>
    <x v="4269"/>
    <n v="8"/>
    <n v="0.2"/>
    <x v="4988"/>
    <x v="1"/>
    <x v="0"/>
    <n v="0.33333333333333331"/>
    <n v="5.2631578947368418E-2"/>
  </r>
  <r>
    <x v="6068"/>
    <s v="CA-2019-166695"/>
    <x v="968"/>
    <d v="2019-05-24T00:00:00"/>
    <s v="Standard Class"/>
    <s v="CC-12430"/>
    <x v="254"/>
    <x v="2"/>
    <x v="0"/>
    <s v="Lakewood"/>
    <x v="1"/>
    <n v="90712"/>
    <x v="1"/>
    <s v="FUR-FU-10002191"/>
    <x v="0"/>
    <x v="5"/>
    <x v="769"/>
    <x v="4270"/>
    <n v="1"/>
    <n v="0"/>
    <x v="4989"/>
    <x v="1"/>
    <x v="0"/>
    <n v="0.33333333333333331"/>
    <n v="5.2631578947368418E-2"/>
  </r>
  <r>
    <x v="6069"/>
    <s v="CA-2019-166695"/>
    <x v="968"/>
    <d v="2019-05-24T00:00:00"/>
    <s v="Standard Class"/>
    <s v="CC-12430"/>
    <x v="254"/>
    <x v="2"/>
    <x v="0"/>
    <s v="Lakewood"/>
    <x v="1"/>
    <n v="90712"/>
    <x v="1"/>
    <s v="TEC-MA-10003176"/>
    <x v="2"/>
    <x v="15"/>
    <x v="1761"/>
    <x v="4271"/>
    <n v="1"/>
    <n v="0.2"/>
    <x v="4990"/>
    <x v="1"/>
    <x v="0"/>
    <n v="0.33333333333333331"/>
    <n v="5.2631578947368418E-2"/>
  </r>
  <r>
    <x v="6070"/>
    <s v="CA-2019-167542"/>
    <x v="802"/>
    <d v="2019-08-20T00:00:00"/>
    <s v="Standard Class"/>
    <s v="KD-16495"/>
    <x v="470"/>
    <x v="1"/>
    <x v="0"/>
    <s v="Philadelphia"/>
    <x v="9"/>
    <n v="19120"/>
    <x v="3"/>
    <s v="OFF-LA-10004093"/>
    <x v="1"/>
    <x v="2"/>
    <x v="676"/>
    <x v="1593"/>
    <n v="3"/>
    <n v="0.2"/>
    <x v="1686"/>
    <x v="3"/>
    <x v="0"/>
    <n v="1"/>
    <n v="3.5714285714285712E-2"/>
  </r>
  <r>
    <x v="6071"/>
    <s v="CA-2017-120901"/>
    <x v="620"/>
    <d v="2018-01-04T00:00:00"/>
    <s v="Standard Class"/>
    <s v="BG-11035"/>
    <x v="767"/>
    <x v="0"/>
    <x v="0"/>
    <s v="Austin"/>
    <x v="5"/>
    <n v="78745"/>
    <x v="2"/>
    <s v="OFF-ST-10000025"/>
    <x v="1"/>
    <x v="4"/>
    <x v="621"/>
    <x v="4272"/>
    <n v="2"/>
    <n v="0.2"/>
    <x v="4991"/>
    <x v="2"/>
    <x v="0"/>
    <n v="0.33333333333333331"/>
    <n v="8.3333333333333329E-2"/>
  </r>
  <r>
    <x v="6072"/>
    <s v="CA-2017-120901"/>
    <x v="620"/>
    <d v="2018-01-04T00:00:00"/>
    <s v="Standard Class"/>
    <s v="BG-11035"/>
    <x v="767"/>
    <x v="0"/>
    <x v="0"/>
    <s v="Austin"/>
    <x v="5"/>
    <n v="78745"/>
    <x v="2"/>
    <s v="OFF-FA-10001561"/>
    <x v="1"/>
    <x v="13"/>
    <x v="839"/>
    <x v="4273"/>
    <n v="2"/>
    <n v="0.2"/>
    <x v="4992"/>
    <x v="2"/>
    <x v="0"/>
    <n v="0.33333333333333331"/>
    <n v="8.3333333333333329E-2"/>
  </r>
  <r>
    <x v="6073"/>
    <s v="CA-2017-120901"/>
    <x v="620"/>
    <d v="2018-01-04T00:00:00"/>
    <s v="Standard Class"/>
    <s v="BG-11035"/>
    <x v="767"/>
    <x v="0"/>
    <x v="0"/>
    <s v="Austin"/>
    <x v="5"/>
    <n v="78745"/>
    <x v="2"/>
    <s v="OFF-SU-10001225"/>
    <x v="1"/>
    <x v="14"/>
    <x v="327"/>
    <x v="4274"/>
    <n v="2"/>
    <n v="0.2"/>
    <x v="4993"/>
    <x v="2"/>
    <x v="0"/>
    <n v="0.33333333333333331"/>
    <n v="8.3333333333333329E-2"/>
  </r>
  <r>
    <x v="6074"/>
    <s v="CA-2019-121398"/>
    <x v="53"/>
    <d v="2019-12-29T00:00:00"/>
    <s v="Standard Class"/>
    <s v="FH-14365"/>
    <x v="92"/>
    <x v="1"/>
    <x v="0"/>
    <s v="Los Angeles"/>
    <x v="1"/>
    <n v="90008"/>
    <x v="1"/>
    <s v="OFF-BI-10001718"/>
    <x v="1"/>
    <x v="8"/>
    <x v="1225"/>
    <x v="1860"/>
    <n v="3"/>
    <n v="0.2"/>
    <x v="1995"/>
    <x v="1"/>
    <x v="0"/>
    <n v="0.5"/>
    <n v="7.6923076923076927E-2"/>
  </r>
  <r>
    <x v="6075"/>
    <s v="CA-2019-121398"/>
    <x v="53"/>
    <d v="2019-12-29T00:00:00"/>
    <s v="Standard Class"/>
    <s v="FH-14365"/>
    <x v="92"/>
    <x v="1"/>
    <x v="0"/>
    <s v="Los Angeles"/>
    <x v="1"/>
    <n v="90008"/>
    <x v="1"/>
    <s v="OFF-ST-10002756"/>
    <x v="1"/>
    <x v="4"/>
    <x v="273"/>
    <x v="4275"/>
    <n v="2"/>
    <n v="0"/>
    <x v="4994"/>
    <x v="1"/>
    <x v="0"/>
    <n v="0.5"/>
    <n v="7.6923076923076927E-2"/>
  </r>
  <r>
    <x v="6076"/>
    <s v="CA-2018-151561"/>
    <x v="142"/>
    <d v="2018-09-07T00:00:00"/>
    <s v="Standard Class"/>
    <s v="PG-18820"/>
    <x v="310"/>
    <x v="0"/>
    <x v="0"/>
    <s v="New York City"/>
    <x v="15"/>
    <n v="10011"/>
    <x v="3"/>
    <s v="TEC-AC-10001432"/>
    <x v="2"/>
    <x v="11"/>
    <x v="476"/>
    <x v="515"/>
    <n v="6"/>
    <n v="0"/>
    <x v="527"/>
    <x v="3"/>
    <x v="0"/>
    <n v="0.25"/>
    <n v="3.8461538461538464E-2"/>
  </r>
  <r>
    <x v="6077"/>
    <s v="CA-2018-151561"/>
    <x v="142"/>
    <d v="2018-09-07T00:00:00"/>
    <s v="Standard Class"/>
    <s v="PG-18820"/>
    <x v="310"/>
    <x v="0"/>
    <x v="0"/>
    <s v="New York City"/>
    <x v="15"/>
    <n v="10011"/>
    <x v="3"/>
    <s v="TEC-AC-10003399"/>
    <x v="2"/>
    <x v="11"/>
    <x v="1506"/>
    <x v="4276"/>
    <n v="2"/>
    <n v="0"/>
    <x v="4995"/>
    <x v="3"/>
    <x v="0"/>
    <n v="0.25"/>
    <n v="3.8461538461538464E-2"/>
  </r>
  <r>
    <x v="6078"/>
    <s v="CA-2018-151561"/>
    <x v="142"/>
    <d v="2018-09-07T00:00:00"/>
    <s v="Standard Class"/>
    <s v="PG-18820"/>
    <x v="310"/>
    <x v="0"/>
    <x v="0"/>
    <s v="New York City"/>
    <x v="15"/>
    <n v="10011"/>
    <x v="3"/>
    <s v="OFF-SU-10001574"/>
    <x v="1"/>
    <x v="14"/>
    <x v="503"/>
    <x v="1031"/>
    <n v="3"/>
    <n v="0"/>
    <x v="3561"/>
    <x v="3"/>
    <x v="0"/>
    <n v="0.25"/>
    <n v="3.8461538461538464E-2"/>
  </r>
  <r>
    <x v="6079"/>
    <s v="CA-2018-151561"/>
    <x v="142"/>
    <d v="2018-09-07T00:00:00"/>
    <s v="Standard Class"/>
    <s v="PG-18820"/>
    <x v="310"/>
    <x v="0"/>
    <x v="0"/>
    <s v="New York City"/>
    <x v="15"/>
    <n v="10011"/>
    <x v="3"/>
    <s v="FUR-FU-10004864"/>
    <x v="0"/>
    <x v="5"/>
    <x v="441"/>
    <x v="1868"/>
    <n v="3"/>
    <n v="0"/>
    <x v="4996"/>
    <x v="3"/>
    <x v="0"/>
    <n v="0.25"/>
    <n v="3.8461538461538464E-2"/>
  </r>
  <r>
    <x v="6080"/>
    <s v="CA-2019-154676"/>
    <x v="485"/>
    <d v="2019-08-08T00:00:00"/>
    <s v="First Class"/>
    <s v="NZ-18565"/>
    <x v="125"/>
    <x v="2"/>
    <x v="0"/>
    <s v="Houston"/>
    <x v="5"/>
    <n v="77070"/>
    <x v="2"/>
    <s v="OFF-ST-10001172"/>
    <x v="1"/>
    <x v="4"/>
    <x v="1206"/>
    <x v="4277"/>
    <n v="9"/>
    <n v="0.2"/>
    <x v="4997"/>
    <x v="2"/>
    <x v="0"/>
    <n v="1"/>
    <n v="0.05"/>
  </r>
  <r>
    <x v="6081"/>
    <s v="US-2016-165589"/>
    <x v="1087"/>
    <d v="2016-02-18T00:00:00"/>
    <s v="Same Day"/>
    <s v="TB-21595"/>
    <x v="180"/>
    <x v="0"/>
    <x v="0"/>
    <s v="Lubbock"/>
    <x v="5"/>
    <n v="79424"/>
    <x v="2"/>
    <s v="FUR-FU-10002396"/>
    <x v="0"/>
    <x v="5"/>
    <x v="1590"/>
    <x v="2855"/>
    <n v="5"/>
    <n v="0.6"/>
    <x v="4998"/>
    <x v="2"/>
    <x v="0"/>
    <n v="1"/>
    <n v="0.14285714285714285"/>
  </r>
  <r>
    <x v="6082"/>
    <s v="US-2018-132577"/>
    <x v="441"/>
    <d v="2018-11-27T00:00:00"/>
    <s v="Standard Class"/>
    <s v="JE-15475"/>
    <x v="188"/>
    <x v="0"/>
    <x v="0"/>
    <s v="Houston"/>
    <x v="5"/>
    <n v="77095"/>
    <x v="2"/>
    <s v="OFF-BI-10004040"/>
    <x v="1"/>
    <x v="8"/>
    <x v="1487"/>
    <x v="4278"/>
    <n v="6"/>
    <n v="0.8"/>
    <x v="4999"/>
    <x v="2"/>
    <x v="0"/>
    <n v="0.2"/>
    <n v="7.6923076923076927E-2"/>
  </r>
  <r>
    <x v="6083"/>
    <s v="US-2018-132577"/>
    <x v="441"/>
    <d v="2018-11-27T00:00:00"/>
    <s v="Standard Class"/>
    <s v="JE-15475"/>
    <x v="188"/>
    <x v="0"/>
    <x v="0"/>
    <s v="Houston"/>
    <x v="5"/>
    <n v="77095"/>
    <x v="2"/>
    <s v="OFF-AR-10003481"/>
    <x v="1"/>
    <x v="6"/>
    <x v="1600"/>
    <x v="3452"/>
    <n v="9"/>
    <n v="0.2"/>
    <x v="5000"/>
    <x v="2"/>
    <x v="0"/>
    <n v="0.2"/>
    <n v="7.6923076923076927E-2"/>
  </r>
  <r>
    <x v="6084"/>
    <s v="US-2018-132577"/>
    <x v="441"/>
    <d v="2018-11-27T00:00:00"/>
    <s v="Standard Class"/>
    <s v="JE-15475"/>
    <x v="188"/>
    <x v="0"/>
    <x v="0"/>
    <s v="Houston"/>
    <x v="5"/>
    <n v="77095"/>
    <x v="2"/>
    <s v="TEC-AC-10000387"/>
    <x v="2"/>
    <x v="11"/>
    <x v="1359"/>
    <x v="4279"/>
    <n v="2"/>
    <n v="0.2"/>
    <x v="5001"/>
    <x v="2"/>
    <x v="0"/>
    <n v="0.2"/>
    <n v="7.6923076923076927E-2"/>
  </r>
  <r>
    <x v="6085"/>
    <s v="US-2018-132577"/>
    <x v="441"/>
    <d v="2018-11-27T00:00:00"/>
    <s v="Standard Class"/>
    <s v="JE-15475"/>
    <x v="188"/>
    <x v="0"/>
    <x v="0"/>
    <s v="Houston"/>
    <x v="5"/>
    <n v="77095"/>
    <x v="2"/>
    <s v="OFF-LA-10000262"/>
    <x v="1"/>
    <x v="2"/>
    <x v="941"/>
    <x v="4280"/>
    <n v="1"/>
    <n v="0.2"/>
    <x v="5002"/>
    <x v="2"/>
    <x v="0"/>
    <n v="0.2"/>
    <n v="7.6923076923076927E-2"/>
  </r>
  <r>
    <x v="6086"/>
    <s v="US-2018-132577"/>
    <x v="441"/>
    <d v="2018-11-27T00:00:00"/>
    <s v="Standard Class"/>
    <s v="JE-15475"/>
    <x v="188"/>
    <x v="0"/>
    <x v="0"/>
    <s v="Houston"/>
    <x v="5"/>
    <n v="77095"/>
    <x v="2"/>
    <s v="OFF-BI-10003196"/>
    <x v="1"/>
    <x v="8"/>
    <x v="1376"/>
    <x v="4281"/>
    <n v="6"/>
    <n v="0.8"/>
    <x v="5003"/>
    <x v="2"/>
    <x v="0"/>
    <n v="0.2"/>
    <n v="7.6923076923076927E-2"/>
  </r>
  <r>
    <x v="6087"/>
    <s v="CA-2017-114048"/>
    <x v="639"/>
    <d v="2017-12-18T00:00:00"/>
    <s v="Standard Class"/>
    <s v="EH-13945"/>
    <x v="13"/>
    <x v="0"/>
    <x v="0"/>
    <s v="Costa Mesa"/>
    <x v="1"/>
    <n v="92627"/>
    <x v="1"/>
    <s v="FUR-FU-10004351"/>
    <x v="0"/>
    <x v="5"/>
    <x v="222"/>
    <x v="4172"/>
    <n v="3"/>
    <n v="0"/>
    <x v="4853"/>
    <x v="1"/>
    <x v="1"/>
    <n v="1"/>
    <n v="5.8823529411764705E-2"/>
  </r>
  <r>
    <x v="6088"/>
    <s v="CA-2017-137281"/>
    <x v="385"/>
    <d v="2017-06-17T00:00:00"/>
    <s v="Standard Class"/>
    <s v="BF-10975"/>
    <x v="541"/>
    <x v="1"/>
    <x v="0"/>
    <s v="Roswell"/>
    <x v="32"/>
    <n v="30076"/>
    <x v="0"/>
    <s v="OFF-PA-10001870"/>
    <x v="1"/>
    <x v="10"/>
    <x v="680"/>
    <x v="90"/>
    <n v="1"/>
    <n v="0"/>
    <x v="90"/>
    <x v="0"/>
    <x v="0"/>
    <n v="1"/>
    <n v="7.6923076923076927E-2"/>
  </r>
  <r>
    <x v="6089"/>
    <s v="US-2019-162068"/>
    <x v="116"/>
    <d v="2019-12-31T00:00:00"/>
    <s v="Second Class"/>
    <s v="PC-18745"/>
    <x v="331"/>
    <x v="1"/>
    <x v="0"/>
    <s v="Loveland"/>
    <x v="22"/>
    <n v="80538"/>
    <x v="1"/>
    <s v="OFF-BI-10002813"/>
    <x v="1"/>
    <x v="8"/>
    <x v="914"/>
    <x v="1473"/>
    <n v="2"/>
    <n v="0.7"/>
    <x v="1552"/>
    <x v="1"/>
    <x v="0"/>
    <n v="1"/>
    <n v="0.2"/>
  </r>
  <r>
    <x v="6090"/>
    <s v="CA-2019-100111"/>
    <x v="1088"/>
    <d v="2019-09-26T00:00:00"/>
    <s v="Standard Class"/>
    <s v="SV-20365"/>
    <x v="277"/>
    <x v="0"/>
    <x v="0"/>
    <s v="New York City"/>
    <x v="15"/>
    <n v="10035"/>
    <x v="3"/>
    <s v="FUR-CH-10003846"/>
    <x v="0"/>
    <x v="1"/>
    <x v="924"/>
    <x v="4282"/>
    <n v="3"/>
    <n v="0.1"/>
    <x v="5004"/>
    <x v="3"/>
    <x v="1"/>
    <n v="7.1428571428571425E-2"/>
    <n v="3.125E-2"/>
  </r>
  <r>
    <x v="6091"/>
    <s v="CA-2019-100111"/>
    <x v="1088"/>
    <d v="2019-09-26T00:00:00"/>
    <s v="Standard Class"/>
    <s v="SV-20365"/>
    <x v="277"/>
    <x v="0"/>
    <x v="0"/>
    <s v="New York City"/>
    <x v="15"/>
    <n v="10035"/>
    <x v="3"/>
    <s v="TEC-AC-10002647"/>
    <x v="2"/>
    <x v="11"/>
    <x v="1762"/>
    <x v="4283"/>
    <n v="2"/>
    <n v="0"/>
    <x v="5005"/>
    <x v="3"/>
    <x v="1"/>
    <n v="7.1428571428571425E-2"/>
    <n v="3.125E-2"/>
  </r>
  <r>
    <x v="6092"/>
    <s v="CA-2019-100111"/>
    <x v="1088"/>
    <d v="2019-09-26T00:00:00"/>
    <s v="Standard Class"/>
    <s v="SV-20365"/>
    <x v="277"/>
    <x v="0"/>
    <x v="0"/>
    <s v="New York City"/>
    <x v="15"/>
    <n v="10035"/>
    <x v="3"/>
    <s v="OFF-PA-10000807"/>
    <x v="1"/>
    <x v="10"/>
    <x v="1659"/>
    <x v="1811"/>
    <n v="9"/>
    <n v="0"/>
    <x v="5006"/>
    <x v="3"/>
    <x v="1"/>
    <n v="7.1428571428571425E-2"/>
    <n v="3.125E-2"/>
  </r>
  <r>
    <x v="6093"/>
    <s v="CA-2019-100111"/>
    <x v="1088"/>
    <d v="2019-09-26T00:00:00"/>
    <s v="Standard Class"/>
    <s v="SV-20365"/>
    <x v="277"/>
    <x v="0"/>
    <x v="0"/>
    <s v="New York City"/>
    <x v="15"/>
    <n v="10035"/>
    <x v="3"/>
    <s v="TEC-AC-10001465"/>
    <x v="2"/>
    <x v="11"/>
    <x v="478"/>
    <x v="3720"/>
    <n v="2"/>
    <n v="0"/>
    <x v="4254"/>
    <x v="3"/>
    <x v="1"/>
    <n v="7.1428571428571425E-2"/>
    <n v="3.125E-2"/>
  </r>
  <r>
    <x v="6094"/>
    <s v="CA-2019-100111"/>
    <x v="1088"/>
    <d v="2019-09-26T00:00:00"/>
    <s v="Standard Class"/>
    <s v="SV-20365"/>
    <x v="277"/>
    <x v="0"/>
    <x v="0"/>
    <s v="New York City"/>
    <x v="15"/>
    <n v="10035"/>
    <x v="3"/>
    <s v="OFF-ST-10000615"/>
    <x v="1"/>
    <x v="4"/>
    <x v="75"/>
    <x v="4284"/>
    <n v="4"/>
    <n v="0"/>
    <x v="5007"/>
    <x v="3"/>
    <x v="1"/>
    <n v="7.1428571428571425E-2"/>
    <n v="3.125E-2"/>
  </r>
  <r>
    <x v="6095"/>
    <s v="CA-2019-100111"/>
    <x v="1088"/>
    <d v="2019-09-26T00:00:00"/>
    <s v="Standard Class"/>
    <s v="SV-20365"/>
    <x v="277"/>
    <x v="0"/>
    <x v="0"/>
    <s v="New York City"/>
    <x v="15"/>
    <n v="10035"/>
    <x v="3"/>
    <s v="OFF-PA-10002713"/>
    <x v="1"/>
    <x v="10"/>
    <x v="320"/>
    <x v="1288"/>
    <n v="2"/>
    <n v="0"/>
    <x v="1341"/>
    <x v="3"/>
    <x v="1"/>
    <n v="7.1428571428571425E-2"/>
    <n v="3.125E-2"/>
  </r>
  <r>
    <x v="6096"/>
    <s v="CA-2019-100111"/>
    <x v="1088"/>
    <d v="2019-09-26T00:00:00"/>
    <s v="Standard Class"/>
    <s v="SV-20365"/>
    <x v="277"/>
    <x v="0"/>
    <x v="0"/>
    <s v="New York City"/>
    <x v="15"/>
    <n v="10035"/>
    <x v="3"/>
    <s v="FUR-CH-10003061"/>
    <x v="0"/>
    <x v="1"/>
    <x v="51"/>
    <x v="4285"/>
    <n v="1"/>
    <n v="0.1"/>
    <x v="5008"/>
    <x v="3"/>
    <x v="1"/>
    <n v="7.1428571428571425E-2"/>
    <n v="3.125E-2"/>
  </r>
  <r>
    <x v="6097"/>
    <s v="CA-2019-100111"/>
    <x v="1088"/>
    <d v="2019-09-26T00:00:00"/>
    <s v="Standard Class"/>
    <s v="SV-20365"/>
    <x v="277"/>
    <x v="0"/>
    <x v="0"/>
    <s v="New York City"/>
    <x v="15"/>
    <n v="10035"/>
    <x v="3"/>
    <s v="OFF-BI-10000343"/>
    <x v="1"/>
    <x v="8"/>
    <x v="186"/>
    <x v="696"/>
    <n v="3"/>
    <n v="0.2"/>
    <x v="3559"/>
    <x v="3"/>
    <x v="1"/>
    <n v="7.1428571428571425E-2"/>
    <n v="3.125E-2"/>
  </r>
  <r>
    <x v="6098"/>
    <s v="CA-2019-100111"/>
    <x v="1088"/>
    <d v="2019-09-26T00:00:00"/>
    <s v="Standard Class"/>
    <s v="SV-20365"/>
    <x v="277"/>
    <x v="0"/>
    <x v="0"/>
    <s v="New York City"/>
    <x v="15"/>
    <n v="10035"/>
    <x v="3"/>
    <s v="OFF-FA-10000304"/>
    <x v="1"/>
    <x v="13"/>
    <x v="52"/>
    <x v="1009"/>
    <n v="2"/>
    <n v="0"/>
    <x v="4193"/>
    <x v="3"/>
    <x v="1"/>
    <n v="7.1428571428571425E-2"/>
    <n v="3.125E-2"/>
  </r>
  <r>
    <x v="6099"/>
    <s v="CA-2019-100111"/>
    <x v="1088"/>
    <d v="2019-09-26T00:00:00"/>
    <s v="Standard Class"/>
    <s v="SV-20365"/>
    <x v="277"/>
    <x v="0"/>
    <x v="0"/>
    <s v="New York City"/>
    <x v="15"/>
    <n v="10035"/>
    <x v="3"/>
    <s v="FUR-CH-10004086"/>
    <x v="0"/>
    <x v="1"/>
    <x v="284"/>
    <x v="4286"/>
    <n v="11"/>
    <n v="0.1"/>
    <x v="5009"/>
    <x v="3"/>
    <x v="1"/>
    <n v="7.1428571428571425E-2"/>
    <n v="3.125E-2"/>
  </r>
  <r>
    <x v="6100"/>
    <s v="CA-2019-100111"/>
    <x v="1088"/>
    <d v="2019-09-26T00:00:00"/>
    <s v="Standard Class"/>
    <s v="SV-20365"/>
    <x v="277"/>
    <x v="0"/>
    <x v="0"/>
    <s v="New York City"/>
    <x v="15"/>
    <n v="10035"/>
    <x v="3"/>
    <s v="TEC-PH-10002885"/>
    <x v="2"/>
    <x v="7"/>
    <x v="1136"/>
    <x v="4287"/>
    <n v="2"/>
    <n v="0"/>
    <x v="5010"/>
    <x v="3"/>
    <x v="1"/>
    <n v="7.1428571428571425E-2"/>
    <n v="3.125E-2"/>
  </r>
  <r>
    <x v="6101"/>
    <s v="CA-2019-100111"/>
    <x v="1088"/>
    <d v="2019-09-26T00:00:00"/>
    <s v="Standard Class"/>
    <s v="SV-20365"/>
    <x v="277"/>
    <x v="0"/>
    <x v="0"/>
    <s v="New York City"/>
    <x v="15"/>
    <n v="10035"/>
    <x v="3"/>
    <s v="FUR-CH-10001215"/>
    <x v="0"/>
    <x v="1"/>
    <x v="445"/>
    <x v="4288"/>
    <n v="5"/>
    <n v="0.1"/>
    <x v="5011"/>
    <x v="3"/>
    <x v="1"/>
    <n v="7.1428571428571425E-2"/>
    <n v="3.125E-2"/>
  </r>
  <r>
    <x v="6102"/>
    <s v="CA-2019-100111"/>
    <x v="1088"/>
    <d v="2019-09-26T00:00:00"/>
    <s v="Standard Class"/>
    <s v="SV-20365"/>
    <x v="277"/>
    <x v="0"/>
    <x v="0"/>
    <s v="New York City"/>
    <x v="15"/>
    <n v="10035"/>
    <x v="3"/>
    <s v="TEC-PH-10000215"/>
    <x v="2"/>
    <x v="7"/>
    <x v="140"/>
    <x v="1245"/>
    <n v="3"/>
    <n v="0"/>
    <x v="1293"/>
    <x v="3"/>
    <x v="1"/>
    <n v="7.1428571428571425E-2"/>
    <n v="3.125E-2"/>
  </r>
  <r>
    <x v="6103"/>
    <s v="CA-2019-100111"/>
    <x v="1088"/>
    <d v="2019-09-26T00:00:00"/>
    <s v="Standard Class"/>
    <s v="SV-20365"/>
    <x v="277"/>
    <x v="0"/>
    <x v="0"/>
    <s v="New York City"/>
    <x v="15"/>
    <n v="10035"/>
    <x v="3"/>
    <s v="TEC-AC-10001998"/>
    <x v="2"/>
    <x v="11"/>
    <x v="84"/>
    <x v="1543"/>
    <n v="3"/>
    <n v="0"/>
    <x v="5012"/>
    <x v="3"/>
    <x v="1"/>
    <n v="7.1428571428571425E-2"/>
    <n v="3.125E-2"/>
  </r>
  <r>
    <x v="6104"/>
    <s v="US-2019-132381"/>
    <x v="1029"/>
    <d v="2019-08-24T00:00:00"/>
    <s v="First Class"/>
    <s v="Dp-13240"/>
    <x v="656"/>
    <x v="2"/>
    <x v="0"/>
    <s v="Philadelphia"/>
    <x v="9"/>
    <n v="19143"/>
    <x v="3"/>
    <s v="FUR-TA-10002356"/>
    <x v="0"/>
    <x v="3"/>
    <x v="735"/>
    <x v="4289"/>
    <n v="2"/>
    <n v="0.4"/>
    <x v="5013"/>
    <x v="3"/>
    <x v="0"/>
    <n v="1"/>
    <n v="3.4482758620689655E-2"/>
  </r>
  <r>
    <x v="6105"/>
    <s v="CA-2017-147011"/>
    <x v="652"/>
    <d v="2017-06-22T00:00:00"/>
    <s v="Standard Class"/>
    <s v="HR-14830"/>
    <x v="403"/>
    <x v="1"/>
    <x v="0"/>
    <s v="Miami"/>
    <x v="2"/>
    <n v="33178"/>
    <x v="0"/>
    <s v="OFF-AR-10002399"/>
    <x v="1"/>
    <x v="6"/>
    <x v="319"/>
    <x v="4290"/>
    <n v="4"/>
    <n v="0.2"/>
    <x v="5014"/>
    <x v="0"/>
    <x v="0"/>
    <n v="1"/>
    <n v="7.1428571428571425E-2"/>
  </r>
  <r>
    <x v="6106"/>
    <s v="CA-2016-120852"/>
    <x v="414"/>
    <d v="2016-12-25T00:00:00"/>
    <s v="Standard Class"/>
    <s v="WB-21850"/>
    <x v="576"/>
    <x v="0"/>
    <x v="0"/>
    <s v="Grand Prairie"/>
    <x v="5"/>
    <n v="75051"/>
    <x v="2"/>
    <s v="OFF-AP-10001563"/>
    <x v="1"/>
    <x v="9"/>
    <x v="535"/>
    <x v="4291"/>
    <n v="2"/>
    <n v="0.8"/>
    <x v="5015"/>
    <x v="2"/>
    <x v="0"/>
    <n v="0.5"/>
    <n v="2.7027027027027029E-2"/>
  </r>
  <r>
    <x v="6107"/>
    <s v="CA-2016-120852"/>
    <x v="414"/>
    <d v="2016-12-25T00:00:00"/>
    <s v="Standard Class"/>
    <s v="WB-21850"/>
    <x v="576"/>
    <x v="0"/>
    <x v="0"/>
    <s v="Grand Prairie"/>
    <x v="5"/>
    <n v="75051"/>
    <x v="2"/>
    <s v="TEC-AC-10004510"/>
    <x v="2"/>
    <x v="11"/>
    <x v="953"/>
    <x v="4292"/>
    <n v="5"/>
    <n v="0.2"/>
    <x v="5016"/>
    <x v="2"/>
    <x v="0"/>
    <n v="0.5"/>
    <n v="2.7027027027027029E-2"/>
  </r>
  <r>
    <x v="6108"/>
    <s v="CA-2018-150007"/>
    <x v="108"/>
    <d v="2018-09-16T00:00:00"/>
    <s v="Standard Class"/>
    <s v="AS-10090"/>
    <x v="548"/>
    <x v="0"/>
    <x v="0"/>
    <s v="Chicago"/>
    <x v="10"/>
    <n v="60653"/>
    <x v="2"/>
    <s v="OFF-LA-10001982"/>
    <x v="1"/>
    <x v="2"/>
    <x v="1538"/>
    <x v="1628"/>
    <n v="2"/>
    <n v="0.2"/>
    <x v="1725"/>
    <x v="2"/>
    <x v="0"/>
    <n v="0.5"/>
    <n v="0.04"/>
  </r>
  <r>
    <x v="6109"/>
    <s v="CA-2018-150007"/>
    <x v="108"/>
    <d v="2018-09-16T00:00:00"/>
    <s v="Standard Class"/>
    <s v="AS-10090"/>
    <x v="548"/>
    <x v="0"/>
    <x v="0"/>
    <s v="Chicago"/>
    <x v="10"/>
    <n v="60653"/>
    <x v="2"/>
    <s v="OFF-BI-10004141"/>
    <x v="1"/>
    <x v="8"/>
    <x v="1296"/>
    <x v="4293"/>
    <n v="3"/>
    <n v="0.8"/>
    <x v="5017"/>
    <x v="2"/>
    <x v="0"/>
    <n v="0.5"/>
    <n v="0.04"/>
  </r>
  <r>
    <x v="6110"/>
    <s v="CA-2018-124590"/>
    <x v="396"/>
    <d v="2018-11-16T00:00:00"/>
    <s v="Standard Class"/>
    <s v="SP-20920"/>
    <x v="727"/>
    <x v="0"/>
    <x v="0"/>
    <s v="Parma"/>
    <x v="24"/>
    <n v="44134"/>
    <x v="3"/>
    <s v="FUR-CH-10004495"/>
    <x v="0"/>
    <x v="1"/>
    <x v="1484"/>
    <x v="4294"/>
    <n v="7"/>
    <n v="0.3"/>
    <x v="5018"/>
    <x v="3"/>
    <x v="0"/>
    <n v="0.2"/>
    <n v="7.1428571428571425E-2"/>
  </r>
  <r>
    <x v="6111"/>
    <s v="CA-2018-124590"/>
    <x v="396"/>
    <d v="2018-11-16T00:00:00"/>
    <s v="Standard Class"/>
    <s v="SP-20920"/>
    <x v="727"/>
    <x v="0"/>
    <x v="0"/>
    <s v="Parma"/>
    <x v="24"/>
    <n v="44134"/>
    <x v="3"/>
    <s v="OFF-AP-10002311"/>
    <x v="1"/>
    <x v="9"/>
    <x v="14"/>
    <x v="4295"/>
    <n v="2"/>
    <n v="0.2"/>
    <x v="5019"/>
    <x v="3"/>
    <x v="0"/>
    <n v="0.2"/>
    <n v="7.1428571428571425E-2"/>
  </r>
  <r>
    <x v="6112"/>
    <s v="CA-2018-124590"/>
    <x v="396"/>
    <d v="2018-11-16T00:00:00"/>
    <s v="Standard Class"/>
    <s v="SP-20920"/>
    <x v="727"/>
    <x v="0"/>
    <x v="0"/>
    <s v="Parma"/>
    <x v="24"/>
    <n v="44134"/>
    <x v="3"/>
    <s v="OFF-FA-10000585"/>
    <x v="1"/>
    <x v="13"/>
    <x v="204"/>
    <x v="4296"/>
    <n v="6"/>
    <n v="0.2"/>
    <x v="5020"/>
    <x v="3"/>
    <x v="0"/>
    <n v="0.2"/>
    <n v="7.1428571428571425E-2"/>
  </r>
  <r>
    <x v="6113"/>
    <s v="CA-2018-124590"/>
    <x v="396"/>
    <d v="2018-11-16T00:00:00"/>
    <s v="Standard Class"/>
    <s v="SP-20920"/>
    <x v="727"/>
    <x v="0"/>
    <x v="0"/>
    <s v="Parma"/>
    <x v="24"/>
    <n v="44134"/>
    <x v="3"/>
    <s v="FUR-CH-10000454"/>
    <x v="0"/>
    <x v="1"/>
    <x v="1"/>
    <x v="4297"/>
    <n v="9"/>
    <n v="0.3"/>
    <x v="232"/>
    <x v="3"/>
    <x v="0"/>
    <n v="0.2"/>
    <n v="7.1428571428571425E-2"/>
  </r>
  <r>
    <x v="6114"/>
    <s v="CA-2018-124590"/>
    <x v="396"/>
    <d v="2018-11-16T00:00:00"/>
    <s v="Standard Class"/>
    <s v="SP-20920"/>
    <x v="727"/>
    <x v="0"/>
    <x v="0"/>
    <s v="Parma"/>
    <x v="24"/>
    <n v="44134"/>
    <x v="3"/>
    <s v="FUR-CH-10003746"/>
    <x v="0"/>
    <x v="1"/>
    <x v="623"/>
    <x v="4298"/>
    <n v="2"/>
    <n v="0.3"/>
    <x v="5021"/>
    <x v="3"/>
    <x v="0"/>
    <n v="0.2"/>
    <n v="7.1428571428571425E-2"/>
  </r>
  <r>
    <x v="6115"/>
    <s v="CA-2018-133802"/>
    <x v="560"/>
    <d v="2018-03-20T00:00:00"/>
    <s v="Standard Class"/>
    <s v="SP-20650"/>
    <x v="70"/>
    <x v="1"/>
    <x v="0"/>
    <s v="Redwood City"/>
    <x v="1"/>
    <n v="94061"/>
    <x v="1"/>
    <s v="OFF-BI-10003291"/>
    <x v="1"/>
    <x v="8"/>
    <x v="44"/>
    <x v="4299"/>
    <n v="6"/>
    <n v="0.2"/>
    <x v="5022"/>
    <x v="1"/>
    <x v="1"/>
    <n v="1"/>
    <n v="6.6666666666666666E-2"/>
  </r>
  <r>
    <x v="6116"/>
    <s v="US-2018-113677"/>
    <x v="373"/>
    <d v="2018-11-19T00:00:00"/>
    <s v="Standard Class"/>
    <s v="CM-12655"/>
    <x v="475"/>
    <x v="2"/>
    <x v="0"/>
    <s v="New York City"/>
    <x v="15"/>
    <n v="10011"/>
    <x v="3"/>
    <s v="TEC-PH-10002114"/>
    <x v="2"/>
    <x v="7"/>
    <x v="1763"/>
    <x v="4300"/>
    <n v="4"/>
    <n v="0"/>
    <x v="5023"/>
    <x v="3"/>
    <x v="0"/>
    <n v="0.5"/>
    <n v="0.1"/>
  </r>
  <r>
    <x v="6117"/>
    <s v="US-2018-113677"/>
    <x v="373"/>
    <d v="2018-11-19T00:00:00"/>
    <s v="Standard Class"/>
    <s v="CM-12655"/>
    <x v="475"/>
    <x v="2"/>
    <x v="0"/>
    <s v="New York City"/>
    <x v="15"/>
    <n v="10011"/>
    <x v="3"/>
    <s v="OFF-LA-10001569"/>
    <x v="1"/>
    <x v="2"/>
    <x v="639"/>
    <x v="1830"/>
    <n v="3"/>
    <n v="0"/>
    <x v="2595"/>
    <x v="3"/>
    <x v="0"/>
    <n v="0.5"/>
    <n v="0.1"/>
  </r>
  <r>
    <x v="6118"/>
    <s v="CA-2019-143378"/>
    <x v="20"/>
    <d v="2019-09-25T00:00:00"/>
    <s v="Standard Class"/>
    <s v="JR-16210"/>
    <x v="335"/>
    <x v="1"/>
    <x v="0"/>
    <s v="Springfield"/>
    <x v="21"/>
    <n v="97477"/>
    <x v="1"/>
    <s v="TEC-PH-10001425"/>
    <x v="2"/>
    <x v="7"/>
    <x v="516"/>
    <x v="1837"/>
    <n v="3"/>
    <n v="0.2"/>
    <x v="3520"/>
    <x v="1"/>
    <x v="0"/>
    <n v="0.25"/>
    <n v="0.1"/>
  </r>
  <r>
    <x v="6119"/>
    <s v="CA-2019-143378"/>
    <x v="20"/>
    <d v="2019-09-25T00:00:00"/>
    <s v="Standard Class"/>
    <s v="JR-16210"/>
    <x v="335"/>
    <x v="1"/>
    <x v="0"/>
    <s v="Springfield"/>
    <x v="21"/>
    <n v="97477"/>
    <x v="1"/>
    <s v="OFF-AR-10001915"/>
    <x v="1"/>
    <x v="6"/>
    <x v="1057"/>
    <x v="361"/>
    <n v="3"/>
    <n v="0.2"/>
    <x v="3256"/>
    <x v="1"/>
    <x v="0"/>
    <n v="0.25"/>
    <n v="0.1"/>
  </r>
  <r>
    <x v="6120"/>
    <s v="CA-2019-143378"/>
    <x v="20"/>
    <d v="2019-09-25T00:00:00"/>
    <s v="Standard Class"/>
    <s v="JR-16210"/>
    <x v="335"/>
    <x v="1"/>
    <x v="0"/>
    <s v="Springfield"/>
    <x v="21"/>
    <n v="97477"/>
    <x v="1"/>
    <s v="FUR-FU-10004864"/>
    <x v="0"/>
    <x v="5"/>
    <x v="441"/>
    <x v="4301"/>
    <n v="8"/>
    <n v="0.2"/>
    <x v="5024"/>
    <x v="1"/>
    <x v="0"/>
    <n v="0.25"/>
    <n v="0.1"/>
  </r>
  <r>
    <x v="6121"/>
    <s v="CA-2019-143378"/>
    <x v="20"/>
    <d v="2019-09-25T00:00:00"/>
    <s v="Standard Class"/>
    <s v="JR-16210"/>
    <x v="335"/>
    <x v="1"/>
    <x v="0"/>
    <s v="Springfield"/>
    <x v="21"/>
    <n v="97477"/>
    <x v="1"/>
    <s v="FUR-BO-10001972"/>
    <x v="0"/>
    <x v="0"/>
    <x v="367"/>
    <x v="1270"/>
    <n v="2"/>
    <n v="0.7"/>
    <x v="5025"/>
    <x v="1"/>
    <x v="0"/>
    <n v="0.25"/>
    <n v="0.1"/>
  </r>
  <r>
    <x v="6122"/>
    <s v="CA-2019-152660"/>
    <x v="769"/>
    <d v="2019-12-09T00:00:00"/>
    <s v="Standard Class"/>
    <s v="CB-12415"/>
    <x v="558"/>
    <x v="0"/>
    <x v="0"/>
    <s v="Chicago"/>
    <x v="10"/>
    <n v="60610"/>
    <x v="2"/>
    <s v="OFF-ST-10000532"/>
    <x v="1"/>
    <x v="4"/>
    <x v="1412"/>
    <x v="3629"/>
    <n v="2"/>
    <n v="0.2"/>
    <x v="4142"/>
    <x v="2"/>
    <x v="1"/>
    <n v="1"/>
    <n v="8.3333333333333329E-2"/>
  </r>
  <r>
    <x v="6123"/>
    <s v="CA-2017-142139"/>
    <x v="284"/>
    <d v="2017-09-05T00:00:00"/>
    <s v="Standard Class"/>
    <s v="SD-20485"/>
    <x v="174"/>
    <x v="2"/>
    <x v="0"/>
    <s v="Bedford"/>
    <x v="5"/>
    <n v="76021"/>
    <x v="2"/>
    <s v="OFF-PA-10003883"/>
    <x v="1"/>
    <x v="10"/>
    <x v="1238"/>
    <x v="3300"/>
    <n v="4"/>
    <n v="0.2"/>
    <x v="5026"/>
    <x v="2"/>
    <x v="0"/>
    <n v="1"/>
    <n v="4.7619047619047616E-2"/>
  </r>
  <r>
    <x v="6124"/>
    <s v="CA-2019-145772"/>
    <x v="95"/>
    <d v="2019-06-07T00:00:00"/>
    <s v="Standard Class"/>
    <s v="SS-20140"/>
    <x v="164"/>
    <x v="1"/>
    <x v="0"/>
    <s v="Los Angeles"/>
    <x v="1"/>
    <n v="90036"/>
    <x v="1"/>
    <s v="TEC-AC-10003038"/>
    <x v="2"/>
    <x v="11"/>
    <x v="1033"/>
    <x v="915"/>
    <n v="5"/>
    <n v="0"/>
    <x v="1999"/>
    <x v="1"/>
    <x v="1"/>
    <n v="0.33333333333333331"/>
    <n v="4.7619047619047616E-2"/>
  </r>
  <r>
    <x v="6125"/>
    <s v="CA-2019-145772"/>
    <x v="95"/>
    <d v="2019-06-07T00:00:00"/>
    <s v="Standard Class"/>
    <s v="SS-20140"/>
    <x v="164"/>
    <x v="1"/>
    <x v="0"/>
    <s v="Los Angeles"/>
    <x v="1"/>
    <n v="90036"/>
    <x v="1"/>
    <s v="OFF-PA-10001593"/>
    <x v="1"/>
    <x v="10"/>
    <x v="1764"/>
    <x v="493"/>
    <n v="2"/>
    <n v="0"/>
    <x v="504"/>
    <x v="1"/>
    <x v="1"/>
    <n v="0.33333333333333331"/>
    <n v="4.7619047619047616E-2"/>
  </r>
  <r>
    <x v="6126"/>
    <s v="CA-2019-145772"/>
    <x v="95"/>
    <d v="2019-06-07T00:00:00"/>
    <s v="Standard Class"/>
    <s v="SS-20140"/>
    <x v="164"/>
    <x v="1"/>
    <x v="0"/>
    <s v="Los Angeles"/>
    <x v="1"/>
    <n v="90036"/>
    <x v="1"/>
    <s v="OFF-BI-10002049"/>
    <x v="1"/>
    <x v="8"/>
    <x v="765"/>
    <x v="2970"/>
    <n v="1"/>
    <n v="0.2"/>
    <x v="5027"/>
    <x v="1"/>
    <x v="1"/>
    <n v="0.33333333333333331"/>
    <n v="4.7619047619047616E-2"/>
  </r>
  <r>
    <x v="6127"/>
    <s v="CA-2018-124100"/>
    <x v="1044"/>
    <d v="2018-04-06T00:00:00"/>
    <s v="Standard Class"/>
    <s v="EH-13990"/>
    <x v="552"/>
    <x v="0"/>
    <x v="0"/>
    <s v="New York City"/>
    <x v="15"/>
    <n v="10009"/>
    <x v="3"/>
    <s v="FUR-CH-10003817"/>
    <x v="0"/>
    <x v="1"/>
    <x v="164"/>
    <x v="4302"/>
    <n v="6"/>
    <n v="0.1"/>
    <x v="5028"/>
    <x v="3"/>
    <x v="0"/>
    <n v="1"/>
    <n v="0.125"/>
  </r>
  <r>
    <x v="6128"/>
    <s v="US-2016-158400"/>
    <x v="1089"/>
    <d v="2016-10-28T00:00:00"/>
    <s v="First Class"/>
    <s v="AH-10030"/>
    <x v="692"/>
    <x v="1"/>
    <x v="0"/>
    <s v="San Francisco"/>
    <x v="1"/>
    <n v="94109"/>
    <x v="1"/>
    <s v="OFF-BI-10002353"/>
    <x v="1"/>
    <x v="8"/>
    <x v="1077"/>
    <x v="4303"/>
    <n v="4"/>
    <n v="0.2"/>
    <x v="5029"/>
    <x v="1"/>
    <x v="0"/>
    <n v="1"/>
    <n v="9.0909090909090912E-2"/>
  </r>
  <r>
    <x v="6129"/>
    <s v="CA-2019-162033"/>
    <x v="606"/>
    <d v="2019-04-02T00:00:00"/>
    <s v="Standard Class"/>
    <s v="EM-14200"/>
    <x v="773"/>
    <x v="2"/>
    <x v="0"/>
    <s v="Virginia Beach"/>
    <x v="17"/>
    <n v="23464"/>
    <x v="0"/>
    <s v="TEC-AC-10003116"/>
    <x v="2"/>
    <x v="11"/>
    <x v="929"/>
    <x v="3545"/>
    <n v="3"/>
    <n v="0"/>
    <x v="4038"/>
    <x v="0"/>
    <x v="0"/>
    <n v="0.5"/>
    <n v="0.25"/>
  </r>
  <r>
    <x v="6130"/>
    <s v="CA-2019-162033"/>
    <x v="606"/>
    <d v="2019-04-02T00:00:00"/>
    <s v="Standard Class"/>
    <s v="EM-14200"/>
    <x v="773"/>
    <x v="2"/>
    <x v="0"/>
    <s v="Virginia Beach"/>
    <x v="17"/>
    <n v="23464"/>
    <x v="0"/>
    <s v="OFF-FA-10003021"/>
    <x v="1"/>
    <x v="13"/>
    <x v="128"/>
    <x v="1061"/>
    <n v="2"/>
    <n v="0"/>
    <x v="1379"/>
    <x v="0"/>
    <x v="0"/>
    <n v="0.5"/>
    <n v="0.25"/>
  </r>
  <r>
    <x v="6131"/>
    <s v="CA-2016-163447"/>
    <x v="422"/>
    <d v="2016-12-31T00:00:00"/>
    <s v="Standard Class"/>
    <s v="TB-21190"/>
    <x v="353"/>
    <x v="2"/>
    <x v="0"/>
    <s v="New York City"/>
    <x v="15"/>
    <n v="10011"/>
    <x v="3"/>
    <s v="FUR-CH-10004477"/>
    <x v="0"/>
    <x v="1"/>
    <x v="213"/>
    <x v="4304"/>
    <n v="14"/>
    <n v="0.1"/>
    <x v="5030"/>
    <x v="3"/>
    <x v="0"/>
    <n v="1"/>
    <n v="0.25"/>
  </r>
  <r>
    <x v="6132"/>
    <s v="CA-2019-145737"/>
    <x v="175"/>
    <d v="2019-09-20T00:00:00"/>
    <s v="Standard Class"/>
    <s v="AB-10165"/>
    <x v="269"/>
    <x v="0"/>
    <x v="0"/>
    <s v="Lebanon"/>
    <x v="18"/>
    <n v="37087"/>
    <x v="0"/>
    <s v="OFF-PA-10001033"/>
    <x v="1"/>
    <x v="10"/>
    <x v="1509"/>
    <x v="2919"/>
    <n v="5"/>
    <n v="0.2"/>
    <x v="5031"/>
    <x v="0"/>
    <x v="0"/>
    <n v="1"/>
    <n v="7.1428571428571425E-2"/>
  </r>
  <r>
    <x v="6133"/>
    <s v="CA-2018-148096"/>
    <x v="765"/>
    <d v="2018-08-19T00:00:00"/>
    <s v="First Class"/>
    <s v="AO-10810"/>
    <x v="774"/>
    <x v="1"/>
    <x v="0"/>
    <s v="Los Angeles"/>
    <x v="1"/>
    <n v="90045"/>
    <x v="1"/>
    <s v="FUR-TA-10004152"/>
    <x v="0"/>
    <x v="3"/>
    <x v="1516"/>
    <x v="4305"/>
    <n v="2"/>
    <n v="0.2"/>
    <x v="5032"/>
    <x v="1"/>
    <x v="0"/>
    <n v="1"/>
    <n v="1"/>
  </r>
  <r>
    <x v="6134"/>
    <s v="CA-2018-146766"/>
    <x v="254"/>
    <d v="2018-11-04T00:00:00"/>
    <s v="Same Day"/>
    <s v="TT-21220"/>
    <x v="627"/>
    <x v="0"/>
    <x v="0"/>
    <s v="Chula Vista"/>
    <x v="1"/>
    <n v="91911"/>
    <x v="1"/>
    <s v="OFF-AR-10002135"/>
    <x v="1"/>
    <x v="6"/>
    <x v="281"/>
    <x v="4306"/>
    <n v="4"/>
    <n v="0"/>
    <x v="5033"/>
    <x v="1"/>
    <x v="0"/>
    <n v="1"/>
    <n v="6.6666666666666666E-2"/>
  </r>
  <r>
    <x v="6135"/>
    <s v="CA-2017-105613"/>
    <x v="1090"/>
    <d v="2017-10-22T00:00:00"/>
    <s v="Standard Class"/>
    <s v="KN-16705"/>
    <x v="607"/>
    <x v="2"/>
    <x v="0"/>
    <s v="Mcallen"/>
    <x v="5"/>
    <n v="78501"/>
    <x v="2"/>
    <s v="TEC-AC-10000521"/>
    <x v="2"/>
    <x v="11"/>
    <x v="1566"/>
    <x v="3578"/>
    <n v="3"/>
    <n v="0.2"/>
    <x v="1780"/>
    <x v="2"/>
    <x v="0"/>
    <n v="0.5"/>
    <n v="6.6666666666666666E-2"/>
  </r>
  <r>
    <x v="6136"/>
    <s v="CA-2017-105613"/>
    <x v="1090"/>
    <d v="2017-10-22T00:00:00"/>
    <s v="Standard Class"/>
    <s v="KN-16705"/>
    <x v="607"/>
    <x v="2"/>
    <x v="0"/>
    <s v="Mcallen"/>
    <x v="5"/>
    <n v="78501"/>
    <x v="2"/>
    <s v="OFF-AP-10000026"/>
    <x v="1"/>
    <x v="9"/>
    <x v="1291"/>
    <x v="4307"/>
    <n v="6"/>
    <n v="0.8"/>
    <x v="5034"/>
    <x v="2"/>
    <x v="0"/>
    <n v="0.5"/>
    <n v="6.6666666666666666E-2"/>
  </r>
  <r>
    <x v="6137"/>
    <s v="US-2018-142251"/>
    <x v="731"/>
    <d v="2018-11-04T00:00:00"/>
    <s v="Second Class"/>
    <s v="FO-14305"/>
    <x v="383"/>
    <x v="0"/>
    <x v="0"/>
    <s v="Hollywood"/>
    <x v="2"/>
    <n v="33021"/>
    <x v="0"/>
    <s v="OFF-PA-10002986"/>
    <x v="1"/>
    <x v="10"/>
    <x v="482"/>
    <x v="164"/>
    <n v="6"/>
    <n v="0.2"/>
    <x v="5035"/>
    <x v="0"/>
    <x v="0"/>
    <n v="1"/>
    <n v="6.6666666666666666E-2"/>
  </r>
  <r>
    <x v="6138"/>
    <s v="CA-2016-131247"/>
    <x v="809"/>
    <d v="2016-04-04T00:00:00"/>
    <s v="Standard Class"/>
    <s v="GA-14725"/>
    <x v="315"/>
    <x v="0"/>
    <x v="0"/>
    <s v="San Francisco"/>
    <x v="1"/>
    <n v="94110"/>
    <x v="1"/>
    <s v="FUR-BO-10001337"/>
    <x v="0"/>
    <x v="0"/>
    <x v="430"/>
    <x v="4308"/>
    <n v="2"/>
    <n v="0.15"/>
    <x v="5036"/>
    <x v="1"/>
    <x v="0"/>
    <n v="1"/>
    <n v="4.5454545454545456E-2"/>
  </r>
  <r>
    <x v="6139"/>
    <s v="US-2017-113593"/>
    <x v="24"/>
    <d v="2017-04-20T00:00:00"/>
    <s v="First Class"/>
    <s v="NC-18415"/>
    <x v="720"/>
    <x v="0"/>
    <x v="0"/>
    <s v="Santa Maria"/>
    <x v="1"/>
    <n v="93454"/>
    <x v="1"/>
    <s v="OFF-ST-10000532"/>
    <x v="1"/>
    <x v="4"/>
    <x v="1412"/>
    <x v="4309"/>
    <n v="3"/>
    <n v="0"/>
    <x v="5037"/>
    <x v="1"/>
    <x v="0"/>
    <n v="1"/>
    <n v="7.1428571428571425E-2"/>
  </r>
  <r>
    <x v="6140"/>
    <s v="CA-2019-121083"/>
    <x v="362"/>
    <d v="2019-07-15T00:00:00"/>
    <s v="Standard Class"/>
    <s v="JF-15190"/>
    <x v="440"/>
    <x v="0"/>
    <x v="0"/>
    <s v="Manchester"/>
    <x v="29"/>
    <n v="6040"/>
    <x v="3"/>
    <s v="OFF-PA-10001497"/>
    <x v="1"/>
    <x v="10"/>
    <x v="1755"/>
    <x v="4310"/>
    <n v="5"/>
    <n v="0"/>
    <x v="5038"/>
    <x v="3"/>
    <x v="0"/>
    <n v="0.25"/>
    <n v="5.2631578947368418E-2"/>
  </r>
  <r>
    <x v="6141"/>
    <s v="CA-2019-121083"/>
    <x v="362"/>
    <d v="2019-07-15T00:00:00"/>
    <s v="Standard Class"/>
    <s v="JF-15190"/>
    <x v="440"/>
    <x v="0"/>
    <x v="0"/>
    <s v="Manchester"/>
    <x v="29"/>
    <n v="6040"/>
    <x v="3"/>
    <s v="OFF-ST-10002554"/>
    <x v="1"/>
    <x v="4"/>
    <x v="1153"/>
    <x v="3589"/>
    <n v="4"/>
    <n v="0"/>
    <x v="5039"/>
    <x v="3"/>
    <x v="0"/>
    <n v="0.25"/>
    <n v="5.2631578947368418E-2"/>
  </r>
  <r>
    <x v="6142"/>
    <s v="CA-2019-121083"/>
    <x v="362"/>
    <d v="2019-07-15T00:00:00"/>
    <s v="Standard Class"/>
    <s v="JF-15190"/>
    <x v="440"/>
    <x v="0"/>
    <x v="0"/>
    <s v="Manchester"/>
    <x v="29"/>
    <n v="6040"/>
    <x v="3"/>
    <s v="TEC-PH-10001336"/>
    <x v="2"/>
    <x v="7"/>
    <x v="950"/>
    <x v="2052"/>
    <n v="2"/>
    <n v="0"/>
    <x v="2210"/>
    <x v="3"/>
    <x v="0"/>
    <n v="0.25"/>
    <n v="5.2631578947368418E-2"/>
  </r>
  <r>
    <x v="6143"/>
    <s v="CA-2019-121083"/>
    <x v="362"/>
    <d v="2019-07-15T00:00:00"/>
    <s v="Standard Class"/>
    <s v="JF-15190"/>
    <x v="440"/>
    <x v="0"/>
    <x v="0"/>
    <s v="Manchester"/>
    <x v="29"/>
    <n v="6040"/>
    <x v="3"/>
    <s v="OFF-AR-10002987"/>
    <x v="1"/>
    <x v="6"/>
    <x v="1562"/>
    <x v="4311"/>
    <n v="6"/>
    <n v="0"/>
    <x v="5040"/>
    <x v="3"/>
    <x v="0"/>
    <n v="0.25"/>
    <n v="5.2631578947368418E-2"/>
  </r>
  <r>
    <x v="6144"/>
    <s v="CA-2019-151190"/>
    <x v="818"/>
    <d v="2019-07-01T00:00:00"/>
    <s v="Standard Class"/>
    <s v="GT-14710"/>
    <x v="218"/>
    <x v="0"/>
    <x v="0"/>
    <s v="Omaha"/>
    <x v="8"/>
    <n v="68104"/>
    <x v="2"/>
    <s v="OFF-PA-10000575"/>
    <x v="1"/>
    <x v="10"/>
    <x v="1059"/>
    <x v="4312"/>
    <n v="3"/>
    <n v="0"/>
    <x v="5041"/>
    <x v="2"/>
    <x v="0"/>
    <n v="1"/>
    <n v="3.4482758620689655E-2"/>
  </r>
  <r>
    <x v="6145"/>
    <s v="CA-2016-133543"/>
    <x v="1091"/>
    <d v="2016-12-26T00:00:00"/>
    <s v="Standard Class"/>
    <s v="KM-16660"/>
    <x v="730"/>
    <x v="0"/>
    <x v="0"/>
    <s v="San Jose"/>
    <x v="1"/>
    <n v="95123"/>
    <x v="1"/>
    <s v="OFF-AR-10003394"/>
    <x v="1"/>
    <x v="6"/>
    <x v="501"/>
    <x v="2722"/>
    <n v="4"/>
    <n v="0"/>
    <x v="623"/>
    <x v="1"/>
    <x v="0"/>
    <n v="1"/>
    <n v="0.1111111111111111"/>
  </r>
  <r>
    <x v="6146"/>
    <s v="CA-2019-105130"/>
    <x v="610"/>
    <d v="2019-11-25T00:00:00"/>
    <s v="Standard Class"/>
    <s v="PJ-18835"/>
    <x v="601"/>
    <x v="1"/>
    <x v="0"/>
    <s v="San Francisco"/>
    <x v="1"/>
    <n v="94122"/>
    <x v="1"/>
    <s v="OFF-AR-10003394"/>
    <x v="1"/>
    <x v="6"/>
    <x v="501"/>
    <x v="2722"/>
    <n v="4"/>
    <n v="0"/>
    <x v="623"/>
    <x v="1"/>
    <x v="0"/>
    <n v="0.5"/>
    <n v="7.6923076923076927E-2"/>
  </r>
  <r>
    <x v="6147"/>
    <s v="CA-2019-105130"/>
    <x v="610"/>
    <d v="2019-11-25T00:00:00"/>
    <s v="Standard Class"/>
    <s v="PJ-18835"/>
    <x v="601"/>
    <x v="1"/>
    <x v="0"/>
    <s v="San Francisco"/>
    <x v="1"/>
    <n v="94122"/>
    <x v="1"/>
    <s v="OFF-BI-10001191"/>
    <x v="1"/>
    <x v="8"/>
    <x v="979"/>
    <x v="4313"/>
    <n v="2"/>
    <n v="0.2"/>
    <x v="5042"/>
    <x v="1"/>
    <x v="0"/>
    <n v="0.5"/>
    <n v="7.6923076923076927E-2"/>
  </r>
  <r>
    <x v="6148"/>
    <s v="CA-2018-161928"/>
    <x v="812"/>
    <d v="2018-06-29T00:00:00"/>
    <s v="Second Class"/>
    <s v="AC-10660"/>
    <x v="663"/>
    <x v="0"/>
    <x v="0"/>
    <s v="San Francisco"/>
    <x v="1"/>
    <n v="94109"/>
    <x v="1"/>
    <s v="TEC-PH-10003484"/>
    <x v="2"/>
    <x v="7"/>
    <x v="1539"/>
    <x v="1227"/>
    <n v="2"/>
    <n v="0.2"/>
    <x v="3431"/>
    <x v="1"/>
    <x v="0"/>
    <n v="1"/>
    <n v="0.16666666666666666"/>
  </r>
  <r>
    <x v="6149"/>
    <s v="CA-2019-101322"/>
    <x v="116"/>
    <d v="2019-12-31T00:00:00"/>
    <s v="First Class"/>
    <s v="JG-15310"/>
    <x v="684"/>
    <x v="1"/>
    <x v="0"/>
    <s v="Long Beach"/>
    <x v="1"/>
    <n v="90805"/>
    <x v="1"/>
    <s v="FUR-CH-10003968"/>
    <x v="0"/>
    <x v="1"/>
    <x v="56"/>
    <x v="4314"/>
    <n v="6"/>
    <n v="0.2"/>
    <x v="5043"/>
    <x v="1"/>
    <x v="0"/>
    <n v="1"/>
    <n v="9.0909090909090912E-2"/>
  </r>
  <r>
    <x v="6150"/>
    <s v="US-2018-106600"/>
    <x v="143"/>
    <d v="2018-04-11T00:00:00"/>
    <s v="First Class"/>
    <s v="RM-19375"/>
    <x v="528"/>
    <x v="0"/>
    <x v="0"/>
    <s v="Columbus"/>
    <x v="32"/>
    <n v="31907"/>
    <x v="0"/>
    <s v="FUR-BO-10001608"/>
    <x v="0"/>
    <x v="0"/>
    <x v="1532"/>
    <x v="1383"/>
    <n v="5"/>
    <n v="0"/>
    <x v="5044"/>
    <x v="0"/>
    <x v="0"/>
    <n v="1"/>
    <n v="0.1111111111111111"/>
  </r>
  <r>
    <x v="6151"/>
    <s v="CA-2016-111871"/>
    <x v="772"/>
    <d v="2016-03-21T00:00:00"/>
    <s v="Second Class"/>
    <s v="EK-13795"/>
    <x v="735"/>
    <x v="2"/>
    <x v="0"/>
    <s v="San Francisco"/>
    <x v="1"/>
    <n v="94110"/>
    <x v="1"/>
    <s v="FUR-BO-10004218"/>
    <x v="0"/>
    <x v="0"/>
    <x v="1593"/>
    <x v="4315"/>
    <n v="10"/>
    <n v="0.15"/>
    <x v="5045"/>
    <x v="1"/>
    <x v="1"/>
    <n v="1"/>
    <n v="0.25"/>
  </r>
  <r>
    <x v="6152"/>
    <s v="CA-2019-139437"/>
    <x v="445"/>
    <d v="2019-07-08T00:00:00"/>
    <s v="Standard Class"/>
    <s v="RD-19585"/>
    <x v="361"/>
    <x v="0"/>
    <x v="0"/>
    <s v="Los Angeles"/>
    <x v="1"/>
    <n v="90004"/>
    <x v="1"/>
    <s v="OFF-ST-10002485"/>
    <x v="1"/>
    <x v="4"/>
    <x v="211"/>
    <x v="1190"/>
    <n v="4"/>
    <n v="0"/>
    <x v="4936"/>
    <x v="1"/>
    <x v="0"/>
    <n v="1"/>
    <n v="5.2631578947368418E-2"/>
  </r>
  <r>
    <x v="6153"/>
    <s v="CA-2019-151484"/>
    <x v="693"/>
    <d v="2019-04-23T00:00:00"/>
    <s v="First Class"/>
    <s v="CV-12805"/>
    <x v="51"/>
    <x v="1"/>
    <x v="0"/>
    <s v="Philadelphia"/>
    <x v="9"/>
    <n v="19120"/>
    <x v="3"/>
    <s v="FUR-FU-10001876"/>
    <x v="0"/>
    <x v="5"/>
    <x v="1403"/>
    <x v="3518"/>
    <n v="2"/>
    <n v="0.2"/>
    <x v="4005"/>
    <x v="3"/>
    <x v="0"/>
    <n v="0.25"/>
    <n v="5.2631578947368418E-2"/>
  </r>
  <r>
    <x v="6154"/>
    <s v="CA-2019-151484"/>
    <x v="693"/>
    <d v="2019-04-23T00:00:00"/>
    <s v="First Class"/>
    <s v="CV-12805"/>
    <x v="51"/>
    <x v="1"/>
    <x v="0"/>
    <s v="Philadelphia"/>
    <x v="9"/>
    <n v="19120"/>
    <x v="3"/>
    <s v="OFF-ST-10002370"/>
    <x v="1"/>
    <x v="4"/>
    <x v="80"/>
    <x v="4316"/>
    <n v="3"/>
    <n v="0.2"/>
    <x v="5046"/>
    <x v="3"/>
    <x v="0"/>
    <n v="0.25"/>
    <n v="5.2631578947368418E-2"/>
  </r>
  <r>
    <x v="6155"/>
    <s v="CA-2019-151484"/>
    <x v="693"/>
    <d v="2019-04-23T00:00:00"/>
    <s v="First Class"/>
    <s v="CV-12805"/>
    <x v="51"/>
    <x v="1"/>
    <x v="0"/>
    <s v="Philadelphia"/>
    <x v="9"/>
    <n v="19120"/>
    <x v="3"/>
    <s v="OFF-ST-10000142"/>
    <x v="1"/>
    <x v="4"/>
    <x v="404"/>
    <x v="4317"/>
    <n v="1"/>
    <n v="0.2"/>
    <x v="5047"/>
    <x v="3"/>
    <x v="0"/>
    <n v="0.25"/>
    <n v="5.2631578947368418E-2"/>
  </r>
  <r>
    <x v="6156"/>
    <s v="CA-2019-151484"/>
    <x v="693"/>
    <d v="2019-04-23T00:00:00"/>
    <s v="First Class"/>
    <s v="CV-12805"/>
    <x v="51"/>
    <x v="1"/>
    <x v="0"/>
    <s v="Philadelphia"/>
    <x v="9"/>
    <n v="19120"/>
    <x v="3"/>
    <s v="FUR-FU-10004671"/>
    <x v="0"/>
    <x v="5"/>
    <x v="1366"/>
    <x v="4318"/>
    <n v="3"/>
    <n v="0.2"/>
    <x v="5048"/>
    <x v="3"/>
    <x v="0"/>
    <n v="0.25"/>
    <n v="5.2631578947368418E-2"/>
  </r>
  <r>
    <x v="6157"/>
    <s v="CA-2018-104150"/>
    <x v="1092"/>
    <d v="2018-08-05T00:00:00"/>
    <s v="Second Class"/>
    <s v="AG-10330"/>
    <x v="743"/>
    <x v="0"/>
    <x v="0"/>
    <s v="Tulsa"/>
    <x v="26"/>
    <n v="74133"/>
    <x v="2"/>
    <s v="OFF-EN-10002504"/>
    <x v="1"/>
    <x v="12"/>
    <x v="113"/>
    <x v="4319"/>
    <n v="3"/>
    <n v="0"/>
    <x v="5049"/>
    <x v="2"/>
    <x v="0"/>
    <n v="0.5"/>
    <n v="0.1111111111111111"/>
  </r>
  <r>
    <x v="6158"/>
    <s v="CA-2018-104150"/>
    <x v="1092"/>
    <d v="2018-08-05T00:00:00"/>
    <s v="Second Class"/>
    <s v="AG-10330"/>
    <x v="743"/>
    <x v="0"/>
    <x v="0"/>
    <s v="Tulsa"/>
    <x v="26"/>
    <n v="74133"/>
    <x v="2"/>
    <s v="TEC-AC-10004803"/>
    <x v="2"/>
    <x v="11"/>
    <x v="1765"/>
    <x v="4320"/>
    <n v="12"/>
    <n v="0"/>
    <x v="5050"/>
    <x v="2"/>
    <x v="0"/>
    <n v="0.5"/>
    <n v="0.1111111111111111"/>
  </r>
  <r>
    <x v="6159"/>
    <s v="CA-2018-161025"/>
    <x v="275"/>
    <d v="2018-12-09T00:00:00"/>
    <s v="Standard Class"/>
    <s v="GM-14440"/>
    <x v="306"/>
    <x v="0"/>
    <x v="0"/>
    <s v="Los Angeles"/>
    <x v="1"/>
    <n v="90049"/>
    <x v="1"/>
    <s v="OFF-ST-10001932"/>
    <x v="1"/>
    <x v="4"/>
    <x v="1650"/>
    <x v="4321"/>
    <n v="4"/>
    <n v="0"/>
    <x v="5051"/>
    <x v="1"/>
    <x v="0"/>
    <n v="1"/>
    <n v="9.0909090909090912E-2"/>
  </r>
  <r>
    <x v="6160"/>
    <s v="CA-2016-103989"/>
    <x v="1093"/>
    <d v="2016-03-21T00:00:00"/>
    <s v="First Class"/>
    <s v="MC-17605"/>
    <x v="204"/>
    <x v="1"/>
    <x v="0"/>
    <s v="Lakeland"/>
    <x v="2"/>
    <n v="33801"/>
    <x v="0"/>
    <s v="TEC-PH-10004667"/>
    <x v="2"/>
    <x v="7"/>
    <x v="524"/>
    <x v="830"/>
    <n v="3"/>
    <n v="0.2"/>
    <x v="5052"/>
    <x v="0"/>
    <x v="0"/>
    <n v="0.14285714285714285"/>
    <n v="5.5555555555555552E-2"/>
  </r>
  <r>
    <x v="6161"/>
    <s v="CA-2016-103989"/>
    <x v="1093"/>
    <d v="2016-03-21T00:00:00"/>
    <s v="First Class"/>
    <s v="MC-17605"/>
    <x v="204"/>
    <x v="1"/>
    <x v="0"/>
    <s v="Lakeland"/>
    <x v="2"/>
    <n v="33801"/>
    <x v="0"/>
    <s v="OFF-LA-10000443"/>
    <x v="1"/>
    <x v="2"/>
    <x v="1127"/>
    <x v="929"/>
    <n v="4"/>
    <n v="0.2"/>
    <x v="5053"/>
    <x v="0"/>
    <x v="0"/>
    <n v="0.14285714285714285"/>
    <n v="5.5555555555555552E-2"/>
  </r>
  <r>
    <x v="6162"/>
    <s v="CA-2016-103989"/>
    <x v="1093"/>
    <d v="2016-03-21T00:00:00"/>
    <s v="First Class"/>
    <s v="MC-17605"/>
    <x v="204"/>
    <x v="1"/>
    <x v="0"/>
    <s v="Lakeland"/>
    <x v="2"/>
    <n v="33801"/>
    <x v="0"/>
    <s v="OFF-ST-10000918"/>
    <x v="1"/>
    <x v="4"/>
    <x v="377"/>
    <x v="4322"/>
    <n v="3"/>
    <n v="0.2"/>
    <x v="5054"/>
    <x v="0"/>
    <x v="0"/>
    <n v="0.14285714285714285"/>
    <n v="5.5555555555555552E-2"/>
  </r>
  <r>
    <x v="6163"/>
    <s v="CA-2016-103989"/>
    <x v="1093"/>
    <d v="2016-03-21T00:00:00"/>
    <s v="First Class"/>
    <s v="MC-17605"/>
    <x v="204"/>
    <x v="1"/>
    <x v="0"/>
    <s v="Lakeland"/>
    <x v="2"/>
    <n v="33801"/>
    <x v="0"/>
    <s v="OFF-BI-10001196"/>
    <x v="1"/>
    <x v="8"/>
    <x v="1390"/>
    <x v="4323"/>
    <n v="5"/>
    <n v="0.7"/>
    <x v="5055"/>
    <x v="0"/>
    <x v="0"/>
    <n v="0.14285714285714285"/>
    <n v="5.5555555555555552E-2"/>
  </r>
  <r>
    <x v="6164"/>
    <s v="CA-2016-103989"/>
    <x v="1093"/>
    <d v="2016-03-21T00:00:00"/>
    <s v="First Class"/>
    <s v="MC-17605"/>
    <x v="204"/>
    <x v="1"/>
    <x v="0"/>
    <s v="Lakeland"/>
    <x v="2"/>
    <n v="33801"/>
    <x v="0"/>
    <s v="FUR-FU-10003981"/>
    <x v="0"/>
    <x v="5"/>
    <x v="325"/>
    <x v="3808"/>
    <n v="3"/>
    <n v="0.2"/>
    <x v="5056"/>
    <x v="0"/>
    <x v="0"/>
    <n v="0.14285714285714285"/>
    <n v="5.5555555555555552E-2"/>
  </r>
  <r>
    <x v="6165"/>
    <s v="CA-2016-103989"/>
    <x v="1093"/>
    <d v="2016-03-21T00:00:00"/>
    <s v="First Class"/>
    <s v="MC-17605"/>
    <x v="204"/>
    <x v="1"/>
    <x v="0"/>
    <s v="Lakeland"/>
    <x v="2"/>
    <n v="33801"/>
    <x v="0"/>
    <s v="FUR-FU-10002508"/>
    <x v="0"/>
    <x v="5"/>
    <x v="1670"/>
    <x v="184"/>
    <n v="3"/>
    <n v="0.2"/>
    <x v="5057"/>
    <x v="0"/>
    <x v="0"/>
    <n v="0.14285714285714285"/>
    <n v="5.5555555555555552E-2"/>
  </r>
  <r>
    <x v="6166"/>
    <s v="CA-2016-103989"/>
    <x v="1093"/>
    <d v="2016-03-21T00:00:00"/>
    <s v="First Class"/>
    <s v="MC-17605"/>
    <x v="204"/>
    <x v="1"/>
    <x v="0"/>
    <s v="Lakeland"/>
    <x v="2"/>
    <n v="33801"/>
    <x v="0"/>
    <s v="TEC-AC-10002647"/>
    <x v="2"/>
    <x v="11"/>
    <x v="1762"/>
    <x v="4324"/>
    <n v="2"/>
    <n v="0.2"/>
    <x v="5058"/>
    <x v="0"/>
    <x v="0"/>
    <n v="0.14285714285714285"/>
    <n v="5.5555555555555552E-2"/>
  </r>
  <r>
    <x v="6167"/>
    <s v="CA-2017-142433"/>
    <x v="704"/>
    <d v="2017-04-25T00:00:00"/>
    <s v="Standard Class"/>
    <s v="ES-14020"/>
    <x v="301"/>
    <x v="0"/>
    <x v="0"/>
    <s v="Houston"/>
    <x v="5"/>
    <n v="77036"/>
    <x v="2"/>
    <s v="OFF-PA-10002377"/>
    <x v="1"/>
    <x v="10"/>
    <x v="127"/>
    <x v="4325"/>
    <n v="3"/>
    <n v="0.2"/>
    <x v="5059"/>
    <x v="2"/>
    <x v="0"/>
    <n v="1"/>
    <n v="0.125"/>
  </r>
  <r>
    <x v="6168"/>
    <s v="CA-2017-132815"/>
    <x v="444"/>
    <d v="2017-09-22T00:00:00"/>
    <s v="Second Class"/>
    <s v="RW-19540"/>
    <x v="459"/>
    <x v="1"/>
    <x v="0"/>
    <s v="Los Angeles"/>
    <x v="1"/>
    <n v="90008"/>
    <x v="1"/>
    <s v="OFF-PA-10004530"/>
    <x v="1"/>
    <x v="10"/>
    <x v="496"/>
    <x v="1113"/>
    <n v="2"/>
    <n v="0"/>
    <x v="5060"/>
    <x v="1"/>
    <x v="0"/>
    <n v="1"/>
    <n v="4.3478260869565216E-2"/>
  </r>
  <r>
    <x v="6169"/>
    <s v="CA-2016-101266"/>
    <x v="9"/>
    <d v="2016-08-30T00:00:00"/>
    <s v="Second Class"/>
    <s v="MM-17920"/>
    <x v="462"/>
    <x v="0"/>
    <x v="0"/>
    <s v="Springfield"/>
    <x v="17"/>
    <n v="22153"/>
    <x v="0"/>
    <s v="OFF-PA-10002986"/>
    <x v="1"/>
    <x v="10"/>
    <x v="482"/>
    <x v="522"/>
    <n v="2"/>
    <n v="0"/>
    <x v="534"/>
    <x v="0"/>
    <x v="0"/>
    <n v="1"/>
    <n v="6.25E-2"/>
  </r>
  <r>
    <x v="6170"/>
    <s v="CA-2018-141523"/>
    <x v="1054"/>
    <d v="2018-12-24T00:00:00"/>
    <s v="Second Class"/>
    <s v="MH-17440"/>
    <x v="775"/>
    <x v="1"/>
    <x v="0"/>
    <s v="New York City"/>
    <x v="15"/>
    <n v="10035"/>
    <x v="3"/>
    <s v="OFF-BI-10000948"/>
    <x v="1"/>
    <x v="8"/>
    <x v="1382"/>
    <x v="4326"/>
    <n v="3"/>
    <n v="0.2"/>
    <x v="5061"/>
    <x v="3"/>
    <x v="0"/>
    <n v="0.5"/>
    <n v="0.1111111111111111"/>
  </r>
  <r>
    <x v="6171"/>
    <s v="CA-2018-141523"/>
    <x v="1054"/>
    <d v="2018-12-24T00:00:00"/>
    <s v="Second Class"/>
    <s v="MH-17440"/>
    <x v="775"/>
    <x v="1"/>
    <x v="0"/>
    <s v="New York City"/>
    <x v="15"/>
    <n v="10035"/>
    <x v="3"/>
    <s v="OFF-AR-10001545"/>
    <x v="1"/>
    <x v="6"/>
    <x v="820"/>
    <x v="2872"/>
    <n v="2"/>
    <n v="0"/>
    <x v="3192"/>
    <x v="3"/>
    <x v="0"/>
    <n v="0.5"/>
    <n v="0.1111111111111111"/>
  </r>
  <r>
    <x v="6172"/>
    <s v="US-2016-106299"/>
    <x v="1094"/>
    <d v="2016-08-08T00:00:00"/>
    <s v="Standard Class"/>
    <s v="NZ-18565"/>
    <x v="125"/>
    <x v="2"/>
    <x v="0"/>
    <s v="Springfield"/>
    <x v="25"/>
    <n v="65807"/>
    <x v="2"/>
    <s v="OFF-BI-10001758"/>
    <x v="1"/>
    <x v="8"/>
    <x v="944"/>
    <x v="4327"/>
    <n v="5"/>
    <n v="0"/>
    <x v="5062"/>
    <x v="2"/>
    <x v="0"/>
    <n v="0.33333333333333331"/>
    <n v="0.05"/>
  </r>
  <r>
    <x v="6173"/>
    <s v="US-2016-106299"/>
    <x v="1094"/>
    <d v="2016-08-08T00:00:00"/>
    <s v="Standard Class"/>
    <s v="NZ-18565"/>
    <x v="125"/>
    <x v="2"/>
    <x v="0"/>
    <s v="Springfield"/>
    <x v="25"/>
    <n v="65807"/>
    <x v="2"/>
    <s v="TEC-AC-10003237"/>
    <x v="2"/>
    <x v="11"/>
    <x v="1640"/>
    <x v="4328"/>
    <n v="2"/>
    <n v="0"/>
    <x v="5063"/>
    <x v="2"/>
    <x v="0"/>
    <n v="0.33333333333333331"/>
    <n v="0.05"/>
  </r>
  <r>
    <x v="6174"/>
    <s v="US-2016-106299"/>
    <x v="1094"/>
    <d v="2016-08-08T00:00:00"/>
    <s v="Standard Class"/>
    <s v="NZ-18565"/>
    <x v="125"/>
    <x v="2"/>
    <x v="0"/>
    <s v="Springfield"/>
    <x v="25"/>
    <n v="65807"/>
    <x v="2"/>
    <s v="OFF-ST-10002011"/>
    <x v="1"/>
    <x v="4"/>
    <x v="1064"/>
    <x v="4329"/>
    <n v="2"/>
    <n v="0"/>
    <x v="5064"/>
    <x v="2"/>
    <x v="0"/>
    <n v="0.33333333333333331"/>
    <n v="0.05"/>
  </r>
  <r>
    <x v="6175"/>
    <s v="CA-2017-158421"/>
    <x v="481"/>
    <d v="2017-09-26T00:00:00"/>
    <s v="Standard Class"/>
    <s v="GB-14575"/>
    <x v="673"/>
    <x v="0"/>
    <x v="0"/>
    <s v="Columbia"/>
    <x v="20"/>
    <n v="29203"/>
    <x v="0"/>
    <s v="FUR-CH-10000309"/>
    <x v="0"/>
    <x v="1"/>
    <x v="773"/>
    <x v="4330"/>
    <n v="4"/>
    <n v="0"/>
    <x v="5065"/>
    <x v="0"/>
    <x v="0"/>
    <n v="0.1111111111111111"/>
    <n v="6.25E-2"/>
  </r>
  <r>
    <x v="6176"/>
    <s v="CA-2017-158421"/>
    <x v="481"/>
    <d v="2017-09-26T00:00:00"/>
    <s v="Standard Class"/>
    <s v="GB-14575"/>
    <x v="673"/>
    <x v="0"/>
    <x v="0"/>
    <s v="Columbia"/>
    <x v="20"/>
    <n v="29203"/>
    <x v="0"/>
    <s v="OFF-ST-10002444"/>
    <x v="1"/>
    <x v="4"/>
    <x v="576"/>
    <x v="3016"/>
    <n v="7"/>
    <n v="0"/>
    <x v="5066"/>
    <x v="0"/>
    <x v="0"/>
    <n v="0.1111111111111111"/>
    <n v="6.25E-2"/>
  </r>
  <r>
    <x v="6177"/>
    <s v="CA-2017-158421"/>
    <x v="481"/>
    <d v="2017-09-26T00:00:00"/>
    <s v="Standard Class"/>
    <s v="GB-14575"/>
    <x v="673"/>
    <x v="0"/>
    <x v="0"/>
    <s v="Columbia"/>
    <x v="20"/>
    <n v="29203"/>
    <x v="0"/>
    <s v="OFF-EN-10001453"/>
    <x v="1"/>
    <x v="12"/>
    <x v="1685"/>
    <x v="4331"/>
    <n v="2"/>
    <n v="0"/>
    <x v="5067"/>
    <x v="0"/>
    <x v="0"/>
    <n v="0.1111111111111111"/>
    <n v="6.25E-2"/>
  </r>
  <r>
    <x v="6178"/>
    <s v="CA-2017-158421"/>
    <x v="481"/>
    <d v="2017-09-26T00:00:00"/>
    <s v="Standard Class"/>
    <s v="GB-14575"/>
    <x v="673"/>
    <x v="0"/>
    <x v="0"/>
    <s v="Columbia"/>
    <x v="20"/>
    <n v="29203"/>
    <x v="0"/>
    <s v="OFF-PA-10001801"/>
    <x v="1"/>
    <x v="10"/>
    <x v="1766"/>
    <x v="100"/>
    <n v="4"/>
    <n v="0"/>
    <x v="101"/>
    <x v="0"/>
    <x v="0"/>
    <n v="0.1111111111111111"/>
    <n v="6.25E-2"/>
  </r>
  <r>
    <x v="6179"/>
    <s v="CA-2017-158421"/>
    <x v="481"/>
    <d v="2017-09-26T00:00:00"/>
    <s v="Standard Class"/>
    <s v="GB-14575"/>
    <x v="673"/>
    <x v="0"/>
    <x v="0"/>
    <s v="Columbia"/>
    <x v="20"/>
    <n v="29203"/>
    <x v="0"/>
    <s v="OFF-ST-10000563"/>
    <x v="1"/>
    <x v="4"/>
    <x v="903"/>
    <x v="1480"/>
    <n v="2"/>
    <n v="0"/>
    <x v="5068"/>
    <x v="0"/>
    <x v="0"/>
    <n v="0.1111111111111111"/>
    <n v="6.25E-2"/>
  </r>
  <r>
    <x v="6180"/>
    <s v="CA-2017-158421"/>
    <x v="481"/>
    <d v="2017-09-26T00:00:00"/>
    <s v="Standard Class"/>
    <s v="GB-14575"/>
    <x v="673"/>
    <x v="0"/>
    <x v="0"/>
    <s v="Columbia"/>
    <x v="20"/>
    <n v="29203"/>
    <x v="0"/>
    <s v="TEC-PH-10000369"/>
    <x v="2"/>
    <x v="7"/>
    <x v="1355"/>
    <x v="3211"/>
    <n v="5"/>
    <n v="0"/>
    <x v="5069"/>
    <x v="0"/>
    <x v="0"/>
    <n v="0.1111111111111111"/>
    <n v="6.25E-2"/>
  </r>
  <r>
    <x v="6181"/>
    <s v="CA-2017-158421"/>
    <x v="481"/>
    <d v="2017-09-26T00:00:00"/>
    <s v="Standard Class"/>
    <s v="GB-14575"/>
    <x v="673"/>
    <x v="0"/>
    <x v="0"/>
    <s v="Columbia"/>
    <x v="20"/>
    <n v="29203"/>
    <x v="0"/>
    <s v="TEC-PH-10002538"/>
    <x v="2"/>
    <x v="7"/>
    <x v="529"/>
    <x v="4332"/>
    <n v="3"/>
    <n v="0"/>
    <x v="5070"/>
    <x v="0"/>
    <x v="0"/>
    <n v="0.1111111111111111"/>
    <n v="6.25E-2"/>
  </r>
  <r>
    <x v="6182"/>
    <s v="CA-2017-158421"/>
    <x v="481"/>
    <d v="2017-09-26T00:00:00"/>
    <s v="Standard Class"/>
    <s v="GB-14575"/>
    <x v="673"/>
    <x v="0"/>
    <x v="0"/>
    <s v="Columbia"/>
    <x v="20"/>
    <n v="29203"/>
    <x v="0"/>
    <s v="OFF-BI-10000050"/>
    <x v="1"/>
    <x v="8"/>
    <x v="347"/>
    <x v="4333"/>
    <n v="2"/>
    <n v="0"/>
    <x v="5071"/>
    <x v="0"/>
    <x v="0"/>
    <n v="0.1111111111111111"/>
    <n v="6.25E-2"/>
  </r>
  <r>
    <x v="6183"/>
    <s v="CA-2017-158421"/>
    <x v="481"/>
    <d v="2017-09-26T00:00:00"/>
    <s v="Standard Class"/>
    <s v="GB-14575"/>
    <x v="673"/>
    <x v="0"/>
    <x v="0"/>
    <s v="Columbia"/>
    <x v="20"/>
    <n v="29203"/>
    <x v="0"/>
    <s v="OFF-ST-10004186"/>
    <x v="1"/>
    <x v="4"/>
    <x v="16"/>
    <x v="4334"/>
    <n v="8"/>
    <n v="0"/>
    <x v="5072"/>
    <x v="0"/>
    <x v="0"/>
    <n v="0.1111111111111111"/>
    <n v="6.25E-2"/>
  </r>
  <r>
    <x v="6184"/>
    <s v="CA-2018-143609"/>
    <x v="25"/>
    <d v="2018-12-13T00:00:00"/>
    <s v="First Class"/>
    <s v="DB-13270"/>
    <x v="489"/>
    <x v="2"/>
    <x v="0"/>
    <s v="Portland"/>
    <x v="21"/>
    <n v="97206"/>
    <x v="1"/>
    <s v="FUR-CH-10004218"/>
    <x v="0"/>
    <x v="1"/>
    <x v="38"/>
    <x v="4335"/>
    <n v="5"/>
    <n v="0.2"/>
    <x v="5073"/>
    <x v="1"/>
    <x v="0"/>
    <n v="1"/>
    <n v="7.6923076923076927E-2"/>
  </r>
  <r>
    <x v="6185"/>
    <s v="CA-2017-138331"/>
    <x v="976"/>
    <d v="2017-08-12T00:00:00"/>
    <s v="Standard Class"/>
    <s v="JK-15625"/>
    <x v="600"/>
    <x v="0"/>
    <x v="0"/>
    <s v="Philadelphia"/>
    <x v="9"/>
    <n v="19120"/>
    <x v="3"/>
    <s v="OFF-AR-10002952"/>
    <x v="1"/>
    <x v="6"/>
    <x v="814"/>
    <x v="4336"/>
    <n v="10"/>
    <n v="0.2"/>
    <x v="5074"/>
    <x v="3"/>
    <x v="0"/>
    <n v="1"/>
    <n v="8.3333333333333329E-2"/>
  </r>
  <r>
    <x v="6186"/>
    <s v="CA-2017-138954"/>
    <x v="219"/>
    <d v="2017-11-17T00:00:00"/>
    <s v="First Class"/>
    <s v="MH-17785"/>
    <x v="186"/>
    <x v="1"/>
    <x v="0"/>
    <s v="New York City"/>
    <x v="15"/>
    <n v="10035"/>
    <x v="3"/>
    <s v="OFF-ST-10003058"/>
    <x v="1"/>
    <x v="4"/>
    <x v="393"/>
    <x v="421"/>
    <n v="3"/>
    <n v="0"/>
    <x v="431"/>
    <x v="3"/>
    <x v="0"/>
    <n v="0.33333333333333331"/>
    <n v="9.0909090909090912E-2"/>
  </r>
  <r>
    <x v="6187"/>
    <s v="CA-2017-138954"/>
    <x v="219"/>
    <d v="2017-11-17T00:00:00"/>
    <s v="First Class"/>
    <s v="MH-17785"/>
    <x v="186"/>
    <x v="1"/>
    <x v="0"/>
    <s v="New York City"/>
    <x v="15"/>
    <n v="10035"/>
    <x v="3"/>
    <s v="OFF-BI-10003963"/>
    <x v="1"/>
    <x v="8"/>
    <x v="1329"/>
    <x v="4337"/>
    <n v="6"/>
    <n v="0.2"/>
    <x v="5075"/>
    <x v="3"/>
    <x v="0"/>
    <n v="0.33333333333333331"/>
    <n v="9.0909090909090912E-2"/>
  </r>
  <r>
    <x v="6188"/>
    <s v="CA-2017-138954"/>
    <x v="219"/>
    <d v="2017-11-17T00:00:00"/>
    <s v="First Class"/>
    <s v="MH-17785"/>
    <x v="186"/>
    <x v="1"/>
    <x v="0"/>
    <s v="New York City"/>
    <x v="15"/>
    <n v="10035"/>
    <x v="3"/>
    <s v="OFF-AR-10001955"/>
    <x v="1"/>
    <x v="6"/>
    <x v="1030"/>
    <x v="4311"/>
    <n v="6"/>
    <n v="0"/>
    <x v="5076"/>
    <x v="3"/>
    <x v="0"/>
    <n v="0.33333333333333331"/>
    <n v="9.0909090909090912E-2"/>
  </r>
  <r>
    <x v="6189"/>
    <s v="CA-2019-157903"/>
    <x v="1095"/>
    <d v="2019-04-08T00:00:00"/>
    <s v="Standard Class"/>
    <s v="AM-10705"/>
    <x v="562"/>
    <x v="0"/>
    <x v="0"/>
    <s v="Des Plaines"/>
    <x v="10"/>
    <n v="60016"/>
    <x v="2"/>
    <s v="TEC-PH-10004345"/>
    <x v="2"/>
    <x v="7"/>
    <x v="1176"/>
    <x v="4338"/>
    <n v="4"/>
    <n v="0.2"/>
    <x v="5077"/>
    <x v="2"/>
    <x v="0"/>
    <n v="1"/>
    <n v="4.5454545454545456E-2"/>
  </r>
  <r>
    <x v="6190"/>
    <s v="CA-2018-157259"/>
    <x v="435"/>
    <d v="2018-12-28T00:00:00"/>
    <s v="Standard Class"/>
    <s v="JM-15535"/>
    <x v="341"/>
    <x v="0"/>
    <x v="0"/>
    <s v="New York City"/>
    <x v="15"/>
    <n v="10035"/>
    <x v="3"/>
    <s v="FUR-FU-10003192"/>
    <x v="0"/>
    <x v="5"/>
    <x v="1729"/>
    <x v="4339"/>
    <n v="9"/>
    <n v="0"/>
    <x v="5078"/>
    <x v="3"/>
    <x v="0"/>
    <n v="1"/>
    <n v="0.1"/>
  </r>
  <r>
    <x v="6191"/>
    <s v="CA-2019-107986"/>
    <x v="1096"/>
    <d v="2019-12-13T00:00:00"/>
    <s v="Same Day"/>
    <s v="MW-18220"/>
    <x v="596"/>
    <x v="0"/>
    <x v="0"/>
    <s v="Seattle"/>
    <x v="4"/>
    <n v="98103"/>
    <x v="1"/>
    <s v="OFF-ST-10001325"/>
    <x v="1"/>
    <x v="4"/>
    <x v="471"/>
    <x v="974"/>
    <n v="3"/>
    <n v="0"/>
    <x v="1011"/>
    <x v="1"/>
    <x v="0"/>
    <n v="1"/>
    <n v="7.1428571428571425E-2"/>
  </r>
  <r>
    <x v="6192"/>
    <s v="CA-2019-104927"/>
    <x v="66"/>
    <d v="2019-12-26T00:00:00"/>
    <s v="Standard Class"/>
    <s v="AG-10330"/>
    <x v="743"/>
    <x v="0"/>
    <x v="0"/>
    <s v="Houston"/>
    <x v="5"/>
    <n v="77095"/>
    <x v="2"/>
    <s v="OFF-PA-10000019"/>
    <x v="1"/>
    <x v="10"/>
    <x v="711"/>
    <x v="233"/>
    <n v="5"/>
    <n v="0.2"/>
    <x v="1446"/>
    <x v="2"/>
    <x v="0"/>
    <n v="0.33333333333333331"/>
    <n v="0.1111111111111111"/>
  </r>
  <r>
    <x v="6193"/>
    <s v="CA-2019-104927"/>
    <x v="66"/>
    <d v="2019-12-26T00:00:00"/>
    <s v="Standard Class"/>
    <s v="AG-10330"/>
    <x v="743"/>
    <x v="0"/>
    <x v="0"/>
    <s v="Houston"/>
    <x v="5"/>
    <n v="77095"/>
    <x v="2"/>
    <s v="OFF-BI-10003429"/>
    <x v="1"/>
    <x v="8"/>
    <x v="852"/>
    <x v="4340"/>
    <n v="5"/>
    <n v="0.8"/>
    <x v="5079"/>
    <x v="2"/>
    <x v="0"/>
    <n v="0.33333333333333331"/>
    <n v="0.1111111111111111"/>
  </r>
  <r>
    <x v="6194"/>
    <s v="CA-2019-104927"/>
    <x v="66"/>
    <d v="2019-12-26T00:00:00"/>
    <s v="Standard Class"/>
    <s v="AG-10330"/>
    <x v="743"/>
    <x v="0"/>
    <x v="0"/>
    <s v="Houston"/>
    <x v="5"/>
    <n v="77095"/>
    <x v="2"/>
    <s v="OFF-PA-10000176"/>
    <x v="1"/>
    <x v="10"/>
    <x v="640"/>
    <x v="69"/>
    <n v="5"/>
    <n v="0.2"/>
    <x v="5080"/>
    <x v="2"/>
    <x v="0"/>
    <n v="0.33333333333333331"/>
    <n v="0.1111111111111111"/>
  </r>
  <r>
    <x v="6195"/>
    <s v="CA-2019-113453"/>
    <x v="208"/>
    <d v="2019-10-28T00:00:00"/>
    <s v="Standard Class"/>
    <s v="CM-12160"/>
    <x v="380"/>
    <x v="0"/>
    <x v="0"/>
    <s v="Philadelphia"/>
    <x v="9"/>
    <n v="19143"/>
    <x v="3"/>
    <s v="TEC-PH-10004165"/>
    <x v="2"/>
    <x v="7"/>
    <x v="895"/>
    <x v="4341"/>
    <n v="2"/>
    <n v="0.4"/>
    <x v="5081"/>
    <x v="3"/>
    <x v="0"/>
    <n v="0.5"/>
    <n v="0.14285714285714285"/>
  </r>
  <r>
    <x v="6196"/>
    <s v="CA-2019-113453"/>
    <x v="208"/>
    <d v="2019-10-28T00:00:00"/>
    <s v="Standard Class"/>
    <s v="CM-12160"/>
    <x v="380"/>
    <x v="0"/>
    <x v="0"/>
    <s v="Philadelphia"/>
    <x v="9"/>
    <n v="19143"/>
    <x v="3"/>
    <s v="OFF-ST-10000352"/>
    <x v="1"/>
    <x v="4"/>
    <x v="1058"/>
    <x v="4342"/>
    <n v="3"/>
    <n v="0.2"/>
    <x v="5082"/>
    <x v="3"/>
    <x v="0"/>
    <n v="0.5"/>
    <n v="0.14285714285714285"/>
  </r>
  <r>
    <x v="6197"/>
    <s v="CA-2017-149909"/>
    <x v="50"/>
    <d v="2017-11-17T00:00:00"/>
    <s v="Standard Class"/>
    <s v="RA-19915"/>
    <x v="154"/>
    <x v="0"/>
    <x v="0"/>
    <s v="Columbus"/>
    <x v="14"/>
    <n v="47201"/>
    <x v="2"/>
    <s v="OFF-PA-10000726"/>
    <x v="1"/>
    <x v="10"/>
    <x v="1331"/>
    <x v="4343"/>
    <n v="7"/>
    <n v="0"/>
    <x v="5083"/>
    <x v="2"/>
    <x v="0"/>
    <n v="0.33333333333333331"/>
    <n v="4.5454545454545456E-2"/>
  </r>
  <r>
    <x v="6198"/>
    <s v="CA-2017-149909"/>
    <x v="50"/>
    <d v="2017-11-17T00:00:00"/>
    <s v="Standard Class"/>
    <s v="RA-19915"/>
    <x v="154"/>
    <x v="0"/>
    <x v="0"/>
    <s v="Columbus"/>
    <x v="14"/>
    <n v="47201"/>
    <x v="2"/>
    <s v="TEC-PH-10001536"/>
    <x v="2"/>
    <x v="7"/>
    <x v="1243"/>
    <x v="4344"/>
    <n v="3"/>
    <n v="0"/>
    <x v="5084"/>
    <x v="2"/>
    <x v="0"/>
    <n v="0.33333333333333331"/>
    <n v="4.5454545454545456E-2"/>
  </r>
  <r>
    <x v="6199"/>
    <s v="CA-2017-149909"/>
    <x v="50"/>
    <d v="2017-11-17T00:00:00"/>
    <s v="Standard Class"/>
    <s v="RA-19915"/>
    <x v="154"/>
    <x v="0"/>
    <x v="0"/>
    <s v="Columbus"/>
    <x v="14"/>
    <n v="47201"/>
    <x v="2"/>
    <s v="OFF-PA-10001790"/>
    <x v="1"/>
    <x v="10"/>
    <x v="694"/>
    <x v="3656"/>
    <n v="2"/>
    <n v="0"/>
    <x v="4177"/>
    <x v="2"/>
    <x v="0"/>
    <n v="0.33333333333333331"/>
    <n v="4.5454545454545456E-2"/>
  </r>
  <r>
    <x v="6200"/>
    <s v="CA-2017-146675"/>
    <x v="392"/>
    <d v="2017-04-20T00:00:00"/>
    <s v="Standard Class"/>
    <s v="SB-20185"/>
    <x v="766"/>
    <x v="0"/>
    <x v="0"/>
    <s v="Evanston"/>
    <x v="10"/>
    <n v="60201"/>
    <x v="2"/>
    <s v="TEC-CO-10001766"/>
    <x v="2"/>
    <x v="16"/>
    <x v="1067"/>
    <x v="4345"/>
    <n v="4"/>
    <n v="0.2"/>
    <x v="5085"/>
    <x v="2"/>
    <x v="0"/>
    <n v="0.5"/>
    <n v="8.3333333333333329E-2"/>
  </r>
  <r>
    <x v="6201"/>
    <s v="CA-2017-146675"/>
    <x v="392"/>
    <d v="2017-04-20T00:00:00"/>
    <s v="Standard Class"/>
    <s v="SB-20185"/>
    <x v="766"/>
    <x v="0"/>
    <x v="0"/>
    <s v="Evanston"/>
    <x v="10"/>
    <n v="60201"/>
    <x v="2"/>
    <s v="TEC-AC-10004396"/>
    <x v="2"/>
    <x v="11"/>
    <x v="1688"/>
    <x v="1906"/>
    <n v="3"/>
    <n v="0.2"/>
    <x v="5086"/>
    <x v="2"/>
    <x v="0"/>
    <n v="0.5"/>
    <n v="8.3333333333333329E-2"/>
  </r>
  <r>
    <x v="6202"/>
    <s v="CA-2018-118332"/>
    <x v="186"/>
    <d v="2018-12-23T00:00:00"/>
    <s v="Standard Class"/>
    <s v="PK-19075"/>
    <x v="7"/>
    <x v="0"/>
    <x v="0"/>
    <s v="Apple Valley"/>
    <x v="1"/>
    <n v="92307"/>
    <x v="1"/>
    <s v="FUR-CH-10001708"/>
    <x v="0"/>
    <x v="1"/>
    <x v="893"/>
    <x v="4346"/>
    <n v="5"/>
    <n v="0.2"/>
    <x v="5087"/>
    <x v="1"/>
    <x v="0"/>
    <n v="1"/>
    <n v="0.04"/>
  </r>
  <r>
    <x v="6203"/>
    <s v="CA-2018-133669"/>
    <x v="147"/>
    <d v="2018-10-27T00:00:00"/>
    <s v="Standard Class"/>
    <s v="SV-20935"/>
    <x v="603"/>
    <x v="0"/>
    <x v="0"/>
    <s v="Columbus"/>
    <x v="24"/>
    <n v="43229"/>
    <x v="3"/>
    <s v="TEC-PH-10001305"/>
    <x v="2"/>
    <x v="7"/>
    <x v="1680"/>
    <x v="4347"/>
    <n v="8"/>
    <n v="0.4"/>
    <x v="5088"/>
    <x v="3"/>
    <x v="0"/>
    <n v="1"/>
    <n v="7.6923076923076927E-2"/>
  </r>
  <r>
    <x v="6204"/>
    <s v="CA-2019-145660"/>
    <x v="96"/>
    <d v="2019-12-03T00:00:00"/>
    <s v="First Class"/>
    <s v="MG-17650"/>
    <x v="377"/>
    <x v="2"/>
    <x v="0"/>
    <s v="Marion"/>
    <x v="24"/>
    <n v="43302"/>
    <x v="3"/>
    <s v="FUR-FU-10002885"/>
    <x v="0"/>
    <x v="5"/>
    <x v="762"/>
    <x v="326"/>
    <n v="2"/>
    <n v="0.2"/>
    <x v="1899"/>
    <x v="3"/>
    <x v="0"/>
    <n v="1"/>
    <n v="7.1428571428571425E-2"/>
  </r>
  <r>
    <x v="6205"/>
    <s v="CA-2018-133697"/>
    <x v="201"/>
    <d v="2018-10-24T00:00:00"/>
    <s v="Second Class"/>
    <s v="CM-12445"/>
    <x v="320"/>
    <x v="0"/>
    <x v="0"/>
    <s v="Houston"/>
    <x v="5"/>
    <n v="77095"/>
    <x v="2"/>
    <s v="OFF-PA-10000726"/>
    <x v="1"/>
    <x v="10"/>
    <x v="1331"/>
    <x v="4348"/>
    <n v="7"/>
    <n v="0.2"/>
    <x v="5089"/>
    <x v="2"/>
    <x v="0"/>
    <n v="0.33333333333333331"/>
    <n v="0.1111111111111111"/>
  </r>
  <r>
    <x v="6206"/>
    <s v="CA-2018-133697"/>
    <x v="201"/>
    <d v="2018-10-24T00:00:00"/>
    <s v="Second Class"/>
    <s v="CM-12445"/>
    <x v="320"/>
    <x v="0"/>
    <x v="0"/>
    <s v="Houston"/>
    <x v="5"/>
    <n v="77095"/>
    <x v="2"/>
    <s v="OFF-FA-10003112"/>
    <x v="1"/>
    <x v="13"/>
    <x v="128"/>
    <x v="4349"/>
    <n v="4"/>
    <n v="0.2"/>
    <x v="5090"/>
    <x v="2"/>
    <x v="0"/>
    <n v="0.33333333333333331"/>
    <n v="0.1111111111111111"/>
  </r>
  <r>
    <x v="6207"/>
    <s v="CA-2018-133697"/>
    <x v="201"/>
    <d v="2018-10-24T00:00:00"/>
    <s v="Second Class"/>
    <s v="CM-12445"/>
    <x v="320"/>
    <x v="0"/>
    <x v="0"/>
    <s v="Houston"/>
    <x v="5"/>
    <n v="77095"/>
    <x v="2"/>
    <s v="FUR-CH-10002372"/>
    <x v="0"/>
    <x v="1"/>
    <x v="395"/>
    <x v="4350"/>
    <n v="1"/>
    <n v="0.3"/>
    <x v="1545"/>
    <x v="2"/>
    <x v="0"/>
    <n v="0.33333333333333331"/>
    <n v="0.1111111111111111"/>
  </r>
  <r>
    <x v="6208"/>
    <s v="CA-2019-148138"/>
    <x v="365"/>
    <d v="2019-10-03T00:00:00"/>
    <s v="Standard Class"/>
    <s v="ME-18010"/>
    <x v="545"/>
    <x v="1"/>
    <x v="0"/>
    <s v="Marion"/>
    <x v="24"/>
    <n v="43302"/>
    <x v="3"/>
    <s v="OFF-ST-10000563"/>
    <x v="1"/>
    <x v="4"/>
    <x v="903"/>
    <x v="4351"/>
    <n v="2"/>
    <n v="0.2"/>
    <x v="5091"/>
    <x v="3"/>
    <x v="0"/>
    <n v="1"/>
    <n v="0.16666666666666666"/>
  </r>
  <r>
    <x v="6209"/>
    <s v="CA-2019-119809"/>
    <x v="238"/>
    <d v="2019-08-25T00:00:00"/>
    <s v="Standard Class"/>
    <s v="YS-21880"/>
    <x v="453"/>
    <x v="1"/>
    <x v="0"/>
    <s v="Seattle"/>
    <x v="4"/>
    <n v="98103"/>
    <x v="1"/>
    <s v="OFF-BI-10003925"/>
    <x v="1"/>
    <x v="8"/>
    <x v="758"/>
    <x v="4352"/>
    <n v="9"/>
    <n v="0.2"/>
    <x v="5092"/>
    <x v="1"/>
    <x v="0"/>
    <n v="0.33333333333333331"/>
    <n v="8.3333333333333329E-2"/>
  </r>
  <r>
    <x v="6210"/>
    <s v="CA-2019-119809"/>
    <x v="238"/>
    <d v="2019-08-25T00:00:00"/>
    <s v="Standard Class"/>
    <s v="YS-21880"/>
    <x v="453"/>
    <x v="1"/>
    <x v="0"/>
    <s v="Seattle"/>
    <x v="4"/>
    <n v="98103"/>
    <x v="1"/>
    <s v="OFF-ST-10003306"/>
    <x v="1"/>
    <x v="4"/>
    <x v="385"/>
    <x v="1415"/>
    <n v="7"/>
    <n v="0"/>
    <x v="1489"/>
    <x v="1"/>
    <x v="0"/>
    <n v="0.33333333333333331"/>
    <n v="8.3333333333333329E-2"/>
  </r>
  <r>
    <x v="6211"/>
    <s v="CA-2019-119809"/>
    <x v="238"/>
    <d v="2019-08-25T00:00:00"/>
    <s v="Standard Class"/>
    <s v="YS-21880"/>
    <x v="453"/>
    <x v="1"/>
    <x v="0"/>
    <s v="Seattle"/>
    <x v="4"/>
    <n v="98103"/>
    <x v="1"/>
    <s v="FUR-FU-10001475"/>
    <x v="0"/>
    <x v="5"/>
    <x v="504"/>
    <x v="4353"/>
    <n v="3"/>
    <n v="0"/>
    <x v="5093"/>
    <x v="1"/>
    <x v="0"/>
    <n v="0.33333333333333331"/>
    <n v="8.3333333333333329E-2"/>
  </r>
  <r>
    <x v="6212"/>
    <s v="CA-2019-149944"/>
    <x v="105"/>
    <d v="2019-11-16T00:00:00"/>
    <s v="Second Class"/>
    <s v="MB-17305"/>
    <x v="93"/>
    <x v="0"/>
    <x v="0"/>
    <s v="Longview"/>
    <x v="4"/>
    <n v="98632"/>
    <x v="1"/>
    <s v="OFF-FA-10003495"/>
    <x v="1"/>
    <x v="13"/>
    <x v="128"/>
    <x v="2614"/>
    <n v="3"/>
    <n v="0"/>
    <x v="2901"/>
    <x v="1"/>
    <x v="0"/>
    <n v="0.5"/>
    <n v="5.2631578947368418E-2"/>
  </r>
  <r>
    <x v="6213"/>
    <s v="CA-2019-149944"/>
    <x v="105"/>
    <d v="2019-11-16T00:00:00"/>
    <s v="Second Class"/>
    <s v="MB-17305"/>
    <x v="93"/>
    <x v="0"/>
    <x v="0"/>
    <s v="Longview"/>
    <x v="4"/>
    <n v="98632"/>
    <x v="1"/>
    <s v="OFF-AP-10004708"/>
    <x v="1"/>
    <x v="9"/>
    <x v="513"/>
    <x v="566"/>
    <n v="2"/>
    <n v="0"/>
    <x v="575"/>
    <x v="1"/>
    <x v="0"/>
    <n v="0.5"/>
    <n v="5.2631578947368418E-2"/>
  </r>
  <r>
    <x v="6214"/>
    <s v="CA-2016-128538"/>
    <x v="856"/>
    <d v="2016-10-15T00:00:00"/>
    <s v="Standard Class"/>
    <s v="AS-10240"/>
    <x v="238"/>
    <x v="0"/>
    <x v="0"/>
    <s v="Redondo Beach"/>
    <x v="1"/>
    <n v="90278"/>
    <x v="1"/>
    <s v="OFF-EN-10001219"/>
    <x v="1"/>
    <x v="12"/>
    <x v="588"/>
    <x v="2522"/>
    <n v="1"/>
    <n v="0"/>
    <x v="2764"/>
    <x v="1"/>
    <x v="0"/>
    <n v="1"/>
    <n v="7.6923076923076927E-2"/>
  </r>
  <r>
    <x v="6215"/>
    <s v="CA-2017-161711"/>
    <x v="109"/>
    <d v="2017-12-03T00:00:00"/>
    <s v="Standard Class"/>
    <s v="MC-17425"/>
    <x v="466"/>
    <x v="1"/>
    <x v="0"/>
    <s v="New York City"/>
    <x v="15"/>
    <n v="10035"/>
    <x v="3"/>
    <s v="FUR-FU-10000087"/>
    <x v="0"/>
    <x v="5"/>
    <x v="206"/>
    <x v="4354"/>
    <n v="3"/>
    <n v="0"/>
    <x v="5094"/>
    <x v="3"/>
    <x v="0"/>
    <n v="0.5"/>
    <n v="0.1"/>
  </r>
  <r>
    <x v="6216"/>
    <s v="CA-2017-161711"/>
    <x v="109"/>
    <d v="2017-12-03T00:00:00"/>
    <s v="Standard Class"/>
    <s v="MC-17425"/>
    <x v="466"/>
    <x v="1"/>
    <x v="0"/>
    <s v="New York City"/>
    <x v="15"/>
    <n v="10035"/>
    <x v="3"/>
    <s v="OFF-EN-10001539"/>
    <x v="1"/>
    <x v="12"/>
    <x v="153"/>
    <x v="2586"/>
    <n v="8"/>
    <n v="0"/>
    <x v="5095"/>
    <x v="3"/>
    <x v="0"/>
    <n v="0.5"/>
    <n v="0.1"/>
  </r>
  <r>
    <x v="6217"/>
    <s v="US-2017-129553"/>
    <x v="1097"/>
    <d v="2017-08-02T00:00:00"/>
    <s v="Standard Class"/>
    <s v="PG-18820"/>
    <x v="310"/>
    <x v="0"/>
    <x v="0"/>
    <s v="Louisville"/>
    <x v="0"/>
    <n v="40214"/>
    <x v="0"/>
    <s v="TEC-PH-10004897"/>
    <x v="2"/>
    <x v="7"/>
    <x v="1124"/>
    <x v="2065"/>
    <n v="3"/>
    <n v="0"/>
    <x v="5096"/>
    <x v="0"/>
    <x v="0"/>
    <n v="1"/>
    <n v="3.8461538461538464E-2"/>
  </r>
  <r>
    <x v="6218"/>
    <s v="CA-2018-160220"/>
    <x v="201"/>
    <d v="2018-10-26T00:00:00"/>
    <s v="Standard Class"/>
    <s v="JS-16030"/>
    <x v="559"/>
    <x v="0"/>
    <x v="0"/>
    <s v="Trenton"/>
    <x v="12"/>
    <n v="48183"/>
    <x v="2"/>
    <s v="TEC-PH-10001300"/>
    <x v="2"/>
    <x v="7"/>
    <x v="1011"/>
    <x v="4355"/>
    <n v="6"/>
    <n v="0"/>
    <x v="5097"/>
    <x v="2"/>
    <x v="0"/>
    <n v="0.33333333333333331"/>
    <n v="5.5555555555555552E-2"/>
  </r>
  <r>
    <x v="6219"/>
    <s v="CA-2018-160220"/>
    <x v="201"/>
    <d v="2018-10-26T00:00:00"/>
    <s v="Standard Class"/>
    <s v="JS-16030"/>
    <x v="559"/>
    <x v="0"/>
    <x v="0"/>
    <s v="Trenton"/>
    <x v="12"/>
    <n v="48183"/>
    <x v="2"/>
    <s v="TEC-PH-10001557"/>
    <x v="2"/>
    <x v="7"/>
    <x v="664"/>
    <x v="772"/>
    <n v="2"/>
    <n v="0"/>
    <x v="795"/>
    <x v="2"/>
    <x v="0"/>
    <n v="0.33333333333333331"/>
    <n v="5.5555555555555552E-2"/>
  </r>
  <r>
    <x v="6220"/>
    <s v="CA-2018-160220"/>
    <x v="201"/>
    <d v="2018-10-26T00:00:00"/>
    <s v="Standard Class"/>
    <s v="JS-16030"/>
    <x v="559"/>
    <x v="0"/>
    <x v="0"/>
    <s v="Trenton"/>
    <x v="12"/>
    <n v="48183"/>
    <x v="2"/>
    <s v="OFF-ST-10000617"/>
    <x v="1"/>
    <x v="4"/>
    <x v="384"/>
    <x v="1539"/>
    <n v="7"/>
    <n v="0"/>
    <x v="5098"/>
    <x v="2"/>
    <x v="0"/>
    <n v="0.33333333333333331"/>
    <n v="5.5555555555555552E-2"/>
  </r>
  <r>
    <x v="6221"/>
    <s v="US-2019-157224"/>
    <x v="32"/>
    <d v="2019-09-18T00:00:00"/>
    <s v="Second Class"/>
    <s v="JB-16000"/>
    <x v="677"/>
    <x v="0"/>
    <x v="0"/>
    <s v="Los Angeles"/>
    <x v="1"/>
    <n v="90045"/>
    <x v="1"/>
    <s v="OFF-LA-10000121"/>
    <x v="1"/>
    <x v="2"/>
    <x v="911"/>
    <x v="4356"/>
    <n v="9"/>
    <n v="0"/>
    <x v="5099"/>
    <x v="1"/>
    <x v="0"/>
    <n v="1"/>
    <n v="0.14285714285714285"/>
  </r>
  <r>
    <x v="6222"/>
    <s v="CA-2019-140627"/>
    <x v="331"/>
    <d v="2019-12-27T00:00:00"/>
    <s v="Standard Class"/>
    <s v="DK-12985"/>
    <x v="213"/>
    <x v="0"/>
    <x v="0"/>
    <s v="Hendersonville"/>
    <x v="18"/>
    <n v="37075"/>
    <x v="0"/>
    <s v="FUR-FU-10000087"/>
    <x v="0"/>
    <x v="5"/>
    <x v="206"/>
    <x v="218"/>
    <n v="4"/>
    <n v="0.2"/>
    <x v="220"/>
    <x v="0"/>
    <x v="0"/>
    <n v="0.33333333333333331"/>
    <n v="0.125"/>
  </r>
  <r>
    <x v="6223"/>
    <s v="CA-2019-140627"/>
    <x v="331"/>
    <d v="2019-12-27T00:00:00"/>
    <s v="Standard Class"/>
    <s v="DK-12985"/>
    <x v="213"/>
    <x v="0"/>
    <x v="0"/>
    <s v="Hendersonville"/>
    <x v="18"/>
    <n v="37075"/>
    <x v="0"/>
    <s v="OFF-AR-10000422"/>
    <x v="1"/>
    <x v="6"/>
    <x v="901"/>
    <x v="4357"/>
    <n v="7"/>
    <n v="0.2"/>
    <x v="5100"/>
    <x v="0"/>
    <x v="0"/>
    <n v="0.33333333333333331"/>
    <n v="0.125"/>
  </r>
  <r>
    <x v="6224"/>
    <s v="CA-2019-140627"/>
    <x v="331"/>
    <d v="2019-12-27T00:00:00"/>
    <s v="Standard Class"/>
    <s v="DK-12985"/>
    <x v="213"/>
    <x v="0"/>
    <x v="0"/>
    <s v="Hendersonville"/>
    <x v="18"/>
    <n v="37075"/>
    <x v="0"/>
    <s v="OFF-ST-10004123"/>
    <x v="1"/>
    <x v="4"/>
    <x v="72"/>
    <x v="287"/>
    <n v="3"/>
    <n v="0.2"/>
    <x v="5101"/>
    <x v="0"/>
    <x v="0"/>
    <n v="0.33333333333333331"/>
    <n v="0.125"/>
  </r>
  <r>
    <x v="6225"/>
    <s v="CA-2017-133445"/>
    <x v="348"/>
    <d v="2017-10-09T00:00:00"/>
    <s v="Standard Class"/>
    <s v="JF-15490"/>
    <x v="223"/>
    <x v="0"/>
    <x v="0"/>
    <s v="Portland"/>
    <x v="21"/>
    <n v="97206"/>
    <x v="1"/>
    <s v="FUR-BO-10003660"/>
    <x v="0"/>
    <x v="0"/>
    <x v="1474"/>
    <x v="4358"/>
    <n v="1"/>
    <n v="0.7"/>
    <x v="5102"/>
    <x v="1"/>
    <x v="0"/>
    <n v="0.5"/>
    <n v="6.6666666666666666E-2"/>
  </r>
  <r>
    <x v="6226"/>
    <s v="CA-2017-133445"/>
    <x v="348"/>
    <d v="2017-10-09T00:00:00"/>
    <s v="Standard Class"/>
    <s v="JF-15490"/>
    <x v="223"/>
    <x v="0"/>
    <x v="0"/>
    <s v="Portland"/>
    <x v="21"/>
    <n v="97206"/>
    <x v="1"/>
    <s v="FUR-CH-10000422"/>
    <x v="0"/>
    <x v="1"/>
    <x v="1441"/>
    <x v="4359"/>
    <n v="4"/>
    <n v="0.2"/>
    <x v="5103"/>
    <x v="1"/>
    <x v="0"/>
    <n v="0.5"/>
    <n v="6.6666666666666666E-2"/>
  </r>
  <r>
    <x v="6227"/>
    <s v="CA-2016-148782"/>
    <x v="981"/>
    <d v="2016-11-07T00:00:00"/>
    <s v="Standard Class"/>
    <s v="PO-18850"/>
    <x v="138"/>
    <x v="0"/>
    <x v="0"/>
    <s v="Irving"/>
    <x v="5"/>
    <n v="75061"/>
    <x v="2"/>
    <s v="TEC-PH-10002923"/>
    <x v="2"/>
    <x v="7"/>
    <x v="687"/>
    <x v="2550"/>
    <n v="3"/>
    <n v="0.2"/>
    <x v="2795"/>
    <x v="2"/>
    <x v="0"/>
    <n v="1"/>
    <n v="4.5454545454545456E-2"/>
  </r>
  <r>
    <x v="6228"/>
    <s v="CA-2018-148208"/>
    <x v="115"/>
    <d v="2018-01-27T00:00:00"/>
    <s v="Standard Class"/>
    <s v="BT-11530"/>
    <x v="404"/>
    <x v="2"/>
    <x v="0"/>
    <s v="Cleveland"/>
    <x v="24"/>
    <n v="44105"/>
    <x v="3"/>
    <s v="TEC-PH-10004093"/>
    <x v="2"/>
    <x v="7"/>
    <x v="40"/>
    <x v="4360"/>
    <n v="4"/>
    <n v="0.4"/>
    <x v="5104"/>
    <x v="3"/>
    <x v="0"/>
    <n v="0.5"/>
    <n v="0.1"/>
  </r>
  <r>
    <x v="6229"/>
    <s v="CA-2018-148208"/>
    <x v="115"/>
    <d v="2018-01-27T00:00:00"/>
    <s v="Standard Class"/>
    <s v="BT-11530"/>
    <x v="404"/>
    <x v="2"/>
    <x v="0"/>
    <s v="Cleveland"/>
    <x v="24"/>
    <n v="44105"/>
    <x v="3"/>
    <s v="TEC-AC-10000171"/>
    <x v="2"/>
    <x v="11"/>
    <x v="43"/>
    <x v="498"/>
    <n v="3"/>
    <n v="0.2"/>
    <x v="5105"/>
    <x v="3"/>
    <x v="0"/>
    <n v="0.5"/>
    <n v="0.1"/>
  </r>
  <r>
    <x v="6230"/>
    <s v="CA-2019-127656"/>
    <x v="497"/>
    <d v="2019-07-17T00:00:00"/>
    <s v="Standard Class"/>
    <s v="NW-18400"/>
    <x v="508"/>
    <x v="0"/>
    <x v="0"/>
    <s v="Waterloo"/>
    <x v="23"/>
    <n v="50701"/>
    <x v="2"/>
    <s v="OFF-AR-10001166"/>
    <x v="1"/>
    <x v="6"/>
    <x v="772"/>
    <x v="4361"/>
    <n v="4"/>
    <n v="0"/>
    <x v="5106"/>
    <x v="2"/>
    <x v="0"/>
    <n v="1"/>
    <n v="4.5454545454545456E-2"/>
  </r>
  <r>
    <x v="6231"/>
    <s v="US-2019-142188"/>
    <x v="220"/>
    <d v="2019-09-11T00:00:00"/>
    <s v="Same Day"/>
    <s v="JF-15415"/>
    <x v="226"/>
    <x v="0"/>
    <x v="0"/>
    <s v="Seattle"/>
    <x v="4"/>
    <n v="98105"/>
    <x v="1"/>
    <s v="FUR-CH-10003199"/>
    <x v="0"/>
    <x v="1"/>
    <x v="637"/>
    <x v="2859"/>
    <n v="2"/>
    <n v="0.2"/>
    <x v="5107"/>
    <x v="1"/>
    <x v="0"/>
    <n v="0.2"/>
    <n v="7.1428571428571425E-2"/>
  </r>
  <r>
    <x v="6232"/>
    <s v="US-2019-142188"/>
    <x v="220"/>
    <d v="2019-09-11T00:00:00"/>
    <s v="Same Day"/>
    <s v="JF-15415"/>
    <x v="226"/>
    <x v="0"/>
    <x v="0"/>
    <s v="Seattle"/>
    <x v="4"/>
    <n v="98105"/>
    <x v="1"/>
    <s v="OFF-PA-10002005"/>
    <x v="1"/>
    <x v="10"/>
    <x v="510"/>
    <x v="541"/>
    <n v="3"/>
    <n v="0"/>
    <x v="551"/>
    <x v="1"/>
    <x v="0"/>
    <n v="0.2"/>
    <n v="7.1428571428571425E-2"/>
  </r>
  <r>
    <x v="6233"/>
    <s v="US-2019-142188"/>
    <x v="220"/>
    <d v="2019-09-11T00:00:00"/>
    <s v="Same Day"/>
    <s v="JF-15415"/>
    <x v="226"/>
    <x v="0"/>
    <x v="0"/>
    <s v="Seattle"/>
    <x v="4"/>
    <n v="98105"/>
    <x v="1"/>
    <s v="OFF-PA-10004101"/>
    <x v="1"/>
    <x v="10"/>
    <x v="511"/>
    <x v="4362"/>
    <n v="11"/>
    <n v="0"/>
    <x v="5108"/>
    <x v="1"/>
    <x v="0"/>
    <n v="0.2"/>
    <n v="7.1428571428571425E-2"/>
  </r>
  <r>
    <x v="6234"/>
    <s v="US-2019-142188"/>
    <x v="220"/>
    <d v="2019-09-11T00:00:00"/>
    <s v="Same Day"/>
    <s v="JF-15415"/>
    <x v="226"/>
    <x v="0"/>
    <x v="0"/>
    <s v="Seattle"/>
    <x v="4"/>
    <n v="98105"/>
    <x v="1"/>
    <s v="OFF-BI-10004600"/>
    <x v="1"/>
    <x v="8"/>
    <x v="1486"/>
    <x v="4363"/>
    <n v="5"/>
    <n v="0.2"/>
    <x v="5109"/>
    <x v="1"/>
    <x v="0"/>
    <n v="0.2"/>
    <n v="7.1428571428571425E-2"/>
  </r>
  <r>
    <x v="6235"/>
    <s v="US-2019-142188"/>
    <x v="220"/>
    <d v="2019-09-11T00:00:00"/>
    <s v="Same Day"/>
    <s v="JF-15415"/>
    <x v="226"/>
    <x v="0"/>
    <x v="0"/>
    <s v="Seattle"/>
    <x v="4"/>
    <n v="98105"/>
    <x v="1"/>
    <s v="TEC-PH-10000127"/>
    <x v="2"/>
    <x v="7"/>
    <x v="1767"/>
    <x v="1105"/>
    <n v="5"/>
    <n v="0.2"/>
    <x v="5110"/>
    <x v="1"/>
    <x v="0"/>
    <n v="0.2"/>
    <n v="7.1428571428571425E-2"/>
  </r>
  <r>
    <x v="6236"/>
    <s v="CA-2018-144400"/>
    <x v="1098"/>
    <d v="2018-02-27T00:00:00"/>
    <s v="Standard Class"/>
    <s v="AC-10420"/>
    <x v="141"/>
    <x v="1"/>
    <x v="0"/>
    <s v="Philadelphia"/>
    <x v="9"/>
    <n v="19120"/>
    <x v="3"/>
    <s v="OFF-EN-10004386"/>
    <x v="1"/>
    <x v="12"/>
    <x v="245"/>
    <x v="264"/>
    <n v="3"/>
    <n v="0.2"/>
    <x v="266"/>
    <x v="3"/>
    <x v="0"/>
    <n v="1"/>
    <n v="0.2"/>
  </r>
  <r>
    <x v="6237"/>
    <s v="US-2018-155180"/>
    <x v="115"/>
    <d v="2018-01-29T00:00:00"/>
    <s v="Standard Class"/>
    <s v="TB-21280"/>
    <x v="509"/>
    <x v="0"/>
    <x v="0"/>
    <s v="New York City"/>
    <x v="15"/>
    <n v="10009"/>
    <x v="3"/>
    <s v="OFF-BI-10004506"/>
    <x v="1"/>
    <x v="8"/>
    <x v="1247"/>
    <x v="4364"/>
    <n v="4"/>
    <n v="0.2"/>
    <x v="5111"/>
    <x v="3"/>
    <x v="0"/>
    <n v="1"/>
    <n v="9.0909090909090912E-2"/>
  </r>
  <r>
    <x v="6238"/>
    <s v="CA-2017-134075"/>
    <x v="295"/>
    <d v="2017-12-16T00:00:00"/>
    <s v="Standard Class"/>
    <s v="HA-14905"/>
    <x v="456"/>
    <x v="0"/>
    <x v="0"/>
    <s v="San Jose"/>
    <x v="1"/>
    <n v="95123"/>
    <x v="1"/>
    <s v="FUR-FU-10004597"/>
    <x v="0"/>
    <x v="5"/>
    <x v="1266"/>
    <x v="4365"/>
    <n v="3"/>
    <n v="0"/>
    <x v="5112"/>
    <x v="1"/>
    <x v="1"/>
    <n v="0.5"/>
    <n v="0.1"/>
  </r>
  <r>
    <x v="6239"/>
    <s v="CA-2017-134075"/>
    <x v="295"/>
    <d v="2017-12-16T00:00:00"/>
    <s v="Standard Class"/>
    <s v="HA-14905"/>
    <x v="456"/>
    <x v="0"/>
    <x v="0"/>
    <s v="San Jose"/>
    <x v="1"/>
    <n v="95123"/>
    <x v="1"/>
    <s v="OFF-ST-10001496"/>
    <x v="1"/>
    <x v="4"/>
    <x v="733"/>
    <x v="2936"/>
    <n v="2"/>
    <n v="0"/>
    <x v="3272"/>
    <x v="1"/>
    <x v="1"/>
    <n v="0.5"/>
    <n v="0.1"/>
  </r>
  <r>
    <x v="6240"/>
    <s v="US-2018-131912"/>
    <x v="517"/>
    <d v="2018-11-01T00:00:00"/>
    <s v="Second Class"/>
    <s v="LH-17155"/>
    <x v="109"/>
    <x v="0"/>
    <x v="0"/>
    <s v="Los Angeles"/>
    <x v="1"/>
    <n v="90008"/>
    <x v="1"/>
    <s v="OFF-BI-10004236"/>
    <x v="1"/>
    <x v="8"/>
    <x v="900"/>
    <x v="4366"/>
    <n v="1"/>
    <n v="0.2"/>
    <x v="5113"/>
    <x v="1"/>
    <x v="0"/>
    <n v="1"/>
    <n v="5.2631578947368418E-2"/>
  </r>
  <r>
    <x v="6241"/>
    <s v="CA-2019-141572"/>
    <x v="39"/>
    <d v="2019-05-31T00:00:00"/>
    <s v="Second Class"/>
    <s v="LO-17170"/>
    <x v="628"/>
    <x v="1"/>
    <x v="0"/>
    <s v="Concord"/>
    <x v="38"/>
    <n v="3301"/>
    <x v="3"/>
    <s v="FUR-FU-10001185"/>
    <x v="0"/>
    <x v="5"/>
    <x v="1423"/>
    <x v="4367"/>
    <n v="8"/>
    <n v="0"/>
    <x v="5114"/>
    <x v="3"/>
    <x v="0"/>
    <n v="1"/>
    <n v="0.1111111111111111"/>
  </r>
  <r>
    <x v="6242"/>
    <s v="CA-2016-134621"/>
    <x v="1059"/>
    <d v="2016-12-28T00:00:00"/>
    <s v="Standard Class"/>
    <s v="DP-13390"/>
    <x v="503"/>
    <x v="2"/>
    <x v="0"/>
    <s v="Columbia"/>
    <x v="18"/>
    <n v="38401"/>
    <x v="0"/>
    <s v="OFF-BI-10000977"/>
    <x v="1"/>
    <x v="8"/>
    <x v="991"/>
    <x v="2614"/>
    <n v="2"/>
    <n v="0.7"/>
    <x v="5115"/>
    <x v="0"/>
    <x v="0"/>
    <n v="1"/>
    <n v="7.1428571428571425E-2"/>
  </r>
  <r>
    <x v="6243"/>
    <s v="CA-2018-165561"/>
    <x v="390"/>
    <d v="2018-11-28T00:00:00"/>
    <s v="Standard Class"/>
    <s v="CR-12580"/>
    <x v="615"/>
    <x v="2"/>
    <x v="0"/>
    <s v="Bellevue"/>
    <x v="4"/>
    <n v="98006"/>
    <x v="1"/>
    <s v="OFF-SU-10004782"/>
    <x v="1"/>
    <x v="14"/>
    <x v="1557"/>
    <x v="3554"/>
    <n v="3"/>
    <n v="0"/>
    <x v="4048"/>
    <x v="1"/>
    <x v="0"/>
    <n v="1"/>
    <n v="0.16666666666666666"/>
  </r>
  <r>
    <x v="6244"/>
    <s v="CA-2017-112305"/>
    <x v="312"/>
    <d v="2017-11-25T00:00:00"/>
    <s v="Standard Class"/>
    <s v="KB-16405"/>
    <x v="683"/>
    <x v="2"/>
    <x v="0"/>
    <s v="Seattle"/>
    <x v="4"/>
    <n v="98105"/>
    <x v="1"/>
    <s v="OFF-AR-10002067"/>
    <x v="1"/>
    <x v="6"/>
    <x v="1154"/>
    <x v="4311"/>
    <n v="6"/>
    <n v="0"/>
    <x v="5116"/>
    <x v="1"/>
    <x v="0"/>
    <n v="0.33333333333333331"/>
    <n v="0.1111111111111111"/>
  </r>
  <r>
    <x v="6245"/>
    <s v="CA-2017-112305"/>
    <x v="312"/>
    <d v="2017-11-25T00:00:00"/>
    <s v="Standard Class"/>
    <s v="KB-16405"/>
    <x v="683"/>
    <x v="2"/>
    <x v="0"/>
    <s v="Seattle"/>
    <x v="4"/>
    <n v="98105"/>
    <x v="1"/>
    <s v="FUR-FU-10002364"/>
    <x v="0"/>
    <x v="5"/>
    <x v="1240"/>
    <x v="3077"/>
    <n v="3"/>
    <n v="0"/>
    <x v="3448"/>
    <x v="1"/>
    <x v="0"/>
    <n v="0.33333333333333331"/>
    <n v="0.1111111111111111"/>
  </r>
  <r>
    <x v="6246"/>
    <s v="CA-2017-112305"/>
    <x v="312"/>
    <d v="2017-11-25T00:00:00"/>
    <s v="Standard Class"/>
    <s v="KB-16405"/>
    <x v="683"/>
    <x v="2"/>
    <x v="0"/>
    <s v="Seattle"/>
    <x v="4"/>
    <n v="98105"/>
    <x v="1"/>
    <s v="TEC-AC-10002018"/>
    <x v="2"/>
    <x v="11"/>
    <x v="1683"/>
    <x v="62"/>
    <n v="2"/>
    <n v="0"/>
    <x v="4489"/>
    <x v="1"/>
    <x v="0"/>
    <n v="0.33333333333333331"/>
    <n v="0.1111111111111111"/>
  </r>
  <r>
    <x v="6247"/>
    <s v="CA-2019-121580"/>
    <x v="148"/>
    <d v="2019-06-04T00:00:00"/>
    <s v="Standard Class"/>
    <s v="ML-17410"/>
    <x v="586"/>
    <x v="0"/>
    <x v="0"/>
    <s v="Columbus"/>
    <x v="14"/>
    <n v="47201"/>
    <x v="2"/>
    <s v="OFF-BI-10000632"/>
    <x v="1"/>
    <x v="8"/>
    <x v="1297"/>
    <x v="4368"/>
    <n v="1"/>
    <n v="0"/>
    <x v="5117"/>
    <x v="2"/>
    <x v="0"/>
    <n v="0.25"/>
    <n v="6.6666666666666666E-2"/>
  </r>
  <r>
    <x v="6248"/>
    <s v="CA-2019-121580"/>
    <x v="148"/>
    <d v="2019-06-04T00:00:00"/>
    <s v="Standard Class"/>
    <s v="ML-17410"/>
    <x v="586"/>
    <x v="0"/>
    <x v="0"/>
    <s v="Columbus"/>
    <x v="14"/>
    <n v="47201"/>
    <x v="2"/>
    <s v="FUR-FU-10003981"/>
    <x v="0"/>
    <x v="5"/>
    <x v="325"/>
    <x v="875"/>
    <n v="3"/>
    <n v="0"/>
    <x v="5118"/>
    <x v="2"/>
    <x v="0"/>
    <n v="0.25"/>
    <n v="6.6666666666666666E-2"/>
  </r>
  <r>
    <x v="6249"/>
    <s v="CA-2019-121580"/>
    <x v="148"/>
    <d v="2019-06-04T00:00:00"/>
    <s v="Standard Class"/>
    <s v="ML-17410"/>
    <x v="586"/>
    <x v="0"/>
    <x v="0"/>
    <s v="Columbus"/>
    <x v="14"/>
    <n v="47201"/>
    <x v="2"/>
    <s v="OFF-AP-10001564"/>
    <x v="1"/>
    <x v="9"/>
    <x v="1768"/>
    <x v="4369"/>
    <n v="2"/>
    <n v="0"/>
    <x v="5119"/>
    <x v="2"/>
    <x v="0"/>
    <n v="0.25"/>
    <n v="6.6666666666666666E-2"/>
  </r>
  <r>
    <x v="6250"/>
    <s v="CA-2019-121580"/>
    <x v="148"/>
    <d v="2019-06-04T00:00:00"/>
    <s v="Standard Class"/>
    <s v="ML-17410"/>
    <x v="586"/>
    <x v="0"/>
    <x v="0"/>
    <s v="Columbus"/>
    <x v="14"/>
    <n v="47201"/>
    <x v="2"/>
    <s v="OFF-PA-10004082"/>
    <x v="1"/>
    <x v="10"/>
    <x v="227"/>
    <x v="3373"/>
    <n v="1"/>
    <n v="0"/>
    <x v="5120"/>
    <x v="2"/>
    <x v="0"/>
    <n v="0.25"/>
    <n v="6.6666666666666666E-2"/>
  </r>
  <r>
    <x v="6251"/>
    <s v="CA-2016-101147"/>
    <x v="266"/>
    <d v="2016-12-04T00:00:00"/>
    <s v="First Class"/>
    <s v="MC-17575"/>
    <x v="430"/>
    <x v="0"/>
    <x v="0"/>
    <s v="Chicago"/>
    <x v="10"/>
    <n v="60623"/>
    <x v="2"/>
    <s v="OFF-AP-10004249"/>
    <x v="1"/>
    <x v="9"/>
    <x v="360"/>
    <x v="4370"/>
    <n v="1"/>
    <n v="0.8"/>
    <x v="5121"/>
    <x v="2"/>
    <x v="0"/>
    <n v="1"/>
    <n v="9.0909090909090912E-2"/>
  </r>
  <r>
    <x v="6252"/>
    <s v="CA-2016-165806"/>
    <x v="884"/>
    <d v="2016-04-07T00:00:00"/>
    <s v="Same Day"/>
    <s v="VM-21685"/>
    <x v="91"/>
    <x v="2"/>
    <x v="0"/>
    <s v="Marietta"/>
    <x v="32"/>
    <n v="30062"/>
    <x v="0"/>
    <s v="OFF-PA-10003441"/>
    <x v="1"/>
    <x v="10"/>
    <x v="490"/>
    <x v="713"/>
    <n v="9"/>
    <n v="0"/>
    <x v="731"/>
    <x v="0"/>
    <x v="0"/>
    <n v="0.5"/>
    <n v="8.3333333333333329E-2"/>
  </r>
  <r>
    <x v="6253"/>
    <s v="CA-2016-165806"/>
    <x v="884"/>
    <d v="2016-04-07T00:00:00"/>
    <s v="Same Day"/>
    <s v="VM-21685"/>
    <x v="91"/>
    <x v="2"/>
    <x v="0"/>
    <s v="Marietta"/>
    <x v="32"/>
    <n v="30062"/>
    <x v="0"/>
    <s v="TEC-PH-10004922"/>
    <x v="2"/>
    <x v="7"/>
    <x v="1076"/>
    <x v="4371"/>
    <n v="3"/>
    <n v="0"/>
    <x v="5122"/>
    <x v="0"/>
    <x v="0"/>
    <n v="0.5"/>
    <n v="8.3333333333333329E-2"/>
  </r>
  <r>
    <x v="6254"/>
    <s v="CA-2017-151624"/>
    <x v="1014"/>
    <d v="2017-09-14T00:00:00"/>
    <s v="Standard Class"/>
    <s v="VW-21775"/>
    <x v="100"/>
    <x v="1"/>
    <x v="0"/>
    <s v="Montgomery"/>
    <x v="19"/>
    <n v="36116"/>
    <x v="0"/>
    <s v="FUR-FU-10001731"/>
    <x v="0"/>
    <x v="5"/>
    <x v="1556"/>
    <x v="794"/>
    <n v="8"/>
    <n v="0"/>
    <x v="5123"/>
    <x v="0"/>
    <x v="0"/>
    <n v="1"/>
    <n v="5.5555555555555552E-2"/>
  </r>
  <r>
    <x v="6255"/>
    <s v="CA-2019-139444"/>
    <x v="428"/>
    <d v="2019-09-15T00:00:00"/>
    <s v="Standard Class"/>
    <s v="GK-14620"/>
    <x v="136"/>
    <x v="1"/>
    <x v="0"/>
    <s v="Plano"/>
    <x v="5"/>
    <n v="75023"/>
    <x v="2"/>
    <s v="OFF-LA-10000134"/>
    <x v="1"/>
    <x v="2"/>
    <x v="85"/>
    <x v="4372"/>
    <n v="4"/>
    <n v="0.2"/>
    <x v="5124"/>
    <x v="2"/>
    <x v="0"/>
    <n v="1"/>
    <n v="7.1428571428571425E-2"/>
  </r>
  <r>
    <x v="6256"/>
    <s v="CA-2017-133977"/>
    <x v="684"/>
    <d v="2017-09-08T00:00:00"/>
    <s v="Second Class"/>
    <s v="AT-10435"/>
    <x v="401"/>
    <x v="2"/>
    <x v="0"/>
    <s v="Tamarac"/>
    <x v="2"/>
    <n v="33319"/>
    <x v="0"/>
    <s v="OFF-BI-10003166"/>
    <x v="1"/>
    <x v="8"/>
    <x v="1414"/>
    <x v="2753"/>
    <n v="1"/>
    <n v="0.7"/>
    <x v="5125"/>
    <x v="0"/>
    <x v="0"/>
    <n v="1"/>
    <n v="0.1111111111111111"/>
  </r>
  <r>
    <x v="6257"/>
    <s v="CA-2019-141425"/>
    <x v="808"/>
    <d v="2019-11-06T00:00:00"/>
    <s v="Second Class"/>
    <s v="AR-10825"/>
    <x v="255"/>
    <x v="1"/>
    <x v="0"/>
    <s v="Columbus"/>
    <x v="24"/>
    <n v="43229"/>
    <x v="3"/>
    <s v="OFF-SU-10000646"/>
    <x v="1"/>
    <x v="14"/>
    <x v="262"/>
    <x v="4373"/>
    <n v="2"/>
    <n v="0.2"/>
    <x v="5126"/>
    <x v="3"/>
    <x v="0"/>
    <n v="1"/>
    <n v="7.6923076923076927E-2"/>
  </r>
  <r>
    <x v="6258"/>
    <s v="CA-2017-133536"/>
    <x v="262"/>
    <d v="2017-03-30T00:00:00"/>
    <s v="Second Class"/>
    <s v="JH-15820"/>
    <x v="581"/>
    <x v="0"/>
    <x v="0"/>
    <s v="New York City"/>
    <x v="15"/>
    <n v="10009"/>
    <x v="3"/>
    <s v="OFF-EN-10004459"/>
    <x v="1"/>
    <x v="12"/>
    <x v="661"/>
    <x v="996"/>
    <n v="3"/>
    <n v="0"/>
    <x v="1035"/>
    <x v="3"/>
    <x v="0"/>
    <n v="1"/>
    <n v="0.125"/>
  </r>
  <r>
    <x v="6259"/>
    <s v="CA-2017-150441"/>
    <x v="863"/>
    <d v="2017-08-17T00:00:00"/>
    <s v="Second Class"/>
    <s v="RA-19285"/>
    <x v="267"/>
    <x v="0"/>
    <x v="0"/>
    <s v="Richmond"/>
    <x v="14"/>
    <n v="47374"/>
    <x v="2"/>
    <s v="OFF-BI-10003529"/>
    <x v="1"/>
    <x v="8"/>
    <x v="796"/>
    <x v="716"/>
    <n v="4"/>
    <n v="0"/>
    <x v="5127"/>
    <x v="2"/>
    <x v="0"/>
    <n v="1"/>
    <n v="5.8823529411764705E-2"/>
  </r>
  <r>
    <x v="6260"/>
    <s v="CA-2017-162607"/>
    <x v="793"/>
    <d v="2017-05-18T00:00:00"/>
    <s v="Standard Class"/>
    <s v="RO-19780"/>
    <x v="197"/>
    <x v="0"/>
    <x v="0"/>
    <s v="Seattle"/>
    <x v="4"/>
    <n v="98115"/>
    <x v="1"/>
    <s v="OFF-BI-10002949"/>
    <x v="1"/>
    <x v="8"/>
    <x v="525"/>
    <x v="851"/>
    <n v="3"/>
    <n v="0.2"/>
    <x v="5128"/>
    <x v="1"/>
    <x v="0"/>
    <n v="1"/>
    <n v="8.3333333333333329E-2"/>
  </r>
  <r>
    <x v="6261"/>
    <s v="CA-2019-103506"/>
    <x v="283"/>
    <d v="2019-07-27T00:00:00"/>
    <s v="Standard Class"/>
    <s v="LR-17035"/>
    <x v="756"/>
    <x v="1"/>
    <x v="0"/>
    <s v="Long Beach"/>
    <x v="15"/>
    <n v="11561"/>
    <x v="3"/>
    <s v="OFF-LA-10001158"/>
    <x v="1"/>
    <x v="2"/>
    <x v="322"/>
    <x v="1417"/>
    <n v="4"/>
    <n v="0"/>
    <x v="1492"/>
    <x v="3"/>
    <x v="0"/>
    <n v="1"/>
    <n v="8.3333333333333329E-2"/>
  </r>
  <r>
    <x v="6262"/>
    <s v="CA-2018-132479"/>
    <x v="446"/>
    <d v="2018-09-26T00:00:00"/>
    <s v="First Class"/>
    <s v="MK-17905"/>
    <x v="149"/>
    <x v="1"/>
    <x v="0"/>
    <s v="Rockford"/>
    <x v="10"/>
    <n v="61107"/>
    <x v="2"/>
    <s v="OFF-BI-10004584"/>
    <x v="1"/>
    <x v="8"/>
    <x v="383"/>
    <x v="4374"/>
    <n v="7"/>
    <n v="0.8"/>
    <x v="5129"/>
    <x v="2"/>
    <x v="0"/>
    <n v="1"/>
    <n v="5.8823529411764705E-2"/>
  </r>
  <r>
    <x v="6263"/>
    <s v="CA-2019-160724"/>
    <x v="1024"/>
    <d v="2019-05-10T00:00:00"/>
    <s v="Standard Class"/>
    <s v="YS-21880"/>
    <x v="453"/>
    <x v="1"/>
    <x v="0"/>
    <s v="Columbus"/>
    <x v="32"/>
    <n v="31907"/>
    <x v="0"/>
    <s v="OFF-BI-10004965"/>
    <x v="1"/>
    <x v="8"/>
    <x v="1014"/>
    <x v="1339"/>
    <n v="3"/>
    <n v="0"/>
    <x v="1398"/>
    <x v="0"/>
    <x v="0"/>
    <n v="1"/>
    <n v="8.3333333333333329E-2"/>
  </r>
  <r>
    <x v="6264"/>
    <s v="US-2018-115952"/>
    <x v="1099"/>
    <d v="2018-10-06T00:00:00"/>
    <s v="Same Day"/>
    <s v="JH-15910"/>
    <x v="101"/>
    <x v="0"/>
    <x v="0"/>
    <s v="Tulsa"/>
    <x v="26"/>
    <n v="74133"/>
    <x v="2"/>
    <s v="OFF-BI-10004654"/>
    <x v="1"/>
    <x v="8"/>
    <x v="68"/>
    <x v="4375"/>
    <n v="5"/>
    <n v="0"/>
    <x v="5130"/>
    <x v="2"/>
    <x v="1"/>
    <n v="1"/>
    <n v="0.1111111111111111"/>
  </r>
  <r>
    <x v="6265"/>
    <s v="CA-2016-146731"/>
    <x v="935"/>
    <d v="2016-11-08T00:00:00"/>
    <s v="Standard Class"/>
    <s v="AT-10735"/>
    <x v="247"/>
    <x v="0"/>
    <x v="0"/>
    <s v="Nashville"/>
    <x v="18"/>
    <n v="37211"/>
    <x v="0"/>
    <s v="OFF-PA-10000141"/>
    <x v="1"/>
    <x v="10"/>
    <x v="829"/>
    <x v="4273"/>
    <n v="2"/>
    <n v="0.2"/>
    <x v="5131"/>
    <x v="0"/>
    <x v="0"/>
    <n v="0.5"/>
    <n v="6.25E-2"/>
  </r>
  <r>
    <x v="6266"/>
    <s v="CA-2016-146731"/>
    <x v="935"/>
    <d v="2016-11-08T00:00:00"/>
    <s v="Standard Class"/>
    <s v="AT-10735"/>
    <x v="247"/>
    <x v="0"/>
    <x v="0"/>
    <s v="Nashville"/>
    <x v="18"/>
    <n v="37211"/>
    <x v="0"/>
    <s v="OFF-PA-10001019"/>
    <x v="1"/>
    <x v="10"/>
    <x v="681"/>
    <x v="3901"/>
    <n v="9"/>
    <n v="0.2"/>
    <x v="4495"/>
    <x v="0"/>
    <x v="0"/>
    <n v="0.5"/>
    <n v="6.25E-2"/>
  </r>
  <r>
    <x v="6267"/>
    <s v="CA-2017-115392"/>
    <x v="486"/>
    <d v="2017-10-04T00:00:00"/>
    <s v="Second Class"/>
    <s v="RM-19675"/>
    <x v="84"/>
    <x v="2"/>
    <x v="0"/>
    <s v="Cambridge"/>
    <x v="31"/>
    <n v="2138"/>
    <x v="3"/>
    <s v="TEC-PH-10002496"/>
    <x v="2"/>
    <x v="7"/>
    <x v="495"/>
    <x v="4376"/>
    <n v="2"/>
    <n v="0"/>
    <x v="5132"/>
    <x v="3"/>
    <x v="0"/>
    <n v="0.5"/>
    <n v="9.0909090909090912E-2"/>
  </r>
  <r>
    <x v="6268"/>
    <s v="CA-2017-115392"/>
    <x v="486"/>
    <d v="2017-10-04T00:00:00"/>
    <s v="Second Class"/>
    <s v="RM-19675"/>
    <x v="84"/>
    <x v="2"/>
    <x v="0"/>
    <s v="Cambridge"/>
    <x v="31"/>
    <n v="2138"/>
    <x v="3"/>
    <s v="OFF-BI-10000829"/>
    <x v="1"/>
    <x v="8"/>
    <x v="307"/>
    <x v="4377"/>
    <n v="5"/>
    <n v="0"/>
    <x v="5133"/>
    <x v="3"/>
    <x v="0"/>
    <n v="0.5"/>
    <n v="9.0909090909090912E-2"/>
  </r>
  <r>
    <x v="6269"/>
    <s v="CA-2019-102379"/>
    <x v="574"/>
    <d v="2019-12-06T00:00:00"/>
    <s v="Standard Class"/>
    <s v="BB-11545"/>
    <x v="179"/>
    <x v="1"/>
    <x v="0"/>
    <s v="Oakland"/>
    <x v="1"/>
    <n v="94601"/>
    <x v="1"/>
    <s v="TEC-PH-10001448"/>
    <x v="2"/>
    <x v="7"/>
    <x v="141"/>
    <x v="3149"/>
    <n v="1"/>
    <n v="0.2"/>
    <x v="5134"/>
    <x v="1"/>
    <x v="0"/>
    <n v="0.33333333333333331"/>
    <n v="0.05"/>
  </r>
  <r>
    <x v="6270"/>
    <s v="CA-2019-102379"/>
    <x v="574"/>
    <d v="2019-12-06T00:00:00"/>
    <s v="Standard Class"/>
    <s v="BB-11545"/>
    <x v="179"/>
    <x v="1"/>
    <x v="0"/>
    <s v="Oakland"/>
    <x v="1"/>
    <n v="94601"/>
    <x v="1"/>
    <s v="FUR-CH-10004983"/>
    <x v="0"/>
    <x v="1"/>
    <x v="1569"/>
    <x v="4378"/>
    <n v="9"/>
    <n v="0.2"/>
    <x v="5135"/>
    <x v="1"/>
    <x v="0"/>
    <n v="0.33333333333333331"/>
    <n v="0.05"/>
  </r>
  <r>
    <x v="6271"/>
    <s v="CA-2019-102379"/>
    <x v="574"/>
    <d v="2019-12-06T00:00:00"/>
    <s v="Standard Class"/>
    <s v="BB-11545"/>
    <x v="179"/>
    <x v="1"/>
    <x v="0"/>
    <s v="Oakland"/>
    <x v="1"/>
    <n v="94601"/>
    <x v="1"/>
    <s v="OFF-AR-10004022"/>
    <x v="1"/>
    <x v="6"/>
    <x v="907"/>
    <x v="4379"/>
    <n v="5"/>
    <n v="0"/>
    <x v="5136"/>
    <x v="1"/>
    <x v="0"/>
    <n v="0.33333333333333331"/>
    <n v="0.05"/>
  </r>
  <r>
    <x v="6272"/>
    <s v="CA-2019-149706"/>
    <x v="157"/>
    <d v="2019-12-12T00:00:00"/>
    <s v="First Class"/>
    <s v="AS-10285"/>
    <x v="155"/>
    <x v="1"/>
    <x v="0"/>
    <s v="Palatine"/>
    <x v="10"/>
    <n v="60067"/>
    <x v="2"/>
    <s v="TEC-AC-10001284"/>
    <x v="2"/>
    <x v="11"/>
    <x v="1181"/>
    <x v="4380"/>
    <n v="7"/>
    <n v="0.2"/>
    <x v="5137"/>
    <x v="2"/>
    <x v="0"/>
    <n v="1"/>
    <n v="0.125"/>
  </r>
  <r>
    <x v="6273"/>
    <s v="US-2018-139087"/>
    <x v="19"/>
    <d v="2018-07-22T00:00:00"/>
    <s v="Second Class"/>
    <s v="DK-13375"/>
    <x v="589"/>
    <x v="0"/>
    <x v="0"/>
    <s v="Seattle"/>
    <x v="4"/>
    <n v="98105"/>
    <x v="1"/>
    <s v="FUR-FU-10001847"/>
    <x v="0"/>
    <x v="5"/>
    <x v="1364"/>
    <x v="2162"/>
    <n v="3"/>
    <n v="0"/>
    <x v="2327"/>
    <x v="1"/>
    <x v="0"/>
    <n v="0.14285714285714285"/>
    <n v="4.3478260869565216E-2"/>
  </r>
  <r>
    <x v="6274"/>
    <s v="US-2018-139087"/>
    <x v="19"/>
    <d v="2018-07-22T00:00:00"/>
    <s v="Second Class"/>
    <s v="DK-13375"/>
    <x v="589"/>
    <x v="0"/>
    <x v="0"/>
    <s v="Seattle"/>
    <x v="4"/>
    <n v="98105"/>
    <x v="1"/>
    <s v="TEC-AC-10004595"/>
    <x v="2"/>
    <x v="11"/>
    <x v="1769"/>
    <x v="4381"/>
    <n v="3"/>
    <n v="0"/>
    <x v="5138"/>
    <x v="1"/>
    <x v="0"/>
    <n v="0.14285714285714285"/>
    <n v="4.3478260869565216E-2"/>
  </r>
  <r>
    <x v="6275"/>
    <s v="US-2018-139087"/>
    <x v="19"/>
    <d v="2018-07-22T00:00:00"/>
    <s v="Second Class"/>
    <s v="DK-13375"/>
    <x v="589"/>
    <x v="0"/>
    <x v="0"/>
    <s v="Seattle"/>
    <x v="4"/>
    <n v="98105"/>
    <x v="1"/>
    <s v="FUR-FU-10004164"/>
    <x v="0"/>
    <x v="5"/>
    <x v="1584"/>
    <x v="4382"/>
    <n v="5"/>
    <n v="0"/>
    <x v="5139"/>
    <x v="1"/>
    <x v="0"/>
    <n v="0.14285714285714285"/>
    <n v="4.3478260869565216E-2"/>
  </r>
  <r>
    <x v="6276"/>
    <s v="US-2018-139087"/>
    <x v="19"/>
    <d v="2018-07-22T00:00:00"/>
    <s v="Second Class"/>
    <s v="DK-13375"/>
    <x v="589"/>
    <x v="0"/>
    <x v="0"/>
    <s v="Seattle"/>
    <x v="4"/>
    <n v="98105"/>
    <x v="1"/>
    <s v="OFF-LA-10001074"/>
    <x v="1"/>
    <x v="2"/>
    <x v="300"/>
    <x v="2077"/>
    <n v="7"/>
    <n v="0"/>
    <x v="2238"/>
    <x v="1"/>
    <x v="0"/>
    <n v="0.14285714285714285"/>
    <n v="4.3478260869565216E-2"/>
  </r>
  <r>
    <x v="6277"/>
    <s v="US-2018-139087"/>
    <x v="19"/>
    <d v="2018-07-22T00:00:00"/>
    <s v="Second Class"/>
    <s v="DK-13375"/>
    <x v="589"/>
    <x v="0"/>
    <x v="0"/>
    <s v="Seattle"/>
    <x v="4"/>
    <n v="98105"/>
    <x v="1"/>
    <s v="OFF-ST-10000604"/>
    <x v="1"/>
    <x v="4"/>
    <x v="54"/>
    <x v="2876"/>
    <n v="2"/>
    <n v="0"/>
    <x v="5140"/>
    <x v="1"/>
    <x v="0"/>
    <n v="0.14285714285714285"/>
    <n v="4.3478260869565216E-2"/>
  </r>
  <r>
    <x v="6278"/>
    <s v="US-2018-139087"/>
    <x v="19"/>
    <d v="2018-07-22T00:00:00"/>
    <s v="Second Class"/>
    <s v="DK-13375"/>
    <x v="589"/>
    <x v="0"/>
    <x v="0"/>
    <s v="Seattle"/>
    <x v="4"/>
    <n v="98105"/>
    <x v="1"/>
    <s v="TEC-PH-10000148"/>
    <x v="2"/>
    <x v="7"/>
    <x v="779"/>
    <x v="4383"/>
    <n v="2"/>
    <n v="0.2"/>
    <x v="5141"/>
    <x v="1"/>
    <x v="0"/>
    <n v="0.14285714285714285"/>
    <n v="4.3478260869565216E-2"/>
  </r>
  <r>
    <x v="6279"/>
    <s v="US-2018-139087"/>
    <x v="19"/>
    <d v="2018-07-22T00:00:00"/>
    <s v="Second Class"/>
    <s v="DK-13375"/>
    <x v="589"/>
    <x v="0"/>
    <x v="0"/>
    <s v="Seattle"/>
    <x v="4"/>
    <n v="98105"/>
    <x v="1"/>
    <s v="OFF-BI-10000042"/>
    <x v="1"/>
    <x v="8"/>
    <x v="954"/>
    <x v="2994"/>
    <n v="3"/>
    <n v="0.2"/>
    <x v="5142"/>
    <x v="1"/>
    <x v="0"/>
    <n v="0.14285714285714285"/>
    <n v="4.3478260869565216E-2"/>
  </r>
  <r>
    <x v="6280"/>
    <s v="CA-2019-152226"/>
    <x v="605"/>
    <d v="2019-05-16T00:00:00"/>
    <s v="Standard Class"/>
    <s v="JH-15910"/>
    <x v="101"/>
    <x v="0"/>
    <x v="0"/>
    <s v="Cincinnati"/>
    <x v="24"/>
    <n v="45231"/>
    <x v="3"/>
    <s v="OFF-LA-10000443"/>
    <x v="1"/>
    <x v="2"/>
    <x v="1127"/>
    <x v="2184"/>
    <n v="2"/>
    <n v="0.2"/>
    <x v="2352"/>
    <x v="3"/>
    <x v="0"/>
    <n v="1"/>
    <n v="0.1111111111111111"/>
  </r>
  <r>
    <x v="6281"/>
    <s v="CA-2017-116484"/>
    <x v="312"/>
    <d v="2017-11-26T00:00:00"/>
    <s v="Standard Class"/>
    <s v="JK-15205"/>
    <x v="523"/>
    <x v="0"/>
    <x v="0"/>
    <s v="Marion"/>
    <x v="24"/>
    <n v="43302"/>
    <x v="3"/>
    <s v="FUR-FU-10002874"/>
    <x v="0"/>
    <x v="5"/>
    <x v="1770"/>
    <x v="4384"/>
    <n v="2"/>
    <n v="0.2"/>
    <x v="5143"/>
    <x v="3"/>
    <x v="0"/>
    <n v="0.5"/>
    <n v="7.6923076923076927E-2"/>
  </r>
  <r>
    <x v="6282"/>
    <s v="CA-2017-116484"/>
    <x v="312"/>
    <d v="2017-11-26T00:00:00"/>
    <s v="Standard Class"/>
    <s v="JK-15205"/>
    <x v="523"/>
    <x v="0"/>
    <x v="0"/>
    <s v="Marion"/>
    <x v="24"/>
    <n v="43302"/>
    <x v="3"/>
    <s v="OFF-ST-10003994"/>
    <x v="1"/>
    <x v="4"/>
    <x v="1745"/>
    <x v="4385"/>
    <n v="3"/>
    <n v="0.2"/>
    <x v="5144"/>
    <x v="3"/>
    <x v="0"/>
    <n v="0.5"/>
    <n v="7.6923076923076927E-2"/>
  </r>
  <r>
    <x v="6283"/>
    <s v="CA-2018-100944"/>
    <x v="446"/>
    <d v="2018-09-28T00:00:00"/>
    <s v="Standard Class"/>
    <s v="EH-13765"/>
    <x v="553"/>
    <x v="1"/>
    <x v="0"/>
    <s v="Los Angeles"/>
    <x v="1"/>
    <n v="90049"/>
    <x v="1"/>
    <s v="OFF-EN-10001453"/>
    <x v="1"/>
    <x v="12"/>
    <x v="1685"/>
    <x v="4164"/>
    <n v="5"/>
    <n v="0"/>
    <x v="5145"/>
    <x v="1"/>
    <x v="0"/>
    <n v="0.5"/>
    <n v="3.125E-2"/>
  </r>
  <r>
    <x v="6284"/>
    <s v="CA-2018-100944"/>
    <x v="446"/>
    <d v="2018-09-28T00:00:00"/>
    <s v="Standard Class"/>
    <s v="EH-13765"/>
    <x v="553"/>
    <x v="1"/>
    <x v="0"/>
    <s v="Los Angeles"/>
    <x v="1"/>
    <n v="90049"/>
    <x v="1"/>
    <s v="FUR-CH-10000988"/>
    <x v="0"/>
    <x v="1"/>
    <x v="1141"/>
    <x v="4386"/>
    <n v="5"/>
    <n v="0.2"/>
    <x v="5146"/>
    <x v="1"/>
    <x v="0"/>
    <n v="0.5"/>
    <n v="3.125E-2"/>
  </r>
  <r>
    <x v="6285"/>
    <s v="CA-2018-125080"/>
    <x v="147"/>
    <d v="2018-10-26T00:00:00"/>
    <s v="Standard Class"/>
    <s v="VW-21775"/>
    <x v="100"/>
    <x v="1"/>
    <x v="0"/>
    <s v="Lakewood"/>
    <x v="24"/>
    <n v="44107"/>
    <x v="3"/>
    <s v="FUR-TA-10003238"/>
    <x v="0"/>
    <x v="3"/>
    <x v="1242"/>
    <x v="4387"/>
    <n v="2"/>
    <n v="0.4"/>
    <x v="5147"/>
    <x v="3"/>
    <x v="0"/>
    <n v="1"/>
    <n v="5.5555555555555552E-2"/>
  </r>
  <r>
    <x v="6286"/>
    <s v="CA-2018-121020"/>
    <x v="1057"/>
    <d v="2018-10-31T00:00:00"/>
    <s v="Standard Class"/>
    <s v="CG-12040"/>
    <x v="344"/>
    <x v="2"/>
    <x v="0"/>
    <s v="Lebanon"/>
    <x v="18"/>
    <n v="37087"/>
    <x v="0"/>
    <s v="TEC-PH-10001061"/>
    <x v="2"/>
    <x v="7"/>
    <x v="830"/>
    <x v="1977"/>
    <n v="3"/>
    <n v="0.2"/>
    <x v="5148"/>
    <x v="0"/>
    <x v="0"/>
    <n v="1"/>
    <n v="0.1111111111111111"/>
  </r>
  <r>
    <x v="6287"/>
    <s v="CA-2016-100090"/>
    <x v="1001"/>
    <d v="2016-07-12T00:00:00"/>
    <s v="Standard Class"/>
    <s v="EB-13705"/>
    <x v="182"/>
    <x v="1"/>
    <x v="0"/>
    <s v="San Francisco"/>
    <x v="1"/>
    <n v="94122"/>
    <x v="1"/>
    <s v="FUR-TA-10003715"/>
    <x v="0"/>
    <x v="3"/>
    <x v="1012"/>
    <x v="4388"/>
    <n v="3"/>
    <n v="0.2"/>
    <x v="5149"/>
    <x v="1"/>
    <x v="0"/>
    <n v="0.5"/>
    <n v="8.3333333333333329E-2"/>
  </r>
  <r>
    <x v="6288"/>
    <s v="CA-2016-100090"/>
    <x v="1001"/>
    <d v="2016-07-12T00:00:00"/>
    <s v="Standard Class"/>
    <s v="EB-13705"/>
    <x v="182"/>
    <x v="1"/>
    <x v="0"/>
    <s v="San Francisco"/>
    <x v="1"/>
    <n v="94122"/>
    <x v="1"/>
    <s v="OFF-BI-10001597"/>
    <x v="1"/>
    <x v="8"/>
    <x v="798"/>
    <x v="4389"/>
    <n v="6"/>
    <n v="0.2"/>
    <x v="5150"/>
    <x v="1"/>
    <x v="0"/>
    <n v="0.5"/>
    <n v="8.3333333333333329E-2"/>
  </r>
  <r>
    <x v="6289"/>
    <s v="US-2017-139675"/>
    <x v="649"/>
    <d v="2017-03-18T00:00:00"/>
    <s v="Second Class"/>
    <s v="NF-18595"/>
    <x v="376"/>
    <x v="2"/>
    <x v="0"/>
    <s v="Chico"/>
    <x v="1"/>
    <n v="95928"/>
    <x v="1"/>
    <s v="FUR-CH-10004063"/>
    <x v="0"/>
    <x v="1"/>
    <x v="120"/>
    <x v="4390"/>
    <n v="4"/>
    <n v="0.2"/>
    <x v="5151"/>
    <x v="1"/>
    <x v="0"/>
    <n v="0.5"/>
    <n v="8.3333333333333329E-2"/>
  </r>
  <r>
    <x v="6290"/>
    <s v="US-2017-139675"/>
    <x v="649"/>
    <d v="2017-03-18T00:00:00"/>
    <s v="Second Class"/>
    <s v="NF-18595"/>
    <x v="376"/>
    <x v="2"/>
    <x v="0"/>
    <s v="Chico"/>
    <x v="1"/>
    <n v="95928"/>
    <x v="1"/>
    <s v="FUR-FU-10001979"/>
    <x v="0"/>
    <x v="5"/>
    <x v="514"/>
    <x v="568"/>
    <n v="8"/>
    <n v="0"/>
    <x v="577"/>
    <x v="1"/>
    <x v="0"/>
    <n v="0.5"/>
    <n v="8.3333333333333329E-2"/>
  </r>
  <r>
    <x v="6291"/>
    <s v="CA-2019-143756"/>
    <x v="574"/>
    <d v="2019-12-05T00:00:00"/>
    <s v="First Class"/>
    <s v="ME-17725"/>
    <x v="250"/>
    <x v="0"/>
    <x v="0"/>
    <s v="Salem"/>
    <x v="17"/>
    <n v="24153"/>
    <x v="0"/>
    <s v="FUR-CH-10001854"/>
    <x v="0"/>
    <x v="1"/>
    <x v="1119"/>
    <x v="4391"/>
    <n v="2"/>
    <n v="0"/>
    <x v="5152"/>
    <x v="0"/>
    <x v="0"/>
    <n v="1"/>
    <n v="7.6923076923076927E-2"/>
  </r>
  <r>
    <x v="6292"/>
    <s v="CA-2017-151253"/>
    <x v="1100"/>
    <d v="2017-04-26T00:00:00"/>
    <s v="Standard Class"/>
    <s v="AZ-10750"/>
    <x v="616"/>
    <x v="0"/>
    <x v="0"/>
    <s v="Los Angeles"/>
    <x v="1"/>
    <n v="90008"/>
    <x v="1"/>
    <s v="TEC-PH-10002923"/>
    <x v="2"/>
    <x v="7"/>
    <x v="687"/>
    <x v="2550"/>
    <n v="3"/>
    <n v="0.2"/>
    <x v="2795"/>
    <x v="1"/>
    <x v="0"/>
    <n v="0.5"/>
    <n v="8.3333333333333329E-2"/>
  </r>
  <r>
    <x v="6293"/>
    <s v="CA-2017-151253"/>
    <x v="1100"/>
    <d v="2017-04-26T00:00:00"/>
    <s v="Standard Class"/>
    <s v="AZ-10750"/>
    <x v="616"/>
    <x v="0"/>
    <x v="0"/>
    <s v="Los Angeles"/>
    <x v="1"/>
    <n v="90008"/>
    <x v="1"/>
    <s v="OFF-AR-10004691"/>
    <x v="1"/>
    <x v="6"/>
    <x v="1380"/>
    <x v="2202"/>
    <n v="3"/>
    <n v="0"/>
    <x v="2374"/>
    <x v="1"/>
    <x v="0"/>
    <n v="0.5"/>
    <n v="8.3333333333333329E-2"/>
  </r>
  <r>
    <x v="6294"/>
    <s v="CA-2016-141152"/>
    <x v="1101"/>
    <d v="2016-09-19T00:00:00"/>
    <s v="First Class"/>
    <s v="RF-19345"/>
    <x v="575"/>
    <x v="1"/>
    <x v="0"/>
    <s v="New York City"/>
    <x v="15"/>
    <n v="10024"/>
    <x v="3"/>
    <s v="OFF-BI-10002931"/>
    <x v="1"/>
    <x v="8"/>
    <x v="734"/>
    <x v="4392"/>
    <n v="1"/>
    <n v="0.2"/>
    <x v="5153"/>
    <x v="3"/>
    <x v="0"/>
    <n v="1"/>
    <n v="6.25E-2"/>
  </r>
  <r>
    <x v="6295"/>
    <s v="CA-2016-141313"/>
    <x v="129"/>
    <d v="2017-01-01T00:00:00"/>
    <s v="Standard Class"/>
    <s v="AJ-10780"/>
    <x v="321"/>
    <x v="1"/>
    <x v="0"/>
    <s v="Beverly"/>
    <x v="31"/>
    <n v="1915"/>
    <x v="3"/>
    <s v="OFF-AP-10002651"/>
    <x v="1"/>
    <x v="9"/>
    <x v="1350"/>
    <x v="4393"/>
    <n v="6"/>
    <n v="0"/>
    <x v="5154"/>
    <x v="3"/>
    <x v="0"/>
    <n v="0.33333333333333331"/>
    <n v="6.6666666666666666E-2"/>
  </r>
  <r>
    <x v="6296"/>
    <s v="CA-2016-141313"/>
    <x v="129"/>
    <d v="2017-01-01T00:00:00"/>
    <s v="Standard Class"/>
    <s v="AJ-10780"/>
    <x v="321"/>
    <x v="1"/>
    <x v="0"/>
    <s v="Beverly"/>
    <x v="31"/>
    <n v="1915"/>
    <x v="3"/>
    <s v="OFF-ST-10000689"/>
    <x v="1"/>
    <x v="4"/>
    <x v="426"/>
    <x v="457"/>
    <n v="5"/>
    <n v="0"/>
    <x v="468"/>
    <x v="3"/>
    <x v="0"/>
    <n v="0.33333333333333331"/>
    <n v="6.6666666666666666E-2"/>
  </r>
  <r>
    <x v="6297"/>
    <s v="CA-2016-141313"/>
    <x v="129"/>
    <d v="2017-01-01T00:00:00"/>
    <s v="Standard Class"/>
    <s v="AJ-10780"/>
    <x v="321"/>
    <x v="1"/>
    <x v="0"/>
    <s v="Beverly"/>
    <x v="31"/>
    <n v="1915"/>
    <x v="3"/>
    <s v="OFF-PA-10003302"/>
    <x v="1"/>
    <x v="10"/>
    <x v="1721"/>
    <x v="275"/>
    <n v="4"/>
    <n v="0"/>
    <x v="5155"/>
    <x v="3"/>
    <x v="0"/>
    <n v="0.33333333333333331"/>
    <n v="6.6666666666666666E-2"/>
  </r>
  <r>
    <x v="6298"/>
    <s v="CA-2016-169852"/>
    <x v="618"/>
    <d v="2016-10-26T00:00:00"/>
    <s v="Standard Class"/>
    <s v="SF-20965"/>
    <x v="245"/>
    <x v="1"/>
    <x v="0"/>
    <s v="San Diego"/>
    <x v="1"/>
    <n v="92024"/>
    <x v="1"/>
    <s v="OFF-BI-10001460"/>
    <x v="1"/>
    <x v="8"/>
    <x v="58"/>
    <x v="4394"/>
    <n v="3"/>
    <n v="0.2"/>
    <x v="5156"/>
    <x v="1"/>
    <x v="0"/>
    <n v="1"/>
    <n v="5.8823529411764705E-2"/>
  </r>
  <r>
    <x v="6299"/>
    <s v="CA-2019-107314"/>
    <x v="329"/>
    <d v="2019-12-03T00:00:00"/>
    <s v="First Class"/>
    <s v="MZ-17335"/>
    <x v="595"/>
    <x v="2"/>
    <x v="0"/>
    <s v="San Francisco"/>
    <x v="1"/>
    <n v="94109"/>
    <x v="1"/>
    <s v="FUR-FU-10003489"/>
    <x v="0"/>
    <x v="5"/>
    <x v="1771"/>
    <x v="4395"/>
    <n v="3"/>
    <n v="0"/>
    <x v="5157"/>
    <x v="1"/>
    <x v="0"/>
    <n v="1"/>
    <n v="0.16666666666666666"/>
  </r>
  <r>
    <x v="6300"/>
    <s v="US-2016-161305"/>
    <x v="571"/>
    <d v="2016-06-12T00:00:00"/>
    <s v="Standard Class"/>
    <s v="SB-20170"/>
    <x v="641"/>
    <x v="0"/>
    <x v="0"/>
    <s v="Chicago"/>
    <x v="10"/>
    <n v="60623"/>
    <x v="2"/>
    <s v="OFF-BI-10002794"/>
    <x v="1"/>
    <x v="8"/>
    <x v="102"/>
    <x v="4396"/>
    <n v="3"/>
    <n v="0.8"/>
    <x v="5158"/>
    <x v="2"/>
    <x v="0"/>
    <n v="0.5"/>
    <n v="0.14285714285714285"/>
  </r>
  <r>
    <x v="6301"/>
    <s v="US-2016-161305"/>
    <x v="571"/>
    <d v="2016-06-12T00:00:00"/>
    <s v="Standard Class"/>
    <s v="SB-20170"/>
    <x v="641"/>
    <x v="0"/>
    <x v="0"/>
    <s v="Chicago"/>
    <x v="10"/>
    <n v="60623"/>
    <x v="2"/>
    <s v="OFF-EN-10000461"/>
    <x v="1"/>
    <x v="12"/>
    <x v="753"/>
    <x v="4397"/>
    <n v="2"/>
    <n v="0.2"/>
    <x v="5159"/>
    <x v="2"/>
    <x v="0"/>
    <n v="0.5"/>
    <n v="0.14285714285714285"/>
  </r>
  <r>
    <x v="6302"/>
    <s v="CA-2019-166919"/>
    <x v="51"/>
    <d v="2019-11-27T00:00:00"/>
    <s v="Standard Class"/>
    <s v="AH-10210"/>
    <x v="117"/>
    <x v="0"/>
    <x v="0"/>
    <s v="Dallas"/>
    <x v="5"/>
    <n v="75220"/>
    <x v="2"/>
    <s v="TEC-PH-10001305"/>
    <x v="2"/>
    <x v="7"/>
    <x v="1680"/>
    <x v="4398"/>
    <n v="5"/>
    <n v="0.2"/>
    <x v="5160"/>
    <x v="2"/>
    <x v="0"/>
    <n v="1"/>
    <n v="7.6923076923076927E-2"/>
  </r>
  <r>
    <x v="6303"/>
    <s v="CA-2019-162712"/>
    <x v="978"/>
    <d v="2019-06-20T00:00:00"/>
    <s v="Second Class"/>
    <s v="NK-18490"/>
    <x v="71"/>
    <x v="2"/>
    <x v="0"/>
    <s v="Corpus Christi"/>
    <x v="5"/>
    <n v="78415"/>
    <x v="2"/>
    <s v="OFF-PA-10000167"/>
    <x v="1"/>
    <x v="10"/>
    <x v="1080"/>
    <x v="1355"/>
    <n v="3"/>
    <n v="0.2"/>
    <x v="1419"/>
    <x v="2"/>
    <x v="0"/>
    <n v="1"/>
    <n v="9.0909090909090912E-2"/>
  </r>
  <r>
    <x v="6304"/>
    <s v="CA-2019-107552"/>
    <x v="1024"/>
    <d v="2019-05-05T00:00:00"/>
    <s v="Same Day"/>
    <s v="AI-10855"/>
    <x v="482"/>
    <x v="0"/>
    <x v="0"/>
    <s v="New York City"/>
    <x v="15"/>
    <n v="10035"/>
    <x v="3"/>
    <s v="OFF-PA-10002947"/>
    <x v="1"/>
    <x v="10"/>
    <x v="710"/>
    <x v="3890"/>
    <n v="1"/>
    <n v="0"/>
    <x v="5161"/>
    <x v="3"/>
    <x v="0"/>
    <n v="1"/>
    <n v="5.5555555555555552E-2"/>
  </r>
  <r>
    <x v="6305"/>
    <s v="CA-2018-163328"/>
    <x v="254"/>
    <d v="2018-11-06T00:00:00"/>
    <s v="Second Class"/>
    <s v="TP-21565"/>
    <x v="734"/>
    <x v="1"/>
    <x v="0"/>
    <s v="Eugene"/>
    <x v="21"/>
    <n v="97405"/>
    <x v="1"/>
    <s v="OFF-SU-10002301"/>
    <x v="1"/>
    <x v="14"/>
    <x v="1582"/>
    <x v="4399"/>
    <n v="7"/>
    <n v="0.2"/>
    <x v="5162"/>
    <x v="1"/>
    <x v="0"/>
    <n v="0.16666666666666666"/>
    <n v="0.1"/>
  </r>
  <r>
    <x v="6306"/>
    <s v="CA-2018-163328"/>
    <x v="254"/>
    <d v="2018-11-06T00:00:00"/>
    <s v="Second Class"/>
    <s v="TP-21565"/>
    <x v="734"/>
    <x v="1"/>
    <x v="0"/>
    <s v="Eugene"/>
    <x v="21"/>
    <n v="97405"/>
    <x v="1"/>
    <s v="FUR-CH-10003298"/>
    <x v="0"/>
    <x v="1"/>
    <x v="1576"/>
    <x v="4400"/>
    <n v="1"/>
    <n v="0.2"/>
    <x v="5163"/>
    <x v="1"/>
    <x v="0"/>
    <n v="0.16666666666666666"/>
    <n v="0.1"/>
  </r>
  <r>
    <x v="6307"/>
    <s v="CA-2018-163328"/>
    <x v="254"/>
    <d v="2018-11-06T00:00:00"/>
    <s v="Second Class"/>
    <s v="TP-21565"/>
    <x v="734"/>
    <x v="1"/>
    <x v="0"/>
    <s v="Eugene"/>
    <x v="21"/>
    <n v="97405"/>
    <x v="1"/>
    <s v="OFF-PA-10004353"/>
    <x v="1"/>
    <x v="10"/>
    <x v="1661"/>
    <x v="1107"/>
    <n v="3"/>
    <n v="0.2"/>
    <x v="5164"/>
    <x v="1"/>
    <x v="0"/>
    <n v="0.16666666666666666"/>
    <n v="0.1"/>
  </r>
  <r>
    <x v="6308"/>
    <s v="CA-2018-163328"/>
    <x v="254"/>
    <d v="2018-11-06T00:00:00"/>
    <s v="Second Class"/>
    <s v="TP-21565"/>
    <x v="734"/>
    <x v="1"/>
    <x v="0"/>
    <s v="Eugene"/>
    <x v="21"/>
    <n v="97405"/>
    <x v="1"/>
    <s v="FUR-CH-10000229"/>
    <x v="0"/>
    <x v="1"/>
    <x v="1621"/>
    <x v="4401"/>
    <n v="3"/>
    <n v="0.2"/>
    <x v="5165"/>
    <x v="1"/>
    <x v="0"/>
    <n v="0.16666666666666666"/>
    <n v="0.1"/>
  </r>
  <r>
    <x v="6309"/>
    <s v="CA-2018-163328"/>
    <x v="254"/>
    <d v="2018-11-06T00:00:00"/>
    <s v="Second Class"/>
    <s v="TP-21565"/>
    <x v="734"/>
    <x v="1"/>
    <x v="0"/>
    <s v="Eugene"/>
    <x v="21"/>
    <n v="97405"/>
    <x v="1"/>
    <s v="OFF-LA-10003930"/>
    <x v="1"/>
    <x v="2"/>
    <x v="508"/>
    <x v="4402"/>
    <n v="8"/>
    <n v="0.2"/>
    <x v="5166"/>
    <x v="1"/>
    <x v="0"/>
    <n v="0.16666666666666666"/>
    <n v="0.1"/>
  </r>
  <r>
    <x v="6310"/>
    <s v="CA-2018-163328"/>
    <x v="254"/>
    <d v="2018-11-06T00:00:00"/>
    <s v="Second Class"/>
    <s v="TP-21565"/>
    <x v="734"/>
    <x v="1"/>
    <x v="0"/>
    <s v="Eugene"/>
    <x v="21"/>
    <n v="97405"/>
    <x v="1"/>
    <s v="OFF-PA-10000176"/>
    <x v="1"/>
    <x v="10"/>
    <x v="640"/>
    <x v="4403"/>
    <n v="1"/>
    <n v="0.2"/>
    <x v="5167"/>
    <x v="1"/>
    <x v="0"/>
    <n v="0.16666666666666666"/>
    <n v="0.1"/>
  </r>
  <r>
    <x v="6311"/>
    <s v="CA-2016-112837"/>
    <x v="1102"/>
    <d v="2016-09-16T00:00:00"/>
    <s v="Standard Class"/>
    <s v="LW-17125"/>
    <x v="752"/>
    <x v="0"/>
    <x v="0"/>
    <s v="Oxnard"/>
    <x v="1"/>
    <n v="93030"/>
    <x v="1"/>
    <s v="FUR-FU-10004006"/>
    <x v="0"/>
    <x v="5"/>
    <x v="101"/>
    <x v="4180"/>
    <n v="3"/>
    <n v="0"/>
    <x v="4864"/>
    <x v="1"/>
    <x v="0"/>
    <n v="1"/>
    <n v="0.2"/>
  </r>
  <r>
    <x v="6312"/>
    <s v="CA-2019-120019"/>
    <x v="911"/>
    <d v="2019-02-21T00:00:00"/>
    <s v="Standard Class"/>
    <s v="NG-18355"/>
    <x v="243"/>
    <x v="1"/>
    <x v="0"/>
    <s v="Fairfield"/>
    <x v="29"/>
    <n v="6824"/>
    <x v="3"/>
    <s v="OFF-ST-10001932"/>
    <x v="1"/>
    <x v="4"/>
    <x v="1650"/>
    <x v="4404"/>
    <n v="3"/>
    <n v="0"/>
    <x v="5168"/>
    <x v="3"/>
    <x v="0"/>
    <n v="0.5"/>
    <n v="6.25E-2"/>
  </r>
  <r>
    <x v="6313"/>
    <s v="CA-2019-120019"/>
    <x v="911"/>
    <d v="2019-02-21T00:00:00"/>
    <s v="Standard Class"/>
    <s v="NG-18355"/>
    <x v="243"/>
    <x v="1"/>
    <x v="0"/>
    <s v="Fairfield"/>
    <x v="29"/>
    <n v="6824"/>
    <x v="3"/>
    <s v="TEC-PH-10000923"/>
    <x v="2"/>
    <x v="7"/>
    <x v="1234"/>
    <x v="4405"/>
    <n v="1"/>
    <n v="0"/>
    <x v="5169"/>
    <x v="3"/>
    <x v="0"/>
    <n v="0.5"/>
    <n v="6.25E-2"/>
  </r>
  <r>
    <x v="6314"/>
    <s v="CA-2016-100762"/>
    <x v="156"/>
    <d v="2016-11-29T00:00:00"/>
    <s v="Standard Class"/>
    <s v="NG-18355"/>
    <x v="243"/>
    <x v="1"/>
    <x v="0"/>
    <s v="Jackson"/>
    <x v="12"/>
    <n v="49201"/>
    <x v="2"/>
    <s v="OFF-AR-10000380"/>
    <x v="1"/>
    <x v="6"/>
    <x v="108"/>
    <x v="4406"/>
    <n v="4"/>
    <n v="0"/>
    <x v="5170"/>
    <x v="2"/>
    <x v="1"/>
    <n v="0.25"/>
    <n v="6.25E-2"/>
  </r>
  <r>
    <x v="6315"/>
    <s v="CA-2016-100762"/>
    <x v="156"/>
    <d v="2016-11-29T00:00:00"/>
    <s v="Standard Class"/>
    <s v="NG-18355"/>
    <x v="243"/>
    <x v="1"/>
    <x v="0"/>
    <s v="Jackson"/>
    <x v="12"/>
    <n v="49201"/>
    <x v="2"/>
    <s v="OFF-LA-10003930"/>
    <x v="1"/>
    <x v="2"/>
    <x v="508"/>
    <x v="1461"/>
    <n v="2"/>
    <n v="0"/>
    <x v="1540"/>
    <x v="2"/>
    <x v="1"/>
    <n v="0.25"/>
    <n v="6.25E-2"/>
  </r>
  <r>
    <x v="6316"/>
    <s v="CA-2016-100762"/>
    <x v="156"/>
    <d v="2016-11-29T00:00:00"/>
    <s v="Standard Class"/>
    <s v="NG-18355"/>
    <x v="243"/>
    <x v="1"/>
    <x v="0"/>
    <s v="Jackson"/>
    <x v="12"/>
    <n v="49201"/>
    <x v="2"/>
    <s v="OFF-PA-10001815"/>
    <x v="1"/>
    <x v="10"/>
    <x v="1402"/>
    <x v="3803"/>
    <n v="3"/>
    <n v="0"/>
    <x v="4367"/>
    <x v="2"/>
    <x v="1"/>
    <n v="0.25"/>
    <n v="6.25E-2"/>
  </r>
  <r>
    <x v="6317"/>
    <s v="CA-2016-100762"/>
    <x v="156"/>
    <d v="2016-11-29T00:00:00"/>
    <s v="Standard Class"/>
    <s v="NG-18355"/>
    <x v="243"/>
    <x v="1"/>
    <x v="0"/>
    <s v="Jackson"/>
    <x v="12"/>
    <n v="49201"/>
    <x v="2"/>
    <s v="OFF-PA-10004082"/>
    <x v="1"/>
    <x v="10"/>
    <x v="227"/>
    <x v="3888"/>
    <n v="2"/>
    <n v="0"/>
    <x v="4477"/>
    <x v="2"/>
    <x v="1"/>
    <n v="0.25"/>
    <n v="6.25E-2"/>
  </r>
  <r>
    <x v="6318"/>
    <s v="CA-2019-161459"/>
    <x v="920"/>
    <d v="2019-11-29T00:00:00"/>
    <s v="Second Class"/>
    <s v="EB-13750"/>
    <x v="494"/>
    <x v="1"/>
    <x v="0"/>
    <s v="Laguna Niguel"/>
    <x v="1"/>
    <n v="92677"/>
    <x v="1"/>
    <s v="TEC-PH-10004071"/>
    <x v="2"/>
    <x v="7"/>
    <x v="1546"/>
    <x v="1409"/>
    <n v="5"/>
    <n v="0.2"/>
    <x v="5171"/>
    <x v="1"/>
    <x v="1"/>
    <n v="0.5"/>
    <n v="0.05"/>
  </r>
  <r>
    <x v="6319"/>
    <s v="CA-2019-161459"/>
    <x v="920"/>
    <d v="2019-11-29T00:00:00"/>
    <s v="Second Class"/>
    <s v="EB-13750"/>
    <x v="494"/>
    <x v="1"/>
    <x v="0"/>
    <s v="Laguna Niguel"/>
    <x v="1"/>
    <n v="92677"/>
    <x v="1"/>
    <s v="OFF-PA-10002377"/>
    <x v="1"/>
    <x v="10"/>
    <x v="562"/>
    <x v="3229"/>
    <n v="6"/>
    <n v="0"/>
    <x v="5172"/>
    <x v="1"/>
    <x v="1"/>
    <n v="0.5"/>
    <n v="0.05"/>
  </r>
  <r>
    <x v="6320"/>
    <s v="CA-2019-160017"/>
    <x v="394"/>
    <d v="2019-10-02T00:00:00"/>
    <s v="Standard Class"/>
    <s v="SP-20860"/>
    <x v="133"/>
    <x v="1"/>
    <x v="0"/>
    <s v="Jacksonville"/>
    <x v="2"/>
    <n v="32216"/>
    <x v="0"/>
    <s v="OFF-PA-10001800"/>
    <x v="1"/>
    <x v="10"/>
    <x v="585"/>
    <x v="563"/>
    <n v="2"/>
    <n v="0.2"/>
    <x v="572"/>
    <x v="0"/>
    <x v="0"/>
    <n v="1"/>
    <n v="4.1666666666666664E-2"/>
  </r>
  <r>
    <x v="6321"/>
    <s v="CA-2016-123316"/>
    <x v="303"/>
    <d v="2016-10-17T00:00:00"/>
    <s v="Standard Class"/>
    <s v="SP-20545"/>
    <x v="259"/>
    <x v="1"/>
    <x v="0"/>
    <s v="Mount Vernon"/>
    <x v="15"/>
    <n v="10550"/>
    <x v="3"/>
    <s v="OFF-BI-10002764"/>
    <x v="1"/>
    <x v="8"/>
    <x v="507"/>
    <x v="3294"/>
    <n v="3"/>
    <n v="0.2"/>
    <x v="3717"/>
    <x v="3"/>
    <x v="0"/>
    <n v="1"/>
    <n v="0.1"/>
  </r>
  <r>
    <x v="6322"/>
    <s v="CA-2016-141299"/>
    <x v="561"/>
    <d v="2016-06-07T00:00:00"/>
    <s v="Second Class"/>
    <s v="RB-19795"/>
    <x v="176"/>
    <x v="2"/>
    <x v="0"/>
    <s v="Midland"/>
    <x v="12"/>
    <n v="48640"/>
    <x v="2"/>
    <s v="OFF-EN-10004459"/>
    <x v="1"/>
    <x v="12"/>
    <x v="661"/>
    <x v="770"/>
    <n v="2"/>
    <n v="0"/>
    <x v="792"/>
    <x v="2"/>
    <x v="0"/>
    <n v="1"/>
    <n v="5.5555555555555552E-2"/>
  </r>
  <r>
    <x v="6323"/>
    <s v="CA-2016-104402"/>
    <x v="1103"/>
    <d v="2016-06-23T00:00:00"/>
    <s v="Standard Class"/>
    <s v="DB-13660"/>
    <x v="551"/>
    <x v="0"/>
    <x v="0"/>
    <s v="Newark"/>
    <x v="13"/>
    <n v="19711"/>
    <x v="3"/>
    <s v="TEC-MA-10000423"/>
    <x v="2"/>
    <x v="15"/>
    <x v="1722"/>
    <x v="4407"/>
    <n v="3"/>
    <n v="0"/>
    <x v="5173"/>
    <x v="3"/>
    <x v="0"/>
    <n v="1"/>
    <n v="0.1"/>
  </r>
  <r>
    <x v="6324"/>
    <s v="CA-2017-110289"/>
    <x v="1104"/>
    <d v="2017-11-02T00:00:00"/>
    <s v="Standard Class"/>
    <s v="NB-18655"/>
    <x v="240"/>
    <x v="1"/>
    <x v="0"/>
    <s v="San Francisco"/>
    <x v="1"/>
    <n v="94109"/>
    <x v="1"/>
    <s v="OFF-PA-10002986"/>
    <x v="1"/>
    <x v="10"/>
    <x v="482"/>
    <x v="657"/>
    <n v="5"/>
    <n v="0"/>
    <x v="669"/>
    <x v="1"/>
    <x v="0"/>
    <n v="0.5"/>
    <n v="5.8823529411764705E-2"/>
  </r>
  <r>
    <x v="6325"/>
    <s v="CA-2017-110289"/>
    <x v="1104"/>
    <d v="2017-11-02T00:00:00"/>
    <s v="Standard Class"/>
    <s v="NB-18655"/>
    <x v="240"/>
    <x v="1"/>
    <x v="0"/>
    <s v="San Francisco"/>
    <x v="1"/>
    <n v="94109"/>
    <x v="1"/>
    <s v="OFF-EN-10001434"/>
    <x v="1"/>
    <x v="12"/>
    <x v="439"/>
    <x v="4408"/>
    <n v="4"/>
    <n v="0"/>
    <x v="5174"/>
    <x v="1"/>
    <x v="0"/>
    <n v="0.5"/>
    <n v="5.8823529411764705E-2"/>
  </r>
  <r>
    <x v="6326"/>
    <s v="CA-2016-167927"/>
    <x v="407"/>
    <d v="2016-01-26T00:00:00"/>
    <s v="Standard Class"/>
    <s v="XP-21865"/>
    <x v="190"/>
    <x v="0"/>
    <x v="0"/>
    <s v="Westland"/>
    <x v="12"/>
    <n v="48185"/>
    <x v="2"/>
    <s v="OFF-ST-10000760"/>
    <x v="1"/>
    <x v="4"/>
    <x v="4"/>
    <x v="62"/>
    <n v="1"/>
    <n v="0"/>
    <x v="5175"/>
    <x v="2"/>
    <x v="0"/>
    <n v="0.125"/>
    <n v="3.5714285714285712E-2"/>
  </r>
  <r>
    <x v="6327"/>
    <s v="CA-2016-167927"/>
    <x v="407"/>
    <d v="2016-01-26T00:00:00"/>
    <s v="Standard Class"/>
    <s v="XP-21865"/>
    <x v="190"/>
    <x v="0"/>
    <x v="0"/>
    <s v="Westland"/>
    <x v="12"/>
    <n v="48185"/>
    <x v="2"/>
    <s v="FUR-FU-10002918"/>
    <x v="0"/>
    <x v="5"/>
    <x v="269"/>
    <x v="1050"/>
    <n v="3"/>
    <n v="0"/>
    <x v="3994"/>
    <x v="2"/>
    <x v="0"/>
    <n v="0.125"/>
    <n v="3.5714285714285712E-2"/>
  </r>
  <r>
    <x v="6328"/>
    <s v="CA-2016-167927"/>
    <x v="407"/>
    <d v="2016-01-26T00:00:00"/>
    <s v="Standard Class"/>
    <s v="XP-21865"/>
    <x v="190"/>
    <x v="0"/>
    <x v="0"/>
    <s v="Westland"/>
    <x v="12"/>
    <n v="48185"/>
    <x v="2"/>
    <s v="OFF-BI-10000605"/>
    <x v="1"/>
    <x v="8"/>
    <x v="536"/>
    <x v="4409"/>
    <n v="5"/>
    <n v="0"/>
    <x v="5176"/>
    <x v="2"/>
    <x v="0"/>
    <n v="0.125"/>
    <n v="3.5714285714285712E-2"/>
  </r>
  <r>
    <x v="6329"/>
    <s v="CA-2016-167927"/>
    <x v="407"/>
    <d v="2016-01-26T00:00:00"/>
    <s v="Standard Class"/>
    <s v="XP-21865"/>
    <x v="190"/>
    <x v="0"/>
    <x v="0"/>
    <s v="Westland"/>
    <x v="12"/>
    <n v="48185"/>
    <x v="2"/>
    <s v="OFF-AP-10002311"/>
    <x v="1"/>
    <x v="9"/>
    <x v="14"/>
    <x v="4410"/>
    <n v="4"/>
    <n v="0.1"/>
    <x v="5177"/>
    <x v="2"/>
    <x v="0"/>
    <n v="0.125"/>
    <n v="3.5714285714285712E-2"/>
  </r>
  <r>
    <x v="6330"/>
    <s v="CA-2016-167927"/>
    <x v="407"/>
    <d v="2016-01-26T00:00:00"/>
    <s v="Standard Class"/>
    <s v="XP-21865"/>
    <x v="190"/>
    <x v="0"/>
    <x v="0"/>
    <s v="Westland"/>
    <x v="12"/>
    <n v="48185"/>
    <x v="2"/>
    <s v="OFF-ST-10003123"/>
    <x v="1"/>
    <x v="4"/>
    <x v="1277"/>
    <x v="4411"/>
    <n v="2"/>
    <n v="0"/>
    <x v="5178"/>
    <x v="2"/>
    <x v="0"/>
    <n v="0.125"/>
    <n v="3.5714285714285712E-2"/>
  </r>
  <r>
    <x v="6331"/>
    <s v="CA-2016-167927"/>
    <x v="407"/>
    <d v="2016-01-26T00:00:00"/>
    <s v="Standard Class"/>
    <s v="XP-21865"/>
    <x v="190"/>
    <x v="0"/>
    <x v="0"/>
    <s v="Westland"/>
    <x v="12"/>
    <n v="48185"/>
    <x v="2"/>
    <s v="OFF-AR-10004456"/>
    <x v="1"/>
    <x v="6"/>
    <x v="1053"/>
    <x v="2911"/>
    <n v="3"/>
    <n v="0"/>
    <x v="5179"/>
    <x v="2"/>
    <x v="0"/>
    <n v="0.125"/>
    <n v="3.5714285714285712E-2"/>
  </r>
  <r>
    <x v="6332"/>
    <s v="CA-2016-167927"/>
    <x v="407"/>
    <d v="2016-01-26T00:00:00"/>
    <s v="Standard Class"/>
    <s v="XP-21865"/>
    <x v="190"/>
    <x v="0"/>
    <x v="0"/>
    <s v="Westland"/>
    <x v="12"/>
    <n v="48185"/>
    <x v="2"/>
    <s v="FUR-FU-10002268"/>
    <x v="0"/>
    <x v="5"/>
    <x v="869"/>
    <x v="1674"/>
    <n v="3"/>
    <n v="0"/>
    <x v="1772"/>
    <x v="2"/>
    <x v="0"/>
    <n v="0.125"/>
    <n v="3.5714285714285712E-2"/>
  </r>
  <r>
    <x v="6333"/>
    <s v="CA-2016-167927"/>
    <x v="407"/>
    <d v="2016-01-26T00:00:00"/>
    <s v="Standard Class"/>
    <s v="XP-21865"/>
    <x v="190"/>
    <x v="0"/>
    <x v="0"/>
    <s v="Westland"/>
    <x v="12"/>
    <n v="48185"/>
    <x v="2"/>
    <s v="OFF-BI-10004364"/>
    <x v="1"/>
    <x v="8"/>
    <x v="305"/>
    <x v="1286"/>
    <n v="5"/>
    <n v="0"/>
    <x v="1338"/>
    <x v="2"/>
    <x v="0"/>
    <n v="0.125"/>
    <n v="3.5714285714285712E-2"/>
  </r>
  <r>
    <x v="6334"/>
    <s v="CA-2016-133305"/>
    <x v="384"/>
    <d v="2016-07-15T00:00:00"/>
    <s v="Standard Class"/>
    <s v="MH-17455"/>
    <x v="708"/>
    <x v="0"/>
    <x v="0"/>
    <s v="New York City"/>
    <x v="15"/>
    <n v="10011"/>
    <x v="3"/>
    <s v="OFF-PA-10001970"/>
    <x v="1"/>
    <x v="10"/>
    <x v="314"/>
    <x v="338"/>
    <n v="4"/>
    <n v="0"/>
    <x v="346"/>
    <x v="3"/>
    <x v="0"/>
    <n v="0.5"/>
    <n v="9.0909090909090912E-2"/>
  </r>
  <r>
    <x v="6335"/>
    <s v="CA-2016-133305"/>
    <x v="384"/>
    <d v="2016-07-15T00:00:00"/>
    <s v="Standard Class"/>
    <s v="MH-17455"/>
    <x v="708"/>
    <x v="0"/>
    <x v="0"/>
    <s v="New York City"/>
    <x v="15"/>
    <n v="10011"/>
    <x v="3"/>
    <s v="OFF-BI-10002954"/>
    <x v="1"/>
    <x v="8"/>
    <x v="1188"/>
    <x v="723"/>
    <n v="5"/>
    <n v="0.2"/>
    <x v="5180"/>
    <x v="3"/>
    <x v="0"/>
    <n v="0.5"/>
    <n v="9.0909090909090912E-2"/>
  </r>
  <r>
    <x v="6336"/>
    <s v="CA-2018-165995"/>
    <x v="133"/>
    <d v="2018-09-06T00:00:00"/>
    <s v="Standard Class"/>
    <s v="BG-11740"/>
    <x v="696"/>
    <x v="0"/>
    <x v="0"/>
    <s v="Los Angeles"/>
    <x v="1"/>
    <n v="90008"/>
    <x v="1"/>
    <s v="FUR-FU-10000672"/>
    <x v="0"/>
    <x v="5"/>
    <x v="1517"/>
    <x v="116"/>
    <n v="4"/>
    <n v="0"/>
    <x v="5181"/>
    <x v="1"/>
    <x v="0"/>
    <n v="0.5"/>
    <n v="0.14285714285714285"/>
  </r>
  <r>
    <x v="6337"/>
    <s v="CA-2018-165995"/>
    <x v="133"/>
    <d v="2018-09-06T00:00:00"/>
    <s v="Standard Class"/>
    <s v="BG-11740"/>
    <x v="696"/>
    <x v="0"/>
    <x v="0"/>
    <s v="Los Angeles"/>
    <x v="1"/>
    <n v="90008"/>
    <x v="1"/>
    <s v="TEC-PH-10004908"/>
    <x v="2"/>
    <x v="7"/>
    <x v="1483"/>
    <x v="107"/>
    <n v="5"/>
    <n v="0.2"/>
    <x v="5182"/>
    <x v="1"/>
    <x v="0"/>
    <n v="0.5"/>
    <n v="0.14285714285714285"/>
  </r>
  <r>
    <x v="6338"/>
    <s v="CA-2019-143112"/>
    <x v="361"/>
    <d v="2019-10-09T00:00:00"/>
    <s v="Standard Class"/>
    <s v="TS-21370"/>
    <x v="477"/>
    <x v="1"/>
    <x v="0"/>
    <s v="New York City"/>
    <x v="15"/>
    <n v="10035"/>
    <x v="3"/>
    <s v="TEC-PH-10003095"/>
    <x v="2"/>
    <x v="7"/>
    <x v="1500"/>
    <x v="4412"/>
    <n v="4"/>
    <n v="0"/>
    <x v="5183"/>
    <x v="3"/>
    <x v="0"/>
    <n v="0.33333333333333331"/>
    <n v="6.6666666666666666E-2"/>
  </r>
  <r>
    <x v="6339"/>
    <s v="CA-2019-143112"/>
    <x v="361"/>
    <d v="2019-10-09T00:00:00"/>
    <s v="Standard Class"/>
    <s v="TS-21370"/>
    <x v="477"/>
    <x v="1"/>
    <x v="0"/>
    <s v="New York City"/>
    <x v="15"/>
    <n v="10035"/>
    <x v="3"/>
    <s v="FUR-CH-10002880"/>
    <x v="0"/>
    <x v="1"/>
    <x v="809"/>
    <x v="4413"/>
    <n v="2"/>
    <n v="0.1"/>
    <x v="5184"/>
    <x v="3"/>
    <x v="0"/>
    <n v="0.33333333333333331"/>
    <n v="6.6666666666666666E-2"/>
  </r>
  <r>
    <x v="6340"/>
    <s v="CA-2019-143112"/>
    <x v="361"/>
    <d v="2019-10-09T00:00:00"/>
    <s v="Standard Class"/>
    <s v="TS-21370"/>
    <x v="477"/>
    <x v="1"/>
    <x v="0"/>
    <s v="New York City"/>
    <x v="15"/>
    <n v="10035"/>
    <x v="3"/>
    <s v="TEC-MA-10001047"/>
    <x v="2"/>
    <x v="15"/>
    <x v="1635"/>
    <x v="4414"/>
    <n v="4"/>
    <n v="0"/>
    <x v="5185"/>
    <x v="3"/>
    <x v="0"/>
    <n v="0.33333333333333331"/>
    <n v="6.6666666666666666E-2"/>
  </r>
  <r>
    <x v="6341"/>
    <s v="US-2018-105830"/>
    <x v="413"/>
    <d v="2019-01-02T00:00:00"/>
    <s v="First Class"/>
    <s v="DB-13660"/>
    <x v="551"/>
    <x v="0"/>
    <x v="0"/>
    <s v="Lancaster"/>
    <x v="24"/>
    <n v="43130"/>
    <x v="3"/>
    <s v="OFF-ST-10002554"/>
    <x v="1"/>
    <x v="4"/>
    <x v="1153"/>
    <x v="4415"/>
    <n v="4"/>
    <n v="0.2"/>
    <x v="5186"/>
    <x v="3"/>
    <x v="0"/>
    <n v="1"/>
    <n v="0.1"/>
  </r>
  <r>
    <x v="6342"/>
    <s v="CA-2017-146255"/>
    <x v="1105"/>
    <d v="2017-03-10T00:00:00"/>
    <s v="First Class"/>
    <s v="EM-14140"/>
    <x v="670"/>
    <x v="2"/>
    <x v="0"/>
    <s v="Newark"/>
    <x v="13"/>
    <n v="19711"/>
    <x v="3"/>
    <s v="TEC-AC-10004469"/>
    <x v="2"/>
    <x v="11"/>
    <x v="241"/>
    <x v="4416"/>
    <n v="3"/>
    <n v="0"/>
    <x v="5187"/>
    <x v="3"/>
    <x v="1"/>
    <n v="0.25"/>
    <n v="4.7619047619047616E-2"/>
  </r>
  <r>
    <x v="6343"/>
    <s v="CA-2017-146255"/>
    <x v="1105"/>
    <d v="2017-03-10T00:00:00"/>
    <s v="First Class"/>
    <s v="EM-14140"/>
    <x v="670"/>
    <x v="2"/>
    <x v="0"/>
    <s v="Newark"/>
    <x v="13"/>
    <n v="19711"/>
    <x v="3"/>
    <s v="OFF-BI-10000309"/>
    <x v="1"/>
    <x v="8"/>
    <x v="338"/>
    <x v="2690"/>
    <n v="2"/>
    <n v="0"/>
    <x v="5188"/>
    <x v="3"/>
    <x v="1"/>
    <n v="0.25"/>
    <n v="4.7619047619047616E-2"/>
  </r>
  <r>
    <x v="6344"/>
    <s v="CA-2017-146255"/>
    <x v="1105"/>
    <d v="2017-03-10T00:00:00"/>
    <s v="First Class"/>
    <s v="EM-14140"/>
    <x v="670"/>
    <x v="2"/>
    <x v="0"/>
    <s v="Newark"/>
    <x v="13"/>
    <n v="19711"/>
    <x v="3"/>
    <s v="OFF-BI-10001765"/>
    <x v="1"/>
    <x v="8"/>
    <x v="994"/>
    <x v="4417"/>
    <n v="2"/>
    <n v="0"/>
    <x v="5189"/>
    <x v="3"/>
    <x v="1"/>
    <n v="0.25"/>
    <n v="4.7619047619047616E-2"/>
  </r>
  <r>
    <x v="6345"/>
    <s v="CA-2017-146255"/>
    <x v="1105"/>
    <d v="2017-03-10T00:00:00"/>
    <s v="First Class"/>
    <s v="EM-14140"/>
    <x v="670"/>
    <x v="2"/>
    <x v="0"/>
    <s v="Newark"/>
    <x v="13"/>
    <n v="19711"/>
    <x v="3"/>
    <s v="TEC-PH-10001619"/>
    <x v="2"/>
    <x v="7"/>
    <x v="1594"/>
    <x v="2173"/>
    <n v="3"/>
    <n v="0"/>
    <x v="3565"/>
    <x v="3"/>
    <x v="1"/>
    <n v="0.25"/>
    <n v="4.7619047619047616E-2"/>
  </r>
  <r>
    <x v="6346"/>
    <s v="CA-2019-104822"/>
    <x v="179"/>
    <d v="2019-10-20T00:00:00"/>
    <s v="Same Day"/>
    <s v="RB-19465"/>
    <x v="46"/>
    <x v="2"/>
    <x v="0"/>
    <s v="New York City"/>
    <x v="15"/>
    <n v="10024"/>
    <x v="3"/>
    <s v="OFF-LA-10002034"/>
    <x v="1"/>
    <x v="2"/>
    <x v="1111"/>
    <x v="4418"/>
    <n v="5"/>
    <n v="0"/>
    <x v="5190"/>
    <x v="3"/>
    <x v="0"/>
    <n v="1"/>
    <n v="4.3478260869565216E-2"/>
  </r>
  <r>
    <x v="6347"/>
    <s v="CA-2017-104486"/>
    <x v="489"/>
    <d v="2017-05-06T00:00:00"/>
    <s v="Standard Class"/>
    <s v="PO-18850"/>
    <x v="138"/>
    <x v="0"/>
    <x v="0"/>
    <s v="San Francisco"/>
    <x v="1"/>
    <n v="94109"/>
    <x v="1"/>
    <s v="OFF-BI-10000309"/>
    <x v="1"/>
    <x v="8"/>
    <x v="338"/>
    <x v="4419"/>
    <n v="1"/>
    <n v="0.2"/>
    <x v="5191"/>
    <x v="1"/>
    <x v="0"/>
    <n v="0.33333333333333331"/>
    <n v="4.5454545454545456E-2"/>
  </r>
  <r>
    <x v="6348"/>
    <s v="CA-2017-104486"/>
    <x v="489"/>
    <d v="2017-05-06T00:00:00"/>
    <s v="Standard Class"/>
    <s v="PO-18850"/>
    <x v="138"/>
    <x v="0"/>
    <x v="0"/>
    <s v="San Francisco"/>
    <x v="1"/>
    <n v="94109"/>
    <x v="1"/>
    <s v="OFF-ST-10000876"/>
    <x v="1"/>
    <x v="4"/>
    <x v="254"/>
    <x v="2191"/>
    <n v="3"/>
    <n v="0"/>
    <x v="2361"/>
    <x v="1"/>
    <x v="0"/>
    <n v="0.33333333333333331"/>
    <n v="4.5454545454545456E-2"/>
  </r>
  <r>
    <x v="6349"/>
    <s v="CA-2017-104486"/>
    <x v="489"/>
    <d v="2017-05-06T00:00:00"/>
    <s v="Standard Class"/>
    <s v="PO-18850"/>
    <x v="138"/>
    <x v="0"/>
    <x v="0"/>
    <s v="San Francisco"/>
    <x v="1"/>
    <n v="94109"/>
    <x v="1"/>
    <s v="OFF-SU-10002573"/>
    <x v="1"/>
    <x v="14"/>
    <x v="354"/>
    <x v="1530"/>
    <n v="2"/>
    <n v="0"/>
    <x v="1617"/>
    <x v="1"/>
    <x v="0"/>
    <n v="0.33333333333333331"/>
    <n v="4.5454545454545456E-2"/>
  </r>
  <r>
    <x v="6350"/>
    <s v="CA-2019-161557"/>
    <x v="213"/>
    <d v="2019-09-08T00:00:00"/>
    <s v="Standard Class"/>
    <s v="AG-10900"/>
    <x v="151"/>
    <x v="0"/>
    <x v="0"/>
    <s v="Dallas"/>
    <x v="5"/>
    <n v="75217"/>
    <x v="2"/>
    <s v="FUR-FU-10004622"/>
    <x v="0"/>
    <x v="5"/>
    <x v="795"/>
    <x v="4420"/>
    <n v="5"/>
    <n v="0.6"/>
    <x v="5192"/>
    <x v="2"/>
    <x v="1"/>
    <n v="1"/>
    <n v="4.7619047619047616E-2"/>
  </r>
  <r>
    <x v="6351"/>
    <s v="CA-2019-161130"/>
    <x v="132"/>
    <d v="2019-11-08T00:00:00"/>
    <s v="Standard Class"/>
    <s v="BF-11275"/>
    <x v="667"/>
    <x v="1"/>
    <x v="0"/>
    <s v="Miami"/>
    <x v="2"/>
    <n v="33178"/>
    <x v="0"/>
    <s v="TEC-PH-10002549"/>
    <x v="2"/>
    <x v="7"/>
    <x v="937"/>
    <x v="3348"/>
    <n v="2"/>
    <n v="0.2"/>
    <x v="3782"/>
    <x v="0"/>
    <x v="0"/>
    <n v="1"/>
    <n v="0.25"/>
  </r>
  <r>
    <x v="6352"/>
    <s v="US-2017-161347"/>
    <x v="1023"/>
    <d v="2017-09-19T00:00:00"/>
    <s v="Standard Class"/>
    <s v="HG-14845"/>
    <x v="668"/>
    <x v="0"/>
    <x v="0"/>
    <s v="Philadelphia"/>
    <x v="9"/>
    <n v="19120"/>
    <x v="3"/>
    <s v="OFF-BI-10004209"/>
    <x v="1"/>
    <x v="8"/>
    <x v="1215"/>
    <x v="4421"/>
    <n v="1"/>
    <n v="0.7"/>
    <x v="5193"/>
    <x v="3"/>
    <x v="0"/>
    <n v="1"/>
    <n v="0.1"/>
  </r>
  <r>
    <x v="6353"/>
    <s v="US-2017-109015"/>
    <x v="684"/>
    <d v="2017-09-12T00:00:00"/>
    <s v="Standard Class"/>
    <s v="BS-11590"/>
    <x v="29"/>
    <x v="1"/>
    <x v="0"/>
    <s v="New York City"/>
    <x v="15"/>
    <n v="10011"/>
    <x v="3"/>
    <s v="OFF-AP-10001962"/>
    <x v="1"/>
    <x v="9"/>
    <x v="1603"/>
    <x v="4422"/>
    <n v="1"/>
    <n v="0"/>
    <x v="5194"/>
    <x v="3"/>
    <x v="0"/>
    <n v="0.5"/>
    <n v="0.1"/>
  </r>
  <r>
    <x v="6354"/>
    <s v="US-2017-109015"/>
    <x v="684"/>
    <d v="2017-09-12T00:00:00"/>
    <s v="Standard Class"/>
    <s v="BS-11590"/>
    <x v="29"/>
    <x v="1"/>
    <x v="0"/>
    <s v="New York City"/>
    <x v="15"/>
    <n v="10011"/>
    <x v="3"/>
    <s v="TEC-PH-10002922"/>
    <x v="2"/>
    <x v="7"/>
    <x v="974"/>
    <x v="4423"/>
    <n v="2"/>
    <n v="0"/>
    <x v="5195"/>
    <x v="3"/>
    <x v="0"/>
    <n v="0.5"/>
    <n v="0.1"/>
  </r>
  <r>
    <x v="6355"/>
    <s v="CA-2016-110611"/>
    <x v="191"/>
    <d v="2016-10-13T00:00:00"/>
    <s v="Standard Class"/>
    <s v="JD-16015"/>
    <x v="557"/>
    <x v="0"/>
    <x v="0"/>
    <s v="Philadelphia"/>
    <x v="9"/>
    <n v="19120"/>
    <x v="3"/>
    <s v="OFF-ST-10000642"/>
    <x v="1"/>
    <x v="4"/>
    <x v="194"/>
    <x v="2067"/>
    <n v="5"/>
    <n v="0.2"/>
    <x v="5196"/>
    <x v="3"/>
    <x v="0"/>
    <n v="1"/>
    <n v="9.0909090909090912E-2"/>
  </r>
  <r>
    <x v="6356"/>
    <s v="CA-2019-139080"/>
    <x v="205"/>
    <d v="2019-01-28T00:00:00"/>
    <s v="Standard Class"/>
    <s v="CS-12250"/>
    <x v="294"/>
    <x v="1"/>
    <x v="0"/>
    <s v="Seattle"/>
    <x v="4"/>
    <n v="98103"/>
    <x v="1"/>
    <s v="OFF-BI-10001757"/>
    <x v="1"/>
    <x v="8"/>
    <x v="1167"/>
    <x v="1209"/>
    <n v="5"/>
    <n v="0.2"/>
    <x v="5197"/>
    <x v="1"/>
    <x v="0"/>
    <n v="0.25"/>
    <n v="3.5714285714285712E-2"/>
  </r>
  <r>
    <x v="6357"/>
    <s v="CA-2019-139080"/>
    <x v="205"/>
    <d v="2019-01-28T00:00:00"/>
    <s v="Standard Class"/>
    <s v="CS-12250"/>
    <x v="294"/>
    <x v="1"/>
    <x v="0"/>
    <s v="Seattle"/>
    <x v="4"/>
    <n v="98103"/>
    <x v="1"/>
    <s v="OFF-PA-10004621"/>
    <x v="1"/>
    <x v="10"/>
    <x v="745"/>
    <x v="243"/>
    <n v="4"/>
    <n v="0"/>
    <x v="245"/>
    <x v="1"/>
    <x v="0"/>
    <n v="0.25"/>
    <n v="3.5714285714285712E-2"/>
  </r>
  <r>
    <x v="6358"/>
    <s v="CA-2019-139080"/>
    <x v="205"/>
    <d v="2019-01-28T00:00:00"/>
    <s v="Standard Class"/>
    <s v="CS-12250"/>
    <x v="294"/>
    <x v="1"/>
    <x v="0"/>
    <s v="Seattle"/>
    <x v="4"/>
    <n v="98103"/>
    <x v="1"/>
    <s v="OFF-PA-10002262"/>
    <x v="1"/>
    <x v="10"/>
    <x v="1001"/>
    <x v="90"/>
    <n v="1"/>
    <n v="0"/>
    <x v="90"/>
    <x v="1"/>
    <x v="0"/>
    <n v="0.25"/>
    <n v="3.5714285714285712E-2"/>
  </r>
  <r>
    <x v="6359"/>
    <s v="CA-2019-139080"/>
    <x v="205"/>
    <d v="2019-01-28T00:00:00"/>
    <s v="Standard Class"/>
    <s v="CS-12250"/>
    <x v="294"/>
    <x v="1"/>
    <x v="0"/>
    <s v="Seattle"/>
    <x v="4"/>
    <n v="98103"/>
    <x v="1"/>
    <s v="TEC-PH-10004100"/>
    <x v="2"/>
    <x v="7"/>
    <x v="1752"/>
    <x v="1146"/>
    <n v="6"/>
    <n v="0.2"/>
    <x v="5198"/>
    <x v="1"/>
    <x v="0"/>
    <n v="0.25"/>
    <n v="3.5714285714285712E-2"/>
  </r>
  <r>
    <x v="6360"/>
    <s v="CA-2017-115693"/>
    <x v="895"/>
    <d v="2017-12-15T00:00:00"/>
    <s v="Standard Class"/>
    <s v="FC-14245"/>
    <x v="763"/>
    <x v="2"/>
    <x v="0"/>
    <s v="Los Angeles"/>
    <x v="1"/>
    <n v="90032"/>
    <x v="1"/>
    <s v="OFF-AR-10003582"/>
    <x v="1"/>
    <x v="6"/>
    <x v="1460"/>
    <x v="2471"/>
    <n v="2"/>
    <n v="0"/>
    <x v="2704"/>
    <x v="1"/>
    <x v="0"/>
    <n v="1"/>
    <n v="7.1428571428571425E-2"/>
  </r>
  <r>
    <x v="6361"/>
    <s v="US-2016-107993"/>
    <x v="641"/>
    <d v="2016-11-30T00:00:00"/>
    <s v="Standard Class"/>
    <s v="SE-20110"/>
    <x v="339"/>
    <x v="0"/>
    <x v="0"/>
    <s v="Springfield"/>
    <x v="21"/>
    <n v="97477"/>
    <x v="1"/>
    <s v="OFF-AR-10003179"/>
    <x v="1"/>
    <x v="6"/>
    <x v="1574"/>
    <x v="4348"/>
    <n v="7"/>
    <n v="0.2"/>
    <x v="5199"/>
    <x v="1"/>
    <x v="0"/>
    <n v="1"/>
    <n v="5.2631578947368418E-2"/>
  </r>
  <r>
    <x v="6362"/>
    <s v="CA-2019-110443"/>
    <x v="610"/>
    <d v="2019-11-25T00:00:00"/>
    <s v="Standard Class"/>
    <s v="CK-12205"/>
    <x v="237"/>
    <x v="0"/>
    <x v="0"/>
    <s v="Renton"/>
    <x v="4"/>
    <n v="98059"/>
    <x v="1"/>
    <s v="OFF-BI-10001670"/>
    <x v="1"/>
    <x v="8"/>
    <x v="443"/>
    <x v="4424"/>
    <n v="5"/>
    <n v="0.2"/>
    <x v="5200"/>
    <x v="1"/>
    <x v="0"/>
    <n v="0.33333333333333331"/>
    <n v="3.125E-2"/>
  </r>
  <r>
    <x v="6363"/>
    <s v="CA-2019-110443"/>
    <x v="610"/>
    <d v="2019-11-25T00:00:00"/>
    <s v="Standard Class"/>
    <s v="CK-12205"/>
    <x v="237"/>
    <x v="0"/>
    <x v="0"/>
    <s v="Renton"/>
    <x v="4"/>
    <n v="98059"/>
    <x v="1"/>
    <s v="TEC-MA-10002073"/>
    <x v="2"/>
    <x v="15"/>
    <x v="1772"/>
    <x v="4425"/>
    <n v="1"/>
    <n v="0.2"/>
    <x v="5201"/>
    <x v="1"/>
    <x v="0"/>
    <n v="0.33333333333333331"/>
    <n v="3.125E-2"/>
  </r>
  <r>
    <x v="6364"/>
    <s v="CA-2019-110443"/>
    <x v="610"/>
    <d v="2019-11-25T00:00:00"/>
    <s v="Standard Class"/>
    <s v="CK-12205"/>
    <x v="237"/>
    <x v="0"/>
    <x v="0"/>
    <s v="Renton"/>
    <x v="4"/>
    <n v="98059"/>
    <x v="1"/>
    <s v="OFF-PA-10003797"/>
    <x v="1"/>
    <x v="10"/>
    <x v="1710"/>
    <x v="187"/>
    <n v="8"/>
    <n v="0"/>
    <x v="189"/>
    <x v="1"/>
    <x v="0"/>
    <n v="0.33333333333333331"/>
    <n v="3.125E-2"/>
  </r>
  <r>
    <x v="6365"/>
    <s v="CA-2019-144848"/>
    <x v="1095"/>
    <d v="2019-04-05T00:00:00"/>
    <s v="First Class"/>
    <s v="DS-13030"/>
    <x v="284"/>
    <x v="2"/>
    <x v="0"/>
    <s v="New York City"/>
    <x v="15"/>
    <n v="10009"/>
    <x v="3"/>
    <s v="TEC-PH-10004006"/>
    <x v="2"/>
    <x v="7"/>
    <x v="1773"/>
    <x v="4426"/>
    <n v="1"/>
    <n v="0"/>
    <x v="5202"/>
    <x v="3"/>
    <x v="0"/>
    <n v="0.33333333333333331"/>
    <n v="5.2631578947368418E-2"/>
  </r>
  <r>
    <x v="6366"/>
    <s v="CA-2019-144848"/>
    <x v="1095"/>
    <d v="2019-04-05T00:00:00"/>
    <s v="First Class"/>
    <s v="DS-13030"/>
    <x v="284"/>
    <x v="2"/>
    <x v="0"/>
    <s v="New York City"/>
    <x v="15"/>
    <n v="10009"/>
    <x v="3"/>
    <s v="OFF-SU-10000646"/>
    <x v="1"/>
    <x v="14"/>
    <x v="262"/>
    <x v="4427"/>
    <n v="1"/>
    <n v="0"/>
    <x v="5203"/>
    <x v="3"/>
    <x v="0"/>
    <n v="0.33333333333333331"/>
    <n v="5.2631578947368418E-2"/>
  </r>
  <r>
    <x v="6367"/>
    <s v="CA-2019-144848"/>
    <x v="1095"/>
    <d v="2019-04-05T00:00:00"/>
    <s v="First Class"/>
    <s v="DS-13030"/>
    <x v="284"/>
    <x v="2"/>
    <x v="0"/>
    <s v="New York City"/>
    <x v="15"/>
    <n v="10009"/>
    <x v="3"/>
    <s v="TEC-PH-10002262"/>
    <x v="2"/>
    <x v="7"/>
    <x v="477"/>
    <x v="4428"/>
    <n v="2"/>
    <n v="0"/>
    <x v="5204"/>
    <x v="3"/>
    <x v="0"/>
    <n v="0.33333333333333331"/>
    <n v="5.2631578947368418E-2"/>
  </r>
  <r>
    <x v="6368"/>
    <s v="US-2019-147998"/>
    <x v="240"/>
    <d v="2019-05-24T00:00:00"/>
    <s v="Standard Class"/>
    <s v="SA-20830"/>
    <x v="193"/>
    <x v="0"/>
    <x v="0"/>
    <s v="San Jose"/>
    <x v="1"/>
    <n v="95123"/>
    <x v="1"/>
    <s v="OFF-BI-10002082"/>
    <x v="1"/>
    <x v="8"/>
    <x v="1182"/>
    <x v="4429"/>
    <n v="5"/>
    <n v="0.2"/>
    <x v="5205"/>
    <x v="1"/>
    <x v="1"/>
    <n v="1"/>
    <n v="4.7619047619047616E-2"/>
  </r>
  <r>
    <x v="6369"/>
    <s v="CA-2018-103919"/>
    <x v="339"/>
    <d v="2018-10-07T00:00:00"/>
    <s v="Standard Class"/>
    <s v="TP-21565"/>
    <x v="734"/>
    <x v="1"/>
    <x v="0"/>
    <s v="Grand Prairie"/>
    <x v="5"/>
    <n v="75051"/>
    <x v="2"/>
    <s v="FUR-FU-10001756"/>
    <x v="0"/>
    <x v="5"/>
    <x v="285"/>
    <x v="4430"/>
    <n v="5"/>
    <n v="0.6"/>
    <x v="5206"/>
    <x v="2"/>
    <x v="0"/>
    <n v="1"/>
    <n v="0.1"/>
  </r>
  <r>
    <x v="6370"/>
    <s v="CA-2018-113425"/>
    <x v="831"/>
    <d v="2018-11-21T00:00:00"/>
    <s v="Same Day"/>
    <s v="JK-16120"/>
    <x v="451"/>
    <x v="2"/>
    <x v="0"/>
    <s v="New York City"/>
    <x v="15"/>
    <n v="10009"/>
    <x v="3"/>
    <s v="FUR-BO-10002598"/>
    <x v="0"/>
    <x v="0"/>
    <x v="1518"/>
    <x v="394"/>
    <n v="2"/>
    <n v="0.2"/>
    <x v="5207"/>
    <x v="3"/>
    <x v="0"/>
    <n v="1"/>
    <n v="5.8823529411764705E-2"/>
  </r>
  <r>
    <x v="6371"/>
    <s v="CA-2019-143035"/>
    <x v="621"/>
    <d v="2019-10-05T00:00:00"/>
    <s v="Second Class"/>
    <s v="CC-12430"/>
    <x v="254"/>
    <x v="2"/>
    <x v="0"/>
    <s v="New York City"/>
    <x v="15"/>
    <n v="10009"/>
    <x v="3"/>
    <s v="FUR-FU-10001934"/>
    <x v="0"/>
    <x v="5"/>
    <x v="107"/>
    <x v="202"/>
    <n v="4"/>
    <n v="0"/>
    <x v="5208"/>
    <x v="3"/>
    <x v="0"/>
    <n v="0.33333333333333331"/>
    <n v="5.2631578947368418E-2"/>
  </r>
  <r>
    <x v="6372"/>
    <s v="CA-2019-143035"/>
    <x v="621"/>
    <d v="2019-10-05T00:00:00"/>
    <s v="Second Class"/>
    <s v="CC-12430"/>
    <x v="254"/>
    <x v="2"/>
    <x v="0"/>
    <s v="New York City"/>
    <x v="15"/>
    <n v="10009"/>
    <x v="3"/>
    <s v="OFF-AR-10001130"/>
    <x v="1"/>
    <x v="6"/>
    <x v="788"/>
    <x v="153"/>
    <n v="3"/>
    <n v="0"/>
    <x v="5209"/>
    <x v="3"/>
    <x v="0"/>
    <n v="0.33333333333333331"/>
    <n v="5.2631578947368418E-2"/>
  </r>
  <r>
    <x v="6373"/>
    <s v="CA-2019-143035"/>
    <x v="621"/>
    <d v="2019-10-05T00:00:00"/>
    <s v="Second Class"/>
    <s v="CC-12430"/>
    <x v="254"/>
    <x v="2"/>
    <x v="0"/>
    <s v="New York City"/>
    <x v="15"/>
    <n v="10009"/>
    <x v="3"/>
    <s v="TEC-AC-10002049"/>
    <x v="2"/>
    <x v="11"/>
    <x v="695"/>
    <x v="810"/>
    <n v="3"/>
    <n v="0"/>
    <x v="836"/>
    <x v="3"/>
    <x v="0"/>
    <n v="0.33333333333333331"/>
    <n v="5.2631578947368418E-2"/>
  </r>
  <r>
    <x v="6374"/>
    <s v="CA-2016-107811"/>
    <x v="333"/>
    <d v="2016-05-03T00:00:00"/>
    <s v="Standard Class"/>
    <s v="LA-16780"/>
    <x v="156"/>
    <x v="1"/>
    <x v="0"/>
    <s v="Memphis"/>
    <x v="18"/>
    <n v="38109"/>
    <x v="0"/>
    <s v="FUR-CH-10001394"/>
    <x v="0"/>
    <x v="1"/>
    <x v="654"/>
    <x v="4431"/>
    <n v="2"/>
    <n v="0.2"/>
    <x v="5210"/>
    <x v="0"/>
    <x v="0"/>
    <n v="0.5"/>
    <n v="3.8461538461538464E-2"/>
  </r>
  <r>
    <x v="6375"/>
    <s v="CA-2016-107811"/>
    <x v="333"/>
    <d v="2016-05-03T00:00:00"/>
    <s v="Standard Class"/>
    <s v="LA-16780"/>
    <x v="156"/>
    <x v="1"/>
    <x v="0"/>
    <s v="Memphis"/>
    <x v="18"/>
    <n v="38109"/>
    <x v="0"/>
    <s v="OFF-ST-10000798"/>
    <x v="1"/>
    <x v="4"/>
    <x v="352"/>
    <x v="4432"/>
    <n v="5"/>
    <n v="0.2"/>
    <x v="5211"/>
    <x v="0"/>
    <x v="0"/>
    <n v="0.5"/>
    <n v="3.8461538461538464E-2"/>
  </r>
  <r>
    <x v="6376"/>
    <s v="CA-2018-163216"/>
    <x v="877"/>
    <d v="2018-10-10T00:00:00"/>
    <s v="First Class"/>
    <s v="AW-10930"/>
    <x v="585"/>
    <x v="2"/>
    <x v="0"/>
    <s v="Philadelphia"/>
    <x v="9"/>
    <n v="19143"/>
    <x v="3"/>
    <s v="OFF-LA-10000134"/>
    <x v="1"/>
    <x v="2"/>
    <x v="85"/>
    <x v="1268"/>
    <n v="2"/>
    <n v="0.2"/>
    <x v="5212"/>
    <x v="3"/>
    <x v="0"/>
    <n v="1"/>
    <n v="6.25E-2"/>
  </r>
  <r>
    <x v="6377"/>
    <s v="US-2018-116442"/>
    <x v="272"/>
    <d v="2018-12-22T00:00:00"/>
    <s v="Standard Class"/>
    <s v="BP-11230"/>
    <x v="546"/>
    <x v="0"/>
    <x v="0"/>
    <s v="Los Angeles"/>
    <x v="1"/>
    <n v="90004"/>
    <x v="1"/>
    <s v="FUR-FU-10002364"/>
    <x v="0"/>
    <x v="5"/>
    <x v="1240"/>
    <x v="1816"/>
    <n v="2"/>
    <n v="0"/>
    <x v="3642"/>
    <x v="1"/>
    <x v="0"/>
    <n v="1"/>
    <n v="0.16666666666666666"/>
  </r>
  <r>
    <x v="6378"/>
    <s v="CA-2019-150623"/>
    <x v="318"/>
    <d v="2019-04-14T00:00:00"/>
    <s v="Standard Class"/>
    <s v="DB-13360"/>
    <x v="748"/>
    <x v="2"/>
    <x v="0"/>
    <s v="Waterbury"/>
    <x v="29"/>
    <n v="6708"/>
    <x v="3"/>
    <s v="TEC-AC-10004571"/>
    <x v="2"/>
    <x v="11"/>
    <x v="409"/>
    <x v="313"/>
    <n v="1"/>
    <n v="0"/>
    <x v="5213"/>
    <x v="3"/>
    <x v="0"/>
    <n v="0.5"/>
    <n v="0.16666666666666666"/>
  </r>
  <r>
    <x v="6379"/>
    <s v="CA-2019-150623"/>
    <x v="318"/>
    <d v="2019-04-14T00:00:00"/>
    <s v="Standard Class"/>
    <s v="DB-13360"/>
    <x v="748"/>
    <x v="2"/>
    <x v="0"/>
    <s v="Waterbury"/>
    <x v="29"/>
    <n v="6708"/>
    <x v="3"/>
    <s v="OFF-ST-10003692"/>
    <x v="1"/>
    <x v="4"/>
    <x v="1262"/>
    <x v="4433"/>
    <n v="5"/>
    <n v="0"/>
    <x v="5214"/>
    <x v="3"/>
    <x v="0"/>
    <n v="0.5"/>
    <n v="0.16666666666666666"/>
  </r>
  <r>
    <x v="6380"/>
    <s v="US-2016-163797"/>
    <x v="918"/>
    <d v="2016-04-13T00:00:00"/>
    <s v="Standard Class"/>
    <s v="PC-19000"/>
    <x v="480"/>
    <x v="2"/>
    <x v="0"/>
    <s v="Chandler"/>
    <x v="16"/>
    <n v="85224"/>
    <x v="1"/>
    <s v="OFF-FA-10001883"/>
    <x v="1"/>
    <x v="13"/>
    <x v="1493"/>
    <x v="4434"/>
    <n v="8"/>
    <n v="0.2"/>
    <x v="5215"/>
    <x v="1"/>
    <x v="0"/>
    <n v="1"/>
    <n v="0.33333333333333331"/>
  </r>
  <r>
    <x v="6381"/>
    <s v="CA-2018-127236"/>
    <x v="892"/>
    <d v="2018-04-02T00:00:00"/>
    <s v="Standard Class"/>
    <s v="TB-21595"/>
    <x v="180"/>
    <x v="0"/>
    <x v="0"/>
    <s v="Springfield"/>
    <x v="24"/>
    <n v="45503"/>
    <x v="3"/>
    <s v="FUR-BO-10004015"/>
    <x v="0"/>
    <x v="0"/>
    <x v="574"/>
    <x v="4435"/>
    <n v="5"/>
    <n v="0.5"/>
    <x v="5216"/>
    <x v="3"/>
    <x v="0"/>
    <n v="0.5"/>
    <n v="0.14285714285714285"/>
  </r>
  <r>
    <x v="6382"/>
    <s v="CA-2018-127236"/>
    <x v="892"/>
    <d v="2018-04-02T00:00:00"/>
    <s v="Standard Class"/>
    <s v="TB-21595"/>
    <x v="180"/>
    <x v="0"/>
    <x v="0"/>
    <s v="Springfield"/>
    <x v="24"/>
    <n v="45503"/>
    <x v="3"/>
    <s v="TEC-PH-10000141"/>
    <x v="2"/>
    <x v="7"/>
    <x v="1312"/>
    <x v="3608"/>
    <n v="4"/>
    <n v="0.4"/>
    <x v="5217"/>
    <x v="3"/>
    <x v="0"/>
    <n v="0.5"/>
    <n v="0.14285714285714285"/>
  </r>
  <r>
    <x v="6383"/>
    <s v="US-2019-104661"/>
    <x v="787"/>
    <d v="2019-01-18T00:00:00"/>
    <s v="First Class"/>
    <s v="TB-21250"/>
    <x v="621"/>
    <x v="0"/>
    <x v="0"/>
    <s v="Austin"/>
    <x v="5"/>
    <n v="78745"/>
    <x v="2"/>
    <s v="OFF-BI-10001597"/>
    <x v="1"/>
    <x v="8"/>
    <x v="798"/>
    <x v="2102"/>
    <n v="4"/>
    <n v="0.8"/>
    <x v="5218"/>
    <x v="2"/>
    <x v="0"/>
    <n v="0.25"/>
    <n v="5.2631578947368418E-2"/>
  </r>
  <r>
    <x v="6384"/>
    <s v="US-2019-104661"/>
    <x v="787"/>
    <d v="2019-01-18T00:00:00"/>
    <s v="First Class"/>
    <s v="TB-21250"/>
    <x v="621"/>
    <x v="0"/>
    <x v="0"/>
    <s v="Austin"/>
    <x v="5"/>
    <n v="78745"/>
    <x v="2"/>
    <s v="TEC-AC-10003628"/>
    <x v="2"/>
    <x v="11"/>
    <x v="247"/>
    <x v="736"/>
    <n v="2"/>
    <n v="0.2"/>
    <x v="2929"/>
    <x v="2"/>
    <x v="0"/>
    <n v="0.25"/>
    <n v="5.2631578947368418E-2"/>
  </r>
  <r>
    <x v="6385"/>
    <s v="US-2019-104661"/>
    <x v="787"/>
    <d v="2019-01-18T00:00:00"/>
    <s v="First Class"/>
    <s v="TB-21250"/>
    <x v="621"/>
    <x v="0"/>
    <x v="0"/>
    <s v="Austin"/>
    <x v="5"/>
    <n v="78745"/>
    <x v="2"/>
    <s v="TEC-AC-10002331"/>
    <x v="2"/>
    <x v="11"/>
    <x v="1591"/>
    <x v="4436"/>
    <n v="8"/>
    <n v="0.2"/>
    <x v="5219"/>
    <x v="2"/>
    <x v="0"/>
    <n v="0.25"/>
    <n v="5.2631578947368418E-2"/>
  </r>
  <r>
    <x v="6386"/>
    <s v="US-2019-104661"/>
    <x v="787"/>
    <d v="2019-01-18T00:00:00"/>
    <s v="First Class"/>
    <s v="TB-21250"/>
    <x v="621"/>
    <x v="0"/>
    <x v="0"/>
    <s v="Austin"/>
    <x v="5"/>
    <n v="78745"/>
    <x v="2"/>
    <s v="OFF-BI-10001098"/>
    <x v="1"/>
    <x v="8"/>
    <x v="410"/>
    <x v="4437"/>
    <n v="1"/>
    <n v="0.8"/>
    <x v="5220"/>
    <x v="2"/>
    <x v="0"/>
    <n v="0.25"/>
    <n v="5.2631578947368418E-2"/>
  </r>
  <r>
    <x v="6387"/>
    <s v="CA-2016-134103"/>
    <x v="1106"/>
    <d v="2016-02-04T00:00:00"/>
    <s v="Standard Class"/>
    <s v="MV-18190"/>
    <x v="160"/>
    <x v="0"/>
    <x v="0"/>
    <s v="Detroit"/>
    <x v="12"/>
    <n v="48234"/>
    <x v="2"/>
    <s v="OFF-PA-10001204"/>
    <x v="1"/>
    <x v="10"/>
    <x v="523"/>
    <x v="232"/>
    <n v="2"/>
    <n v="0"/>
    <x v="234"/>
    <x v="2"/>
    <x v="0"/>
    <n v="0.5"/>
    <n v="9.0909090909090912E-2"/>
  </r>
  <r>
    <x v="6388"/>
    <s v="CA-2016-134103"/>
    <x v="1106"/>
    <d v="2016-02-04T00:00:00"/>
    <s v="Standard Class"/>
    <s v="MV-18190"/>
    <x v="160"/>
    <x v="0"/>
    <x v="0"/>
    <s v="Detroit"/>
    <x v="12"/>
    <n v="48234"/>
    <x v="2"/>
    <s v="OFF-ST-10000991"/>
    <x v="1"/>
    <x v="4"/>
    <x v="157"/>
    <x v="4438"/>
    <n v="2"/>
    <n v="0"/>
    <x v="5221"/>
    <x v="2"/>
    <x v="0"/>
    <n v="0.5"/>
    <n v="9.0909090909090912E-2"/>
  </r>
  <r>
    <x v="6389"/>
    <s v="CA-2017-147529"/>
    <x v="1107"/>
    <d v="2017-02-11T00:00:00"/>
    <s v="Standard Class"/>
    <s v="DK-12835"/>
    <x v="460"/>
    <x v="1"/>
    <x v="0"/>
    <s v="Springfield"/>
    <x v="17"/>
    <n v="22153"/>
    <x v="0"/>
    <s v="OFF-EN-10000056"/>
    <x v="1"/>
    <x v="12"/>
    <x v="633"/>
    <x v="4439"/>
    <n v="5"/>
    <n v="0"/>
    <x v="5222"/>
    <x v="0"/>
    <x v="0"/>
    <n v="0.5"/>
    <n v="3.7037037037037035E-2"/>
  </r>
  <r>
    <x v="6390"/>
    <s v="CA-2017-147529"/>
    <x v="1107"/>
    <d v="2017-02-11T00:00:00"/>
    <s v="Standard Class"/>
    <s v="DK-12835"/>
    <x v="460"/>
    <x v="1"/>
    <x v="0"/>
    <s v="Springfield"/>
    <x v="17"/>
    <n v="22153"/>
    <x v="0"/>
    <s v="OFF-PA-10003349"/>
    <x v="1"/>
    <x v="10"/>
    <x v="220"/>
    <x v="91"/>
    <n v="2"/>
    <n v="0"/>
    <x v="2056"/>
    <x v="0"/>
    <x v="0"/>
    <n v="0.5"/>
    <n v="3.7037037037037035E-2"/>
  </r>
  <r>
    <x v="6391"/>
    <s v="CA-2018-129126"/>
    <x v="882"/>
    <d v="2018-12-19T00:00:00"/>
    <s v="Standard Class"/>
    <s v="PK-19075"/>
    <x v="7"/>
    <x v="0"/>
    <x v="0"/>
    <s v="New York City"/>
    <x v="15"/>
    <n v="10011"/>
    <x v="3"/>
    <s v="OFF-PA-10001471"/>
    <x v="1"/>
    <x v="10"/>
    <x v="1477"/>
    <x v="2"/>
    <n v="2"/>
    <n v="0"/>
    <x v="5223"/>
    <x v="3"/>
    <x v="0"/>
    <n v="0.16666666666666666"/>
    <n v="0.04"/>
  </r>
  <r>
    <x v="6392"/>
    <s v="CA-2018-129126"/>
    <x v="882"/>
    <d v="2018-12-19T00:00:00"/>
    <s v="Standard Class"/>
    <s v="PK-19075"/>
    <x v="7"/>
    <x v="0"/>
    <x v="0"/>
    <s v="New York City"/>
    <x v="15"/>
    <n v="10011"/>
    <x v="3"/>
    <s v="OFF-LA-10003190"/>
    <x v="1"/>
    <x v="2"/>
    <x v="1172"/>
    <x v="1784"/>
    <n v="2"/>
    <n v="0"/>
    <x v="2167"/>
    <x v="3"/>
    <x v="0"/>
    <n v="0.16666666666666666"/>
    <n v="0.04"/>
  </r>
  <r>
    <x v="6393"/>
    <s v="CA-2018-129126"/>
    <x v="882"/>
    <d v="2018-12-19T00:00:00"/>
    <s v="Standard Class"/>
    <s v="PK-19075"/>
    <x v="7"/>
    <x v="0"/>
    <x v="0"/>
    <s v="New York City"/>
    <x v="15"/>
    <n v="10011"/>
    <x v="3"/>
    <s v="OFF-FA-10000621"/>
    <x v="1"/>
    <x v="13"/>
    <x v="110"/>
    <x v="1385"/>
    <n v="6"/>
    <n v="0"/>
    <x v="5224"/>
    <x v="3"/>
    <x v="0"/>
    <n v="0.16666666666666666"/>
    <n v="0.04"/>
  </r>
  <r>
    <x v="6394"/>
    <s v="CA-2018-129126"/>
    <x v="882"/>
    <d v="2018-12-19T00:00:00"/>
    <s v="Standard Class"/>
    <s v="PK-19075"/>
    <x v="7"/>
    <x v="0"/>
    <x v="0"/>
    <s v="New York City"/>
    <x v="15"/>
    <n v="10011"/>
    <x v="3"/>
    <s v="FUR-FU-10002937"/>
    <x v="0"/>
    <x v="5"/>
    <x v="1060"/>
    <x v="4440"/>
    <n v="4"/>
    <n v="0"/>
    <x v="5225"/>
    <x v="3"/>
    <x v="0"/>
    <n v="0.16666666666666666"/>
    <n v="0.04"/>
  </r>
  <r>
    <x v="6395"/>
    <s v="CA-2018-129126"/>
    <x v="882"/>
    <d v="2018-12-19T00:00:00"/>
    <s v="Standard Class"/>
    <s v="PK-19075"/>
    <x v="7"/>
    <x v="0"/>
    <x v="0"/>
    <s v="New York City"/>
    <x v="15"/>
    <n v="10011"/>
    <x v="3"/>
    <s v="OFF-ST-10004507"/>
    <x v="1"/>
    <x v="4"/>
    <x v="457"/>
    <x v="4441"/>
    <n v="1"/>
    <n v="0"/>
    <x v="5226"/>
    <x v="3"/>
    <x v="0"/>
    <n v="0.16666666666666666"/>
    <n v="0.04"/>
  </r>
  <r>
    <x v="6396"/>
    <s v="CA-2018-129126"/>
    <x v="882"/>
    <d v="2018-12-19T00:00:00"/>
    <s v="Standard Class"/>
    <s v="PK-19075"/>
    <x v="7"/>
    <x v="0"/>
    <x v="0"/>
    <s v="New York City"/>
    <x v="15"/>
    <n v="10011"/>
    <x v="3"/>
    <s v="OFF-BI-10000279"/>
    <x v="1"/>
    <x v="8"/>
    <x v="1774"/>
    <x v="1071"/>
    <n v="2"/>
    <n v="0.2"/>
    <x v="5227"/>
    <x v="3"/>
    <x v="0"/>
    <n v="0.16666666666666666"/>
    <n v="0.04"/>
  </r>
  <r>
    <x v="6397"/>
    <s v="CA-2019-131632"/>
    <x v="1108"/>
    <d v="2019-11-04T00:00:00"/>
    <s v="Standard Class"/>
    <s v="AH-10120"/>
    <x v="571"/>
    <x v="2"/>
    <x v="0"/>
    <s v="Dallas"/>
    <x v="5"/>
    <n v="75217"/>
    <x v="2"/>
    <s v="OFF-AR-10003651"/>
    <x v="1"/>
    <x v="6"/>
    <x v="279"/>
    <x v="797"/>
    <n v="2"/>
    <n v="0.2"/>
    <x v="822"/>
    <x v="2"/>
    <x v="0"/>
    <n v="1"/>
    <n v="6.25E-2"/>
  </r>
  <r>
    <x v="6398"/>
    <s v="CA-2019-151981"/>
    <x v="634"/>
    <d v="2019-08-12T00:00:00"/>
    <s v="Standard Class"/>
    <s v="GM-14455"/>
    <x v="39"/>
    <x v="2"/>
    <x v="0"/>
    <s v="Concord"/>
    <x v="38"/>
    <n v="3301"/>
    <x v="3"/>
    <s v="TEC-PH-10003601"/>
    <x v="2"/>
    <x v="7"/>
    <x v="1392"/>
    <x v="4442"/>
    <n v="5"/>
    <n v="0"/>
    <x v="5228"/>
    <x v="3"/>
    <x v="0"/>
    <n v="0.33333333333333331"/>
    <n v="8.3333333333333329E-2"/>
  </r>
  <r>
    <x v="6399"/>
    <s v="CA-2019-151981"/>
    <x v="634"/>
    <d v="2019-08-12T00:00:00"/>
    <s v="Standard Class"/>
    <s v="GM-14455"/>
    <x v="39"/>
    <x v="2"/>
    <x v="0"/>
    <s v="Concord"/>
    <x v="38"/>
    <n v="3301"/>
    <x v="3"/>
    <s v="OFF-LA-10002195"/>
    <x v="1"/>
    <x v="2"/>
    <x v="1028"/>
    <x v="4443"/>
    <n v="8"/>
    <n v="0"/>
    <x v="5229"/>
    <x v="3"/>
    <x v="0"/>
    <n v="0.33333333333333331"/>
    <n v="8.3333333333333329E-2"/>
  </r>
  <r>
    <x v="6400"/>
    <s v="CA-2019-151981"/>
    <x v="634"/>
    <d v="2019-08-12T00:00:00"/>
    <s v="Standard Class"/>
    <s v="GM-14455"/>
    <x v="39"/>
    <x v="2"/>
    <x v="0"/>
    <s v="Concord"/>
    <x v="38"/>
    <n v="3301"/>
    <x v="3"/>
    <s v="OFF-AR-10000380"/>
    <x v="1"/>
    <x v="6"/>
    <x v="108"/>
    <x v="4444"/>
    <n v="6"/>
    <n v="0"/>
    <x v="5230"/>
    <x v="3"/>
    <x v="0"/>
    <n v="0.33333333333333331"/>
    <n v="8.3333333333333329E-2"/>
  </r>
  <r>
    <x v="6401"/>
    <s v="CA-2019-125472"/>
    <x v="1109"/>
    <d v="2019-05-31T00:00:00"/>
    <s v="First Class"/>
    <s v="BD-11725"/>
    <x v="232"/>
    <x v="0"/>
    <x v="0"/>
    <s v="Lafayette"/>
    <x v="28"/>
    <n v="70506"/>
    <x v="0"/>
    <s v="FUR-BO-10000330"/>
    <x v="0"/>
    <x v="0"/>
    <x v="1107"/>
    <x v="1805"/>
    <n v="2"/>
    <n v="0"/>
    <x v="5231"/>
    <x v="0"/>
    <x v="0"/>
    <n v="0.33333333333333331"/>
    <n v="0.1"/>
  </r>
  <r>
    <x v="6402"/>
    <s v="CA-2019-125472"/>
    <x v="1109"/>
    <d v="2019-05-31T00:00:00"/>
    <s v="First Class"/>
    <s v="BD-11725"/>
    <x v="232"/>
    <x v="0"/>
    <x v="0"/>
    <s v="Lafayette"/>
    <x v="28"/>
    <n v="70506"/>
    <x v="0"/>
    <s v="OFF-BI-10000591"/>
    <x v="1"/>
    <x v="8"/>
    <x v="1054"/>
    <x v="3857"/>
    <n v="1"/>
    <n v="0"/>
    <x v="5232"/>
    <x v="0"/>
    <x v="0"/>
    <n v="0.33333333333333331"/>
    <n v="0.1"/>
  </r>
  <r>
    <x v="6403"/>
    <s v="CA-2019-125472"/>
    <x v="1109"/>
    <d v="2019-05-31T00:00:00"/>
    <s v="First Class"/>
    <s v="BD-11725"/>
    <x v="232"/>
    <x v="0"/>
    <x v="0"/>
    <s v="Lafayette"/>
    <x v="28"/>
    <n v="70506"/>
    <x v="0"/>
    <s v="FUR-FU-10001731"/>
    <x v="0"/>
    <x v="5"/>
    <x v="1556"/>
    <x v="4445"/>
    <n v="3"/>
    <n v="0"/>
    <x v="5233"/>
    <x v="0"/>
    <x v="0"/>
    <n v="0.33333333333333331"/>
    <n v="0.1"/>
  </r>
  <r>
    <x v="6404"/>
    <s v="CA-2017-156328"/>
    <x v="672"/>
    <d v="2017-12-05T00:00:00"/>
    <s v="Standard Class"/>
    <s v="RM-19375"/>
    <x v="528"/>
    <x v="0"/>
    <x v="0"/>
    <s v="Raleigh"/>
    <x v="3"/>
    <n v="27604"/>
    <x v="0"/>
    <s v="TEC-PH-10001198"/>
    <x v="2"/>
    <x v="7"/>
    <x v="1177"/>
    <x v="1665"/>
    <n v="3"/>
    <n v="0.2"/>
    <x v="1763"/>
    <x v="0"/>
    <x v="0"/>
    <n v="1"/>
    <n v="0.1111111111111111"/>
  </r>
  <r>
    <x v="6405"/>
    <s v="CA-2019-154074"/>
    <x v="515"/>
    <d v="2019-09-02T00:00:00"/>
    <s v="Second Class"/>
    <s v="BW-11110"/>
    <x v="308"/>
    <x v="1"/>
    <x v="0"/>
    <s v="Spokane"/>
    <x v="4"/>
    <n v="99207"/>
    <x v="1"/>
    <s v="FUR-CH-10002331"/>
    <x v="0"/>
    <x v="1"/>
    <x v="407"/>
    <x v="4446"/>
    <n v="2"/>
    <n v="0.2"/>
    <x v="5234"/>
    <x v="1"/>
    <x v="1"/>
    <n v="0.5"/>
    <n v="5.8823529411764705E-2"/>
  </r>
  <r>
    <x v="6406"/>
    <s v="CA-2019-154074"/>
    <x v="515"/>
    <d v="2019-09-02T00:00:00"/>
    <s v="Second Class"/>
    <s v="BW-11110"/>
    <x v="308"/>
    <x v="1"/>
    <x v="0"/>
    <s v="Spokane"/>
    <x v="4"/>
    <n v="99207"/>
    <x v="1"/>
    <s v="OFF-ST-10002370"/>
    <x v="1"/>
    <x v="4"/>
    <x v="80"/>
    <x v="4447"/>
    <n v="7"/>
    <n v="0"/>
    <x v="5235"/>
    <x v="1"/>
    <x v="1"/>
    <n v="0.5"/>
    <n v="5.8823529411764705E-2"/>
  </r>
  <r>
    <x v="6407"/>
    <s v="CA-2019-161774"/>
    <x v="304"/>
    <d v="2019-05-15T00:00:00"/>
    <s v="First Class"/>
    <s v="GT-14710"/>
    <x v="218"/>
    <x v="0"/>
    <x v="0"/>
    <s v="Houston"/>
    <x v="5"/>
    <n v="77041"/>
    <x v="2"/>
    <s v="FUR-CH-10003981"/>
    <x v="0"/>
    <x v="1"/>
    <x v="1175"/>
    <x v="4448"/>
    <n v="5"/>
    <n v="0.3"/>
    <x v="5236"/>
    <x v="2"/>
    <x v="0"/>
    <n v="0.2"/>
    <n v="3.4482758620689655E-2"/>
  </r>
  <r>
    <x v="6408"/>
    <s v="CA-2019-161774"/>
    <x v="304"/>
    <d v="2019-05-15T00:00:00"/>
    <s v="First Class"/>
    <s v="GT-14710"/>
    <x v="218"/>
    <x v="0"/>
    <x v="0"/>
    <s v="Houston"/>
    <x v="5"/>
    <n v="77041"/>
    <x v="2"/>
    <s v="OFF-AR-10001446"/>
    <x v="1"/>
    <x v="6"/>
    <x v="1161"/>
    <x v="849"/>
    <n v="5"/>
    <n v="0.2"/>
    <x v="5237"/>
    <x v="2"/>
    <x v="0"/>
    <n v="0.2"/>
    <n v="3.4482758620689655E-2"/>
  </r>
  <r>
    <x v="6409"/>
    <s v="CA-2019-161774"/>
    <x v="304"/>
    <d v="2019-05-15T00:00:00"/>
    <s v="First Class"/>
    <s v="GT-14710"/>
    <x v="218"/>
    <x v="0"/>
    <x v="0"/>
    <s v="Houston"/>
    <x v="5"/>
    <n v="77041"/>
    <x v="2"/>
    <s v="OFF-PA-10000300"/>
    <x v="1"/>
    <x v="10"/>
    <x v="1775"/>
    <x v="1107"/>
    <n v="3"/>
    <n v="0.2"/>
    <x v="3062"/>
    <x v="2"/>
    <x v="0"/>
    <n v="0.2"/>
    <n v="3.4482758620689655E-2"/>
  </r>
  <r>
    <x v="6410"/>
    <s v="CA-2019-161774"/>
    <x v="304"/>
    <d v="2019-05-15T00:00:00"/>
    <s v="First Class"/>
    <s v="GT-14710"/>
    <x v="218"/>
    <x v="0"/>
    <x v="0"/>
    <s v="Houston"/>
    <x v="5"/>
    <n v="77041"/>
    <x v="2"/>
    <s v="TEC-PH-10004071"/>
    <x v="2"/>
    <x v="7"/>
    <x v="1546"/>
    <x v="465"/>
    <n v="1"/>
    <n v="0.2"/>
    <x v="5238"/>
    <x v="2"/>
    <x v="0"/>
    <n v="0.2"/>
    <n v="3.4482758620689655E-2"/>
  </r>
  <r>
    <x v="6411"/>
    <s v="CA-2019-161774"/>
    <x v="304"/>
    <d v="2019-05-15T00:00:00"/>
    <s v="First Class"/>
    <s v="GT-14710"/>
    <x v="218"/>
    <x v="0"/>
    <x v="0"/>
    <s v="Houston"/>
    <x v="5"/>
    <n v="77041"/>
    <x v="2"/>
    <s v="OFF-PA-10003134"/>
    <x v="1"/>
    <x v="10"/>
    <x v="1672"/>
    <x v="4449"/>
    <n v="2"/>
    <n v="0.2"/>
    <x v="5239"/>
    <x v="2"/>
    <x v="0"/>
    <n v="0.2"/>
    <n v="3.4482758620689655E-2"/>
  </r>
  <r>
    <x v="6412"/>
    <s v="CA-2019-151211"/>
    <x v="629"/>
    <d v="2019-08-23T00:00:00"/>
    <s v="Standard Class"/>
    <s v="AH-10120"/>
    <x v="571"/>
    <x v="2"/>
    <x v="0"/>
    <s v="Louisville"/>
    <x v="0"/>
    <n v="40214"/>
    <x v="0"/>
    <s v="OFF-BI-10002735"/>
    <x v="1"/>
    <x v="8"/>
    <x v="142"/>
    <x v="4450"/>
    <n v="3"/>
    <n v="0"/>
    <x v="5240"/>
    <x v="0"/>
    <x v="0"/>
    <n v="0.5"/>
    <n v="6.25E-2"/>
  </r>
  <r>
    <x v="6413"/>
    <s v="CA-2019-151211"/>
    <x v="629"/>
    <d v="2019-08-23T00:00:00"/>
    <s v="Standard Class"/>
    <s v="AH-10120"/>
    <x v="571"/>
    <x v="2"/>
    <x v="0"/>
    <s v="Louisville"/>
    <x v="0"/>
    <n v="40214"/>
    <x v="0"/>
    <s v="TEC-AC-10004510"/>
    <x v="2"/>
    <x v="11"/>
    <x v="953"/>
    <x v="1548"/>
    <n v="6"/>
    <n v="0"/>
    <x v="1635"/>
    <x v="0"/>
    <x v="0"/>
    <n v="0.5"/>
    <n v="6.25E-2"/>
  </r>
  <r>
    <x v="6414"/>
    <s v="CA-2019-142671"/>
    <x v="468"/>
    <d v="2019-11-14T00:00:00"/>
    <s v="Second Class"/>
    <s v="DR-12940"/>
    <x v="660"/>
    <x v="2"/>
    <x v="0"/>
    <s v="Hollywood"/>
    <x v="2"/>
    <n v="33021"/>
    <x v="0"/>
    <s v="OFF-BI-10004099"/>
    <x v="1"/>
    <x v="8"/>
    <x v="1725"/>
    <x v="2828"/>
    <n v="5"/>
    <n v="0.7"/>
    <x v="5241"/>
    <x v="0"/>
    <x v="0"/>
    <n v="1"/>
    <n v="7.6923076923076927E-2"/>
  </r>
  <r>
    <x v="6415"/>
    <s v="CA-2019-144750"/>
    <x v="170"/>
    <d v="2019-08-21T00:00:00"/>
    <s v="Same Day"/>
    <s v="DL-13495"/>
    <x v="393"/>
    <x v="1"/>
    <x v="0"/>
    <s v="Chandler"/>
    <x v="16"/>
    <n v="85224"/>
    <x v="1"/>
    <s v="OFF-PA-10003395"/>
    <x v="1"/>
    <x v="10"/>
    <x v="656"/>
    <x v="1148"/>
    <n v="1"/>
    <n v="0.2"/>
    <x v="5242"/>
    <x v="1"/>
    <x v="0"/>
    <n v="1"/>
    <n v="8.3333333333333329E-2"/>
  </r>
  <r>
    <x v="6416"/>
    <s v="CA-2018-111976"/>
    <x v="387"/>
    <d v="2018-03-12T00:00:00"/>
    <s v="Standard Class"/>
    <s v="BD-11620"/>
    <x v="379"/>
    <x v="0"/>
    <x v="0"/>
    <s v="Philadelphia"/>
    <x v="9"/>
    <n v="19120"/>
    <x v="3"/>
    <s v="TEC-PH-10002890"/>
    <x v="2"/>
    <x v="7"/>
    <x v="1396"/>
    <x v="4451"/>
    <n v="4"/>
    <n v="0.4"/>
    <x v="5243"/>
    <x v="3"/>
    <x v="0"/>
    <n v="0.5"/>
    <n v="0.125"/>
  </r>
  <r>
    <x v="6417"/>
    <s v="CA-2018-111976"/>
    <x v="387"/>
    <d v="2018-03-12T00:00:00"/>
    <s v="Standard Class"/>
    <s v="BD-11620"/>
    <x v="379"/>
    <x v="0"/>
    <x v="0"/>
    <s v="Philadelphia"/>
    <x v="9"/>
    <n v="19120"/>
    <x v="3"/>
    <s v="OFF-FA-10004968"/>
    <x v="1"/>
    <x v="13"/>
    <x v="1019"/>
    <x v="4452"/>
    <n v="2"/>
    <n v="0.2"/>
    <x v="5244"/>
    <x v="3"/>
    <x v="0"/>
    <n v="0.5"/>
    <n v="0.125"/>
  </r>
  <r>
    <x v="6418"/>
    <s v="CA-2018-140130"/>
    <x v="731"/>
    <d v="2018-11-05T00:00:00"/>
    <s v="Standard Class"/>
    <s v="HW-14935"/>
    <x v="304"/>
    <x v="1"/>
    <x v="0"/>
    <s v="Tulsa"/>
    <x v="26"/>
    <n v="74133"/>
    <x v="2"/>
    <s v="OFF-SU-10001218"/>
    <x v="1"/>
    <x v="14"/>
    <x v="134"/>
    <x v="2138"/>
    <n v="2"/>
    <n v="0"/>
    <x v="5245"/>
    <x v="2"/>
    <x v="0"/>
    <n v="0.25"/>
    <n v="0.05"/>
  </r>
  <r>
    <x v="6419"/>
    <s v="CA-2018-140130"/>
    <x v="731"/>
    <d v="2018-11-05T00:00:00"/>
    <s v="Standard Class"/>
    <s v="HW-14935"/>
    <x v="304"/>
    <x v="1"/>
    <x v="0"/>
    <s v="Tulsa"/>
    <x v="26"/>
    <n v="74133"/>
    <x v="2"/>
    <s v="FUR-CH-10002084"/>
    <x v="0"/>
    <x v="1"/>
    <x v="1249"/>
    <x v="2411"/>
    <n v="3"/>
    <n v="0"/>
    <x v="3285"/>
    <x v="2"/>
    <x v="0"/>
    <n v="0.25"/>
    <n v="0.05"/>
  </r>
  <r>
    <x v="6420"/>
    <s v="CA-2018-140130"/>
    <x v="731"/>
    <d v="2018-11-05T00:00:00"/>
    <s v="Standard Class"/>
    <s v="HW-14935"/>
    <x v="304"/>
    <x v="1"/>
    <x v="0"/>
    <s v="Tulsa"/>
    <x v="26"/>
    <n v="74133"/>
    <x v="2"/>
    <s v="OFF-AR-10004269"/>
    <x v="1"/>
    <x v="6"/>
    <x v="1550"/>
    <x v="714"/>
    <n v="3"/>
    <n v="0"/>
    <x v="5246"/>
    <x v="2"/>
    <x v="0"/>
    <n v="0.25"/>
    <n v="0.05"/>
  </r>
  <r>
    <x v="6421"/>
    <s v="CA-2018-140130"/>
    <x v="731"/>
    <d v="2018-11-05T00:00:00"/>
    <s v="Standard Class"/>
    <s v="HW-14935"/>
    <x v="304"/>
    <x v="1"/>
    <x v="0"/>
    <s v="Tulsa"/>
    <x v="26"/>
    <n v="74133"/>
    <x v="2"/>
    <s v="OFF-ST-10001128"/>
    <x v="1"/>
    <x v="4"/>
    <x v="1427"/>
    <x v="743"/>
    <n v="3"/>
    <n v="0"/>
    <x v="5247"/>
    <x v="2"/>
    <x v="0"/>
    <n v="0.25"/>
    <n v="0.05"/>
  </r>
  <r>
    <x v="6422"/>
    <s v="CA-2016-159121"/>
    <x v="711"/>
    <d v="2016-08-01T00:00:00"/>
    <s v="Standard Class"/>
    <s v="JO-15145"/>
    <x v="705"/>
    <x v="1"/>
    <x v="0"/>
    <s v="Draper"/>
    <x v="7"/>
    <n v="84020"/>
    <x v="1"/>
    <s v="TEC-AC-10002006"/>
    <x v="2"/>
    <x v="11"/>
    <x v="1087"/>
    <x v="4453"/>
    <n v="7"/>
    <n v="0"/>
    <x v="5248"/>
    <x v="1"/>
    <x v="0"/>
    <n v="1"/>
    <n v="7.6923076923076927E-2"/>
  </r>
  <r>
    <x v="6423"/>
    <s v="CA-2017-149650"/>
    <x v="1040"/>
    <d v="2017-10-27T00:00:00"/>
    <s v="First Class"/>
    <s v="RD-19660"/>
    <x v="372"/>
    <x v="2"/>
    <x v="0"/>
    <s v="Oakland"/>
    <x v="1"/>
    <n v="94601"/>
    <x v="1"/>
    <s v="FUR-CH-10003956"/>
    <x v="0"/>
    <x v="1"/>
    <x v="368"/>
    <x v="4454"/>
    <n v="8"/>
    <n v="0.2"/>
    <x v="5249"/>
    <x v="1"/>
    <x v="1"/>
    <n v="1"/>
    <n v="0.2"/>
  </r>
  <r>
    <x v="6424"/>
    <s v="CA-2019-115777"/>
    <x v="971"/>
    <d v="2019-08-24T00:00:00"/>
    <s v="Standard Class"/>
    <s v="DO-13645"/>
    <x v="770"/>
    <x v="0"/>
    <x v="0"/>
    <s v="Lawrence"/>
    <x v="31"/>
    <n v="1841"/>
    <x v="3"/>
    <s v="OFF-PA-10000552"/>
    <x v="1"/>
    <x v="10"/>
    <x v="1541"/>
    <x v="541"/>
    <n v="3"/>
    <n v="0"/>
    <x v="551"/>
    <x v="3"/>
    <x v="0"/>
    <n v="1"/>
    <n v="9.0909090909090912E-2"/>
  </r>
  <r>
    <x v="6425"/>
    <s v="CA-2018-143714"/>
    <x v="454"/>
    <d v="2018-05-27T00:00:00"/>
    <s v="Standard Class"/>
    <s v="CC-12370"/>
    <x v="666"/>
    <x v="0"/>
    <x v="0"/>
    <s v="Philadelphia"/>
    <x v="9"/>
    <n v="19120"/>
    <x v="3"/>
    <s v="TEC-CO-10004722"/>
    <x v="2"/>
    <x v="16"/>
    <x v="1374"/>
    <x v="4455"/>
    <n v="4"/>
    <n v="0.4"/>
    <x v="5250"/>
    <x v="3"/>
    <x v="0"/>
    <n v="0.25"/>
    <n v="9.0909090909090912E-2"/>
  </r>
  <r>
    <x v="6426"/>
    <s v="CA-2018-143714"/>
    <x v="454"/>
    <d v="2018-05-27T00:00:00"/>
    <s v="Standard Class"/>
    <s v="CC-12370"/>
    <x v="666"/>
    <x v="0"/>
    <x v="0"/>
    <s v="Philadelphia"/>
    <x v="9"/>
    <n v="19120"/>
    <x v="3"/>
    <s v="OFF-BI-10004308"/>
    <x v="1"/>
    <x v="8"/>
    <x v="1776"/>
    <x v="4456"/>
    <n v="1"/>
    <n v="0.7"/>
    <x v="5251"/>
    <x v="3"/>
    <x v="0"/>
    <n v="0.25"/>
    <n v="9.0909090909090912E-2"/>
  </r>
  <r>
    <x v="6427"/>
    <s v="CA-2018-143714"/>
    <x v="454"/>
    <d v="2018-05-27T00:00:00"/>
    <s v="Standard Class"/>
    <s v="CC-12370"/>
    <x v="666"/>
    <x v="0"/>
    <x v="0"/>
    <s v="Philadelphia"/>
    <x v="9"/>
    <n v="19120"/>
    <x v="3"/>
    <s v="OFF-PA-10000029"/>
    <x v="1"/>
    <x v="10"/>
    <x v="811"/>
    <x v="563"/>
    <n v="2"/>
    <n v="0.2"/>
    <x v="572"/>
    <x v="3"/>
    <x v="0"/>
    <n v="0.25"/>
    <n v="9.0909090909090912E-2"/>
  </r>
  <r>
    <x v="6428"/>
    <s v="CA-2018-143714"/>
    <x v="454"/>
    <d v="2018-05-27T00:00:00"/>
    <s v="Standard Class"/>
    <s v="CC-12370"/>
    <x v="666"/>
    <x v="0"/>
    <x v="0"/>
    <s v="Philadelphia"/>
    <x v="9"/>
    <n v="19120"/>
    <x v="3"/>
    <s v="TEC-PH-10004080"/>
    <x v="2"/>
    <x v="7"/>
    <x v="1777"/>
    <x v="4457"/>
    <n v="3"/>
    <n v="0.4"/>
    <x v="5252"/>
    <x v="3"/>
    <x v="0"/>
    <n v="0.25"/>
    <n v="9.0909090909090912E-2"/>
  </r>
  <r>
    <x v="6429"/>
    <s v="CA-2016-165764"/>
    <x v="935"/>
    <d v="2016-11-07T00:00:00"/>
    <s v="Standard Class"/>
    <s v="SH-20395"/>
    <x v="129"/>
    <x v="0"/>
    <x v="0"/>
    <s v="Jacksonville"/>
    <x v="3"/>
    <n v="28540"/>
    <x v="0"/>
    <s v="OFF-ST-10001558"/>
    <x v="1"/>
    <x v="4"/>
    <x v="719"/>
    <x v="3346"/>
    <n v="2"/>
    <n v="0.2"/>
    <x v="5253"/>
    <x v="0"/>
    <x v="0"/>
    <n v="0.25"/>
    <n v="6.6666666666666666E-2"/>
  </r>
  <r>
    <x v="6430"/>
    <s v="CA-2016-165764"/>
    <x v="935"/>
    <d v="2016-11-07T00:00:00"/>
    <s v="Standard Class"/>
    <s v="SH-20395"/>
    <x v="129"/>
    <x v="0"/>
    <x v="0"/>
    <s v="Jacksonville"/>
    <x v="3"/>
    <n v="28540"/>
    <x v="0"/>
    <s v="FUR-TA-10001768"/>
    <x v="0"/>
    <x v="3"/>
    <x v="114"/>
    <x v="4458"/>
    <n v="6"/>
    <n v="0.4"/>
    <x v="5254"/>
    <x v="0"/>
    <x v="0"/>
    <n v="0.25"/>
    <n v="6.6666666666666666E-2"/>
  </r>
  <r>
    <x v="6431"/>
    <s v="CA-2016-165764"/>
    <x v="935"/>
    <d v="2016-11-07T00:00:00"/>
    <s v="Standard Class"/>
    <s v="SH-20395"/>
    <x v="129"/>
    <x v="0"/>
    <x v="0"/>
    <s v="Jacksonville"/>
    <x v="3"/>
    <n v="28540"/>
    <x v="0"/>
    <s v="OFF-BI-10002982"/>
    <x v="1"/>
    <x v="8"/>
    <x v="1267"/>
    <x v="4459"/>
    <n v="7"/>
    <n v="0.7"/>
    <x v="5255"/>
    <x v="0"/>
    <x v="0"/>
    <n v="0.25"/>
    <n v="6.6666666666666666E-2"/>
  </r>
  <r>
    <x v="6432"/>
    <s v="CA-2016-165764"/>
    <x v="935"/>
    <d v="2016-11-07T00:00:00"/>
    <s v="Standard Class"/>
    <s v="SH-20395"/>
    <x v="129"/>
    <x v="0"/>
    <x v="0"/>
    <s v="Jacksonville"/>
    <x v="3"/>
    <n v="28540"/>
    <x v="0"/>
    <s v="FUR-FU-10001468"/>
    <x v="0"/>
    <x v="5"/>
    <x v="1289"/>
    <x v="4460"/>
    <n v="3"/>
    <n v="0.2"/>
    <x v="5256"/>
    <x v="0"/>
    <x v="0"/>
    <n v="0.25"/>
    <n v="6.6666666666666666E-2"/>
  </r>
  <r>
    <x v="6433"/>
    <s v="CA-2017-121405"/>
    <x v="1110"/>
    <d v="2017-04-04T00:00:00"/>
    <s v="Standard Class"/>
    <s v="FC-14335"/>
    <x v="712"/>
    <x v="1"/>
    <x v="0"/>
    <s v="Chicago"/>
    <x v="10"/>
    <n v="60610"/>
    <x v="2"/>
    <s v="OFF-PA-10001838"/>
    <x v="1"/>
    <x v="10"/>
    <x v="1008"/>
    <x v="4461"/>
    <n v="5"/>
    <n v="0.2"/>
    <x v="5257"/>
    <x v="2"/>
    <x v="0"/>
    <n v="0.5"/>
    <n v="0.1"/>
  </r>
  <r>
    <x v="6434"/>
    <s v="CA-2017-121405"/>
    <x v="1110"/>
    <d v="2017-04-04T00:00:00"/>
    <s v="Standard Class"/>
    <s v="FC-14335"/>
    <x v="712"/>
    <x v="1"/>
    <x v="0"/>
    <s v="Chicago"/>
    <x v="10"/>
    <n v="60610"/>
    <x v="2"/>
    <s v="TEC-PH-10002890"/>
    <x v="2"/>
    <x v="7"/>
    <x v="1396"/>
    <x v="2171"/>
    <n v="5"/>
    <n v="0.2"/>
    <x v="5258"/>
    <x v="2"/>
    <x v="0"/>
    <n v="0.5"/>
    <n v="0.1"/>
  </r>
  <r>
    <x v="6435"/>
    <s v="US-2019-116897"/>
    <x v="837"/>
    <d v="2019-05-29T00:00:00"/>
    <s v="First Class"/>
    <s v="JG-15160"/>
    <x v="506"/>
    <x v="0"/>
    <x v="0"/>
    <s v="Pocatello"/>
    <x v="45"/>
    <n v="83201"/>
    <x v="1"/>
    <s v="FUR-FU-10004963"/>
    <x v="0"/>
    <x v="5"/>
    <x v="1443"/>
    <x v="768"/>
    <n v="4"/>
    <n v="0"/>
    <x v="5259"/>
    <x v="1"/>
    <x v="0"/>
    <n v="0.33333333333333331"/>
    <n v="5.5555555555555552E-2"/>
  </r>
  <r>
    <x v="6436"/>
    <s v="US-2019-116897"/>
    <x v="837"/>
    <d v="2019-05-29T00:00:00"/>
    <s v="First Class"/>
    <s v="JG-15160"/>
    <x v="506"/>
    <x v="0"/>
    <x v="0"/>
    <s v="Pocatello"/>
    <x v="45"/>
    <n v="83201"/>
    <x v="1"/>
    <s v="OFF-ST-10000025"/>
    <x v="1"/>
    <x v="4"/>
    <x v="621"/>
    <x v="4462"/>
    <n v="5"/>
    <n v="0"/>
    <x v="5260"/>
    <x v="1"/>
    <x v="0"/>
    <n v="0.33333333333333331"/>
    <n v="5.5555555555555552E-2"/>
  </r>
  <r>
    <x v="6437"/>
    <s v="US-2019-116897"/>
    <x v="837"/>
    <d v="2019-05-29T00:00:00"/>
    <s v="First Class"/>
    <s v="JG-15160"/>
    <x v="506"/>
    <x v="0"/>
    <x v="0"/>
    <s v="Pocatello"/>
    <x v="45"/>
    <n v="83201"/>
    <x v="1"/>
    <s v="TEC-PH-10004389"/>
    <x v="2"/>
    <x v="7"/>
    <x v="1431"/>
    <x v="214"/>
    <n v="3"/>
    <n v="0.2"/>
    <x v="216"/>
    <x v="1"/>
    <x v="0"/>
    <n v="0.33333333333333331"/>
    <n v="5.5555555555555552E-2"/>
  </r>
  <r>
    <x v="6438"/>
    <s v="US-2019-113992"/>
    <x v="817"/>
    <d v="2019-12-19T00:00:00"/>
    <s v="Standard Class"/>
    <s v="LC-16885"/>
    <x v="62"/>
    <x v="0"/>
    <x v="0"/>
    <s v="Plano"/>
    <x v="5"/>
    <n v="75023"/>
    <x v="2"/>
    <s v="FUR-TA-10000577"/>
    <x v="0"/>
    <x v="3"/>
    <x v="3"/>
    <x v="4463"/>
    <n v="4"/>
    <n v="0.3"/>
    <x v="5261"/>
    <x v="2"/>
    <x v="0"/>
    <n v="1"/>
    <n v="4.3478260869565216E-2"/>
  </r>
  <r>
    <x v="6439"/>
    <s v="CA-2016-166891"/>
    <x v="777"/>
    <d v="2016-10-06T00:00:00"/>
    <s v="First Class"/>
    <s v="CC-12220"/>
    <x v="417"/>
    <x v="0"/>
    <x v="0"/>
    <s v="New York City"/>
    <x v="15"/>
    <n v="10024"/>
    <x v="3"/>
    <s v="FUR-CH-10003298"/>
    <x v="0"/>
    <x v="1"/>
    <x v="1576"/>
    <x v="4464"/>
    <n v="5"/>
    <n v="0.1"/>
    <x v="5262"/>
    <x v="3"/>
    <x v="0"/>
    <n v="1"/>
    <n v="4.5454545454545456E-2"/>
  </r>
  <r>
    <x v="6440"/>
    <s v="CA-2018-101161"/>
    <x v="63"/>
    <d v="2018-10-20T00:00:00"/>
    <s v="Standard Class"/>
    <s v="BW-11110"/>
    <x v="308"/>
    <x v="1"/>
    <x v="0"/>
    <s v="New York City"/>
    <x v="15"/>
    <n v="10024"/>
    <x v="3"/>
    <s v="OFF-AR-10001860"/>
    <x v="1"/>
    <x v="6"/>
    <x v="916"/>
    <x v="2890"/>
    <n v="5"/>
    <n v="0"/>
    <x v="3213"/>
    <x v="3"/>
    <x v="0"/>
    <n v="0.2"/>
    <n v="5.8823529411764705E-2"/>
  </r>
  <r>
    <x v="6441"/>
    <s v="CA-2018-101161"/>
    <x v="63"/>
    <d v="2018-10-20T00:00:00"/>
    <s v="Standard Class"/>
    <s v="BW-11110"/>
    <x v="308"/>
    <x v="1"/>
    <x v="0"/>
    <s v="New York City"/>
    <x v="15"/>
    <n v="10024"/>
    <x v="3"/>
    <s v="OFF-ST-10003123"/>
    <x v="1"/>
    <x v="4"/>
    <x v="1277"/>
    <x v="4191"/>
    <n v="3"/>
    <n v="0"/>
    <x v="4877"/>
    <x v="3"/>
    <x v="0"/>
    <n v="0.2"/>
    <n v="5.8823529411764705E-2"/>
  </r>
  <r>
    <x v="6442"/>
    <s v="CA-2018-101161"/>
    <x v="63"/>
    <d v="2018-10-20T00:00:00"/>
    <s v="Standard Class"/>
    <s v="BW-11110"/>
    <x v="308"/>
    <x v="1"/>
    <x v="0"/>
    <s v="New York City"/>
    <x v="15"/>
    <n v="10024"/>
    <x v="3"/>
    <s v="OFF-PA-10001295"/>
    <x v="1"/>
    <x v="10"/>
    <x v="1220"/>
    <x v="2479"/>
    <n v="2"/>
    <n v="0"/>
    <x v="2714"/>
    <x v="3"/>
    <x v="0"/>
    <n v="0.2"/>
    <n v="5.8823529411764705E-2"/>
  </r>
  <r>
    <x v="6443"/>
    <s v="CA-2018-101161"/>
    <x v="63"/>
    <d v="2018-10-20T00:00:00"/>
    <s v="Standard Class"/>
    <s v="BW-11110"/>
    <x v="308"/>
    <x v="1"/>
    <x v="0"/>
    <s v="New York City"/>
    <x v="15"/>
    <n v="10024"/>
    <x v="3"/>
    <s v="OFF-LA-10000407"/>
    <x v="1"/>
    <x v="2"/>
    <x v="1495"/>
    <x v="1691"/>
    <n v="5"/>
    <n v="0"/>
    <x v="5263"/>
    <x v="3"/>
    <x v="0"/>
    <n v="0.2"/>
    <n v="5.8823529411764705E-2"/>
  </r>
  <r>
    <x v="6444"/>
    <s v="CA-2018-101161"/>
    <x v="63"/>
    <d v="2018-10-20T00:00:00"/>
    <s v="Standard Class"/>
    <s v="BW-11110"/>
    <x v="308"/>
    <x v="1"/>
    <x v="0"/>
    <s v="New York City"/>
    <x v="15"/>
    <n v="10024"/>
    <x v="3"/>
    <s v="FUR-FU-10003535"/>
    <x v="0"/>
    <x v="5"/>
    <x v="897"/>
    <x v="4465"/>
    <n v="3"/>
    <n v="0"/>
    <x v="5264"/>
    <x v="3"/>
    <x v="0"/>
    <n v="0.2"/>
    <n v="5.8823529411764705E-2"/>
  </r>
  <r>
    <x v="6445"/>
    <s v="CA-2017-151785"/>
    <x v="616"/>
    <d v="2017-03-10T00:00:00"/>
    <s v="Standard Class"/>
    <s v="JJ-15445"/>
    <x v="370"/>
    <x v="0"/>
    <x v="0"/>
    <s v="Chicago"/>
    <x v="10"/>
    <n v="60623"/>
    <x v="2"/>
    <s v="OFF-FA-10000611"/>
    <x v="1"/>
    <x v="13"/>
    <x v="1074"/>
    <x v="4466"/>
    <n v="6"/>
    <n v="0.2"/>
    <x v="5265"/>
    <x v="2"/>
    <x v="0"/>
    <n v="1"/>
    <n v="0.16666666666666666"/>
  </r>
  <r>
    <x v="6446"/>
    <s v="US-2019-119816"/>
    <x v="168"/>
    <d v="2019-03-06T00:00:00"/>
    <s v="Second Class"/>
    <s v="TT-21460"/>
    <x v="499"/>
    <x v="2"/>
    <x v="0"/>
    <s v="Houston"/>
    <x v="5"/>
    <n v="77095"/>
    <x v="2"/>
    <s v="FUR-FU-10004848"/>
    <x v="0"/>
    <x v="5"/>
    <x v="28"/>
    <x v="4467"/>
    <n v="5"/>
    <n v="0.6"/>
    <x v="5266"/>
    <x v="2"/>
    <x v="0"/>
    <n v="0.33333333333333331"/>
    <n v="7.1428571428571425E-2"/>
  </r>
  <r>
    <x v="6447"/>
    <s v="US-2019-119816"/>
    <x v="168"/>
    <d v="2019-03-06T00:00:00"/>
    <s v="Second Class"/>
    <s v="TT-21460"/>
    <x v="499"/>
    <x v="2"/>
    <x v="0"/>
    <s v="Houston"/>
    <x v="5"/>
    <n v="77095"/>
    <x v="2"/>
    <s v="OFF-LA-10002381"/>
    <x v="1"/>
    <x v="2"/>
    <x v="1088"/>
    <x v="4468"/>
    <n v="1"/>
    <n v="0.2"/>
    <x v="5267"/>
    <x v="2"/>
    <x v="0"/>
    <n v="0.33333333333333331"/>
    <n v="7.1428571428571425E-2"/>
  </r>
  <r>
    <x v="6448"/>
    <s v="US-2019-119816"/>
    <x v="168"/>
    <d v="2019-03-06T00:00:00"/>
    <s v="Second Class"/>
    <s v="TT-21460"/>
    <x v="499"/>
    <x v="2"/>
    <x v="0"/>
    <s v="Houston"/>
    <x v="5"/>
    <n v="77095"/>
    <x v="2"/>
    <s v="OFF-ST-10000918"/>
    <x v="1"/>
    <x v="4"/>
    <x v="377"/>
    <x v="525"/>
    <n v="1"/>
    <n v="0.2"/>
    <x v="5268"/>
    <x v="2"/>
    <x v="0"/>
    <n v="0.33333333333333331"/>
    <n v="7.1428571428571425E-2"/>
  </r>
  <r>
    <x v="6449"/>
    <s v="CA-2017-156510"/>
    <x v="12"/>
    <d v="2017-09-29T00:00:00"/>
    <s v="Standard Class"/>
    <s v="EH-13990"/>
    <x v="552"/>
    <x v="0"/>
    <x v="0"/>
    <s v="Meriden"/>
    <x v="29"/>
    <n v="6450"/>
    <x v="3"/>
    <s v="OFF-BI-10000822"/>
    <x v="1"/>
    <x v="8"/>
    <x v="967"/>
    <x v="4469"/>
    <n v="2"/>
    <n v="0"/>
    <x v="5269"/>
    <x v="3"/>
    <x v="0"/>
    <n v="0.33333333333333331"/>
    <n v="0.125"/>
  </r>
  <r>
    <x v="6450"/>
    <s v="CA-2017-156510"/>
    <x v="12"/>
    <d v="2017-09-29T00:00:00"/>
    <s v="Standard Class"/>
    <s v="EH-13990"/>
    <x v="552"/>
    <x v="0"/>
    <x v="0"/>
    <s v="Meriden"/>
    <x v="29"/>
    <n v="6450"/>
    <x v="3"/>
    <s v="OFF-PA-10002222"/>
    <x v="1"/>
    <x v="10"/>
    <x v="394"/>
    <x v="1846"/>
    <n v="2"/>
    <n v="0"/>
    <x v="1981"/>
    <x v="3"/>
    <x v="0"/>
    <n v="0.33333333333333331"/>
    <n v="0.125"/>
  </r>
  <r>
    <x v="6451"/>
    <s v="CA-2017-156510"/>
    <x v="12"/>
    <d v="2017-09-29T00:00:00"/>
    <s v="Standard Class"/>
    <s v="EH-13990"/>
    <x v="552"/>
    <x v="0"/>
    <x v="0"/>
    <s v="Meriden"/>
    <x v="29"/>
    <n v="6450"/>
    <x v="3"/>
    <s v="OFF-AR-10004930"/>
    <x v="1"/>
    <x v="6"/>
    <x v="87"/>
    <x v="4470"/>
    <n v="1"/>
    <n v="0"/>
    <x v="5270"/>
    <x v="3"/>
    <x v="0"/>
    <n v="0.33333333333333331"/>
    <n v="0.125"/>
  </r>
  <r>
    <x v="6452"/>
    <s v="US-2017-110261"/>
    <x v="546"/>
    <d v="2017-12-23T00:00:00"/>
    <s v="Second Class"/>
    <s v="PR-18880"/>
    <x v="701"/>
    <x v="0"/>
    <x v="0"/>
    <s v="Glenview"/>
    <x v="10"/>
    <n v="60025"/>
    <x v="2"/>
    <s v="TEC-PH-10001750"/>
    <x v="2"/>
    <x v="7"/>
    <x v="977"/>
    <x v="3180"/>
    <n v="3"/>
    <n v="0.2"/>
    <x v="3581"/>
    <x v="2"/>
    <x v="0"/>
    <n v="1"/>
    <n v="8.3333333333333329E-2"/>
  </r>
  <r>
    <x v="6453"/>
    <s v="CA-2017-125710"/>
    <x v="1049"/>
    <d v="2017-10-13T00:00:00"/>
    <s v="Standard Class"/>
    <s v="BT-11680"/>
    <x v="537"/>
    <x v="0"/>
    <x v="0"/>
    <s v="Houston"/>
    <x v="5"/>
    <n v="77036"/>
    <x v="2"/>
    <s v="OFF-AR-10000657"/>
    <x v="1"/>
    <x v="6"/>
    <x v="1527"/>
    <x v="4471"/>
    <n v="2"/>
    <n v="0.2"/>
    <x v="5271"/>
    <x v="2"/>
    <x v="0"/>
    <n v="1"/>
    <n v="0.05"/>
  </r>
  <r>
    <x v="6454"/>
    <s v="CA-2019-161102"/>
    <x v="689"/>
    <d v="2019-08-03T00:00:00"/>
    <s v="First Class"/>
    <s v="EC-14050"/>
    <x v="685"/>
    <x v="0"/>
    <x v="0"/>
    <s v="San Francisco"/>
    <x v="1"/>
    <n v="94110"/>
    <x v="1"/>
    <s v="OFF-ST-10003442"/>
    <x v="1"/>
    <x v="4"/>
    <x v="86"/>
    <x v="403"/>
    <n v="2"/>
    <n v="0"/>
    <x v="2042"/>
    <x v="1"/>
    <x v="0"/>
    <n v="0.5"/>
    <n v="0.14285714285714285"/>
  </r>
  <r>
    <x v="6455"/>
    <s v="CA-2019-161102"/>
    <x v="689"/>
    <d v="2019-08-03T00:00:00"/>
    <s v="First Class"/>
    <s v="EC-14050"/>
    <x v="685"/>
    <x v="0"/>
    <x v="0"/>
    <s v="San Francisco"/>
    <x v="1"/>
    <n v="94110"/>
    <x v="1"/>
    <s v="FUR-FU-10003142"/>
    <x v="0"/>
    <x v="5"/>
    <x v="1210"/>
    <x v="3322"/>
    <n v="7"/>
    <n v="0"/>
    <x v="5272"/>
    <x v="1"/>
    <x v="0"/>
    <n v="0.5"/>
    <n v="0.14285714285714285"/>
  </r>
  <r>
    <x v="6456"/>
    <s v="CA-2016-110065"/>
    <x v="79"/>
    <d v="2016-08-11T00:00:00"/>
    <s v="Standard Class"/>
    <s v="SP-20650"/>
    <x v="70"/>
    <x v="1"/>
    <x v="0"/>
    <s v="New York City"/>
    <x v="15"/>
    <n v="10009"/>
    <x v="3"/>
    <s v="TEC-PH-10002468"/>
    <x v="2"/>
    <x v="7"/>
    <x v="1219"/>
    <x v="4472"/>
    <n v="1"/>
    <n v="0"/>
    <x v="5273"/>
    <x v="3"/>
    <x v="0"/>
    <n v="0.5"/>
    <n v="6.6666666666666666E-2"/>
  </r>
  <r>
    <x v="6457"/>
    <s v="CA-2016-110065"/>
    <x v="79"/>
    <d v="2016-08-11T00:00:00"/>
    <s v="Standard Class"/>
    <s v="SP-20650"/>
    <x v="70"/>
    <x v="1"/>
    <x v="0"/>
    <s v="New York City"/>
    <x v="15"/>
    <n v="10009"/>
    <x v="3"/>
    <s v="OFF-AR-10004165"/>
    <x v="1"/>
    <x v="6"/>
    <x v="1597"/>
    <x v="4473"/>
    <n v="7"/>
    <n v="0"/>
    <x v="5274"/>
    <x v="3"/>
    <x v="0"/>
    <n v="0.5"/>
    <n v="6.6666666666666666E-2"/>
  </r>
  <r>
    <x v="6458"/>
    <s v="US-2019-133361"/>
    <x v="304"/>
    <d v="2019-05-17T00:00:00"/>
    <s v="First Class"/>
    <s v="AJ-10780"/>
    <x v="321"/>
    <x v="1"/>
    <x v="0"/>
    <s v="Baltimore"/>
    <x v="39"/>
    <n v="21215"/>
    <x v="3"/>
    <s v="OFF-AR-10001919"/>
    <x v="1"/>
    <x v="6"/>
    <x v="862"/>
    <x v="1061"/>
    <n v="2"/>
    <n v="0"/>
    <x v="1102"/>
    <x v="3"/>
    <x v="0"/>
    <n v="0.16666666666666666"/>
    <n v="6.6666666666666666E-2"/>
  </r>
  <r>
    <x v="6459"/>
    <s v="US-2019-133361"/>
    <x v="304"/>
    <d v="2019-05-17T00:00:00"/>
    <s v="First Class"/>
    <s v="AJ-10780"/>
    <x v="321"/>
    <x v="1"/>
    <x v="0"/>
    <s v="Baltimore"/>
    <x v="39"/>
    <n v="21215"/>
    <x v="3"/>
    <s v="OFF-AR-10003045"/>
    <x v="1"/>
    <x v="6"/>
    <x v="425"/>
    <x v="456"/>
    <n v="5"/>
    <n v="0"/>
    <x v="467"/>
    <x v="3"/>
    <x v="0"/>
    <n v="0.16666666666666666"/>
    <n v="6.6666666666666666E-2"/>
  </r>
  <r>
    <x v="6460"/>
    <s v="US-2019-133361"/>
    <x v="304"/>
    <d v="2019-05-17T00:00:00"/>
    <s v="First Class"/>
    <s v="AJ-10780"/>
    <x v="321"/>
    <x v="1"/>
    <x v="0"/>
    <s v="Baltimore"/>
    <x v="39"/>
    <n v="21215"/>
    <x v="3"/>
    <s v="OFF-AR-10003338"/>
    <x v="1"/>
    <x v="6"/>
    <x v="1439"/>
    <x v="4474"/>
    <n v="5"/>
    <n v="0"/>
    <x v="5275"/>
    <x v="3"/>
    <x v="0"/>
    <n v="0.16666666666666666"/>
    <n v="6.6666666666666666E-2"/>
  </r>
  <r>
    <x v="6461"/>
    <s v="US-2019-133361"/>
    <x v="304"/>
    <d v="2019-05-17T00:00:00"/>
    <s v="First Class"/>
    <s v="AJ-10780"/>
    <x v="321"/>
    <x v="1"/>
    <x v="0"/>
    <s v="Baltimore"/>
    <x v="39"/>
    <n v="21215"/>
    <x v="3"/>
    <s v="TEC-AC-10003280"/>
    <x v="2"/>
    <x v="11"/>
    <x v="1037"/>
    <x v="1324"/>
    <n v="3"/>
    <n v="0"/>
    <x v="2965"/>
    <x v="3"/>
    <x v="0"/>
    <n v="0.16666666666666666"/>
    <n v="6.6666666666666666E-2"/>
  </r>
  <r>
    <x v="6462"/>
    <s v="US-2019-133361"/>
    <x v="304"/>
    <d v="2019-05-17T00:00:00"/>
    <s v="First Class"/>
    <s v="AJ-10780"/>
    <x v="321"/>
    <x v="1"/>
    <x v="0"/>
    <s v="Baltimore"/>
    <x v="39"/>
    <n v="21215"/>
    <x v="3"/>
    <s v="FUR-CH-10003298"/>
    <x v="0"/>
    <x v="1"/>
    <x v="1576"/>
    <x v="0"/>
    <n v="2"/>
    <n v="0"/>
    <x v="5276"/>
    <x v="3"/>
    <x v="0"/>
    <n v="0.16666666666666666"/>
    <n v="6.6666666666666666E-2"/>
  </r>
  <r>
    <x v="6463"/>
    <s v="US-2019-133361"/>
    <x v="304"/>
    <d v="2019-05-17T00:00:00"/>
    <s v="First Class"/>
    <s v="AJ-10780"/>
    <x v="321"/>
    <x v="1"/>
    <x v="0"/>
    <s v="Baltimore"/>
    <x v="39"/>
    <n v="21215"/>
    <x v="3"/>
    <s v="OFF-LA-10004544"/>
    <x v="1"/>
    <x v="2"/>
    <x v="199"/>
    <x v="3066"/>
    <n v="5"/>
    <n v="0"/>
    <x v="3430"/>
    <x v="3"/>
    <x v="0"/>
    <n v="0.16666666666666666"/>
    <n v="6.6666666666666666E-2"/>
  </r>
  <r>
    <x v="6464"/>
    <s v="US-2018-155404"/>
    <x v="897"/>
    <d v="2018-09-28T00:00:00"/>
    <s v="Standard Class"/>
    <s v="AS-10630"/>
    <x v="357"/>
    <x v="2"/>
    <x v="0"/>
    <s v="Louisville"/>
    <x v="0"/>
    <n v="40214"/>
    <x v="0"/>
    <s v="FUR-FU-10004586"/>
    <x v="0"/>
    <x v="5"/>
    <x v="1482"/>
    <x v="2537"/>
    <n v="2"/>
    <n v="0"/>
    <x v="2782"/>
    <x v="0"/>
    <x v="0"/>
    <n v="1"/>
    <n v="8.3333333333333329E-2"/>
  </r>
  <r>
    <x v="6465"/>
    <s v="CA-2017-114503"/>
    <x v="50"/>
    <d v="2017-11-17T00:00:00"/>
    <s v="Standard Class"/>
    <s v="AA-10375"/>
    <x v="211"/>
    <x v="0"/>
    <x v="0"/>
    <s v="Lebanon"/>
    <x v="18"/>
    <n v="37087"/>
    <x v="0"/>
    <s v="OFF-ST-10003572"/>
    <x v="1"/>
    <x v="4"/>
    <x v="1744"/>
    <x v="4475"/>
    <n v="6"/>
    <n v="0.2"/>
    <x v="5277"/>
    <x v="0"/>
    <x v="0"/>
    <n v="1"/>
    <n v="6.6666666666666666E-2"/>
  </r>
  <r>
    <x v="6466"/>
    <s v="CA-2019-153080"/>
    <x v="1053"/>
    <d v="2019-05-25T00:00:00"/>
    <s v="Second Class"/>
    <s v="EH-13945"/>
    <x v="13"/>
    <x v="0"/>
    <x v="0"/>
    <s v="Los Angeles"/>
    <x v="1"/>
    <n v="90008"/>
    <x v="1"/>
    <s v="TEC-AC-10002331"/>
    <x v="2"/>
    <x v="11"/>
    <x v="1591"/>
    <x v="3776"/>
    <n v="7"/>
    <n v="0"/>
    <x v="5278"/>
    <x v="1"/>
    <x v="0"/>
    <n v="1"/>
    <n v="5.8823529411764705E-2"/>
  </r>
  <r>
    <x v="6467"/>
    <s v="CA-2018-163804"/>
    <x v="499"/>
    <d v="2018-12-08T00:00:00"/>
    <s v="Standard Class"/>
    <s v="DB-13270"/>
    <x v="489"/>
    <x v="2"/>
    <x v="0"/>
    <s v="Providence"/>
    <x v="34"/>
    <n v="2908"/>
    <x v="3"/>
    <s v="OFF-ST-10000142"/>
    <x v="1"/>
    <x v="4"/>
    <x v="404"/>
    <x v="4476"/>
    <n v="5"/>
    <n v="0"/>
    <x v="5279"/>
    <x v="3"/>
    <x v="0"/>
    <n v="0.33333333333333331"/>
    <n v="7.6923076923076927E-2"/>
  </r>
  <r>
    <x v="6468"/>
    <s v="CA-2018-163804"/>
    <x v="499"/>
    <d v="2018-12-08T00:00:00"/>
    <s v="Standard Class"/>
    <s v="DB-13270"/>
    <x v="489"/>
    <x v="2"/>
    <x v="0"/>
    <s v="Providence"/>
    <x v="34"/>
    <n v="2908"/>
    <x v="3"/>
    <s v="TEC-PH-10000441"/>
    <x v="2"/>
    <x v="7"/>
    <x v="1055"/>
    <x v="3211"/>
    <n v="5"/>
    <n v="0"/>
    <x v="5069"/>
    <x v="3"/>
    <x v="0"/>
    <n v="0.33333333333333331"/>
    <n v="7.6923076923076927E-2"/>
  </r>
  <r>
    <x v="6469"/>
    <s v="CA-2018-163804"/>
    <x v="499"/>
    <d v="2018-12-08T00:00:00"/>
    <s v="Standard Class"/>
    <s v="DB-13270"/>
    <x v="489"/>
    <x v="2"/>
    <x v="0"/>
    <s v="Providence"/>
    <x v="34"/>
    <n v="2908"/>
    <x v="3"/>
    <s v="FUR-FU-10004864"/>
    <x v="0"/>
    <x v="5"/>
    <x v="1719"/>
    <x v="4477"/>
    <n v="6"/>
    <n v="0"/>
    <x v="5280"/>
    <x v="3"/>
    <x v="0"/>
    <n v="0.33333333333333331"/>
    <n v="7.6923076923076927E-2"/>
  </r>
  <r>
    <x v="6470"/>
    <s v="CA-2017-108532"/>
    <x v="1111"/>
    <d v="2017-09-02T00:00:00"/>
    <s v="Standard Class"/>
    <s v="CC-12100"/>
    <x v="385"/>
    <x v="2"/>
    <x v="0"/>
    <s v="Detroit"/>
    <x v="12"/>
    <n v="48234"/>
    <x v="2"/>
    <s v="TEC-PH-10001750"/>
    <x v="2"/>
    <x v="7"/>
    <x v="977"/>
    <x v="203"/>
    <n v="2"/>
    <n v="0"/>
    <x v="205"/>
    <x v="2"/>
    <x v="0"/>
    <n v="0.5"/>
    <n v="7.6923076923076927E-2"/>
  </r>
  <r>
    <x v="6471"/>
    <s v="CA-2017-108532"/>
    <x v="1111"/>
    <d v="2017-09-02T00:00:00"/>
    <s v="Standard Class"/>
    <s v="CC-12100"/>
    <x v="385"/>
    <x v="2"/>
    <x v="0"/>
    <s v="Detroit"/>
    <x v="12"/>
    <n v="48234"/>
    <x v="2"/>
    <s v="TEC-AC-10004510"/>
    <x v="2"/>
    <x v="11"/>
    <x v="953"/>
    <x v="4478"/>
    <n v="7"/>
    <n v="0"/>
    <x v="5281"/>
    <x v="2"/>
    <x v="0"/>
    <n v="0.5"/>
    <n v="7.6923076923076927E-2"/>
  </r>
  <r>
    <x v="6472"/>
    <s v="CA-2016-151897"/>
    <x v="571"/>
    <d v="2016-06-10T00:00:00"/>
    <s v="Standard Class"/>
    <s v="VT-21700"/>
    <x v="725"/>
    <x v="2"/>
    <x v="0"/>
    <s v="Houston"/>
    <x v="5"/>
    <n v="77070"/>
    <x v="2"/>
    <s v="OFF-LA-10001074"/>
    <x v="1"/>
    <x v="2"/>
    <x v="300"/>
    <x v="318"/>
    <n v="10"/>
    <n v="0.2"/>
    <x v="324"/>
    <x v="2"/>
    <x v="0"/>
    <n v="1"/>
    <n v="0.1111111111111111"/>
  </r>
  <r>
    <x v="6473"/>
    <s v="CA-2018-113292"/>
    <x v="196"/>
    <d v="2018-03-20T00:00:00"/>
    <s v="Second Class"/>
    <s v="DB-13060"/>
    <x v="72"/>
    <x v="0"/>
    <x v="0"/>
    <s v="Columbia"/>
    <x v="18"/>
    <n v="38401"/>
    <x v="0"/>
    <s v="OFF-AP-10003590"/>
    <x v="1"/>
    <x v="9"/>
    <x v="956"/>
    <x v="4479"/>
    <n v="3"/>
    <n v="0.2"/>
    <x v="5282"/>
    <x v="0"/>
    <x v="0"/>
    <n v="1"/>
    <n v="7.6923076923076927E-2"/>
  </r>
  <r>
    <x v="6474"/>
    <s v="CA-2016-149524"/>
    <x v="1112"/>
    <d v="2016-01-15T00:00:00"/>
    <s v="First Class"/>
    <s v="BS-11590"/>
    <x v="29"/>
    <x v="1"/>
    <x v="0"/>
    <s v="Philadelphia"/>
    <x v="9"/>
    <n v="19140"/>
    <x v="3"/>
    <s v="FUR-BO-10003433"/>
    <x v="0"/>
    <x v="0"/>
    <x v="920"/>
    <x v="1168"/>
    <n v="4"/>
    <n v="0.5"/>
    <x v="5283"/>
    <x v="3"/>
    <x v="0"/>
    <n v="1"/>
    <n v="0.1"/>
  </r>
  <r>
    <x v="6475"/>
    <s v="CA-2019-140872"/>
    <x v="95"/>
    <d v="2019-06-10T00:00:00"/>
    <s v="Standard Class"/>
    <s v="NR-18550"/>
    <x v="749"/>
    <x v="0"/>
    <x v="0"/>
    <s v="Pembroke Pines"/>
    <x v="2"/>
    <n v="33024"/>
    <x v="0"/>
    <s v="OFF-BI-10002432"/>
    <x v="1"/>
    <x v="8"/>
    <x v="875"/>
    <x v="4480"/>
    <n v="3"/>
    <n v="0.7"/>
    <x v="5284"/>
    <x v="0"/>
    <x v="0"/>
    <n v="0.125"/>
    <n v="7.6923076923076927E-2"/>
  </r>
  <r>
    <x v="6476"/>
    <s v="CA-2019-140872"/>
    <x v="95"/>
    <d v="2019-06-10T00:00:00"/>
    <s v="Standard Class"/>
    <s v="NR-18550"/>
    <x v="749"/>
    <x v="0"/>
    <x v="0"/>
    <s v="Pembroke Pines"/>
    <x v="2"/>
    <n v="33024"/>
    <x v="0"/>
    <s v="OFF-AP-10003622"/>
    <x v="1"/>
    <x v="9"/>
    <x v="190"/>
    <x v="4481"/>
    <n v="2"/>
    <n v="0.2"/>
    <x v="5285"/>
    <x v="0"/>
    <x v="0"/>
    <n v="0.125"/>
    <n v="7.6923076923076927E-2"/>
  </r>
  <r>
    <x v="6477"/>
    <s v="CA-2019-140872"/>
    <x v="95"/>
    <d v="2019-06-10T00:00:00"/>
    <s v="Standard Class"/>
    <s v="NR-18550"/>
    <x v="749"/>
    <x v="0"/>
    <x v="0"/>
    <s v="Pembroke Pines"/>
    <x v="2"/>
    <n v="33024"/>
    <x v="0"/>
    <s v="TEC-AC-10003832"/>
    <x v="2"/>
    <x v="11"/>
    <x v="218"/>
    <x v="4482"/>
    <n v="1"/>
    <n v="0.2"/>
    <x v="5286"/>
    <x v="0"/>
    <x v="0"/>
    <n v="0.125"/>
    <n v="7.6923076923076927E-2"/>
  </r>
  <r>
    <x v="6478"/>
    <s v="CA-2019-140872"/>
    <x v="95"/>
    <d v="2019-06-10T00:00:00"/>
    <s v="Standard Class"/>
    <s v="NR-18550"/>
    <x v="749"/>
    <x v="0"/>
    <x v="0"/>
    <s v="Pembroke Pines"/>
    <x v="2"/>
    <n v="33024"/>
    <x v="0"/>
    <s v="OFF-PA-10000809"/>
    <x v="1"/>
    <x v="10"/>
    <x v="1133"/>
    <x v="12"/>
    <n v="3"/>
    <n v="0.2"/>
    <x v="12"/>
    <x v="0"/>
    <x v="0"/>
    <n v="0.125"/>
    <n v="7.6923076923076927E-2"/>
  </r>
  <r>
    <x v="6479"/>
    <s v="CA-2019-140872"/>
    <x v="95"/>
    <d v="2019-06-10T00:00:00"/>
    <s v="Standard Class"/>
    <s v="NR-18550"/>
    <x v="749"/>
    <x v="0"/>
    <x v="0"/>
    <s v="Pembroke Pines"/>
    <x v="2"/>
    <n v="33024"/>
    <x v="0"/>
    <s v="TEC-PH-10000441"/>
    <x v="2"/>
    <x v="7"/>
    <x v="1055"/>
    <x v="4483"/>
    <n v="5"/>
    <n v="0.2"/>
    <x v="5287"/>
    <x v="0"/>
    <x v="0"/>
    <n v="0.125"/>
    <n v="7.6923076923076927E-2"/>
  </r>
  <r>
    <x v="6480"/>
    <s v="CA-2019-140872"/>
    <x v="95"/>
    <d v="2019-06-10T00:00:00"/>
    <s v="Standard Class"/>
    <s v="NR-18550"/>
    <x v="749"/>
    <x v="0"/>
    <x v="0"/>
    <s v="Pembroke Pines"/>
    <x v="2"/>
    <n v="33024"/>
    <x v="0"/>
    <s v="OFF-AP-10002287"/>
    <x v="1"/>
    <x v="9"/>
    <x v="1283"/>
    <x v="4484"/>
    <n v="7"/>
    <n v="0.2"/>
    <x v="5288"/>
    <x v="0"/>
    <x v="0"/>
    <n v="0.125"/>
    <n v="7.6923076923076927E-2"/>
  </r>
  <r>
    <x v="6481"/>
    <s v="CA-2019-140872"/>
    <x v="95"/>
    <d v="2019-06-10T00:00:00"/>
    <s v="Standard Class"/>
    <s v="NR-18550"/>
    <x v="749"/>
    <x v="0"/>
    <x v="0"/>
    <s v="Pembroke Pines"/>
    <x v="2"/>
    <n v="33024"/>
    <x v="0"/>
    <s v="FUR-BO-10002824"/>
    <x v="0"/>
    <x v="0"/>
    <x v="415"/>
    <x v="475"/>
    <n v="2"/>
    <n v="0.2"/>
    <x v="232"/>
    <x v="0"/>
    <x v="0"/>
    <n v="0.125"/>
    <n v="7.6923076923076927E-2"/>
  </r>
  <r>
    <x v="6482"/>
    <s v="CA-2019-140872"/>
    <x v="95"/>
    <d v="2019-06-10T00:00:00"/>
    <s v="Standard Class"/>
    <s v="NR-18550"/>
    <x v="749"/>
    <x v="0"/>
    <x v="0"/>
    <s v="Pembroke Pines"/>
    <x v="2"/>
    <n v="33024"/>
    <x v="0"/>
    <s v="TEC-AC-10002942"/>
    <x v="2"/>
    <x v="11"/>
    <x v="1606"/>
    <x v="4485"/>
    <n v="2"/>
    <n v="0.2"/>
    <x v="5289"/>
    <x v="0"/>
    <x v="0"/>
    <n v="0.125"/>
    <n v="7.6923076923076927E-2"/>
  </r>
  <r>
    <x v="6483"/>
    <s v="CA-2019-113908"/>
    <x v="95"/>
    <d v="2019-06-09T00:00:00"/>
    <s v="Standard Class"/>
    <s v="KN-16390"/>
    <x v="471"/>
    <x v="1"/>
    <x v="0"/>
    <s v="New York City"/>
    <x v="15"/>
    <n v="10011"/>
    <x v="3"/>
    <s v="FUR-TA-10001932"/>
    <x v="0"/>
    <x v="3"/>
    <x v="848"/>
    <x v="4486"/>
    <n v="2"/>
    <n v="0.4"/>
    <x v="5290"/>
    <x v="3"/>
    <x v="0"/>
    <n v="0.33333333333333331"/>
    <n v="5.8823529411764705E-2"/>
  </r>
  <r>
    <x v="6484"/>
    <s v="CA-2019-113908"/>
    <x v="95"/>
    <d v="2019-06-09T00:00:00"/>
    <s v="Standard Class"/>
    <s v="KN-16390"/>
    <x v="471"/>
    <x v="1"/>
    <x v="0"/>
    <s v="New York City"/>
    <x v="15"/>
    <n v="10011"/>
    <x v="3"/>
    <s v="TEC-MA-10003173"/>
    <x v="2"/>
    <x v="15"/>
    <x v="1715"/>
    <x v="4487"/>
    <n v="6"/>
    <n v="0"/>
    <x v="5291"/>
    <x v="3"/>
    <x v="0"/>
    <n v="0.33333333333333331"/>
    <n v="5.8823529411764705E-2"/>
  </r>
  <r>
    <x v="6485"/>
    <s v="CA-2019-113908"/>
    <x v="95"/>
    <d v="2019-06-09T00:00:00"/>
    <s v="Standard Class"/>
    <s v="KN-16390"/>
    <x v="471"/>
    <x v="1"/>
    <x v="0"/>
    <s v="New York City"/>
    <x v="15"/>
    <n v="10011"/>
    <x v="3"/>
    <s v="OFF-PA-10004156"/>
    <x v="1"/>
    <x v="10"/>
    <x v="750"/>
    <x v="1568"/>
    <n v="4"/>
    <n v="0"/>
    <x v="4882"/>
    <x v="3"/>
    <x v="0"/>
    <n v="0.33333333333333331"/>
    <n v="5.8823529411764705E-2"/>
  </r>
  <r>
    <x v="6486"/>
    <s v="CA-2017-120621"/>
    <x v="1113"/>
    <d v="2017-03-26T00:00:00"/>
    <s v="Standard Class"/>
    <s v="JW-16075"/>
    <x v="493"/>
    <x v="0"/>
    <x v="0"/>
    <s v="Jacksonville"/>
    <x v="3"/>
    <n v="28540"/>
    <x v="0"/>
    <s v="OFF-AP-10002945"/>
    <x v="1"/>
    <x v="9"/>
    <x v="228"/>
    <x v="4488"/>
    <n v="4"/>
    <n v="0.2"/>
    <x v="5292"/>
    <x v="0"/>
    <x v="0"/>
    <n v="0.33333333333333331"/>
    <n v="0.14285714285714285"/>
  </r>
  <r>
    <x v="6487"/>
    <s v="CA-2017-120621"/>
    <x v="1113"/>
    <d v="2017-03-26T00:00:00"/>
    <s v="Standard Class"/>
    <s v="JW-16075"/>
    <x v="493"/>
    <x v="0"/>
    <x v="0"/>
    <s v="Jacksonville"/>
    <x v="3"/>
    <n v="28540"/>
    <x v="0"/>
    <s v="OFF-BI-10000948"/>
    <x v="1"/>
    <x v="8"/>
    <x v="1382"/>
    <x v="4489"/>
    <n v="3"/>
    <n v="0.7"/>
    <x v="5293"/>
    <x v="0"/>
    <x v="0"/>
    <n v="0.33333333333333331"/>
    <n v="0.14285714285714285"/>
  </r>
  <r>
    <x v="6488"/>
    <s v="CA-2017-120621"/>
    <x v="1113"/>
    <d v="2017-03-26T00:00:00"/>
    <s v="Standard Class"/>
    <s v="JW-16075"/>
    <x v="493"/>
    <x v="0"/>
    <x v="0"/>
    <s v="Jacksonville"/>
    <x v="3"/>
    <n v="28540"/>
    <x v="0"/>
    <s v="OFF-PA-10002254"/>
    <x v="1"/>
    <x v="10"/>
    <x v="146"/>
    <x v="4490"/>
    <n v="14"/>
    <n v="0.2"/>
    <x v="5294"/>
    <x v="0"/>
    <x v="0"/>
    <n v="0.33333333333333331"/>
    <n v="0.14285714285714285"/>
  </r>
  <r>
    <x v="6489"/>
    <s v="US-2019-148866"/>
    <x v="20"/>
    <d v="2019-09-24T00:00:00"/>
    <s v="Standard Class"/>
    <s v="JM-15535"/>
    <x v="341"/>
    <x v="0"/>
    <x v="0"/>
    <s v="New York City"/>
    <x v="15"/>
    <n v="10011"/>
    <x v="3"/>
    <s v="OFF-PA-10004782"/>
    <x v="1"/>
    <x v="10"/>
    <x v="1422"/>
    <x v="56"/>
    <n v="5"/>
    <n v="0"/>
    <x v="56"/>
    <x v="3"/>
    <x v="0"/>
    <n v="1"/>
    <n v="0.1"/>
  </r>
  <r>
    <x v="6490"/>
    <s v="CA-2016-149594"/>
    <x v="1114"/>
    <d v="2016-09-19T00:00:00"/>
    <s v="Standard Class"/>
    <s v="MF-18250"/>
    <x v="751"/>
    <x v="1"/>
    <x v="0"/>
    <s v="Philadelphia"/>
    <x v="9"/>
    <n v="19120"/>
    <x v="3"/>
    <s v="FUR-FU-10000222"/>
    <x v="0"/>
    <x v="5"/>
    <x v="596"/>
    <x v="4491"/>
    <n v="4"/>
    <n v="0.2"/>
    <x v="5295"/>
    <x v="3"/>
    <x v="0"/>
    <n v="1"/>
    <n v="8.3333333333333329E-2"/>
  </r>
  <r>
    <x v="6491"/>
    <s v="CA-2018-113845"/>
    <x v="73"/>
    <d v="2018-11-25T00:00:00"/>
    <s v="Standard Class"/>
    <s v="FA-14230"/>
    <x v="135"/>
    <x v="1"/>
    <x v="0"/>
    <s v="Orlando"/>
    <x v="2"/>
    <n v="32839"/>
    <x v="0"/>
    <s v="FUR-BO-10004695"/>
    <x v="0"/>
    <x v="0"/>
    <x v="200"/>
    <x v="4492"/>
    <n v="2"/>
    <n v="0.2"/>
    <x v="5296"/>
    <x v="0"/>
    <x v="0"/>
    <n v="0.33333333333333331"/>
    <n v="5.8823529411764705E-2"/>
  </r>
  <r>
    <x v="6492"/>
    <s v="CA-2018-113845"/>
    <x v="73"/>
    <d v="2018-11-25T00:00:00"/>
    <s v="Standard Class"/>
    <s v="FA-14230"/>
    <x v="135"/>
    <x v="1"/>
    <x v="0"/>
    <s v="Orlando"/>
    <x v="2"/>
    <n v="32839"/>
    <x v="0"/>
    <s v="OFF-ST-10003327"/>
    <x v="1"/>
    <x v="4"/>
    <x v="337"/>
    <x v="4493"/>
    <n v="5"/>
    <n v="0.2"/>
    <x v="5297"/>
    <x v="0"/>
    <x v="0"/>
    <n v="0.33333333333333331"/>
    <n v="5.8823529411764705E-2"/>
  </r>
  <r>
    <x v="6493"/>
    <s v="CA-2018-113845"/>
    <x v="73"/>
    <d v="2018-11-25T00:00:00"/>
    <s v="Standard Class"/>
    <s v="FA-14230"/>
    <x v="135"/>
    <x v="1"/>
    <x v="0"/>
    <s v="Orlando"/>
    <x v="2"/>
    <n v="32839"/>
    <x v="0"/>
    <s v="TEC-PH-10003357"/>
    <x v="2"/>
    <x v="7"/>
    <x v="1071"/>
    <x v="4494"/>
    <n v="4"/>
    <n v="0.2"/>
    <x v="5298"/>
    <x v="0"/>
    <x v="0"/>
    <n v="0.33333333333333331"/>
    <n v="5.8823529411764705E-2"/>
  </r>
  <r>
    <x v="6494"/>
    <s v="CA-2019-111262"/>
    <x v="960"/>
    <d v="2019-11-01T00:00:00"/>
    <s v="Second Class"/>
    <s v="KH-16510"/>
    <x v="168"/>
    <x v="0"/>
    <x v="0"/>
    <s v="Houston"/>
    <x v="5"/>
    <n v="77095"/>
    <x v="2"/>
    <s v="TEC-AC-10002167"/>
    <x v="2"/>
    <x v="11"/>
    <x v="46"/>
    <x v="734"/>
    <n v="2"/>
    <n v="0.2"/>
    <x v="752"/>
    <x v="2"/>
    <x v="0"/>
    <n v="0.33333333333333331"/>
    <n v="4.3478260869565216E-2"/>
  </r>
  <r>
    <x v="6495"/>
    <s v="CA-2019-111262"/>
    <x v="960"/>
    <d v="2019-11-01T00:00:00"/>
    <s v="Second Class"/>
    <s v="KH-16510"/>
    <x v="168"/>
    <x v="0"/>
    <x v="0"/>
    <s v="Houston"/>
    <x v="5"/>
    <n v="77095"/>
    <x v="2"/>
    <s v="OFF-PA-10001937"/>
    <x v="1"/>
    <x v="10"/>
    <x v="289"/>
    <x v="12"/>
    <n v="3"/>
    <n v="0.2"/>
    <x v="12"/>
    <x v="2"/>
    <x v="0"/>
    <n v="0.33333333333333331"/>
    <n v="4.3478260869565216E-2"/>
  </r>
  <r>
    <x v="6496"/>
    <s v="CA-2019-111262"/>
    <x v="960"/>
    <d v="2019-11-01T00:00:00"/>
    <s v="Second Class"/>
    <s v="KH-16510"/>
    <x v="168"/>
    <x v="0"/>
    <x v="0"/>
    <s v="Houston"/>
    <x v="5"/>
    <n v="77095"/>
    <x v="2"/>
    <s v="TEC-AC-10004510"/>
    <x v="2"/>
    <x v="11"/>
    <x v="953"/>
    <x v="2689"/>
    <n v="2"/>
    <n v="0.2"/>
    <x v="2972"/>
    <x v="2"/>
    <x v="0"/>
    <n v="0.33333333333333331"/>
    <n v="4.3478260869565216E-2"/>
  </r>
  <r>
    <x v="6497"/>
    <s v="CA-2017-103135"/>
    <x v="1115"/>
    <d v="2017-07-28T00:00:00"/>
    <s v="Standard Class"/>
    <s v="SS-20515"/>
    <x v="776"/>
    <x v="2"/>
    <x v="0"/>
    <s v="Louisville"/>
    <x v="0"/>
    <n v="40214"/>
    <x v="0"/>
    <s v="FUR-FU-10001487"/>
    <x v="0"/>
    <x v="5"/>
    <x v="5"/>
    <x v="167"/>
    <n v="3"/>
    <n v="0"/>
    <x v="2821"/>
    <x v="0"/>
    <x v="0"/>
    <n v="0.25"/>
    <n v="0.16666666666666666"/>
  </r>
  <r>
    <x v="6498"/>
    <s v="CA-2017-103135"/>
    <x v="1115"/>
    <d v="2017-07-28T00:00:00"/>
    <s v="Standard Class"/>
    <s v="SS-20515"/>
    <x v="776"/>
    <x v="2"/>
    <x v="0"/>
    <s v="Louisville"/>
    <x v="0"/>
    <n v="40214"/>
    <x v="0"/>
    <s v="OFF-BI-10000069"/>
    <x v="1"/>
    <x v="8"/>
    <x v="491"/>
    <x v="4495"/>
    <n v="9"/>
    <n v="0"/>
    <x v="5299"/>
    <x v="0"/>
    <x v="0"/>
    <n v="0.25"/>
    <n v="0.16666666666666666"/>
  </r>
  <r>
    <x v="6499"/>
    <s v="CA-2017-103135"/>
    <x v="1115"/>
    <d v="2017-07-28T00:00:00"/>
    <s v="Standard Class"/>
    <s v="SS-20515"/>
    <x v="776"/>
    <x v="2"/>
    <x v="0"/>
    <s v="Louisville"/>
    <x v="0"/>
    <n v="40214"/>
    <x v="0"/>
    <s v="TEC-AC-10003289"/>
    <x v="2"/>
    <x v="11"/>
    <x v="1218"/>
    <x v="4496"/>
    <n v="14"/>
    <n v="0"/>
    <x v="5300"/>
    <x v="0"/>
    <x v="0"/>
    <n v="0.25"/>
    <n v="0.16666666666666666"/>
  </r>
  <r>
    <x v="6500"/>
    <s v="CA-2017-103135"/>
    <x v="1115"/>
    <d v="2017-07-28T00:00:00"/>
    <s v="Standard Class"/>
    <s v="SS-20515"/>
    <x v="776"/>
    <x v="2"/>
    <x v="0"/>
    <s v="Louisville"/>
    <x v="0"/>
    <n v="40214"/>
    <x v="0"/>
    <s v="OFF-BI-10000069"/>
    <x v="1"/>
    <x v="8"/>
    <x v="491"/>
    <x v="4497"/>
    <n v="6"/>
    <n v="0"/>
    <x v="5301"/>
    <x v="0"/>
    <x v="0"/>
    <n v="0.25"/>
    <n v="0.16666666666666666"/>
  </r>
  <r>
    <x v="6501"/>
    <s v="CA-2016-129147"/>
    <x v="981"/>
    <d v="2016-11-06T00:00:00"/>
    <s v="Standard Class"/>
    <s v="LC-17050"/>
    <x v="702"/>
    <x v="0"/>
    <x v="0"/>
    <s v="Medina"/>
    <x v="24"/>
    <n v="44256"/>
    <x v="3"/>
    <s v="TEC-PH-10001299"/>
    <x v="2"/>
    <x v="7"/>
    <x v="1489"/>
    <x v="2651"/>
    <n v="6"/>
    <n v="0.4"/>
    <x v="2923"/>
    <x v="3"/>
    <x v="0"/>
    <n v="0.33333333333333331"/>
    <n v="0.1111111111111111"/>
  </r>
  <r>
    <x v="6502"/>
    <s v="CA-2016-129147"/>
    <x v="981"/>
    <d v="2016-11-06T00:00:00"/>
    <s v="Standard Class"/>
    <s v="LC-17050"/>
    <x v="702"/>
    <x v="0"/>
    <x v="0"/>
    <s v="Medina"/>
    <x v="24"/>
    <n v="44256"/>
    <x v="3"/>
    <s v="TEC-PH-10001552"/>
    <x v="2"/>
    <x v="7"/>
    <x v="180"/>
    <x v="4498"/>
    <n v="7"/>
    <n v="0.4"/>
    <x v="5302"/>
    <x v="3"/>
    <x v="0"/>
    <n v="0.33333333333333331"/>
    <n v="0.1111111111111111"/>
  </r>
  <r>
    <x v="6503"/>
    <s v="CA-2016-129147"/>
    <x v="981"/>
    <d v="2016-11-06T00:00:00"/>
    <s v="Standard Class"/>
    <s v="LC-17050"/>
    <x v="702"/>
    <x v="0"/>
    <x v="0"/>
    <s v="Medina"/>
    <x v="24"/>
    <n v="44256"/>
    <x v="3"/>
    <s v="OFF-BI-10001098"/>
    <x v="1"/>
    <x v="8"/>
    <x v="410"/>
    <x v="4499"/>
    <n v="3"/>
    <n v="0.7"/>
    <x v="5303"/>
    <x v="3"/>
    <x v="0"/>
    <n v="0.33333333333333331"/>
    <n v="0.1111111111111111"/>
  </r>
  <r>
    <x v="6504"/>
    <s v="CA-2019-128265"/>
    <x v="701"/>
    <d v="2019-11-22T00:00:00"/>
    <s v="Second Class"/>
    <s v="VW-21775"/>
    <x v="100"/>
    <x v="1"/>
    <x v="0"/>
    <s v="New York City"/>
    <x v="15"/>
    <n v="10011"/>
    <x v="3"/>
    <s v="OFF-ST-10000142"/>
    <x v="1"/>
    <x v="4"/>
    <x v="404"/>
    <x v="1439"/>
    <n v="3"/>
    <n v="0"/>
    <x v="1515"/>
    <x v="3"/>
    <x v="0"/>
    <n v="1"/>
    <n v="5.5555555555555552E-2"/>
  </r>
  <r>
    <x v="6505"/>
    <s v="CA-2018-152331"/>
    <x v="190"/>
    <d v="2018-06-30T00:00:00"/>
    <s v="Standard Class"/>
    <s v="LD-16855"/>
    <x v="777"/>
    <x v="1"/>
    <x v="0"/>
    <s v="Chicago"/>
    <x v="10"/>
    <n v="60653"/>
    <x v="2"/>
    <s v="OFF-AR-10001547"/>
    <x v="1"/>
    <x v="6"/>
    <x v="148"/>
    <x v="4500"/>
    <n v="3"/>
    <n v="0.2"/>
    <x v="5304"/>
    <x v="2"/>
    <x v="0"/>
    <n v="1"/>
    <n v="1"/>
  </r>
  <r>
    <x v="6506"/>
    <s v="US-2018-128909"/>
    <x v="790"/>
    <d v="2018-10-11T00:00:00"/>
    <s v="Second Class"/>
    <s v="SP-20545"/>
    <x v="259"/>
    <x v="1"/>
    <x v="0"/>
    <s v="Philadelphia"/>
    <x v="9"/>
    <n v="19143"/>
    <x v="3"/>
    <s v="OFF-PA-10001593"/>
    <x v="1"/>
    <x v="10"/>
    <x v="1764"/>
    <x v="4501"/>
    <n v="4"/>
    <n v="0.2"/>
    <x v="5305"/>
    <x v="3"/>
    <x v="0"/>
    <n v="0.5"/>
    <n v="0.1"/>
  </r>
  <r>
    <x v="6507"/>
    <s v="US-2018-128909"/>
    <x v="790"/>
    <d v="2018-10-11T00:00:00"/>
    <s v="Second Class"/>
    <s v="SP-20545"/>
    <x v="259"/>
    <x v="1"/>
    <x v="0"/>
    <s v="Philadelphia"/>
    <x v="9"/>
    <n v="19143"/>
    <x v="3"/>
    <s v="FUR-FU-10004071"/>
    <x v="0"/>
    <x v="5"/>
    <x v="575"/>
    <x v="4502"/>
    <n v="4"/>
    <n v="0.2"/>
    <x v="5306"/>
    <x v="3"/>
    <x v="0"/>
    <n v="0.5"/>
    <n v="0.1"/>
  </r>
  <r>
    <x v="6508"/>
    <s v="CA-2019-102197"/>
    <x v="698"/>
    <d v="2019-12-26T00:00:00"/>
    <s v="Standard Class"/>
    <s v="DK-13150"/>
    <x v="83"/>
    <x v="1"/>
    <x v="0"/>
    <s v="New York City"/>
    <x v="15"/>
    <n v="10009"/>
    <x v="3"/>
    <s v="OFF-PA-10001970"/>
    <x v="1"/>
    <x v="10"/>
    <x v="366"/>
    <x v="1007"/>
    <n v="5"/>
    <n v="0"/>
    <x v="1046"/>
    <x v="3"/>
    <x v="0"/>
    <n v="0.33333333333333331"/>
    <n v="0.2"/>
  </r>
  <r>
    <x v="6509"/>
    <s v="CA-2019-102197"/>
    <x v="698"/>
    <d v="2019-12-26T00:00:00"/>
    <s v="Standard Class"/>
    <s v="DK-13150"/>
    <x v="83"/>
    <x v="1"/>
    <x v="0"/>
    <s v="New York City"/>
    <x v="15"/>
    <n v="10009"/>
    <x v="3"/>
    <s v="OFF-BI-10001524"/>
    <x v="1"/>
    <x v="8"/>
    <x v="301"/>
    <x v="4503"/>
    <n v="3"/>
    <n v="0.2"/>
    <x v="5307"/>
    <x v="3"/>
    <x v="0"/>
    <n v="0.33333333333333331"/>
    <n v="0.2"/>
  </r>
  <r>
    <x v="6510"/>
    <s v="CA-2019-102197"/>
    <x v="698"/>
    <d v="2019-12-26T00:00:00"/>
    <s v="Standard Class"/>
    <s v="DK-13150"/>
    <x v="83"/>
    <x v="1"/>
    <x v="0"/>
    <s v="New York City"/>
    <x v="15"/>
    <n v="10009"/>
    <x v="3"/>
    <s v="OFF-PA-10004156"/>
    <x v="1"/>
    <x v="10"/>
    <x v="750"/>
    <x v="887"/>
    <n v="3"/>
    <n v="0"/>
    <x v="920"/>
    <x v="3"/>
    <x v="0"/>
    <n v="0.33333333333333331"/>
    <n v="0.2"/>
  </r>
  <r>
    <x v="6511"/>
    <s v="CA-2019-167640"/>
    <x v="904"/>
    <d v="2019-03-10T00:00:00"/>
    <s v="Standard Class"/>
    <s v="FC-14245"/>
    <x v="763"/>
    <x v="2"/>
    <x v="0"/>
    <s v="San Francisco"/>
    <x v="1"/>
    <n v="94109"/>
    <x v="1"/>
    <s v="OFF-AR-10003158"/>
    <x v="1"/>
    <x v="6"/>
    <x v="703"/>
    <x v="1708"/>
    <n v="6"/>
    <n v="0"/>
    <x v="5308"/>
    <x v="1"/>
    <x v="0"/>
    <n v="0.25"/>
    <n v="7.1428571428571425E-2"/>
  </r>
  <r>
    <x v="6512"/>
    <s v="CA-2019-167640"/>
    <x v="904"/>
    <d v="2019-03-10T00:00:00"/>
    <s v="Standard Class"/>
    <s v="FC-14245"/>
    <x v="763"/>
    <x v="2"/>
    <x v="0"/>
    <s v="San Francisco"/>
    <x v="1"/>
    <n v="94109"/>
    <x v="1"/>
    <s v="OFF-LA-10004559"/>
    <x v="1"/>
    <x v="2"/>
    <x v="1349"/>
    <x v="132"/>
    <n v="4"/>
    <n v="0"/>
    <x v="2084"/>
    <x v="1"/>
    <x v="0"/>
    <n v="0.25"/>
    <n v="7.1428571428571425E-2"/>
  </r>
  <r>
    <x v="6513"/>
    <s v="CA-2019-167640"/>
    <x v="904"/>
    <d v="2019-03-10T00:00:00"/>
    <s v="Standard Class"/>
    <s v="FC-14245"/>
    <x v="763"/>
    <x v="2"/>
    <x v="0"/>
    <s v="San Francisco"/>
    <x v="1"/>
    <n v="94109"/>
    <x v="1"/>
    <s v="OFF-PA-10001033"/>
    <x v="1"/>
    <x v="10"/>
    <x v="1509"/>
    <x v="2357"/>
    <n v="7"/>
    <n v="0"/>
    <x v="2561"/>
    <x v="1"/>
    <x v="0"/>
    <n v="0.25"/>
    <n v="7.1428571428571425E-2"/>
  </r>
  <r>
    <x v="6514"/>
    <s v="CA-2019-167640"/>
    <x v="904"/>
    <d v="2019-03-10T00:00:00"/>
    <s v="Standard Class"/>
    <s v="FC-14245"/>
    <x v="763"/>
    <x v="2"/>
    <x v="0"/>
    <s v="San Francisco"/>
    <x v="1"/>
    <n v="94109"/>
    <x v="1"/>
    <s v="TEC-PH-10001336"/>
    <x v="2"/>
    <x v="7"/>
    <x v="950"/>
    <x v="4504"/>
    <n v="2"/>
    <n v="0.2"/>
    <x v="5309"/>
    <x v="1"/>
    <x v="0"/>
    <n v="0.25"/>
    <n v="7.1428571428571425E-2"/>
  </r>
  <r>
    <x v="6515"/>
    <s v="US-2019-116652"/>
    <x v="175"/>
    <d v="2019-09-19T00:00:00"/>
    <s v="Standard Class"/>
    <s v="RD-19480"/>
    <x v="502"/>
    <x v="0"/>
    <x v="0"/>
    <s v="San Francisco"/>
    <x v="1"/>
    <n v="94122"/>
    <x v="1"/>
    <s v="FUR-CH-10002961"/>
    <x v="0"/>
    <x v="1"/>
    <x v="948"/>
    <x v="287"/>
    <n v="3"/>
    <n v="0.2"/>
    <x v="232"/>
    <x v="1"/>
    <x v="0"/>
    <n v="0.2"/>
    <n v="6.6666666666666666E-2"/>
  </r>
  <r>
    <x v="6516"/>
    <s v="US-2019-116652"/>
    <x v="175"/>
    <d v="2019-09-19T00:00:00"/>
    <s v="Standard Class"/>
    <s v="RD-19480"/>
    <x v="502"/>
    <x v="0"/>
    <x v="0"/>
    <s v="San Francisco"/>
    <x v="1"/>
    <n v="94122"/>
    <x v="1"/>
    <s v="FUR-FU-10001488"/>
    <x v="0"/>
    <x v="5"/>
    <x v="1049"/>
    <x v="4505"/>
    <n v="5"/>
    <n v="0"/>
    <x v="5310"/>
    <x v="1"/>
    <x v="0"/>
    <n v="0.2"/>
    <n v="6.6666666666666666E-2"/>
  </r>
  <r>
    <x v="6517"/>
    <s v="US-2019-116652"/>
    <x v="175"/>
    <d v="2019-09-19T00:00:00"/>
    <s v="Standard Class"/>
    <s v="RD-19480"/>
    <x v="502"/>
    <x v="0"/>
    <x v="0"/>
    <s v="San Francisco"/>
    <x v="1"/>
    <n v="94122"/>
    <x v="1"/>
    <s v="OFF-AR-10001915"/>
    <x v="1"/>
    <x v="6"/>
    <x v="1057"/>
    <x v="4506"/>
    <n v="10"/>
    <n v="0"/>
    <x v="5311"/>
    <x v="1"/>
    <x v="0"/>
    <n v="0.2"/>
    <n v="6.6666666666666666E-2"/>
  </r>
  <r>
    <x v="6518"/>
    <s v="US-2019-116652"/>
    <x v="175"/>
    <d v="2019-09-19T00:00:00"/>
    <s v="Standard Class"/>
    <s v="RD-19480"/>
    <x v="502"/>
    <x v="0"/>
    <x v="0"/>
    <s v="San Francisco"/>
    <x v="1"/>
    <n v="94122"/>
    <x v="1"/>
    <s v="OFF-AP-10001205"/>
    <x v="1"/>
    <x v="9"/>
    <x v="1294"/>
    <x v="4507"/>
    <n v="2"/>
    <n v="0"/>
    <x v="5312"/>
    <x v="1"/>
    <x v="0"/>
    <n v="0.2"/>
    <n v="6.6666666666666666E-2"/>
  </r>
  <r>
    <x v="6519"/>
    <s v="US-2019-116652"/>
    <x v="175"/>
    <d v="2019-09-19T00:00:00"/>
    <s v="Standard Class"/>
    <s v="RD-19480"/>
    <x v="502"/>
    <x v="0"/>
    <x v="0"/>
    <s v="San Francisco"/>
    <x v="1"/>
    <n v="94122"/>
    <x v="1"/>
    <s v="OFF-BI-10004528"/>
    <x v="1"/>
    <x v="8"/>
    <x v="473"/>
    <x v="3794"/>
    <n v="1"/>
    <n v="0.2"/>
    <x v="4353"/>
    <x v="1"/>
    <x v="0"/>
    <n v="0.2"/>
    <n v="6.6666666666666666E-2"/>
  </r>
  <r>
    <x v="6520"/>
    <s v="CA-2019-138289"/>
    <x v="1034"/>
    <d v="2019-01-18T00:00:00"/>
    <s v="Second Class"/>
    <s v="AR-10540"/>
    <x v="481"/>
    <x v="0"/>
    <x v="0"/>
    <s v="Jackson"/>
    <x v="12"/>
    <n v="49201"/>
    <x v="2"/>
    <s v="OFF-BI-10004995"/>
    <x v="1"/>
    <x v="8"/>
    <x v="316"/>
    <x v="4508"/>
    <n v="4"/>
    <n v="0"/>
    <x v="5313"/>
    <x v="2"/>
    <x v="0"/>
    <n v="0.33333333333333331"/>
    <n v="0.1111111111111111"/>
  </r>
  <r>
    <x v="6521"/>
    <s v="CA-2019-138289"/>
    <x v="1034"/>
    <d v="2019-01-18T00:00:00"/>
    <s v="Second Class"/>
    <s v="AR-10540"/>
    <x v="481"/>
    <x v="0"/>
    <x v="0"/>
    <s v="Jackson"/>
    <x v="12"/>
    <n v="49201"/>
    <x v="2"/>
    <s v="FUR-CH-10004626"/>
    <x v="0"/>
    <x v="1"/>
    <x v="1706"/>
    <x v="3722"/>
    <n v="3"/>
    <n v="0"/>
    <x v="4257"/>
    <x v="2"/>
    <x v="0"/>
    <n v="0.33333333333333331"/>
    <n v="0.1111111111111111"/>
  </r>
  <r>
    <x v="6522"/>
    <s v="CA-2019-138289"/>
    <x v="1034"/>
    <d v="2019-01-18T00:00:00"/>
    <s v="Second Class"/>
    <s v="AR-10540"/>
    <x v="481"/>
    <x v="0"/>
    <x v="0"/>
    <s v="Jackson"/>
    <x v="12"/>
    <n v="49201"/>
    <x v="2"/>
    <s v="OFF-PA-10001260"/>
    <x v="1"/>
    <x v="10"/>
    <x v="1778"/>
    <x v="4509"/>
    <n v="7"/>
    <n v="0"/>
    <x v="5314"/>
    <x v="2"/>
    <x v="0"/>
    <n v="0.33333333333333331"/>
    <n v="0.1111111111111111"/>
  </r>
  <r>
    <x v="6523"/>
    <s v="CA-2018-129308"/>
    <x v="274"/>
    <d v="2018-07-13T00:00:00"/>
    <s v="Standard Class"/>
    <s v="CC-12100"/>
    <x v="385"/>
    <x v="2"/>
    <x v="0"/>
    <s v="Philadelphia"/>
    <x v="9"/>
    <n v="19120"/>
    <x v="3"/>
    <s v="OFF-LA-10002945"/>
    <x v="1"/>
    <x v="2"/>
    <x v="1612"/>
    <x v="1973"/>
    <n v="2"/>
    <n v="0.2"/>
    <x v="5315"/>
    <x v="3"/>
    <x v="0"/>
    <n v="0.25"/>
    <n v="7.6923076923076927E-2"/>
  </r>
  <r>
    <x v="6524"/>
    <s v="CA-2018-129308"/>
    <x v="274"/>
    <d v="2018-07-13T00:00:00"/>
    <s v="Standard Class"/>
    <s v="CC-12100"/>
    <x v="385"/>
    <x v="2"/>
    <x v="0"/>
    <s v="Philadelphia"/>
    <x v="9"/>
    <n v="19120"/>
    <x v="3"/>
    <s v="TEC-PH-10002310"/>
    <x v="2"/>
    <x v="7"/>
    <x v="959"/>
    <x v="4510"/>
    <n v="1"/>
    <n v="0.4"/>
    <x v="4641"/>
    <x v="3"/>
    <x v="0"/>
    <n v="0.25"/>
    <n v="7.6923076923076927E-2"/>
  </r>
  <r>
    <x v="6525"/>
    <s v="CA-2018-129308"/>
    <x v="274"/>
    <d v="2018-07-13T00:00:00"/>
    <s v="Standard Class"/>
    <s v="CC-12100"/>
    <x v="385"/>
    <x v="2"/>
    <x v="0"/>
    <s v="Philadelphia"/>
    <x v="9"/>
    <n v="19120"/>
    <x v="3"/>
    <s v="OFF-BI-10001525"/>
    <x v="1"/>
    <x v="8"/>
    <x v="31"/>
    <x v="3517"/>
    <n v="5"/>
    <n v="0.7"/>
    <x v="4004"/>
    <x v="3"/>
    <x v="0"/>
    <n v="0.25"/>
    <n v="7.6923076923076927E-2"/>
  </r>
  <r>
    <x v="6526"/>
    <s v="CA-2018-129308"/>
    <x v="274"/>
    <d v="2018-07-13T00:00:00"/>
    <s v="Standard Class"/>
    <s v="CC-12100"/>
    <x v="385"/>
    <x v="2"/>
    <x v="0"/>
    <s v="Philadelphia"/>
    <x v="9"/>
    <n v="19120"/>
    <x v="3"/>
    <s v="OFF-BI-10001308"/>
    <x v="1"/>
    <x v="8"/>
    <x v="1360"/>
    <x v="4511"/>
    <n v="5"/>
    <n v="0.7"/>
    <x v="5316"/>
    <x v="3"/>
    <x v="0"/>
    <n v="0.25"/>
    <n v="7.6923076923076927E-2"/>
  </r>
  <r>
    <x v="6527"/>
    <s v="CA-2018-157791"/>
    <x v="443"/>
    <d v="2018-12-28T00:00:00"/>
    <s v="Second Class"/>
    <s v="CA-11965"/>
    <x v="662"/>
    <x v="1"/>
    <x v="0"/>
    <s v="Warwick"/>
    <x v="34"/>
    <n v="2886"/>
    <x v="3"/>
    <s v="TEC-CO-10002095"/>
    <x v="2"/>
    <x v="16"/>
    <x v="615"/>
    <x v="4117"/>
    <n v="4"/>
    <n v="0"/>
    <x v="5317"/>
    <x v="3"/>
    <x v="0"/>
    <n v="1"/>
    <n v="0.1"/>
  </r>
  <r>
    <x v="6528"/>
    <s v="CA-2016-146864"/>
    <x v="1091"/>
    <d v="2016-12-26T00:00:00"/>
    <s v="Standard Class"/>
    <s v="BT-11530"/>
    <x v="404"/>
    <x v="2"/>
    <x v="0"/>
    <s v="New York City"/>
    <x v="15"/>
    <n v="10024"/>
    <x v="3"/>
    <s v="OFF-ST-10004946"/>
    <x v="1"/>
    <x v="4"/>
    <x v="1779"/>
    <x v="4512"/>
    <n v="4"/>
    <n v="0"/>
    <x v="5318"/>
    <x v="3"/>
    <x v="0"/>
    <n v="1"/>
    <n v="0.1"/>
  </r>
  <r>
    <x v="6529"/>
    <s v="CA-2016-103744"/>
    <x v="1116"/>
    <d v="2016-02-27T00:00:00"/>
    <s v="Standard Class"/>
    <s v="MG-17875"/>
    <x v="675"/>
    <x v="2"/>
    <x v="0"/>
    <s v="El Paso"/>
    <x v="5"/>
    <n v="79907"/>
    <x v="2"/>
    <s v="OFF-LA-10004425"/>
    <x v="1"/>
    <x v="2"/>
    <x v="859"/>
    <x v="4513"/>
    <n v="3"/>
    <n v="0.2"/>
    <x v="5319"/>
    <x v="2"/>
    <x v="1"/>
    <n v="0.5"/>
    <n v="0.14285714285714285"/>
  </r>
  <r>
    <x v="6530"/>
    <s v="CA-2016-103744"/>
    <x v="1116"/>
    <d v="2016-02-27T00:00:00"/>
    <s v="Standard Class"/>
    <s v="MG-17875"/>
    <x v="675"/>
    <x v="2"/>
    <x v="0"/>
    <s v="El Paso"/>
    <x v="5"/>
    <n v="79907"/>
    <x v="2"/>
    <s v="OFF-BI-10000320"/>
    <x v="1"/>
    <x v="8"/>
    <x v="776"/>
    <x v="4514"/>
    <n v="3"/>
    <n v="0.8"/>
    <x v="5320"/>
    <x v="2"/>
    <x v="1"/>
    <n v="0.5"/>
    <n v="0.14285714285714285"/>
  </r>
  <r>
    <x v="6531"/>
    <s v="US-2019-107384"/>
    <x v="769"/>
    <d v="2019-12-08T00:00:00"/>
    <s v="Standard Class"/>
    <s v="TP-21130"/>
    <x v="236"/>
    <x v="0"/>
    <x v="0"/>
    <s v="Rochester"/>
    <x v="11"/>
    <n v="55901"/>
    <x v="2"/>
    <s v="OFF-AR-10001315"/>
    <x v="1"/>
    <x v="6"/>
    <x v="1029"/>
    <x v="3454"/>
    <n v="5"/>
    <n v="0"/>
    <x v="5321"/>
    <x v="2"/>
    <x v="0"/>
    <n v="0.33333333333333331"/>
    <n v="6.25E-2"/>
  </r>
  <r>
    <x v="6532"/>
    <s v="US-2019-107384"/>
    <x v="769"/>
    <d v="2019-12-08T00:00:00"/>
    <s v="Standard Class"/>
    <s v="TP-21130"/>
    <x v="236"/>
    <x v="0"/>
    <x v="0"/>
    <s v="Rochester"/>
    <x v="11"/>
    <n v="55901"/>
    <x v="2"/>
    <s v="TEC-AC-10004595"/>
    <x v="2"/>
    <x v="11"/>
    <x v="1769"/>
    <x v="4515"/>
    <n v="1"/>
    <n v="0"/>
    <x v="5322"/>
    <x v="2"/>
    <x v="0"/>
    <n v="0.33333333333333331"/>
    <n v="6.25E-2"/>
  </r>
  <r>
    <x v="6533"/>
    <s v="US-2019-107384"/>
    <x v="769"/>
    <d v="2019-12-08T00:00:00"/>
    <s v="Standard Class"/>
    <s v="TP-21130"/>
    <x v="236"/>
    <x v="0"/>
    <x v="0"/>
    <s v="Rochester"/>
    <x v="11"/>
    <n v="55901"/>
    <x v="2"/>
    <s v="TEC-AC-10001539"/>
    <x v="2"/>
    <x v="11"/>
    <x v="1585"/>
    <x v="4516"/>
    <n v="5"/>
    <n v="0"/>
    <x v="5323"/>
    <x v="2"/>
    <x v="0"/>
    <n v="0.33333333333333331"/>
    <n v="6.25E-2"/>
  </r>
  <r>
    <x v="6534"/>
    <s v="CA-2016-128209"/>
    <x v="664"/>
    <d v="2016-11-22T00:00:00"/>
    <s v="Standard Class"/>
    <s v="GT-14710"/>
    <x v="218"/>
    <x v="0"/>
    <x v="0"/>
    <s v="Buffalo"/>
    <x v="15"/>
    <n v="14215"/>
    <x v="3"/>
    <s v="OFF-BI-10001359"/>
    <x v="1"/>
    <x v="8"/>
    <x v="1162"/>
    <x v="4517"/>
    <n v="3"/>
    <n v="0.2"/>
    <x v="5324"/>
    <x v="3"/>
    <x v="0"/>
    <n v="0.5"/>
    <n v="3.4482758620689655E-2"/>
  </r>
  <r>
    <x v="6535"/>
    <s v="CA-2016-128209"/>
    <x v="664"/>
    <d v="2016-11-22T00:00:00"/>
    <s v="Standard Class"/>
    <s v="GT-14710"/>
    <x v="218"/>
    <x v="0"/>
    <x v="0"/>
    <s v="Buffalo"/>
    <x v="15"/>
    <n v="14215"/>
    <x v="3"/>
    <s v="FUR-BO-10002213"/>
    <x v="0"/>
    <x v="0"/>
    <x v="1232"/>
    <x v="4518"/>
    <n v="10"/>
    <n v="0.2"/>
    <x v="5325"/>
    <x v="3"/>
    <x v="0"/>
    <n v="0.5"/>
    <n v="3.4482758620689655E-2"/>
  </r>
  <r>
    <x v="6536"/>
    <s v="CA-2016-169684"/>
    <x v="22"/>
    <d v="2016-10-23T00:00:00"/>
    <s v="First Class"/>
    <s v="FH-14365"/>
    <x v="92"/>
    <x v="1"/>
    <x v="0"/>
    <s v="Knoxville"/>
    <x v="18"/>
    <n v="37918"/>
    <x v="0"/>
    <s v="FUR-TA-10003008"/>
    <x v="0"/>
    <x v="3"/>
    <x v="955"/>
    <x v="4238"/>
    <n v="3"/>
    <n v="0.4"/>
    <x v="4946"/>
    <x v="0"/>
    <x v="0"/>
    <n v="0.5"/>
    <n v="7.6923076923076927E-2"/>
  </r>
  <r>
    <x v="6537"/>
    <s v="CA-2016-169684"/>
    <x v="22"/>
    <d v="2016-10-23T00:00:00"/>
    <s v="First Class"/>
    <s v="FH-14365"/>
    <x v="92"/>
    <x v="1"/>
    <x v="0"/>
    <s v="Knoxville"/>
    <x v="18"/>
    <n v="37918"/>
    <x v="0"/>
    <s v="OFF-ST-10000934"/>
    <x v="1"/>
    <x v="4"/>
    <x v="356"/>
    <x v="2066"/>
    <n v="3"/>
    <n v="0.2"/>
    <x v="5326"/>
    <x v="0"/>
    <x v="0"/>
    <n v="0.5"/>
    <n v="7.6923076923076927E-2"/>
  </r>
  <r>
    <x v="6538"/>
    <s v="CA-2017-109862"/>
    <x v="969"/>
    <d v="2017-10-30T00:00:00"/>
    <s v="Standard Class"/>
    <s v="HK-14890"/>
    <x v="96"/>
    <x v="1"/>
    <x v="0"/>
    <s v="Newark"/>
    <x v="13"/>
    <n v="19711"/>
    <x v="3"/>
    <s v="TEC-PH-10004042"/>
    <x v="2"/>
    <x v="7"/>
    <x v="558"/>
    <x v="4519"/>
    <n v="1"/>
    <n v="0"/>
    <x v="5327"/>
    <x v="3"/>
    <x v="0"/>
    <n v="0.5"/>
    <n v="6.6666666666666666E-2"/>
  </r>
  <r>
    <x v="6539"/>
    <s v="CA-2017-109862"/>
    <x v="969"/>
    <d v="2017-10-30T00:00:00"/>
    <s v="Standard Class"/>
    <s v="HK-14890"/>
    <x v="96"/>
    <x v="1"/>
    <x v="0"/>
    <s v="Newark"/>
    <x v="13"/>
    <n v="19711"/>
    <x v="3"/>
    <s v="FUR-CH-10002439"/>
    <x v="0"/>
    <x v="1"/>
    <x v="1325"/>
    <x v="4520"/>
    <n v="5"/>
    <n v="0"/>
    <x v="5328"/>
    <x v="3"/>
    <x v="0"/>
    <n v="0.5"/>
    <n v="6.6666666666666666E-2"/>
  </r>
  <r>
    <x v="6540"/>
    <s v="US-2019-107888"/>
    <x v="673"/>
    <d v="2019-11-19T00:00:00"/>
    <s v="First Class"/>
    <s v="CC-12220"/>
    <x v="417"/>
    <x v="0"/>
    <x v="0"/>
    <s v="Seattle"/>
    <x v="4"/>
    <n v="98103"/>
    <x v="1"/>
    <s v="OFF-PA-10001363"/>
    <x v="1"/>
    <x v="10"/>
    <x v="1625"/>
    <x v="4521"/>
    <n v="6"/>
    <n v="0"/>
    <x v="5329"/>
    <x v="1"/>
    <x v="1"/>
    <n v="0.25"/>
    <n v="4.5454545454545456E-2"/>
  </r>
  <r>
    <x v="6541"/>
    <s v="US-2019-107888"/>
    <x v="673"/>
    <d v="2019-11-19T00:00:00"/>
    <s v="First Class"/>
    <s v="CC-12220"/>
    <x v="417"/>
    <x v="0"/>
    <x v="0"/>
    <s v="Seattle"/>
    <x v="4"/>
    <n v="98103"/>
    <x v="1"/>
    <s v="FUR-FU-10003394"/>
    <x v="0"/>
    <x v="5"/>
    <x v="583"/>
    <x v="1839"/>
    <n v="2"/>
    <n v="0"/>
    <x v="5330"/>
    <x v="1"/>
    <x v="1"/>
    <n v="0.25"/>
    <n v="4.5454545454545456E-2"/>
  </r>
  <r>
    <x v="6542"/>
    <s v="US-2019-107888"/>
    <x v="673"/>
    <d v="2019-11-19T00:00:00"/>
    <s v="First Class"/>
    <s v="CC-12220"/>
    <x v="417"/>
    <x v="0"/>
    <x v="0"/>
    <s v="Seattle"/>
    <x v="4"/>
    <n v="98103"/>
    <x v="1"/>
    <s v="TEC-PH-10003171"/>
    <x v="2"/>
    <x v="7"/>
    <x v="1504"/>
    <x v="4220"/>
    <n v="3"/>
    <n v="0.2"/>
    <x v="4923"/>
    <x v="1"/>
    <x v="1"/>
    <n v="0.25"/>
    <n v="4.5454545454545456E-2"/>
  </r>
  <r>
    <x v="6543"/>
    <s v="US-2019-107888"/>
    <x v="673"/>
    <d v="2019-11-19T00:00:00"/>
    <s v="First Class"/>
    <s v="CC-12220"/>
    <x v="417"/>
    <x v="0"/>
    <x v="0"/>
    <s v="Seattle"/>
    <x v="4"/>
    <n v="98103"/>
    <x v="1"/>
    <s v="OFF-ST-10003123"/>
    <x v="1"/>
    <x v="4"/>
    <x v="1277"/>
    <x v="3304"/>
    <n v="1"/>
    <n v="0"/>
    <x v="3729"/>
    <x v="1"/>
    <x v="1"/>
    <n v="0.25"/>
    <n v="4.5454545454545456E-2"/>
  </r>
  <r>
    <x v="6544"/>
    <s v="US-2019-154872"/>
    <x v="304"/>
    <d v="2019-05-18T00:00:00"/>
    <s v="Standard Class"/>
    <s v="DP-13000"/>
    <x v="24"/>
    <x v="0"/>
    <x v="0"/>
    <s v="Cleveland"/>
    <x v="24"/>
    <n v="44105"/>
    <x v="3"/>
    <s v="OFF-BI-10003007"/>
    <x v="1"/>
    <x v="8"/>
    <x v="1551"/>
    <x v="4522"/>
    <n v="5"/>
    <n v="0.7"/>
    <x v="5331"/>
    <x v="3"/>
    <x v="0"/>
    <n v="0.33333333333333331"/>
    <n v="5.8823529411764705E-2"/>
  </r>
  <r>
    <x v="6545"/>
    <s v="US-2019-154872"/>
    <x v="304"/>
    <d v="2019-05-18T00:00:00"/>
    <s v="Standard Class"/>
    <s v="DP-13000"/>
    <x v="24"/>
    <x v="0"/>
    <x v="0"/>
    <s v="Cleveland"/>
    <x v="24"/>
    <n v="44105"/>
    <x v="3"/>
    <s v="OFF-LA-10000973"/>
    <x v="1"/>
    <x v="2"/>
    <x v="834"/>
    <x v="1325"/>
    <n v="2"/>
    <n v="0.2"/>
    <x v="1382"/>
    <x v="3"/>
    <x v="0"/>
    <n v="0.33333333333333331"/>
    <n v="5.8823529411764705E-2"/>
  </r>
  <r>
    <x v="6546"/>
    <s v="US-2019-154872"/>
    <x v="304"/>
    <d v="2019-05-18T00:00:00"/>
    <s v="Standard Class"/>
    <s v="DP-13000"/>
    <x v="24"/>
    <x v="0"/>
    <x v="0"/>
    <s v="Cleveland"/>
    <x v="24"/>
    <n v="44105"/>
    <x v="3"/>
    <s v="OFF-PA-10000483"/>
    <x v="1"/>
    <x v="10"/>
    <x v="1681"/>
    <x v="1636"/>
    <n v="1"/>
    <n v="0.2"/>
    <x v="1733"/>
    <x v="3"/>
    <x v="0"/>
    <n v="0.33333333333333331"/>
    <n v="5.8823529411764705E-2"/>
  </r>
  <r>
    <x v="6547"/>
    <s v="CA-2016-113880"/>
    <x v="72"/>
    <d v="2016-03-05T00:00:00"/>
    <s v="Standard Class"/>
    <s v="VF-21715"/>
    <x v="665"/>
    <x v="2"/>
    <x v="0"/>
    <s v="Elmhurst"/>
    <x v="10"/>
    <n v="60126"/>
    <x v="2"/>
    <s v="FUR-CH-10000863"/>
    <x v="0"/>
    <x v="1"/>
    <x v="83"/>
    <x v="4523"/>
    <n v="6"/>
    <n v="0.3"/>
    <x v="5332"/>
    <x v="2"/>
    <x v="0"/>
    <n v="0.5"/>
    <n v="9.0909090909090912E-2"/>
  </r>
  <r>
    <x v="6548"/>
    <s v="CA-2016-113880"/>
    <x v="72"/>
    <d v="2016-03-05T00:00:00"/>
    <s v="Standard Class"/>
    <s v="VF-21715"/>
    <x v="665"/>
    <x v="2"/>
    <x v="0"/>
    <s v="Elmhurst"/>
    <x v="10"/>
    <n v="60126"/>
    <x v="2"/>
    <s v="OFF-PA-10003036"/>
    <x v="1"/>
    <x v="10"/>
    <x v="1739"/>
    <x v="1133"/>
    <n v="3"/>
    <n v="0.2"/>
    <x v="4654"/>
    <x v="2"/>
    <x v="0"/>
    <n v="0.5"/>
    <n v="9.0909090909090912E-2"/>
  </r>
  <r>
    <x v="6549"/>
    <s v="US-2017-164966"/>
    <x v="117"/>
    <d v="2017-08-01T00:00:00"/>
    <s v="First Class"/>
    <s v="GH-14410"/>
    <x v="689"/>
    <x v="2"/>
    <x v="0"/>
    <s v="Lakeville"/>
    <x v="11"/>
    <n v="55044"/>
    <x v="2"/>
    <s v="FUR-CH-10002304"/>
    <x v="0"/>
    <x v="1"/>
    <x v="790"/>
    <x v="4524"/>
    <n v="6"/>
    <n v="0"/>
    <x v="5333"/>
    <x v="2"/>
    <x v="0"/>
    <n v="1"/>
    <n v="5.8823529411764705E-2"/>
  </r>
  <r>
    <x v="6550"/>
    <s v="CA-2017-126739"/>
    <x v="549"/>
    <d v="2017-11-03T00:00:00"/>
    <s v="Second Class"/>
    <s v="JH-16180"/>
    <x v="423"/>
    <x v="0"/>
    <x v="0"/>
    <s v="New York City"/>
    <x v="15"/>
    <n v="10035"/>
    <x v="3"/>
    <s v="FUR-CH-10000422"/>
    <x v="0"/>
    <x v="1"/>
    <x v="1441"/>
    <x v="4525"/>
    <n v="4"/>
    <n v="0.1"/>
    <x v="5334"/>
    <x v="3"/>
    <x v="0"/>
    <n v="1"/>
    <n v="0.2"/>
  </r>
  <r>
    <x v="6551"/>
    <s v="CA-2019-161578"/>
    <x v="819"/>
    <d v="2019-12-21T00:00:00"/>
    <s v="Second Class"/>
    <s v="RB-19465"/>
    <x v="46"/>
    <x v="2"/>
    <x v="0"/>
    <s v="Los Angeles"/>
    <x v="1"/>
    <n v="90036"/>
    <x v="1"/>
    <s v="OFF-PA-10002986"/>
    <x v="1"/>
    <x v="10"/>
    <x v="482"/>
    <x v="522"/>
    <n v="2"/>
    <n v="0"/>
    <x v="534"/>
    <x v="1"/>
    <x v="0"/>
    <n v="0.5"/>
    <n v="4.3478260869565216E-2"/>
  </r>
  <r>
    <x v="6552"/>
    <s v="CA-2019-161578"/>
    <x v="819"/>
    <d v="2019-12-21T00:00:00"/>
    <s v="Second Class"/>
    <s v="RB-19465"/>
    <x v="46"/>
    <x v="2"/>
    <x v="0"/>
    <s v="Los Angeles"/>
    <x v="1"/>
    <n v="90036"/>
    <x v="1"/>
    <s v="OFF-ST-10002289"/>
    <x v="1"/>
    <x v="4"/>
    <x v="960"/>
    <x v="1237"/>
    <n v="5"/>
    <n v="0"/>
    <x v="1284"/>
    <x v="1"/>
    <x v="0"/>
    <n v="0.5"/>
    <n v="4.3478260869565216E-2"/>
  </r>
  <r>
    <x v="6553"/>
    <s v="CA-2016-137092"/>
    <x v="22"/>
    <d v="2016-10-22T00:00:00"/>
    <s v="Second Class"/>
    <s v="LS-16975"/>
    <x v="60"/>
    <x v="2"/>
    <x v="0"/>
    <s v="Chicago"/>
    <x v="10"/>
    <n v="60653"/>
    <x v="2"/>
    <s v="TEC-AC-10001606"/>
    <x v="2"/>
    <x v="11"/>
    <x v="590"/>
    <x v="1895"/>
    <n v="4"/>
    <n v="0.2"/>
    <x v="5335"/>
    <x v="2"/>
    <x v="0"/>
    <n v="0.2"/>
    <n v="4.5454545454545456E-2"/>
  </r>
  <r>
    <x v="6554"/>
    <s v="CA-2016-137092"/>
    <x v="22"/>
    <d v="2016-10-22T00:00:00"/>
    <s v="Second Class"/>
    <s v="LS-16975"/>
    <x v="60"/>
    <x v="2"/>
    <x v="0"/>
    <s v="Chicago"/>
    <x v="10"/>
    <n v="60653"/>
    <x v="2"/>
    <s v="OFF-ST-10003805"/>
    <x v="1"/>
    <x v="4"/>
    <x v="1660"/>
    <x v="4526"/>
    <n v="3"/>
    <n v="0.2"/>
    <x v="5336"/>
    <x v="2"/>
    <x v="0"/>
    <n v="0.2"/>
    <n v="4.5454545454545456E-2"/>
  </r>
  <r>
    <x v="6555"/>
    <s v="CA-2016-137092"/>
    <x v="22"/>
    <d v="2016-10-22T00:00:00"/>
    <s v="Second Class"/>
    <s v="LS-16975"/>
    <x v="60"/>
    <x v="2"/>
    <x v="0"/>
    <s v="Chicago"/>
    <x v="10"/>
    <n v="60653"/>
    <x v="2"/>
    <s v="OFF-PA-10002109"/>
    <x v="1"/>
    <x v="10"/>
    <x v="1780"/>
    <x v="4527"/>
    <n v="1"/>
    <n v="0.2"/>
    <x v="5337"/>
    <x v="2"/>
    <x v="0"/>
    <n v="0.2"/>
    <n v="4.5454545454545456E-2"/>
  </r>
  <r>
    <x v="6556"/>
    <s v="CA-2016-137092"/>
    <x v="22"/>
    <d v="2016-10-22T00:00:00"/>
    <s v="Second Class"/>
    <s v="LS-16975"/>
    <x v="60"/>
    <x v="2"/>
    <x v="0"/>
    <s v="Chicago"/>
    <x v="10"/>
    <n v="60653"/>
    <x v="2"/>
    <s v="OFF-BI-10000632"/>
    <x v="1"/>
    <x v="8"/>
    <x v="1297"/>
    <x v="4528"/>
    <n v="1"/>
    <n v="0.8"/>
    <x v="5338"/>
    <x v="2"/>
    <x v="0"/>
    <n v="0.2"/>
    <n v="4.5454545454545456E-2"/>
  </r>
  <r>
    <x v="6557"/>
    <s v="CA-2016-137092"/>
    <x v="22"/>
    <d v="2016-10-22T00:00:00"/>
    <s v="Second Class"/>
    <s v="LS-16975"/>
    <x v="60"/>
    <x v="2"/>
    <x v="0"/>
    <s v="Chicago"/>
    <x v="10"/>
    <n v="60653"/>
    <x v="2"/>
    <s v="OFF-LA-10003510"/>
    <x v="1"/>
    <x v="2"/>
    <x v="580"/>
    <x v="4529"/>
    <n v="1"/>
    <n v="0.2"/>
    <x v="5339"/>
    <x v="2"/>
    <x v="0"/>
    <n v="0.2"/>
    <n v="4.5454545454545456E-2"/>
  </r>
  <r>
    <x v="6558"/>
    <s v="CA-2017-166947"/>
    <x v="1117"/>
    <d v="2017-06-10T00:00:00"/>
    <s v="Standard Class"/>
    <s v="EB-13750"/>
    <x v="494"/>
    <x v="1"/>
    <x v="0"/>
    <s v="Buffalo"/>
    <x v="15"/>
    <n v="14215"/>
    <x v="3"/>
    <s v="FUR-CH-10004997"/>
    <x v="0"/>
    <x v="1"/>
    <x v="499"/>
    <x v="4530"/>
    <n v="9"/>
    <n v="0.1"/>
    <x v="5340"/>
    <x v="3"/>
    <x v="0"/>
    <n v="1"/>
    <n v="0.05"/>
  </r>
  <r>
    <x v="6559"/>
    <s v="CA-2018-160941"/>
    <x v="658"/>
    <d v="2018-07-26T00:00:00"/>
    <s v="Standard Class"/>
    <s v="DK-12835"/>
    <x v="460"/>
    <x v="1"/>
    <x v="0"/>
    <s v="Roseville"/>
    <x v="1"/>
    <n v="95661"/>
    <x v="1"/>
    <s v="OFF-EN-10003001"/>
    <x v="1"/>
    <x v="12"/>
    <x v="964"/>
    <x v="4531"/>
    <n v="5"/>
    <n v="0"/>
    <x v="5341"/>
    <x v="1"/>
    <x v="0"/>
    <n v="0.5"/>
    <n v="3.7037037037037035E-2"/>
  </r>
  <r>
    <x v="6560"/>
    <s v="CA-2018-160941"/>
    <x v="658"/>
    <d v="2018-07-26T00:00:00"/>
    <s v="Standard Class"/>
    <s v="DK-12835"/>
    <x v="460"/>
    <x v="1"/>
    <x v="0"/>
    <s v="Roseville"/>
    <x v="1"/>
    <n v="95661"/>
    <x v="1"/>
    <s v="OFF-LA-10003766"/>
    <x v="1"/>
    <x v="2"/>
    <x v="365"/>
    <x v="982"/>
    <n v="1"/>
    <n v="0"/>
    <x v="1020"/>
    <x v="1"/>
    <x v="0"/>
    <n v="0.5"/>
    <n v="3.7037037037037035E-2"/>
  </r>
  <r>
    <x v="6561"/>
    <s v="CA-2019-144680"/>
    <x v="185"/>
    <d v="2019-04-02T00:00:00"/>
    <s v="First Class"/>
    <s v="SC-20260"/>
    <x v="609"/>
    <x v="1"/>
    <x v="0"/>
    <s v="Arlington"/>
    <x v="5"/>
    <n v="76017"/>
    <x v="2"/>
    <s v="OFF-AP-10003040"/>
    <x v="1"/>
    <x v="9"/>
    <x v="730"/>
    <x v="4532"/>
    <n v="5"/>
    <n v="0.8"/>
    <x v="5342"/>
    <x v="2"/>
    <x v="0"/>
    <n v="1"/>
    <n v="5.5555555555555552E-2"/>
  </r>
  <r>
    <x v="6562"/>
    <s v="CA-2016-166086"/>
    <x v="1118"/>
    <d v="2016-05-12T00:00:00"/>
    <s v="Standard Class"/>
    <s v="CT-11995"/>
    <x v="564"/>
    <x v="0"/>
    <x v="0"/>
    <s v="Lawrence"/>
    <x v="31"/>
    <n v="1841"/>
    <x v="3"/>
    <s v="OFF-BI-10001078"/>
    <x v="1"/>
    <x v="8"/>
    <x v="61"/>
    <x v="4533"/>
    <n v="3"/>
    <n v="0"/>
    <x v="5343"/>
    <x v="3"/>
    <x v="0"/>
    <n v="0.25"/>
    <n v="5.5555555555555552E-2"/>
  </r>
  <r>
    <x v="6563"/>
    <s v="CA-2016-166086"/>
    <x v="1118"/>
    <d v="2016-05-12T00:00:00"/>
    <s v="Standard Class"/>
    <s v="CT-11995"/>
    <x v="564"/>
    <x v="0"/>
    <x v="0"/>
    <s v="Lawrence"/>
    <x v="31"/>
    <n v="1841"/>
    <x v="3"/>
    <s v="FUR-TA-10003469"/>
    <x v="0"/>
    <x v="3"/>
    <x v="1573"/>
    <x v="4534"/>
    <n v="2"/>
    <n v="0.3"/>
    <x v="5344"/>
    <x v="3"/>
    <x v="0"/>
    <n v="0.25"/>
    <n v="5.5555555555555552E-2"/>
  </r>
  <r>
    <x v="6564"/>
    <s v="CA-2016-166086"/>
    <x v="1118"/>
    <d v="2016-05-12T00:00:00"/>
    <s v="Standard Class"/>
    <s v="CT-11995"/>
    <x v="564"/>
    <x v="0"/>
    <x v="0"/>
    <s v="Lawrence"/>
    <x v="31"/>
    <n v="1841"/>
    <x v="3"/>
    <s v="OFF-AR-10002578"/>
    <x v="1"/>
    <x v="6"/>
    <x v="671"/>
    <x v="880"/>
    <n v="3"/>
    <n v="0"/>
    <x v="1032"/>
    <x v="3"/>
    <x v="0"/>
    <n v="0.25"/>
    <n v="5.5555555555555552E-2"/>
  </r>
  <r>
    <x v="6565"/>
    <s v="CA-2016-166086"/>
    <x v="1118"/>
    <d v="2016-05-12T00:00:00"/>
    <s v="Standard Class"/>
    <s v="CT-11995"/>
    <x v="564"/>
    <x v="0"/>
    <x v="0"/>
    <s v="Lawrence"/>
    <x v="31"/>
    <n v="1841"/>
    <x v="3"/>
    <s v="FUR-CH-10004675"/>
    <x v="0"/>
    <x v="1"/>
    <x v="635"/>
    <x v="1739"/>
    <n v="4"/>
    <n v="0"/>
    <x v="1846"/>
    <x v="3"/>
    <x v="0"/>
    <n v="0.25"/>
    <n v="5.5555555555555552E-2"/>
  </r>
  <r>
    <x v="6566"/>
    <s v="CA-2019-131282"/>
    <x v="1119"/>
    <d v="2019-02-08T00:00:00"/>
    <s v="Second Class"/>
    <s v="CB-12025"/>
    <x v="90"/>
    <x v="0"/>
    <x v="0"/>
    <s v="Waco"/>
    <x v="5"/>
    <n v="76706"/>
    <x v="2"/>
    <s v="OFF-BI-10004632"/>
    <x v="1"/>
    <x v="8"/>
    <x v="569"/>
    <x v="4535"/>
    <n v="4"/>
    <n v="0.8"/>
    <x v="5345"/>
    <x v="2"/>
    <x v="0"/>
    <n v="0.5"/>
    <n v="3.8461538461538464E-2"/>
  </r>
  <r>
    <x v="6567"/>
    <s v="CA-2019-131282"/>
    <x v="1119"/>
    <d v="2019-02-08T00:00:00"/>
    <s v="Second Class"/>
    <s v="CB-12025"/>
    <x v="90"/>
    <x v="0"/>
    <x v="0"/>
    <s v="Waco"/>
    <x v="5"/>
    <n v="76706"/>
    <x v="2"/>
    <s v="OFF-AR-10003087"/>
    <x v="1"/>
    <x v="6"/>
    <x v="772"/>
    <x v="4536"/>
    <n v="5"/>
    <n v="0.2"/>
    <x v="5346"/>
    <x v="2"/>
    <x v="0"/>
    <n v="0.5"/>
    <n v="3.8461538461538464E-2"/>
  </r>
  <r>
    <x v="6568"/>
    <s v="CA-2016-100678"/>
    <x v="891"/>
    <d v="2016-04-22T00:00:00"/>
    <s v="Standard Class"/>
    <s v="KM-16720"/>
    <x v="27"/>
    <x v="0"/>
    <x v="0"/>
    <s v="Houston"/>
    <x v="5"/>
    <n v="77095"/>
    <x v="2"/>
    <s v="OFF-AR-10001868"/>
    <x v="1"/>
    <x v="6"/>
    <x v="59"/>
    <x v="3794"/>
    <n v="2"/>
    <n v="0.2"/>
    <x v="5347"/>
    <x v="2"/>
    <x v="0"/>
    <n v="0.25"/>
    <n v="3.5714285714285712E-2"/>
  </r>
  <r>
    <x v="6569"/>
    <s v="CA-2016-100678"/>
    <x v="891"/>
    <d v="2016-04-22T00:00:00"/>
    <s v="Standard Class"/>
    <s v="KM-16720"/>
    <x v="27"/>
    <x v="0"/>
    <x v="0"/>
    <s v="Houston"/>
    <x v="5"/>
    <n v="77095"/>
    <x v="2"/>
    <s v="FUR-CH-10002602"/>
    <x v="0"/>
    <x v="1"/>
    <x v="291"/>
    <x v="2613"/>
    <n v="3"/>
    <n v="0.3"/>
    <x v="2877"/>
    <x v="2"/>
    <x v="0"/>
    <n v="0.25"/>
    <n v="3.5714285714285712E-2"/>
  </r>
  <r>
    <x v="6570"/>
    <s v="CA-2016-100678"/>
    <x v="891"/>
    <d v="2016-04-22T00:00:00"/>
    <s v="Standard Class"/>
    <s v="KM-16720"/>
    <x v="27"/>
    <x v="0"/>
    <x v="0"/>
    <s v="Houston"/>
    <x v="5"/>
    <n v="77095"/>
    <x v="2"/>
    <s v="OFF-EN-10000056"/>
    <x v="1"/>
    <x v="12"/>
    <x v="633"/>
    <x v="842"/>
    <n v="3"/>
    <n v="0.2"/>
    <x v="873"/>
    <x v="2"/>
    <x v="0"/>
    <n v="0.25"/>
    <n v="3.5714285714285712E-2"/>
  </r>
  <r>
    <x v="6571"/>
    <s v="CA-2016-100678"/>
    <x v="891"/>
    <d v="2016-04-22T00:00:00"/>
    <s v="Standard Class"/>
    <s v="KM-16720"/>
    <x v="27"/>
    <x v="0"/>
    <x v="0"/>
    <s v="Houston"/>
    <x v="5"/>
    <n v="77095"/>
    <x v="2"/>
    <s v="TEC-AC-10000474"/>
    <x v="2"/>
    <x v="11"/>
    <x v="1510"/>
    <x v="2671"/>
    <n v="3"/>
    <n v="0.2"/>
    <x v="2948"/>
    <x v="2"/>
    <x v="0"/>
    <n v="0.25"/>
    <n v="3.5714285714285712E-2"/>
  </r>
  <r>
    <x v="6572"/>
    <s v="CA-2018-161543"/>
    <x v="1120"/>
    <d v="2018-05-16T00:00:00"/>
    <s v="Standard Class"/>
    <s v="RD-19720"/>
    <x v="742"/>
    <x v="0"/>
    <x v="0"/>
    <s v="Seattle"/>
    <x v="4"/>
    <n v="98105"/>
    <x v="1"/>
    <s v="OFF-PA-10003971"/>
    <x v="1"/>
    <x v="10"/>
    <x v="1281"/>
    <x v="493"/>
    <n v="2"/>
    <n v="0"/>
    <x v="2181"/>
    <x v="1"/>
    <x v="0"/>
    <n v="1"/>
    <n v="0.05"/>
  </r>
  <r>
    <x v="6573"/>
    <s v="CA-2018-160535"/>
    <x v="881"/>
    <d v="2018-11-30T00:00:00"/>
    <s v="Standard Class"/>
    <s v="BP-11050"/>
    <x v="771"/>
    <x v="1"/>
    <x v="0"/>
    <s v="Plainfield"/>
    <x v="30"/>
    <n v="7060"/>
    <x v="3"/>
    <s v="OFF-ST-10000689"/>
    <x v="1"/>
    <x v="4"/>
    <x v="426"/>
    <x v="1626"/>
    <n v="4"/>
    <n v="0"/>
    <x v="1723"/>
    <x v="3"/>
    <x v="0"/>
    <n v="0.5"/>
    <n v="0.14285714285714285"/>
  </r>
  <r>
    <x v="6574"/>
    <s v="CA-2018-160535"/>
    <x v="881"/>
    <d v="2018-11-30T00:00:00"/>
    <s v="Standard Class"/>
    <s v="BP-11050"/>
    <x v="771"/>
    <x v="1"/>
    <x v="0"/>
    <s v="Plainfield"/>
    <x v="30"/>
    <n v="7060"/>
    <x v="3"/>
    <s v="TEC-MA-10004255"/>
    <x v="2"/>
    <x v="15"/>
    <x v="1781"/>
    <x v="4537"/>
    <n v="8"/>
    <n v="0"/>
    <x v="5348"/>
    <x v="3"/>
    <x v="0"/>
    <n v="0.5"/>
    <n v="0.14285714285714285"/>
  </r>
  <r>
    <x v="6575"/>
    <s v="CA-2019-123085"/>
    <x v="448"/>
    <d v="2019-03-08T00:00:00"/>
    <s v="Standard Class"/>
    <s v="EJ-13720"/>
    <x v="719"/>
    <x v="0"/>
    <x v="0"/>
    <s v="Los Angeles"/>
    <x v="1"/>
    <n v="90008"/>
    <x v="1"/>
    <s v="TEC-AC-10000990"/>
    <x v="2"/>
    <x v="11"/>
    <x v="1531"/>
    <x v="4538"/>
    <n v="8"/>
    <n v="0"/>
    <x v="5349"/>
    <x v="1"/>
    <x v="1"/>
    <n v="0.5"/>
    <n v="0.125"/>
  </r>
  <r>
    <x v="6576"/>
    <s v="CA-2019-123085"/>
    <x v="448"/>
    <d v="2019-03-08T00:00:00"/>
    <s v="Standard Class"/>
    <s v="EJ-13720"/>
    <x v="719"/>
    <x v="0"/>
    <x v="0"/>
    <s v="Los Angeles"/>
    <x v="1"/>
    <n v="90008"/>
    <x v="1"/>
    <s v="FUR-CH-10003968"/>
    <x v="0"/>
    <x v="1"/>
    <x v="56"/>
    <x v="3011"/>
    <n v="3"/>
    <n v="0.2"/>
    <x v="4362"/>
    <x v="1"/>
    <x v="1"/>
    <n v="0.5"/>
    <n v="0.125"/>
  </r>
  <r>
    <x v="6577"/>
    <s v="CA-2017-153752"/>
    <x v="401"/>
    <d v="2017-12-11T00:00:00"/>
    <s v="Second Class"/>
    <s v="RO-19780"/>
    <x v="197"/>
    <x v="0"/>
    <x v="0"/>
    <s v="Arlington"/>
    <x v="17"/>
    <n v="22204"/>
    <x v="0"/>
    <s v="TEC-PH-10001615"/>
    <x v="2"/>
    <x v="7"/>
    <x v="1117"/>
    <x v="2131"/>
    <n v="6"/>
    <n v="0"/>
    <x v="5350"/>
    <x v="0"/>
    <x v="0"/>
    <n v="1"/>
    <n v="8.3333333333333329E-2"/>
  </r>
  <r>
    <x v="6578"/>
    <s v="CA-2016-103660"/>
    <x v="55"/>
    <d v="2016-08-30T00:00:00"/>
    <s v="Standard Class"/>
    <s v="MW-18220"/>
    <x v="596"/>
    <x v="0"/>
    <x v="0"/>
    <s v="Seattle"/>
    <x v="4"/>
    <n v="98103"/>
    <x v="1"/>
    <s v="TEC-PH-10000895"/>
    <x v="2"/>
    <x v="7"/>
    <x v="1137"/>
    <x v="4539"/>
    <n v="7"/>
    <n v="0.2"/>
    <x v="5351"/>
    <x v="1"/>
    <x v="0"/>
    <n v="1"/>
    <n v="7.1428571428571425E-2"/>
  </r>
  <r>
    <x v="6579"/>
    <s v="CA-2018-169887"/>
    <x v="332"/>
    <d v="2018-10-22T00:00:00"/>
    <s v="Same Day"/>
    <s v="MS-17530"/>
    <x v="652"/>
    <x v="0"/>
    <x v="0"/>
    <s v="Seattle"/>
    <x v="4"/>
    <n v="98105"/>
    <x v="1"/>
    <s v="OFF-PA-10003001"/>
    <x v="1"/>
    <x v="10"/>
    <x v="1073"/>
    <x v="3890"/>
    <n v="1"/>
    <n v="0"/>
    <x v="5161"/>
    <x v="1"/>
    <x v="0"/>
    <n v="0.33333333333333331"/>
    <n v="0.14285714285714285"/>
  </r>
  <r>
    <x v="6580"/>
    <s v="CA-2018-169887"/>
    <x v="332"/>
    <d v="2018-10-22T00:00:00"/>
    <s v="Same Day"/>
    <s v="MS-17530"/>
    <x v="652"/>
    <x v="0"/>
    <x v="0"/>
    <s v="Seattle"/>
    <x v="4"/>
    <n v="98105"/>
    <x v="1"/>
    <s v="OFF-AR-10002766"/>
    <x v="1"/>
    <x v="6"/>
    <x v="1050"/>
    <x v="484"/>
    <n v="3"/>
    <n v="0"/>
    <x v="5352"/>
    <x v="1"/>
    <x v="0"/>
    <n v="0.33333333333333331"/>
    <n v="0.14285714285714285"/>
  </r>
  <r>
    <x v="6581"/>
    <s v="CA-2018-169887"/>
    <x v="332"/>
    <d v="2018-10-22T00:00:00"/>
    <s v="Same Day"/>
    <s v="MS-17530"/>
    <x v="652"/>
    <x v="0"/>
    <x v="0"/>
    <s v="Seattle"/>
    <x v="4"/>
    <n v="98105"/>
    <x v="1"/>
    <s v="FUR-FU-10003095"/>
    <x v="0"/>
    <x v="5"/>
    <x v="1782"/>
    <x v="3113"/>
    <n v="3"/>
    <n v="0"/>
    <x v="5353"/>
    <x v="1"/>
    <x v="0"/>
    <n v="0.33333333333333331"/>
    <n v="0.14285714285714285"/>
  </r>
  <r>
    <x v="6582"/>
    <s v="CA-2018-148516"/>
    <x v="1121"/>
    <d v="2018-08-11T00:00:00"/>
    <s v="Standard Class"/>
    <s v="DW-13585"/>
    <x v="61"/>
    <x v="1"/>
    <x v="0"/>
    <s v="Edmonds"/>
    <x v="4"/>
    <n v="98026"/>
    <x v="1"/>
    <s v="TEC-AC-10003610"/>
    <x v="2"/>
    <x v="11"/>
    <x v="603"/>
    <x v="690"/>
    <n v="3"/>
    <n v="0"/>
    <x v="704"/>
    <x v="1"/>
    <x v="0"/>
    <n v="1"/>
    <n v="0.1"/>
  </r>
  <r>
    <x v="6583"/>
    <s v="CA-2019-104731"/>
    <x v="246"/>
    <d v="2019-07-27T00:00:00"/>
    <s v="Standard Class"/>
    <s v="AM-10705"/>
    <x v="562"/>
    <x v="0"/>
    <x v="0"/>
    <s v="Salem"/>
    <x v="17"/>
    <n v="24153"/>
    <x v="0"/>
    <s v="OFF-AR-10003727"/>
    <x v="1"/>
    <x v="6"/>
    <x v="1371"/>
    <x v="3113"/>
    <n v="6"/>
    <n v="0"/>
    <x v="5354"/>
    <x v="0"/>
    <x v="0"/>
    <n v="0.14285714285714285"/>
    <n v="4.5454545454545456E-2"/>
  </r>
  <r>
    <x v="6584"/>
    <s v="CA-2019-104731"/>
    <x v="246"/>
    <d v="2019-07-27T00:00:00"/>
    <s v="Standard Class"/>
    <s v="AM-10705"/>
    <x v="562"/>
    <x v="0"/>
    <x v="0"/>
    <s v="Salem"/>
    <x v="17"/>
    <n v="24153"/>
    <x v="0"/>
    <s v="TEC-PH-10002660"/>
    <x v="2"/>
    <x v="7"/>
    <x v="704"/>
    <x v="1081"/>
    <n v="4"/>
    <n v="0"/>
    <x v="5355"/>
    <x v="0"/>
    <x v="0"/>
    <n v="0.14285714285714285"/>
    <n v="4.5454545454545456E-2"/>
  </r>
  <r>
    <x v="6585"/>
    <s v="CA-2019-104731"/>
    <x v="246"/>
    <d v="2019-07-27T00:00:00"/>
    <s v="Standard Class"/>
    <s v="AM-10705"/>
    <x v="562"/>
    <x v="0"/>
    <x v="0"/>
    <s v="Salem"/>
    <x v="17"/>
    <n v="24153"/>
    <x v="0"/>
    <s v="FUR-FU-10003274"/>
    <x v="0"/>
    <x v="5"/>
    <x v="248"/>
    <x v="3454"/>
    <n v="5"/>
    <n v="0"/>
    <x v="5356"/>
    <x v="0"/>
    <x v="0"/>
    <n v="0.14285714285714285"/>
    <n v="4.5454545454545456E-2"/>
  </r>
  <r>
    <x v="6586"/>
    <s v="CA-2019-104731"/>
    <x v="246"/>
    <d v="2019-07-27T00:00:00"/>
    <s v="Standard Class"/>
    <s v="AM-10705"/>
    <x v="562"/>
    <x v="0"/>
    <x v="0"/>
    <s v="Salem"/>
    <x v="17"/>
    <n v="24153"/>
    <x v="0"/>
    <s v="OFF-AR-10003829"/>
    <x v="1"/>
    <x v="6"/>
    <x v="943"/>
    <x v="1209"/>
    <n v="6"/>
    <n v="0"/>
    <x v="1254"/>
    <x v="0"/>
    <x v="0"/>
    <n v="0.14285714285714285"/>
    <n v="4.5454545454545456E-2"/>
  </r>
  <r>
    <x v="6587"/>
    <s v="CA-2019-104731"/>
    <x v="246"/>
    <d v="2019-07-27T00:00:00"/>
    <s v="Standard Class"/>
    <s v="AM-10705"/>
    <x v="562"/>
    <x v="0"/>
    <x v="0"/>
    <s v="Salem"/>
    <x v="17"/>
    <n v="24153"/>
    <x v="0"/>
    <s v="FUR-BO-10003441"/>
    <x v="0"/>
    <x v="0"/>
    <x v="712"/>
    <x v="3367"/>
    <n v="3"/>
    <n v="0"/>
    <x v="5357"/>
    <x v="0"/>
    <x v="0"/>
    <n v="0.14285714285714285"/>
    <n v="4.5454545454545456E-2"/>
  </r>
  <r>
    <x v="6588"/>
    <s v="CA-2019-104731"/>
    <x v="246"/>
    <d v="2019-07-27T00:00:00"/>
    <s v="Standard Class"/>
    <s v="AM-10705"/>
    <x v="562"/>
    <x v="0"/>
    <x v="0"/>
    <s v="Salem"/>
    <x v="17"/>
    <n v="24153"/>
    <x v="0"/>
    <s v="OFF-BI-10003355"/>
    <x v="1"/>
    <x v="8"/>
    <x v="591"/>
    <x v="1830"/>
    <n v="3"/>
    <n v="0"/>
    <x v="5358"/>
    <x v="0"/>
    <x v="0"/>
    <n v="0.14285714285714285"/>
    <n v="4.5454545454545456E-2"/>
  </r>
  <r>
    <x v="6589"/>
    <s v="CA-2019-104731"/>
    <x v="246"/>
    <d v="2019-07-27T00:00:00"/>
    <s v="Standard Class"/>
    <s v="AM-10705"/>
    <x v="562"/>
    <x v="0"/>
    <x v="0"/>
    <s v="Salem"/>
    <x v="17"/>
    <n v="24153"/>
    <x v="0"/>
    <s v="OFF-SU-10003505"/>
    <x v="1"/>
    <x v="14"/>
    <x v="413"/>
    <x v="4540"/>
    <n v="2"/>
    <n v="0"/>
    <x v="5359"/>
    <x v="0"/>
    <x v="0"/>
    <n v="0.14285714285714285"/>
    <n v="4.5454545454545456E-2"/>
  </r>
  <r>
    <x v="6590"/>
    <s v="CA-2016-164749"/>
    <x v="893"/>
    <d v="2016-03-26T00:00:00"/>
    <s v="First Class"/>
    <s v="BG-11740"/>
    <x v="696"/>
    <x v="0"/>
    <x v="0"/>
    <s v="Delray Beach"/>
    <x v="2"/>
    <n v="33445"/>
    <x v="0"/>
    <s v="OFF-LA-10004484"/>
    <x v="1"/>
    <x v="2"/>
    <x v="617"/>
    <x v="4541"/>
    <n v="3"/>
    <n v="0.2"/>
    <x v="5360"/>
    <x v="0"/>
    <x v="0"/>
    <n v="1"/>
    <n v="0.14285714285714285"/>
  </r>
  <r>
    <x v="6591"/>
    <s v="CA-2017-103716"/>
    <x v="28"/>
    <d v="2017-05-06T00:00:00"/>
    <s v="Standard Class"/>
    <s v="KB-16585"/>
    <x v="10"/>
    <x v="1"/>
    <x v="0"/>
    <s v="San Francisco"/>
    <x v="1"/>
    <n v="94110"/>
    <x v="1"/>
    <s v="OFF-AR-10000658"/>
    <x v="1"/>
    <x v="6"/>
    <x v="332"/>
    <x v="1637"/>
    <n v="3"/>
    <n v="0"/>
    <x v="5361"/>
    <x v="1"/>
    <x v="1"/>
    <n v="0.5"/>
    <n v="4.3478260869565216E-2"/>
  </r>
  <r>
    <x v="6592"/>
    <s v="CA-2017-103716"/>
    <x v="28"/>
    <d v="2017-05-06T00:00:00"/>
    <s v="Standard Class"/>
    <s v="KB-16585"/>
    <x v="10"/>
    <x v="1"/>
    <x v="0"/>
    <s v="San Francisco"/>
    <x v="1"/>
    <n v="94110"/>
    <x v="1"/>
    <s v="TEC-PH-10000347"/>
    <x v="2"/>
    <x v="7"/>
    <x v="500"/>
    <x v="4542"/>
    <n v="5"/>
    <n v="0.2"/>
    <x v="5362"/>
    <x v="1"/>
    <x v="1"/>
    <n v="0.5"/>
    <n v="4.3478260869565216E-2"/>
  </r>
  <r>
    <x v="6593"/>
    <s v="CA-2018-126795"/>
    <x v="900"/>
    <d v="2018-06-16T00:00:00"/>
    <s v="Second Class"/>
    <s v="GT-14710"/>
    <x v="218"/>
    <x v="0"/>
    <x v="0"/>
    <s v="New York City"/>
    <x v="15"/>
    <n v="10024"/>
    <x v="3"/>
    <s v="OFF-BI-10001989"/>
    <x v="1"/>
    <x v="8"/>
    <x v="542"/>
    <x v="3295"/>
    <n v="2"/>
    <n v="0.2"/>
    <x v="3718"/>
    <x v="3"/>
    <x v="0"/>
    <n v="1"/>
    <n v="3.4482758620689655E-2"/>
  </r>
  <r>
    <x v="6594"/>
    <s v="CA-2017-146290"/>
    <x v="124"/>
    <d v="2017-05-11T00:00:00"/>
    <s v="Standard Class"/>
    <s v="SV-20815"/>
    <x v="458"/>
    <x v="1"/>
    <x v="0"/>
    <s v="Indianapolis"/>
    <x v="14"/>
    <n v="46203"/>
    <x v="2"/>
    <s v="OFF-AR-10001897"/>
    <x v="1"/>
    <x v="6"/>
    <x v="646"/>
    <x v="4543"/>
    <n v="7"/>
    <n v="0"/>
    <x v="5363"/>
    <x v="2"/>
    <x v="0"/>
    <n v="1"/>
    <n v="0.16666666666666666"/>
  </r>
  <r>
    <x v="6595"/>
    <s v="CA-2019-157112"/>
    <x v="756"/>
    <d v="2019-04-26T00:00:00"/>
    <s v="First Class"/>
    <s v="GG-14650"/>
    <x v="55"/>
    <x v="1"/>
    <x v="0"/>
    <s v="Columbus"/>
    <x v="24"/>
    <n v="43229"/>
    <x v="3"/>
    <s v="OFF-BI-10000285"/>
    <x v="1"/>
    <x v="8"/>
    <x v="461"/>
    <x v="4544"/>
    <n v="5"/>
    <n v="0.7"/>
    <x v="5364"/>
    <x v="3"/>
    <x v="0"/>
    <n v="0.5"/>
    <n v="4.1666666666666664E-2"/>
  </r>
  <r>
    <x v="6596"/>
    <s v="CA-2019-157112"/>
    <x v="756"/>
    <d v="2019-04-26T00:00:00"/>
    <s v="First Class"/>
    <s v="GG-14650"/>
    <x v="55"/>
    <x v="1"/>
    <x v="0"/>
    <s v="Columbus"/>
    <x v="24"/>
    <n v="43229"/>
    <x v="3"/>
    <s v="OFF-PA-10001804"/>
    <x v="1"/>
    <x v="10"/>
    <x v="129"/>
    <x v="758"/>
    <n v="1"/>
    <n v="0.2"/>
    <x v="781"/>
    <x v="3"/>
    <x v="0"/>
    <n v="0.5"/>
    <n v="4.1666666666666664E-2"/>
  </r>
  <r>
    <x v="6597"/>
    <s v="CA-2016-169257"/>
    <x v="571"/>
    <d v="2016-06-12T00:00:00"/>
    <s v="Standard Class"/>
    <s v="SV-20785"/>
    <x v="647"/>
    <x v="0"/>
    <x v="0"/>
    <s v="Jacksonville"/>
    <x v="2"/>
    <n v="32216"/>
    <x v="0"/>
    <s v="OFF-BI-10002557"/>
    <x v="1"/>
    <x v="8"/>
    <x v="249"/>
    <x v="4545"/>
    <n v="1"/>
    <n v="0.7"/>
    <x v="5365"/>
    <x v="0"/>
    <x v="0"/>
    <n v="0.5"/>
    <n v="0.04"/>
  </r>
  <r>
    <x v="6598"/>
    <s v="CA-2016-169257"/>
    <x v="571"/>
    <d v="2016-06-12T00:00:00"/>
    <s v="Standard Class"/>
    <s v="SV-20785"/>
    <x v="647"/>
    <x v="0"/>
    <x v="0"/>
    <s v="Jacksonville"/>
    <x v="2"/>
    <n v="32216"/>
    <x v="0"/>
    <s v="OFF-PA-10002319"/>
    <x v="1"/>
    <x v="10"/>
    <x v="1400"/>
    <x v="4546"/>
    <n v="2"/>
    <n v="0.2"/>
    <x v="5366"/>
    <x v="0"/>
    <x v="0"/>
    <n v="0.5"/>
    <n v="0.04"/>
  </r>
  <r>
    <x v="6599"/>
    <s v="CA-2016-154095"/>
    <x v="266"/>
    <d v="2016-12-07T00:00:00"/>
    <s v="Standard Class"/>
    <s v="ON-18715"/>
    <x v="21"/>
    <x v="1"/>
    <x v="0"/>
    <s v="Clinton"/>
    <x v="39"/>
    <n v="20735"/>
    <x v="3"/>
    <s v="FUR-FU-10003849"/>
    <x v="0"/>
    <x v="5"/>
    <x v="526"/>
    <x v="3318"/>
    <n v="3"/>
    <n v="0"/>
    <x v="5367"/>
    <x v="3"/>
    <x v="0"/>
    <n v="0.25"/>
    <n v="6.6666666666666666E-2"/>
  </r>
  <r>
    <x v="6600"/>
    <s v="CA-2016-154095"/>
    <x v="266"/>
    <d v="2016-12-07T00:00:00"/>
    <s v="Standard Class"/>
    <s v="ON-18715"/>
    <x v="21"/>
    <x v="1"/>
    <x v="0"/>
    <s v="Clinton"/>
    <x v="39"/>
    <n v="20735"/>
    <x v="3"/>
    <s v="OFF-PA-10002923"/>
    <x v="1"/>
    <x v="10"/>
    <x v="1426"/>
    <x v="678"/>
    <n v="3"/>
    <n v="0"/>
    <x v="691"/>
    <x v="3"/>
    <x v="0"/>
    <n v="0.25"/>
    <n v="6.6666666666666666E-2"/>
  </r>
  <r>
    <x v="6601"/>
    <s v="CA-2016-154095"/>
    <x v="266"/>
    <d v="2016-12-07T00:00:00"/>
    <s v="Standard Class"/>
    <s v="ON-18715"/>
    <x v="21"/>
    <x v="1"/>
    <x v="0"/>
    <s v="Clinton"/>
    <x v="39"/>
    <n v="20735"/>
    <x v="3"/>
    <s v="FUR-CH-10004754"/>
    <x v="0"/>
    <x v="1"/>
    <x v="1132"/>
    <x v="4547"/>
    <n v="8"/>
    <n v="0"/>
    <x v="5368"/>
    <x v="3"/>
    <x v="0"/>
    <n v="0.25"/>
    <n v="6.6666666666666666E-2"/>
  </r>
  <r>
    <x v="6602"/>
    <s v="CA-2016-154095"/>
    <x v="266"/>
    <d v="2016-12-07T00:00:00"/>
    <s v="Standard Class"/>
    <s v="ON-18715"/>
    <x v="21"/>
    <x v="1"/>
    <x v="0"/>
    <s v="Clinton"/>
    <x v="39"/>
    <n v="20735"/>
    <x v="3"/>
    <s v="OFF-LA-10000634"/>
    <x v="1"/>
    <x v="2"/>
    <x v="286"/>
    <x v="1203"/>
    <n v="6"/>
    <n v="0"/>
    <x v="5369"/>
    <x v="3"/>
    <x v="0"/>
    <n v="0.25"/>
    <n v="6.6666666666666666E-2"/>
  </r>
  <r>
    <x v="6603"/>
    <s v="CA-2019-146346"/>
    <x v="46"/>
    <d v="2019-06-20T00:00:00"/>
    <s v="First Class"/>
    <s v="RA-19945"/>
    <x v="362"/>
    <x v="0"/>
    <x v="0"/>
    <s v="Commerce City"/>
    <x v="22"/>
    <n v="80022"/>
    <x v="1"/>
    <s v="OFF-ST-10001418"/>
    <x v="1"/>
    <x v="4"/>
    <x v="879"/>
    <x v="1770"/>
    <n v="3"/>
    <n v="0.2"/>
    <x v="5370"/>
    <x v="1"/>
    <x v="0"/>
    <n v="1"/>
    <n v="0.1111111111111111"/>
  </r>
  <r>
    <x v="6604"/>
    <s v="CA-2018-148852"/>
    <x v="439"/>
    <d v="2018-05-31T00:00:00"/>
    <s v="Standard Class"/>
    <s v="SV-20785"/>
    <x v="647"/>
    <x v="0"/>
    <x v="0"/>
    <s v="Santa Ana"/>
    <x v="1"/>
    <n v="92704"/>
    <x v="1"/>
    <s v="OFF-FA-10003467"/>
    <x v="1"/>
    <x v="13"/>
    <x v="494"/>
    <x v="4095"/>
    <n v="3"/>
    <n v="0"/>
    <x v="232"/>
    <x v="1"/>
    <x v="0"/>
    <n v="0.2"/>
    <n v="0.04"/>
  </r>
  <r>
    <x v="6605"/>
    <s v="CA-2018-148852"/>
    <x v="439"/>
    <d v="2018-05-31T00:00:00"/>
    <s v="Standard Class"/>
    <s v="SV-20785"/>
    <x v="647"/>
    <x v="0"/>
    <x v="0"/>
    <s v="Santa Ana"/>
    <x v="1"/>
    <n v="92704"/>
    <x v="1"/>
    <s v="OFF-PA-10001293"/>
    <x v="1"/>
    <x v="10"/>
    <x v="996"/>
    <x v="1568"/>
    <n v="7"/>
    <n v="0"/>
    <x v="1657"/>
    <x v="1"/>
    <x v="0"/>
    <n v="0.2"/>
    <n v="0.04"/>
  </r>
  <r>
    <x v="6606"/>
    <s v="CA-2018-148852"/>
    <x v="439"/>
    <d v="2018-05-31T00:00:00"/>
    <s v="Standard Class"/>
    <s v="SV-20785"/>
    <x v="647"/>
    <x v="0"/>
    <x v="0"/>
    <s v="Santa Ana"/>
    <x v="1"/>
    <n v="92704"/>
    <x v="1"/>
    <s v="TEC-PH-10003885"/>
    <x v="2"/>
    <x v="7"/>
    <x v="780"/>
    <x v="2005"/>
    <n v="4"/>
    <n v="0.2"/>
    <x v="5371"/>
    <x v="1"/>
    <x v="0"/>
    <n v="0.2"/>
    <n v="0.04"/>
  </r>
  <r>
    <x v="6607"/>
    <s v="CA-2018-148852"/>
    <x v="439"/>
    <d v="2018-05-31T00:00:00"/>
    <s v="Standard Class"/>
    <s v="SV-20785"/>
    <x v="647"/>
    <x v="0"/>
    <x v="0"/>
    <s v="Santa Ana"/>
    <x v="1"/>
    <n v="92704"/>
    <x v="1"/>
    <s v="FUR-CH-10004860"/>
    <x v="0"/>
    <x v="1"/>
    <x v="212"/>
    <x v="4548"/>
    <n v="6"/>
    <n v="0.2"/>
    <x v="5372"/>
    <x v="1"/>
    <x v="0"/>
    <n v="0.2"/>
    <n v="0.04"/>
  </r>
  <r>
    <x v="6608"/>
    <s v="CA-2018-148852"/>
    <x v="439"/>
    <d v="2018-05-31T00:00:00"/>
    <s v="Standard Class"/>
    <s v="SV-20785"/>
    <x v="647"/>
    <x v="0"/>
    <x v="0"/>
    <s v="Santa Ana"/>
    <x v="1"/>
    <n v="92704"/>
    <x v="1"/>
    <s v="TEC-MA-10002428"/>
    <x v="2"/>
    <x v="15"/>
    <x v="1507"/>
    <x v="4549"/>
    <n v="3"/>
    <n v="0.2"/>
    <x v="5373"/>
    <x v="1"/>
    <x v="0"/>
    <n v="0.2"/>
    <n v="0.04"/>
  </r>
  <r>
    <x v="6609"/>
    <s v="US-2017-118906"/>
    <x v="366"/>
    <d v="2017-03-10T00:00:00"/>
    <s v="Same Day"/>
    <s v="KB-16585"/>
    <x v="10"/>
    <x v="1"/>
    <x v="0"/>
    <s v="Clinton"/>
    <x v="39"/>
    <n v="20735"/>
    <x v="3"/>
    <s v="OFF-ST-10002406"/>
    <x v="1"/>
    <x v="4"/>
    <x v="328"/>
    <x v="4550"/>
    <n v="6"/>
    <n v="0"/>
    <x v="5374"/>
    <x v="3"/>
    <x v="0"/>
    <n v="1"/>
    <n v="4.3478260869565216E-2"/>
  </r>
  <r>
    <x v="6610"/>
    <s v="CA-2018-168921"/>
    <x v="201"/>
    <d v="2018-10-22T00:00:00"/>
    <s v="First Class"/>
    <s v="AG-10495"/>
    <x v="122"/>
    <x v="1"/>
    <x v="0"/>
    <s v="Los Angeles"/>
    <x v="1"/>
    <n v="90049"/>
    <x v="1"/>
    <s v="OFF-BI-10004209"/>
    <x v="1"/>
    <x v="8"/>
    <x v="1215"/>
    <x v="1768"/>
    <n v="3"/>
    <n v="0.2"/>
    <x v="1882"/>
    <x v="1"/>
    <x v="1"/>
    <n v="1"/>
    <n v="4.7619047619047616E-2"/>
  </r>
  <r>
    <x v="6611"/>
    <s v="CA-2017-107678"/>
    <x v="1122"/>
    <d v="2017-04-28T00:00:00"/>
    <s v="Standard Class"/>
    <s v="JK-16090"/>
    <x v="765"/>
    <x v="0"/>
    <x v="0"/>
    <s v="Louisville"/>
    <x v="0"/>
    <n v="40214"/>
    <x v="0"/>
    <s v="FUR-CH-10001891"/>
    <x v="0"/>
    <x v="1"/>
    <x v="268"/>
    <x v="2843"/>
    <n v="2"/>
    <n v="0"/>
    <x v="5375"/>
    <x v="0"/>
    <x v="1"/>
    <n v="0.25"/>
    <n v="0.1111111111111111"/>
  </r>
  <r>
    <x v="6612"/>
    <s v="CA-2017-107678"/>
    <x v="1122"/>
    <d v="2017-04-28T00:00:00"/>
    <s v="Standard Class"/>
    <s v="JK-16090"/>
    <x v="765"/>
    <x v="0"/>
    <x v="0"/>
    <s v="Louisville"/>
    <x v="0"/>
    <n v="40214"/>
    <x v="0"/>
    <s v="OFF-BI-10002215"/>
    <x v="1"/>
    <x v="8"/>
    <x v="20"/>
    <x v="4039"/>
    <n v="3"/>
    <n v="0"/>
    <x v="5376"/>
    <x v="0"/>
    <x v="1"/>
    <n v="0.25"/>
    <n v="0.1111111111111111"/>
  </r>
  <r>
    <x v="6613"/>
    <s v="CA-2017-107678"/>
    <x v="1122"/>
    <d v="2017-04-28T00:00:00"/>
    <s v="Standard Class"/>
    <s v="JK-16090"/>
    <x v="765"/>
    <x v="0"/>
    <x v="0"/>
    <s v="Louisville"/>
    <x v="0"/>
    <n v="40214"/>
    <x v="0"/>
    <s v="TEC-PH-10002103"/>
    <x v="2"/>
    <x v="7"/>
    <x v="539"/>
    <x v="4551"/>
    <n v="5"/>
    <n v="0"/>
    <x v="5377"/>
    <x v="0"/>
    <x v="1"/>
    <n v="0.25"/>
    <n v="0.1111111111111111"/>
  </r>
  <r>
    <x v="6614"/>
    <s v="CA-2017-107678"/>
    <x v="1122"/>
    <d v="2017-04-28T00:00:00"/>
    <s v="Standard Class"/>
    <s v="JK-16090"/>
    <x v="765"/>
    <x v="0"/>
    <x v="0"/>
    <s v="Louisville"/>
    <x v="0"/>
    <n v="40214"/>
    <x v="0"/>
    <s v="FUR-FU-10003394"/>
    <x v="0"/>
    <x v="5"/>
    <x v="583"/>
    <x v="664"/>
    <n v="3"/>
    <n v="0"/>
    <x v="676"/>
    <x v="0"/>
    <x v="1"/>
    <n v="0.25"/>
    <n v="0.1111111111111111"/>
  </r>
  <r>
    <x v="6615"/>
    <s v="CA-2018-123512"/>
    <x v="26"/>
    <d v="2018-06-19T00:00:00"/>
    <s v="First Class"/>
    <s v="MV-18190"/>
    <x v="160"/>
    <x v="0"/>
    <x v="0"/>
    <s v="Los Angeles"/>
    <x v="1"/>
    <n v="90045"/>
    <x v="1"/>
    <s v="FUR-BO-10004218"/>
    <x v="0"/>
    <x v="0"/>
    <x v="1593"/>
    <x v="4175"/>
    <n v="2"/>
    <n v="0.15"/>
    <x v="4857"/>
    <x v="1"/>
    <x v="0"/>
    <n v="0.33333333333333331"/>
    <n v="9.0909090909090912E-2"/>
  </r>
  <r>
    <x v="6616"/>
    <s v="CA-2018-123512"/>
    <x v="26"/>
    <d v="2018-06-19T00:00:00"/>
    <s v="First Class"/>
    <s v="MV-18190"/>
    <x v="160"/>
    <x v="0"/>
    <x v="0"/>
    <s v="Los Angeles"/>
    <x v="1"/>
    <n v="90045"/>
    <x v="1"/>
    <s v="OFF-LA-10000081"/>
    <x v="1"/>
    <x v="2"/>
    <x v="1330"/>
    <x v="3923"/>
    <n v="6"/>
    <n v="0"/>
    <x v="4526"/>
    <x v="1"/>
    <x v="0"/>
    <n v="0.33333333333333331"/>
    <n v="9.0909090909090912E-2"/>
  </r>
  <r>
    <x v="6617"/>
    <s v="CA-2018-123512"/>
    <x v="26"/>
    <d v="2018-06-19T00:00:00"/>
    <s v="First Class"/>
    <s v="MV-18190"/>
    <x v="160"/>
    <x v="0"/>
    <x v="0"/>
    <s v="Los Angeles"/>
    <x v="1"/>
    <n v="90045"/>
    <x v="1"/>
    <s v="OFF-PA-10001497"/>
    <x v="1"/>
    <x v="10"/>
    <x v="1755"/>
    <x v="1547"/>
    <n v="4"/>
    <n v="0"/>
    <x v="1634"/>
    <x v="1"/>
    <x v="0"/>
    <n v="0.33333333333333331"/>
    <n v="9.0909090909090912E-2"/>
  </r>
  <r>
    <x v="6618"/>
    <s v="US-2019-167402"/>
    <x v="1123"/>
    <d v="2019-01-18T00:00:00"/>
    <s v="Second Class"/>
    <s v="CP-12085"/>
    <x v="434"/>
    <x v="1"/>
    <x v="0"/>
    <s v="Springfield"/>
    <x v="25"/>
    <n v="65807"/>
    <x v="2"/>
    <s v="OFF-PA-10004983"/>
    <x v="1"/>
    <x v="10"/>
    <x v="1332"/>
    <x v="56"/>
    <n v="5"/>
    <n v="0"/>
    <x v="56"/>
    <x v="2"/>
    <x v="0"/>
    <n v="0.25"/>
    <n v="7.1428571428571425E-2"/>
  </r>
  <r>
    <x v="6619"/>
    <s v="US-2019-167402"/>
    <x v="1123"/>
    <d v="2019-01-18T00:00:00"/>
    <s v="Second Class"/>
    <s v="CP-12085"/>
    <x v="434"/>
    <x v="1"/>
    <x v="0"/>
    <s v="Springfield"/>
    <x v="25"/>
    <n v="65807"/>
    <x v="2"/>
    <s v="OFF-AR-10004010"/>
    <x v="1"/>
    <x v="6"/>
    <x v="1743"/>
    <x v="4552"/>
    <n v="6"/>
    <n v="0"/>
    <x v="5378"/>
    <x v="2"/>
    <x v="0"/>
    <n v="0.25"/>
    <n v="7.1428571428571425E-2"/>
  </r>
  <r>
    <x v="6620"/>
    <s v="US-2019-167402"/>
    <x v="1123"/>
    <d v="2019-01-18T00:00:00"/>
    <s v="Second Class"/>
    <s v="CP-12085"/>
    <x v="434"/>
    <x v="1"/>
    <x v="0"/>
    <s v="Springfield"/>
    <x v="25"/>
    <n v="65807"/>
    <x v="2"/>
    <s v="OFF-SU-10002881"/>
    <x v="1"/>
    <x v="14"/>
    <x v="466"/>
    <x v="2635"/>
    <n v="5"/>
    <n v="0"/>
    <x v="2905"/>
    <x v="2"/>
    <x v="0"/>
    <n v="0.25"/>
    <n v="7.1428571428571425E-2"/>
  </r>
  <r>
    <x v="6621"/>
    <s v="US-2019-167402"/>
    <x v="1123"/>
    <d v="2019-01-18T00:00:00"/>
    <s v="Second Class"/>
    <s v="CP-12085"/>
    <x v="434"/>
    <x v="1"/>
    <x v="0"/>
    <s v="Springfield"/>
    <x v="25"/>
    <n v="65807"/>
    <x v="2"/>
    <s v="FUR-BO-10001608"/>
    <x v="0"/>
    <x v="0"/>
    <x v="1532"/>
    <x v="3724"/>
    <n v="3"/>
    <n v="0"/>
    <x v="5379"/>
    <x v="2"/>
    <x v="0"/>
    <n v="0.25"/>
    <n v="7.1428571428571425E-2"/>
  </r>
  <r>
    <x v="6622"/>
    <s v="CA-2016-130449"/>
    <x v="1124"/>
    <d v="2016-09-09T00:00:00"/>
    <s v="First Class"/>
    <s v="VP-21760"/>
    <x v="778"/>
    <x v="1"/>
    <x v="0"/>
    <s v="San Francisco"/>
    <x v="1"/>
    <n v="94109"/>
    <x v="1"/>
    <s v="FUR-FU-10001487"/>
    <x v="0"/>
    <x v="5"/>
    <x v="5"/>
    <x v="3739"/>
    <n v="6"/>
    <n v="0"/>
    <x v="5380"/>
    <x v="1"/>
    <x v="0"/>
    <n v="0.5"/>
    <n v="7.1428571428571425E-2"/>
  </r>
  <r>
    <x v="6623"/>
    <s v="CA-2016-130449"/>
    <x v="1124"/>
    <d v="2016-09-09T00:00:00"/>
    <s v="First Class"/>
    <s v="VP-21760"/>
    <x v="778"/>
    <x v="1"/>
    <x v="0"/>
    <s v="San Francisco"/>
    <x v="1"/>
    <n v="94109"/>
    <x v="1"/>
    <s v="OFF-LA-10001934"/>
    <x v="1"/>
    <x v="2"/>
    <x v="573"/>
    <x v="2037"/>
    <n v="8"/>
    <n v="0"/>
    <x v="2195"/>
    <x v="1"/>
    <x v="0"/>
    <n v="0.5"/>
    <n v="7.1428571428571425E-2"/>
  </r>
  <r>
    <x v="6624"/>
    <s v="CA-2017-141250"/>
    <x v="1125"/>
    <d v="2017-01-23T00:00:00"/>
    <s v="Standard Class"/>
    <s v="PM-18940"/>
    <x v="400"/>
    <x v="0"/>
    <x v="0"/>
    <s v="Texas City"/>
    <x v="5"/>
    <n v="77590"/>
    <x v="2"/>
    <s v="FUR-TA-10002855"/>
    <x v="0"/>
    <x v="3"/>
    <x v="1198"/>
    <x v="4553"/>
    <n v="1"/>
    <n v="0.3"/>
    <x v="5381"/>
    <x v="2"/>
    <x v="0"/>
    <n v="0.5"/>
    <n v="0.25"/>
  </r>
  <r>
    <x v="6625"/>
    <s v="CA-2017-141250"/>
    <x v="1125"/>
    <d v="2017-01-23T00:00:00"/>
    <s v="Standard Class"/>
    <s v="PM-18940"/>
    <x v="400"/>
    <x v="0"/>
    <x v="0"/>
    <s v="Texas City"/>
    <x v="5"/>
    <n v="77590"/>
    <x v="2"/>
    <s v="FUR-CH-10004875"/>
    <x v="0"/>
    <x v="1"/>
    <x v="1445"/>
    <x v="4554"/>
    <n v="4"/>
    <n v="0.3"/>
    <x v="5382"/>
    <x v="2"/>
    <x v="0"/>
    <n v="0.5"/>
    <n v="0.25"/>
  </r>
  <r>
    <x v="6626"/>
    <s v="CA-2016-145541"/>
    <x v="637"/>
    <d v="2016-12-21T00:00:00"/>
    <s v="Standard Class"/>
    <s v="TB-21400"/>
    <x v="483"/>
    <x v="0"/>
    <x v="0"/>
    <s v="New York City"/>
    <x v="15"/>
    <n v="10024"/>
    <x v="3"/>
    <s v="TEC-MA-10001127"/>
    <x v="2"/>
    <x v="15"/>
    <x v="1619"/>
    <x v="4555"/>
    <n v="4"/>
    <n v="0"/>
    <x v="5383"/>
    <x v="3"/>
    <x v="0"/>
    <n v="1"/>
    <n v="5.8823529411764705E-2"/>
  </r>
  <r>
    <x v="6627"/>
    <s v="CA-2016-138513"/>
    <x v="235"/>
    <d v="2016-05-27T00:00:00"/>
    <s v="Standard Class"/>
    <s v="EH-13990"/>
    <x v="552"/>
    <x v="0"/>
    <x v="0"/>
    <s v="Bellevue"/>
    <x v="4"/>
    <n v="98006"/>
    <x v="1"/>
    <s v="OFF-PA-10003177"/>
    <x v="1"/>
    <x v="10"/>
    <x v="89"/>
    <x v="91"/>
    <n v="2"/>
    <n v="0"/>
    <x v="91"/>
    <x v="1"/>
    <x v="0"/>
    <n v="1"/>
    <n v="0.125"/>
  </r>
  <r>
    <x v="6628"/>
    <s v="CA-2017-135489"/>
    <x v="444"/>
    <d v="2017-09-22T00:00:00"/>
    <s v="Second Class"/>
    <s v="GW-14605"/>
    <x v="543"/>
    <x v="0"/>
    <x v="0"/>
    <s v="New York City"/>
    <x v="15"/>
    <n v="10024"/>
    <x v="3"/>
    <s v="TEC-PH-10000011"/>
    <x v="2"/>
    <x v="7"/>
    <x v="223"/>
    <x v="4496"/>
    <n v="14"/>
    <n v="0"/>
    <x v="5384"/>
    <x v="3"/>
    <x v="0"/>
    <n v="1"/>
    <n v="0.1111111111111111"/>
  </r>
  <r>
    <x v="6629"/>
    <s v="CA-2017-125696"/>
    <x v="653"/>
    <d v="2017-10-06T00:00:00"/>
    <s v="Standard Class"/>
    <s v="NP-18685"/>
    <x v="472"/>
    <x v="2"/>
    <x v="0"/>
    <s v="Wilson"/>
    <x v="3"/>
    <n v="27893"/>
    <x v="0"/>
    <s v="OFF-BI-10001757"/>
    <x v="1"/>
    <x v="8"/>
    <x v="1167"/>
    <x v="4556"/>
    <n v="5"/>
    <n v="0.7"/>
    <x v="5385"/>
    <x v="0"/>
    <x v="0"/>
    <n v="1"/>
    <n v="0.14285714285714285"/>
  </r>
  <r>
    <x v="6630"/>
    <s v="CA-2018-105081"/>
    <x v="591"/>
    <d v="2018-12-30T00:00:00"/>
    <s v="Standard Class"/>
    <s v="JE-15715"/>
    <x v="555"/>
    <x v="0"/>
    <x v="0"/>
    <s v="Seattle"/>
    <x v="4"/>
    <n v="98115"/>
    <x v="1"/>
    <s v="FUR-CH-10000847"/>
    <x v="0"/>
    <x v="1"/>
    <x v="995"/>
    <x v="327"/>
    <n v="3"/>
    <n v="0.2"/>
    <x v="5386"/>
    <x v="1"/>
    <x v="1"/>
    <n v="0.5"/>
    <n v="4.5454545454545456E-2"/>
  </r>
  <r>
    <x v="6631"/>
    <s v="CA-2018-105081"/>
    <x v="591"/>
    <d v="2018-12-30T00:00:00"/>
    <s v="Standard Class"/>
    <s v="JE-15715"/>
    <x v="555"/>
    <x v="0"/>
    <x v="0"/>
    <s v="Seattle"/>
    <x v="4"/>
    <n v="98115"/>
    <x v="1"/>
    <s v="FUR-TA-10001307"/>
    <x v="0"/>
    <x v="3"/>
    <x v="1099"/>
    <x v="4557"/>
    <n v="5"/>
    <n v="0"/>
    <x v="5387"/>
    <x v="1"/>
    <x v="1"/>
    <n v="0.5"/>
    <n v="4.5454545454545456E-2"/>
  </r>
  <r>
    <x v="6632"/>
    <s v="US-2018-146857"/>
    <x v="715"/>
    <d v="2018-05-08T00:00:00"/>
    <s v="Second Class"/>
    <s v="BE-11455"/>
    <x v="534"/>
    <x v="2"/>
    <x v="0"/>
    <s v="Springfield"/>
    <x v="25"/>
    <n v="65807"/>
    <x v="2"/>
    <s v="OFF-AP-10001205"/>
    <x v="1"/>
    <x v="9"/>
    <x v="1294"/>
    <x v="4558"/>
    <n v="1"/>
    <n v="0"/>
    <x v="5388"/>
    <x v="2"/>
    <x v="0"/>
    <n v="1"/>
    <n v="7.6923076923076927E-2"/>
  </r>
  <r>
    <x v="6633"/>
    <s v="CA-2018-166275"/>
    <x v="1057"/>
    <d v="2018-10-24T00:00:00"/>
    <s v="Same Day"/>
    <s v="SS-20590"/>
    <x v="196"/>
    <x v="0"/>
    <x v="0"/>
    <s v="San Francisco"/>
    <x v="1"/>
    <n v="94109"/>
    <x v="1"/>
    <s v="TEC-AC-10001838"/>
    <x v="2"/>
    <x v="11"/>
    <x v="651"/>
    <x v="4559"/>
    <n v="1"/>
    <n v="0"/>
    <x v="5389"/>
    <x v="1"/>
    <x v="1"/>
    <n v="1"/>
    <n v="0.1111111111111111"/>
  </r>
  <r>
    <x v="6634"/>
    <s v="CA-2019-144498"/>
    <x v="636"/>
    <d v="2019-05-06T00:00:00"/>
    <s v="Same Day"/>
    <s v="MB-18085"/>
    <x v="469"/>
    <x v="0"/>
    <x v="0"/>
    <s v="Charlotte"/>
    <x v="3"/>
    <n v="28205"/>
    <x v="0"/>
    <s v="OFF-BI-10003982"/>
    <x v="1"/>
    <x v="8"/>
    <x v="350"/>
    <x v="4560"/>
    <n v="11"/>
    <n v="0.7"/>
    <x v="5390"/>
    <x v="0"/>
    <x v="0"/>
    <n v="0.33333333333333331"/>
    <n v="0.1"/>
  </r>
  <r>
    <x v="6635"/>
    <s v="CA-2019-144498"/>
    <x v="636"/>
    <d v="2019-05-06T00:00:00"/>
    <s v="Same Day"/>
    <s v="MB-18085"/>
    <x v="469"/>
    <x v="0"/>
    <x v="0"/>
    <s v="Charlotte"/>
    <x v="3"/>
    <n v="28205"/>
    <x v="0"/>
    <s v="TEC-PH-10004977"/>
    <x v="2"/>
    <x v="7"/>
    <x v="34"/>
    <x v="2536"/>
    <n v="4"/>
    <n v="0.2"/>
    <x v="2781"/>
    <x v="0"/>
    <x v="0"/>
    <n v="0.33333333333333331"/>
    <n v="0.1"/>
  </r>
  <r>
    <x v="6636"/>
    <s v="CA-2019-144498"/>
    <x v="636"/>
    <d v="2019-05-06T00:00:00"/>
    <s v="Same Day"/>
    <s v="MB-18085"/>
    <x v="469"/>
    <x v="0"/>
    <x v="0"/>
    <s v="Charlotte"/>
    <x v="3"/>
    <n v="28205"/>
    <x v="0"/>
    <s v="OFF-LA-10003510"/>
    <x v="1"/>
    <x v="2"/>
    <x v="580"/>
    <x v="4561"/>
    <n v="5"/>
    <n v="0.2"/>
    <x v="5391"/>
    <x v="0"/>
    <x v="0"/>
    <n v="0.33333333333333331"/>
    <n v="0.1"/>
  </r>
  <r>
    <x v="6637"/>
    <s v="CA-2019-103352"/>
    <x v="344"/>
    <d v="2019-11-30T00:00:00"/>
    <s v="Second Class"/>
    <s v="RP-19390"/>
    <x v="261"/>
    <x v="0"/>
    <x v="0"/>
    <s v="New York City"/>
    <x v="15"/>
    <n v="10011"/>
    <x v="3"/>
    <s v="OFF-AR-10001573"/>
    <x v="1"/>
    <x v="6"/>
    <x v="373"/>
    <x v="4562"/>
    <n v="3"/>
    <n v="0"/>
    <x v="5392"/>
    <x v="3"/>
    <x v="0"/>
    <n v="0.5"/>
    <n v="0.04"/>
  </r>
  <r>
    <x v="6638"/>
    <s v="CA-2019-103352"/>
    <x v="344"/>
    <d v="2019-11-30T00:00:00"/>
    <s v="Second Class"/>
    <s v="RP-19390"/>
    <x v="261"/>
    <x v="0"/>
    <x v="0"/>
    <s v="New York City"/>
    <x v="15"/>
    <n v="10011"/>
    <x v="3"/>
    <s v="OFF-BI-10001196"/>
    <x v="1"/>
    <x v="8"/>
    <x v="1390"/>
    <x v="588"/>
    <n v="6"/>
    <n v="0.2"/>
    <x v="5393"/>
    <x v="3"/>
    <x v="0"/>
    <n v="0.5"/>
    <n v="0.04"/>
  </r>
  <r>
    <x v="6639"/>
    <s v="CA-2016-108609"/>
    <x v="656"/>
    <d v="2016-11-02T00:00:00"/>
    <s v="Second Class"/>
    <s v="AJ-10780"/>
    <x v="321"/>
    <x v="1"/>
    <x v="0"/>
    <s v="Lorain"/>
    <x v="24"/>
    <n v="44052"/>
    <x v="3"/>
    <s v="FUR-TA-10003954"/>
    <x v="0"/>
    <x v="3"/>
    <x v="1217"/>
    <x v="4563"/>
    <n v="8"/>
    <n v="0.4"/>
    <x v="5394"/>
    <x v="3"/>
    <x v="1"/>
    <n v="1"/>
    <n v="6.6666666666666666E-2"/>
  </r>
  <r>
    <x v="6640"/>
    <s v="CA-2019-128328"/>
    <x v="485"/>
    <d v="2019-08-09T00:00:00"/>
    <s v="Standard Class"/>
    <s v="PO-18865"/>
    <x v="22"/>
    <x v="0"/>
    <x v="0"/>
    <s v="Indianapolis"/>
    <x v="14"/>
    <n v="46203"/>
    <x v="2"/>
    <s v="OFF-BI-10001989"/>
    <x v="1"/>
    <x v="8"/>
    <x v="542"/>
    <x v="4564"/>
    <n v="6"/>
    <n v="0"/>
    <x v="5395"/>
    <x v="2"/>
    <x v="0"/>
    <n v="0.33333333333333331"/>
    <n v="7.6923076923076927E-2"/>
  </r>
  <r>
    <x v="6641"/>
    <s v="CA-2019-128328"/>
    <x v="485"/>
    <d v="2019-08-09T00:00:00"/>
    <s v="Standard Class"/>
    <s v="PO-18865"/>
    <x v="22"/>
    <x v="0"/>
    <x v="0"/>
    <s v="Indianapolis"/>
    <x v="14"/>
    <n v="46203"/>
    <x v="2"/>
    <s v="TEC-AC-10001714"/>
    <x v="2"/>
    <x v="11"/>
    <x v="685"/>
    <x v="4565"/>
    <n v="2"/>
    <n v="0"/>
    <x v="5396"/>
    <x v="2"/>
    <x v="0"/>
    <n v="0.33333333333333331"/>
    <n v="7.6923076923076927E-2"/>
  </r>
  <r>
    <x v="6642"/>
    <s v="CA-2019-128328"/>
    <x v="485"/>
    <d v="2019-08-09T00:00:00"/>
    <s v="Standard Class"/>
    <s v="PO-18865"/>
    <x v="22"/>
    <x v="0"/>
    <x v="0"/>
    <s v="Indianapolis"/>
    <x v="14"/>
    <n v="46203"/>
    <x v="2"/>
    <s v="OFF-LA-10003498"/>
    <x v="1"/>
    <x v="2"/>
    <x v="1749"/>
    <x v="4566"/>
    <n v="9"/>
    <n v="0"/>
    <x v="5397"/>
    <x v="2"/>
    <x v="0"/>
    <n v="0.33333333333333331"/>
    <n v="7.6923076923076927E-2"/>
  </r>
  <r>
    <x v="6643"/>
    <s v="US-2017-156496"/>
    <x v="544"/>
    <d v="2017-08-16T00:00:00"/>
    <s v="Standard Class"/>
    <s v="WB-21850"/>
    <x v="576"/>
    <x v="0"/>
    <x v="0"/>
    <s v="Redmond"/>
    <x v="21"/>
    <n v="97756"/>
    <x v="1"/>
    <s v="TEC-PH-10000576"/>
    <x v="2"/>
    <x v="7"/>
    <x v="815"/>
    <x v="2313"/>
    <n v="4"/>
    <n v="0.2"/>
    <x v="2505"/>
    <x v="1"/>
    <x v="0"/>
    <n v="0.33333333333333331"/>
    <n v="2.7027027027027029E-2"/>
  </r>
  <r>
    <x v="6644"/>
    <s v="US-2017-156496"/>
    <x v="544"/>
    <d v="2017-08-16T00:00:00"/>
    <s v="Standard Class"/>
    <s v="WB-21850"/>
    <x v="576"/>
    <x v="0"/>
    <x v="0"/>
    <s v="Redmond"/>
    <x v="21"/>
    <n v="97756"/>
    <x v="1"/>
    <s v="TEC-PH-10004188"/>
    <x v="2"/>
    <x v="7"/>
    <x v="770"/>
    <x v="4567"/>
    <n v="7"/>
    <n v="0.2"/>
    <x v="5398"/>
    <x v="1"/>
    <x v="0"/>
    <n v="0.33333333333333331"/>
    <n v="2.7027027027027029E-2"/>
  </r>
  <r>
    <x v="6645"/>
    <s v="US-2017-156496"/>
    <x v="544"/>
    <d v="2017-08-16T00:00:00"/>
    <s v="Standard Class"/>
    <s v="WB-21850"/>
    <x v="576"/>
    <x v="0"/>
    <x v="0"/>
    <s v="Redmond"/>
    <x v="21"/>
    <n v="97756"/>
    <x v="1"/>
    <s v="OFF-AP-10001469"/>
    <x v="1"/>
    <x v="9"/>
    <x v="586"/>
    <x v="4568"/>
    <n v="4"/>
    <n v="0.2"/>
    <x v="5399"/>
    <x v="1"/>
    <x v="0"/>
    <n v="0.33333333333333331"/>
    <n v="2.7027027027027029E-2"/>
  </r>
  <r>
    <x v="6646"/>
    <s v="US-2018-127334"/>
    <x v="272"/>
    <d v="2018-12-21T00:00:00"/>
    <s v="Standard Class"/>
    <s v="MP-18175"/>
    <x v="486"/>
    <x v="2"/>
    <x v="0"/>
    <s v="Springfield"/>
    <x v="21"/>
    <n v="97477"/>
    <x v="1"/>
    <s v="FUR-TA-10003473"/>
    <x v="0"/>
    <x v="3"/>
    <x v="216"/>
    <x v="4569"/>
    <n v="3"/>
    <n v="0.5"/>
    <x v="5400"/>
    <x v="1"/>
    <x v="0"/>
    <n v="0.5"/>
    <n v="5.2631578947368418E-2"/>
  </r>
  <r>
    <x v="6647"/>
    <s v="US-2018-127334"/>
    <x v="272"/>
    <d v="2018-12-21T00:00:00"/>
    <s v="Standard Class"/>
    <s v="MP-18175"/>
    <x v="486"/>
    <x v="2"/>
    <x v="0"/>
    <s v="Springfield"/>
    <x v="21"/>
    <n v="97477"/>
    <x v="1"/>
    <s v="OFF-AP-10001205"/>
    <x v="1"/>
    <x v="9"/>
    <x v="1294"/>
    <x v="2802"/>
    <n v="2"/>
    <n v="0.2"/>
    <x v="4818"/>
    <x v="1"/>
    <x v="0"/>
    <n v="0.5"/>
    <n v="5.2631578947368418E-2"/>
  </r>
  <r>
    <x v="6648"/>
    <s v="US-2019-124779"/>
    <x v="565"/>
    <d v="2019-09-11T00:00:00"/>
    <s v="First Class"/>
    <s v="BF-11020"/>
    <x v="292"/>
    <x v="1"/>
    <x v="0"/>
    <s v="Arlington"/>
    <x v="5"/>
    <n v="76017"/>
    <x v="2"/>
    <s v="OFF-BI-10002429"/>
    <x v="1"/>
    <x v="8"/>
    <x v="472"/>
    <x v="511"/>
    <n v="7"/>
    <n v="0.8"/>
    <x v="523"/>
    <x v="2"/>
    <x v="0"/>
    <n v="0.16666666666666666"/>
    <n v="4.7619047619047616E-2"/>
  </r>
  <r>
    <x v="6649"/>
    <s v="US-2019-124779"/>
    <x v="565"/>
    <d v="2019-09-11T00:00:00"/>
    <s v="First Class"/>
    <s v="BF-11020"/>
    <x v="292"/>
    <x v="1"/>
    <x v="0"/>
    <s v="Arlington"/>
    <x v="5"/>
    <n v="76017"/>
    <x v="2"/>
    <s v="TEC-CO-10001943"/>
    <x v="2"/>
    <x v="16"/>
    <x v="1675"/>
    <x v="4570"/>
    <n v="2"/>
    <n v="0.2"/>
    <x v="5401"/>
    <x v="2"/>
    <x v="0"/>
    <n v="0.16666666666666666"/>
    <n v="4.7619047619047616E-2"/>
  </r>
  <r>
    <x v="6650"/>
    <s v="US-2019-124779"/>
    <x v="565"/>
    <d v="2019-09-11T00:00:00"/>
    <s v="First Class"/>
    <s v="BF-11020"/>
    <x v="292"/>
    <x v="1"/>
    <x v="0"/>
    <s v="Arlington"/>
    <x v="5"/>
    <n v="76017"/>
    <x v="2"/>
    <s v="OFF-FA-10004854"/>
    <x v="1"/>
    <x v="13"/>
    <x v="271"/>
    <x v="1962"/>
    <n v="5"/>
    <n v="0.2"/>
    <x v="5402"/>
    <x v="2"/>
    <x v="0"/>
    <n v="0.16666666666666666"/>
    <n v="4.7619047619047616E-2"/>
  </r>
  <r>
    <x v="6651"/>
    <s v="US-2019-124779"/>
    <x v="565"/>
    <d v="2019-09-11T00:00:00"/>
    <s v="First Class"/>
    <s v="BF-11020"/>
    <x v="292"/>
    <x v="1"/>
    <x v="0"/>
    <s v="Arlington"/>
    <x v="5"/>
    <n v="76017"/>
    <x v="2"/>
    <s v="FUR-FU-10001095"/>
    <x v="0"/>
    <x v="5"/>
    <x v="748"/>
    <x v="4571"/>
    <n v="2"/>
    <n v="0.6"/>
    <x v="5403"/>
    <x v="2"/>
    <x v="0"/>
    <n v="0.16666666666666666"/>
    <n v="4.7619047619047616E-2"/>
  </r>
  <r>
    <x v="6652"/>
    <s v="US-2019-124779"/>
    <x v="565"/>
    <d v="2019-09-11T00:00:00"/>
    <s v="First Class"/>
    <s v="BF-11020"/>
    <x v="292"/>
    <x v="1"/>
    <x v="0"/>
    <s v="Arlington"/>
    <x v="5"/>
    <n v="76017"/>
    <x v="2"/>
    <s v="OFF-PA-10000061"/>
    <x v="1"/>
    <x v="10"/>
    <x v="181"/>
    <x v="561"/>
    <n v="4"/>
    <n v="0.2"/>
    <x v="570"/>
    <x v="2"/>
    <x v="0"/>
    <n v="0.16666666666666666"/>
    <n v="4.7619047619047616E-2"/>
  </r>
  <r>
    <x v="6653"/>
    <s v="US-2019-124779"/>
    <x v="565"/>
    <d v="2019-09-11T00:00:00"/>
    <s v="First Class"/>
    <s v="BF-11020"/>
    <x v="292"/>
    <x v="1"/>
    <x v="0"/>
    <s v="Arlington"/>
    <x v="5"/>
    <n v="76017"/>
    <x v="2"/>
    <s v="FUR-CH-10003535"/>
    <x v="0"/>
    <x v="1"/>
    <x v="1522"/>
    <x v="4572"/>
    <n v="5"/>
    <n v="0.3"/>
    <x v="5404"/>
    <x v="2"/>
    <x v="0"/>
    <n v="0.16666666666666666"/>
    <n v="4.7619047619047616E-2"/>
  </r>
  <r>
    <x v="6654"/>
    <s v="CA-2019-135937"/>
    <x v="297"/>
    <d v="2019-02-27T00:00:00"/>
    <s v="Standard Class"/>
    <s v="KM-16375"/>
    <x v="454"/>
    <x v="2"/>
    <x v="0"/>
    <s v="Gilbert"/>
    <x v="16"/>
    <n v="85234"/>
    <x v="1"/>
    <s v="TEC-PH-10004447"/>
    <x v="2"/>
    <x v="7"/>
    <x v="866"/>
    <x v="3844"/>
    <n v="3"/>
    <n v="0.2"/>
    <x v="4790"/>
    <x v="1"/>
    <x v="0"/>
    <n v="0.16666666666666666"/>
    <n v="0.05"/>
  </r>
  <r>
    <x v="6655"/>
    <s v="CA-2019-135937"/>
    <x v="297"/>
    <d v="2019-02-27T00:00:00"/>
    <s v="Standard Class"/>
    <s v="KM-16375"/>
    <x v="454"/>
    <x v="2"/>
    <x v="0"/>
    <s v="Gilbert"/>
    <x v="16"/>
    <n v="85234"/>
    <x v="1"/>
    <s v="TEC-AC-10001114"/>
    <x v="2"/>
    <x v="11"/>
    <x v="1211"/>
    <x v="4573"/>
    <n v="1"/>
    <n v="0.2"/>
    <x v="5405"/>
    <x v="1"/>
    <x v="0"/>
    <n v="0.16666666666666666"/>
    <n v="0.05"/>
  </r>
  <r>
    <x v="6656"/>
    <s v="CA-2019-135937"/>
    <x v="297"/>
    <d v="2019-02-27T00:00:00"/>
    <s v="Standard Class"/>
    <s v="KM-16375"/>
    <x v="454"/>
    <x v="2"/>
    <x v="0"/>
    <s v="Gilbert"/>
    <x v="16"/>
    <n v="85234"/>
    <x v="1"/>
    <s v="OFF-ST-10000563"/>
    <x v="1"/>
    <x v="4"/>
    <x v="903"/>
    <x v="4351"/>
    <n v="2"/>
    <n v="0.2"/>
    <x v="5091"/>
    <x v="1"/>
    <x v="0"/>
    <n v="0.16666666666666666"/>
    <n v="0.05"/>
  </r>
  <r>
    <x v="6657"/>
    <s v="CA-2019-135937"/>
    <x v="297"/>
    <d v="2019-02-27T00:00:00"/>
    <s v="Standard Class"/>
    <s v="KM-16375"/>
    <x v="454"/>
    <x v="2"/>
    <x v="0"/>
    <s v="Gilbert"/>
    <x v="16"/>
    <n v="85234"/>
    <x v="1"/>
    <s v="OFF-EN-10004846"/>
    <x v="1"/>
    <x v="12"/>
    <x v="1497"/>
    <x v="3024"/>
    <n v="5"/>
    <n v="0.2"/>
    <x v="5406"/>
    <x v="1"/>
    <x v="0"/>
    <n v="0.16666666666666666"/>
    <n v="0.05"/>
  </r>
  <r>
    <x v="6658"/>
    <s v="CA-2019-135937"/>
    <x v="297"/>
    <d v="2019-02-27T00:00:00"/>
    <s v="Standard Class"/>
    <s v="KM-16375"/>
    <x v="454"/>
    <x v="2"/>
    <x v="0"/>
    <s v="Gilbert"/>
    <x v="16"/>
    <n v="85234"/>
    <x v="1"/>
    <s v="FUR-FU-10002253"/>
    <x v="0"/>
    <x v="5"/>
    <x v="592"/>
    <x v="4574"/>
    <n v="2"/>
    <n v="0.2"/>
    <x v="5407"/>
    <x v="1"/>
    <x v="0"/>
    <n v="0.16666666666666666"/>
    <n v="0.05"/>
  </r>
  <r>
    <x v="6659"/>
    <s v="CA-2019-135937"/>
    <x v="297"/>
    <d v="2019-02-27T00:00:00"/>
    <s v="Standard Class"/>
    <s v="KM-16375"/>
    <x v="454"/>
    <x v="2"/>
    <x v="0"/>
    <s v="Gilbert"/>
    <x v="16"/>
    <n v="85234"/>
    <x v="1"/>
    <s v="FUR-TA-10001039"/>
    <x v="0"/>
    <x v="3"/>
    <x v="832"/>
    <x v="4575"/>
    <n v="9"/>
    <n v="0.5"/>
    <x v="5408"/>
    <x v="1"/>
    <x v="0"/>
    <n v="0.16666666666666666"/>
    <n v="0.05"/>
  </r>
  <r>
    <x v="6660"/>
    <s v="CA-2017-129322"/>
    <x v="816"/>
    <d v="2017-08-10T00:00:00"/>
    <s v="Second Class"/>
    <s v="DB-13405"/>
    <x v="591"/>
    <x v="0"/>
    <x v="0"/>
    <s v="Lawrence"/>
    <x v="31"/>
    <n v="1841"/>
    <x v="3"/>
    <s v="OFF-AR-10004587"/>
    <x v="1"/>
    <x v="6"/>
    <x v="1633"/>
    <x v="4576"/>
    <n v="2"/>
    <n v="0"/>
    <x v="5409"/>
    <x v="3"/>
    <x v="0"/>
    <n v="0.33333333333333331"/>
    <n v="7.1428571428571425E-2"/>
  </r>
  <r>
    <x v="6661"/>
    <s v="CA-2017-129322"/>
    <x v="816"/>
    <d v="2017-08-10T00:00:00"/>
    <s v="Second Class"/>
    <s v="DB-13405"/>
    <x v="591"/>
    <x v="0"/>
    <x v="0"/>
    <s v="Lawrence"/>
    <x v="31"/>
    <n v="1841"/>
    <x v="3"/>
    <s v="OFF-AP-10004336"/>
    <x v="1"/>
    <x v="9"/>
    <x v="1040"/>
    <x v="2009"/>
    <n v="2"/>
    <n v="0"/>
    <x v="5410"/>
    <x v="3"/>
    <x v="0"/>
    <n v="0.33333333333333331"/>
    <n v="7.1428571428571425E-2"/>
  </r>
  <r>
    <x v="6662"/>
    <s v="CA-2017-129322"/>
    <x v="816"/>
    <d v="2017-08-10T00:00:00"/>
    <s v="Second Class"/>
    <s v="DB-13405"/>
    <x v="591"/>
    <x v="0"/>
    <x v="0"/>
    <s v="Lawrence"/>
    <x v="31"/>
    <n v="1841"/>
    <x v="3"/>
    <s v="OFF-BI-10001718"/>
    <x v="1"/>
    <x v="8"/>
    <x v="1225"/>
    <x v="2509"/>
    <n v="7"/>
    <n v="0"/>
    <x v="5411"/>
    <x v="3"/>
    <x v="0"/>
    <n v="0.33333333333333331"/>
    <n v="7.1428571428571425E-2"/>
  </r>
  <r>
    <x v="6663"/>
    <s v="CA-2019-162173"/>
    <x v="40"/>
    <d v="2019-11-01T00:00:00"/>
    <s v="Standard Class"/>
    <s v="OT-18730"/>
    <x v="220"/>
    <x v="0"/>
    <x v="0"/>
    <s v="Virginia Beach"/>
    <x v="17"/>
    <n v="23464"/>
    <x v="0"/>
    <s v="FUR-TA-10001520"/>
    <x v="0"/>
    <x v="3"/>
    <x v="718"/>
    <x v="4577"/>
    <n v="5"/>
    <n v="0"/>
    <x v="5412"/>
    <x v="0"/>
    <x v="0"/>
    <n v="0.5"/>
    <n v="0.1"/>
  </r>
  <r>
    <x v="6664"/>
    <s v="CA-2019-162173"/>
    <x v="40"/>
    <d v="2019-11-01T00:00:00"/>
    <s v="Standard Class"/>
    <s v="OT-18730"/>
    <x v="220"/>
    <x v="0"/>
    <x v="0"/>
    <s v="Virginia Beach"/>
    <x v="17"/>
    <n v="23464"/>
    <x v="0"/>
    <s v="OFF-EN-10002831"/>
    <x v="1"/>
    <x v="12"/>
    <x v="836"/>
    <x v="4578"/>
    <n v="7"/>
    <n v="0"/>
    <x v="5413"/>
    <x v="0"/>
    <x v="0"/>
    <n v="0.5"/>
    <n v="0.1"/>
  </r>
  <r>
    <x v="6665"/>
    <s v="CA-2018-115483"/>
    <x v="216"/>
    <d v="2018-07-18T00:00:00"/>
    <s v="Second Class"/>
    <s v="JS-15880"/>
    <x v="365"/>
    <x v="0"/>
    <x v="0"/>
    <s v="Irving"/>
    <x v="5"/>
    <n v="75061"/>
    <x v="2"/>
    <s v="OFF-PA-10001497"/>
    <x v="1"/>
    <x v="10"/>
    <x v="1755"/>
    <x v="4579"/>
    <n v="5"/>
    <n v="0.2"/>
    <x v="5414"/>
    <x v="2"/>
    <x v="0"/>
    <n v="1"/>
    <n v="0.1111111111111111"/>
  </r>
  <r>
    <x v="6666"/>
    <s v="CA-2019-122175"/>
    <x v="605"/>
    <d v="2019-05-14T00:00:00"/>
    <s v="Second Class"/>
    <s v="CA-12775"/>
    <x v="222"/>
    <x v="0"/>
    <x v="0"/>
    <s v="Vineland"/>
    <x v="30"/>
    <n v="8360"/>
    <x v="3"/>
    <s v="FUR-FU-10000719"/>
    <x v="0"/>
    <x v="5"/>
    <x v="1673"/>
    <x v="4580"/>
    <n v="5"/>
    <n v="0"/>
    <x v="5415"/>
    <x v="3"/>
    <x v="0"/>
    <n v="0.25"/>
    <n v="5.8823529411764705E-2"/>
  </r>
  <r>
    <x v="6667"/>
    <s v="CA-2019-122175"/>
    <x v="605"/>
    <d v="2019-05-14T00:00:00"/>
    <s v="Second Class"/>
    <s v="CA-12775"/>
    <x v="222"/>
    <x v="0"/>
    <x v="0"/>
    <s v="Vineland"/>
    <x v="30"/>
    <n v="8360"/>
    <x v="3"/>
    <s v="OFF-LA-10002271"/>
    <x v="1"/>
    <x v="2"/>
    <x v="641"/>
    <x v="51"/>
    <n v="2"/>
    <n v="0"/>
    <x v="51"/>
    <x v="3"/>
    <x v="0"/>
    <n v="0.25"/>
    <n v="5.8823529411764705E-2"/>
  </r>
  <r>
    <x v="6668"/>
    <s v="CA-2019-122175"/>
    <x v="605"/>
    <d v="2019-05-14T00:00:00"/>
    <s v="Second Class"/>
    <s v="CA-12775"/>
    <x v="222"/>
    <x v="0"/>
    <x v="0"/>
    <s v="Vineland"/>
    <x v="30"/>
    <n v="8360"/>
    <x v="3"/>
    <s v="OFF-SU-10004661"/>
    <x v="1"/>
    <x v="14"/>
    <x v="1757"/>
    <x v="4581"/>
    <n v="2"/>
    <n v="0"/>
    <x v="5416"/>
    <x v="3"/>
    <x v="0"/>
    <n v="0.25"/>
    <n v="5.8823529411764705E-2"/>
  </r>
  <r>
    <x v="6669"/>
    <s v="CA-2019-122175"/>
    <x v="605"/>
    <d v="2019-05-14T00:00:00"/>
    <s v="Second Class"/>
    <s v="CA-12775"/>
    <x v="222"/>
    <x v="0"/>
    <x v="0"/>
    <s v="Vineland"/>
    <x v="30"/>
    <n v="8360"/>
    <x v="3"/>
    <s v="TEC-AC-10004859"/>
    <x v="2"/>
    <x v="11"/>
    <x v="1554"/>
    <x v="4582"/>
    <n v="5"/>
    <n v="0"/>
    <x v="5417"/>
    <x v="3"/>
    <x v="0"/>
    <n v="0.25"/>
    <n v="5.8823529411764705E-2"/>
  </r>
  <r>
    <x v="6670"/>
    <s v="CA-2019-161088"/>
    <x v="1126"/>
    <d v="2019-05-29T00:00:00"/>
    <s v="Standard Class"/>
    <s v="MH-18115"/>
    <x v="414"/>
    <x v="2"/>
    <x v="0"/>
    <s v="Columbus"/>
    <x v="32"/>
    <n v="31907"/>
    <x v="0"/>
    <s v="OFF-BI-10002824"/>
    <x v="1"/>
    <x v="8"/>
    <x v="528"/>
    <x v="3548"/>
    <n v="2"/>
    <n v="0"/>
    <x v="4041"/>
    <x v="0"/>
    <x v="0"/>
    <n v="1"/>
    <n v="4.5454545454545456E-2"/>
  </r>
  <r>
    <x v="6671"/>
    <s v="CA-2016-154837"/>
    <x v="709"/>
    <d v="2016-08-27T00:00:00"/>
    <s v="Second Class"/>
    <s v="RB-19645"/>
    <x v="516"/>
    <x v="1"/>
    <x v="0"/>
    <s v="Los Angeles"/>
    <x v="1"/>
    <n v="90032"/>
    <x v="1"/>
    <s v="OFF-BI-10001575"/>
    <x v="1"/>
    <x v="8"/>
    <x v="582"/>
    <x v="2000"/>
    <n v="2"/>
    <n v="0.2"/>
    <x v="5418"/>
    <x v="1"/>
    <x v="0"/>
    <n v="1"/>
    <n v="0.14285714285714285"/>
  </r>
  <r>
    <x v="6672"/>
    <s v="CA-2017-153794"/>
    <x v="861"/>
    <d v="2017-09-16T00:00:00"/>
    <s v="Standard Class"/>
    <s v="SB-20290"/>
    <x v="115"/>
    <x v="1"/>
    <x v="0"/>
    <s v="San Diego"/>
    <x v="1"/>
    <n v="92024"/>
    <x v="1"/>
    <s v="OFF-AR-10000380"/>
    <x v="1"/>
    <x v="6"/>
    <x v="108"/>
    <x v="4583"/>
    <n v="7"/>
    <n v="0"/>
    <x v="5419"/>
    <x v="1"/>
    <x v="0"/>
    <n v="1"/>
    <n v="5.8823529411764705E-2"/>
  </r>
  <r>
    <x v="6673"/>
    <s v="CA-2017-135510"/>
    <x v="577"/>
    <d v="2017-09-12T00:00:00"/>
    <s v="Standard Class"/>
    <s v="TW-21025"/>
    <x v="69"/>
    <x v="2"/>
    <x v="0"/>
    <s v="Charlottesville"/>
    <x v="17"/>
    <n v="22901"/>
    <x v="0"/>
    <s v="FUR-FU-10000820"/>
    <x v="0"/>
    <x v="5"/>
    <x v="1783"/>
    <x v="4584"/>
    <n v="4"/>
    <n v="0"/>
    <x v="616"/>
    <x v="0"/>
    <x v="0"/>
    <n v="1"/>
    <n v="8.3333333333333329E-2"/>
  </r>
  <r>
    <x v="6674"/>
    <s v="CA-2017-109337"/>
    <x v="82"/>
    <d v="2017-11-23T00:00:00"/>
    <s v="Second Class"/>
    <s v="DL-13330"/>
    <x v="658"/>
    <x v="0"/>
    <x v="0"/>
    <s v="Lawrence"/>
    <x v="14"/>
    <n v="46226"/>
    <x v="2"/>
    <s v="OFF-AR-10003759"/>
    <x v="1"/>
    <x v="6"/>
    <x v="846"/>
    <x v="268"/>
    <n v="6"/>
    <n v="0"/>
    <x v="5420"/>
    <x v="2"/>
    <x v="0"/>
    <n v="0.25"/>
    <n v="0.125"/>
  </r>
  <r>
    <x v="6675"/>
    <s v="CA-2017-109337"/>
    <x v="82"/>
    <d v="2017-11-23T00:00:00"/>
    <s v="Second Class"/>
    <s v="DL-13330"/>
    <x v="658"/>
    <x v="0"/>
    <x v="0"/>
    <s v="Lawrence"/>
    <x v="14"/>
    <n v="46226"/>
    <x v="2"/>
    <s v="TEC-MA-10002930"/>
    <x v="2"/>
    <x v="15"/>
    <x v="1784"/>
    <x v="4585"/>
    <n v="2"/>
    <n v="0"/>
    <x v="5421"/>
    <x v="2"/>
    <x v="0"/>
    <n v="0.25"/>
    <n v="0.125"/>
  </r>
  <r>
    <x v="6676"/>
    <s v="CA-2017-109337"/>
    <x v="82"/>
    <d v="2017-11-23T00:00:00"/>
    <s v="Second Class"/>
    <s v="DL-13330"/>
    <x v="658"/>
    <x v="0"/>
    <x v="0"/>
    <s v="Lawrence"/>
    <x v="14"/>
    <n v="46226"/>
    <x v="2"/>
    <s v="OFF-AP-10004052"/>
    <x v="1"/>
    <x v="9"/>
    <x v="1671"/>
    <x v="4586"/>
    <n v="5"/>
    <n v="0"/>
    <x v="5422"/>
    <x v="2"/>
    <x v="0"/>
    <n v="0.25"/>
    <n v="0.125"/>
  </r>
  <r>
    <x v="6677"/>
    <s v="CA-2017-109337"/>
    <x v="82"/>
    <d v="2017-11-23T00:00:00"/>
    <s v="Second Class"/>
    <s v="DL-13330"/>
    <x v="658"/>
    <x v="0"/>
    <x v="0"/>
    <s v="Lawrence"/>
    <x v="14"/>
    <n v="46226"/>
    <x v="2"/>
    <s v="TEC-AC-10000990"/>
    <x v="2"/>
    <x v="11"/>
    <x v="1531"/>
    <x v="4587"/>
    <n v="3"/>
    <n v="0"/>
    <x v="5423"/>
    <x v="2"/>
    <x v="0"/>
    <n v="0.25"/>
    <n v="0.125"/>
  </r>
  <r>
    <x v="6678"/>
    <s v="CA-2016-150329"/>
    <x v="982"/>
    <d v="2016-10-14T00:00:00"/>
    <s v="Standard Class"/>
    <s v="SD-20485"/>
    <x v="174"/>
    <x v="2"/>
    <x v="0"/>
    <s v="Phoenix"/>
    <x v="16"/>
    <n v="85023"/>
    <x v="1"/>
    <s v="FUR-FU-10003724"/>
    <x v="0"/>
    <x v="5"/>
    <x v="896"/>
    <x v="4588"/>
    <n v="7"/>
    <n v="0.2"/>
    <x v="5424"/>
    <x v="1"/>
    <x v="0"/>
    <n v="1"/>
    <n v="4.7619047619047616E-2"/>
  </r>
  <r>
    <x v="6679"/>
    <s v="CA-2019-145037"/>
    <x v="264"/>
    <d v="2019-09-07T00:00:00"/>
    <s v="Second Class"/>
    <s v="TB-21055"/>
    <x v="26"/>
    <x v="0"/>
    <x v="0"/>
    <s v="Meriden"/>
    <x v="29"/>
    <n v="6450"/>
    <x v="3"/>
    <s v="OFF-ST-10000918"/>
    <x v="1"/>
    <x v="4"/>
    <x v="377"/>
    <x v="2943"/>
    <n v="1"/>
    <n v="0"/>
    <x v="5425"/>
    <x v="3"/>
    <x v="0"/>
    <n v="0.33333333333333331"/>
    <n v="5.5555555555555552E-2"/>
  </r>
  <r>
    <x v="6680"/>
    <s v="CA-2019-145037"/>
    <x v="264"/>
    <d v="2019-09-07T00:00:00"/>
    <s v="Second Class"/>
    <s v="TB-21055"/>
    <x v="26"/>
    <x v="0"/>
    <x v="0"/>
    <s v="Meriden"/>
    <x v="29"/>
    <n v="6450"/>
    <x v="3"/>
    <s v="OFF-PA-10000157"/>
    <x v="1"/>
    <x v="10"/>
    <x v="369"/>
    <x v="710"/>
    <n v="4"/>
    <n v="0"/>
    <x v="5426"/>
    <x v="3"/>
    <x v="0"/>
    <n v="0.33333333333333331"/>
    <n v="5.5555555555555552E-2"/>
  </r>
  <r>
    <x v="6681"/>
    <s v="CA-2019-145037"/>
    <x v="264"/>
    <d v="2019-09-07T00:00:00"/>
    <s v="Second Class"/>
    <s v="TB-21055"/>
    <x v="26"/>
    <x v="0"/>
    <x v="0"/>
    <s v="Meriden"/>
    <x v="29"/>
    <n v="6450"/>
    <x v="3"/>
    <s v="OFF-PA-10002499"/>
    <x v="1"/>
    <x v="10"/>
    <x v="1610"/>
    <x v="678"/>
    <n v="3"/>
    <n v="0"/>
    <x v="691"/>
    <x v="3"/>
    <x v="0"/>
    <n v="0.33333333333333331"/>
    <n v="5.5555555555555552E-2"/>
  </r>
  <r>
    <x v="6682"/>
    <s v="CA-2019-154466"/>
    <x v="314"/>
    <d v="2019-01-02T00:00:00"/>
    <s v="First Class"/>
    <s v="DP-13390"/>
    <x v="503"/>
    <x v="2"/>
    <x v="0"/>
    <s v="Franklin"/>
    <x v="6"/>
    <n v="53132"/>
    <x v="2"/>
    <s v="OFF-BI-10002012"/>
    <x v="1"/>
    <x v="8"/>
    <x v="749"/>
    <x v="4589"/>
    <n v="2"/>
    <n v="0"/>
    <x v="5427"/>
    <x v="2"/>
    <x v="0"/>
    <n v="1"/>
    <n v="7.1428571428571425E-2"/>
  </r>
  <r>
    <x v="6683"/>
    <s v="CA-2016-109134"/>
    <x v="1127"/>
    <d v="2016-11-10T00:00:00"/>
    <s v="Standard Class"/>
    <s v="DE-13255"/>
    <x v="368"/>
    <x v="2"/>
    <x v="0"/>
    <s v="Los Angeles"/>
    <x v="1"/>
    <n v="90008"/>
    <x v="1"/>
    <s v="FUR-FU-10000320"/>
    <x v="0"/>
    <x v="5"/>
    <x v="1521"/>
    <x v="130"/>
    <n v="6"/>
    <n v="0"/>
    <x v="5428"/>
    <x v="1"/>
    <x v="0"/>
    <n v="1"/>
    <n v="0.1111111111111111"/>
  </r>
  <r>
    <x v="6684"/>
    <s v="US-2017-129637"/>
    <x v="997"/>
    <d v="2017-12-22T00:00:00"/>
    <s v="Standard Class"/>
    <s v="MC-18100"/>
    <x v="498"/>
    <x v="0"/>
    <x v="0"/>
    <s v="Bloomington"/>
    <x v="10"/>
    <n v="61701"/>
    <x v="2"/>
    <s v="OFF-ST-10003716"/>
    <x v="1"/>
    <x v="4"/>
    <x v="898"/>
    <x v="4590"/>
    <n v="1"/>
    <n v="0.2"/>
    <x v="5429"/>
    <x v="2"/>
    <x v="0"/>
    <n v="0.33333333333333331"/>
    <n v="5.2631578947368418E-2"/>
  </r>
  <r>
    <x v="6685"/>
    <s v="US-2017-129637"/>
    <x v="997"/>
    <d v="2017-12-22T00:00:00"/>
    <s v="Standard Class"/>
    <s v="MC-18100"/>
    <x v="498"/>
    <x v="0"/>
    <x v="0"/>
    <s v="Bloomington"/>
    <x v="10"/>
    <n v="61701"/>
    <x v="2"/>
    <s v="FUR-FU-10000965"/>
    <x v="0"/>
    <x v="5"/>
    <x v="689"/>
    <x v="4591"/>
    <n v="2"/>
    <n v="0.6"/>
    <x v="5430"/>
    <x v="2"/>
    <x v="0"/>
    <n v="0.33333333333333331"/>
    <n v="5.2631578947368418E-2"/>
  </r>
  <r>
    <x v="6686"/>
    <s v="US-2017-129637"/>
    <x v="997"/>
    <d v="2017-12-22T00:00:00"/>
    <s v="Standard Class"/>
    <s v="MC-18100"/>
    <x v="498"/>
    <x v="0"/>
    <x v="0"/>
    <s v="Bloomington"/>
    <x v="10"/>
    <n v="61701"/>
    <x v="2"/>
    <s v="OFF-AR-10003829"/>
    <x v="1"/>
    <x v="6"/>
    <x v="943"/>
    <x v="1332"/>
    <n v="5"/>
    <n v="0.2"/>
    <x v="1909"/>
    <x v="2"/>
    <x v="0"/>
    <n v="0.33333333333333331"/>
    <n v="5.2631578947368418E-2"/>
  </r>
  <r>
    <x v="6687"/>
    <s v="CA-2017-165162"/>
    <x v="263"/>
    <d v="2017-05-21T00:00:00"/>
    <s v="Standard Class"/>
    <s v="HG-15025"/>
    <x v="643"/>
    <x v="0"/>
    <x v="0"/>
    <s v="Los Angeles"/>
    <x v="1"/>
    <n v="90032"/>
    <x v="1"/>
    <s v="OFF-ST-10003470"/>
    <x v="1"/>
    <x v="4"/>
    <x v="1348"/>
    <x v="2105"/>
    <n v="4"/>
    <n v="0"/>
    <x v="2269"/>
    <x v="1"/>
    <x v="0"/>
    <n v="1"/>
    <n v="9.0909090909090912E-2"/>
  </r>
  <r>
    <x v="6688"/>
    <s v="CA-2019-140494"/>
    <x v="434"/>
    <d v="2019-03-15T00:00:00"/>
    <s v="Second Class"/>
    <s v="CM-11815"/>
    <x v="698"/>
    <x v="1"/>
    <x v="0"/>
    <s v="San Francisco"/>
    <x v="1"/>
    <n v="94109"/>
    <x v="1"/>
    <s v="TEC-AC-10004568"/>
    <x v="2"/>
    <x v="11"/>
    <x v="1118"/>
    <x v="1375"/>
    <n v="4"/>
    <n v="0"/>
    <x v="5431"/>
    <x v="1"/>
    <x v="0"/>
    <n v="1"/>
    <n v="0.1"/>
  </r>
  <r>
    <x v="6689"/>
    <s v="CA-2019-104108"/>
    <x v="574"/>
    <d v="2019-12-09T00:00:00"/>
    <s v="Standard Class"/>
    <s v="RP-19855"/>
    <x v="532"/>
    <x v="1"/>
    <x v="0"/>
    <s v="Houston"/>
    <x v="5"/>
    <n v="77095"/>
    <x v="2"/>
    <s v="OFF-AR-10000817"/>
    <x v="1"/>
    <x v="6"/>
    <x v="1264"/>
    <x v="4592"/>
    <n v="5"/>
    <n v="0.2"/>
    <x v="5432"/>
    <x v="2"/>
    <x v="0"/>
    <n v="1"/>
    <n v="6.6666666666666666E-2"/>
  </r>
  <r>
    <x v="6690"/>
    <s v="US-2019-165869"/>
    <x v="689"/>
    <d v="2019-08-05T00:00:00"/>
    <s v="Standard Class"/>
    <s v="LS-17200"/>
    <x v="624"/>
    <x v="1"/>
    <x v="0"/>
    <s v="Milwaukee"/>
    <x v="6"/>
    <n v="53209"/>
    <x v="2"/>
    <s v="OFF-BI-10003460"/>
    <x v="1"/>
    <x v="8"/>
    <x v="237"/>
    <x v="255"/>
    <n v="4"/>
    <n v="0"/>
    <x v="5433"/>
    <x v="2"/>
    <x v="0"/>
    <n v="0.5"/>
    <n v="7.1428571428571425E-2"/>
  </r>
  <r>
    <x v="6691"/>
    <s v="US-2019-165869"/>
    <x v="689"/>
    <d v="2019-08-05T00:00:00"/>
    <s v="Standard Class"/>
    <s v="LS-17200"/>
    <x v="624"/>
    <x v="1"/>
    <x v="0"/>
    <s v="Milwaukee"/>
    <x v="6"/>
    <n v="53209"/>
    <x v="2"/>
    <s v="OFF-AP-10002472"/>
    <x v="1"/>
    <x v="9"/>
    <x v="408"/>
    <x v="4524"/>
    <n v="6"/>
    <n v="0"/>
    <x v="5434"/>
    <x v="2"/>
    <x v="0"/>
    <n v="0.5"/>
    <n v="7.1428571428571425E-2"/>
  </r>
  <r>
    <x v="6692"/>
    <s v="CA-2019-160899"/>
    <x v="938"/>
    <d v="2019-08-13T00:00:00"/>
    <s v="Second Class"/>
    <s v="DR-12940"/>
    <x v="660"/>
    <x v="2"/>
    <x v="0"/>
    <s v="Lake Charles"/>
    <x v="28"/>
    <n v="70601"/>
    <x v="0"/>
    <s v="OFF-BI-10000632"/>
    <x v="1"/>
    <x v="8"/>
    <x v="1297"/>
    <x v="4593"/>
    <n v="11"/>
    <n v="0"/>
    <x v="5435"/>
    <x v="0"/>
    <x v="0"/>
    <n v="1"/>
    <n v="7.6923076923076927E-2"/>
  </r>
  <r>
    <x v="6693"/>
    <s v="CA-2019-144225"/>
    <x v="1033"/>
    <d v="2019-10-02T00:00:00"/>
    <s v="Second Class"/>
    <s v="CC-12475"/>
    <x v="693"/>
    <x v="0"/>
    <x v="0"/>
    <s v="Baltimore"/>
    <x v="39"/>
    <n v="21215"/>
    <x v="3"/>
    <s v="OFF-PA-10000062"/>
    <x v="1"/>
    <x v="10"/>
    <x v="1384"/>
    <x v="2210"/>
    <n v="3"/>
    <n v="0"/>
    <x v="2384"/>
    <x v="3"/>
    <x v="0"/>
    <n v="1"/>
    <n v="7.6923076923076927E-2"/>
  </r>
  <r>
    <x v="6694"/>
    <s v="US-2018-163538"/>
    <x v="370"/>
    <d v="2018-08-30T00:00:00"/>
    <s v="Standard Class"/>
    <s v="SS-20515"/>
    <x v="776"/>
    <x v="2"/>
    <x v="0"/>
    <s v="Franklin"/>
    <x v="6"/>
    <n v="53132"/>
    <x v="2"/>
    <s v="TEC-AC-10002006"/>
    <x v="2"/>
    <x v="11"/>
    <x v="1087"/>
    <x v="4594"/>
    <n v="3"/>
    <n v="0"/>
    <x v="5436"/>
    <x v="2"/>
    <x v="0"/>
    <n v="1"/>
    <n v="0.16666666666666666"/>
  </r>
  <r>
    <x v="6695"/>
    <s v="US-2018-155103"/>
    <x v="499"/>
    <d v="2018-12-07T00:00:00"/>
    <s v="Standard Class"/>
    <s v="JF-15190"/>
    <x v="440"/>
    <x v="0"/>
    <x v="0"/>
    <s v="New York City"/>
    <x v="15"/>
    <n v="10024"/>
    <x v="3"/>
    <s v="OFF-BI-10004318"/>
    <x v="1"/>
    <x v="8"/>
    <x v="1583"/>
    <x v="4595"/>
    <n v="3"/>
    <n v="0.2"/>
    <x v="5437"/>
    <x v="3"/>
    <x v="0"/>
    <n v="0.33333333333333331"/>
    <n v="5.2631578947368418E-2"/>
  </r>
  <r>
    <x v="6696"/>
    <s v="US-2018-155103"/>
    <x v="499"/>
    <d v="2018-12-07T00:00:00"/>
    <s v="Standard Class"/>
    <s v="JF-15190"/>
    <x v="440"/>
    <x v="0"/>
    <x v="0"/>
    <s v="New York City"/>
    <x v="15"/>
    <n v="10024"/>
    <x v="3"/>
    <s v="OFF-BI-10004236"/>
    <x v="1"/>
    <x v="8"/>
    <x v="900"/>
    <x v="4596"/>
    <n v="3"/>
    <n v="0.2"/>
    <x v="5438"/>
    <x v="3"/>
    <x v="0"/>
    <n v="0.33333333333333331"/>
    <n v="5.2631578947368418E-2"/>
  </r>
  <r>
    <x v="6697"/>
    <s v="US-2018-155103"/>
    <x v="499"/>
    <d v="2018-12-07T00:00:00"/>
    <s v="Standard Class"/>
    <s v="JF-15190"/>
    <x v="440"/>
    <x v="0"/>
    <x v="0"/>
    <s v="New York City"/>
    <x v="15"/>
    <n v="10024"/>
    <x v="3"/>
    <s v="OFF-PA-10000062"/>
    <x v="1"/>
    <x v="10"/>
    <x v="1384"/>
    <x v="3837"/>
    <n v="1"/>
    <n v="0"/>
    <x v="5439"/>
    <x v="3"/>
    <x v="0"/>
    <n v="0.33333333333333331"/>
    <n v="5.2631578947368418E-2"/>
  </r>
  <r>
    <x v="6698"/>
    <s v="CA-2019-145429"/>
    <x v="246"/>
    <d v="2019-07-25T00:00:00"/>
    <s v="Standard Class"/>
    <s v="SW-20455"/>
    <x v="517"/>
    <x v="0"/>
    <x v="0"/>
    <s v="San Diego"/>
    <x v="1"/>
    <n v="92024"/>
    <x v="1"/>
    <s v="OFF-PA-10003205"/>
    <x v="1"/>
    <x v="10"/>
    <x v="1785"/>
    <x v="4597"/>
    <n v="2"/>
    <n v="0"/>
    <x v="5440"/>
    <x v="1"/>
    <x v="0"/>
    <n v="0.33333333333333331"/>
    <n v="0.1111111111111111"/>
  </r>
  <r>
    <x v="6699"/>
    <s v="CA-2019-145429"/>
    <x v="246"/>
    <d v="2019-07-25T00:00:00"/>
    <s v="Standard Class"/>
    <s v="SW-20455"/>
    <x v="517"/>
    <x v="0"/>
    <x v="0"/>
    <s v="San Diego"/>
    <x v="1"/>
    <n v="92024"/>
    <x v="1"/>
    <s v="FUR-CH-10000988"/>
    <x v="0"/>
    <x v="1"/>
    <x v="1141"/>
    <x v="2284"/>
    <n v="2"/>
    <n v="0.2"/>
    <x v="2469"/>
    <x v="1"/>
    <x v="0"/>
    <n v="0.33333333333333331"/>
    <n v="0.1111111111111111"/>
  </r>
  <r>
    <x v="6700"/>
    <s v="CA-2019-145429"/>
    <x v="246"/>
    <d v="2019-07-25T00:00:00"/>
    <s v="Standard Class"/>
    <s v="SW-20455"/>
    <x v="517"/>
    <x v="0"/>
    <x v="0"/>
    <s v="San Diego"/>
    <x v="1"/>
    <n v="92024"/>
    <x v="1"/>
    <s v="OFF-BI-10001524"/>
    <x v="1"/>
    <x v="8"/>
    <x v="301"/>
    <x v="4503"/>
    <n v="3"/>
    <n v="0.2"/>
    <x v="5307"/>
    <x v="1"/>
    <x v="0"/>
    <n v="0.33333333333333331"/>
    <n v="0.1111111111111111"/>
  </r>
  <r>
    <x v="6701"/>
    <s v="CA-2017-153535"/>
    <x v="1128"/>
    <d v="2017-05-24T00:00:00"/>
    <s v="Standard Class"/>
    <s v="SG-20470"/>
    <x v="495"/>
    <x v="0"/>
    <x v="0"/>
    <s v="Wilson"/>
    <x v="3"/>
    <n v="27893"/>
    <x v="0"/>
    <s v="FUR-FU-10001986"/>
    <x v="0"/>
    <x v="5"/>
    <x v="1142"/>
    <x v="4598"/>
    <n v="4"/>
    <n v="0.2"/>
    <x v="5441"/>
    <x v="0"/>
    <x v="0"/>
    <n v="0.5"/>
    <n v="7.1428571428571425E-2"/>
  </r>
  <r>
    <x v="6702"/>
    <s v="CA-2017-153535"/>
    <x v="1128"/>
    <d v="2017-05-24T00:00:00"/>
    <s v="Standard Class"/>
    <s v="SG-20470"/>
    <x v="495"/>
    <x v="0"/>
    <x v="0"/>
    <s v="Wilson"/>
    <x v="3"/>
    <n v="27893"/>
    <x v="0"/>
    <s v="OFF-BI-10001031"/>
    <x v="1"/>
    <x v="8"/>
    <x v="874"/>
    <x v="1697"/>
    <n v="4"/>
    <n v="0.7"/>
    <x v="5442"/>
    <x v="0"/>
    <x v="0"/>
    <n v="0.5"/>
    <n v="7.1428571428571425E-2"/>
  </r>
  <r>
    <x v="6703"/>
    <s v="CA-2017-139164"/>
    <x v="537"/>
    <d v="2017-06-28T00:00:00"/>
    <s v="Standard Class"/>
    <s v="CS-12355"/>
    <x v="394"/>
    <x v="0"/>
    <x v="0"/>
    <s v="Long Beach"/>
    <x v="1"/>
    <n v="90805"/>
    <x v="1"/>
    <s v="TEC-PH-10002468"/>
    <x v="2"/>
    <x v="7"/>
    <x v="1219"/>
    <x v="2075"/>
    <n v="2"/>
    <n v="0.2"/>
    <x v="2926"/>
    <x v="1"/>
    <x v="0"/>
    <n v="0.33333333333333331"/>
    <n v="4.5454545454545456E-2"/>
  </r>
  <r>
    <x v="6704"/>
    <s v="CA-2017-139164"/>
    <x v="537"/>
    <d v="2017-06-28T00:00:00"/>
    <s v="Standard Class"/>
    <s v="CS-12355"/>
    <x v="394"/>
    <x v="0"/>
    <x v="0"/>
    <s v="Long Beach"/>
    <x v="1"/>
    <n v="90805"/>
    <x v="1"/>
    <s v="OFF-FA-10003059"/>
    <x v="1"/>
    <x v="13"/>
    <x v="802"/>
    <x v="4599"/>
    <n v="3"/>
    <n v="0"/>
    <x v="5443"/>
    <x v="1"/>
    <x v="0"/>
    <n v="0.33333333333333331"/>
    <n v="4.5454545454545456E-2"/>
  </r>
  <r>
    <x v="6705"/>
    <s v="CA-2017-139164"/>
    <x v="537"/>
    <d v="2017-06-28T00:00:00"/>
    <s v="Standard Class"/>
    <s v="CS-12355"/>
    <x v="394"/>
    <x v="0"/>
    <x v="0"/>
    <s v="Long Beach"/>
    <x v="1"/>
    <n v="90805"/>
    <x v="1"/>
    <s v="TEC-PH-10003931"/>
    <x v="2"/>
    <x v="7"/>
    <x v="161"/>
    <x v="166"/>
    <n v="3"/>
    <n v="0.2"/>
    <x v="168"/>
    <x v="1"/>
    <x v="0"/>
    <n v="0.33333333333333331"/>
    <n v="4.5454545454545456E-2"/>
  </r>
  <r>
    <x v="6706"/>
    <s v="CA-2018-112277"/>
    <x v="545"/>
    <d v="2018-09-15T00:00:00"/>
    <s v="Standard Class"/>
    <s v="SC-20695"/>
    <x v="281"/>
    <x v="1"/>
    <x v="0"/>
    <s v="Fort Lauderdale"/>
    <x v="2"/>
    <n v="33311"/>
    <x v="0"/>
    <s v="TEC-PH-10003505"/>
    <x v="2"/>
    <x v="7"/>
    <x v="910"/>
    <x v="4600"/>
    <n v="7"/>
    <n v="0.2"/>
    <x v="5444"/>
    <x v="0"/>
    <x v="0"/>
    <n v="1"/>
    <n v="7.1428571428571425E-2"/>
  </r>
  <r>
    <x v="6707"/>
    <s v="CA-2016-167724"/>
    <x v="138"/>
    <d v="2016-04-18T00:00:00"/>
    <s v="Standard Class"/>
    <s v="BF-11170"/>
    <x v="408"/>
    <x v="2"/>
    <x v="0"/>
    <s v="Baltimore"/>
    <x v="39"/>
    <n v="21215"/>
    <x v="3"/>
    <s v="OFF-LA-10002368"/>
    <x v="1"/>
    <x v="2"/>
    <x v="1786"/>
    <x v="1507"/>
    <n v="3"/>
    <n v="0"/>
    <x v="1589"/>
    <x v="3"/>
    <x v="0"/>
    <n v="1"/>
    <n v="3.7037037037037035E-2"/>
  </r>
  <r>
    <x v="6708"/>
    <s v="CA-2017-123141"/>
    <x v="717"/>
    <d v="2017-11-19T00:00:00"/>
    <s v="Standard Class"/>
    <s v="GZ-14470"/>
    <x v="47"/>
    <x v="0"/>
    <x v="0"/>
    <s v="Rio Rancho"/>
    <x v="27"/>
    <n v="87124"/>
    <x v="1"/>
    <s v="FUR-CH-10004287"/>
    <x v="0"/>
    <x v="1"/>
    <x v="158"/>
    <x v="2214"/>
    <n v="4"/>
    <n v="0.2"/>
    <x v="2388"/>
    <x v="1"/>
    <x v="0"/>
    <n v="0.5"/>
    <n v="7.1428571428571425E-2"/>
  </r>
  <r>
    <x v="6709"/>
    <s v="CA-2017-123141"/>
    <x v="717"/>
    <d v="2017-11-19T00:00:00"/>
    <s v="Standard Class"/>
    <s v="GZ-14470"/>
    <x v="47"/>
    <x v="0"/>
    <x v="0"/>
    <s v="Rio Rancho"/>
    <x v="27"/>
    <n v="87124"/>
    <x v="1"/>
    <s v="FUR-CH-10001891"/>
    <x v="0"/>
    <x v="1"/>
    <x v="268"/>
    <x v="286"/>
    <n v="3"/>
    <n v="0.2"/>
    <x v="291"/>
    <x v="1"/>
    <x v="0"/>
    <n v="0.5"/>
    <n v="7.1428571428571425E-2"/>
  </r>
  <r>
    <x v="6710"/>
    <s v="CA-2018-149503"/>
    <x v="10"/>
    <d v="2018-12-12T00:00:00"/>
    <s v="First Class"/>
    <s v="SP-20650"/>
    <x v="70"/>
    <x v="1"/>
    <x v="0"/>
    <s v="Stockton"/>
    <x v="1"/>
    <n v="95207"/>
    <x v="1"/>
    <s v="OFF-BI-10002133"/>
    <x v="1"/>
    <x v="8"/>
    <x v="1147"/>
    <x v="4601"/>
    <n v="8"/>
    <n v="0.2"/>
    <x v="5445"/>
    <x v="1"/>
    <x v="0"/>
    <n v="1"/>
    <n v="6.6666666666666666E-2"/>
  </r>
  <r>
    <x v="6711"/>
    <s v="CA-2019-163069"/>
    <x v="238"/>
    <d v="2019-08-21T00:00:00"/>
    <s v="Second Class"/>
    <s v="PJ-19015"/>
    <x v="307"/>
    <x v="0"/>
    <x v="0"/>
    <s v="Columbus"/>
    <x v="24"/>
    <n v="43229"/>
    <x v="3"/>
    <s v="OFF-AR-10001419"/>
    <x v="1"/>
    <x v="6"/>
    <x v="1015"/>
    <x v="4541"/>
    <n v="3"/>
    <n v="0.2"/>
    <x v="5446"/>
    <x v="3"/>
    <x v="0"/>
    <n v="1"/>
    <n v="0.1"/>
  </r>
  <r>
    <x v="6712"/>
    <s v="CA-2019-107629"/>
    <x v="817"/>
    <d v="2019-12-14T00:00:00"/>
    <s v="Same Day"/>
    <s v="DB-13060"/>
    <x v="72"/>
    <x v="0"/>
    <x v="0"/>
    <s v="Skokie"/>
    <x v="10"/>
    <n v="60076"/>
    <x v="2"/>
    <s v="FUR-FU-10002298"/>
    <x v="0"/>
    <x v="5"/>
    <x v="1305"/>
    <x v="4602"/>
    <n v="6"/>
    <n v="0.6"/>
    <x v="5447"/>
    <x v="2"/>
    <x v="0"/>
    <n v="0.25"/>
    <n v="7.6923076923076927E-2"/>
  </r>
  <r>
    <x v="6713"/>
    <s v="CA-2019-107629"/>
    <x v="817"/>
    <d v="2019-12-14T00:00:00"/>
    <s v="Same Day"/>
    <s v="DB-13060"/>
    <x v="72"/>
    <x v="0"/>
    <x v="0"/>
    <s v="Skokie"/>
    <x v="10"/>
    <n v="60076"/>
    <x v="2"/>
    <s v="FUR-FU-10004091"/>
    <x v="0"/>
    <x v="5"/>
    <x v="267"/>
    <x v="4603"/>
    <n v="3"/>
    <n v="0.6"/>
    <x v="5448"/>
    <x v="2"/>
    <x v="0"/>
    <n v="0.25"/>
    <n v="7.6923076923076927E-2"/>
  </r>
  <r>
    <x v="6714"/>
    <s v="CA-2019-107629"/>
    <x v="817"/>
    <d v="2019-12-14T00:00:00"/>
    <s v="Same Day"/>
    <s v="DB-13060"/>
    <x v="72"/>
    <x v="0"/>
    <x v="0"/>
    <s v="Skokie"/>
    <x v="10"/>
    <n v="60076"/>
    <x v="2"/>
    <s v="TEC-AC-10004510"/>
    <x v="2"/>
    <x v="11"/>
    <x v="953"/>
    <x v="4604"/>
    <n v="3"/>
    <n v="0.2"/>
    <x v="5449"/>
    <x v="2"/>
    <x v="0"/>
    <n v="0.25"/>
    <n v="7.6923076923076927E-2"/>
  </r>
  <r>
    <x v="6715"/>
    <s v="CA-2019-107629"/>
    <x v="817"/>
    <d v="2019-12-14T00:00:00"/>
    <s v="Same Day"/>
    <s v="DB-13060"/>
    <x v="72"/>
    <x v="0"/>
    <x v="0"/>
    <s v="Skokie"/>
    <x v="10"/>
    <n v="60076"/>
    <x v="2"/>
    <s v="OFF-AR-10002987"/>
    <x v="1"/>
    <x v="6"/>
    <x v="1562"/>
    <x v="4605"/>
    <n v="6"/>
    <n v="0.2"/>
    <x v="5450"/>
    <x v="2"/>
    <x v="0"/>
    <n v="0.25"/>
    <n v="7.6923076923076927E-2"/>
  </r>
  <r>
    <x v="6716"/>
    <s v="CA-2018-134789"/>
    <x v="143"/>
    <d v="2018-04-15T00:00:00"/>
    <s v="Standard Class"/>
    <s v="CK-12325"/>
    <x v="278"/>
    <x v="2"/>
    <x v="0"/>
    <s v="Hot Springs"/>
    <x v="36"/>
    <n v="71901"/>
    <x v="0"/>
    <s v="OFF-FA-10002280"/>
    <x v="1"/>
    <x v="13"/>
    <x v="659"/>
    <x v="59"/>
    <n v="6"/>
    <n v="0"/>
    <x v="3129"/>
    <x v="0"/>
    <x v="0"/>
    <n v="0.33333333333333331"/>
    <n v="8.3333333333333329E-2"/>
  </r>
  <r>
    <x v="6717"/>
    <s v="CA-2018-134789"/>
    <x v="143"/>
    <d v="2018-04-15T00:00:00"/>
    <s v="Standard Class"/>
    <s v="CK-12325"/>
    <x v="278"/>
    <x v="2"/>
    <x v="0"/>
    <s v="Hot Springs"/>
    <x v="36"/>
    <n v="71901"/>
    <x v="0"/>
    <s v="OFF-PA-10001934"/>
    <x v="1"/>
    <x v="10"/>
    <x v="548"/>
    <x v="243"/>
    <n v="4"/>
    <n v="0"/>
    <x v="1683"/>
    <x v="0"/>
    <x v="0"/>
    <n v="0.33333333333333331"/>
    <n v="8.3333333333333329E-2"/>
  </r>
  <r>
    <x v="6718"/>
    <s v="CA-2018-134789"/>
    <x v="143"/>
    <d v="2018-04-15T00:00:00"/>
    <s v="Standard Class"/>
    <s v="CK-12325"/>
    <x v="278"/>
    <x v="2"/>
    <x v="0"/>
    <s v="Hot Springs"/>
    <x v="36"/>
    <n v="71901"/>
    <x v="0"/>
    <s v="FUR-FU-10003268"/>
    <x v="0"/>
    <x v="5"/>
    <x v="885"/>
    <x v="4606"/>
    <n v="4"/>
    <n v="0"/>
    <x v="5451"/>
    <x v="0"/>
    <x v="0"/>
    <n v="0.33333333333333331"/>
    <n v="8.3333333333333329E-2"/>
  </r>
  <r>
    <x v="6719"/>
    <s v="CA-2018-130442"/>
    <x v="186"/>
    <d v="2018-12-19T00:00:00"/>
    <s v="First Class"/>
    <s v="SF-20065"/>
    <x v="11"/>
    <x v="0"/>
    <x v="0"/>
    <s v="Goldsboro"/>
    <x v="3"/>
    <n v="27534"/>
    <x v="0"/>
    <s v="OFF-AP-10004859"/>
    <x v="1"/>
    <x v="9"/>
    <x v="930"/>
    <x v="4337"/>
    <n v="3"/>
    <n v="0.2"/>
    <x v="5452"/>
    <x v="0"/>
    <x v="0"/>
    <n v="1"/>
    <n v="0.1111111111111111"/>
  </r>
  <r>
    <x v="6720"/>
    <s v="CA-2019-102974"/>
    <x v="20"/>
    <d v="2019-09-24T00:00:00"/>
    <s v="Standard Class"/>
    <s v="DP-13105"/>
    <x v="317"/>
    <x v="1"/>
    <x v="0"/>
    <s v="Los Angeles"/>
    <x v="1"/>
    <n v="90032"/>
    <x v="1"/>
    <s v="TEC-AC-10000057"/>
    <x v="2"/>
    <x v="11"/>
    <x v="632"/>
    <x v="179"/>
    <n v="5"/>
    <n v="0"/>
    <x v="5453"/>
    <x v="1"/>
    <x v="0"/>
    <n v="0.33333333333333331"/>
    <n v="7.1428571428571425E-2"/>
  </r>
  <r>
    <x v="6721"/>
    <s v="CA-2019-102974"/>
    <x v="20"/>
    <d v="2019-09-24T00:00:00"/>
    <s v="Standard Class"/>
    <s v="DP-13105"/>
    <x v="317"/>
    <x v="1"/>
    <x v="0"/>
    <s v="Los Angeles"/>
    <x v="1"/>
    <n v="90032"/>
    <x v="1"/>
    <s v="OFF-AR-10000914"/>
    <x v="1"/>
    <x v="6"/>
    <x v="1748"/>
    <x v="4607"/>
    <n v="2"/>
    <n v="0"/>
    <x v="5454"/>
    <x v="1"/>
    <x v="0"/>
    <n v="0.33333333333333331"/>
    <n v="7.1428571428571425E-2"/>
  </r>
  <r>
    <x v="6722"/>
    <s v="CA-2019-102974"/>
    <x v="20"/>
    <d v="2019-09-24T00:00:00"/>
    <s v="Standard Class"/>
    <s v="DP-13105"/>
    <x v="317"/>
    <x v="1"/>
    <x v="0"/>
    <s v="Los Angeles"/>
    <x v="1"/>
    <n v="90032"/>
    <x v="1"/>
    <s v="OFF-AR-10004956"/>
    <x v="1"/>
    <x v="6"/>
    <x v="1244"/>
    <x v="80"/>
    <n v="3"/>
    <n v="0"/>
    <x v="5455"/>
    <x v="1"/>
    <x v="0"/>
    <n v="0.33333333333333331"/>
    <n v="7.1428571428571425E-2"/>
  </r>
  <r>
    <x v="6723"/>
    <s v="US-2019-166394"/>
    <x v="507"/>
    <d v="2019-09-06T00:00:00"/>
    <s v="Second Class"/>
    <s v="VM-21835"/>
    <x v="718"/>
    <x v="0"/>
    <x v="0"/>
    <s v="Nashua"/>
    <x v="38"/>
    <n v="3060"/>
    <x v="3"/>
    <s v="OFF-FA-10001843"/>
    <x v="1"/>
    <x v="13"/>
    <x v="128"/>
    <x v="1471"/>
    <n v="6"/>
    <n v="0"/>
    <x v="5456"/>
    <x v="3"/>
    <x v="0"/>
    <n v="1"/>
    <n v="0.125"/>
  </r>
  <r>
    <x v="6724"/>
    <s v="CA-2018-128811"/>
    <x v="126"/>
    <d v="2018-09-16T00:00:00"/>
    <s v="Standard Class"/>
    <s v="SF-20200"/>
    <x v="227"/>
    <x v="0"/>
    <x v="0"/>
    <s v="Seattle"/>
    <x v="4"/>
    <n v="98103"/>
    <x v="1"/>
    <s v="OFF-FA-10000585"/>
    <x v="1"/>
    <x v="13"/>
    <x v="204"/>
    <x v="4608"/>
    <n v="3"/>
    <n v="0"/>
    <x v="5457"/>
    <x v="1"/>
    <x v="0"/>
    <n v="0.33333333333333331"/>
    <n v="6.6666666666666666E-2"/>
  </r>
  <r>
    <x v="6725"/>
    <s v="CA-2018-128811"/>
    <x v="126"/>
    <d v="2018-09-16T00:00:00"/>
    <s v="Standard Class"/>
    <s v="SF-20200"/>
    <x v="227"/>
    <x v="0"/>
    <x v="0"/>
    <s v="Seattle"/>
    <x v="4"/>
    <n v="98103"/>
    <x v="1"/>
    <s v="OFF-LA-10003720"/>
    <x v="1"/>
    <x v="2"/>
    <x v="1636"/>
    <x v="469"/>
    <n v="3"/>
    <n v="0"/>
    <x v="5458"/>
    <x v="1"/>
    <x v="0"/>
    <n v="0.33333333333333331"/>
    <n v="6.6666666666666666E-2"/>
  </r>
  <r>
    <x v="6726"/>
    <s v="CA-2018-128811"/>
    <x v="126"/>
    <d v="2018-09-16T00:00:00"/>
    <s v="Standard Class"/>
    <s v="SF-20200"/>
    <x v="227"/>
    <x v="0"/>
    <x v="0"/>
    <s v="Seattle"/>
    <x v="4"/>
    <n v="98103"/>
    <x v="1"/>
    <s v="OFF-BI-10000301"/>
    <x v="1"/>
    <x v="8"/>
    <x v="625"/>
    <x v="4609"/>
    <n v="4"/>
    <n v="0.2"/>
    <x v="5459"/>
    <x v="1"/>
    <x v="0"/>
    <n v="0.33333333333333331"/>
    <n v="6.6666666666666666E-2"/>
  </r>
  <r>
    <x v="6727"/>
    <s v="CA-2019-145443"/>
    <x v="682"/>
    <d v="2019-08-15T00:00:00"/>
    <s v="Second Class"/>
    <s v="SC-20695"/>
    <x v="281"/>
    <x v="1"/>
    <x v="0"/>
    <s v="Richmond"/>
    <x v="14"/>
    <n v="47374"/>
    <x v="2"/>
    <s v="OFF-PA-10003302"/>
    <x v="1"/>
    <x v="10"/>
    <x v="1721"/>
    <x v="932"/>
    <n v="5"/>
    <n v="0"/>
    <x v="966"/>
    <x v="2"/>
    <x v="0"/>
    <n v="1"/>
    <n v="7.1428571428571425E-2"/>
  </r>
  <r>
    <x v="6728"/>
    <s v="CA-2018-165827"/>
    <x v="254"/>
    <d v="2018-11-09T00:00:00"/>
    <s v="Standard Class"/>
    <s v="MF-17665"/>
    <x v="716"/>
    <x v="1"/>
    <x v="0"/>
    <s v="Miami"/>
    <x v="2"/>
    <n v="33180"/>
    <x v="0"/>
    <s v="FUR-FU-10001889"/>
    <x v="0"/>
    <x v="5"/>
    <x v="1158"/>
    <x v="4610"/>
    <n v="6"/>
    <n v="0.2"/>
    <x v="5460"/>
    <x v="0"/>
    <x v="0"/>
    <n v="1"/>
    <n v="0.125"/>
  </r>
  <r>
    <x v="6729"/>
    <s v="CA-2017-156734"/>
    <x v="652"/>
    <d v="2017-06-20T00:00:00"/>
    <s v="First Class"/>
    <s v="BV-11245"/>
    <x v="296"/>
    <x v="1"/>
    <x v="0"/>
    <s v="Smyrna"/>
    <x v="18"/>
    <n v="37167"/>
    <x v="0"/>
    <s v="OFF-BI-10002982"/>
    <x v="1"/>
    <x v="8"/>
    <x v="1267"/>
    <x v="4611"/>
    <n v="3"/>
    <n v="0.7"/>
    <x v="5461"/>
    <x v="0"/>
    <x v="0"/>
    <n v="0.33333333333333331"/>
    <n v="7.1428571428571425E-2"/>
  </r>
  <r>
    <x v="6730"/>
    <s v="CA-2017-156734"/>
    <x v="652"/>
    <d v="2017-06-20T00:00:00"/>
    <s v="First Class"/>
    <s v="BV-11245"/>
    <x v="296"/>
    <x v="1"/>
    <x v="0"/>
    <s v="Smyrna"/>
    <x v="18"/>
    <n v="37167"/>
    <x v="0"/>
    <s v="FUR-CH-10002965"/>
    <x v="0"/>
    <x v="1"/>
    <x v="229"/>
    <x v="4612"/>
    <n v="4"/>
    <n v="0.2"/>
    <x v="5462"/>
    <x v="0"/>
    <x v="0"/>
    <n v="0.33333333333333331"/>
    <n v="7.1428571428571425E-2"/>
  </r>
  <r>
    <x v="6731"/>
    <s v="CA-2017-156734"/>
    <x v="652"/>
    <d v="2017-06-20T00:00:00"/>
    <s v="First Class"/>
    <s v="BV-11245"/>
    <x v="296"/>
    <x v="1"/>
    <x v="0"/>
    <s v="Smyrna"/>
    <x v="18"/>
    <n v="37167"/>
    <x v="0"/>
    <s v="OFF-PA-10001937"/>
    <x v="1"/>
    <x v="10"/>
    <x v="289"/>
    <x v="561"/>
    <n v="4"/>
    <n v="0.2"/>
    <x v="570"/>
    <x v="0"/>
    <x v="0"/>
    <n v="0.33333333333333331"/>
    <n v="7.1428571428571425E-2"/>
  </r>
  <r>
    <x v="6732"/>
    <s v="CA-2016-120096"/>
    <x v="1129"/>
    <d v="2016-07-07T00:00:00"/>
    <s v="First Class"/>
    <s v="KE-16420"/>
    <x v="722"/>
    <x v="1"/>
    <x v="0"/>
    <s v="Aurora"/>
    <x v="22"/>
    <n v="80013"/>
    <x v="1"/>
    <s v="OFF-PA-10001977"/>
    <x v="1"/>
    <x v="10"/>
    <x v="1473"/>
    <x v="3479"/>
    <n v="4"/>
    <n v="0.2"/>
    <x v="3954"/>
    <x v="1"/>
    <x v="0"/>
    <n v="0.5"/>
    <n v="6.6666666666666666E-2"/>
  </r>
  <r>
    <x v="6733"/>
    <s v="CA-2016-120096"/>
    <x v="1129"/>
    <d v="2016-07-07T00:00:00"/>
    <s v="First Class"/>
    <s v="KE-16420"/>
    <x v="722"/>
    <x v="1"/>
    <x v="0"/>
    <s v="Aurora"/>
    <x v="22"/>
    <n v="80013"/>
    <x v="1"/>
    <s v="OFF-AP-10000692"/>
    <x v="1"/>
    <x v="9"/>
    <x v="1250"/>
    <x v="4613"/>
    <n v="2"/>
    <n v="0.2"/>
    <x v="5463"/>
    <x v="1"/>
    <x v="0"/>
    <n v="0.5"/>
    <n v="6.6666666666666666E-2"/>
  </r>
  <r>
    <x v="6734"/>
    <s v="CA-2017-141754"/>
    <x v="139"/>
    <d v="2017-12-25T00:00:00"/>
    <s v="Standard Class"/>
    <s v="EM-14200"/>
    <x v="773"/>
    <x v="2"/>
    <x v="0"/>
    <s v="Miami"/>
    <x v="2"/>
    <n v="33142"/>
    <x v="0"/>
    <s v="OFF-LA-10004093"/>
    <x v="1"/>
    <x v="2"/>
    <x v="676"/>
    <x v="3280"/>
    <n v="2"/>
    <n v="0.2"/>
    <x v="3702"/>
    <x v="0"/>
    <x v="0"/>
    <n v="1"/>
    <n v="0.25"/>
  </r>
  <r>
    <x v="6735"/>
    <s v="CA-2018-123358"/>
    <x v="342"/>
    <d v="2018-04-17T00:00:00"/>
    <s v="Standard Class"/>
    <s v="BT-11680"/>
    <x v="537"/>
    <x v="0"/>
    <x v="0"/>
    <s v="San Francisco"/>
    <x v="1"/>
    <n v="94122"/>
    <x v="1"/>
    <s v="OFF-AP-10004980"/>
    <x v="1"/>
    <x v="9"/>
    <x v="976"/>
    <x v="4614"/>
    <n v="3"/>
    <n v="0"/>
    <x v="5464"/>
    <x v="1"/>
    <x v="0"/>
    <n v="0.25"/>
    <n v="0.05"/>
  </r>
  <r>
    <x v="6736"/>
    <s v="CA-2018-123358"/>
    <x v="342"/>
    <d v="2018-04-17T00:00:00"/>
    <s v="Standard Class"/>
    <s v="BT-11680"/>
    <x v="537"/>
    <x v="0"/>
    <x v="0"/>
    <s v="San Francisco"/>
    <x v="1"/>
    <n v="94122"/>
    <x v="1"/>
    <s v="OFF-ST-10001932"/>
    <x v="1"/>
    <x v="4"/>
    <x v="1650"/>
    <x v="4404"/>
    <n v="3"/>
    <n v="0"/>
    <x v="5168"/>
    <x v="1"/>
    <x v="0"/>
    <n v="0.25"/>
    <n v="0.05"/>
  </r>
  <r>
    <x v="6737"/>
    <s v="CA-2018-123358"/>
    <x v="342"/>
    <d v="2018-04-17T00:00:00"/>
    <s v="Standard Class"/>
    <s v="BT-11680"/>
    <x v="537"/>
    <x v="0"/>
    <x v="0"/>
    <s v="San Francisco"/>
    <x v="1"/>
    <n v="94122"/>
    <x v="1"/>
    <s v="OFF-ST-10000636"/>
    <x v="1"/>
    <x v="4"/>
    <x v="1753"/>
    <x v="4615"/>
    <n v="9"/>
    <n v="0"/>
    <x v="5465"/>
    <x v="1"/>
    <x v="0"/>
    <n v="0.25"/>
    <n v="0.05"/>
  </r>
  <r>
    <x v="6738"/>
    <s v="CA-2018-123358"/>
    <x v="342"/>
    <d v="2018-04-17T00:00:00"/>
    <s v="Standard Class"/>
    <s v="BT-11680"/>
    <x v="537"/>
    <x v="0"/>
    <x v="0"/>
    <s v="San Francisco"/>
    <x v="1"/>
    <n v="94122"/>
    <x v="1"/>
    <s v="OFF-BI-10000069"/>
    <x v="1"/>
    <x v="8"/>
    <x v="491"/>
    <x v="4616"/>
    <n v="4"/>
    <n v="0.2"/>
    <x v="5466"/>
    <x v="1"/>
    <x v="0"/>
    <n v="0.25"/>
    <n v="0.05"/>
  </r>
  <r>
    <x v="6739"/>
    <s v="CA-2016-144029"/>
    <x v="542"/>
    <d v="2016-05-31T00:00:00"/>
    <s v="Standard Class"/>
    <s v="MM-18055"/>
    <x v="514"/>
    <x v="0"/>
    <x v="0"/>
    <s v="Chicago"/>
    <x v="10"/>
    <n v="60623"/>
    <x v="2"/>
    <s v="OFF-ST-10001837"/>
    <x v="1"/>
    <x v="4"/>
    <x v="1340"/>
    <x v="4617"/>
    <n v="3"/>
    <n v="0.2"/>
    <x v="5467"/>
    <x v="2"/>
    <x v="0"/>
    <n v="0.33333333333333331"/>
    <n v="5.2631578947368418E-2"/>
  </r>
  <r>
    <x v="6740"/>
    <s v="CA-2016-144029"/>
    <x v="542"/>
    <d v="2016-05-31T00:00:00"/>
    <s v="Standard Class"/>
    <s v="MM-18055"/>
    <x v="514"/>
    <x v="0"/>
    <x v="0"/>
    <s v="Chicago"/>
    <x v="10"/>
    <n v="60623"/>
    <x v="2"/>
    <s v="FUR-CH-10003981"/>
    <x v="0"/>
    <x v="1"/>
    <x v="1175"/>
    <x v="4618"/>
    <n v="2"/>
    <n v="0.3"/>
    <x v="5468"/>
    <x v="2"/>
    <x v="0"/>
    <n v="0.33333333333333331"/>
    <n v="5.2631578947368418E-2"/>
  </r>
  <r>
    <x v="6741"/>
    <s v="CA-2016-144029"/>
    <x v="542"/>
    <d v="2016-05-31T00:00:00"/>
    <s v="Standard Class"/>
    <s v="MM-18055"/>
    <x v="514"/>
    <x v="0"/>
    <x v="0"/>
    <s v="Chicago"/>
    <x v="10"/>
    <n v="60623"/>
    <x v="2"/>
    <s v="OFF-AR-10000716"/>
    <x v="1"/>
    <x v="6"/>
    <x v="794"/>
    <x v="2569"/>
    <n v="3"/>
    <n v="0.2"/>
    <x v="4615"/>
    <x v="2"/>
    <x v="0"/>
    <n v="0.33333333333333331"/>
    <n v="5.2631578947368418E-2"/>
  </r>
  <r>
    <x v="6742"/>
    <s v="US-2019-101784"/>
    <x v="91"/>
    <d v="2019-07-11T00:00:00"/>
    <s v="Standard Class"/>
    <s v="PO-18850"/>
    <x v="138"/>
    <x v="0"/>
    <x v="0"/>
    <s v="Los Angeles"/>
    <x v="1"/>
    <n v="90008"/>
    <x v="1"/>
    <s v="FUR-CH-10001146"/>
    <x v="0"/>
    <x v="1"/>
    <x v="124"/>
    <x v="4619"/>
    <n v="3"/>
    <n v="0.2"/>
    <x v="5469"/>
    <x v="1"/>
    <x v="0"/>
    <n v="1"/>
    <n v="4.5454545454545456E-2"/>
  </r>
  <r>
    <x v="6743"/>
    <s v="CA-2017-156923"/>
    <x v="1130"/>
    <d v="2017-02-20T00:00:00"/>
    <s v="Standard Class"/>
    <s v="SP-20860"/>
    <x v="133"/>
    <x v="1"/>
    <x v="0"/>
    <s v="Dover"/>
    <x v="38"/>
    <n v="3820"/>
    <x v="3"/>
    <s v="OFF-PA-10002751"/>
    <x v="1"/>
    <x v="10"/>
    <x v="151"/>
    <x v="1211"/>
    <n v="6"/>
    <n v="0"/>
    <x v="5470"/>
    <x v="3"/>
    <x v="0"/>
    <n v="1"/>
    <n v="4.1666666666666664E-2"/>
  </r>
  <r>
    <x v="6744"/>
    <s v="CA-2019-111269"/>
    <x v="114"/>
    <d v="2019-06-18T00:00:00"/>
    <s v="Second Class"/>
    <s v="CS-12355"/>
    <x v="394"/>
    <x v="0"/>
    <x v="0"/>
    <s v="Dublin"/>
    <x v="24"/>
    <n v="43017"/>
    <x v="3"/>
    <s v="TEC-AC-10001606"/>
    <x v="2"/>
    <x v="11"/>
    <x v="590"/>
    <x v="4620"/>
    <n v="6"/>
    <n v="0.2"/>
    <x v="5471"/>
    <x v="3"/>
    <x v="0"/>
    <n v="0.5"/>
    <n v="4.5454545454545456E-2"/>
  </r>
  <r>
    <x v="6745"/>
    <s v="CA-2019-111269"/>
    <x v="114"/>
    <d v="2019-06-18T00:00:00"/>
    <s v="Second Class"/>
    <s v="CS-12355"/>
    <x v="394"/>
    <x v="0"/>
    <x v="0"/>
    <s v="Dublin"/>
    <x v="24"/>
    <n v="43017"/>
    <x v="3"/>
    <s v="OFF-AR-10001427"/>
    <x v="1"/>
    <x v="6"/>
    <x v="251"/>
    <x v="100"/>
    <n v="5"/>
    <n v="0.2"/>
    <x v="5472"/>
    <x v="3"/>
    <x v="0"/>
    <n v="0.5"/>
    <n v="4.5454545454545456E-2"/>
  </r>
  <r>
    <x v="6746"/>
    <s v="CA-2019-159156"/>
    <x v="38"/>
    <d v="2019-11-16T00:00:00"/>
    <s v="First Class"/>
    <s v="KB-16600"/>
    <x v="33"/>
    <x v="1"/>
    <x v="0"/>
    <s v="New York City"/>
    <x v="15"/>
    <n v="10009"/>
    <x v="3"/>
    <s v="TEC-PH-10004389"/>
    <x v="2"/>
    <x v="7"/>
    <x v="1431"/>
    <x v="3211"/>
    <n v="5"/>
    <n v="0"/>
    <x v="3619"/>
    <x v="3"/>
    <x v="0"/>
    <n v="1"/>
    <n v="0.1111111111111111"/>
  </r>
  <r>
    <x v="6747"/>
    <s v="CA-2019-100230"/>
    <x v="157"/>
    <d v="2019-12-15T00:00:00"/>
    <s v="Standard Class"/>
    <s v="AA-10375"/>
    <x v="211"/>
    <x v="0"/>
    <x v="0"/>
    <s v="New York City"/>
    <x v="15"/>
    <n v="10035"/>
    <x v="3"/>
    <s v="OFF-BI-10002498"/>
    <x v="1"/>
    <x v="8"/>
    <x v="440"/>
    <x v="3652"/>
    <n v="1"/>
    <n v="0.2"/>
    <x v="5473"/>
    <x v="3"/>
    <x v="0"/>
    <n v="0.33333333333333331"/>
    <n v="6.6666666666666666E-2"/>
  </r>
  <r>
    <x v="6748"/>
    <s v="CA-2019-100230"/>
    <x v="157"/>
    <d v="2019-12-15T00:00:00"/>
    <s v="Standard Class"/>
    <s v="AA-10375"/>
    <x v="211"/>
    <x v="0"/>
    <x v="0"/>
    <s v="New York City"/>
    <x v="15"/>
    <n v="10035"/>
    <x v="3"/>
    <s v="OFF-PA-10002245"/>
    <x v="1"/>
    <x v="10"/>
    <x v="1343"/>
    <x v="1465"/>
    <n v="3"/>
    <n v="0"/>
    <x v="2695"/>
    <x v="3"/>
    <x v="0"/>
    <n v="0.33333333333333331"/>
    <n v="6.6666666666666666E-2"/>
  </r>
  <r>
    <x v="6749"/>
    <s v="CA-2019-100230"/>
    <x v="157"/>
    <d v="2019-12-15T00:00:00"/>
    <s v="Standard Class"/>
    <s v="AA-10375"/>
    <x v="211"/>
    <x v="0"/>
    <x v="0"/>
    <s v="New York City"/>
    <x v="15"/>
    <n v="10035"/>
    <x v="3"/>
    <s v="TEC-PH-10004522"/>
    <x v="2"/>
    <x v="7"/>
    <x v="1704"/>
    <x v="4621"/>
    <n v="2"/>
    <n v="0"/>
    <x v="5474"/>
    <x v="3"/>
    <x v="0"/>
    <n v="0.33333333333333331"/>
    <n v="6.6666666666666666E-2"/>
  </r>
  <r>
    <x v="6750"/>
    <s v="CA-2018-154767"/>
    <x v="931"/>
    <d v="2018-06-30T00:00:00"/>
    <s v="Second Class"/>
    <s v="BP-11155"/>
    <x v="669"/>
    <x v="0"/>
    <x v="0"/>
    <s v="Paterson"/>
    <x v="30"/>
    <n v="7501"/>
    <x v="3"/>
    <s v="FUR-CH-10003535"/>
    <x v="0"/>
    <x v="1"/>
    <x v="1522"/>
    <x v="4331"/>
    <n v="2"/>
    <n v="0"/>
    <x v="5475"/>
    <x v="3"/>
    <x v="0"/>
    <n v="0.2"/>
    <n v="9.0909090909090912E-2"/>
  </r>
  <r>
    <x v="6751"/>
    <s v="CA-2018-154767"/>
    <x v="931"/>
    <d v="2018-06-30T00:00:00"/>
    <s v="Second Class"/>
    <s v="BP-11155"/>
    <x v="669"/>
    <x v="0"/>
    <x v="0"/>
    <s v="Paterson"/>
    <x v="30"/>
    <n v="7501"/>
    <x v="3"/>
    <s v="OFF-AP-10000595"/>
    <x v="1"/>
    <x v="9"/>
    <x v="1505"/>
    <x v="4622"/>
    <n v="2"/>
    <n v="0"/>
    <x v="5476"/>
    <x v="3"/>
    <x v="0"/>
    <n v="0.2"/>
    <n v="9.0909090909090912E-2"/>
  </r>
  <r>
    <x v="6752"/>
    <s v="CA-2018-154767"/>
    <x v="931"/>
    <d v="2018-06-30T00:00:00"/>
    <s v="Second Class"/>
    <s v="BP-11155"/>
    <x v="669"/>
    <x v="0"/>
    <x v="0"/>
    <s v="Paterson"/>
    <x v="30"/>
    <n v="7501"/>
    <x v="3"/>
    <s v="OFF-PA-10003039"/>
    <x v="1"/>
    <x v="10"/>
    <x v="334"/>
    <x v="1168"/>
    <n v="2"/>
    <n v="0"/>
    <x v="4027"/>
    <x v="3"/>
    <x v="0"/>
    <n v="0.2"/>
    <n v="9.0909090909090912E-2"/>
  </r>
  <r>
    <x v="6753"/>
    <s v="CA-2018-154767"/>
    <x v="931"/>
    <d v="2018-06-30T00:00:00"/>
    <s v="Second Class"/>
    <s v="BP-11155"/>
    <x v="669"/>
    <x v="0"/>
    <x v="0"/>
    <s v="Paterson"/>
    <x v="30"/>
    <n v="7501"/>
    <x v="3"/>
    <s v="OFF-BI-10002003"/>
    <x v="1"/>
    <x v="8"/>
    <x v="1393"/>
    <x v="4623"/>
    <n v="2"/>
    <n v="0"/>
    <x v="5477"/>
    <x v="3"/>
    <x v="0"/>
    <n v="0.2"/>
    <n v="9.0909090909090912E-2"/>
  </r>
  <r>
    <x v="6754"/>
    <s v="CA-2018-154767"/>
    <x v="931"/>
    <d v="2018-06-30T00:00:00"/>
    <s v="Second Class"/>
    <s v="BP-11155"/>
    <x v="669"/>
    <x v="0"/>
    <x v="0"/>
    <s v="Paterson"/>
    <x v="30"/>
    <n v="7501"/>
    <x v="3"/>
    <s v="OFF-AP-10002311"/>
    <x v="1"/>
    <x v="9"/>
    <x v="14"/>
    <x v="4624"/>
    <n v="4"/>
    <n v="0"/>
    <x v="5478"/>
    <x v="3"/>
    <x v="0"/>
    <n v="0.2"/>
    <n v="9.0909090909090912E-2"/>
  </r>
  <r>
    <x v="6755"/>
    <s v="CA-2019-124205"/>
    <x v="175"/>
    <d v="2019-09-19T00:00:00"/>
    <s v="Standard Class"/>
    <s v="TC-21145"/>
    <x v="779"/>
    <x v="1"/>
    <x v="0"/>
    <s v="Lakewood"/>
    <x v="30"/>
    <n v="8701"/>
    <x v="3"/>
    <s v="FUR-FU-10002445"/>
    <x v="0"/>
    <x v="5"/>
    <x v="1448"/>
    <x v="4625"/>
    <n v="5"/>
    <n v="0"/>
    <x v="5479"/>
    <x v="3"/>
    <x v="0"/>
    <n v="0.25"/>
    <n v="0.25"/>
  </r>
  <r>
    <x v="6756"/>
    <s v="CA-2019-124205"/>
    <x v="175"/>
    <d v="2019-09-19T00:00:00"/>
    <s v="Standard Class"/>
    <s v="TC-21145"/>
    <x v="779"/>
    <x v="1"/>
    <x v="0"/>
    <s v="Lakewood"/>
    <x v="30"/>
    <n v="8701"/>
    <x v="3"/>
    <s v="FUR-CH-10003606"/>
    <x v="0"/>
    <x v="1"/>
    <x v="1575"/>
    <x v="4626"/>
    <n v="4"/>
    <n v="0"/>
    <x v="5480"/>
    <x v="3"/>
    <x v="0"/>
    <n v="0.25"/>
    <n v="0.25"/>
  </r>
  <r>
    <x v="6757"/>
    <s v="CA-2019-124205"/>
    <x v="175"/>
    <d v="2019-09-19T00:00:00"/>
    <s v="Standard Class"/>
    <s v="TC-21145"/>
    <x v="779"/>
    <x v="1"/>
    <x v="0"/>
    <s v="Lakewood"/>
    <x v="30"/>
    <n v="8701"/>
    <x v="3"/>
    <s v="TEC-PH-10002115"/>
    <x v="2"/>
    <x v="7"/>
    <x v="801"/>
    <x v="4627"/>
    <n v="6"/>
    <n v="0"/>
    <x v="5481"/>
    <x v="3"/>
    <x v="0"/>
    <n v="0.25"/>
    <n v="0.25"/>
  </r>
  <r>
    <x v="6758"/>
    <s v="CA-2019-124205"/>
    <x v="175"/>
    <d v="2019-09-19T00:00:00"/>
    <s v="Standard Class"/>
    <s v="TC-21145"/>
    <x v="779"/>
    <x v="1"/>
    <x v="0"/>
    <s v="Lakewood"/>
    <x v="30"/>
    <n v="8701"/>
    <x v="3"/>
    <s v="OFF-ST-10000934"/>
    <x v="1"/>
    <x v="4"/>
    <x v="356"/>
    <x v="3411"/>
    <n v="2"/>
    <n v="0"/>
    <x v="232"/>
    <x v="3"/>
    <x v="0"/>
    <n v="0.25"/>
    <n v="0.25"/>
  </r>
  <r>
    <x v="6759"/>
    <s v="CA-2019-165715"/>
    <x v="574"/>
    <d v="2019-12-08T00:00:00"/>
    <s v="Standard Class"/>
    <s v="BG-11035"/>
    <x v="767"/>
    <x v="0"/>
    <x v="0"/>
    <s v="Greensboro"/>
    <x v="3"/>
    <n v="27405"/>
    <x v="0"/>
    <s v="OFF-AR-10003903"/>
    <x v="1"/>
    <x v="6"/>
    <x v="887"/>
    <x v="3388"/>
    <n v="1"/>
    <n v="0.2"/>
    <x v="5482"/>
    <x v="0"/>
    <x v="0"/>
    <n v="1"/>
    <n v="8.3333333333333329E-2"/>
  </r>
  <r>
    <x v="6760"/>
    <s v="CA-2019-100636"/>
    <x v="335"/>
    <d v="2019-06-30T00:00:00"/>
    <s v="Standard Class"/>
    <s v="DO-13435"/>
    <x v="157"/>
    <x v="0"/>
    <x v="0"/>
    <s v="New York City"/>
    <x v="15"/>
    <n v="10035"/>
    <x v="3"/>
    <s v="OFF-ST-10004123"/>
    <x v="1"/>
    <x v="4"/>
    <x v="72"/>
    <x v="1050"/>
    <n v="3"/>
    <n v="0"/>
    <x v="232"/>
    <x v="3"/>
    <x v="0"/>
    <n v="1"/>
    <n v="7.6923076923076927E-2"/>
  </r>
  <r>
    <x v="6761"/>
    <s v="CA-2018-162943"/>
    <x v="1131"/>
    <d v="2018-07-26T00:00:00"/>
    <s v="Second Class"/>
    <s v="DB-12970"/>
    <x v="715"/>
    <x v="1"/>
    <x v="0"/>
    <s v="New York City"/>
    <x v="15"/>
    <n v="10035"/>
    <x v="3"/>
    <s v="FUR-CH-10001708"/>
    <x v="0"/>
    <x v="1"/>
    <x v="893"/>
    <x v="4628"/>
    <n v="2"/>
    <n v="0.1"/>
    <x v="5483"/>
    <x v="3"/>
    <x v="0"/>
    <n v="1"/>
    <n v="7.1428571428571425E-2"/>
  </r>
  <r>
    <x v="6762"/>
    <s v="CA-2018-144764"/>
    <x v="476"/>
    <d v="2018-09-08T00:00:00"/>
    <s v="Standard Class"/>
    <s v="RL-19615"/>
    <x v="210"/>
    <x v="0"/>
    <x v="0"/>
    <s v="Chicago"/>
    <x v="10"/>
    <n v="60623"/>
    <x v="2"/>
    <s v="OFF-LA-10000240"/>
    <x v="1"/>
    <x v="2"/>
    <x v="2"/>
    <x v="3204"/>
    <n v="5"/>
    <n v="0.2"/>
    <x v="3610"/>
    <x v="2"/>
    <x v="0"/>
    <n v="0.33333333333333331"/>
    <n v="4.1666666666666664E-2"/>
  </r>
  <r>
    <x v="6763"/>
    <s v="CA-2018-144764"/>
    <x v="476"/>
    <d v="2018-09-08T00:00:00"/>
    <s v="Standard Class"/>
    <s v="RL-19615"/>
    <x v="210"/>
    <x v="0"/>
    <x v="0"/>
    <s v="Chicago"/>
    <x v="10"/>
    <n v="60623"/>
    <x v="2"/>
    <s v="OFF-ST-10002485"/>
    <x v="1"/>
    <x v="4"/>
    <x v="211"/>
    <x v="2083"/>
    <n v="2"/>
    <n v="0.2"/>
    <x v="4313"/>
    <x v="2"/>
    <x v="0"/>
    <n v="0.33333333333333331"/>
    <n v="4.1666666666666664E-2"/>
  </r>
  <r>
    <x v="6764"/>
    <s v="CA-2018-144764"/>
    <x v="476"/>
    <d v="2018-09-08T00:00:00"/>
    <s v="Standard Class"/>
    <s v="RL-19615"/>
    <x v="210"/>
    <x v="0"/>
    <x v="0"/>
    <s v="Chicago"/>
    <x v="10"/>
    <n v="60623"/>
    <x v="2"/>
    <s v="TEC-MA-10003230"/>
    <x v="2"/>
    <x v="15"/>
    <x v="1787"/>
    <x v="4629"/>
    <n v="3"/>
    <n v="0.3"/>
    <x v="5484"/>
    <x v="2"/>
    <x v="0"/>
    <n v="0.33333333333333331"/>
    <n v="4.1666666666666664E-2"/>
  </r>
  <r>
    <x v="6765"/>
    <s v="CA-2019-100615"/>
    <x v="693"/>
    <d v="2019-04-24T00:00:00"/>
    <s v="Standard Class"/>
    <s v="SJ-20215"/>
    <x v="695"/>
    <x v="0"/>
    <x v="0"/>
    <s v="Chicago"/>
    <x v="10"/>
    <n v="60653"/>
    <x v="2"/>
    <s v="FUR-CH-10002602"/>
    <x v="0"/>
    <x v="1"/>
    <x v="291"/>
    <x v="2613"/>
    <n v="3"/>
    <n v="0.3"/>
    <x v="2877"/>
    <x v="2"/>
    <x v="0"/>
    <n v="0.33333333333333331"/>
    <n v="0.1"/>
  </r>
  <r>
    <x v="6766"/>
    <s v="CA-2019-100615"/>
    <x v="693"/>
    <d v="2019-04-24T00:00:00"/>
    <s v="Standard Class"/>
    <s v="SJ-20215"/>
    <x v="695"/>
    <x v="0"/>
    <x v="0"/>
    <s v="Chicago"/>
    <x v="10"/>
    <n v="60653"/>
    <x v="2"/>
    <s v="OFF-AR-10001683"/>
    <x v="1"/>
    <x v="6"/>
    <x v="32"/>
    <x v="33"/>
    <n v="2"/>
    <n v="0.2"/>
    <x v="33"/>
    <x v="2"/>
    <x v="0"/>
    <n v="0.33333333333333331"/>
    <n v="0.1"/>
  </r>
  <r>
    <x v="6767"/>
    <s v="CA-2019-100615"/>
    <x v="693"/>
    <d v="2019-04-24T00:00:00"/>
    <s v="Standard Class"/>
    <s v="SJ-20215"/>
    <x v="695"/>
    <x v="0"/>
    <x v="0"/>
    <s v="Chicago"/>
    <x v="10"/>
    <n v="60653"/>
    <x v="2"/>
    <s v="FUR-FU-10002456"/>
    <x v="0"/>
    <x v="5"/>
    <x v="1018"/>
    <x v="4630"/>
    <n v="5"/>
    <n v="0.6"/>
    <x v="5485"/>
    <x v="2"/>
    <x v="0"/>
    <n v="0.33333333333333331"/>
    <n v="0.1"/>
  </r>
  <r>
    <x v="6768"/>
    <s v="CA-2016-109302"/>
    <x v="1132"/>
    <d v="2016-08-16T00:00:00"/>
    <s v="Standard Class"/>
    <s v="CS-12175"/>
    <x v="728"/>
    <x v="1"/>
    <x v="0"/>
    <s v="Lakewood"/>
    <x v="30"/>
    <n v="8701"/>
    <x v="3"/>
    <s v="OFF-BI-10002854"/>
    <x v="1"/>
    <x v="8"/>
    <x v="904"/>
    <x v="4631"/>
    <n v="7"/>
    <n v="0"/>
    <x v="5486"/>
    <x v="3"/>
    <x v="0"/>
    <n v="1"/>
    <n v="0.125"/>
  </r>
  <r>
    <x v="6769"/>
    <s v="CA-2019-139787"/>
    <x v="20"/>
    <d v="2019-09-23T00:00:00"/>
    <s v="Standard Class"/>
    <s v="JP-16135"/>
    <x v="655"/>
    <x v="2"/>
    <x v="0"/>
    <s v="Columbus"/>
    <x v="32"/>
    <n v="31907"/>
    <x v="0"/>
    <s v="OFF-AR-10002445"/>
    <x v="1"/>
    <x v="6"/>
    <x v="1646"/>
    <x v="3826"/>
    <n v="5"/>
    <n v="0"/>
    <x v="4396"/>
    <x v="0"/>
    <x v="0"/>
    <n v="1"/>
    <n v="7.6923076923076927E-2"/>
  </r>
  <r>
    <x v="6770"/>
    <s v="CA-2019-139402"/>
    <x v="34"/>
    <d v="2019-12-13T00:00:00"/>
    <s v="Standard Class"/>
    <s v="NC-18535"/>
    <x v="714"/>
    <x v="1"/>
    <x v="0"/>
    <s v="Phoenix"/>
    <x v="16"/>
    <n v="85023"/>
    <x v="1"/>
    <s v="OFF-PA-10004359"/>
    <x v="1"/>
    <x v="10"/>
    <x v="1068"/>
    <x v="1257"/>
    <n v="5"/>
    <n v="0.2"/>
    <x v="1306"/>
    <x v="1"/>
    <x v="0"/>
    <n v="0.5"/>
    <n v="6.6666666666666666E-2"/>
  </r>
  <r>
    <x v="6771"/>
    <s v="CA-2019-139402"/>
    <x v="34"/>
    <d v="2019-12-13T00:00:00"/>
    <s v="Standard Class"/>
    <s v="NC-18535"/>
    <x v="714"/>
    <x v="1"/>
    <x v="0"/>
    <s v="Phoenix"/>
    <x v="16"/>
    <n v="85023"/>
    <x v="1"/>
    <s v="OFF-BI-10000279"/>
    <x v="1"/>
    <x v="8"/>
    <x v="1774"/>
    <x v="4632"/>
    <n v="3"/>
    <n v="0.7"/>
    <x v="5487"/>
    <x v="1"/>
    <x v="0"/>
    <n v="0.5"/>
    <n v="6.6666666666666666E-2"/>
  </r>
  <r>
    <x v="6772"/>
    <s v="CA-2018-119018"/>
    <x v="254"/>
    <d v="2018-11-08T00:00:00"/>
    <s v="Standard Class"/>
    <s v="CW-11905"/>
    <x v="194"/>
    <x v="2"/>
    <x v="0"/>
    <s v="Los Angeles"/>
    <x v="1"/>
    <n v="90004"/>
    <x v="1"/>
    <s v="OFF-BI-10003314"/>
    <x v="1"/>
    <x v="8"/>
    <x v="308"/>
    <x v="326"/>
    <n v="2"/>
    <n v="0.2"/>
    <x v="332"/>
    <x v="1"/>
    <x v="0"/>
    <n v="0.33333333333333331"/>
    <n v="9.0909090909090912E-2"/>
  </r>
  <r>
    <x v="6773"/>
    <s v="CA-2018-119018"/>
    <x v="254"/>
    <d v="2018-11-08T00:00:00"/>
    <s v="Standard Class"/>
    <s v="CW-11905"/>
    <x v="194"/>
    <x v="2"/>
    <x v="0"/>
    <s v="Los Angeles"/>
    <x v="1"/>
    <n v="90004"/>
    <x v="1"/>
    <s v="OFF-BI-10000494"/>
    <x v="1"/>
    <x v="8"/>
    <x v="1572"/>
    <x v="4633"/>
    <n v="1"/>
    <n v="0.2"/>
    <x v="5488"/>
    <x v="1"/>
    <x v="0"/>
    <n v="0.33333333333333331"/>
    <n v="9.0909090909090912E-2"/>
  </r>
  <r>
    <x v="6774"/>
    <s v="CA-2018-119018"/>
    <x v="254"/>
    <d v="2018-11-08T00:00:00"/>
    <s v="Standard Class"/>
    <s v="CW-11905"/>
    <x v="194"/>
    <x v="2"/>
    <x v="0"/>
    <s v="Los Angeles"/>
    <x v="1"/>
    <n v="90004"/>
    <x v="1"/>
    <s v="OFF-PA-10000295"/>
    <x v="1"/>
    <x v="10"/>
    <x v="1788"/>
    <x v="789"/>
    <n v="6"/>
    <n v="0"/>
    <x v="814"/>
    <x v="1"/>
    <x v="0"/>
    <n v="0.33333333333333331"/>
    <n v="9.0909090909090912E-2"/>
  </r>
  <r>
    <x v="6775"/>
    <s v="CA-2017-105361"/>
    <x v="368"/>
    <d v="2017-04-04T00:00:00"/>
    <s v="Standard Class"/>
    <s v="CM-12115"/>
    <x v="441"/>
    <x v="0"/>
    <x v="0"/>
    <s v="New York City"/>
    <x v="15"/>
    <n v="10024"/>
    <x v="3"/>
    <s v="OFF-PA-10002615"/>
    <x v="1"/>
    <x v="10"/>
    <x v="250"/>
    <x v="4634"/>
    <n v="4"/>
    <n v="0"/>
    <x v="5489"/>
    <x v="3"/>
    <x v="0"/>
    <n v="1"/>
    <n v="0.14285714285714285"/>
  </r>
  <r>
    <x v="6776"/>
    <s v="US-2018-152373"/>
    <x v="64"/>
    <d v="2018-09-11T00:00:00"/>
    <s v="Standard Class"/>
    <s v="PT-19090"/>
    <x v="690"/>
    <x v="0"/>
    <x v="0"/>
    <s v="San Antonio"/>
    <x v="5"/>
    <n v="78207"/>
    <x v="2"/>
    <s v="OFF-ST-10003479"/>
    <x v="1"/>
    <x v="4"/>
    <x v="41"/>
    <x v="4635"/>
    <n v="3"/>
    <n v="0.2"/>
    <x v="5490"/>
    <x v="2"/>
    <x v="0"/>
    <n v="1"/>
    <n v="0.14285714285714285"/>
  </r>
  <r>
    <x v="6777"/>
    <s v="US-2019-166037"/>
    <x v="480"/>
    <d v="2019-02-01T00:00:00"/>
    <s v="Standard Class"/>
    <s v="CL-12700"/>
    <x v="642"/>
    <x v="2"/>
    <x v="0"/>
    <s v="New York City"/>
    <x v="15"/>
    <n v="10009"/>
    <x v="3"/>
    <s v="TEC-AC-10002800"/>
    <x v="2"/>
    <x v="11"/>
    <x v="1216"/>
    <x v="4636"/>
    <n v="9"/>
    <n v="0"/>
    <x v="5491"/>
    <x v="3"/>
    <x v="0"/>
    <n v="1"/>
    <n v="0.125"/>
  </r>
  <r>
    <x v="6778"/>
    <s v="US-2018-147711"/>
    <x v="323"/>
    <d v="2018-09-08T00:00:00"/>
    <s v="Second Class"/>
    <s v="HF-14995"/>
    <x v="520"/>
    <x v="0"/>
    <x v="0"/>
    <s v="Baltimore"/>
    <x v="39"/>
    <n v="21215"/>
    <x v="3"/>
    <s v="FUR-BO-10003159"/>
    <x v="0"/>
    <x v="0"/>
    <x v="1109"/>
    <x v="4637"/>
    <n v="3"/>
    <n v="0"/>
    <x v="5492"/>
    <x v="3"/>
    <x v="0"/>
    <n v="0.25"/>
    <n v="5.2631578947368418E-2"/>
  </r>
  <r>
    <x v="6779"/>
    <s v="US-2018-147711"/>
    <x v="323"/>
    <d v="2018-09-08T00:00:00"/>
    <s v="Second Class"/>
    <s v="HF-14995"/>
    <x v="520"/>
    <x v="0"/>
    <x v="0"/>
    <s v="Baltimore"/>
    <x v="39"/>
    <n v="21215"/>
    <x v="3"/>
    <s v="FUR-FU-10002364"/>
    <x v="0"/>
    <x v="5"/>
    <x v="1240"/>
    <x v="1816"/>
    <n v="2"/>
    <n v="0"/>
    <x v="3642"/>
    <x v="3"/>
    <x v="0"/>
    <n v="0.25"/>
    <n v="5.2631578947368418E-2"/>
  </r>
  <r>
    <x v="6780"/>
    <s v="US-2018-147711"/>
    <x v="323"/>
    <d v="2018-09-08T00:00:00"/>
    <s v="Second Class"/>
    <s v="HF-14995"/>
    <x v="520"/>
    <x v="0"/>
    <x v="0"/>
    <s v="Baltimore"/>
    <x v="39"/>
    <n v="21215"/>
    <x v="3"/>
    <s v="OFF-BI-10003350"/>
    <x v="1"/>
    <x v="8"/>
    <x v="842"/>
    <x v="1030"/>
    <n v="2"/>
    <n v="0"/>
    <x v="1072"/>
    <x v="3"/>
    <x v="0"/>
    <n v="0.25"/>
    <n v="5.2631578947368418E-2"/>
  </r>
  <r>
    <x v="6781"/>
    <s v="US-2018-147711"/>
    <x v="323"/>
    <d v="2018-09-08T00:00:00"/>
    <s v="Second Class"/>
    <s v="HF-14995"/>
    <x v="520"/>
    <x v="0"/>
    <x v="0"/>
    <s v="Baltimore"/>
    <x v="39"/>
    <n v="21215"/>
    <x v="3"/>
    <s v="OFF-LA-10004093"/>
    <x v="1"/>
    <x v="2"/>
    <x v="676"/>
    <x v="2037"/>
    <n v="8"/>
    <n v="0"/>
    <x v="2195"/>
    <x v="3"/>
    <x v="0"/>
    <n v="0.25"/>
    <n v="5.2631578947368418E-2"/>
  </r>
  <r>
    <x v="6782"/>
    <s v="CA-2019-121293"/>
    <x v="800"/>
    <d v="2019-07-28T00:00:00"/>
    <s v="Second Class"/>
    <s v="JC-15775"/>
    <x v="547"/>
    <x v="0"/>
    <x v="0"/>
    <s v="Philadelphia"/>
    <x v="9"/>
    <n v="19143"/>
    <x v="3"/>
    <s v="FUR-FU-10000732"/>
    <x v="0"/>
    <x v="5"/>
    <x v="545"/>
    <x v="4638"/>
    <n v="4"/>
    <n v="0.2"/>
    <x v="5493"/>
    <x v="3"/>
    <x v="0"/>
    <n v="0.2"/>
    <n v="6.25E-2"/>
  </r>
  <r>
    <x v="6783"/>
    <s v="CA-2019-121293"/>
    <x v="800"/>
    <d v="2019-07-28T00:00:00"/>
    <s v="Second Class"/>
    <s v="JC-15775"/>
    <x v="547"/>
    <x v="0"/>
    <x v="0"/>
    <s v="Philadelphia"/>
    <x v="9"/>
    <n v="19143"/>
    <x v="3"/>
    <s v="OFF-SU-10004884"/>
    <x v="1"/>
    <x v="14"/>
    <x v="1789"/>
    <x v="4639"/>
    <n v="3"/>
    <n v="0.2"/>
    <x v="5494"/>
    <x v="3"/>
    <x v="0"/>
    <n v="0.2"/>
    <n v="6.25E-2"/>
  </r>
  <r>
    <x v="6784"/>
    <s v="CA-2019-121293"/>
    <x v="800"/>
    <d v="2019-07-28T00:00:00"/>
    <s v="Second Class"/>
    <s v="JC-15775"/>
    <x v="547"/>
    <x v="0"/>
    <x v="0"/>
    <s v="Philadelphia"/>
    <x v="9"/>
    <n v="19143"/>
    <x v="3"/>
    <s v="FUR-TA-10001771"/>
    <x v="0"/>
    <x v="3"/>
    <x v="1733"/>
    <x v="4640"/>
    <n v="1"/>
    <n v="0.4"/>
    <x v="5495"/>
    <x v="3"/>
    <x v="0"/>
    <n v="0.2"/>
    <n v="6.25E-2"/>
  </r>
  <r>
    <x v="6785"/>
    <s v="CA-2019-121293"/>
    <x v="800"/>
    <d v="2019-07-28T00:00:00"/>
    <s v="Second Class"/>
    <s v="JC-15775"/>
    <x v="547"/>
    <x v="0"/>
    <x v="0"/>
    <s v="Philadelphia"/>
    <x v="9"/>
    <n v="19143"/>
    <x v="3"/>
    <s v="OFF-ST-10000060"/>
    <x v="1"/>
    <x v="4"/>
    <x v="392"/>
    <x v="4641"/>
    <n v="5"/>
    <n v="0.2"/>
    <x v="5496"/>
    <x v="3"/>
    <x v="0"/>
    <n v="0.2"/>
    <n v="6.25E-2"/>
  </r>
  <r>
    <x v="6786"/>
    <s v="CA-2019-121293"/>
    <x v="800"/>
    <d v="2019-07-28T00:00:00"/>
    <s v="Second Class"/>
    <s v="JC-15775"/>
    <x v="547"/>
    <x v="0"/>
    <x v="0"/>
    <s v="Philadelphia"/>
    <x v="9"/>
    <n v="19143"/>
    <x v="3"/>
    <s v="OFF-PA-10004100"/>
    <x v="1"/>
    <x v="10"/>
    <x v="260"/>
    <x v="561"/>
    <n v="4"/>
    <n v="0.2"/>
    <x v="570"/>
    <x v="3"/>
    <x v="0"/>
    <n v="0.2"/>
    <n v="6.25E-2"/>
  </r>
  <r>
    <x v="6787"/>
    <s v="CA-2017-118843"/>
    <x v="1023"/>
    <d v="2017-09-20T00:00:00"/>
    <s v="Standard Class"/>
    <s v="JH-15910"/>
    <x v="101"/>
    <x v="0"/>
    <x v="0"/>
    <s v="Atlanta"/>
    <x v="32"/>
    <n v="30318"/>
    <x v="0"/>
    <s v="FUR-FU-10003975"/>
    <x v="0"/>
    <x v="5"/>
    <x v="783"/>
    <x v="2110"/>
    <n v="3"/>
    <n v="0"/>
    <x v="2275"/>
    <x v="0"/>
    <x v="0"/>
    <n v="0.5"/>
    <n v="0.1111111111111111"/>
  </r>
  <r>
    <x v="6788"/>
    <s v="CA-2017-118843"/>
    <x v="1023"/>
    <d v="2017-09-20T00:00:00"/>
    <s v="Standard Class"/>
    <s v="JH-15910"/>
    <x v="101"/>
    <x v="0"/>
    <x v="0"/>
    <s v="Atlanta"/>
    <x v="32"/>
    <n v="30318"/>
    <x v="0"/>
    <s v="OFF-PA-10001712"/>
    <x v="1"/>
    <x v="10"/>
    <x v="983"/>
    <x v="1570"/>
    <n v="7"/>
    <n v="0"/>
    <x v="5497"/>
    <x v="0"/>
    <x v="0"/>
    <n v="0.5"/>
    <n v="0.1111111111111111"/>
  </r>
  <r>
    <x v="6789"/>
    <s v="CA-2017-161445"/>
    <x v="67"/>
    <d v="2017-09-09T00:00:00"/>
    <s v="Second Class"/>
    <s v="CC-12610"/>
    <x v="566"/>
    <x v="1"/>
    <x v="0"/>
    <s v="Durham"/>
    <x v="3"/>
    <n v="27707"/>
    <x v="0"/>
    <s v="OFF-AR-10001953"/>
    <x v="1"/>
    <x v="6"/>
    <x v="400"/>
    <x v="1196"/>
    <n v="4"/>
    <n v="0.2"/>
    <x v="5498"/>
    <x v="0"/>
    <x v="0"/>
    <n v="1"/>
    <n v="8.3333333333333329E-2"/>
  </r>
  <r>
    <x v="6790"/>
    <s v="CA-2018-124527"/>
    <x v="76"/>
    <d v="2018-11-17T00:00:00"/>
    <s v="First Class"/>
    <s v="IM-15055"/>
    <x v="780"/>
    <x v="0"/>
    <x v="0"/>
    <s v="Roseville"/>
    <x v="1"/>
    <n v="95661"/>
    <x v="1"/>
    <s v="OFF-BI-10004967"/>
    <x v="1"/>
    <x v="8"/>
    <x v="256"/>
    <x v="1366"/>
    <n v="5"/>
    <n v="0.2"/>
    <x v="5499"/>
    <x v="1"/>
    <x v="1"/>
    <n v="1"/>
    <n v="0.25"/>
  </r>
  <r>
    <x v="6791"/>
    <s v="CA-2018-162348"/>
    <x v="338"/>
    <d v="2018-11-15T00:00:00"/>
    <s v="Standard Class"/>
    <s v="BF-11170"/>
    <x v="408"/>
    <x v="2"/>
    <x v="0"/>
    <s v="Sacramento"/>
    <x v="1"/>
    <n v="95823"/>
    <x v="1"/>
    <s v="FUR-FU-10003731"/>
    <x v="0"/>
    <x v="5"/>
    <x v="1602"/>
    <x v="4642"/>
    <n v="1"/>
    <n v="0"/>
    <x v="5500"/>
    <x v="1"/>
    <x v="0"/>
    <n v="1"/>
    <n v="3.7037037037037035E-2"/>
  </r>
  <r>
    <x v="6792"/>
    <s v="CA-2016-141005"/>
    <x v="860"/>
    <d v="2016-08-18T00:00:00"/>
    <s v="First Class"/>
    <s v="CS-12355"/>
    <x v="394"/>
    <x v="0"/>
    <x v="0"/>
    <s v="Fairfield"/>
    <x v="29"/>
    <n v="6824"/>
    <x v="3"/>
    <s v="OFF-BI-10001989"/>
    <x v="1"/>
    <x v="8"/>
    <x v="542"/>
    <x v="2780"/>
    <n v="3"/>
    <n v="0"/>
    <x v="3090"/>
    <x v="3"/>
    <x v="0"/>
    <n v="1"/>
    <n v="4.5454545454545456E-2"/>
  </r>
  <r>
    <x v="6793"/>
    <s v="CA-2017-145394"/>
    <x v="547"/>
    <d v="2017-11-20T00:00:00"/>
    <s v="Standard Class"/>
    <s v="MC-17605"/>
    <x v="204"/>
    <x v="1"/>
    <x v="0"/>
    <s v="Chicago"/>
    <x v="10"/>
    <n v="60610"/>
    <x v="2"/>
    <s v="OFF-ST-10000344"/>
    <x v="1"/>
    <x v="4"/>
    <x v="1022"/>
    <x v="4643"/>
    <n v="2"/>
    <n v="0.2"/>
    <x v="5501"/>
    <x v="2"/>
    <x v="0"/>
    <n v="0.33333333333333331"/>
    <n v="5.5555555555555552E-2"/>
  </r>
  <r>
    <x v="6794"/>
    <s v="CA-2017-145394"/>
    <x v="547"/>
    <d v="2017-11-20T00:00:00"/>
    <s v="Standard Class"/>
    <s v="MC-17605"/>
    <x v="204"/>
    <x v="1"/>
    <x v="0"/>
    <s v="Chicago"/>
    <x v="10"/>
    <n v="60610"/>
    <x v="2"/>
    <s v="TEC-PH-10001051"/>
    <x v="2"/>
    <x v="7"/>
    <x v="1263"/>
    <x v="1977"/>
    <n v="3"/>
    <n v="0.2"/>
    <x v="5502"/>
    <x v="2"/>
    <x v="0"/>
    <n v="0.33333333333333331"/>
    <n v="5.5555555555555552E-2"/>
  </r>
  <r>
    <x v="6795"/>
    <s v="CA-2017-145394"/>
    <x v="547"/>
    <d v="2017-11-20T00:00:00"/>
    <s v="Standard Class"/>
    <s v="MC-17605"/>
    <x v="204"/>
    <x v="1"/>
    <x v="0"/>
    <s v="Chicago"/>
    <x v="10"/>
    <n v="60610"/>
    <x v="2"/>
    <s v="FUR-FU-10001215"/>
    <x v="0"/>
    <x v="5"/>
    <x v="1609"/>
    <x v="527"/>
    <n v="2"/>
    <n v="0.6"/>
    <x v="5503"/>
    <x v="2"/>
    <x v="0"/>
    <n v="0.33333333333333331"/>
    <n v="5.5555555555555552E-2"/>
  </r>
  <r>
    <x v="6796"/>
    <s v="CA-2017-168809"/>
    <x v="767"/>
    <d v="2017-08-25T00:00:00"/>
    <s v="Same Day"/>
    <s v="MC-18100"/>
    <x v="498"/>
    <x v="0"/>
    <x v="0"/>
    <s v="Houston"/>
    <x v="5"/>
    <n v="77041"/>
    <x v="2"/>
    <s v="FUR-FU-10001473"/>
    <x v="0"/>
    <x v="5"/>
    <x v="1253"/>
    <x v="1869"/>
    <n v="2"/>
    <n v="0.6"/>
    <x v="5504"/>
    <x v="2"/>
    <x v="0"/>
    <n v="0.33333333333333331"/>
    <n v="5.2631578947368418E-2"/>
  </r>
  <r>
    <x v="6797"/>
    <s v="CA-2017-168809"/>
    <x v="767"/>
    <d v="2017-08-25T00:00:00"/>
    <s v="Same Day"/>
    <s v="MC-18100"/>
    <x v="498"/>
    <x v="0"/>
    <x v="0"/>
    <s v="Houston"/>
    <x v="5"/>
    <n v="77041"/>
    <x v="2"/>
    <s v="OFF-BI-10000315"/>
    <x v="1"/>
    <x v="8"/>
    <x v="412"/>
    <x v="4644"/>
    <n v="1"/>
    <n v="0.8"/>
    <x v="5505"/>
    <x v="2"/>
    <x v="0"/>
    <n v="0.33333333333333331"/>
    <n v="5.2631578947368418E-2"/>
  </r>
  <r>
    <x v="6798"/>
    <s v="CA-2017-168809"/>
    <x v="767"/>
    <d v="2017-08-25T00:00:00"/>
    <s v="Same Day"/>
    <s v="MC-18100"/>
    <x v="498"/>
    <x v="0"/>
    <x v="0"/>
    <s v="Houston"/>
    <x v="5"/>
    <n v="77041"/>
    <x v="2"/>
    <s v="FUR-FU-10002240"/>
    <x v="0"/>
    <x v="5"/>
    <x v="1790"/>
    <x v="4645"/>
    <n v="5"/>
    <n v="0.6"/>
    <x v="5506"/>
    <x v="2"/>
    <x v="0"/>
    <n v="0.33333333333333331"/>
    <n v="5.2631578947368418E-2"/>
  </r>
  <r>
    <x v="6799"/>
    <s v="CA-2018-109827"/>
    <x v="591"/>
    <d v="2019-01-01T00:00:00"/>
    <s v="Standard Class"/>
    <s v="LW-16825"/>
    <x v="429"/>
    <x v="1"/>
    <x v="0"/>
    <s v="Phoenix"/>
    <x v="16"/>
    <n v="85023"/>
    <x v="1"/>
    <s v="FUR-TA-10002607"/>
    <x v="0"/>
    <x v="3"/>
    <x v="224"/>
    <x v="4646"/>
    <n v="1"/>
    <n v="0.5"/>
    <x v="5507"/>
    <x v="1"/>
    <x v="0"/>
    <n v="0.2"/>
    <n v="6.6666666666666666E-2"/>
  </r>
  <r>
    <x v="6800"/>
    <s v="CA-2018-109827"/>
    <x v="591"/>
    <d v="2019-01-01T00:00:00"/>
    <s v="Standard Class"/>
    <s v="LW-16825"/>
    <x v="429"/>
    <x v="1"/>
    <x v="0"/>
    <s v="Phoenix"/>
    <x v="16"/>
    <n v="85023"/>
    <x v="1"/>
    <s v="TEC-MA-10003356"/>
    <x v="2"/>
    <x v="15"/>
    <x v="1370"/>
    <x v="4647"/>
    <n v="2"/>
    <n v="0.7"/>
    <x v="5508"/>
    <x v="1"/>
    <x v="0"/>
    <n v="0.2"/>
    <n v="6.6666666666666666E-2"/>
  </r>
  <r>
    <x v="6801"/>
    <s v="CA-2018-109827"/>
    <x v="591"/>
    <d v="2019-01-01T00:00:00"/>
    <s v="Standard Class"/>
    <s v="LW-16825"/>
    <x v="429"/>
    <x v="1"/>
    <x v="0"/>
    <s v="Phoenix"/>
    <x v="16"/>
    <n v="85023"/>
    <x v="1"/>
    <s v="TEC-AC-10002217"/>
    <x v="2"/>
    <x v="11"/>
    <x v="1187"/>
    <x v="4648"/>
    <n v="3"/>
    <n v="0.2"/>
    <x v="5509"/>
    <x v="1"/>
    <x v="0"/>
    <n v="0.2"/>
    <n v="6.6666666666666666E-2"/>
  </r>
  <r>
    <x v="6802"/>
    <s v="CA-2018-109827"/>
    <x v="591"/>
    <d v="2019-01-01T00:00:00"/>
    <s v="Standard Class"/>
    <s v="LW-16825"/>
    <x v="429"/>
    <x v="1"/>
    <x v="0"/>
    <s v="Phoenix"/>
    <x v="16"/>
    <n v="85023"/>
    <x v="1"/>
    <s v="TEC-AC-10004353"/>
    <x v="2"/>
    <x v="11"/>
    <x v="724"/>
    <x v="4649"/>
    <n v="2"/>
    <n v="0.2"/>
    <x v="5510"/>
    <x v="1"/>
    <x v="0"/>
    <n v="0.2"/>
    <n v="6.6666666666666666E-2"/>
  </r>
  <r>
    <x v="6803"/>
    <s v="CA-2018-109827"/>
    <x v="591"/>
    <d v="2019-01-01T00:00:00"/>
    <s v="Standard Class"/>
    <s v="LW-16825"/>
    <x v="429"/>
    <x v="1"/>
    <x v="0"/>
    <s v="Phoenix"/>
    <x v="16"/>
    <n v="85023"/>
    <x v="1"/>
    <s v="FUR-CH-10004754"/>
    <x v="0"/>
    <x v="1"/>
    <x v="1132"/>
    <x v="4650"/>
    <n v="2"/>
    <n v="0.2"/>
    <x v="5511"/>
    <x v="1"/>
    <x v="0"/>
    <n v="0.2"/>
    <n v="6.6666666666666666E-2"/>
  </r>
  <r>
    <x v="6804"/>
    <s v="CA-2016-152233"/>
    <x v="1082"/>
    <d v="2016-10-06T00:00:00"/>
    <s v="First Class"/>
    <s v="KH-16510"/>
    <x v="168"/>
    <x v="0"/>
    <x v="0"/>
    <s v="Pomona"/>
    <x v="1"/>
    <n v="91767"/>
    <x v="1"/>
    <s v="TEC-AC-10002800"/>
    <x v="2"/>
    <x v="11"/>
    <x v="1216"/>
    <x v="2622"/>
    <n v="2"/>
    <n v="0"/>
    <x v="5512"/>
    <x v="1"/>
    <x v="0"/>
    <n v="1"/>
    <n v="4.3478260869565216E-2"/>
  </r>
  <r>
    <x v="6805"/>
    <s v="CA-2016-125682"/>
    <x v="754"/>
    <d v="2016-11-25T00:00:00"/>
    <s v="First Class"/>
    <s v="RB-19645"/>
    <x v="516"/>
    <x v="1"/>
    <x v="0"/>
    <s v="Atlanta"/>
    <x v="32"/>
    <n v="30318"/>
    <x v="0"/>
    <s v="OFF-PA-10001752"/>
    <x v="1"/>
    <x v="10"/>
    <x v="1369"/>
    <x v="745"/>
    <n v="2"/>
    <n v="0"/>
    <x v="5513"/>
    <x v="0"/>
    <x v="0"/>
    <n v="1"/>
    <n v="0.14285714285714285"/>
  </r>
  <r>
    <x v="6806"/>
    <s v="CA-2019-162880"/>
    <x v="53"/>
    <d v="2019-12-29T00:00:00"/>
    <s v="Standard Class"/>
    <s v="GD-14590"/>
    <x v="241"/>
    <x v="1"/>
    <x v="0"/>
    <s v="Everett"/>
    <x v="4"/>
    <n v="98208"/>
    <x v="1"/>
    <s v="OFF-BI-10003314"/>
    <x v="1"/>
    <x v="8"/>
    <x v="308"/>
    <x v="4651"/>
    <n v="1"/>
    <n v="0.2"/>
    <x v="5514"/>
    <x v="1"/>
    <x v="0"/>
    <n v="1"/>
    <n v="0.16666666666666666"/>
  </r>
  <r>
    <x v="6807"/>
    <s v="CA-2017-128125"/>
    <x v="1052"/>
    <d v="2017-04-05T00:00:00"/>
    <s v="Standard Class"/>
    <s v="EB-13705"/>
    <x v="182"/>
    <x v="1"/>
    <x v="0"/>
    <s v="Houston"/>
    <x v="5"/>
    <n v="77095"/>
    <x v="2"/>
    <s v="OFF-PA-10000357"/>
    <x v="1"/>
    <x v="10"/>
    <x v="447"/>
    <x v="4016"/>
    <n v="3"/>
    <n v="0.2"/>
    <x v="4652"/>
    <x v="2"/>
    <x v="0"/>
    <n v="0.5"/>
    <n v="8.3333333333333329E-2"/>
  </r>
  <r>
    <x v="6808"/>
    <s v="CA-2017-128125"/>
    <x v="1052"/>
    <d v="2017-04-05T00:00:00"/>
    <s v="Standard Class"/>
    <s v="EB-13705"/>
    <x v="182"/>
    <x v="1"/>
    <x v="0"/>
    <s v="Houston"/>
    <x v="5"/>
    <n v="77095"/>
    <x v="2"/>
    <s v="FUR-FU-10001085"/>
    <x v="0"/>
    <x v="5"/>
    <x v="1599"/>
    <x v="1052"/>
    <n v="3"/>
    <n v="0.6"/>
    <x v="5515"/>
    <x v="2"/>
    <x v="0"/>
    <n v="0.5"/>
    <n v="8.3333333333333329E-2"/>
  </r>
  <r>
    <x v="6809"/>
    <s v="CA-2019-156237"/>
    <x v="32"/>
    <d v="2019-09-15T00:00:00"/>
    <s v="First Class"/>
    <s v="PS-18760"/>
    <x v="519"/>
    <x v="0"/>
    <x v="0"/>
    <s v="Philadelphia"/>
    <x v="9"/>
    <n v="19140"/>
    <x v="3"/>
    <s v="OFF-BI-10000301"/>
    <x v="1"/>
    <x v="8"/>
    <x v="625"/>
    <x v="3556"/>
    <n v="2"/>
    <n v="0.7"/>
    <x v="4051"/>
    <x v="3"/>
    <x v="0"/>
    <n v="0.16666666666666666"/>
    <n v="4.7619047619047616E-2"/>
  </r>
  <r>
    <x v="6810"/>
    <s v="CA-2019-156237"/>
    <x v="32"/>
    <d v="2019-09-15T00:00:00"/>
    <s v="First Class"/>
    <s v="PS-18760"/>
    <x v="519"/>
    <x v="0"/>
    <x v="0"/>
    <s v="Philadelphia"/>
    <x v="9"/>
    <n v="19140"/>
    <x v="3"/>
    <s v="TEC-MA-10002930"/>
    <x v="2"/>
    <x v="15"/>
    <x v="1784"/>
    <x v="4652"/>
    <n v="1"/>
    <n v="0.7"/>
    <x v="5516"/>
    <x v="3"/>
    <x v="0"/>
    <n v="0.16666666666666666"/>
    <n v="4.7619047619047616E-2"/>
  </r>
  <r>
    <x v="6811"/>
    <s v="CA-2019-156237"/>
    <x v="32"/>
    <d v="2019-09-15T00:00:00"/>
    <s v="First Class"/>
    <s v="PS-18760"/>
    <x v="519"/>
    <x v="0"/>
    <x v="0"/>
    <s v="Philadelphia"/>
    <x v="9"/>
    <n v="19140"/>
    <x v="3"/>
    <s v="FUR-CH-10002372"/>
    <x v="0"/>
    <x v="1"/>
    <x v="395"/>
    <x v="4653"/>
    <n v="2"/>
    <n v="0.3"/>
    <x v="5517"/>
    <x v="3"/>
    <x v="0"/>
    <n v="0.16666666666666666"/>
    <n v="4.7619047619047616E-2"/>
  </r>
  <r>
    <x v="6812"/>
    <s v="CA-2019-156237"/>
    <x v="32"/>
    <d v="2019-09-15T00:00:00"/>
    <s v="First Class"/>
    <s v="PS-18760"/>
    <x v="519"/>
    <x v="0"/>
    <x v="0"/>
    <s v="Philadelphia"/>
    <x v="9"/>
    <n v="19140"/>
    <x v="3"/>
    <s v="OFF-BI-10003707"/>
    <x v="1"/>
    <x v="8"/>
    <x v="784"/>
    <x v="4654"/>
    <n v="4"/>
    <n v="0.7"/>
    <x v="5518"/>
    <x v="3"/>
    <x v="0"/>
    <n v="0.16666666666666666"/>
    <n v="4.7619047619047616E-2"/>
  </r>
  <r>
    <x v="6813"/>
    <s v="CA-2019-156237"/>
    <x v="32"/>
    <d v="2019-09-15T00:00:00"/>
    <s v="First Class"/>
    <s v="PS-18760"/>
    <x v="519"/>
    <x v="0"/>
    <x v="0"/>
    <s v="Philadelphia"/>
    <x v="9"/>
    <n v="19140"/>
    <x v="3"/>
    <s v="FUR-FU-10001057"/>
    <x v="0"/>
    <x v="5"/>
    <x v="1791"/>
    <x v="4655"/>
    <n v="8"/>
    <n v="0.2"/>
    <x v="5519"/>
    <x v="3"/>
    <x v="0"/>
    <n v="0.16666666666666666"/>
    <n v="4.7619047619047616E-2"/>
  </r>
  <r>
    <x v="6814"/>
    <s v="CA-2019-156237"/>
    <x v="32"/>
    <d v="2019-09-15T00:00:00"/>
    <s v="First Class"/>
    <s v="PS-18760"/>
    <x v="519"/>
    <x v="0"/>
    <x v="0"/>
    <s v="Philadelphia"/>
    <x v="9"/>
    <n v="19140"/>
    <x v="3"/>
    <s v="TEC-MA-10001681"/>
    <x v="2"/>
    <x v="15"/>
    <x v="344"/>
    <x v="4656"/>
    <n v="2"/>
    <n v="0.7"/>
    <x v="5520"/>
    <x v="3"/>
    <x v="0"/>
    <n v="0.16666666666666666"/>
    <n v="4.7619047619047616E-2"/>
  </r>
  <r>
    <x v="6815"/>
    <s v="CA-2016-144414"/>
    <x v="1103"/>
    <d v="2016-06-21T00:00:00"/>
    <s v="Standard Class"/>
    <s v="GH-14425"/>
    <x v="485"/>
    <x v="0"/>
    <x v="0"/>
    <s v="Seattle"/>
    <x v="4"/>
    <n v="98105"/>
    <x v="1"/>
    <s v="FUR-FU-10003981"/>
    <x v="0"/>
    <x v="5"/>
    <x v="325"/>
    <x v="875"/>
    <n v="3"/>
    <n v="0"/>
    <x v="5118"/>
    <x v="1"/>
    <x v="0"/>
    <n v="0.33333333333333331"/>
    <n v="0.1"/>
  </r>
  <r>
    <x v="6816"/>
    <s v="CA-2016-144414"/>
    <x v="1103"/>
    <d v="2016-06-21T00:00:00"/>
    <s v="Standard Class"/>
    <s v="GH-14425"/>
    <x v="485"/>
    <x v="0"/>
    <x v="0"/>
    <s v="Seattle"/>
    <x v="4"/>
    <n v="98105"/>
    <x v="1"/>
    <s v="OFF-FA-10000624"/>
    <x v="1"/>
    <x v="13"/>
    <x v="294"/>
    <x v="1511"/>
    <n v="5"/>
    <n v="0"/>
    <x v="5521"/>
    <x v="1"/>
    <x v="0"/>
    <n v="0.33333333333333331"/>
    <n v="0.1"/>
  </r>
  <r>
    <x v="6817"/>
    <s v="CA-2016-144414"/>
    <x v="1103"/>
    <d v="2016-06-21T00:00:00"/>
    <s v="Standard Class"/>
    <s v="GH-14425"/>
    <x v="485"/>
    <x v="0"/>
    <x v="0"/>
    <s v="Seattle"/>
    <x v="4"/>
    <n v="98105"/>
    <x v="1"/>
    <s v="OFF-BI-10004995"/>
    <x v="1"/>
    <x v="8"/>
    <x v="316"/>
    <x v="4657"/>
    <n v="3"/>
    <n v="0.2"/>
    <x v="5522"/>
    <x v="1"/>
    <x v="0"/>
    <n v="0.33333333333333331"/>
    <n v="0.1"/>
  </r>
  <r>
    <x v="6818"/>
    <s v="CA-2019-163860"/>
    <x v="116"/>
    <d v="2020-01-01T00:00:00"/>
    <s v="Standard Class"/>
    <s v="LO-17170"/>
    <x v="628"/>
    <x v="1"/>
    <x v="0"/>
    <s v="Peoria"/>
    <x v="10"/>
    <n v="61604"/>
    <x v="2"/>
    <s v="OFF-BI-10003784"/>
    <x v="1"/>
    <x v="8"/>
    <x v="1323"/>
    <x v="4658"/>
    <n v="5"/>
    <n v="0.8"/>
    <x v="5523"/>
    <x v="2"/>
    <x v="0"/>
    <n v="0.25"/>
    <n v="0.1111111111111111"/>
  </r>
  <r>
    <x v="6819"/>
    <s v="CA-2019-163860"/>
    <x v="116"/>
    <d v="2020-01-01T00:00:00"/>
    <s v="Standard Class"/>
    <s v="LO-17170"/>
    <x v="628"/>
    <x v="1"/>
    <x v="0"/>
    <s v="Peoria"/>
    <x v="10"/>
    <n v="61604"/>
    <x v="2"/>
    <s v="FUR-FU-10004586"/>
    <x v="0"/>
    <x v="5"/>
    <x v="1482"/>
    <x v="4659"/>
    <n v="3"/>
    <n v="0.6"/>
    <x v="5524"/>
    <x v="2"/>
    <x v="0"/>
    <n v="0.25"/>
    <n v="0.1111111111111111"/>
  </r>
  <r>
    <x v="6820"/>
    <s v="CA-2019-163860"/>
    <x v="116"/>
    <d v="2020-01-01T00:00:00"/>
    <s v="Standard Class"/>
    <s v="LO-17170"/>
    <x v="628"/>
    <x v="1"/>
    <x v="0"/>
    <s v="Peoria"/>
    <x v="10"/>
    <n v="61604"/>
    <x v="2"/>
    <s v="FUR-CH-10004698"/>
    <x v="0"/>
    <x v="1"/>
    <x v="168"/>
    <x v="4653"/>
    <n v="2"/>
    <n v="0.3"/>
    <x v="5525"/>
    <x v="2"/>
    <x v="0"/>
    <n v="0.25"/>
    <n v="0.1111111111111111"/>
  </r>
  <r>
    <x v="6821"/>
    <s v="CA-2019-163860"/>
    <x v="116"/>
    <d v="2020-01-01T00:00:00"/>
    <s v="Standard Class"/>
    <s v="LO-17170"/>
    <x v="628"/>
    <x v="1"/>
    <x v="0"/>
    <s v="Peoria"/>
    <x v="10"/>
    <n v="61604"/>
    <x v="2"/>
    <s v="FUR-FU-10001935"/>
    <x v="0"/>
    <x v="5"/>
    <x v="345"/>
    <x v="369"/>
    <n v="2"/>
    <n v="0.6"/>
    <x v="5526"/>
    <x v="2"/>
    <x v="0"/>
    <n v="0.25"/>
    <n v="0.1111111111111111"/>
  </r>
  <r>
    <x v="6822"/>
    <s v="US-2019-115609"/>
    <x v="808"/>
    <d v="2019-11-07T00:00:00"/>
    <s v="Standard Class"/>
    <s v="CS-12505"/>
    <x v="473"/>
    <x v="0"/>
    <x v="0"/>
    <s v="Los Angeles"/>
    <x v="1"/>
    <n v="90036"/>
    <x v="1"/>
    <s v="OFF-AP-10003040"/>
    <x v="1"/>
    <x v="9"/>
    <x v="730"/>
    <x v="4660"/>
    <n v="5"/>
    <n v="0"/>
    <x v="5527"/>
    <x v="1"/>
    <x v="0"/>
    <n v="1"/>
    <n v="0.1111111111111111"/>
  </r>
  <r>
    <x v="6823"/>
    <s v="CA-2017-154291"/>
    <x v="395"/>
    <d v="2017-07-29T00:00:00"/>
    <s v="Standard Class"/>
    <s v="YS-21880"/>
    <x v="453"/>
    <x v="1"/>
    <x v="0"/>
    <s v="Montgomery"/>
    <x v="19"/>
    <n v="36116"/>
    <x v="0"/>
    <s v="OFF-EN-10001335"/>
    <x v="1"/>
    <x v="12"/>
    <x v="467"/>
    <x v="4661"/>
    <n v="9"/>
    <n v="0"/>
    <x v="5528"/>
    <x v="0"/>
    <x v="0"/>
    <n v="0.5"/>
    <n v="8.3333333333333329E-2"/>
  </r>
  <r>
    <x v="6824"/>
    <s v="CA-2017-154291"/>
    <x v="395"/>
    <d v="2017-07-29T00:00:00"/>
    <s v="Standard Class"/>
    <s v="YS-21880"/>
    <x v="453"/>
    <x v="1"/>
    <x v="0"/>
    <s v="Montgomery"/>
    <x v="19"/>
    <n v="36116"/>
    <x v="0"/>
    <s v="FUR-TA-10002041"/>
    <x v="0"/>
    <x v="3"/>
    <x v="363"/>
    <x v="4662"/>
    <n v="2"/>
    <n v="0"/>
    <x v="5529"/>
    <x v="0"/>
    <x v="0"/>
    <n v="0.5"/>
    <n v="8.3333333333333329E-2"/>
  </r>
  <r>
    <x v="6825"/>
    <s v="CA-2018-118689"/>
    <x v="824"/>
    <d v="2018-10-09T00:00:00"/>
    <s v="Standard Class"/>
    <s v="TC-20980"/>
    <x v="568"/>
    <x v="1"/>
    <x v="0"/>
    <s v="Lafayette"/>
    <x v="14"/>
    <n v="47905"/>
    <x v="2"/>
    <s v="OFF-ST-10001558"/>
    <x v="1"/>
    <x v="4"/>
    <x v="719"/>
    <x v="4663"/>
    <n v="2"/>
    <n v="0"/>
    <x v="5530"/>
    <x v="2"/>
    <x v="0"/>
    <n v="0.2"/>
    <n v="8.3333333333333329E-2"/>
  </r>
  <r>
    <x v="6826"/>
    <s v="CA-2018-118689"/>
    <x v="824"/>
    <d v="2018-10-09T00:00:00"/>
    <s v="Standard Class"/>
    <s v="TC-20980"/>
    <x v="568"/>
    <x v="1"/>
    <x v="0"/>
    <s v="Lafayette"/>
    <x v="14"/>
    <n v="47905"/>
    <x v="2"/>
    <s v="TEC-CO-10004722"/>
    <x v="2"/>
    <x v="16"/>
    <x v="1374"/>
    <x v="4664"/>
    <n v="5"/>
    <n v="0"/>
    <x v="5531"/>
    <x v="2"/>
    <x v="0"/>
    <n v="0.2"/>
    <n v="8.3333333333333329E-2"/>
  </r>
  <r>
    <x v="6827"/>
    <s v="CA-2018-118689"/>
    <x v="824"/>
    <d v="2018-10-09T00:00:00"/>
    <s v="Standard Class"/>
    <s v="TC-20980"/>
    <x v="568"/>
    <x v="1"/>
    <x v="0"/>
    <s v="Lafayette"/>
    <x v="14"/>
    <n v="47905"/>
    <x v="2"/>
    <s v="OFF-BI-10004600"/>
    <x v="1"/>
    <x v="8"/>
    <x v="1486"/>
    <x v="2556"/>
    <n v="2"/>
    <n v="0"/>
    <x v="2802"/>
    <x v="2"/>
    <x v="0"/>
    <n v="0.2"/>
    <n v="8.3333333333333329E-2"/>
  </r>
  <r>
    <x v="6828"/>
    <s v="CA-2018-118689"/>
    <x v="824"/>
    <d v="2018-10-09T00:00:00"/>
    <s v="Standard Class"/>
    <s v="TC-20980"/>
    <x v="568"/>
    <x v="1"/>
    <x v="0"/>
    <s v="Lafayette"/>
    <x v="14"/>
    <n v="47905"/>
    <x v="2"/>
    <s v="OFF-BI-10003712"/>
    <x v="1"/>
    <x v="8"/>
    <x v="696"/>
    <x v="4665"/>
    <n v="7"/>
    <n v="0"/>
    <x v="5532"/>
    <x v="2"/>
    <x v="0"/>
    <n v="0.2"/>
    <n v="8.3333333333333329E-2"/>
  </r>
  <r>
    <x v="6829"/>
    <s v="CA-2018-118689"/>
    <x v="824"/>
    <d v="2018-10-09T00:00:00"/>
    <s v="Standard Class"/>
    <s v="TC-20980"/>
    <x v="568"/>
    <x v="1"/>
    <x v="0"/>
    <s v="Lafayette"/>
    <x v="14"/>
    <n v="47905"/>
    <x v="2"/>
    <s v="OFF-AR-10001958"/>
    <x v="1"/>
    <x v="6"/>
    <x v="208"/>
    <x v="2041"/>
    <n v="2"/>
    <n v="0"/>
    <x v="5533"/>
    <x v="2"/>
    <x v="0"/>
    <n v="0.2"/>
    <n v="8.3333333333333329E-2"/>
  </r>
  <r>
    <x v="6830"/>
    <s v="CA-2018-140438"/>
    <x v="435"/>
    <d v="2018-12-27T00:00:00"/>
    <s v="Second Class"/>
    <s v="PW-19030"/>
    <x v="463"/>
    <x v="1"/>
    <x v="0"/>
    <s v="New York City"/>
    <x v="15"/>
    <n v="10009"/>
    <x v="3"/>
    <s v="TEC-PH-10001750"/>
    <x v="2"/>
    <x v="7"/>
    <x v="977"/>
    <x v="933"/>
    <n v="3"/>
    <n v="0"/>
    <x v="5534"/>
    <x v="3"/>
    <x v="0"/>
    <n v="1"/>
    <n v="7.6923076923076927E-2"/>
  </r>
  <r>
    <x v="6831"/>
    <s v="US-2019-123204"/>
    <x v="246"/>
    <d v="2019-07-27T00:00:00"/>
    <s v="Standard Class"/>
    <s v="CS-11860"/>
    <x v="750"/>
    <x v="0"/>
    <x v="0"/>
    <s v="New York City"/>
    <x v="15"/>
    <n v="10024"/>
    <x v="3"/>
    <s v="OFF-AP-10002287"/>
    <x v="1"/>
    <x v="9"/>
    <x v="1283"/>
    <x v="2053"/>
    <n v="4"/>
    <n v="0"/>
    <x v="5535"/>
    <x v="3"/>
    <x v="0"/>
    <n v="1"/>
    <n v="0.14285714285714285"/>
  </r>
  <r>
    <x v="6832"/>
    <s v="CA-2017-112522"/>
    <x v="998"/>
    <d v="2017-10-17T00:00:00"/>
    <s v="Standard Class"/>
    <s v="DP-13165"/>
    <x v="273"/>
    <x v="0"/>
    <x v="0"/>
    <s v="Chicago"/>
    <x v="10"/>
    <n v="60610"/>
    <x v="2"/>
    <s v="OFF-AR-10003183"/>
    <x v="1"/>
    <x v="6"/>
    <x v="1399"/>
    <x v="2245"/>
    <n v="3"/>
    <n v="0.2"/>
    <x v="2423"/>
    <x v="2"/>
    <x v="0"/>
    <n v="1"/>
    <n v="0.25"/>
  </r>
  <r>
    <x v="6833"/>
    <s v="CA-2018-153101"/>
    <x v="162"/>
    <d v="2018-09-08T00:00:00"/>
    <s v="Same Day"/>
    <s v="PJ-19015"/>
    <x v="307"/>
    <x v="0"/>
    <x v="0"/>
    <s v="Santa Ana"/>
    <x v="1"/>
    <n v="92704"/>
    <x v="1"/>
    <s v="FUR-TA-10003008"/>
    <x v="0"/>
    <x v="3"/>
    <x v="955"/>
    <x v="4666"/>
    <n v="1"/>
    <n v="0.2"/>
    <x v="5536"/>
    <x v="1"/>
    <x v="0"/>
    <n v="1"/>
    <n v="0.1"/>
  </r>
  <r>
    <x v="6834"/>
    <s v="CA-2018-142615"/>
    <x v="73"/>
    <d v="2018-11-24T00:00:00"/>
    <s v="Standard Class"/>
    <s v="BM-11575"/>
    <x v="606"/>
    <x v="1"/>
    <x v="0"/>
    <s v="Montebello"/>
    <x v="1"/>
    <n v="90640"/>
    <x v="1"/>
    <s v="TEC-AC-10004803"/>
    <x v="2"/>
    <x v="11"/>
    <x v="1765"/>
    <x v="4667"/>
    <n v="2"/>
    <n v="0"/>
    <x v="5537"/>
    <x v="1"/>
    <x v="0"/>
    <n v="1"/>
    <n v="0.1"/>
  </r>
  <r>
    <x v="6835"/>
    <s v="CA-2019-142643"/>
    <x v="453"/>
    <d v="2019-10-20T00:00:00"/>
    <s v="Standard Class"/>
    <s v="DL-13495"/>
    <x v="393"/>
    <x v="1"/>
    <x v="0"/>
    <s v="Thousand Oaks"/>
    <x v="1"/>
    <n v="91360"/>
    <x v="1"/>
    <s v="OFF-LA-10003510"/>
    <x v="1"/>
    <x v="2"/>
    <x v="580"/>
    <x v="4668"/>
    <n v="5"/>
    <n v="0"/>
    <x v="5538"/>
    <x v="1"/>
    <x v="0"/>
    <n v="0.5"/>
    <n v="8.3333333333333329E-2"/>
  </r>
  <r>
    <x v="6836"/>
    <s v="CA-2019-142643"/>
    <x v="453"/>
    <d v="2019-10-20T00:00:00"/>
    <s v="Standard Class"/>
    <s v="DL-13495"/>
    <x v="393"/>
    <x v="1"/>
    <x v="0"/>
    <s v="Thousand Oaks"/>
    <x v="1"/>
    <n v="91360"/>
    <x v="1"/>
    <s v="FUR-FU-10000087"/>
    <x v="0"/>
    <x v="5"/>
    <x v="206"/>
    <x v="20"/>
    <n v="1"/>
    <n v="0"/>
    <x v="5539"/>
    <x v="1"/>
    <x v="0"/>
    <n v="0.5"/>
    <n v="8.3333333333333329E-2"/>
  </r>
  <r>
    <x v="6837"/>
    <s v="CA-2017-116260"/>
    <x v="380"/>
    <d v="2017-07-12T00:00:00"/>
    <s v="Standard Class"/>
    <s v="BF-10975"/>
    <x v="541"/>
    <x v="1"/>
    <x v="0"/>
    <s v="Vineland"/>
    <x v="30"/>
    <n v="8360"/>
    <x v="3"/>
    <s v="OFF-AR-10003732"/>
    <x v="1"/>
    <x v="6"/>
    <x v="324"/>
    <x v="1760"/>
    <n v="4"/>
    <n v="0"/>
    <x v="4704"/>
    <x v="3"/>
    <x v="0"/>
    <n v="1"/>
    <n v="7.6923076923076927E-2"/>
  </r>
  <r>
    <x v="6838"/>
    <s v="CA-2019-107517"/>
    <x v="1119"/>
    <d v="2019-02-09T00:00:00"/>
    <s v="Standard Class"/>
    <s v="FC-14335"/>
    <x v="712"/>
    <x v="1"/>
    <x v="0"/>
    <s v="Torrance"/>
    <x v="1"/>
    <n v="90503"/>
    <x v="1"/>
    <s v="OFF-AP-10000275"/>
    <x v="1"/>
    <x v="9"/>
    <x v="1728"/>
    <x v="3945"/>
    <n v="5"/>
    <n v="0"/>
    <x v="4555"/>
    <x v="1"/>
    <x v="0"/>
    <n v="0.5"/>
    <n v="0.1"/>
  </r>
  <r>
    <x v="6839"/>
    <s v="CA-2019-107517"/>
    <x v="1119"/>
    <d v="2019-02-09T00:00:00"/>
    <s v="Standard Class"/>
    <s v="FC-14335"/>
    <x v="712"/>
    <x v="1"/>
    <x v="0"/>
    <s v="Torrance"/>
    <x v="1"/>
    <n v="90503"/>
    <x v="1"/>
    <s v="TEC-PH-10003505"/>
    <x v="2"/>
    <x v="7"/>
    <x v="910"/>
    <x v="4669"/>
    <n v="5"/>
    <n v="0.2"/>
    <x v="5540"/>
    <x v="1"/>
    <x v="0"/>
    <n v="0.5"/>
    <n v="0.1"/>
  </r>
  <r>
    <x v="6840"/>
    <s v="CA-2017-166338"/>
    <x v="401"/>
    <d v="2017-12-07T00:00:00"/>
    <s v="First Class"/>
    <s v="MP-18175"/>
    <x v="486"/>
    <x v="2"/>
    <x v="0"/>
    <s v="Troy"/>
    <x v="24"/>
    <n v="45373"/>
    <x v="3"/>
    <s v="OFF-BI-10002852"/>
    <x v="1"/>
    <x v="8"/>
    <x v="91"/>
    <x v="4670"/>
    <n v="3"/>
    <n v="0.7"/>
    <x v="5541"/>
    <x v="3"/>
    <x v="0"/>
    <n v="1"/>
    <n v="5.2631578947368418E-2"/>
  </r>
  <r>
    <x v="6841"/>
    <s v="CA-2018-123946"/>
    <x v="126"/>
    <d v="2018-09-17T00:00:00"/>
    <s v="Standard Class"/>
    <s v="AJ-10795"/>
    <x v="295"/>
    <x v="1"/>
    <x v="0"/>
    <s v="Springfield"/>
    <x v="17"/>
    <n v="22153"/>
    <x v="0"/>
    <s v="TEC-AC-10004877"/>
    <x v="2"/>
    <x v="11"/>
    <x v="1679"/>
    <x v="4671"/>
    <n v="3"/>
    <n v="0"/>
    <x v="5542"/>
    <x v="0"/>
    <x v="0"/>
    <n v="0.25"/>
    <n v="4.7619047619047616E-2"/>
  </r>
  <r>
    <x v="6842"/>
    <s v="CA-2018-123946"/>
    <x v="126"/>
    <d v="2018-09-17T00:00:00"/>
    <s v="Standard Class"/>
    <s v="AJ-10795"/>
    <x v="295"/>
    <x v="1"/>
    <x v="0"/>
    <s v="Springfield"/>
    <x v="17"/>
    <n v="22153"/>
    <x v="0"/>
    <s v="OFF-FA-10002975"/>
    <x v="1"/>
    <x v="13"/>
    <x v="128"/>
    <x v="1189"/>
    <n v="3"/>
    <n v="0"/>
    <x v="1878"/>
    <x v="0"/>
    <x v="0"/>
    <n v="0.25"/>
    <n v="4.7619047619047616E-2"/>
  </r>
  <r>
    <x v="6843"/>
    <s v="CA-2018-123946"/>
    <x v="126"/>
    <d v="2018-09-17T00:00:00"/>
    <s v="Standard Class"/>
    <s v="AJ-10795"/>
    <x v="295"/>
    <x v="1"/>
    <x v="0"/>
    <s v="Springfield"/>
    <x v="17"/>
    <n v="22153"/>
    <x v="0"/>
    <s v="OFF-ST-10000419"/>
    <x v="1"/>
    <x v="4"/>
    <x v="1024"/>
    <x v="4672"/>
    <n v="5"/>
    <n v="0"/>
    <x v="5543"/>
    <x v="0"/>
    <x v="0"/>
    <n v="0.25"/>
    <n v="4.7619047619047616E-2"/>
  </r>
  <r>
    <x v="6844"/>
    <s v="CA-2018-123946"/>
    <x v="126"/>
    <d v="2018-09-17T00:00:00"/>
    <s v="Standard Class"/>
    <s v="AJ-10795"/>
    <x v="295"/>
    <x v="1"/>
    <x v="0"/>
    <s v="Springfield"/>
    <x v="17"/>
    <n v="22153"/>
    <x v="0"/>
    <s v="FUR-CH-10002073"/>
    <x v="0"/>
    <x v="1"/>
    <x v="1792"/>
    <x v="4673"/>
    <n v="4"/>
    <n v="0"/>
    <x v="5544"/>
    <x v="0"/>
    <x v="0"/>
    <n v="0.25"/>
    <n v="4.7619047619047616E-2"/>
  </r>
  <r>
    <x v="6845"/>
    <s v="CA-2016-147543"/>
    <x v="522"/>
    <d v="2016-07-12T00:00:00"/>
    <s v="Standard Class"/>
    <s v="BC-11125"/>
    <x v="604"/>
    <x v="2"/>
    <x v="0"/>
    <s v="El Cajon"/>
    <x v="1"/>
    <n v="92020"/>
    <x v="1"/>
    <s v="FUR-CH-10000155"/>
    <x v="0"/>
    <x v="1"/>
    <x v="1166"/>
    <x v="1645"/>
    <n v="2"/>
    <n v="0.2"/>
    <x v="1742"/>
    <x v="1"/>
    <x v="0"/>
    <n v="1"/>
    <n v="5.5555555555555552E-2"/>
  </r>
  <r>
    <x v="6846"/>
    <s v="US-2018-159093"/>
    <x v="195"/>
    <d v="2018-05-14T00:00:00"/>
    <s v="Standard Class"/>
    <s v="RS-19420"/>
    <x v="602"/>
    <x v="1"/>
    <x v="0"/>
    <s v="Los Angeles"/>
    <x v="1"/>
    <n v="90036"/>
    <x v="1"/>
    <s v="OFF-PA-10001260"/>
    <x v="1"/>
    <x v="10"/>
    <x v="1778"/>
    <x v="4674"/>
    <n v="4"/>
    <n v="0"/>
    <x v="5545"/>
    <x v="1"/>
    <x v="0"/>
    <n v="1"/>
    <n v="0.1111111111111111"/>
  </r>
  <r>
    <x v="6847"/>
    <s v="CA-2018-162110"/>
    <x v="427"/>
    <d v="2018-07-22T00:00:00"/>
    <s v="Standard Class"/>
    <s v="NP-18670"/>
    <x v="73"/>
    <x v="0"/>
    <x v="0"/>
    <s v="Phoenix"/>
    <x v="16"/>
    <n v="85023"/>
    <x v="1"/>
    <s v="TEC-PH-10001924"/>
    <x v="2"/>
    <x v="7"/>
    <x v="431"/>
    <x v="684"/>
    <n v="1"/>
    <n v="0.2"/>
    <x v="5546"/>
    <x v="1"/>
    <x v="0"/>
    <n v="1"/>
    <n v="0.1"/>
  </r>
  <r>
    <x v="6848"/>
    <s v="US-2018-163461"/>
    <x v="1133"/>
    <d v="2018-06-21T00:00:00"/>
    <s v="First Class"/>
    <s v="BT-11440"/>
    <x v="590"/>
    <x v="0"/>
    <x v="0"/>
    <s v="Frankfort"/>
    <x v="10"/>
    <n v="60423"/>
    <x v="2"/>
    <s v="OFF-PA-10003134"/>
    <x v="1"/>
    <x v="10"/>
    <x v="1672"/>
    <x v="4449"/>
    <n v="2"/>
    <n v="0.2"/>
    <x v="5239"/>
    <x v="2"/>
    <x v="0"/>
    <n v="1"/>
    <n v="0.14285714285714285"/>
  </r>
  <r>
    <x v="6849"/>
    <s v="CA-2016-101462"/>
    <x v="1017"/>
    <d v="2016-04-25T00:00:00"/>
    <s v="Standard Class"/>
    <s v="BP-11230"/>
    <x v="546"/>
    <x v="0"/>
    <x v="0"/>
    <s v="Los Angeles"/>
    <x v="1"/>
    <n v="90045"/>
    <x v="1"/>
    <s v="FUR-FU-10000409"/>
    <x v="0"/>
    <x v="5"/>
    <x v="1430"/>
    <x v="3634"/>
    <n v="4"/>
    <n v="0"/>
    <x v="5547"/>
    <x v="1"/>
    <x v="0"/>
    <n v="1"/>
    <n v="0.16666666666666666"/>
  </r>
  <r>
    <x v="6850"/>
    <s v="US-2018-100461"/>
    <x v="1134"/>
    <d v="2018-01-12T00:00:00"/>
    <s v="Standard Class"/>
    <s v="JO-15145"/>
    <x v="705"/>
    <x v="1"/>
    <x v="0"/>
    <s v="Franklin"/>
    <x v="6"/>
    <n v="53132"/>
    <x v="2"/>
    <s v="FUR-BO-10002545"/>
    <x v="0"/>
    <x v="0"/>
    <x v="37"/>
    <x v="4675"/>
    <n v="6"/>
    <n v="0"/>
    <x v="5548"/>
    <x v="2"/>
    <x v="0"/>
    <n v="0.5"/>
    <n v="7.6923076923076927E-2"/>
  </r>
  <r>
    <x v="6851"/>
    <s v="US-2018-100461"/>
    <x v="1134"/>
    <d v="2018-01-12T00:00:00"/>
    <s v="Standard Class"/>
    <s v="JO-15145"/>
    <x v="705"/>
    <x v="1"/>
    <x v="0"/>
    <s v="Franklin"/>
    <x v="6"/>
    <n v="53132"/>
    <x v="2"/>
    <s v="OFF-BI-10001460"/>
    <x v="1"/>
    <x v="8"/>
    <x v="58"/>
    <x v="4676"/>
    <n v="7"/>
    <n v="0"/>
    <x v="5549"/>
    <x v="2"/>
    <x v="0"/>
    <n v="0.5"/>
    <n v="7.6923076923076927E-2"/>
  </r>
  <r>
    <x v="6852"/>
    <s v="US-2019-162670"/>
    <x v="331"/>
    <d v="2019-12-28T00:00:00"/>
    <s v="Second Class"/>
    <s v="MF-18250"/>
    <x v="751"/>
    <x v="1"/>
    <x v="0"/>
    <s v="Little Rock"/>
    <x v="36"/>
    <n v="72209"/>
    <x v="0"/>
    <s v="OFF-ST-10001328"/>
    <x v="1"/>
    <x v="4"/>
    <x v="178"/>
    <x v="4677"/>
    <n v="4"/>
    <n v="0"/>
    <x v="5550"/>
    <x v="0"/>
    <x v="0"/>
    <n v="0.2"/>
    <n v="8.3333333333333329E-2"/>
  </r>
  <r>
    <x v="6853"/>
    <s v="US-2019-162670"/>
    <x v="331"/>
    <d v="2019-12-28T00:00:00"/>
    <s v="Second Class"/>
    <s v="MF-18250"/>
    <x v="751"/>
    <x v="1"/>
    <x v="0"/>
    <s v="Little Rock"/>
    <x v="36"/>
    <n v="72209"/>
    <x v="0"/>
    <s v="TEC-PH-10003601"/>
    <x v="2"/>
    <x v="7"/>
    <x v="1392"/>
    <x v="4678"/>
    <n v="3"/>
    <n v="0"/>
    <x v="5551"/>
    <x v="0"/>
    <x v="0"/>
    <n v="0.2"/>
    <n v="8.3333333333333329E-2"/>
  </r>
  <r>
    <x v="6854"/>
    <s v="US-2019-162670"/>
    <x v="331"/>
    <d v="2019-12-28T00:00:00"/>
    <s v="Second Class"/>
    <s v="MF-18250"/>
    <x v="751"/>
    <x v="1"/>
    <x v="0"/>
    <s v="Little Rock"/>
    <x v="36"/>
    <n v="72209"/>
    <x v="0"/>
    <s v="OFF-ST-10001522"/>
    <x v="1"/>
    <x v="4"/>
    <x v="197"/>
    <x v="4679"/>
    <n v="4"/>
    <n v="0"/>
    <x v="5552"/>
    <x v="0"/>
    <x v="0"/>
    <n v="0.2"/>
    <n v="8.3333333333333329E-2"/>
  </r>
  <r>
    <x v="6855"/>
    <s v="US-2019-162670"/>
    <x v="331"/>
    <d v="2019-12-28T00:00:00"/>
    <s v="Second Class"/>
    <s v="MF-18250"/>
    <x v="751"/>
    <x v="1"/>
    <x v="0"/>
    <s v="Little Rock"/>
    <x v="36"/>
    <n v="72209"/>
    <x v="0"/>
    <s v="OFF-PA-10001994"/>
    <x v="1"/>
    <x v="10"/>
    <x v="1122"/>
    <x v="4680"/>
    <n v="2"/>
    <n v="0"/>
    <x v="5553"/>
    <x v="0"/>
    <x v="0"/>
    <n v="0.2"/>
    <n v="8.3333333333333329E-2"/>
  </r>
  <r>
    <x v="6856"/>
    <s v="US-2019-162670"/>
    <x v="331"/>
    <d v="2019-12-28T00:00:00"/>
    <s v="Second Class"/>
    <s v="MF-18250"/>
    <x v="751"/>
    <x v="1"/>
    <x v="0"/>
    <s v="Little Rock"/>
    <x v="36"/>
    <n v="72209"/>
    <x v="0"/>
    <s v="OFF-EN-10001453"/>
    <x v="1"/>
    <x v="12"/>
    <x v="1685"/>
    <x v="1101"/>
    <n v="3"/>
    <n v="0"/>
    <x v="4058"/>
    <x v="0"/>
    <x v="0"/>
    <n v="0.2"/>
    <n v="8.3333333333333329E-2"/>
  </r>
  <r>
    <x v="6857"/>
    <s v="CA-2019-128965"/>
    <x v="827"/>
    <d v="2019-04-22T00:00:00"/>
    <s v="Standard Class"/>
    <s v="PS-18760"/>
    <x v="519"/>
    <x v="0"/>
    <x v="0"/>
    <s v="Los Angeles"/>
    <x v="1"/>
    <n v="90008"/>
    <x v="1"/>
    <s v="OFF-PA-10004911"/>
    <x v="1"/>
    <x v="10"/>
    <x v="938"/>
    <x v="4681"/>
    <n v="3"/>
    <n v="0"/>
    <x v="5554"/>
    <x v="1"/>
    <x v="1"/>
    <n v="0.16666666666666666"/>
    <n v="4.7619047619047616E-2"/>
  </r>
  <r>
    <x v="6858"/>
    <s v="CA-2019-128965"/>
    <x v="827"/>
    <d v="2019-04-22T00:00:00"/>
    <s v="Standard Class"/>
    <s v="PS-18760"/>
    <x v="519"/>
    <x v="0"/>
    <x v="0"/>
    <s v="Los Angeles"/>
    <x v="1"/>
    <n v="90008"/>
    <x v="1"/>
    <s v="OFF-LA-10001404"/>
    <x v="1"/>
    <x v="2"/>
    <x v="925"/>
    <x v="1576"/>
    <n v="2"/>
    <n v="0"/>
    <x v="1666"/>
    <x v="1"/>
    <x v="1"/>
    <n v="0.16666666666666666"/>
    <n v="4.7619047619047616E-2"/>
  </r>
  <r>
    <x v="6859"/>
    <s v="CA-2019-128965"/>
    <x v="827"/>
    <d v="2019-04-22T00:00:00"/>
    <s v="Standard Class"/>
    <s v="PS-18760"/>
    <x v="519"/>
    <x v="0"/>
    <x v="0"/>
    <s v="Los Angeles"/>
    <x v="1"/>
    <n v="90008"/>
    <x v="1"/>
    <s v="OFF-FA-10001561"/>
    <x v="1"/>
    <x v="13"/>
    <x v="839"/>
    <x v="2943"/>
    <n v="5"/>
    <n v="0"/>
    <x v="4664"/>
    <x v="1"/>
    <x v="1"/>
    <n v="0.16666666666666666"/>
    <n v="4.7619047619047616E-2"/>
  </r>
  <r>
    <x v="6860"/>
    <s v="CA-2019-128965"/>
    <x v="827"/>
    <d v="2019-04-22T00:00:00"/>
    <s v="Standard Class"/>
    <s v="PS-18760"/>
    <x v="519"/>
    <x v="0"/>
    <x v="0"/>
    <s v="Los Angeles"/>
    <x v="1"/>
    <n v="90008"/>
    <x v="1"/>
    <s v="TEC-AC-10001383"/>
    <x v="2"/>
    <x v="11"/>
    <x v="606"/>
    <x v="4682"/>
    <n v="11"/>
    <n v="0"/>
    <x v="5555"/>
    <x v="1"/>
    <x v="1"/>
    <n v="0.16666666666666666"/>
    <n v="4.7619047619047616E-2"/>
  </r>
  <r>
    <x v="6861"/>
    <s v="CA-2019-128965"/>
    <x v="827"/>
    <d v="2019-04-22T00:00:00"/>
    <s v="Standard Class"/>
    <s v="PS-18760"/>
    <x v="519"/>
    <x v="0"/>
    <x v="0"/>
    <s v="Los Angeles"/>
    <x v="1"/>
    <n v="90008"/>
    <x v="1"/>
    <s v="OFF-LA-10003190"/>
    <x v="1"/>
    <x v="2"/>
    <x v="1172"/>
    <x v="4173"/>
    <n v="8"/>
    <n v="0"/>
    <x v="5556"/>
    <x v="1"/>
    <x v="1"/>
    <n v="0.16666666666666666"/>
    <n v="4.7619047619047616E-2"/>
  </r>
  <r>
    <x v="6862"/>
    <s v="CA-2019-128965"/>
    <x v="827"/>
    <d v="2019-04-22T00:00:00"/>
    <s v="Standard Class"/>
    <s v="PS-18760"/>
    <x v="519"/>
    <x v="0"/>
    <x v="0"/>
    <s v="Los Angeles"/>
    <x v="1"/>
    <n v="90008"/>
    <x v="1"/>
    <s v="FUR-CH-10003774"/>
    <x v="0"/>
    <x v="1"/>
    <x v="1194"/>
    <x v="287"/>
    <n v="3"/>
    <n v="0.2"/>
    <x v="4598"/>
    <x v="1"/>
    <x v="1"/>
    <n v="0.16666666666666666"/>
    <n v="4.7619047619047616E-2"/>
  </r>
  <r>
    <x v="6863"/>
    <s v="CA-2019-138618"/>
    <x v="96"/>
    <d v="2019-12-08T00:00:00"/>
    <s v="Standard Class"/>
    <s v="MY-17380"/>
    <x v="199"/>
    <x v="1"/>
    <x v="0"/>
    <s v="San Antonio"/>
    <x v="5"/>
    <n v="78207"/>
    <x v="2"/>
    <s v="OFF-PA-10000520"/>
    <x v="1"/>
    <x v="10"/>
    <x v="1428"/>
    <x v="563"/>
    <n v="2"/>
    <n v="0.2"/>
    <x v="572"/>
    <x v="2"/>
    <x v="0"/>
    <n v="1"/>
    <n v="7.6923076923076927E-2"/>
  </r>
  <r>
    <x v="6864"/>
    <s v="US-2018-126452"/>
    <x v="1036"/>
    <d v="2018-08-28T00:00:00"/>
    <s v="Standard Class"/>
    <s v="SC-20230"/>
    <x v="554"/>
    <x v="1"/>
    <x v="0"/>
    <s v="Los Angeles"/>
    <x v="1"/>
    <n v="90004"/>
    <x v="1"/>
    <s v="OFF-BI-10004465"/>
    <x v="1"/>
    <x v="8"/>
    <x v="739"/>
    <x v="2538"/>
    <n v="2"/>
    <n v="0.2"/>
    <x v="234"/>
    <x v="1"/>
    <x v="0"/>
    <n v="0.14285714285714285"/>
    <n v="9.0909090909090912E-2"/>
  </r>
  <r>
    <x v="6865"/>
    <s v="US-2018-126452"/>
    <x v="1036"/>
    <d v="2018-08-28T00:00:00"/>
    <s v="Standard Class"/>
    <s v="SC-20230"/>
    <x v="554"/>
    <x v="1"/>
    <x v="0"/>
    <s v="Los Angeles"/>
    <x v="1"/>
    <n v="90004"/>
    <x v="1"/>
    <s v="TEC-PH-10003555"/>
    <x v="2"/>
    <x v="7"/>
    <x v="462"/>
    <x v="1377"/>
    <n v="5"/>
    <n v="0.2"/>
    <x v="5557"/>
    <x v="1"/>
    <x v="0"/>
    <n v="0.14285714285714285"/>
    <n v="9.0909090909090912E-2"/>
  </r>
  <r>
    <x v="6866"/>
    <s v="US-2018-126452"/>
    <x v="1036"/>
    <d v="2018-08-28T00:00:00"/>
    <s v="Standard Class"/>
    <s v="SC-20230"/>
    <x v="554"/>
    <x v="1"/>
    <x v="0"/>
    <s v="Los Angeles"/>
    <x v="1"/>
    <n v="90004"/>
    <x v="1"/>
    <s v="TEC-AC-10000844"/>
    <x v="2"/>
    <x v="11"/>
    <x v="106"/>
    <x v="2369"/>
    <n v="3"/>
    <n v="0"/>
    <x v="2575"/>
    <x v="1"/>
    <x v="0"/>
    <n v="0.14285714285714285"/>
    <n v="9.0909090909090912E-2"/>
  </r>
  <r>
    <x v="6867"/>
    <s v="US-2018-126452"/>
    <x v="1036"/>
    <d v="2018-08-28T00:00:00"/>
    <s v="Standard Class"/>
    <s v="SC-20230"/>
    <x v="554"/>
    <x v="1"/>
    <x v="0"/>
    <s v="Los Angeles"/>
    <x v="1"/>
    <n v="90004"/>
    <x v="1"/>
    <s v="TEC-PH-10003187"/>
    <x v="2"/>
    <x v="7"/>
    <x v="1419"/>
    <x v="236"/>
    <n v="2"/>
    <n v="0.2"/>
    <x v="5558"/>
    <x v="1"/>
    <x v="0"/>
    <n v="0.14285714285714285"/>
    <n v="9.0909090909090912E-2"/>
  </r>
  <r>
    <x v="6868"/>
    <s v="US-2018-126452"/>
    <x v="1036"/>
    <d v="2018-08-28T00:00:00"/>
    <s v="Standard Class"/>
    <s v="SC-20230"/>
    <x v="554"/>
    <x v="1"/>
    <x v="0"/>
    <s v="Los Angeles"/>
    <x v="1"/>
    <n v="90004"/>
    <x v="1"/>
    <s v="FUR-TA-10003569"/>
    <x v="0"/>
    <x v="3"/>
    <x v="1367"/>
    <x v="4683"/>
    <n v="9"/>
    <n v="0.2"/>
    <x v="5559"/>
    <x v="1"/>
    <x v="0"/>
    <n v="0.14285714285714285"/>
    <n v="9.0909090909090912E-2"/>
  </r>
  <r>
    <x v="6869"/>
    <s v="US-2018-126452"/>
    <x v="1036"/>
    <d v="2018-08-28T00:00:00"/>
    <s v="Standard Class"/>
    <s v="SC-20230"/>
    <x v="554"/>
    <x v="1"/>
    <x v="0"/>
    <s v="Los Angeles"/>
    <x v="1"/>
    <n v="90004"/>
    <x v="1"/>
    <s v="OFF-PA-10003848"/>
    <x v="1"/>
    <x v="10"/>
    <x v="1451"/>
    <x v="91"/>
    <n v="2"/>
    <n v="0"/>
    <x v="91"/>
    <x v="1"/>
    <x v="0"/>
    <n v="0.14285714285714285"/>
    <n v="9.0909090909090912E-2"/>
  </r>
  <r>
    <x v="6870"/>
    <s v="US-2018-126452"/>
    <x v="1036"/>
    <d v="2018-08-28T00:00:00"/>
    <s v="Standard Class"/>
    <s v="SC-20230"/>
    <x v="554"/>
    <x v="1"/>
    <x v="0"/>
    <s v="Los Angeles"/>
    <x v="1"/>
    <n v="90004"/>
    <x v="1"/>
    <s v="OFF-PA-10002606"/>
    <x v="1"/>
    <x v="10"/>
    <x v="1601"/>
    <x v="4021"/>
    <n v="9"/>
    <n v="0"/>
    <x v="5560"/>
    <x v="1"/>
    <x v="0"/>
    <n v="0.14285714285714285"/>
    <n v="9.0909090909090912E-2"/>
  </r>
  <r>
    <x v="6871"/>
    <s v="CA-2018-145009"/>
    <x v="5"/>
    <d v="2018-12-08T00:00:00"/>
    <s v="Second Class"/>
    <s v="RF-19345"/>
    <x v="575"/>
    <x v="1"/>
    <x v="0"/>
    <s v="Chicago"/>
    <x v="10"/>
    <n v="60610"/>
    <x v="2"/>
    <s v="OFF-LA-10004853"/>
    <x v="1"/>
    <x v="2"/>
    <x v="690"/>
    <x v="1655"/>
    <n v="3"/>
    <n v="0.2"/>
    <x v="1753"/>
    <x v="2"/>
    <x v="0"/>
    <n v="1"/>
    <n v="6.25E-2"/>
  </r>
  <r>
    <x v="6872"/>
    <s v="CA-2017-162544"/>
    <x v="1135"/>
    <d v="2017-12-19T00:00:00"/>
    <s v="First Class"/>
    <s v="SG-20080"/>
    <x v="65"/>
    <x v="0"/>
    <x v="0"/>
    <s v="Seattle"/>
    <x v="4"/>
    <n v="98105"/>
    <x v="1"/>
    <s v="OFF-PA-10004948"/>
    <x v="1"/>
    <x v="10"/>
    <x v="1656"/>
    <x v="1393"/>
    <n v="1"/>
    <n v="0"/>
    <x v="5561"/>
    <x v="1"/>
    <x v="0"/>
    <n v="1"/>
    <n v="9.0909090909090912E-2"/>
  </r>
  <r>
    <x v="6873"/>
    <s v="CA-2016-124394"/>
    <x v="1136"/>
    <d v="2016-10-22T00:00:00"/>
    <s v="Second Class"/>
    <s v="TB-21520"/>
    <x v="14"/>
    <x v="0"/>
    <x v="0"/>
    <s v="Beaumont"/>
    <x v="5"/>
    <n v="77705"/>
    <x v="2"/>
    <s v="OFF-BI-10003676"/>
    <x v="1"/>
    <x v="8"/>
    <x v="824"/>
    <x v="999"/>
    <n v="5"/>
    <n v="0.8"/>
    <x v="1038"/>
    <x v="2"/>
    <x v="0"/>
    <n v="0.5"/>
    <n v="0.05"/>
  </r>
  <r>
    <x v="6874"/>
    <s v="CA-2016-124394"/>
    <x v="1136"/>
    <d v="2016-10-22T00:00:00"/>
    <s v="Second Class"/>
    <s v="TB-21520"/>
    <x v="14"/>
    <x v="0"/>
    <x v="0"/>
    <s v="Beaumont"/>
    <x v="5"/>
    <n v="77705"/>
    <x v="2"/>
    <s v="TEC-AC-10001314"/>
    <x v="2"/>
    <x v="11"/>
    <x v="952"/>
    <x v="2486"/>
    <n v="3"/>
    <n v="0.2"/>
    <x v="2805"/>
    <x v="2"/>
    <x v="0"/>
    <n v="0.5"/>
    <n v="0.05"/>
  </r>
  <r>
    <x v="6875"/>
    <s v="US-2018-121013"/>
    <x v="64"/>
    <d v="2018-09-10T00:00:00"/>
    <s v="Standard Class"/>
    <s v="MM-17920"/>
    <x v="462"/>
    <x v="0"/>
    <x v="0"/>
    <s v="Chesapeake"/>
    <x v="17"/>
    <n v="23320"/>
    <x v="0"/>
    <s v="OFF-LA-10004545"/>
    <x v="1"/>
    <x v="2"/>
    <x v="1337"/>
    <x v="2989"/>
    <n v="2"/>
    <n v="0"/>
    <x v="3335"/>
    <x v="0"/>
    <x v="0"/>
    <n v="0.5"/>
    <n v="6.25E-2"/>
  </r>
  <r>
    <x v="6876"/>
    <s v="US-2018-121013"/>
    <x v="64"/>
    <d v="2018-09-10T00:00:00"/>
    <s v="Standard Class"/>
    <s v="MM-17920"/>
    <x v="462"/>
    <x v="0"/>
    <x v="0"/>
    <s v="Chesapeake"/>
    <x v="17"/>
    <n v="23320"/>
    <x v="0"/>
    <s v="FUR-TA-10003238"/>
    <x v="0"/>
    <x v="3"/>
    <x v="1242"/>
    <x v="679"/>
    <n v="3"/>
    <n v="0"/>
    <x v="5562"/>
    <x v="0"/>
    <x v="0"/>
    <n v="0.5"/>
    <n v="6.25E-2"/>
  </r>
  <r>
    <x v="6877"/>
    <s v="US-2017-123918"/>
    <x v="52"/>
    <d v="2017-10-15T00:00:00"/>
    <s v="Same Day"/>
    <s v="CG-12520"/>
    <x v="0"/>
    <x v="0"/>
    <x v="0"/>
    <s v="Dallas"/>
    <x v="5"/>
    <n v="75217"/>
    <x v="2"/>
    <s v="FUR-FU-10004952"/>
    <x v="0"/>
    <x v="5"/>
    <x v="853"/>
    <x v="4684"/>
    <n v="6"/>
    <n v="0.6"/>
    <x v="5563"/>
    <x v="2"/>
    <x v="0"/>
    <n v="0.5"/>
    <n v="0.2"/>
  </r>
  <r>
    <x v="6878"/>
    <s v="US-2017-123918"/>
    <x v="52"/>
    <d v="2017-10-15T00:00:00"/>
    <s v="Same Day"/>
    <s v="CG-12520"/>
    <x v="0"/>
    <x v="0"/>
    <x v="0"/>
    <s v="Dallas"/>
    <x v="5"/>
    <n v="75217"/>
    <x v="2"/>
    <s v="OFF-PA-10003001"/>
    <x v="1"/>
    <x v="10"/>
    <x v="1073"/>
    <x v="758"/>
    <n v="1"/>
    <n v="0.2"/>
    <x v="781"/>
    <x v="2"/>
    <x v="0"/>
    <n v="0.5"/>
    <n v="0.2"/>
  </r>
  <r>
    <x v="6879"/>
    <s v="CA-2017-137113"/>
    <x v="494"/>
    <d v="2017-12-05T00:00:00"/>
    <s v="Second Class"/>
    <s v="TW-21025"/>
    <x v="69"/>
    <x v="2"/>
    <x v="0"/>
    <s v="Seattle"/>
    <x v="4"/>
    <n v="98105"/>
    <x v="1"/>
    <s v="FUR-CH-10001215"/>
    <x v="0"/>
    <x v="1"/>
    <x v="445"/>
    <x v="4202"/>
    <n v="5"/>
    <n v="0.2"/>
    <x v="5564"/>
    <x v="1"/>
    <x v="0"/>
    <n v="0.2"/>
    <n v="8.3333333333333329E-2"/>
  </r>
  <r>
    <x v="6880"/>
    <s v="CA-2017-137113"/>
    <x v="494"/>
    <d v="2017-12-05T00:00:00"/>
    <s v="Second Class"/>
    <s v="TW-21025"/>
    <x v="69"/>
    <x v="2"/>
    <x v="0"/>
    <s v="Seattle"/>
    <x v="4"/>
    <n v="98105"/>
    <x v="1"/>
    <s v="OFF-PA-10004255"/>
    <x v="1"/>
    <x v="10"/>
    <x v="1315"/>
    <x v="56"/>
    <n v="5"/>
    <n v="0"/>
    <x v="56"/>
    <x v="1"/>
    <x v="0"/>
    <n v="0.2"/>
    <n v="8.3333333333333329E-2"/>
  </r>
  <r>
    <x v="6881"/>
    <s v="CA-2017-137113"/>
    <x v="494"/>
    <d v="2017-12-05T00:00:00"/>
    <s v="Second Class"/>
    <s v="TW-21025"/>
    <x v="69"/>
    <x v="2"/>
    <x v="0"/>
    <s v="Seattle"/>
    <x v="4"/>
    <n v="98105"/>
    <x v="1"/>
    <s v="FUR-TA-10001705"/>
    <x v="0"/>
    <x v="3"/>
    <x v="215"/>
    <x v="4685"/>
    <n v="9"/>
    <n v="0"/>
    <x v="5565"/>
    <x v="1"/>
    <x v="0"/>
    <n v="0.2"/>
    <n v="8.3333333333333329E-2"/>
  </r>
  <r>
    <x v="6882"/>
    <s v="CA-2017-137113"/>
    <x v="494"/>
    <d v="2017-12-05T00:00:00"/>
    <s v="Second Class"/>
    <s v="TW-21025"/>
    <x v="69"/>
    <x v="2"/>
    <x v="0"/>
    <s v="Seattle"/>
    <x v="4"/>
    <n v="98105"/>
    <x v="1"/>
    <s v="OFF-ST-10002554"/>
    <x v="1"/>
    <x v="4"/>
    <x v="1153"/>
    <x v="64"/>
    <n v="3"/>
    <n v="0"/>
    <x v="5566"/>
    <x v="1"/>
    <x v="0"/>
    <n v="0.2"/>
    <n v="8.3333333333333329E-2"/>
  </r>
  <r>
    <x v="6883"/>
    <s v="CA-2017-137113"/>
    <x v="494"/>
    <d v="2017-12-05T00:00:00"/>
    <s v="Second Class"/>
    <s v="TW-21025"/>
    <x v="69"/>
    <x v="2"/>
    <x v="0"/>
    <s v="Seattle"/>
    <x v="4"/>
    <n v="98105"/>
    <x v="1"/>
    <s v="OFF-PA-10002222"/>
    <x v="1"/>
    <x v="10"/>
    <x v="394"/>
    <x v="1159"/>
    <n v="5"/>
    <n v="0"/>
    <x v="1203"/>
    <x v="1"/>
    <x v="0"/>
    <n v="0.2"/>
    <n v="8.3333333333333329E-2"/>
  </r>
  <r>
    <x v="6884"/>
    <s v="CA-2017-120677"/>
    <x v="70"/>
    <d v="2017-06-04T00:00:00"/>
    <s v="Standard Class"/>
    <s v="BD-11320"/>
    <x v="217"/>
    <x v="0"/>
    <x v="0"/>
    <s v="Minneapolis"/>
    <x v="11"/>
    <n v="55407"/>
    <x v="2"/>
    <s v="FUR-CH-10002320"/>
    <x v="0"/>
    <x v="1"/>
    <x v="1463"/>
    <x v="4686"/>
    <n v="8"/>
    <n v="0"/>
    <x v="5567"/>
    <x v="2"/>
    <x v="0"/>
    <n v="1"/>
    <n v="5.2631578947368418E-2"/>
  </r>
  <r>
    <x v="6885"/>
    <s v="CA-2019-123036"/>
    <x v="18"/>
    <d v="2019-09-17T00:00:00"/>
    <s v="Standard Class"/>
    <s v="HA-14905"/>
    <x v="456"/>
    <x v="0"/>
    <x v="0"/>
    <s v="Springfield"/>
    <x v="24"/>
    <n v="45503"/>
    <x v="3"/>
    <s v="TEC-AC-10003499"/>
    <x v="2"/>
    <x v="11"/>
    <x v="103"/>
    <x v="4687"/>
    <n v="4"/>
    <n v="0.2"/>
    <x v="5568"/>
    <x v="3"/>
    <x v="0"/>
    <n v="0.5"/>
    <n v="0.1"/>
  </r>
  <r>
    <x v="6886"/>
    <s v="CA-2019-123036"/>
    <x v="18"/>
    <d v="2019-09-17T00:00:00"/>
    <s v="Standard Class"/>
    <s v="HA-14905"/>
    <x v="456"/>
    <x v="0"/>
    <x v="0"/>
    <s v="Springfield"/>
    <x v="24"/>
    <n v="45503"/>
    <x v="3"/>
    <s v="TEC-PH-10003580"/>
    <x v="2"/>
    <x v="7"/>
    <x v="1006"/>
    <x v="4688"/>
    <n v="2"/>
    <n v="0.4"/>
    <x v="5569"/>
    <x v="3"/>
    <x v="0"/>
    <n v="0.5"/>
    <n v="0.1"/>
  </r>
  <r>
    <x v="6887"/>
    <s v="CA-2019-120222"/>
    <x v="1016"/>
    <d v="2019-05-02T00:00:00"/>
    <s v="Standard Class"/>
    <s v="LL-16840"/>
    <x v="328"/>
    <x v="0"/>
    <x v="0"/>
    <s v="Los Angeles"/>
    <x v="1"/>
    <n v="90032"/>
    <x v="1"/>
    <s v="OFF-PA-10004675"/>
    <x v="1"/>
    <x v="10"/>
    <x v="69"/>
    <x v="71"/>
    <n v="3"/>
    <n v="0"/>
    <x v="71"/>
    <x v="1"/>
    <x v="0"/>
    <n v="0.5"/>
    <n v="8.3333333333333329E-2"/>
  </r>
  <r>
    <x v="6888"/>
    <s v="CA-2019-120222"/>
    <x v="1016"/>
    <d v="2019-05-02T00:00:00"/>
    <s v="Standard Class"/>
    <s v="LL-16840"/>
    <x v="328"/>
    <x v="0"/>
    <x v="0"/>
    <s v="Los Angeles"/>
    <x v="1"/>
    <n v="90032"/>
    <x v="1"/>
    <s v="OFF-BI-10000666"/>
    <x v="1"/>
    <x v="8"/>
    <x v="989"/>
    <x v="4689"/>
    <n v="3"/>
    <n v="0.2"/>
    <x v="5570"/>
    <x v="1"/>
    <x v="0"/>
    <n v="0.5"/>
    <n v="8.3333333333333329E-2"/>
  </r>
  <r>
    <x v="6889"/>
    <s v="CA-2019-164756"/>
    <x v="65"/>
    <d v="2019-09-22T00:00:00"/>
    <s v="Standard Class"/>
    <s v="SS-20140"/>
    <x v="164"/>
    <x v="1"/>
    <x v="0"/>
    <s v="Columbus"/>
    <x v="32"/>
    <n v="31907"/>
    <x v="0"/>
    <s v="TEC-PH-10001552"/>
    <x v="2"/>
    <x v="7"/>
    <x v="180"/>
    <x v="4690"/>
    <n v="8"/>
    <n v="0"/>
    <x v="5571"/>
    <x v="0"/>
    <x v="0"/>
    <n v="0.125"/>
    <n v="4.7619047619047616E-2"/>
  </r>
  <r>
    <x v="6890"/>
    <s v="CA-2019-164756"/>
    <x v="65"/>
    <d v="2019-09-22T00:00:00"/>
    <s v="Standard Class"/>
    <s v="SS-20140"/>
    <x v="164"/>
    <x v="1"/>
    <x v="0"/>
    <s v="Columbus"/>
    <x v="32"/>
    <n v="31907"/>
    <x v="0"/>
    <s v="OFF-PA-10000673"/>
    <x v="1"/>
    <x v="10"/>
    <x v="252"/>
    <x v="363"/>
    <n v="7"/>
    <n v="0"/>
    <x v="5572"/>
    <x v="0"/>
    <x v="0"/>
    <n v="0.125"/>
    <n v="4.7619047619047616E-2"/>
  </r>
  <r>
    <x v="6891"/>
    <s v="CA-2019-164756"/>
    <x v="65"/>
    <d v="2019-09-22T00:00:00"/>
    <s v="Standard Class"/>
    <s v="SS-20140"/>
    <x v="164"/>
    <x v="1"/>
    <x v="0"/>
    <s v="Columbus"/>
    <x v="32"/>
    <n v="31907"/>
    <x v="0"/>
    <s v="OFF-AR-10000380"/>
    <x v="1"/>
    <x v="6"/>
    <x v="108"/>
    <x v="3369"/>
    <n v="3"/>
    <n v="0"/>
    <x v="5573"/>
    <x v="0"/>
    <x v="0"/>
    <n v="0.125"/>
    <n v="4.7619047619047616E-2"/>
  </r>
  <r>
    <x v="6892"/>
    <s v="CA-2019-164756"/>
    <x v="65"/>
    <d v="2019-09-22T00:00:00"/>
    <s v="Standard Class"/>
    <s v="SS-20140"/>
    <x v="164"/>
    <x v="1"/>
    <x v="0"/>
    <s v="Columbus"/>
    <x v="32"/>
    <n v="31907"/>
    <x v="0"/>
    <s v="OFF-PA-10003848"/>
    <x v="1"/>
    <x v="10"/>
    <x v="1451"/>
    <x v="243"/>
    <n v="4"/>
    <n v="0"/>
    <x v="245"/>
    <x v="0"/>
    <x v="0"/>
    <n v="0.125"/>
    <n v="4.7619047619047616E-2"/>
  </r>
  <r>
    <x v="6893"/>
    <s v="CA-2019-164756"/>
    <x v="65"/>
    <d v="2019-09-22T00:00:00"/>
    <s v="Standard Class"/>
    <s v="SS-20140"/>
    <x v="164"/>
    <x v="1"/>
    <x v="0"/>
    <s v="Columbus"/>
    <x v="32"/>
    <n v="31907"/>
    <x v="0"/>
    <s v="FUR-FU-10002963"/>
    <x v="0"/>
    <x v="5"/>
    <x v="1511"/>
    <x v="2352"/>
    <n v="4"/>
    <n v="0"/>
    <x v="2555"/>
    <x v="0"/>
    <x v="0"/>
    <n v="0.125"/>
    <n v="4.7619047619047616E-2"/>
  </r>
  <r>
    <x v="6894"/>
    <s v="CA-2019-164756"/>
    <x v="65"/>
    <d v="2019-09-22T00:00:00"/>
    <s v="Standard Class"/>
    <s v="SS-20140"/>
    <x v="164"/>
    <x v="1"/>
    <x v="0"/>
    <s v="Columbus"/>
    <x v="32"/>
    <n v="31907"/>
    <x v="0"/>
    <s v="TEC-PH-10002447"/>
    <x v="2"/>
    <x v="7"/>
    <x v="53"/>
    <x v="4691"/>
    <n v="2"/>
    <n v="0"/>
    <x v="5574"/>
    <x v="0"/>
    <x v="0"/>
    <n v="0.125"/>
    <n v="4.7619047619047616E-2"/>
  </r>
  <r>
    <x v="6895"/>
    <s v="CA-2019-164756"/>
    <x v="65"/>
    <d v="2019-09-22T00:00:00"/>
    <s v="Standard Class"/>
    <s v="SS-20140"/>
    <x v="164"/>
    <x v="1"/>
    <x v="0"/>
    <s v="Columbus"/>
    <x v="32"/>
    <n v="31907"/>
    <x v="0"/>
    <s v="OFF-SU-10004261"/>
    <x v="1"/>
    <x v="14"/>
    <x v="610"/>
    <x v="4692"/>
    <n v="2"/>
    <n v="0"/>
    <x v="5575"/>
    <x v="0"/>
    <x v="0"/>
    <n v="0.125"/>
    <n v="4.7619047619047616E-2"/>
  </r>
  <r>
    <x v="6896"/>
    <s v="CA-2019-164756"/>
    <x v="65"/>
    <d v="2019-09-22T00:00:00"/>
    <s v="Standard Class"/>
    <s v="SS-20140"/>
    <x v="164"/>
    <x v="1"/>
    <x v="0"/>
    <s v="Columbus"/>
    <x v="32"/>
    <n v="31907"/>
    <x v="0"/>
    <s v="OFF-PA-10003228"/>
    <x v="1"/>
    <x v="10"/>
    <x v="1677"/>
    <x v="1672"/>
    <n v="5"/>
    <n v="0"/>
    <x v="1770"/>
    <x v="0"/>
    <x v="0"/>
    <n v="0.125"/>
    <n v="4.7619047619047616E-2"/>
  </r>
  <r>
    <x v="6897"/>
    <s v="CA-2019-122028"/>
    <x v="238"/>
    <d v="2019-08-25T00:00:00"/>
    <s v="Standard Class"/>
    <s v="CK-12205"/>
    <x v="237"/>
    <x v="0"/>
    <x v="0"/>
    <s v="Lakewood"/>
    <x v="24"/>
    <n v="44107"/>
    <x v="3"/>
    <s v="OFF-BI-10004817"/>
    <x v="1"/>
    <x v="8"/>
    <x v="1208"/>
    <x v="4693"/>
    <n v="3"/>
    <n v="0.7"/>
    <x v="5576"/>
    <x v="3"/>
    <x v="0"/>
    <n v="1"/>
    <n v="3.125E-2"/>
  </r>
  <r>
    <x v="6898"/>
    <s v="US-2017-165512"/>
    <x v="1137"/>
    <d v="2017-05-26T00:00:00"/>
    <s v="Second Class"/>
    <s v="VS-21820"/>
    <x v="745"/>
    <x v="0"/>
    <x v="0"/>
    <s v="Naperville"/>
    <x v="10"/>
    <n v="60540"/>
    <x v="2"/>
    <s v="FUR-CH-10002880"/>
    <x v="0"/>
    <x v="1"/>
    <x v="809"/>
    <x v="4694"/>
    <n v="7"/>
    <n v="0.3"/>
    <x v="5577"/>
    <x v="2"/>
    <x v="0"/>
    <n v="0.5"/>
    <n v="0.125"/>
  </r>
  <r>
    <x v="6899"/>
    <s v="US-2017-165512"/>
    <x v="1137"/>
    <d v="2017-05-26T00:00:00"/>
    <s v="Second Class"/>
    <s v="VS-21820"/>
    <x v="745"/>
    <x v="0"/>
    <x v="0"/>
    <s v="Naperville"/>
    <x v="10"/>
    <n v="60540"/>
    <x v="2"/>
    <s v="OFF-BI-10001249"/>
    <x v="1"/>
    <x v="8"/>
    <x v="1191"/>
    <x v="4695"/>
    <n v="6"/>
    <n v="0.8"/>
    <x v="5578"/>
    <x v="2"/>
    <x v="0"/>
    <n v="0.5"/>
    <n v="0.125"/>
  </r>
  <r>
    <x v="6900"/>
    <s v="CA-2017-140557"/>
    <x v="67"/>
    <d v="2017-09-11T00:00:00"/>
    <s v="Standard Class"/>
    <s v="TN-21040"/>
    <x v="184"/>
    <x v="2"/>
    <x v="0"/>
    <s v="New York City"/>
    <x v="15"/>
    <n v="10009"/>
    <x v="3"/>
    <s v="TEC-AC-10002402"/>
    <x v="2"/>
    <x v="11"/>
    <x v="657"/>
    <x v="4696"/>
    <n v="7"/>
    <n v="0"/>
    <x v="5579"/>
    <x v="3"/>
    <x v="0"/>
    <n v="1"/>
    <n v="8.3333333333333329E-2"/>
  </r>
  <r>
    <x v="6901"/>
    <s v="US-2019-135013"/>
    <x v="1138"/>
    <d v="2019-07-24T00:00:00"/>
    <s v="Same Day"/>
    <s v="HR-14830"/>
    <x v="403"/>
    <x v="1"/>
    <x v="0"/>
    <s v="Huntington Beach"/>
    <x v="1"/>
    <n v="92646"/>
    <x v="1"/>
    <s v="TEC-CO-10001449"/>
    <x v="2"/>
    <x v="16"/>
    <x v="306"/>
    <x v="4697"/>
    <n v="5"/>
    <n v="0.2"/>
    <x v="5580"/>
    <x v="1"/>
    <x v="0"/>
    <n v="1"/>
    <n v="7.1428571428571425E-2"/>
  </r>
  <r>
    <x v="6902"/>
    <s v="CA-2019-111220"/>
    <x v="264"/>
    <d v="2019-09-08T00:00:00"/>
    <s v="Standard Class"/>
    <s v="JS-15595"/>
    <x v="329"/>
    <x v="1"/>
    <x v="0"/>
    <s v="Chicago"/>
    <x v="10"/>
    <n v="60653"/>
    <x v="2"/>
    <s v="OFF-FA-10002280"/>
    <x v="1"/>
    <x v="13"/>
    <x v="659"/>
    <x v="4698"/>
    <n v="4"/>
    <n v="0.2"/>
    <x v="5581"/>
    <x v="2"/>
    <x v="0"/>
    <n v="0.33333333333333331"/>
    <n v="0.125"/>
  </r>
  <r>
    <x v="6903"/>
    <s v="CA-2019-111220"/>
    <x v="264"/>
    <d v="2019-09-08T00:00:00"/>
    <s v="Standard Class"/>
    <s v="JS-15595"/>
    <x v="329"/>
    <x v="1"/>
    <x v="0"/>
    <s v="Chicago"/>
    <x v="10"/>
    <n v="60653"/>
    <x v="2"/>
    <s v="OFF-AP-10003278"/>
    <x v="1"/>
    <x v="9"/>
    <x v="1793"/>
    <x v="4699"/>
    <n v="2"/>
    <n v="0.8"/>
    <x v="5582"/>
    <x v="2"/>
    <x v="0"/>
    <n v="0.33333333333333331"/>
    <n v="0.125"/>
  </r>
  <r>
    <x v="6904"/>
    <s v="CA-2019-111220"/>
    <x v="264"/>
    <d v="2019-09-08T00:00:00"/>
    <s v="Standard Class"/>
    <s v="JS-15595"/>
    <x v="329"/>
    <x v="1"/>
    <x v="0"/>
    <s v="Chicago"/>
    <x v="10"/>
    <n v="60653"/>
    <x v="2"/>
    <s v="OFF-ST-10003994"/>
    <x v="1"/>
    <x v="4"/>
    <x v="1745"/>
    <x v="4700"/>
    <n v="5"/>
    <n v="0.2"/>
    <x v="5583"/>
    <x v="2"/>
    <x v="0"/>
    <n v="0.33333333333333331"/>
    <n v="0.125"/>
  </r>
  <r>
    <x v="6905"/>
    <s v="US-2019-149006"/>
    <x v="1139"/>
    <d v="2019-12-08T00:00:00"/>
    <s v="Second Class"/>
    <s v="BN-11470"/>
    <x v="272"/>
    <x v="1"/>
    <x v="0"/>
    <s v="Brentwood"/>
    <x v="1"/>
    <n v="94513"/>
    <x v="1"/>
    <s v="OFF-ST-10003221"/>
    <x v="1"/>
    <x v="4"/>
    <x v="683"/>
    <x v="3893"/>
    <n v="1"/>
    <n v="0"/>
    <x v="5584"/>
    <x v="1"/>
    <x v="0"/>
    <n v="1"/>
    <n v="0.16666666666666666"/>
  </r>
  <r>
    <x v="6906"/>
    <s v="CA-2019-149468"/>
    <x v="968"/>
    <d v="2019-05-20T00:00:00"/>
    <s v="Same Day"/>
    <s v="AR-10405"/>
    <x v="153"/>
    <x v="1"/>
    <x v="0"/>
    <s v="Trenton"/>
    <x v="12"/>
    <n v="48183"/>
    <x v="2"/>
    <s v="OFF-BI-10002225"/>
    <x v="1"/>
    <x v="8"/>
    <x v="340"/>
    <x v="521"/>
    <n v="2"/>
    <n v="0"/>
    <x v="5585"/>
    <x v="2"/>
    <x v="0"/>
    <n v="1"/>
    <n v="0.14285714285714285"/>
  </r>
  <r>
    <x v="6907"/>
    <s v="CA-2018-140249"/>
    <x v="720"/>
    <d v="2018-10-03T00:00:00"/>
    <s v="Standard Class"/>
    <s v="SW-20455"/>
    <x v="517"/>
    <x v="0"/>
    <x v="0"/>
    <s v="Seattle"/>
    <x v="4"/>
    <n v="98103"/>
    <x v="1"/>
    <s v="TEC-PH-10002584"/>
    <x v="2"/>
    <x v="7"/>
    <x v="1705"/>
    <x v="3796"/>
    <n v="2"/>
    <n v="0.2"/>
    <x v="4357"/>
    <x v="1"/>
    <x v="0"/>
    <n v="1"/>
    <n v="0.1111111111111111"/>
  </r>
  <r>
    <x v="6908"/>
    <s v="US-2019-135503"/>
    <x v="389"/>
    <d v="2019-12-15T00:00:00"/>
    <s v="Standard Class"/>
    <s v="JE-16165"/>
    <x v="68"/>
    <x v="1"/>
    <x v="0"/>
    <s v="North Charleston"/>
    <x v="20"/>
    <n v="29406"/>
    <x v="0"/>
    <s v="FUR-FU-10002364"/>
    <x v="0"/>
    <x v="5"/>
    <x v="1240"/>
    <x v="1816"/>
    <n v="2"/>
    <n v="0"/>
    <x v="3642"/>
    <x v="0"/>
    <x v="0"/>
    <n v="1"/>
    <n v="0.14285714285714285"/>
  </r>
  <r>
    <x v="6909"/>
    <s v="CA-2016-126277"/>
    <x v="103"/>
    <d v="2016-09-18T00:00:00"/>
    <s v="Second Class"/>
    <s v="LH-16900"/>
    <x v="23"/>
    <x v="0"/>
    <x v="0"/>
    <s v="Columbus"/>
    <x v="24"/>
    <n v="43229"/>
    <x v="3"/>
    <s v="OFF-BI-10004022"/>
    <x v="1"/>
    <x v="8"/>
    <x v="755"/>
    <x v="1293"/>
    <n v="3"/>
    <n v="0.7"/>
    <x v="1868"/>
    <x v="3"/>
    <x v="0"/>
    <n v="1"/>
    <n v="6.6666666666666666E-2"/>
  </r>
  <r>
    <x v="6910"/>
    <s v="US-2019-115301"/>
    <x v="570"/>
    <d v="2019-08-02T00:00:00"/>
    <s v="Standard Class"/>
    <s v="VG-21790"/>
    <x v="364"/>
    <x v="0"/>
    <x v="0"/>
    <s v="Seattle"/>
    <x v="4"/>
    <n v="98103"/>
    <x v="1"/>
    <s v="FUR-BO-10004709"/>
    <x v="0"/>
    <x v="0"/>
    <x v="266"/>
    <x v="4701"/>
    <n v="2"/>
    <n v="0"/>
    <x v="5586"/>
    <x v="1"/>
    <x v="0"/>
    <n v="1"/>
    <n v="0.125"/>
  </r>
  <r>
    <x v="6911"/>
    <s v="CA-2019-168942"/>
    <x v="378"/>
    <d v="2019-08-05T00:00:00"/>
    <s v="Second Class"/>
    <s v="EM-13960"/>
    <x v="75"/>
    <x v="0"/>
    <x v="0"/>
    <s v="San Francisco"/>
    <x v="1"/>
    <n v="94109"/>
    <x v="1"/>
    <s v="OFF-ST-10004340"/>
    <x v="1"/>
    <x v="4"/>
    <x v="817"/>
    <x v="4702"/>
    <n v="3"/>
    <n v="0"/>
    <x v="5587"/>
    <x v="1"/>
    <x v="0"/>
    <n v="1"/>
    <n v="0.16666666666666666"/>
  </r>
  <r>
    <x v="6912"/>
    <s v="US-2019-128398"/>
    <x v="743"/>
    <d v="2019-05-05T00:00:00"/>
    <s v="Second Class"/>
    <s v="EM-13825"/>
    <x v="605"/>
    <x v="1"/>
    <x v="0"/>
    <s v="Los Angeles"/>
    <x v="1"/>
    <n v="90049"/>
    <x v="1"/>
    <s v="TEC-AC-10001714"/>
    <x v="2"/>
    <x v="11"/>
    <x v="685"/>
    <x v="4703"/>
    <n v="4"/>
    <n v="0"/>
    <x v="5588"/>
    <x v="1"/>
    <x v="0"/>
    <n v="1"/>
    <n v="6.25E-2"/>
  </r>
  <r>
    <x v="6913"/>
    <s v="CA-2017-104115"/>
    <x v="821"/>
    <d v="2017-06-16T00:00:00"/>
    <s v="Standard Class"/>
    <s v="JH-15910"/>
    <x v="101"/>
    <x v="0"/>
    <x v="0"/>
    <s v="West Palm Beach"/>
    <x v="2"/>
    <n v="33407"/>
    <x v="0"/>
    <s v="TEC-PH-10002844"/>
    <x v="2"/>
    <x v="7"/>
    <x v="104"/>
    <x v="4029"/>
    <n v="2"/>
    <n v="0.2"/>
    <x v="4672"/>
    <x v="0"/>
    <x v="0"/>
    <n v="1"/>
    <n v="0.1111111111111111"/>
  </r>
  <r>
    <x v="6914"/>
    <s v="CA-2016-142510"/>
    <x v="1091"/>
    <d v="2016-12-29T00:00:00"/>
    <s v="Standard Class"/>
    <s v="NP-18700"/>
    <x v="413"/>
    <x v="0"/>
    <x v="0"/>
    <s v="Chicago"/>
    <x v="10"/>
    <n v="60623"/>
    <x v="2"/>
    <s v="OFF-ST-10000585"/>
    <x v="1"/>
    <x v="4"/>
    <x v="546"/>
    <x v="4704"/>
    <n v="1"/>
    <n v="0.2"/>
    <x v="5589"/>
    <x v="2"/>
    <x v="0"/>
    <n v="0.33333333333333331"/>
    <n v="7.6923076923076927E-2"/>
  </r>
  <r>
    <x v="6915"/>
    <s v="CA-2016-142510"/>
    <x v="1091"/>
    <d v="2016-12-29T00:00:00"/>
    <s v="Standard Class"/>
    <s v="NP-18700"/>
    <x v="413"/>
    <x v="0"/>
    <x v="0"/>
    <s v="Chicago"/>
    <x v="10"/>
    <n v="60623"/>
    <x v="2"/>
    <s v="OFF-BI-10002824"/>
    <x v="1"/>
    <x v="8"/>
    <x v="528"/>
    <x v="4705"/>
    <n v="6"/>
    <n v="0.8"/>
    <x v="5590"/>
    <x v="2"/>
    <x v="0"/>
    <n v="0.33333333333333331"/>
    <n v="7.6923076923076927E-2"/>
  </r>
  <r>
    <x v="6916"/>
    <s v="CA-2016-142510"/>
    <x v="1091"/>
    <d v="2016-12-29T00:00:00"/>
    <s v="Standard Class"/>
    <s v="NP-18700"/>
    <x v="413"/>
    <x v="0"/>
    <x v="0"/>
    <s v="Chicago"/>
    <x v="10"/>
    <n v="60623"/>
    <x v="2"/>
    <s v="OFF-PA-10001289"/>
    <x v="1"/>
    <x v="10"/>
    <x v="961"/>
    <x v="4706"/>
    <n v="4"/>
    <n v="0.2"/>
    <x v="5591"/>
    <x v="2"/>
    <x v="0"/>
    <n v="0.33333333333333331"/>
    <n v="7.6923076923076927E-2"/>
  </r>
  <r>
    <x v="6917"/>
    <s v="CA-2016-124247"/>
    <x v="757"/>
    <d v="2016-12-21T00:00:00"/>
    <s v="Standard Class"/>
    <s v="SH-20635"/>
    <x v="741"/>
    <x v="1"/>
    <x v="0"/>
    <s v="Sacramento"/>
    <x v="1"/>
    <n v="95823"/>
    <x v="1"/>
    <s v="FUR-CH-10001854"/>
    <x v="0"/>
    <x v="1"/>
    <x v="1119"/>
    <x v="4707"/>
    <n v="5"/>
    <n v="0.2"/>
    <x v="5592"/>
    <x v="1"/>
    <x v="0"/>
    <n v="1"/>
    <n v="0.5"/>
  </r>
  <r>
    <x v="6918"/>
    <s v="CA-2018-105473"/>
    <x v="947"/>
    <d v="2018-04-18T00:00:00"/>
    <s v="Second Class"/>
    <s v="BM-11785"/>
    <x v="298"/>
    <x v="0"/>
    <x v="0"/>
    <s v="Seattle"/>
    <x v="4"/>
    <n v="98115"/>
    <x v="1"/>
    <s v="OFF-SU-10003567"/>
    <x v="1"/>
    <x v="14"/>
    <x v="1498"/>
    <x v="4708"/>
    <n v="3"/>
    <n v="0"/>
    <x v="5593"/>
    <x v="1"/>
    <x v="0"/>
    <n v="1"/>
    <n v="7.1428571428571425E-2"/>
  </r>
  <r>
    <x v="6919"/>
    <s v="CA-2017-102806"/>
    <x v="1031"/>
    <d v="2017-05-28T00:00:00"/>
    <s v="Standard Class"/>
    <s v="HG-14965"/>
    <x v="428"/>
    <x v="1"/>
    <x v="0"/>
    <s v="Philadelphia"/>
    <x v="9"/>
    <n v="19143"/>
    <x v="3"/>
    <s v="OFF-BI-10001597"/>
    <x v="1"/>
    <x v="8"/>
    <x v="798"/>
    <x v="4709"/>
    <n v="2"/>
    <n v="0.7"/>
    <x v="5594"/>
    <x v="3"/>
    <x v="0"/>
    <n v="1"/>
    <n v="5.8823529411764705E-2"/>
  </r>
  <r>
    <x v="6920"/>
    <s v="CA-2019-121706"/>
    <x v="425"/>
    <d v="2019-03-02T00:00:00"/>
    <s v="Standard Class"/>
    <s v="BM-11140"/>
    <x v="78"/>
    <x v="0"/>
    <x v="0"/>
    <s v="Santa Barbara"/>
    <x v="1"/>
    <n v="93101"/>
    <x v="1"/>
    <s v="OFF-AP-10003287"/>
    <x v="1"/>
    <x v="9"/>
    <x v="543"/>
    <x v="4710"/>
    <n v="7"/>
    <n v="0"/>
    <x v="5595"/>
    <x v="1"/>
    <x v="0"/>
    <n v="1"/>
    <n v="6.25E-2"/>
  </r>
  <r>
    <x v="6921"/>
    <s v="CA-2019-109211"/>
    <x v="1095"/>
    <d v="2019-04-10T00:00:00"/>
    <s v="Standard Class"/>
    <s v="PS-19045"/>
    <x v="390"/>
    <x v="2"/>
    <x v="0"/>
    <s v="New York City"/>
    <x v="15"/>
    <n v="10011"/>
    <x v="3"/>
    <s v="OFF-EN-10001532"/>
    <x v="1"/>
    <x v="12"/>
    <x v="618"/>
    <x v="4711"/>
    <n v="1"/>
    <n v="0"/>
    <x v="5596"/>
    <x v="3"/>
    <x v="0"/>
    <n v="1"/>
    <n v="7.6923076923076927E-2"/>
  </r>
  <r>
    <x v="6922"/>
    <s v="CA-2017-134257"/>
    <x v="199"/>
    <d v="2017-03-19T00:00:00"/>
    <s v="Second Class"/>
    <s v="MS-17710"/>
    <x v="384"/>
    <x v="0"/>
    <x v="0"/>
    <s v="Auburn"/>
    <x v="19"/>
    <n v="36830"/>
    <x v="0"/>
    <s v="OFF-LA-10003930"/>
    <x v="1"/>
    <x v="2"/>
    <x v="508"/>
    <x v="4712"/>
    <n v="5"/>
    <n v="0"/>
    <x v="5597"/>
    <x v="0"/>
    <x v="0"/>
    <n v="0.5"/>
    <n v="6.6666666666666666E-2"/>
  </r>
  <r>
    <x v="6923"/>
    <s v="CA-2017-134257"/>
    <x v="199"/>
    <d v="2017-03-19T00:00:00"/>
    <s v="Second Class"/>
    <s v="MS-17710"/>
    <x v="384"/>
    <x v="0"/>
    <x v="0"/>
    <s v="Auburn"/>
    <x v="19"/>
    <n v="36830"/>
    <x v="0"/>
    <s v="OFF-EN-10003845"/>
    <x v="1"/>
    <x v="12"/>
    <x v="436"/>
    <x v="1576"/>
    <n v="2"/>
    <n v="0"/>
    <x v="5598"/>
    <x v="0"/>
    <x v="0"/>
    <n v="0.5"/>
    <n v="6.6666666666666666E-2"/>
  </r>
  <r>
    <x v="6924"/>
    <s v="CA-2017-137925"/>
    <x v="672"/>
    <d v="2017-12-04T00:00:00"/>
    <s v="Standard Class"/>
    <s v="JL-15235"/>
    <x v="538"/>
    <x v="0"/>
    <x v="0"/>
    <s v="New York City"/>
    <x v="15"/>
    <n v="10035"/>
    <x v="3"/>
    <s v="OFF-PA-10002659"/>
    <x v="1"/>
    <x v="10"/>
    <x v="931"/>
    <x v="4713"/>
    <n v="7"/>
    <n v="0"/>
    <x v="5599"/>
    <x v="3"/>
    <x v="0"/>
    <n v="0.5"/>
    <n v="0.1"/>
  </r>
  <r>
    <x v="6925"/>
    <s v="CA-2017-137925"/>
    <x v="672"/>
    <d v="2017-12-04T00:00:00"/>
    <s v="Standard Class"/>
    <s v="JL-15235"/>
    <x v="538"/>
    <x v="0"/>
    <x v="0"/>
    <s v="New York City"/>
    <x v="15"/>
    <n v="10035"/>
    <x v="3"/>
    <s v="FUR-BO-10001608"/>
    <x v="0"/>
    <x v="0"/>
    <x v="1532"/>
    <x v="2871"/>
    <n v="12"/>
    <n v="0.2"/>
    <x v="3191"/>
    <x v="3"/>
    <x v="0"/>
    <n v="0.5"/>
    <n v="0.1"/>
  </r>
  <r>
    <x v="6926"/>
    <s v="CA-2018-140046"/>
    <x v="1062"/>
    <d v="2018-08-03T00:00:00"/>
    <s v="Standard Class"/>
    <s v="KM-16660"/>
    <x v="730"/>
    <x v="0"/>
    <x v="0"/>
    <s v="Los Angeles"/>
    <x v="1"/>
    <n v="90032"/>
    <x v="1"/>
    <s v="OFF-LA-10000305"/>
    <x v="1"/>
    <x v="2"/>
    <x v="1716"/>
    <x v="1381"/>
    <n v="3"/>
    <n v="0"/>
    <x v="3602"/>
    <x v="1"/>
    <x v="0"/>
    <n v="1"/>
    <n v="0.1111111111111111"/>
  </r>
  <r>
    <x v="6927"/>
    <s v="CA-2018-140382"/>
    <x v="661"/>
    <d v="2018-06-25T00:00:00"/>
    <s v="Second Class"/>
    <s v="RD-19900"/>
    <x v="76"/>
    <x v="0"/>
    <x v="0"/>
    <s v="San Francisco"/>
    <x v="1"/>
    <n v="94109"/>
    <x v="1"/>
    <s v="OFF-ST-10003638"/>
    <x v="1"/>
    <x v="4"/>
    <x v="1231"/>
    <x v="4714"/>
    <n v="4"/>
    <n v="0"/>
    <x v="5600"/>
    <x v="1"/>
    <x v="0"/>
    <n v="0.25"/>
    <n v="4.7619047619047616E-2"/>
  </r>
  <r>
    <x v="6928"/>
    <s v="CA-2018-140382"/>
    <x v="661"/>
    <d v="2018-06-25T00:00:00"/>
    <s v="Second Class"/>
    <s v="RD-19900"/>
    <x v="76"/>
    <x v="0"/>
    <x v="0"/>
    <s v="San Francisco"/>
    <x v="1"/>
    <n v="94109"/>
    <x v="1"/>
    <s v="OFF-LA-10001934"/>
    <x v="1"/>
    <x v="2"/>
    <x v="573"/>
    <x v="2521"/>
    <n v="3"/>
    <n v="0"/>
    <x v="3635"/>
    <x v="1"/>
    <x v="0"/>
    <n v="0.25"/>
    <n v="4.7619047619047616E-2"/>
  </r>
  <r>
    <x v="6929"/>
    <s v="CA-2018-140382"/>
    <x v="661"/>
    <d v="2018-06-25T00:00:00"/>
    <s v="Second Class"/>
    <s v="RD-19900"/>
    <x v="76"/>
    <x v="0"/>
    <x v="0"/>
    <s v="San Francisco"/>
    <x v="1"/>
    <n v="94109"/>
    <x v="1"/>
    <s v="TEC-PH-10003012"/>
    <x v="2"/>
    <x v="7"/>
    <x v="348"/>
    <x v="4715"/>
    <n v="7"/>
    <n v="0.2"/>
    <x v="5601"/>
    <x v="1"/>
    <x v="0"/>
    <n v="0.25"/>
    <n v="4.7619047619047616E-2"/>
  </r>
  <r>
    <x v="6930"/>
    <s v="CA-2018-140382"/>
    <x v="661"/>
    <d v="2018-06-25T00:00:00"/>
    <s v="Second Class"/>
    <s v="RD-19900"/>
    <x v="76"/>
    <x v="0"/>
    <x v="0"/>
    <s v="San Francisco"/>
    <x v="1"/>
    <n v="94109"/>
    <x v="1"/>
    <s v="OFF-PA-10001019"/>
    <x v="1"/>
    <x v="10"/>
    <x v="681"/>
    <x v="1024"/>
    <n v="1"/>
    <n v="0"/>
    <x v="1920"/>
    <x v="1"/>
    <x v="0"/>
    <n v="0.25"/>
    <n v="4.7619047619047616E-2"/>
  </r>
  <r>
    <x v="6931"/>
    <s v="CA-2016-164182"/>
    <x v="686"/>
    <d v="2016-07-18T00:00:00"/>
    <s v="Standard Class"/>
    <s v="ST-20530"/>
    <x v="461"/>
    <x v="0"/>
    <x v="0"/>
    <s v="Philadelphia"/>
    <x v="9"/>
    <n v="19140"/>
    <x v="3"/>
    <s v="TEC-PH-10002070"/>
    <x v="2"/>
    <x v="7"/>
    <x v="1794"/>
    <x v="4716"/>
    <n v="1"/>
    <n v="0.4"/>
    <x v="5602"/>
    <x v="3"/>
    <x v="0"/>
    <n v="0.25"/>
    <n v="8.3333333333333329E-2"/>
  </r>
  <r>
    <x v="6932"/>
    <s v="CA-2016-164182"/>
    <x v="686"/>
    <d v="2016-07-18T00:00:00"/>
    <s v="Standard Class"/>
    <s v="ST-20530"/>
    <x v="461"/>
    <x v="0"/>
    <x v="0"/>
    <s v="Philadelphia"/>
    <x v="9"/>
    <n v="19140"/>
    <x v="3"/>
    <s v="TEC-PH-10002583"/>
    <x v="2"/>
    <x v="7"/>
    <x v="1717"/>
    <x v="1821"/>
    <n v="2"/>
    <n v="0.4"/>
    <x v="5603"/>
    <x v="3"/>
    <x v="0"/>
    <n v="0.25"/>
    <n v="8.3333333333333329E-2"/>
  </r>
  <r>
    <x v="6933"/>
    <s v="CA-2016-164182"/>
    <x v="686"/>
    <d v="2016-07-18T00:00:00"/>
    <s v="Standard Class"/>
    <s v="ST-20530"/>
    <x v="461"/>
    <x v="0"/>
    <x v="0"/>
    <s v="Philadelphia"/>
    <x v="9"/>
    <n v="19140"/>
    <x v="3"/>
    <s v="FUR-FU-10001057"/>
    <x v="0"/>
    <x v="5"/>
    <x v="1791"/>
    <x v="236"/>
    <n v="2"/>
    <n v="0.2"/>
    <x v="4546"/>
    <x v="3"/>
    <x v="0"/>
    <n v="0.25"/>
    <n v="8.3333333333333329E-2"/>
  </r>
  <r>
    <x v="6934"/>
    <s v="CA-2016-164182"/>
    <x v="686"/>
    <d v="2016-07-18T00:00:00"/>
    <s v="Standard Class"/>
    <s v="ST-20530"/>
    <x v="461"/>
    <x v="0"/>
    <x v="0"/>
    <s v="Philadelphia"/>
    <x v="9"/>
    <n v="19140"/>
    <x v="3"/>
    <s v="OFF-AR-10001044"/>
    <x v="1"/>
    <x v="6"/>
    <x v="1051"/>
    <x v="4717"/>
    <n v="2"/>
    <n v="0.2"/>
    <x v="5604"/>
    <x v="3"/>
    <x v="0"/>
    <n v="0.25"/>
    <n v="8.3333333333333329E-2"/>
  </r>
  <r>
    <x v="6935"/>
    <s v="CA-2019-137365"/>
    <x v="329"/>
    <d v="2019-12-03T00:00:00"/>
    <s v="Second Class"/>
    <s v="BP-11095"/>
    <x v="162"/>
    <x v="1"/>
    <x v="0"/>
    <s v="El Paso"/>
    <x v="5"/>
    <n v="79907"/>
    <x v="2"/>
    <s v="TEC-AC-10001767"/>
    <x v="2"/>
    <x v="11"/>
    <x v="97"/>
    <x v="98"/>
    <n v="3"/>
    <n v="0.2"/>
    <x v="99"/>
    <x v="2"/>
    <x v="0"/>
    <n v="1"/>
    <n v="0.05"/>
  </r>
  <r>
    <x v="6936"/>
    <s v="CA-2018-129847"/>
    <x v="476"/>
    <d v="2018-09-04T00:00:00"/>
    <s v="First Class"/>
    <s v="TA-21385"/>
    <x v="638"/>
    <x v="2"/>
    <x v="0"/>
    <s v="Chicago"/>
    <x v="10"/>
    <n v="60653"/>
    <x v="2"/>
    <s v="FUR-FU-10000277"/>
    <x v="0"/>
    <x v="5"/>
    <x v="1795"/>
    <x v="4718"/>
    <n v="2"/>
    <n v="0.6"/>
    <x v="5605"/>
    <x v="2"/>
    <x v="0"/>
    <n v="1"/>
    <n v="0.1"/>
  </r>
  <r>
    <x v="6937"/>
    <s v="CA-2016-126963"/>
    <x v="345"/>
    <d v="2016-06-15T00:00:00"/>
    <s v="Same Day"/>
    <s v="PS-18760"/>
    <x v="519"/>
    <x v="0"/>
    <x v="0"/>
    <s v="El Paso"/>
    <x v="5"/>
    <n v="79907"/>
    <x v="2"/>
    <s v="OFF-PA-10001952"/>
    <x v="1"/>
    <x v="10"/>
    <x v="1756"/>
    <x v="4719"/>
    <n v="2"/>
    <n v="0.2"/>
    <x v="5606"/>
    <x v="2"/>
    <x v="0"/>
    <n v="1"/>
    <n v="4.7619047619047616E-2"/>
  </r>
  <r>
    <x v="6938"/>
    <s v="CA-2018-125094"/>
    <x v="732"/>
    <d v="2018-11-09T00:00:00"/>
    <s v="Standard Class"/>
    <s v="NP-18700"/>
    <x v="413"/>
    <x v="0"/>
    <x v="0"/>
    <s v="Seattle"/>
    <x v="4"/>
    <n v="98105"/>
    <x v="1"/>
    <s v="TEC-AC-10004420"/>
    <x v="2"/>
    <x v="11"/>
    <x v="1796"/>
    <x v="4720"/>
    <n v="4"/>
    <n v="0"/>
    <x v="5607"/>
    <x v="1"/>
    <x v="0"/>
    <n v="1"/>
    <n v="7.6923076923076927E-2"/>
  </r>
  <r>
    <x v="6939"/>
    <s v="CA-2019-107132"/>
    <x v="335"/>
    <d v="2019-06-30T00:00:00"/>
    <s v="Standard Class"/>
    <s v="SC-20260"/>
    <x v="609"/>
    <x v="1"/>
    <x v="0"/>
    <s v="New York City"/>
    <x v="15"/>
    <n v="10009"/>
    <x v="3"/>
    <s v="OFF-BI-10001071"/>
    <x v="1"/>
    <x v="8"/>
    <x v="669"/>
    <x v="4721"/>
    <n v="2"/>
    <n v="0.2"/>
    <x v="5608"/>
    <x v="3"/>
    <x v="0"/>
    <n v="0.25"/>
    <n v="5.5555555555555552E-2"/>
  </r>
  <r>
    <x v="6940"/>
    <s v="CA-2019-107132"/>
    <x v="335"/>
    <d v="2019-06-30T00:00:00"/>
    <s v="Standard Class"/>
    <s v="SC-20260"/>
    <x v="609"/>
    <x v="1"/>
    <x v="0"/>
    <s v="New York City"/>
    <x v="15"/>
    <n v="10009"/>
    <x v="3"/>
    <s v="OFF-SU-10002503"/>
    <x v="1"/>
    <x v="14"/>
    <x v="675"/>
    <x v="158"/>
    <n v="5"/>
    <n v="0"/>
    <x v="3288"/>
    <x v="3"/>
    <x v="0"/>
    <n v="0.25"/>
    <n v="5.5555555555555552E-2"/>
  </r>
  <r>
    <x v="6941"/>
    <s v="CA-2019-107132"/>
    <x v="335"/>
    <d v="2019-06-30T00:00:00"/>
    <s v="Standard Class"/>
    <s v="SC-20260"/>
    <x v="609"/>
    <x v="1"/>
    <x v="0"/>
    <s v="New York City"/>
    <x v="15"/>
    <n v="10009"/>
    <x v="3"/>
    <s v="OFF-ST-10001490"/>
    <x v="1"/>
    <x v="4"/>
    <x v="518"/>
    <x v="4722"/>
    <n v="4"/>
    <n v="0"/>
    <x v="5609"/>
    <x v="3"/>
    <x v="0"/>
    <n v="0.25"/>
    <n v="5.5555555555555552E-2"/>
  </r>
  <r>
    <x v="6942"/>
    <s v="CA-2019-107132"/>
    <x v="335"/>
    <d v="2019-06-30T00:00:00"/>
    <s v="Standard Class"/>
    <s v="SC-20260"/>
    <x v="609"/>
    <x v="1"/>
    <x v="0"/>
    <s v="New York City"/>
    <x v="15"/>
    <n v="10009"/>
    <x v="3"/>
    <s v="OFF-PA-10003790"/>
    <x v="1"/>
    <x v="10"/>
    <x v="1259"/>
    <x v="4243"/>
    <n v="3"/>
    <n v="0"/>
    <x v="4951"/>
    <x v="3"/>
    <x v="0"/>
    <n v="0.25"/>
    <n v="5.5555555555555552E-2"/>
  </r>
  <r>
    <x v="6943"/>
    <s v="CA-2017-139248"/>
    <x v="395"/>
    <d v="2017-07-30T00:00:00"/>
    <s v="Standard Class"/>
    <s v="RD-19930"/>
    <x v="709"/>
    <x v="0"/>
    <x v="0"/>
    <s v="Los Angeles"/>
    <x v="1"/>
    <n v="90032"/>
    <x v="1"/>
    <s v="TEC-PH-10004094"/>
    <x v="2"/>
    <x v="7"/>
    <x v="1797"/>
    <x v="4723"/>
    <n v="5"/>
    <n v="0.2"/>
    <x v="5610"/>
    <x v="1"/>
    <x v="0"/>
    <n v="1"/>
    <n v="0.1"/>
  </r>
  <r>
    <x v="6944"/>
    <s v="CA-2016-148369"/>
    <x v="865"/>
    <d v="2016-09-27T00:00:00"/>
    <s v="Standard Class"/>
    <s v="TH-21115"/>
    <x v="764"/>
    <x v="1"/>
    <x v="0"/>
    <s v="Newark"/>
    <x v="13"/>
    <n v="19711"/>
    <x v="3"/>
    <s v="OFF-BI-10004876"/>
    <x v="1"/>
    <x v="8"/>
    <x v="986"/>
    <x v="1760"/>
    <n v="4"/>
    <n v="0"/>
    <x v="5611"/>
    <x v="3"/>
    <x v="0"/>
    <n v="1"/>
    <n v="0.1111111111111111"/>
  </r>
  <r>
    <x v="6945"/>
    <s v="CA-2018-106243"/>
    <x v="955"/>
    <d v="2018-10-04T00:00:00"/>
    <s v="Standard Class"/>
    <s v="GM-14680"/>
    <x v="411"/>
    <x v="0"/>
    <x v="0"/>
    <s v="New York City"/>
    <x v="15"/>
    <n v="10011"/>
    <x v="3"/>
    <s v="FUR-BO-10003034"/>
    <x v="0"/>
    <x v="0"/>
    <x v="1203"/>
    <x v="2987"/>
    <n v="5"/>
    <n v="0.2"/>
    <x v="5612"/>
    <x v="3"/>
    <x v="0"/>
    <n v="1"/>
    <n v="9.0909090909090912E-2"/>
  </r>
  <r>
    <x v="6946"/>
    <s v="CA-2017-126466"/>
    <x v="529"/>
    <d v="2017-11-13T00:00:00"/>
    <s v="Standard Class"/>
    <s v="JO-15550"/>
    <x v="270"/>
    <x v="2"/>
    <x v="0"/>
    <s v="Roseville"/>
    <x v="1"/>
    <n v="95661"/>
    <x v="1"/>
    <s v="OFF-FA-10000490"/>
    <x v="1"/>
    <x v="13"/>
    <x v="310"/>
    <x v="4724"/>
    <n v="2"/>
    <n v="0"/>
    <x v="5613"/>
    <x v="1"/>
    <x v="0"/>
    <n v="1"/>
    <n v="9.0909090909090912E-2"/>
  </r>
  <r>
    <x v="6947"/>
    <s v="CA-2017-130365"/>
    <x v="334"/>
    <d v="2017-04-29T00:00:00"/>
    <s v="Standard Class"/>
    <s v="ZC-21910"/>
    <x v="233"/>
    <x v="0"/>
    <x v="0"/>
    <s v="Aurora"/>
    <x v="10"/>
    <n v="60505"/>
    <x v="2"/>
    <s v="OFF-ST-10002574"/>
    <x v="1"/>
    <x v="4"/>
    <x v="935"/>
    <x v="3167"/>
    <n v="2"/>
    <n v="0.2"/>
    <x v="3562"/>
    <x v="2"/>
    <x v="0"/>
    <n v="0.5"/>
    <n v="3.2258064516129031E-2"/>
  </r>
  <r>
    <x v="6948"/>
    <s v="CA-2017-130365"/>
    <x v="334"/>
    <d v="2017-04-29T00:00:00"/>
    <s v="Standard Class"/>
    <s v="ZC-21910"/>
    <x v="233"/>
    <x v="0"/>
    <x v="0"/>
    <s v="Aurora"/>
    <x v="10"/>
    <n v="60505"/>
    <x v="2"/>
    <s v="FUR-CH-10003535"/>
    <x v="0"/>
    <x v="1"/>
    <x v="1522"/>
    <x v="3391"/>
    <n v="3"/>
    <n v="0.3"/>
    <x v="3837"/>
    <x v="2"/>
    <x v="0"/>
    <n v="0.5"/>
    <n v="3.2258064516129031E-2"/>
  </r>
  <r>
    <x v="6949"/>
    <s v="CA-2019-143021"/>
    <x v="123"/>
    <d v="2019-11-19T00:00:00"/>
    <s v="Same Day"/>
    <s v="AP-10720"/>
    <x v="399"/>
    <x v="2"/>
    <x v="0"/>
    <s v="New York City"/>
    <x v="15"/>
    <n v="10011"/>
    <x v="3"/>
    <s v="OFF-BI-10001628"/>
    <x v="1"/>
    <x v="8"/>
    <x v="1112"/>
    <x v="4725"/>
    <n v="7"/>
    <n v="0.2"/>
    <x v="5614"/>
    <x v="3"/>
    <x v="0"/>
    <n v="0.5"/>
    <n v="5.2631578947368418E-2"/>
  </r>
  <r>
    <x v="6950"/>
    <s v="CA-2019-143021"/>
    <x v="123"/>
    <d v="2019-11-19T00:00:00"/>
    <s v="Same Day"/>
    <s v="AP-10720"/>
    <x v="399"/>
    <x v="2"/>
    <x v="0"/>
    <s v="New York City"/>
    <x v="15"/>
    <n v="10011"/>
    <x v="3"/>
    <s v="FUR-TA-10001676"/>
    <x v="0"/>
    <x v="3"/>
    <x v="966"/>
    <x v="2620"/>
    <n v="3"/>
    <n v="0.4"/>
    <x v="2885"/>
    <x v="3"/>
    <x v="0"/>
    <n v="0.5"/>
    <n v="5.2631578947368418E-2"/>
  </r>
  <r>
    <x v="6951"/>
    <s v="CA-2017-161767"/>
    <x v="312"/>
    <d v="2017-11-24T00:00:00"/>
    <s v="Standard Class"/>
    <s v="GK-14620"/>
    <x v="136"/>
    <x v="1"/>
    <x v="0"/>
    <s v="Dallas"/>
    <x v="5"/>
    <n v="75217"/>
    <x v="2"/>
    <s v="TEC-MA-10002790"/>
    <x v="2"/>
    <x v="15"/>
    <x v="1798"/>
    <x v="4726"/>
    <n v="2"/>
    <n v="0.4"/>
    <x v="5615"/>
    <x v="2"/>
    <x v="0"/>
    <n v="1"/>
    <n v="7.1428571428571425E-2"/>
  </r>
  <r>
    <x v="6952"/>
    <s v="CA-2017-129917"/>
    <x v="653"/>
    <d v="2017-10-03T00:00:00"/>
    <s v="First Class"/>
    <s v="HM-14980"/>
    <x v="31"/>
    <x v="0"/>
    <x v="0"/>
    <s v="Los Angeles"/>
    <x v="1"/>
    <n v="90008"/>
    <x v="1"/>
    <s v="OFF-BI-10001757"/>
    <x v="1"/>
    <x v="8"/>
    <x v="1167"/>
    <x v="929"/>
    <n v="3"/>
    <n v="0.2"/>
    <x v="5616"/>
    <x v="1"/>
    <x v="0"/>
    <n v="0.33333333333333331"/>
    <n v="0.14285714285714285"/>
  </r>
  <r>
    <x v="6953"/>
    <s v="CA-2017-129917"/>
    <x v="653"/>
    <d v="2017-10-03T00:00:00"/>
    <s v="First Class"/>
    <s v="HM-14980"/>
    <x v="31"/>
    <x v="0"/>
    <x v="0"/>
    <s v="Los Angeles"/>
    <x v="1"/>
    <n v="90008"/>
    <x v="1"/>
    <s v="OFF-BI-10004828"/>
    <x v="1"/>
    <x v="8"/>
    <x v="1587"/>
    <x v="4727"/>
    <n v="4"/>
    <n v="0.2"/>
    <x v="5617"/>
    <x v="1"/>
    <x v="0"/>
    <n v="0.33333333333333331"/>
    <n v="0.14285714285714285"/>
  </r>
  <r>
    <x v="6954"/>
    <s v="CA-2017-129917"/>
    <x v="653"/>
    <d v="2017-10-03T00:00:00"/>
    <s v="First Class"/>
    <s v="HM-14980"/>
    <x v="31"/>
    <x v="0"/>
    <x v="0"/>
    <s v="Los Angeles"/>
    <x v="1"/>
    <n v="90008"/>
    <x v="1"/>
    <s v="TEC-PH-10000369"/>
    <x v="2"/>
    <x v="7"/>
    <x v="1355"/>
    <x v="4483"/>
    <n v="5"/>
    <n v="0.2"/>
    <x v="5287"/>
    <x v="1"/>
    <x v="0"/>
    <n v="0.33333333333333331"/>
    <n v="0.14285714285714285"/>
  </r>
  <r>
    <x v="6955"/>
    <s v="CA-2017-115420"/>
    <x v="334"/>
    <d v="2017-05-02T00:00:00"/>
    <s v="Standard Class"/>
    <s v="LS-16945"/>
    <x v="322"/>
    <x v="1"/>
    <x v="0"/>
    <s v="Los Angeles"/>
    <x v="1"/>
    <n v="90004"/>
    <x v="1"/>
    <s v="OFF-EN-10003862"/>
    <x v="1"/>
    <x v="12"/>
    <x v="760"/>
    <x v="4728"/>
    <n v="2"/>
    <n v="0"/>
    <x v="5618"/>
    <x v="1"/>
    <x v="0"/>
    <n v="1"/>
    <n v="7.1428571428571425E-2"/>
  </r>
  <r>
    <x v="6956"/>
    <s v="CA-2018-157588"/>
    <x v="216"/>
    <d v="2018-07-19T00:00:00"/>
    <s v="Standard Class"/>
    <s v="AR-10570"/>
    <x v="781"/>
    <x v="0"/>
    <x v="0"/>
    <s v="Columbus"/>
    <x v="32"/>
    <n v="31907"/>
    <x v="0"/>
    <s v="OFF-BI-10003963"/>
    <x v="1"/>
    <x v="8"/>
    <x v="1329"/>
    <x v="3441"/>
    <n v="5"/>
    <n v="0"/>
    <x v="5619"/>
    <x v="0"/>
    <x v="0"/>
    <n v="0.5"/>
    <n v="0.5"/>
  </r>
  <r>
    <x v="6957"/>
    <s v="CA-2018-157588"/>
    <x v="216"/>
    <d v="2018-07-19T00:00:00"/>
    <s v="Standard Class"/>
    <s v="AR-10570"/>
    <x v="781"/>
    <x v="0"/>
    <x v="0"/>
    <s v="Columbus"/>
    <x v="32"/>
    <n v="31907"/>
    <x v="0"/>
    <s v="FUR-FU-10004848"/>
    <x v="0"/>
    <x v="5"/>
    <x v="28"/>
    <x v="2678"/>
    <n v="1"/>
    <n v="0"/>
    <x v="1398"/>
    <x v="0"/>
    <x v="0"/>
    <n v="0.5"/>
    <n v="0.5"/>
  </r>
  <r>
    <x v="6958"/>
    <s v="CA-2017-167255"/>
    <x v="874"/>
    <d v="2017-09-29T00:00:00"/>
    <s v="Second Class"/>
    <s v="RH-19510"/>
    <x v="563"/>
    <x v="2"/>
    <x v="0"/>
    <s v="San Francisco"/>
    <x v="1"/>
    <n v="94110"/>
    <x v="1"/>
    <s v="OFF-ST-10001328"/>
    <x v="1"/>
    <x v="4"/>
    <x v="178"/>
    <x v="4729"/>
    <n v="1"/>
    <n v="0"/>
    <x v="5620"/>
    <x v="1"/>
    <x v="0"/>
    <n v="0.33333333333333331"/>
    <n v="8.3333333333333329E-2"/>
  </r>
  <r>
    <x v="6959"/>
    <s v="CA-2017-167255"/>
    <x v="874"/>
    <d v="2017-09-29T00:00:00"/>
    <s v="Second Class"/>
    <s v="RH-19510"/>
    <x v="563"/>
    <x v="2"/>
    <x v="0"/>
    <s v="San Francisco"/>
    <x v="1"/>
    <n v="94110"/>
    <x v="1"/>
    <s v="OFF-PA-10002377"/>
    <x v="1"/>
    <x v="10"/>
    <x v="127"/>
    <x v="678"/>
    <n v="3"/>
    <n v="0"/>
    <x v="691"/>
    <x v="1"/>
    <x v="0"/>
    <n v="0.33333333333333331"/>
    <n v="8.3333333333333329E-2"/>
  </r>
  <r>
    <x v="6960"/>
    <s v="CA-2017-167255"/>
    <x v="874"/>
    <d v="2017-09-29T00:00:00"/>
    <s v="Second Class"/>
    <s v="RH-19510"/>
    <x v="563"/>
    <x v="2"/>
    <x v="0"/>
    <s v="San Francisco"/>
    <x v="1"/>
    <n v="94110"/>
    <x v="1"/>
    <s v="OFF-PA-10003441"/>
    <x v="1"/>
    <x v="10"/>
    <x v="490"/>
    <x v="91"/>
    <n v="2"/>
    <n v="0"/>
    <x v="91"/>
    <x v="1"/>
    <x v="0"/>
    <n v="0.33333333333333331"/>
    <n v="8.3333333333333329E-2"/>
  </r>
  <r>
    <x v="6961"/>
    <s v="CA-2019-162096"/>
    <x v="468"/>
    <d v="2019-11-10T00:00:00"/>
    <s v="Same Day"/>
    <s v="TB-21190"/>
    <x v="353"/>
    <x v="2"/>
    <x v="0"/>
    <s v="Riverside"/>
    <x v="1"/>
    <n v="92503"/>
    <x v="1"/>
    <s v="OFF-AR-10002221"/>
    <x v="1"/>
    <x v="6"/>
    <x v="1017"/>
    <x v="4730"/>
    <n v="3"/>
    <n v="0"/>
    <x v="5621"/>
    <x v="1"/>
    <x v="0"/>
    <n v="1"/>
    <n v="0.25"/>
  </r>
  <r>
    <x v="6962"/>
    <s v="CA-2018-157161"/>
    <x v="87"/>
    <d v="2018-07-20T00:00:00"/>
    <s v="Second Class"/>
    <s v="JD-15895"/>
    <x v="63"/>
    <x v="1"/>
    <x v="0"/>
    <s v="Columbia"/>
    <x v="20"/>
    <n v="29203"/>
    <x v="0"/>
    <s v="OFF-EN-10001509"/>
    <x v="1"/>
    <x v="12"/>
    <x v="29"/>
    <x v="4731"/>
    <n v="5"/>
    <n v="0"/>
    <x v="5622"/>
    <x v="0"/>
    <x v="0"/>
    <n v="0.16666666666666666"/>
    <n v="3.125E-2"/>
  </r>
  <r>
    <x v="6963"/>
    <s v="CA-2018-157161"/>
    <x v="87"/>
    <d v="2018-07-20T00:00:00"/>
    <s v="Second Class"/>
    <s v="JD-15895"/>
    <x v="63"/>
    <x v="1"/>
    <x v="0"/>
    <s v="Columbia"/>
    <x v="20"/>
    <n v="29203"/>
    <x v="0"/>
    <s v="OFF-AR-10003338"/>
    <x v="1"/>
    <x v="6"/>
    <x v="1439"/>
    <x v="4732"/>
    <n v="3"/>
    <n v="0"/>
    <x v="5623"/>
    <x v="0"/>
    <x v="0"/>
    <n v="0.16666666666666666"/>
    <n v="3.125E-2"/>
  </r>
  <r>
    <x v="6964"/>
    <s v="CA-2018-157161"/>
    <x v="87"/>
    <d v="2018-07-20T00:00:00"/>
    <s v="Second Class"/>
    <s v="JD-15895"/>
    <x v="63"/>
    <x v="1"/>
    <x v="0"/>
    <s v="Columbia"/>
    <x v="20"/>
    <n v="29203"/>
    <x v="0"/>
    <s v="OFF-BI-10004728"/>
    <x v="1"/>
    <x v="8"/>
    <x v="544"/>
    <x v="906"/>
    <n v="5"/>
    <n v="0"/>
    <x v="5624"/>
    <x v="0"/>
    <x v="0"/>
    <n v="0.16666666666666666"/>
    <n v="3.125E-2"/>
  </r>
  <r>
    <x v="6965"/>
    <s v="CA-2018-157161"/>
    <x v="87"/>
    <d v="2018-07-20T00:00:00"/>
    <s v="Second Class"/>
    <s v="JD-15895"/>
    <x v="63"/>
    <x v="1"/>
    <x v="0"/>
    <s v="Columbia"/>
    <x v="20"/>
    <n v="29203"/>
    <x v="0"/>
    <s v="TEC-AC-10000358"/>
    <x v="2"/>
    <x v="11"/>
    <x v="1287"/>
    <x v="4733"/>
    <n v="2"/>
    <n v="0"/>
    <x v="5625"/>
    <x v="0"/>
    <x v="0"/>
    <n v="0.16666666666666666"/>
    <n v="3.125E-2"/>
  </r>
  <r>
    <x v="6966"/>
    <s v="CA-2018-157161"/>
    <x v="87"/>
    <d v="2018-07-20T00:00:00"/>
    <s v="Second Class"/>
    <s v="JD-15895"/>
    <x v="63"/>
    <x v="1"/>
    <x v="0"/>
    <s v="Columbia"/>
    <x v="20"/>
    <n v="29203"/>
    <x v="0"/>
    <s v="OFF-BI-10002764"/>
    <x v="1"/>
    <x v="8"/>
    <x v="507"/>
    <x v="4734"/>
    <n v="2"/>
    <n v="0"/>
    <x v="5626"/>
    <x v="0"/>
    <x v="0"/>
    <n v="0.16666666666666666"/>
    <n v="3.125E-2"/>
  </r>
  <r>
    <x v="6967"/>
    <s v="CA-2018-157161"/>
    <x v="87"/>
    <d v="2018-07-20T00:00:00"/>
    <s v="Second Class"/>
    <s v="JD-15895"/>
    <x v="63"/>
    <x v="1"/>
    <x v="0"/>
    <s v="Columbia"/>
    <x v="20"/>
    <n v="29203"/>
    <x v="0"/>
    <s v="OFF-PA-10001461"/>
    <x v="1"/>
    <x v="10"/>
    <x v="1596"/>
    <x v="1847"/>
    <n v="9"/>
    <n v="0"/>
    <x v="1982"/>
    <x v="0"/>
    <x v="0"/>
    <n v="0.16666666666666666"/>
    <n v="3.125E-2"/>
  </r>
  <r>
    <x v="6968"/>
    <s v="CA-2017-110765"/>
    <x v="1140"/>
    <d v="2017-10-20T00:00:00"/>
    <s v="Second Class"/>
    <s v="MP-17965"/>
    <x v="172"/>
    <x v="1"/>
    <x v="0"/>
    <s v="New York City"/>
    <x v="15"/>
    <n v="10011"/>
    <x v="3"/>
    <s v="TEC-PH-10004165"/>
    <x v="2"/>
    <x v="7"/>
    <x v="895"/>
    <x v="4735"/>
    <n v="3"/>
    <n v="0"/>
    <x v="5627"/>
    <x v="3"/>
    <x v="0"/>
    <n v="1"/>
    <n v="0.05"/>
  </r>
  <r>
    <x v="6969"/>
    <s v="CA-2018-163937"/>
    <x v="994"/>
    <d v="2018-01-13T00:00:00"/>
    <s v="Second Class"/>
    <s v="JB-16000"/>
    <x v="677"/>
    <x v="0"/>
    <x v="0"/>
    <s v="Longview"/>
    <x v="4"/>
    <n v="98632"/>
    <x v="1"/>
    <s v="FUR-FU-10000010"/>
    <x v="0"/>
    <x v="5"/>
    <x v="527"/>
    <x v="2615"/>
    <n v="5"/>
    <n v="0"/>
    <x v="5628"/>
    <x v="1"/>
    <x v="0"/>
    <n v="1"/>
    <n v="0.14285714285714285"/>
  </r>
  <r>
    <x v="6970"/>
    <s v="CA-2019-153822"/>
    <x v="20"/>
    <d v="2019-09-25T00:00:00"/>
    <s v="Standard Class"/>
    <s v="AB-10105"/>
    <x v="455"/>
    <x v="0"/>
    <x v="0"/>
    <s v="Phoenix"/>
    <x v="16"/>
    <n v="85023"/>
    <x v="1"/>
    <s v="OFF-ST-10000321"/>
    <x v="1"/>
    <x v="4"/>
    <x v="1543"/>
    <x v="1438"/>
    <n v="2"/>
    <n v="0.2"/>
    <x v="5629"/>
    <x v="1"/>
    <x v="1"/>
    <n v="0.25"/>
    <n v="0.05"/>
  </r>
  <r>
    <x v="6971"/>
    <s v="CA-2019-153822"/>
    <x v="20"/>
    <d v="2019-09-25T00:00:00"/>
    <s v="Standard Class"/>
    <s v="AB-10105"/>
    <x v="455"/>
    <x v="0"/>
    <x v="0"/>
    <s v="Phoenix"/>
    <x v="16"/>
    <n v="85023"/>
    <x v="1"/>
    <s v="TEC-AC-10000109"/>
    <x v="2"/>
    <x v="11"/>
    <x v="202"/>
    <x v="212"/>
    <n v="2"/>
    <n v="0.2"/>
    <x v="214"/>
    <x v="1"/>
    <x v="1"/>
    <n v="0.25"/>
    <n v="0.05"/>
  </r>
  <r>
    <x v="6972"/>
    <s v="CA-2019-153822"/>
    <x v="20"/>
    <d v="2019-09-25T00:00:00"/>
    <s v="Standard Class"/>
    <s v="AB-10105"/>
    <x v="455"/>
    <x v="0"/>
    <x v="0"/>
    <s v="Phoenix"/>
    <x v="16"/>
    <n v="85023"/>
    <x v="1"/>
    <s v="TEC-PH-10002415"/>
    <x v="2"/>
    <x v="7"/>
    <x v="1526"/>
    <x v="2749"/>
    <n v="2"/>
    <n v="0.2"/>
    <x v="3046"/>
    <x v="1"/>
    <x v="1"/>
    <n v="0.25"/>
    <n v="0.05"/>
  </r>
  <r>
    <x v="6973"/>
    <s v="CA-2019-153822"/>
    <x v="20"/>
    <d v="2019-09-25T00:00:00"/>
    <s v="Standard Class"/>
    <s v="AB-10105"/>
    <x v="455"/>
    <x v="0"/>
    <x v="0"/>
    <s v="Phoenix"/>
    <x v="16"/>
    <n v="85023"/>
    <x v="1"/>
    <s v="OFF-BI-10001460"/>
    <x v="1"/>
    <x v="8"/>
    <x v="58"/>
    <x v="4736"/>
    <n v="4"/>
    <n v="0.7"/>
    <x v="5630"/>
    <x v="1"/>
    <x v="1"/>
    <n v="0.25"/>
    <n v="0.05"/>
  </r>
  <r>
    <x v="6974"/>
    <s v="CA-2019-146185"/>
    <x v="175"/>
    <d v="2019-09-19T00:00:00"/>
    <s v="Standard Class"/>
    <s v="CC-12145"/>
    <x v="230"/>
    <x v="0"/>
    <x v="0"/>
    <s v="Houston"/>
    <x v="5"/>
    <n v="77095"/>
    <x v="2"/>
    <s v="OFF-AR-10002987"/>
    <x v="1"/>
    <x v="6"/>
    <x v="1562"/>
    <x v="4142"/>
    <n v="2"/>
    <n v="0.2"/>
    <x v="3291"/>
    <x v="2"/>
    <x v="0"/>
    <n v="1"/>
    <n v="9.0909090909090912E-2"/>
  </r>
  <r>
    <x v="6975"/>
    <s v="CA-2017-112144"/>
    <x v="1141"/>
    <d v="2017-07-02T00:00:00"/>
    <s v="Standard Class"/>
    <s v="CY-12745"/>
    <x v="388"/>
    <x v="1"/>
    <x v="0"/>
    <s v="Gilbert"/>
    <x v="16"/>
    <n v="85234"/>
    <x v="1"/>
    <s v="OFF-LA-10000443"/>
    <x v="1"/>
    <x v="2"/>
    <x v="1127"/>
    <x v="2184"/>
    <n v="2"/>
    <n v="0.2"/>
    <x v="2352"/>
    <x v="1"/>
    <x v="1"/>
    <n v="0.5"/>
    <n v="9.0909090909090912E-2"/>
  </r>
  <r>
    <x v="6976"/>
    <s v="CA-2017-112144"/>
    <x v="1141"/>
    <d v="2017-07-02T00:00:00"/>
    <s v="Standard Class"/>
    <s v="CY-12745"/>
    <x v="388"/>
    <x v="1"/>
    <x v="0"/>
    <s v="Gilbert"/>
    <x v="16"/>
    <n v="85234"/>
    <x v="1"/>
    <s v="FUR-FU-10004306"/>
    <x v="0"/>
    <x v="5"/>
    <x v="622"/>
    <x v="4737"/>
    <n v="4"/>
    <n v="0.2"/>
    <x v="5631"/>
    <x v="1"/>
    <x v="1"/>
    <n v="0.5"/>
    <n v="9.0909090909090912E-2"/>
  </r>
  <r>
    <x v="6977"/>
    <s v="US-2018-119298"/>
    <x v="881"/>
    <d v="2018-11-28T00:00:00"/>
    <s v="First Class"/>
    <s v="EP-13915"/>
    <x v="212"/>
    <x v="0"/>
    <x v="0"/>
    <s v="Jonesboro"/>
    <x v="36"/>
    <n v="72401"/>
    <x v="0"/>
    <s v="TEC-PH-10002564"/>
    <x v="2"/>
    <x v="7"/>
    <x v="985"/>
    <x v="2830"/>
    <n v="2"/>
    <n v="0"/>
    <x v="5632"/>
    <x v="0"/>
    <x v="0"/>
    <n v="1"/>
    <n v="3.2258064516129031E-2"/>
  </r>
  <r>
    <x v="6978"/>
    <s v="CA-2019-155159"/>
    <x v="920"/>
    <d v="2019-11-29T00:00:00"/>
    <s v="Second Class"/>
    <s v="DL-13315"/>
    <x v="111"/>
    <x v="0"/>
    <x v="0"/>
    <s v="Atlanta"/>
    <x v="32"/>
    <n v="30318"/>
    <x v="0"/>
    <s v="OFF-PA-10003724"/>
    <x v="1"/>
    <x v="10"/>
    <x v="362"/>
    <x v="4738"/>
    <n v="9"/>
    <n v="0"/>
    <x v="5633"/>
    <x v="0"/>
    <x v="0"/>
    <n v="1"/>
    <n v="5.8823529411764705E-2"/>
  </r>
  <r>
    <x v="6979"/>
    <s v="CA-2019-149076"/>
    <x v="424"/>
    <d v="2019-01-19T00:00:00"/>
    <s v="Standard Class"/>
    <s v="SO-20335"/>
    <x v="2"/>
    <x v="0"/>
    <x v="0"/>
    <s v="Los Angeles"/>
    <x v="1"/>
    <n v="90036"/>
    <x v="1"/>
    <s v="OFF-PA-10000483"/>
    <x v="1"/>
    <x v="10"/>
    <x v="1681"/>
    <x v="901"/>
    <n v="5"/>
    <n v="0"/>
    <x v="934"/>
    <x v="1"/>
    <x v="0"/>
    <n v="1"/>
    <n v="6.6666666666666666E-2"/>
  </r>
  <r>
    <x v="6980"/>
    <s v="CA-2016-146990"/>
    <x v="845"/>
    <d v="2016-11-08T00:00:00"/>
    <s v="First Class"/>
    <s v="BP-11095"/>
    <x v="162"/>
    <x v="1"/>
    <x v="0"/>
    <s v="New York City"/>
    <x v="15"/>
    <n v="10024"/>
    <x v="3"/>
    <s v="OFF-FA-10000611"/>
    <x v="1"/>
    <x v="13"/>
    <x v="1074"/>
    <x v="4739"/>
    <n v="4"/>
    <n v="0"/>
    <x v="5634"/>
    <x v="3"/>
    <x v="0"/>
    <n v="0.5"/>
    <n v="0.05"/>
  </r>
  <r>
    <x v="6981"/>
    <s v="CA-2016-146990"/>
    <x v="845"/>
    <d v="2016-11-08T00:00:00"/>
    <s v="First Class"/>
    <s v="BP-11095"/>
    <x v="162"/>
    <x v="1"/>
    <x v="0"/>
    <s v="New York City"/>
    <x v="15"/>
    <n v="10024"/>
    <x v="3"/>
    <s v="OFF-PA-10000246"/>
    <x v="1"/>
    <x v="10"/>
    <x v="1595"/>
    <x v="4740"/>
    <n v="3"/>
    <n v="0"/>
    <x v="5635"/>
    <x v="3"/>
    <x v="0"/>
    <n v="0.5"/>
    <n v="0.05"/>
  </r>
  <r>
    <x v="6982"/>
    <s v="CA-2018-116526"/>
    <x v="142"/>
    <d v="2018-09-05T00:00:00"/>
    <s v="Standard Class"/>
    <s v="JA-15970"/>
    <x v="350"/>
    <x v="0"/>
    <x v="0"/>
    <s v="Detroit"/>
    <x v="12"/>
    <n v="48227"/>
    <x v="2"/>
    <s v="OFF-BI-10004728"/>
    <x v="1"/>
    <x v="8"/>
    <x v="544"/>
    <x v="906"/>
    <n v="5"/>
    <n v="0"/>
    <x v="5624"/>
    <x v="2"/>
    <x v="0"/>
    <n v="0.16666666666666666"/>
    <n v="4.1666666666666664E-2"/>
  </r>
  <r>
    <x v="6983"/>
    <s v="CA-2018-116526"/>
    <x v="142"/>
    <d v="2018-09-05T00:00:00"/>
    <s v="Standard Class"/>
    <s v="JA-15970"/>
    <x v="350"/>
    <x v="0"/>
    <x v="0"/>
    <s v="Detroit"/>
    <x v="12"/>
    <n v="48227"/>
    <x v="2"/>
    <s v="TEC-PH-10002365"/>
    <x v="2"/>
    <x v="7"/>
    <x v="403"/>
    <x v="4741"/>
    <n v="1"/>
    <n v="0"/>
    <x v="5636"/>
    <x v="2"/>
    <x v="0"/>
    <n v="0.16666666666666666"/>
    <n v="4.1666666666666664E-2"/>
  </r>
  <r>
    <x v="6984"/>
    <s v="CA-2018-116526"/>
    <x v="142"/>
    <d v="2018-09-05T00:00:00"/>
    <s v="Standard Class"/>
    <s v="JA-15970"/>
    <x v="350"/>
    <x v="0"/>
    <x v="0"/>
    <s v="Detroit"/>
    <x v="12"/>
    <n v="48227"/>
    <x v="2"/>
    <s v="OFF-AP-10002457"/>
    <x v="1"/>
    <x v="9"/>
    <x v="549"/>
    <x v="4742"/>
    <n v="4"/>
    <n v="0.1"/>
    <x v="5637"/>
    <x v="2"/>
    <x v="0"/>
    <n v="0.16666666666666666"/>
    <n v="4.1666666666666664E-2"/>
  </r>
  <r>
    <x v="6985"/>
    <s v="CA-2018-116526"/>
    <x v="142"/>
    <d v="2018-09-05T00:00:00"/>
    <s v="Standard Class"/>
    <s v="JA-15970"/>
    <x v="350"/>
    <x v="0"/>
    <x v="0"/>
    <s v="Detroit"/>
    <x v="12"/>
    <n v="48227"/>
    <x v="2"/>
    <s v="OFF-BI-10000320"/>
    <x v="1"/>
    <x v="8"/>
    <x v="776"/>
    <x v="3520"/>
    <n v="4"/>
    <n v="0"/>
    <x v="4009"/>
    <x v="2"/>
    <x v="0"/>
    <n v="0.16666666666666666"/>
    <n v="4.1666666666666664E-2"/>
  </r>
  <r>
    <x v="6986"/>
    <s v="CA-2018-116526"/>
    <x v="142"/>
    <d v="2018-09-05T00:00:00"/>
    <s v="Standard Class"/>
    <s v="JA-15970"/>
    <x v="350"/>
    <x v="0"/>
    <x v="0"/>
    <s v="Detroit"/>
    <x v="12"/>
    <n v="48227"/>
    <x v="2"/>
    <s v="OFF-AR-10004999"/>
    <x v="1"/>
    <x v="6"/>
    <x v="873"/>
    <x v="493"/>
    <n v="2"/>
    <n v="0"/>
    <x v="5638"/>
    <x v="2"/>
    <x v="0"/>
    <n v="0.16666666666666666"/>
    <n v="4.1666666666666664E-2"/>
  </r>
  <r>
    <x v="6987"/>
    <s v="CA-2018-116526"/>
    <x v="142"/>
    <d v="2018-09-05T00:00:00"/>
    <s v="Standard Class"/>
    <s v="JA-15970"/>
    <x v="350"/>
    <x v="0"/>
    <x v="0"/>
    <s v="Detroit"/>
    <x v="12"/>
    <n v="48227"/>
    <x v="2"/>
    <s v="OFF-BI-10001116"/>
    <x v="1"/>
    <x v="8"/>
    <x v="1075"/>
    <x v="1603"/>
    <n v="5"/>
    <n v="0"/>
    <x v="4741"/>
    <x v="2"/>
    <x v="0"/>
    <n v="0.16666666666666666"/>
    <n v="4.1666666666666664E-2"/>
  </r>
  <r>
    <x v="6988"/>
    <s v="CA-2019-158561"/>
    <x v="343"/>
    <d v="2019-11-16T00:00:00"/>
    <s v="Second Class"/>
    <s v="BB-11545"/>
    <x v="179"/>
    <x v="1"/>
    <x v="0"/>
    <s v="Fort Lauderdale"/>
    <x v="2"/>
    <n v="33311"/>
    <x v="0"/>
    <s v="OFF-AP-10002651"/>
    <x v="1"/>
    <x v="9"/>
    <x v="1350"/>
    <x v="4127"/>
    <n v="5"/>
    <n v="0.2"/>
    <x v="5639"/>
    <x v="0"/>
    <x v="0"/>
    <n v="1"/>
    <n v="0.05"/>
  </r>
  <r>
    <x v="6989"/>
    <s v="CA-2019-165099"/>
    <x v="157"/>
    <d v="2019-12-13T00:00:00"/>
    <s v="First Class"/>
    <s v="DK-13375"/>
    <x v="589"/>
    <x v="0"/>
    <x v="0"/>
    <s v="Abilene"/>
    <x v="5"/>
    <n v="79605"/>
    <x v="2"/>
    <s v="OFF-AP-10001634"/>
    <x v="1"/>
    <x v="9"/>
    <x v="1799"/>
    <x v="4743"/>
    <n v="2"/>
    <n v="0.8"/>
    <x v="5640"/>
    <x v="2"/>
    <x v="0"/>
    <n v="1"/>
    <n v="4.3478260869565216E-2"/>
  </r>
  <r>
    <x v="6990"/>
    <s v="CA-2017-109386"/>
    <x v="627"/>
    <d v="2017-11-13T00:00:00"/>
    <s v="Second Class"/>
    <s v="RH-19600"/>
    <x v="584"/>
    <x v="0"/>
    <x v="0"/>
    <s v="Hampton"/>
    <x v="17"/>
    <n v="23666"/>
    <x v="0"/>
    <s v="OFF-AP-10003266"/>
    <x v="1"/>
    <x v="9"/>
    <x v="667"/>
    <x v="4744"/>
    <n v="3"/>
    <n v="0"/>
    <x v="5641"/>
    <x v="0"/>
    <x v="0"/>
    <n v="0.2"/>
    <n v="9.0909090909090912E-2"/>
  </r>
  <r>
    <x v="6991"/>
    <s v="CA-2017-109386"/>
    <x v="627"/>
    <d v="2017-11-13T00:00:00"/>
    <s v="Second Class"/>
    <s v="RH-19600"/>
    <x v="584"/>
    <x v="0"/>
    <x v="0"/>
    <s v="Hampton"/>
    <x v="17"/>
    <n v="23666"/>
    <x v="0"/>
    <s v="TEC-PH-10002890"/>
    <x v="2"/>
    <x v="7"/>
    <x v="1396"/>
    <x v="4745"/>
    <n v="5"/>
    <n v="0"/>
    <x v="5642"/>
    <x v="0"/>
    <x v="0"/>
    <n v="0.2"/>
    <n v="9.0909090909090912E-2"/>
  </r>
  <r>
    <x v="6992"/>
    <s v="CA-2017-109386"/>
    <x v="627"/>
    <d v="2017-11-13T00:00:00"/>
    <s v="Second Class"/>
    <s v="RH-19600"/>
    <x v="584"/>
    <x v="0"/>
    <x v="0"/>
    <s v="Hampton"/>
    <x v="17"/>
    <n v="23666"/>
    <x v="0"/>
    <s v="FUR-FU-10000308"/>
    <x v="0"/>
    <x v="5"/>
    <x v="1278"/>
    <x v="4702"/>
    <n v="3"/>
    <n v="0"/>
    <x v="5643"/>
    <x v="0"/>
    <x v="0"/>
    <n v="0.2"/>
    <n v="9.0909090909090912E-2"/>
  </r>
  <r>
    <x v="6993"/>
    <s v="CA-2017-109386"/>
    <x v="627"/>
    <d v="2017-11-13T00:00:00"/>
    <s v="Second Class"/>
    <s v="RH-19600"/>
    <x v="584"/>
    <x v="0"/>
    <x v="0"/>
    <s v="Hampton"/>
    <x v="17"/>
    <n v="23666"/>
    <x v="0"/>
    <s v="OFF-AR-10000380"/>
    <x v="1"/>
    <x v="6"/>
    <x v="108"/>
    <x v="4583"/>
    <n v="7"/>
    <n v="0"/>
    <x v="5419"/>
    <x v="0"/>
    <x v="0"/>
    <n v="0.2"/>
    <n v="9.0909090909090912E-2"/>
  </r>
  <r>
    <x v="6994"/>
    <s v="CA-2017-109386"/>
    <x v="627"/>
    <d v="2017-11-13T00:00:00"/>
    <s v="Second Class"/>
    <s v="RH-19600"/>
    <x v="584"/>
    <x v="0"/>
    <x v="0"/>
    <s v="Hampton"/>
    <x v="17"/>
    <n v="23666"/>
    <x v="0"/>
    <s v="OFF-AR-10000122"/>
    <x v="1"/>
    <x v="6"/>
    <x v="311"/>
    <x v="4746"/>
    <n v="5"/>
    <n v="0"/>
    <x v="5644"/>
    <x v="0"/>
    <x v="0"/>
    <n v="0.2"/>
    <n v="9.0909090909090912E-2"/>
  </r>
  <r>
    <x v="6995"/>
    <s v="CA-2017-166800"/>
    <x v="902"/>
    <d v="2017-11-26T00:00:00"/>
    <s v="Standard Class"/>
    <s v="AG-10300"/>
    <x v="636"/>
    <x v="1"/>
    <x v="0"/>
    <s v="Las Vegas"/>
    <x v="33"/>
    <n v="89115"/>
    <x v="1"/>
    <s v="OFF-AP-10004868"/>
    <x v="1"/>
    <x v="9"/>
    <x v="1027"/>
    <x v="4747"/>
    <n v="4"/>
    <n v="0"/>
    <x v="5645"/>
    <x v="1"/>
    <x v="0"/>
    <n v="1"/>
    <n v="0.2"/>
  </r>
  <r>
    <x v="6996"/>
    <s v="CA-2019-117443"/>
    <x v="331"/>
    <d v="2019-12-25T00:00:00"/>
    <s v="Second Class"/>
    <s v="JB-15400"/>
    <x v="80"/>
    <x v="1"/>
    <x v="0"/>
    <s v="Rockford"/>
    <x v="10"/>
    <n v="61107"/>
    <x v="2"/>
    <s v="OFF-BI-10004002"/>
    <x v="1"/>
    <x v="8"/>
    <x v="154"/>
    <x v="4748"/>
    <n v="4"/>
    <n v="0.8"/>
    <x v="5646"/>
    <x v="2"/>
    <x v="0"/>
    <n v="0.5"/>
    <n v="6.25E-2"/>
  </r>
  <r>
    <x v="6997"/>
    <s v="CA-2019-117443"/>
    <x v="331"/>
    <d v="2019-12-25T00:00:00"/>
    <s v="Second Class"/>
    <s v="JB-15400"/>
    <x v="80"/>
    <x v="1"/>
    <x v="0"/>
    <s v="Rockford"/>
    <x v="10"/>
    <n v="61107"/>
    <x v="2"/>
    <s v="OFF-PA-10004475"/>
    <x v="1"/>
    <x v="10"/>
    <x v="1072"/>
    <x v="4749"/>
    <n v="4"/>
    <n v="0.2"/>
    <x v="5647"/>
    <x v="2"/>
    <x v="0"/>
    <n v="0.5"/>
    <n v="6.25E-2"/>
  </r>
  <r>
    <x v="6998"/>
    <s v="US-2018-134369"/>
    <x v="1142"/>
    <d v="2018-09-22T00:00:00"/>
    <s v="Standard Class"/>
    <s v="BC-11125"/>
    <x v="604"/>
    <x v="2"/>
    <x v="0"/>
    <s v="Laguna Niguel"/>
    <x v="1"/>
    <n v="92677"/>
    <x v="1"/>
    <s v="OFF-PA-10002195"/>
    <x v="1"/>
    <x v="10"/>
    <x v="1552"/>
    <x v="91"/>
    <n v="2"/>
    <n v="0"/>
    <x v="2056"/>
    <x v="1"/>
    <x v="0"/>
    <n v="1"/>
    <n v="5.5555555555555552E-2"/>
  </r>
  <r>
    <x v="6999"/>
    <s v="CA-2019-123687"/>
    <x v="1143"/>
    <d v="2019-05-29T00:00:00"/>
    <s v="First Class"/>
    <s v="KC-16675"/>
    <x v="169"/>
    <x v="1"/>
    <x v="0"/>
    <s v="Louisville"/>
    <x v="0"/>
    <n v="40214"/>
    <x v="0"/>
    <s v="OFF-AP-10002670"/>
    <x v="1"/>
    <x v="9"/>
    <x v="1699"/>
    <x v="4750"/>
    <n v="3"/>
    <n v="0"/>
    <x v="5648"/>
    <x v="0"/>
    <x v="0"/>
    <n v="0.5"/>
    <n v="0.14285714285714285"/>
  </r>
  <r>
    <x v="7000"/>
    <s v="CA-2019-123687"/>
    <x v="1143"/>
    <d v="2019-05-29T00:00:00"/>
    <s v="First Class"/>
    <s v="KC-16675"/>
    <x v="169"/>
    <x v="1"/>
    <x v="0"/>
    <s v="Louisville"/>
    <x v="0"/>
    <n v="40214"/>
    <x v="0"/>
    <s v="OFF-SU-10004498"/>
    <x v="1"/>
    <x v="14"/>
    <x v="505"/>
    <x v="4751"/>
    <n v="2"/>
    <n v="0"/>
    <x v="5649"/>
    <x v="0"/>
    <x v="0"/>
    <n v="0.5"/>
    <n v="0.14285714285714285"/>
  </r>
  <r>
    <x v="7001"/>
    <s v="CA-2017-104871"/>
    <x v="1110"/>
    <d v="2017-04-03T00:00:00"/>
    <s v="Standard Class"/>
    <s v="DR-12940"/>
    <x v="660"/>
    <x v="2"/>
    <x v="0"/>
    <s v="Normal"/>
    <x v="10"/>
    <n v="61761"/>
    <x v="2"/>
    <s v="FUR-CH-10003298"/>
    <x v="0"/>
    <x v="1"/>
    <x v="1576"/>
    <x v="4752"/>
    <n v="4"/>
    <n v="0.3"/>
    <x v="5650"/>
    <x v="2"/>
    <x v="0"/>
    <n v="1"/>
    <n v="7.6923076923076927E-2"/>
  </r>
  <r>
    <x v="7002"/>
    <s v="CA-2016-133158"/>
    <x v="710"/>
    <d v="2016-08-21T00:00:00"/>
    <s v="Second Class"/>
    <s v="DW-13195"/>
    <x v="694"/>
    <x v="1"/>
    <x v="0"/>
    <s v="Los Angeles"/>
    <x v="1"/>
    <n v="90045"/>
    <x v="1"/>
    <s v="FUR-FU-10000723"/>
    <x v="0"/>
    <x v="5"/>
    <x v="480"/>
    <x v="4753"/>
    <n v="7"/>
    <n v="0"/>
    <x v="5651"/>
    <x v="1"/>
    <x v="0"/>
    <n v="0.5"/>
    <n v="0.1111111111111111"/>
  </r>
  <r>
    <x v="7003"/>
    <s v="CA-2016-133158"/>
    <x v="710"/>
    <d v="2016-08-21T00:00:00"/>
    <s v="Second Class"/>
    <s v="DW-13195"/>
    <x v="694"/>
    <x v="1"/>
    <x v="0"/>
    <s v="Los Angeles"/>
    <x v="1"/>
    <n v="90045"/>
    <x v="1"/>
    <s v="OFF-BI-10000632"/>
    <x v="1"/>
    <x v="8"/>
    <x v="1297"/>
    <x v="1971"/>
    <n v="2"/>
    <n v="0.2"/>
    <x v="2122"/>
    <x v="1"/>
    <x v="0"/>
    <n v="0.5"/>
    <n v="0.1111111111111111"/>
  </r>
  <r>
    <x v="7004"/>
    <s v="CA-2016-126333"/>
    <x v="851"/>
    <d v="2016-12-28T00:00:00"/>
    <s v="Standard Class"/>
    <s v="ME-18010"/>
    <x v="545"/>
    <x v="1"/>
    <x v="0"/>
    <s v="Port Arthur"/>
    <x v="5"/>
    <n v="77642"/>
    <x v="2"/>
    <s v="OFF-PA-10000223"/>
    <x v="1"/>
    <x v="10"/>
    <x v="1383"/>
    <x v="1182"/>
    <n v="1"/>
    <n v="0.2"/>
    <x v="1673"/>
    <x v="2"/>
    <x v="0"/>
    <n v="1"/>
    <n v="0.16666666666666666"/>
  </r>
  <r>
    <x v="7005"/>
    <s v="CA-2017-141740"/>
    <x v="549"/>
    <d v="2017-11-05T00:00:00"/>
    <s v="Standard Class"/>
    <s v="JF-15490"/>
    <x v="223"/>
    <x v="0"/>
    <x v="0"/>
    <s v="New York City"/>
    <x v="15"/>
    <n v="10009"/>
    <x v="3"/>
    <s v="FUR-CH-10001545"/>
    <x v="0"/>
    <x v="1"/>
    <x v="1746"/>
    <x v="4754"/>
    <n v="2"/>
    <n v="0.1"/>
    <x v="5652"/>
    <x v="3"/>
    <x v="0"/>
    <n v="1"/>
    <n v="6.6666666666666666E-2"/>
  </r>
  <r>
    <x v="7006"/>
    <s v="CA-2016-119466"/>
    <x v="534"/>
    <d v="2016-12-21T00:00:00"/>
    <s v="Standard Class"/>
    <s v="SP-20860"/>
    <x v="133"/>
    <x v="1"/>
    <x v="0"/>
    <s v="Chicago"/>
    <x v="10"/>
    <n v="60623"/>
    <x v="2"/>
    <s v="FUR-FU-10001546"/>
    <x v="0"/>
    <x v="5"/>
    <x v="1432"/>
    <x v="1086"/>
    <n v="2"/>
    <n v="0.6"/>
    <x v="4462"/>
    <x v="2"/>
    <x v="0"/>
    <n v="1"/>
    <n v="4.1666666666666664E-2"/>
  </r>
  <r>
    <x v="7007"/>
    <s v="CA-2017-154823"/>
    <x v="291"/>
    <d v="2017-08-25T00:00:00"/>
    <s v="Standard Class"/>
    <s v="KN-16390"/>
    <x v="471"/>
    <x v="1"/>
    <x v="0"/>
    <s v="Springfield"/>
    <x v="24"/>
    <n v="45503"/>
    <x v="3"/>
    <s v="OFF-BI-10001098"/>
    <x v="1"/>
    <x v="8"/>
    <x v="410"/>
    <x v="2253"/>
    <n v="2"/>
    <n v="0.7"/>
    <x v="2433"/>
    <x v="3"/>
    <x v="0"/>
    <n v="0.33333333333333331"/>
    <n v="5.8823529411764705E-2"/>
  </r>
  <r>
    <x v="7008"/>
    <s v="CA-2017-154823"/>
    <x v="291"/>
    <d v="2017-08-25T00:00:00"/>
    <s v="Standard Class"/>
    <s v="KN-16390"/>
    <x v="471"/>
    <x v="1"/>
    <x v="0"/>
    <s v="Springfield"/>
    <x v="24"/>
    <n v="45503"/>
    <x v="3"/>
    <s v="FUR-CH-10003379"/>
    <x v="0"/>
    <x v="1"/>
    <x v="464"/>
    <x v="4755"/>
    <n v="3"/>
    <n v="0.3"/>
    <x v="5653"/>
    <x v="3"/>
    <x v="0"/>
    <n v="0.33333333333333331"/>
    <n v="5.8823529411764705E-2"/>
  </r>
  <r>
    <x v="7009"/>
    <s v="CA-2017-154823"/>
    <x v="291"/>
    <d v="2017-08-25T00:00:00"/>
    <s v="Standard Class"/>
    <s v="KN-16390"/>
    <x v="471"/>
    <x v="1"/>
    <x v="0"/>
    <s v="Springfield"/>
    <x v="24"/>
    <n v="45503"/>
    <x v="3"/>
    <s v="FUR-FU-10000193"/>
    <x v="0"/>
    <x v="5"/>
    <x v="1512"/>
    <x v="3346"/>
    <n v="1"/>
    <n v="0.2"/>
    <x v="5654"/>
    <x v="3"/>
    <x v="0"/>
    <n v="0.33333333333333331"/>
    <n v="5.8823529411764705E-2"/>
  </r>
  <r>
    <x v="7010"/>
    <s v="US-2016-135881"/>
    <x v="235"/>
    <d v="2016-05-27T00:00:00"/>
    <s v="Standard Class"/>
    <s v="GT-14710"/>
    <x v="218"/>
    <x v="0"/>
    <x v="0"/>
    <s v="New York City"/>
    <x v="15"/>
    <n v="10035"/>
    <x v="3"/>
    <s v="OFF-BI-10000829"/>
    <x v="1"/>
    <x v="8"/>
    <x v="307"/>
    <x v="2119"/>
    <n v="5"/>
    <n v="0.2"/>
    <x v="5655"/>
    <x v="3"/>
    <x v="0"/>
    <n v="0.33333333333333331"/>
    <n v="3.4482758620689655E-2"/>
  </r>
  <r>
    <x v="7011"/>
    <s v="US-2016-135881"/>
    <x v="235"/>
    <d v="2016-05-27T00:00:00"/>
    <s v="Standard Class"/>
    <s v="GT-14710"/>
    <x v="218"/>
    <x v="0"/>
    <x v="0"/>
    <s v="New York City"/>
    <x v="15"/>
    <n v="10035"/>
    <x v="3"/>
    <s v="OFF-SU-10003002"/>
    <x v="1"/>
    <x v="14"/>
    <x v="1567"/>
    <x v="1325"/>
    <n v="2"/>
    <n v="0"/>
    <x v="3264"/>
    <x v="3"/>
    <x v="0"/>
    <n v="0.33333333333333331"/>
    <n v="3.4482758620689655E-2"/>
  </r>
  <r>
    <x v="7012"/>
    <s v="US-2016-135881"/>
    <x v="235"/>
    <d v="2016-05-27T00:00:00"/>
    <s v="Standard Class"/>
    <s v="GT-14710"/>
    <x v="218"/>
    <x v="0"/>
    <x v="0"/>
    <s v="New York City"/>
    <x v="15"/>
    <n v="10035"/>
    <x v="3"/>
    <s v="OFF-AP-10002118"/>
    <x v="1"/>
    <x v="9"/>
    <x v="77"/>
    <x v="79"/>
    <n v="1"/>
    <n v="0"/>
    <x v="79"/>
    <x v="3"/>
    <x v="0"/>
    <n v="0.33333333333333331"/>
    <n v="3.4482758620689655E-2"/>
  </r>
  <r>
    <x v="7013"/>
    <s v="CA-2019-141201"/>
    <x v="34"/>
    <d v="2019-12-11T00:00:00"/>
    <s v="Second Class"/>
    <s v="DB-12910"/>
    <x v="626"/>
    <x v="2"/>
    <x v="0"/>
    <s v="Salinas"/>
    <x v="1"/>
    <n v="93905"/>
    <x v="1"/>
    <s v="FUR-BO-10001519"/>
    <x v="0"/>
    <x v="0"/>
    <x v="672"/>
    <x v="4756"/>
    <n v="3"/>
    <n v="0.15"/>
    <x v="5656"/>
    <x v="1"/>
    <x v="0"/>
    <n v="1"/>
    <n v="8.3333333333333329E-2"/>
  </r>
  <r>
    <x v="7014"/>
    <s v="CA-2016-114790"/>
    <x v="518"/>
    <d v="2016-03-13T00:00:00"/>
    <s v="Second Class"/>
    <s v="FM-14215"/>
    <x v="524"/>
    <x v="1"/>
    <x v="0"/>
    <s v="Richmond"/>
    <x v="0"/>
    <n v="40475"/>
    <x v="0"/>
    <s v="OFF-AP-10002578"/>
    <x v="1"/>
    <x v="9"/>
    <x v="414"/>
    <x v="4757"/>
    <n v="3"/>
    <n v="0"/>
    <x v="5657"/>
    <x v="0"/>
    <x v="0"/>
    <n v="0.25"/>
    <n v="6.6666666666666666E-2"/>
  </r>
  <r>
    <x v="7015"/>
    <s v="CA-2016-114790"/>
    <x v="518"/>
    <d v="2016-03-13T00:00:00"/>
    <s v="Second Class"/>
    <s v="FM-14215"/>
    <x v="524"/>
    <x v="1"/>
    <x v="0"/>
    <s v="Richmond"/>
    <x v="0"/>
    <n v="40475"/>
    <x v="0"/>
    <s v="TEC-AC-10000710"/>
    <x v="2"/>
    <x v="11"/>
    <x v="678"/>
    <x v="93"/>
    <n v="2"/>
    <n v="0"/>
    <x v="5658"/>
    <x v="0"/>
    <x v="0"/>
    <n v="0.25"/>
    <n v="6.6666666666666666E-2"/>
  </r>
  <r>
    <x v="7016"/>
    <s v="CA-2016-114790"/>
    <x v="518"/>
    <d v="2016-03-13T00:00:00"/>
    <s v="Second Class"/>
    <s v="FM-14215"/>
    <x v="524"/>
    <x v="1"/>
    <x v="0"/>
    <s v="Richmond"/>
    <x v="0"/>
    <n v="40475"/>
    <x v="0"/>
    <s v="TEC-PH-10000984"/>
    <x v="2"/>
    <x v="7"/>
    <x v="470"/>
    <x v="2173"/>
    <n v="3"/>
    <n v="0"/>
    <x v="5659"/>
    <x v="0"/>
    <x v="0"/>
    <n v="0.25"/>
    <n v="6.6666666666666666E-2"/>
  </r>
  <r>
    <x v="7017"/>
    <s v="CA-2016-114790"/>
    <x v="518"/>
    <d v="2016-03-13T00:00:00"/>
    <s v="Second Class"/>
    <s v="FM-14215"/>
    <x v="524"/>
    <x v="1"/>
    <x v="0"/>
    <s v="Richmond"/>
    <x v="0"/>
    <n v="40475"/>
    <x v="0"/>
    <s v="OFF-PA-10000213"/>
    <x v="1"/>
    <x v="10"/>
    <x v="1449"/>
    <x v="1830"/>
    <n v="3"/>
    <n v="0"/>
    <x v="1961"/>
    <x v="0"/>
    <x v="0"/>
    <n v="0.25"/>
    <n v="6.6666666666666666E-2"/>
  </r>
  <r>
    <x v="7018"/>
    <s v="US-2018-154256"/>
    <x v="661"/>
    <d v="2018-06-27T00:00:00"/>
    <s v="Second Class"/>
    <s v="SM-20005"/>
    <x v="325"/>
    <x v="0"/>
    <x v="0"/>
    <s v="New York City"/>
    <x v="15"/>
    <n v="10035"/>
    <x v="3"/>
    <s v="OFF-LA-10003720"/>
    <x v="1"/>
    <x v="2"/>
    <x v="1636"/>
    <x v="4395"/>
    <n v="7"/>
    <n v="0"/>
    <x v="5660"/>
    <x v="3"/>
    <x v="0"/>
    <n v="1"/>
    <n v="0.16666666666666666"/>
  </r>
  <r>
    <x v="7019"/>
    <s v="CA-2016-124737"/>
    <x v="709"/>
    <d v="2016-08-27T00:00:00"/>
    <s v="Standard Class"/>
    <s v="AP-10915"/>
    <x v="275"/>
    <x v="0"/>
    <x v="0"/>
    <s v="Denver"/>
    <x v="22"/>
    <n v="80219"/>
    <x v="1"/>
    <s v="OFF-PA-10001837"/>
    <x v="1"/>
    <x v="10"/>
    <x v="1800"/>
    <x v="12"/>
    <n v="3"/>
    <n v="0.2"/>
    <x v="12"/>
    <x v="1"/>
    <x v="0"/>
    <n v="0.16666666666666666"/>
    <n v="3.2258064516129031E-2"/>
  </r>
  <r>
    <x v="7020"/>
    <s v="CA-2016-124737"/>
    <x v="709"/>
    <d v="2016-08-27T00:00:00"/>
    <s v="Standard Class"/>
    <s v="AP-10915"/>
    <x v="275"/>
    <x v="0"/>
    <x v="0"/>
    <s v="Denver"/>
    <x v="22"/>
    <n v="80219"/>
    <x v="1"/>
    <s v="OFF-SU-10004661"/>
    <x v="1"/>
    <x v="14"/>
    <x v="1757"/>
    <x v="4758"/>
    <n v="1"/>
    <n v="0.2"/>
    <x v="5661"/>
    <x v="1"/>
    <x v="0"/>
    <n v="0.16666666666666666"/>
    <n v="3.2258064516129031E-2"/>
  </r>
  <r>
    <x v="7021"/>
    <s v="CA-2016-124737"/>
    <x v="709"/>
    <d v="2016-08-27T00:00:00"/>
    <s v="Standard Class"/>
    <s v="AP-10915"/>
    <x v="275"/>
    <x v="0"/>
    <x v="0"/>
    <s v="Denver"/>
    <x v="22"/>
    <n v="80219"/>
    <x v="1"/>
    <s v="FUR-FU-10003274"/>
    <x v="0"/>
    <x v="5"/>
    <x v="248"/>
    <x v="1728"/>
    <n v="3"/>
    <n v="0.2"/>
    <x v="5662"/>
    <x v="1"/>
    <x v="0"/>
    <n v="0.16666666666666666"/>
    <n v="3.2258064516129031E-2"/>
  </r>
  <r>
    <x v="7022"/>
    <s v="CA-2016-124737"/>
    <x v="709"/>
    <d v="2016-08-27T00:00:00"/>
    <s v="Standard Class"/>
    <s v="AP-10915"/>
    <x v="275"/>
    <x v="0"/>
    <x v="0"/>
    <s v="Denver"/>
    <x v="22"/>
    <n v="80219"/>
    <x v="1"/>
    <s v="TEC-PH-10000149"/>
    <x v="2"/>
    <x v="7"/>
    <x v="424"/>
    <x v="4759"/>
    <n v="9"/>
    <n v="0.2"/>
    <x v="5663"/>
    <x v="1"/>
    <x v="0"/>
    <n v="0.16666666666666666"/>
    <n v="3.2258064516129031E-2"/>
  </r>
  <r>
    <x v="7023"/>
    <s v="CA-2016-124737"/>
    <x v="709"/>
    <d v="2016-08-27T00:00:00"/>
    <s v="Standard Class"/>
    <s v="AP-10915"/>
    <x v="275"/>
    <x v="0"/>
    <x v="0"/>
    <s v="Denver"/>
    <x v="22"/>
    <n v="80219"/>
    <x v="1"/>
    <s v="OFF-PA-10000019"/>
    <x v="1"/>
    <x v="10"/>
    <x v="711"/>
    <x v="277"/>
    <n v="6"/>
    <n v="0.2"/>
    <x v="282"/>
    <x v="1"/>
    <x v="0"/>
    <n v="0.16666666666666666"/>
    <n v="3.2258064516129031E-2"/>
  </r>
  <r>
    <x v="7024"/>
    <s v="CA-2016-124737"/>
    <x v="709"/>
    <d v="2016-08-27T00:00:00"/>
    <s v="Standard Class"/>
    <s v="AP-10915"/>
    <x v="275"/>
    <x v="0"/>
    <x v="0"/>
    <s v="Denver"/>
    <x v="22"/>
    <n v="80219"/>
    <x v="1"/>
    <s v="OFF-PA-10001125"/>
    <x v="1"/>
    <x v="10"/>
    <x v="1021"/>
    <x v="1334"/>
    <n v="9"/>
    <n v="0.2"/>
    <x v="1392"/>
    <x v="1"/>
    <x v="0"/>
    <n v="0.16666666666666666"/>
    <n v="3.2258064516129031E-2"/>
  </r>
  <r>
    <x v="7025"/>
    <s v="US-2019-101840"/>
    <x v="695"/>
    <d v="2019-02-12T00:00:00"/>
    <s v="Standard Class"/>
    <s v="SP-20545"/>
    <x v="259"/>
    <x v="1"/>
    <x v="0"/>
    <s v="New York City"/>
    <x v="15"/>
    <n v="10024"/>
    <x v="3"/>
    <s v="TEC-PH-10002538"/>
    <x v="2"/>
    <x v="7"/>
    <x v="529"/>
    <x v="4760"/>
    <n v="6"/>
    <n v="0"/>
    <x v="5664"/>
    <x v="3"/>
    <x v="0"/>
    <n v="0.5"/>
    <n v="0.1"/>
  </r>
  <r>
    <x v="7026"/>
    <s v="US-2019-101840"/>
    <x v="695"/>
    <d v="2019-02-12T00:00:00"/>
    <s v="Standard Class"/>
    <s v="SP-20545"/>
    <x v="259"/>
    <x v="1"/>
    <x v="0"/>
    <s v="New York City"/>
    <x v="15"/>
    <n v="10024"/>
    <x v="3"/>
    <s v="OFF-BI-10000279"/>
    <x v="1"/>
    <x v="8"/>
    <x v="1774"/>
    <x v="4761"/>
    <n v="4"/>
    <n v="0.2"/>
    <x v="5665"/>
    <x v="3"/>
    <x v="0"/>
    <n v="0.5"/>
    <n v="0.1"/>
  </r>
  <r>
    <x v="7027"/>
    <s v="CA-2019-131653"/>
    <x v="926"/>
    <d v="2019-02-05T00:00:00"/>
    <s v="Standard Class"/>
    <s v="RD-19585"/>
    <x v="361"/>
    <x v="0"/>
    <x v="0"/>
    <s v="New York City"/>
    <x v="15"/>
    <n v="10011"/>
    <x v="3"/>
    <s v="OFF-LA-10001045"/>
    <x v="1"/>
    <x v="2"/>
    <x v="708"/>
    <x v="3691"/>
    <n v="2"/>
    <n v="0"/>
    <x v="4222"/>
    <x v="3"/>
    <x v="0"/>
    <n v="1"/>
    <n v="5.2631578947368418E-2"/>
  </r>
  <r>
    <x v="7028"/>
    <s v="US-2018-157840"/>
    <x v="887"/>
    <d v="2018-12-23T00:00:00"/>
    <s v="Second Class"/>
    <s v="MC-17575"/>
    <x v="430"/>
    <x v="0"/>
    <x v="0"/>
    <s v="Fremont"/>
    <x v="8"/>
    <n v="68025"/>
    <x v="2"/>
    <s v="OFF-PA-10003673"/>
    <x v="1"/>
    <x v="10"/>
    <x v="980"/>
    <x v="1284"/>
    <n v="5"/>
    <n v="0"/>
    <x v="1335"/>
    <x v="2"/>
    <x v="0"/>
    <n v="1"/>
    <n v="9.0909090909090912E-2"/>
  </r>
  <r>
    <x v="7029"/>
    <s v="CA-2018-145548"/>
    <x v="583"/>
    <d v="2018-11-16T00:00:00"/>
    <s v="Standard Class"/>
    <s v="EB-13750"/>
    <x v="494"/>
    <x v="1"/>
    <x v="0"/>
    <s v="New York City"/>
    <x v="15"/>
    <n v="10011"/>
    <x v="3"/>
    <s v="OFF-ST-10002562"/>
    <x v="1"/>
    <x v="4"/>
    <x v="683"/>
    <x v="4681"/>
    <n v="3"/>
    <n v="0"/>
    <x v="5666"/>
    <x v="3"/>
    <x v="0"/>
    <n v="0.16666666666666666"/>
    <n v="0.05"/>
  </r>
  <r>
    <x v="7030"/>
    <s v="CA-2018-145548"/>
    <x v="583"/>
    <d v="2018-11-16T00:00:00"/>
    <s v="Standard Class"/>
    <s v="EB-13750"/>
    <x v="494"/>
    <x v="1"/>
    <x v="0"/>
    <s v="New York City"/>
    <x v="15"/>
    <n v="10011"/>
    <x v="3"/>
    <s v="TEC-AC-10002305"/>
    <x v="2"/>
    <x v="11"/>
    <x v="1530"/>
    <x v="3978"/>
    <n v="2"/>
    <n v="0"/>
    <x v="4592"/>
    <x v="3"/>
    <x v="0"/>
    <n v="0.16666666666666666"/>
    <n v="0.05"/>
  </r>
  <r>
    <x v="7031"/>
    <s v="CA-2018-145548"/>
    <x v="583"/>
    <d v="2018-11-16T00:00:00"/>
    <s v="Standard Class"/>
    <s v="EB-13750"/>
    <x v="494"/>
    <x v="1"/>
    <x v="0"/>
    <s v="New York City"/>
    <x v="15"/>
    <n v="10011"/>
    <x v="3"/>
    <s v="OFF-AR-10003373"/>
    <x v="1"/>
    <x v="6"/>
    <x v="290"/>
    <x v="1663"/>
    <n v="3"/>
    <n v="0"/>
    <x v="5667"/>
    <x v="3"/>
    <x v="0"/>
    <n v="0.16666666666666666"/>
    <n v="0.05"/>
  </r>
  <r>
    <x v="7032"/>
    <s v="CA-2018-145548"/>
    <x v="583"/>
    <d v="2018-11-16T00:00:00"/>
    <s v="Standard Class"/>
    <s v="EB-13750"/>
    <x v="494"/>
    <x v="1"/>
    <x v="0"/>
    <s v="New York City"/>
    <x v="15"/>
    <n v="10011"/>
    <x v="3"/>
    <s v="FUR-CH-10003774"/>
    <x v="0"/>
    <x v="1"/>
    <x v="1194"/>
    <x v="4762"/>
    <n v="3"/>
    <n v="0.1"/>
    <x v="5668"/>
    <x v="3"/>
    <x v="0"/>
    <n v="0.16666666666666666"/>
    <n v="0.05"/>
  </r>
  <r>
    <x v="7033"/>
    <s v="CA-2018-145548"/>
    <x v="583"/>
    <d v="2018-11-16T00:00:00"/>
    <s v="Standard Class"/>
    <s v="EB-13750"/>
    <x v="494"/>
    <x v="1"/>
    <x v="0"/>
    <s v="New York City"/>
    <x v="15"/>
    <n v="10011"/>
    <x v="3"/>
    <s v="OFF-BI-10001510"/>
    <x v="1"/>
    <x v="8"/>
    <x v="709"/>
    <x v="4763"/>
    <n v="3"/>
    <n v="0.2"/>
    <x v="5669"/>
    <x v="3"/>
    <x v="0"/>
    <n v="0.16666666666666666"/>
    <n v="0.05"/>
  </r>
  <r>
    <x v="7034"/>
    <s v="CA-2018-145548"/>
    <x v="583"/>
    <d v="2018-11-16T00:00:00"/>
    <s v="Standard Class"/>
    <s v="EB-13750"/>
    <x v="494"/>
    <x v="1"/>
    <x v="0"/>
    <s v="New York City"/>
    <x v="15"/>
    <n v="10011"/>
    <x v="3"/>
    <s v="OFF-BI-10004236"/>
    <x v="1"/>
    <x v="8"/>
    <x v="900"/>
    <x v="4596"/>
    <n v="3"/>
    <n v="0.2"/>
    <x v="5438"/>
    <x v="3"/>
    <x v="0"/>
    <n v="0.16666666666666666"/>
    <n v="0.05"/>
  </r>
  <r>
    <x v="7035"/>
    <s v="CA-2019-119494"/>
    <x v="45"/>
    <d v="2019-11-13T00:00:00"/>
    <s v="Standard Class"/>
    <s v="JE-15610"/>
    <x v="531"/>
    <x v="1"/>
    <x v="0"/>
    <s v="San Diego"/>
    <x v="1"/>
    <n v="92105"/>
    <x v="1"/>
    <s v="FUR-CH-10004675"/>
    <x v="0"/>
    <x v="1"/>
    <x v="635"/>
    <x v="4764"/>
    <n v="3"/>
    <n v="0.2"/>
    <x v="5670"/>
    <x v="1"/>
    <x v="0"/>
    <n v="1"/>
    <n v="0.05"/>
  </r>
  <r>
    <x v="7036"/>
    <s v="CA-2016-124618"/>
    <x v="1073"/>
    <d v="2016-05-04T00:00:00"/>
    <s v="Second Class"/>
    <s v="CS-11860"/>
    <x v="750"/>
    <x v="0"/>
    <x v="0"/>
    <s v="Lakeland"/>
    <x v="2"/>
    <n v="33801"/>
    <x v="0"/>
    <s v="TEC-CO-10004202"/>
    <x v="2"/>
    <x v="16"/>
    <x v="844"/>
    <x v="2006"/>
    <n v="2"/>
    <n v="0.2"/>
    <x v="3911"/>
    <x v="0"/>
    <x v="0"/>
    <n v="1"/>
    <n v="0.14285714285714285"/>
  </r>
  <r>
    <x v="7037"/>
    <s v="CA-2019-161970"/>
    <x v="585"/>
    <d v="2019-09-27T00:00:00"/>
    <s v="Standard Class"/>
    <s v="PB-19105"/>
    <x v="287"/>
    <x v="0"/>
    <x v="0"/>
    <s v="Smyrna"/>
    <x v="32"/>
    <n v="30080"/>
    <x v="0"/>
    <s v="OFF-PA-10004255"/>
    <x v="1"/>
    <x v="10"/>
    <x v="1315"/>
    <x v="91"/>
    <n v="2"/>
    <n v="0"/>
    <x v="91"/>
    <x v="0"/>
    <x v="0"/>
    <n v="0.5"/>
    <n v="0.2"/>
  </r>
  <r>
    <x v="7038"/>
    <s v="CA-2019-161970"/>
    <x v="585"/>
    <d v="2019-09-27T00:00:00"/>
    <s v="Standard Class"/>
    <s v="PB-19105"/>
    <x v="287"/>
    <x v="0"/>
    <x v="0"/>
    <s v="Smyrna"/>
    <x v="32"/>
    <n v="30080"/>
    <x v="0"/>
    <s v="OFF-AR-10003896"/>
    <x v="1"/>
    <x v="6"/>
    <x v="1801"/>
    <x v="1465"/>
    <n v="3"/>
    <n v="0"/>
    <x v="5671"/>
    <x v="0"/>
    <x v="0"/>
    <n v="0.5"/>
    <n v="0.2"/>
  </r>
  <r>
    <x v="7039"/>
    <s v="CA-2019-103443"/>
    <x v="94"/>
    <d v="2019-12-23T00:00:00"/>
    <s v="Standard Class"/>
    <s v="AT-10735"/>
    <x v="247"/>
    <x v="0"/>
    <x v="0"/>
    <s v="New York City"/>
    <x v="15"/>
    <n v="10009"/>
    <x v="3"/>
    <s v="OFF-ST-10002276"/>
    <x v="1"/>
    <x v="4"/>
    <x v="226"/>
    <x v="240"/>
    <n v="2"/>
    <n v="0"/>
    <x v="242"/>
    <x v="3"/>
    <x v="0"/>
    <n v="0.33333333333333331"/>
    <n v="6.25E-2"/>
  </r>
  <r>
    <x v="7040"/>
    <s v="CA-2019-103443"/>
    <x v="94"/>
    <d v="2019-12-23T00:00:00"/>
    <s v="Standard Class"/>
    <s v="AT-10735"/>
    <x v="247"/>
    <x v="0"/>
    <x v="0"/>
    <s v="New York City"/>
    <x v="15"/>
    <n v="10009"/>
    <x v="3"/>
    <s v="OFF-BI-10001617"/>
    <x v="1"/>
    <x v="8"/>
    <x v="1324"/>
    <x v="176"/>
    <n v="3"/>
    <n v="0.2"/>
    <x v="3029"/>
    <x v="3"/>
    <x v="0"/>
    <n v="0.33333333333333331"/>
    <n v="6.25E-2"/>
  </r>
  <r>
    <x v="7041"/>
    <s v="CA-2019-103443"/>
    <x v="94"/>
    <d v="2019-12-23T00:00:00"/>
    <s v="Standard Class"/>
    <s v="AT-10735"/>
    <x v="247"/>
    <x v="0"/>
    <x v="0"/>
    <s v="New York City"/>
    <x v="15"/>
    <n v="10009"/>
    <x v="3"/>
    <s v="FUR-FU-10000308"/>
    <x v="0"/>
    <x v="5"/>
    <x v="1278"/>
    <x v="2259"/>
    <n v="2"/>
    <n v="0"/>
    <x v="2525"/>
    <x v="3"/>
    <x v="0"/>
    <n v="0.33333333333333331"/>
    <n v="6.25E-2"/>
  </r>
  <r>
    <x v="7042"/>
    <s v="US-2019-165358"/>
    <x v="930"/>
    <d v="2019-07-23T00:00:00"/>
    <s v="Standard Class"/>
    <s v="SV-20365"/>
    <x v="277"/>
    <x v="0"/>
    <x v="0"/>
    <s v="Philadelphia"/>
    <x v="9"/>
    <n v="19134"/>
    <x v="3"/>
    <s v="TEC-CO-10001943"/>
    <x v="2"/>
    <x v="16"/>
    <x v="1675"/>
    <x v="2798"/>
    <n v="5"/>
    <n v="0.4"/>
    <x v="5672"/>
    <x v="3"/>
    <x v="0"/>
    <n v="0.33333333333333331"/>
    <n v="3.125E-2"/>
  </r>
  <r>
    <x v="7043"/>
    <s v="US-2019-165358"/>
    <x v="930"/>
    <d v="2019-07-23T00:00:00"/>
    <s v="Standard Class"/>
    <s v="SV-20365"/>
    <x v="277"/>
    <x v="0"/>
    <x v="0"/>
    <s v="Philadelphia"/>
    <x v="9"/>
    <n v="19134"/>
    <x v="3"/>
    <s v="FUR-CH-10002647"/>
    <x v="0"/>
    <x v="1"/>
    <x v="475"/>
    <x v="4765"/>
    <n v="4"/>
    <n v="0.3"/>
    <x v="5673"/>
    <x v="3"/>
    <x v="0"/>
    <n v="0.33333333333333331"/>
    <n v="3.125E-2"/>
  </r>
  <r>
    <x v="7044"/>
    <s v="US-2019-165358"/>
    <x v="930"/>
    <d v="2019-07-23T00:00:00"/>
    <s v="Standard Class"/>
    <s v="SV-20365"/>
    <x v="277"/>
    <x v="0"/>
    <x v="0"/>
    <s v="Philadelphia"/>
    <x v="9"/>
    <n v="19134"/>
    <x v="3"/>
    <s v="OFF-SU-10004768"/>
    <x v="1"/>
    <x v="14"/>
    <x v="1308"/>
    <x v="1997"/>
    <n v="2"/>
    <n v="0.2"/>
    <x v="2149"/>
    <x v="3"/>
    <x v="0"/>
    <n v="0.33333333333333331"/>
    <n v="3.125E-2"/>
  </r>
  <r>
    <x v="7045"/>
    <s v="CA-2018-160136"/>
    <x v="54"/>
    <d v="2018-11-09T00:00:00"/>
    <s v="Standard Class"/>
    <s v="PJ-18835"/>
    <x v="601"/>
    <x v="1"/>
    <x v="0"/>
    <s v="Dallas"/>
    <x v="5"/>
    <n v="75217"/>
    <x v="2"/>
    <s v="OFF-PA-10002160"/>
    <x v="1"/>
    <x v="10"/>
    <x v="1199"/>
    <x v="4766"/>
    <n v="2"/>
    <n v="0.2"/>
    <x v="5674"/>
    <x v="2"/>
    <x v="0"/>
    <n v="1"/>
    <n v="7.6923076923076927E-2"/>
  </r>
  <r>
    <x v="7046"/>
    <s v="CA-2016-150581"/>
    <x v="918"/>
    <d v="2016-04-12T00:00:00"/>
    <s v="Standard Class"/>
    <s v="NM-18445"/>
    <x v="134"/>
    <x v="2"/>
    <x v="0"/>
    <s v="Concord"/>
    <x v="1"/>
    <n v="94521"/>
    <x v="1"/>
    <s v="FUR-TA-10003748"/>
    <x v="0"/>
    <x v="3"/>
    <x v="210"/>
    <x v="4767"/>
    <n v="1"/>
    <n v="0.2"/>
    <x v="5675"/>
    <x v="1"/>
    <x v="0"/>
    <n v="0.5"/>
    <n v="7.1428571428571425E-2"/>
  </r>
  <r>
    <x v="7047"/>
    <s v="CA-2016-150581"/>
    <x v="918"/>
    <d v="2016-04-12T00:00:00"/>
    <s v="Standard Class"/>
    <s v="NM-18445"/>
    <x v="134"/>
    <x v="2"/>
    <x v="0"/>
    <s v="Concord"/>
    <x v="1"/>
    <n v="94521"/>
    <x v="1"/>
    <s v="TEC-AC-10001908"/>
    <x v="2"/>
    <x v="11"/>
    <x v="295"/>
    <x v="4768"/>
    <n v="4"/>
    <n v="0"/>
    <x v="5676"/>
    <x v="1"/>
    <x v="0"/>
    <n v="0.5"/>
    <n v="7.1428571428571425E-2"/>
  </r>
  <r>
    <x v="7048"/>
    <s v="CA-2018-119515"/>
    <x v="1041"/>
    <d v="2018-08-16T00:00:00"/>
    <s v="First Class"/>
    <s v="TR-21325"/>
    <x v="309"/>
    <x v="0"/>
    <x v="0"/>
    <s v="Nashville"/>
    <x v="18"/>
    <n v="37211"/>
    <x v="0"/>
    <s v="OFF-PA-10000552"/>
    <x v="1"/>
    <x v="10"/>
    <x v="1541"/>
    <x v="12"/>
    <n v="3"/>
    <n v="0.2"/>
    <x v="12"/>
    <x v="0"/>
    <x v="0"/>
    <n v="1"/>
    <n v="0.14285714285714285"/>
  </r>
  <r>
    <x v="7049"/>
    <s v="CA-2016-141355"/>
    <x v="794"/>
    <d v="2016-09-30T00:00:00"/>
    <s v="Standard Class"/>
    <s v="BF-11005"/>
    <x v="593"/>
    <x v="2"/>
    <x v="0"/>
    <s v="Aurora"/>
    <x v="22"/>
    <n v="80013"/>
    <x v="1"/>
    <s v="OFF-AR-10003179"/>
    <x v="1"/>
    <x v="6"/>
    <x v="1574"/>
    <x v="4769"/>
    <n v="2"/>
    <n v="0.2"/>
    <x v="5677"/>
    <x v="1"/>
    <x v="0"/>
    <n v="1"/>
    <n v="0.1"/>
  </r>
  <r>
    <x v="7050"/>
    <s v="CA-2018-165330"/>
    <x v="25"/>
    <d v="2018-12-11T00:00:00"/>
    <s v="Same Day"/>
    <s v="WB-21850"/>
    <x v="576"/>
    <x v="0"/>
    <x v="0"/>
    <s v="Anaheim"/>
    <x v="1"/>
    <n v="92804"/>
    <x v="1"/>
    <s v="OFF-BI-10004593"/>
    <x v="1"/>
    <x v="8"/>
    <x v="270"/>
    <x v="4770"/>
    <n v="5"/>
    <n v="0.2"/>
    <x v="5678"/>
    <x v="1"/>
    <x v="1"/>
    <n v="9.0909090909090912E-2"/>
    <n v="2.7027027027027029E-2"/>
  </r>
  <r>
    <x v="7051"/>
    <s v="CA-2018-165330"/>
    <x v="25"/>
    <d v="2018-12-11T00:00:00"/>
    <s v="Same Day"/>
    <s v="WB-21850"/>
    <x v="576"/>
    <x v="0"/>
    <x v="0"/>
    <s v="Anaheim"/>
    <x v="1"/>
    <n v="92804"/>
    <x v="1"/>
    <s v="OFF-AR-10000914"/>
    <x v="1"/>
    <x v="6"/>
    <x v="1748"/>
    <x v="4607"/>
    <n v="2"/>
    <n v="0"/>
    <x v="5454"/>
    <x v="1"/>
    <x v="1"/>
    <n v="9.0909090909090912E-2"/>
    <n v="2.7027027027027029E-2"/>
  </r>
  <r>
    <x v="7052"/>
    <s v="CA-2018-165330"/>
    <x v="25"/>
    <d v="2018-12-11T00:00:00"/>
    <s v="Same Day"/>
    <s v="WB-21850"/>
    <x v="576"/>
    <x v="0"/>
    <x v="0"/>
    <s v="Anaheim"/>
    <x v="1"/>
    <n v="92804"/>
    <x v="1"/>
    <s v="OFF-PA-10000241"/>
    <x v="1"/>
    <x v="10"/>
    <x v="1160"/>
    <x v="4771"/>
    <n v="1"/>
    <n v="0"/>
    <x v="5679"/>
    <x v="1"/>
    <x v="1"/>
    <n v="9.0909090909090912E-2"/>
    <n v="2.7027027027027029E-2"/>
  </r>
  <r>
    <x v="7053"/>
    <s v="CA-2018-165330"/>
    <x v="25"/>
    <d v="2018-12-11T00:00:00"/>
    <s v="Same Day"/>
    <s v="WB-21850"/>
    <x v="576"/>
    <x v="0"/>
    <x v="0"/>
    <s v="Anaheim"/>
    <x v="1"/>
    <n v="92804"/>
    <x v="1"/>
    <s v="TEC-AC-10000057"/>
    <x v="2"/>
    <x v="11"/>
    <x v="632"/>
    <x v="668"/>
    <n v="4"/>
    <n v="0"/>
    <x v="5680"/>
    <x v="1"/>
    <x v="1"/>
    <n v="9.0909090909090912E-2"/>
    <n v="2.7027027027027029E-2"/>
  </r>
  <r>
    <x v="7054"/>
    <s v="CA-2018-165330"/>
    <x v="25"/>
    <d v="2018-12-11T00:00:00"/>
    <s v="Same Day"/>
    <s v="WB-21850"/>
    <x v="576"/>
    <x v="0"/>
    <x v="0"/>
    <s v="Anaheim"/>
    <x v="1"/>
    <n v="92804"/>
    <x v="1"/>
    <s v="FUR-CH-10003774"/>
    <x v="0"/>
    <x v="1"/>
    <x v="1194"/>
    <x v="4158"/>
    <n v="5"/>
    <n v="0.2"/>
    <x v="5681"/>
    <x v="1"/>
    <x v="1"/>
    <n v="9.0909090909090912E-2"/>
    <n v="2.7027027027027029E-2"/>
  </r>
  <r>
    <x v="7055"/>
    <s v="CA-2018-165330"/>
    <x v="25"/>
    <d v="2018-12-11T00:00:00"/>
    <s v="Same Day"/>
    <s v="WB-21850"/>
    <x v="576"/>
    <x v="0"/>
    <x v="0"/>
    <s v="Anaheim"/>
    <x v="1"/>
    <n v="92804"/>
    <x v="1"/>
    <s v="OFF-BI-10002824"/>
    <x v="1"/>
    <x v="8"/>
    <x v="528"/>
    <x v="2045"/>
    <n v="3"/>
    <n v="0.2"/>
    <x v="5682"/>
    <x v="1"/>
    <x v="1"/>
    <n v="9.0909090909090912E-2"/>
    <n v="2.7027027027027029E-2"/>
  </r>
  <r>
    <x v="7056"/>
    <s v="CA-2018-165330"/>
    <x v="25"/>
    <d v="2018-12-11T00:00:00"/>
    <s v="Same Day"/>
    <s v="WB-21850"/>
    <x v="576"/>
    <x v="0"/>
    <x v="0"/>
    <s v="Anaheim"/>
    <x v="1"/>
    <n v="92804"/>
    <x v="1"/>
    <s v="OFF-BI-10004001"/>
    <x v="1"/>
    <x v="8"/>
    <x v="818"/>
    <x v="4772"/>
    <n v="9"/>
    <n v="0.2"/>
    <x v="5683"/>
    <x v="1"/>
    <x v="1"/>
    <n v="9.0909090909090912E-2"/>
    <n v="2.7027027027027029E-2"/>
  </r>
  <r>
    <x v="7057"/>
    <s v="CA-2018-165330"/>
    <x v="25"/>
    <d v="2018-12-11T00:00:00"/>
    <s v="Same Day"/>
    <s v="WB-21850"/>
    <x v="576"/>
    <x v="0"/>
    <x v="0"/>
    <s v="Anaheim"/>
    <x v="1"/>
    <n v="92804"/>
    <x v="1"/>
    <s v="FUR-TA-10004619"/>
    <x v="0"/>
    <x v="3"/>
    <x v="891"/>
    <x v="4773"/>
    <n v="7"/>
    <n v="0.2"/>
    <x v="5684"/>
    <x v="1"/>
    <x v="1"/>
    <n v="9.0909090909090912E-2"/>
    <n v="2.7027027027027029E-2"/>
  </r>
  <r>
    <x v="7058"/>
    <s v="CA-2018-165330"/>
    <x v="25"/>
    <d v="2018-12-11T00:00:00"/>
    <s v="Same Day"/>
    <s v="WB-21850"/>
    <x v="576"/>
    <x v="0"/>
    <x v="0"/>
    <s v="Anaheim"/>
    <x v="1"/>
    <n v="92804"/>
    <x v="1"/>
    <s v="OFF-ST-10000636"/>
    <x v="1"/>
    <x v="4"/>
    <x v="1753"/>
    <x v="4774"/>
    <n v="3"/>
    <n v="0"/>
    <x v="1965"/>
    <x v="1"/>
    <x v="1"/>
    <n v="9.0909090909090912E-2"/>
    <n v="2.7027027027027029E-2"/>
  </r>
  <r>
    <x v="7059"/>
    <s v="CA-2018-165330"/>
    <x v="25"/>
    <d v="2018-12-11T00:00:00"/>
    <s v="Same Day"/>
    <s v="WB-21850"/>
    <x v="576"/>
    <x v="0"/>
    <x v="0"/>
    <s v="Anaheim"/>
    <x v="1"/>
    <n v="92804"/>
    <x v="1"/>
    <s v="OFF-AP-10001469"/>
    <x v="1"/>
    <x v="9"/>
    <x v="586"/>
    <x v="4775"/>
    <n v="2"/>
    <n v="0"/>
    <x v="5685"/>
    <x v="1"/>
    <x v="1"/>
    <n v="9.0909090909090912E-2"/>
    <n v="2.7027027027027029E-2"/>
  </r>
  <r>
    <x v="7060"/>
    <s v="CA-2018-165330"/>
    <x v="25"/>
    <d v="2018-12-11T00:00:00"/>
    <s v="Same Day"/>
    <s v="WB-21850"/>
    <x v="576"/>
    <x v="0"/>
    <x v="0"/>
    <s v="Anaheim"/>
    <x v="1"/>
    <n v="92804"/>
    <x v="1"/>
    <s v="OFF-BI-10002897"/>
    <x v="1"/>
    <x v="8"/>
    <x v="1802"/>
    <x v="4776"/>
    <n v="2"/>
    <n v="0.2"/>
    <x v="5686"/>
    <x v="1"/>
    <x v="1"/>
    <n v="9.0909090909090912E-2"/>
    <n v="2.7027027027027029E-2"/>
  </r>
  <r>
    <x v="7061"/>
    <s v="CA-2017-132633"/>
    <x v="302"/>
    <d v="2017-02-05T00:00:00"/>
    <s v="Second Class"/>
    <s v="KH-16630"/>
    <x v="175"/>
    <x v="1"/>
    <x v="0"/>
    <s v="Pleasant Grove"/>
    <x v="7"/>
    <n v="84062"/>
    <x v="1"/>
    <s v="OFF-BI-10002432"/>
    <x v="1"/>
    <x v="8"/>
    <x v="875"/>
    <x v="4777"/>
    <n v="3"/>
    <n v="0.2"/>
    <x v="5687"/>
    <x v="1"/>
    <x v="0"/>
    <n v="1"/>
    <n v="5.8823529411764705E-2"/>
  </r>
  <r>
    <x v="7062"/>
    <s v="CA-2018-157742"/>
    <x v="723"/>
    <d v="2018-12-31T00:00:00"/>
    <s v="Second Class"/>
    <s v="KL-16645"/>
    <x v="107"/>
    <x v="0"/>
    <x v="0"/>
    <s v="Springfield"/>
    <x v="21"/>
    <n v="97477"/>
    <x v="1"/>
    <s v="OFF-EN-10002592"/>
    <x v="1"/>
    <x v="12"/>
    <x v="1711"/>
    <x v="4778"/>
    <n v="3"/>
    <n v="0.2"/>
    <x v="5688"/>
    <x v="1"/>
    <x v="0"/>
    <n v="1"/>
    <n v="3.4482758620689655E-2"/>
  </r>
  <r>
    <x v="7063"/>
    <s v="CA-2019-127712"/>
    <x v="515"/>
    <d v="2019-09-05T00:00:00"/>
    <s v="Standard Class"/>
    <s v="MG-17890"/>
    <x v="450"/>
    <x v="2"/>
    <x v="0"/>
    <s v="Salem"/>
    <x v="21"/>
    <n v="97301"/>
    <x v="1"/>
    <s v="OFF-SU-10002522"/>
    <x v="1"/>
    <x v="14"/>
    <x v="1553"/>
    <x v="928"/>
    <n v="2"/>
    <n v="0.2"/>
    <x v="5689"/>
    <x v="1"/>
    <x v="0"/>
    <n v="1"/>
    <n v="7.6923076923076927E-2"/>
  </r>
  <r>
    <x v="7064"/>
    <s v="CA-2019-169474"/>
    <x v="1144"/>
    <d v="2019-02-09T00:00:00"/>
    <s v="Standard Class"/>
    <s v="JF-15355"/>
    <x v="282"/>
    <x v="0"/>
    <x v="0"/>
    <s v="Rochester"/>
    <x v="15"/>
    <n v="14609"/>
    <x v="3"/>
    <s v="OFF-AP-10003971"/>
    <x v="1"/>
    <x v="9"/>
    <x v="923"/>
    <x v="4779"/>
    <n v="3"/>
    <n v="0"/>
    <x v="5690"/>
    <x v="3"/>
    <x v="0"/>
    <n v="1"/>
    <n v="6.25E-2"/>
  </r>
  <r>
    <x v="7065"/>
    <s v="CA-2016-106726"/>
    <x v="776"/>
    <d v="2016-12-08T00:00:00"/>
    <s v="First Class"/>
    <s v="RS-19765"/>
    <x v="276"/>
    <x v="1"/>
    <x v="0"/>
    <s v="Los Angeles"/>
    <x v="1"/>
    <n v="90008"/>
    <x v="1"/>
    <s v="OFF-ST-10001496"/>
    <x v="1"/>
    <x v="4"/>
    <x v="733"/>
    <x v="4780"/>
    <n v="7"/>
    <n v="0"/>
    <x v="5691"/>
    <x v="1"/>
    <x v="0"/>
    <n v="1"/>
    <n v="7.1428571428571425E-2"/>
  </r>
  <r>
    <x v="7066"/>
    <s v="CA-2018-147473"/>
    <x v="198"/>
    <d v="2018-06-03T00:00:00"/>
    <s v="Standard Class"/>
    <s v="NL-18310"/>
    <x v="644"/>
    <x v="2"/>
    <x v="0"/>
    <s v="Los Angeles"/>
    <x v="1"/>
    <n v="90049"/>
    <x v="1"/>
    <s v="OFF-PA-10004782"/>
    <x v="1"/>
    <x v="10"/>
    <x v="1422"/>
    <x v="789"/>
    <n v="6"/>
    <n v="0"/>
    <x v="814"/>
    <x v="1"/>
    <x v="0"/>
    <n v="1"/>
    <n v="0.1"/>
  </r>
  <r>
    <x v="7067"/>
    <s v="CA-2018-114209"/>
    <x v="206"/>
    <d v="2018-05-26T00:00:00"/>
    <s v="Standard Class"/>
    <s v="AS-10285"/>
    <x v="155"/>
    <x v="1"/>
    <x v="0"/>
    <s v="Dallas"/>
    <x v="5"/>
    <n v="75081"/>
    <x v="2"/>
    <s v="OFF-BI-10000343"/>
    <x v="1"/>
    <x v="8"/>
    <x v="186"/>
    <x v="3240"/>
    <n v="2"/>
    <n v="0.8"/>
    <x v="3657"/>
    <x v="2"/>
    <x v="0"/>
    <n v="0.5"/>
    <n v="0.125"/>
  </r>
  <r>
    <x v="7068"/>
    <s v="CA-2018-114209"/>
    <x v="206"/>
    <d v="2018-05-26T00:00:00"/>
    <s v="Standard Class"/>
    <s v="AS-10285"/>
    <x v="155"/>
    <x v="1"/>
    <x v="0"/>
    <s v="Dallas"/>
    <x v="5"/>
    <n v="75081"/>
    <x v="2"/>
    <s v="OFF-PA-10003591"/>
    <x v="1"/>
    <x v="10"/>
    <x v="693"/>
    <x v="4781"/>
    <n v="9"/>
    <n v="0.2"/>
    <x v="5692"/>
    <x v="2"/>
    <x v="0"/>
    <n v="0.5"/>
    <n v="0.125"/>
  </r>
  <r>
    <x v="7069"/>
    <s v="CA-2016-141901"/>
    <x v="128"/>
    <d v="2016-08-14T00:00:00"/>
    <s v="Standard Class"/>
    <s v="GM-14500"/>
    <x v="421"/>
    <x v="0"/>
    <x v="0"/>
    <s v="Fresno"/>
    <x v="1"/>
    <n v="93727"/>
    <x v="1"/>
    <s v="OFF-PA-10001667"/>
    <x v="1"/>
    <x v="10"/>
    <x v="458"/>
    <x v="156"/>
    <n v="1"/>
    <n v="0"/>
    <x v="158"/>
    <x v="1"/>
    <x v="0"/>
    <n v="1"/>
    <n v="7.6923076923076927E-2"/>
  </r>
  <r>
    <x v="7070"/>
    <s v="CA-2018-164490"/>
    <x v="64"/>
    <d v="2018-09-10T00:00:00"/>
    <s v="Second Class"/>
    <s v="SU-20665"/>
    <x v="711"/>
    <x v="2"/>
    <x v="0"/>
    <s v="Chicago"/>
    <x v="10"/>
    <n v="60653"/>
    <x v="2"/>
    <s v="OFF-PA-10004971"/>
    <x v="1"/>
    <x v="10"/>
    <x v="609"/>
    <x v="4766"/>
    <n v="2"/>
    <n v="0.2"/>
    <x v="5674"/>
    <x v="2"/>
    <x v="0"/>
    <n v="1"/>
    <n v="5.5555555555555552E-2"/>
  </r>
  <r>
    <x v="7071"/>
    <s v="CA-2018-112256"/>
    <x v="310"/>
    <d v="2018-07-28T00:00:00"/>
    <s v="Standard Class"/>
    <s v="CK-12205"/>
    <x v="237"/>
    <x v="0"/>
    <x v="0"/>
    <s v="Mcallen"/>
    <x v="5"/>
    <n v="78501"/>
    <x v="2"/>
    <s v="OFF-AR-10001216"/>
    <x v="1"/>
    <x v="6"/>
    <x v="1464"/>
    <x v="3079"/>
    <n v="2"/>
    <n v="0.2"/>
    <x v="3450"/>
    <x v="2"/>
    <x v="0"/>
    <n v="0.2"/>
    <n v="3.125E-2"/>
  </r>
  <r>
    <x v="7072"/>
    <s v="CA-2018-112256"/>
    <x v="310"/>
    <d v="2018-07-28T00:00:00"/>
    <s v="Standard Class"/>
    <s v="CK-12205"/>
    <x v="237"/>
    <x v="0"/>
    <x v="0"/>
    <s v="Mcallen"/>
    <x v="5"/>
    <n v="78501"/>
    <x v="2"/>
    <s v="OFF-PA-10004355"/>
    <x v="1"/>
    <x v="10"/>
    <x v="1103"/>
    <x v="1182"/>
    <n v="1"/>
    <n v="0.2"/>
    <x v="1673"/>
    <x v="2"/>
    <x v="0"/>
    <n v="0.2"/>
    <n v="3.125E-2"/>
  </r>
  <r>
    <x v="7073"/>
    <s v="CA-2018-112256"/>
    <x v="310"/>
    <d v="2018-07-28T00:00:00"/>
    <s v="Standard Class"/>
    <s v="CK-12205"/>
    <x v="237"/>
    <x v="0"/>
    <x v="0"/>
    <s v="Mcallen"/>
    <x v="5"/>
    <n v="78501"/>
    <x v="2"/>
    <s v="OFF-AR-10001953"/>
    <x v="1"/>
    <x v="6"/>
    <x v="400"/>
    <x v="4782"/>
    <n v="5"/>
    <n v="0.2"/>
    <x v="5693"/>
    <x v="2"/>
    <x v="0"/>
    <n v="0.2"/>
    <n v="3.125E-2"/>
  </r>
  <r>
    <x v="7074"/>
    <s v="CA-2018-112256"/>
    <x v="310"/>
    <d v="2018-07-28T00:00:00"/>
    <s v="Standard Class"/>
    <s v="CK-12205"/>
    <x v="237"/>
    <x v="0"/>
    <x v="0"/>
    <s v="Mcallen"/>
    <x v="5"/>
    <n v="78501"/>
    <x v="2"/>
    <s v="OFF-BI-10004364"/>
    <x v="1"/>
    <x v="8"/>
    <x v="305"/>
    <x v="4783"/>
    <n v="4"/>
    <n v="0.8"/>
    <x v="5694"/>
    <x v="2"/>
    <x v="0"/>
    <n v="0.2"/>
    <n v="3.125E-2"/>
  </r>
  <r>
    <x v="7075"/>
    <s v="CA-2018-112256"/>
    <x v="310"/>
    <d v="2018-07-28T00:00:00"/>
    <s v="Standard Class"/>
    <s v="CK-12205"/>
    <x v="237"/>
    <x v="0"/>
    <x v="0"/>
    <s v="Mcallen"/>
    <x v="5"/>
    <n v="78501"/>
    <x v="2"/>
    <s v="OFF-SU-10001165"/>
    <x v="1"/>
    <x v="14"/>
    <x v="1048"/>
    <x v="4784"/>
    <n v="2"/>
    <n v="0.2"/>
    <x v="5695"/>
    <x v="2"/>
    <x v="0"/>
    <n v="0.2"/>
    <n v="3.125E-2"/>
  </r>
  <r>
    <x v="7076"/>
    <s v="CA-2018-167416"/>
    <x v="536"/>
    <d v="2018-05-17T00:00:00"/>
    <s v="Standard Class"/>
    <s v="JM-15580"/>
    <x v="758"/>
    <x v="0"/>
    <x v="0"/>
    <s v="Seattle"/>
    <x v="4"/>
    <n v="98105"/>
    <x v="1"/>
    <s v="OFF-EN-10001141"/>
    <x v="1"/>
    <x v="12"/>
    <x v="598"/>
    <x v="2803"/>
    <n v="5"/>
    <n v="0"/>
    <x v="5696"/>
    <x v="1"/>
    <x v="0"/>
    <n v="1"/>
    <n v="0.14285714285714285"/>
  </r>
  <r>
    <x v="7077"/>
    <s v="CA-2018-106950"/>
    <x v="476"/>
    <d v="2018-09-06T00:00:00"/>
    <s v="Standard Class"/>
    <s v="JE-15715"/>
    <x v="555"/>
    <x v="0"/>
    <x v="0"/>
    <s v="Charlotte"/>
    <x v="3"/>
    <n v="28205"/>
    <x v="0"/>
    <s v="OFF-BI-10000014"/>
    <x v="1"/>
    <x v="8"/>
    <x v="634"/>
    <x v="4785"/>
    <n v="7"/>
    <n v="0.7"/>
    <x v="5697"/>
    <x v="0"/>
    <x v="1"/>
    <n v="0.16666666666666666"/>
    <n v="4.5454545454545456E-2"/>
  </r>
  <r>
    <x v="7078"/>
    <s v="CA-2018-106950"/>
    <x v="476"/>
    <d v="2018-09-06T00:00:00"/>
    <s v="Standard Class"/>
    <s v="JE-15715"/>
    <x v="555"/>
    <x v="0"/>
    <x v="0"/>
    <s v="Charlotte"/>
    <x v="3"/>
    <n v="28205"/>
    <x v="0"/>
    <s v="OFF-AP-10000159"/>
    <x v="1"/>
    <x v="9"/>
    <x v="1416"/>
    <x v="4786"/>
    <n v="9"/>
    <n v="0.2"/>
    <x v="5698"/>
    <x v="0"/>
    <x v="1"/>
    <n v="0.16666666666666666"/>
    <n v="4.5454545454545456E-2"/>
  </r>
  <r>
    <x v="7079"/>
    <s v="CA-2018-106950"/>
    <x v="476"/>
    <d v="2018-09-06T00:00:00"/>
    <s v="Standard Class"/>
    <s v="JE-15715"/>
    <x v="555"/>
    <x v="0"/>
    <x v="0"/>
    <s v="Charlotte"/>
    <x v="3"/>
    <n v="28205"/>
    <x v="0"/>
    <s v="OFF-AR-10003560"/>
    <x v="1"/>
    <x v="6"/>
    <x v="487"/>
    <x v="530"/>
    <n v="4"/>
    <n v="0.2"/>
    <x v="541"/>
    <x v="0"/>
    <x v="1"/>
    <n v="0.16666666666666666"/>
    <n v="4.5454545454545456E-2"/>
  </r>
  <r>
    <x v="7080"/>
    <s v="CA-2018-106950"/>
    <x v="476"/>
    <d v="2018-09-06T00:00:00"/>
    <s v="Standard Class"/>
    <s v="JE-15715"/>
    <x v="555"/>
    <x v="0"/>
    <x v="0"/>
    <s v="Charlotte"/>
    <x v="3"/>
    <n v="28205"/>
    <x v="0"/>
    <s v="FUR-TA-10001768"/>
    <x v="0"/>
    <x v="3"/>
    <x v="114"/>
    <x v="4787"/>
    <n v="3"/>
    <n v="0.4"/>
    <x v="5699"/>
    <x v="0"/>
    <x v="1"/>
    <n v="0.16666666666666666"/>
    <n v="4.5454545454545456E-2"/>
  </r>
  <r>
    <x v="7081"/>
    <s v="CA-2018-106950"/>
    <x v="476"/>
    <d v="2018-09-06T00:00:00"/>
    <s v="Standard Class"/>
    <s v="JE-15715"/>
    <x v="555"/>
    <x v="0"/>
    <x v="0"/>
    <s v="Charlotte"/>
    <x v="3"/>
    <n v="28205"/>
    <x v="0"/>
    <s v="TEC-AC-10002049"/>
    <x v="2"/>
    <x v="11"/>
    <x v="1062"/>
    <x v="4788"/>
    <n v="3"/>
    <n v="0.2"/>
    <x v="5700"/>
    <x v="0"/>
    <x v="1"/>
    <n v="0.16666666666666666"/>
    <n v="4.5454545454545456E-2"/>
  </r>
  <r>
    <x v="7082"/>
    <s v="CA-2018-106950"/>
    <x v="476"/>
    <d v="2018-09-06T00:00:00"/>
    <s v="Standard Class"/>
    <s v="JE-15715"/>
    <x v="555"/>
    <x v="0"/>
    <x v="0"/>
    <s v="Charlotte"/>
    <x v="3"/>
    <n v="28205"/>
    <x v="0"/>
    <s v="OFF-BI-10003166"/>
    <x v="1"/>
    <x v="8"/>
    <x v="1414"/>
    <x v="4789"/>
    <n v="5"/>
    <n v="0.7"/>
    <x v="5701"/>
    <x v="0"/>
    <x v="1"/>
    <n v="0.16666666666666666"/>
    <n v="4.5454545454545456E-2"/>
  </r>
  <r>
    <x v="7083"/>
    <s v="CA-2019-118724"/>
    <x v="246"/>
    <d v="2019-07-25T00:00:00"/>
    <s v="Second Class"/>
    <s v="AR-10825"/>
    <x v="255"/>
    <x v="1"/>
    <x v="0"/>
    <s v="Concord"/>
    <x v="1"/>
    <n v="94521"/>
    <x v="1"/>
    <s v="OFF-AR-10003469"/>
    <x v="1"/>
    <x v="6"/>
    <x v="1258"/>
    <x v="2872"/>
    <n v="2"/>
    <n v="0"/>
    <x v="5702"/>
    <x v="1"/>
    <x v="0"/>
    <n v="0.5"/>
    <n v="7.6923076923076927E-2"/>
  </r>
  <r>
    <x v="7084"/>
    <s v="CA-2019-118724"/>
    <x v="246"/>
    <d v="2019-07-25T00:00:00"/>
    <s v="Second Class"/>
    <s v="AR-10825"/>
    <x v="255"/>
    <x v="1"/>
    <x v="0"/>
    <s v="Concord"/>
    <x v="1"/>
    <n v="94521"/>
    <x v="1"/>
    <s v="TEC-PH-10002549"/>
    <x v="2"/>
    <x v="7"/>
    <x v="937"/>
    <x v="4790"/>
    <n v="9"/>
    <n v="0.2"/>
    <x v="5703"/>
    <x v="1"/>
    <x v="0"/>
    <n v="0.5"/>
    <n v="7.6923076923076927E-2"/>
  </r>
  <r>
    <x v="7085"/>
    <s v="CA-2019-112004"/>
    <x v="145"/>
    <d v="2019-09-28T00:00:00"/>
    <s v="First Class"/>
    <s v="AH-10075"/>
    <x v="340"/>
    <x v="1"/>
    <x v="0"/>
    <s v="Chester"/>
    <x v="9"/>
    <n v="19013"/>
    <x v="3"/>
    <s v="OFF-BI-10003476"/>
    <x v="1"/>
    <x v="8"/>
    <x v="1535"/>
    <x v="4791"/>
    <n v="5"/>
    <n v="0.7"/>
    <x v="5704"/>
    <x v="3"/>
    <x v="0"/>
    <n v="0.5"/>
    <n v="0.05"/>
  </r>
  <r>
    <x v="7086"/>
    <s v="CA-2019-112004"/>
    <x v="145"/>
    <d v="2019-09-28T00:00:00"/>
    <s v="First Class"/>
    <s v="AH-10075"/>
    <x v="340"/>
    <x v="1"/>
    <x v="0"/>
    <s v="Chester"/>
    <x v="9"/>
    <n v="19013"/>
    <x v="3"/>
    <s v="OFF-SU-10000157"/>
    <x v="1"/>
    <x v="14"/>
    <x v="1408"/>
    <x v="4792"/>
    <n v="2"/>
    <n v="0.2"/>
    <x v="5705"/>
    <x v="3"/>
    <x v="0"/>
    <n v="0.5"/>
    <n v="0.05"/>
  </r>
  <r>
    <x v="7087"/>
    <s v="US-2019-143175"/>
    <x v="646"/>
    <d v="2019-08-06T00:00:00"/>
    <s v="Second Class"/>
    <s v="GA-14515"/>
    <x v="654"/>
    <x v="0"/>
    <x v="0"/>
    <s v="Los Angeles"/>
    <x v="1"/>
    <n v="90004"/>
    <x v="1"/>
    <s v="OFF-ST-10003123"/>
    <x v="1"/>
    <x v="4"/>
    <x v="1277"/>
    <x v="4191"/>
    <n v="3"/>
    <n v="0"/>
    <x v="4877"/>
    <x v="1"/>
    <x v="0"/>
    <n v="1"/>
    <n v="7.1428571428571425E-2"/>
  </r>
  <r>
    <x v="7088"/>
    <s v="CA-2017-105844"/>
    <x v="969"/>
    <d v="2017-10-27T00:00:00"/>
    <s v="Second Class"/>
    <s v="JF-15415"/>
    <x v="226"/>
    <x v="0"/>
    <x v="0"/>
    <s v="Sparks"/>
    <x v="33"/>
    <n v="89431"/>
    <x v="1"/>
    <s v="OFF-AR-10001955"/>
    <x v="1"/>
    <x v="6"/>
    <x v="1030"/>
    <x v="1378"/>
    <n v="4"/>
    <n v="0"/>
    <x v="3447"/>
    <x v="1"/>
    <x v="0"/>
    <n v="1"/>
    <n v="7.1428571428571425E-2"/>
  </r>
  <r>
    <x v="7089"/>
    <s v="CA-2019-118864"/>
    <x v="140"/>
    <d v="2019-06-19T00:00:00"/>
    <s v="Second Class"/>
    <s v="KH-16690"/>
    <x v="120"/>
    <x v="1"/>
    <x v="0"/>
    <s v="Los Angeles"/>
    <x v="1"/>
    <n v="90032"/>
    <x v="1"/>
    <s v="TEC-PH-10001809"/>
    <x v="2"/>
    <x v="7"/>
    <x v="1173"/>
    <x v="668"/>
    <n v="1"/>
    <n v="0.2"/>
    <x v="5706"/>
    <x v="1"/>
    <x v="0"/>
    <n v="1"/>
    <n v="6.6666666666666666E-2"/>
  </r>
  <r>
    <x v="7090"/>
    <s v="CA-2017-119480"/>
    <x v="1145"/>
    <d v="2017-01-13T00:00:00"/>
    <s v="Standard Class"/>
    <s v="CC-12685"/>
    <x v="530"/>
    <x v="0"/>
    <x v="0"/>
    <s v="Henderson"/>
    <x v="0"/>
    <n v="42420"/>
    <x v="0"/>
    <s v="OFF-PA-10000474"/>
    <x v="1"/>
    <x v="10"/>
    <x v="33"/>
    <x v="1938"/>
    <n v="3"/>
    <n v="0"/>
    <x v="2086"/>
    <x v="0"/>
    <x v="0"/>
    <n v="0.25"/>
    <n v="8.3333333333333329E-2"/>
  </r>
  <r>
    <x v="7091"/>
    <s v="CA-2017-119480"/>
    <x v="1145"/>
    <d v="2017-01-13T00:00:00"/>
    <s v="Standard Class"/>
    <s v="CC-12685"/>
    <x v="530"/>
    <x v="0"/>
    <x v="0"/>
    <s v="Henderson"/>
    <x v="0"/>
    <n v="42420"/>
    <x v="0"/>
    <s v="OFF-AP-10001205"/>
    <x v="1"/>
    <x v="9"/>
    <x v="1294"/>
    <x v="4793"/>
    <n v="3"/>
    <n v="0"/>
    <x v="5707"/>
    <x v="0"/>
    <x v="0"/>
    <n v="0.25"/>
    <n v="8.3333333333333329E-2"/>
  </r>
  <r>
    <x v="7092"/>
    <s v="CA-2017-119480"/>
    <x v="1145"/>
    <d v="2017-01-13T00:00:00"/>
    <s v="Standard Class"/>
    <s v="CC-12685"/>
    <x v="530"/>
    <x v="0"/>
    <x v="0"/>
    <s v="Henderson"/>
    <x v="0"/>
    <n v="42420"/>
    <x v="0"/>
    <s v="OFF-AR-10004691"/>
    <x v="1"/>
    <x v="6"/>
    <x v="1380"/>
    <x v="3931"/>
    <n v="2"/>
    <n v="0"/>
    <x v="4537"/>
    <x v="0"/>
    <x v="0"/>
    <n v="0.25"/>
    <n v="8.3333333333333329E-2"/>
  </r>
  <r>
    <x v="7093"/>
    <s v="CA-2017-119480"/>
    <x v="1145"/>
    <d v="2017-01-13T00:00:00"/>
    <s v="Standard Class"/>
    <s v="CC-12685"/>
    <x v="530"/>
    <x v="0"/>
    <x v="0"/>
    <s v="Henderson"/>
    <x v="0"/>
    <n v="42420"/>
    <x v="0"/>
    <s v="OFF-PA-10004996"/>
    <x v="1"/>
    <x v="10"/>
    <x v="1528"/>
    <x v="3786"/>
    <n v="5"/>
    <n v="0"/>
    <x v="4342"/>
    <x v="0"/>
    <x v="0"/>
    <n v="0.25"/>
    <n v="8.3333333333333329E-2"/>
  </r>
  <r>
    <x v="7094"/>
    <s v="US-2017-153374"/>
    <x v="97"/>
    <d v="2017-02-13T00:00:00"/>
    <s v="Second Class"/>
    <s v="JF-15565"/>
    <x v="535"/>
    <x v="0"/>
    <x v="0"/>
    <s v="Decatur"/>
    <x v="10"/>
    <n v="62521"/>
    <x v="2"/>
    <s v="TEC-AC-10001908"/>
    <x v="2"/>
    <x v="11"/>
    <x v="295"/>
    <x v="4620"/>
    <n v="6"/>
    <n v="0.2"/>
    <x v="5708"/>
    <x v="2"/>
    <x v="0"/>
    <n v="1"/>
    <n v="6.25E-2"/>
  </r>
  <r>
    <x v="7095"/>
    <s v="CA-2018-101980"/>
    <x v="1146"/>
    <d v="2018-08-20T00:00:00"/>
    <s v="First Class"/>
    <s v="RP-19390"/>
    <x v="261"/>
    <x v="0"/>
    <x v="0"/>
    <s v="New York City"/>
    <x v="15"/>
    <n v="10009"/>
    <x v="3"/>
    <s v="OFF-BI-10000666"/>
    <x v="1"/>
    <x v="8"/>
    <x v="989"/>
    <x v="4794"/>
    <n v="6"/>
    <n v="0.2"/>
    <x v="5709"/>
    <x v="3"/>
    <x v="0"/>
    <n v="0.33333333333333331"/>
    <n v="0.04"/>
  </r>
  <r>
    <x v="7096"/>
    <s v="CA-2018-101980"/>
    <x v="1146"/>
    <d v="2018-08-20T00:00:00"/>
    <s v="First Class"/>
    <s v="RP-19390"/>
    <x v="261"/>
    <x v="0"/>
    <x v="0"/>
    <s v="New York City"/>
    <x v="15"/>
    <n v="10009"/>
    <x v="3"/>
    <s v="OFF-BI-10004318"/>
    <x v="1"/>
    <x v="8"/>
    <x v="1583"/>
    <x v="4795"/>
    <n v="2"/>
    <n v="0.2"/>
    <x v="5710"/>
    <x v="3"/>
    <x v="0"/>
    <n v="0.33333333333333331"/>
    <n v="0.04"/>
  </r>
  <r>
    <x v="7097"/>
    <s v="CA-2018-101980"/>
    <x v="1146"/>
    <d v="2018-08-20T00:00:00"/>
    <s v="First Class"/>
    <s v="RP-19390"/>
    <x v="261"/>
    <x v="0"/>
    <x v="0"/>
    <s v="New York City"/>
    <x v="15"/>
    <n v="10009"/>
    <x v="3"/>
    <s v="OFF-BI-10003429"/>
    <x v="1"/>
    <x v="8"/>
    <x v="852"/>
    <x v="1046"/>
    <n v="5"/>
    <n v="0.2"/>
    <x v="1087"/>
    <x v="3"/>
    <x v="0"/>
    <n v="0.33333333333333331"/>
    <n v="0.04"/>
  </r>
  <r>
    <x v="7098"/>
    <s v="CA-2019-144596"/>
    <x v="44"/>
    <d v="2019-11-10T00:00:00"/>
    <s v="Standard Class"/>
    <s v="CD-11980"/>
    <x v="263"/>
    <x v="0"/>
    <x v="0"/>
    <s v="New York City"/>
    <x v="15"/>
    <n v="10011"/>
    <x v="3"/>
    <s v="OFF-PA-10003302"/>
    <x v="1"/>
    <x v="10"/>
    <x v="1721"/>
    <x v="4796"/>
    <n v="9"/>
    <n v="0"/>
    <x v="5711"/>
    <x v="3"/>
    <x v="0"/>
    <n v="1"/>
    <n v="0.16666666666666666"/>
  </r>
  <r>
    <x v="7099"/>
    <s v="CA-2017-124933"/>
    <x v="207"/>
    <d v="2017-12-30T00:00:00"/>
    <s v="Second Class"/>
    <s v="DF-13135"/>
    <x v="650"/>
    <x v="0"/>
    <x v="0"/>
    <s v="New York City"/>
    <x v="15"/>
    <n v="10009"/>
    <x v="3"/>
    <s v="OFF-PA-10003302"/>
    <x v="1"/>
    <x v="10"/>
    <x v="1721"/>
    <x v="3543"/>
    <n v="6"/>
    <n v="0"/>
    <x v="4036"/>
    <x v="3"/>
    <x v="0"/>
    <n v="1"/>
    <n v="0.16666666666666666"/>
  </r>
  <r>
    <x v="7100"/>
    <s v="CA-2016-159625"/>
    <x v="533"/>
    <d v="2016-11-28T00:00:00"/>
    <s v="Standard Class"/>
    <s v="SM-20005"/>
    <x v="325"/>
    <x v="0"/>
    <x v="0"/>
    <s v="Scottsdale"/>
    <x v="16"/>
    <n v="85254"/>
    <x v="1"/>
    <s v="OFF-EN-10002621"/>
    <x v="1"/>
    <x v="12"/>
    <x v="153"/>
    <x v="3032"/>
    <n v="3"/>
    <n v="0.2"/>
    <x v="5712"/>
    <x v="1"/>
    <x v="0"/>
    <n v="1"/>
    <n v="0.16666666666666666"/>
  </r>
  <r>
    <x v="7101"/>
    <s v="CA-2018-144337"/>
    <x v="1147"/>
    <d v="2018-08-05T00:00:00"/>
    <s v="Second Class"/>
    <s v="SG-20890"/>
    <x v="737"/>
    <x v="1"/>
    <x v="0"/>
    <s v="Amarillo"/>
    <x v="5"/>
    <n v="79109"/>
    <x v="2"/>
    <s v="OFF-PA-10000249"/>
    <x v="1"/>
    <x v="10"/>
    <x v="33"/>
    <x v="3073"/>
    <n v="2"/>
    <n v="0.2"/>
    <x v="3442"/>
    <x v="2"/>
    <x v="0"/>
    <n v="1"/>
    <n v="0.2"/>
  </r>
  <r>
    <x v="7102"/>
    <s v="CA-2016-117478"/>
    <x v="158"/>
    <d v="2016-09-24T00:00:00"/>
    <s v="First Class"/>
    <s v="LH-16750"/>
    <x v="405"/>
    <x v="0"/>
    <x v="0"/>
    <s v="Philadelphia"/>
    <x v="9"/>
    <n v="19140"/>
    <x v="3"/>
    <s v="OFF-BI-10000050"/>
    <x v="1"/>
    <x v="8"/>
    <x v="347"/>
    <x v="4797"/>
    <n v="3"/>
    <n v="0.7"/>
    <x v="5713"/>
    <x v="3"/>
    <x v="0"/>
    <n v="1"/>
    <n v="0.33333333333333331"/>
  </r>
  <r>
    <x v="7103"/>
    <s v="CA-2019-147410"/>
    <x v="507"/>
    <d v="2019-09-08T00:00:00"/>
    <s v="Standard Class"/>
    <s v="EJ-14155"/>
    <x v="412"/>
    <x v="0"/>
    <x v="0"/>
    <s v="Santa Ana"/>
    <x v="1"/>
    <n v="92704"/>
    <x v="1"/>
    <s v="OFF-ST-10003805"/>
    <x v="1"/>
    <x v="4"/>
    <x v="1660"/>
    <x v="4798"/>
    <n v="2"/>
    <n v="0"/>
    <x v="5714"/>
    <x v="1"/>
    <x v="0"/>
    <n v="1"/>
    <n v="0.125"/>
  </r>
  <r>
    <x v="7104"/>
    <s v="CA-2019-128944"/>
    <x v="249"/>
    <d v="2019-06-21T00:00:00"/>
    <s v="Second Class"/>
    <s v="KH-16330"/>
    <x v="542"/>
    <x v="1"/>
    <x v="0"/>
    <s v="Newark"/>
    <x v="24"/>
    <n v="43055"/>
    <x v="3"/>
    <s v="FUR-CH-10000785"/>
    <x v="0"/>
    <x v="1"/>
    <x v="323"/>
    <x v="4799"/>
    <n v="6"/>
    <n v="0.3"/>
    <x v="5715"/>
    <x v="3"/>
    <x v="0"/>
    <n v="0.33333333333333331"/>
    <n v="5.5555555555555552E-2"/>
  </r>
  <r>
    <x v="7105"/>
    <s v="CA-2019-128944"/>
    <x v="249"/>
    <d v="2019-06-21T00:00:00"/>
    <s v="Second Class"/>
    <s v="KH-16330"/>
    <x v="542"/>
    <x v="1"/>
    <x v="0"/>
    <s v="Newark"/>
    <x v="24"/>
    <n v="43055"/>
    <x v="3"/>
    <s v="FUR-FU-10004909"/>
    <x v="0"/>
    <x v="5"/>
    <x v="1357"/>
    <x v="4800"/>
    <n v="3"/>
    <n v="0.2"/>
    <x v="5716"/>
    <x v="3"/>
    <x v="0"/>
    <n v="0.33333333333333331"/>
    <n v="5.5555555555555552E-2"/>
  </r>
  <r>
    <x v="7106"/>
    <s v="CA-2019-128944"/>
    <x v="249"/>
    <d v="2019-06-21T00:00:00"/>
    <s v="Second Class"/>
    <s v="KH-16330"/>
    <x v="542"/>
    <x v="1"/>
    <x v="0"/>
    <s v="Newark"/>
    <x v="24"/>
    <n v="43055"/>
    <x v="3"/>
    <s v="TEC-AC-10001553"/>
    <x v="2"/>
    <x v="11"/>
    <x v="1608"/>
    <x v="4801"/>
    <n v="9"/>
    <n v="0.2"/>
    <x v="5717"/>
    <x v="3"/>
    <x v="0"/>
    <n v="0.33333333333333331"/>
    <n v="5.5555555555555552E-2"/>
  </r>
  <r>
    <x v="7107"/>
    <s v="CA-2018-109666"/>
    <x v="475"/>
    <d v="2018-04-26T00:00:00"/>
    <s v="Standard Class"/>
    <s v="KM-16720"/>
    <x v="27"/>
    <x v="0"/>
    <x v="0"/>
    <s v="New York City"/>
    <x v="15"/>
    <n v="10035"/>
    <x v="3"/>
    <s v="TEC-PH-10004774"/>
    <x v="2"/>
    <x v="7"/>
    <x v="713"/>
    <x v="2275"/>
    <n v="2"/>
    <n v="0"/>
    <x v="2666"/>
    <x v="3"/>
    <x v="0"/>
    <n v="0.14285714285714285"/>
    <n v="3.5714285714285712E-2"/>
  </r>
  <r>
    <x v="7108"/>
    <s v="CA-2018-109666"/>
    <x v="475"/>
    <d v="2018-04-26T00:00:00"/>
    <s v="Standard Class"/>
    <s v="KM-16720"/>
    <x v="27"/>
    <x v="0"/>
    <x v="0"/>
    <s v="New York City"/>
    <x v="15"/>
    <n v="10035"/>
    <x v="3"/>
    <s v="OFF-AR-10004582"/>
    <x v="1"/>
    <x v="6"/>
    <x v="1184"/>
    <x v="175"/>
    <n v="2"/>
    <n v="0"/>
    <x v="5718"/>
    <x v="3"/>
    <x v="0"/>
    <n v="0.14285714285714285"/>
    <n v="3.5714285714285712E-2"/>
  </r>
  <r>
    <x v="7109"/>
    <s v="CA-2018-109666"/>
    <x v="475"/>
    <d v="2018-04-26T00:00:00"/>
    <s v="Standard Class"/>
    <s v="KM-16720"/>
    <x v="27"/>
    <x v="0"/>
    <x v="0"/>
    <s v="New York City"/>
    <x v="15"/>
    <n v="10035"/>
    <x v="3"/>
    <s v="OFF-ST-10000991"/>
    <x v="1"/>
    <x v="4"/>
    <x v="157"/>
    <x v="4802"/>
    <n v="4"/>
    <n v="0"/>
    <x v="5719"/>
    <x v="3"/>
    <x v="0"/>
    <n v="0.14285714285714285"/>
    <n v="3.5714285714285712E-2"/>
  </r>
  <r>
    <x v="7110"/>
    <s v="CA-2018-109666"/>
    <x v="475"/>
    <d v="2018-04-26T00:00:00"/>
    <s v="Standard Class"/>
    <s v="KM-16720"/>
    <x v="27"/>
    <x v="0"/>
    <x v="0"/>
    <s v="New York City"/>
    <x v="15"/>
    <n v="10035"/>
    <x v="3"/>
    <s v="OFF-SU-10002522"/>
    <x v="1"/>
    <x v="14"/>
    <x v="1553"/>
    <x v="3433"/>
    <n v="2"/>
    <n v="0"/>
    <x v="5720"/>
    <x v="3"/>
    <x v="0"/>
    <n v="0.14285714285714285"/>
    <n v="3.5714285714285712E-2"/>
  </r>
  <r>
    <x v="7111"/>
    <s v="CA-2018-109666"/>
    <x v="475"/>
    <d v="2018-04-26T00:00:00"/>
    <s v="Standard Class"/>
    <s v="KM-16720"/>
    <x v="27"/>
    <x v="0"/>
    <x v="0"/>
    <s v="New York City"/>
    <x v="15"/>
    <n v="10035"/>
    <x v="3"/>
    <s v="OFF-AR-10004022"/>
    <x v="1"/>
    <x v="6"/>
    <x v="907"/>
    <x v="1002"/>
    <n v="2"/>
    <n v="0"/>
    <x v="5721"/>
    <x v="3"/>
    <x v="0"/>
    <n v="0.14285714285714285"/>
    <n v="3.5714285714285712E-2"/>
  </r>
  <r>
    <x v="7112"/>
    <s v="CA-2018-109666"/>
    <x v="475"/>
    <d v="2018-04-26T00:00:00"/>
    <s v="Standard Class"/>
    <s v="KM-16720"/>
    <x v="27"/>
    <x v="0"/>
    <x v="0"/>
    <s v="New York City"/>
    <x v="15"/>
    <n v="10035"/>
    <x v="3"/>
    <s v="OFF-SU-10001218"/>
    <x v="1"/>
    <x v="14"/>
    <x v="134"/>
    <x v="2803"/>
    <n v="5"/>
    <n v="0"/>
    <x v="3114"/>
    <x v="3"/>
    <x v="0"/>
    <n v="0.14285714285714285"/>
    <n v="3.5714285714285712E-2"/>
  </r>
  <r>
    <x v="7113"/>
    <s v="CA-2018-109666"/>
    <x v="475"/>
    <d v="2018-04-26T00:00:00"/>
    <s v="Standard Class"/>
    <s v="KM-16720"/>
    <x v="27"/>
    <x v="0"/>
    <x v="0"/>
    <s v="New York City"/>
    <x v="15"/>
    <n v="10035"/>
    <x v="3"/>
    <s v="OFF-BI-10000174"/>
    <x v="1"/>
    <x v="8"/>
    <x v="1444"/>
    <x v="4803"/>
    <n v="2"/>
    <n v="0.2"/>
    <x v="5722"/>
    <x v="3"/>
    <x v="0"/>
    <n v="0.14285714285714285"/>
    <n v="3.5714285714285712E-2"/>
  </r>
  <r>
    <x v="7114"/>
    <s v="US-2018-102239"/>
    <x v="465"/>
    <d v="2018-05-06T00:00:00"/>
    <s v="First Class"/>
    <s v="LW-16990"/>
    <x v="352"/>
    <x v="1"/>
    <x v="0"/>
    <s v="Henderson"/>
    <x v="33"/>
    <n v="89015"/>
    <x v="1"/>
    <s v="FUR-TA-10003392"/>
    <x v="0"/>
    <x v="3"/>
    <x v="1648"/>
    <x v="4804"/>
    <n v="6"/>
    <n v="0"/>
    <x v="5723"/>
    <x v="1"/>
    <x v="0"/>
    <n v="0.5"/>
    <n v="9.0909090909090912E-2"/>
  </r>
  <r>
    <x v="7115"/>
    <s v="US-2018-102239"/>
    <x v="465"/>
    <d v="2018-05-06T00:00:00"/>
    <s v="First Class"/>
    <s v="LW-16990"/>
    <x v="352"/>
    <x v="1"/>
    <x v="0"/>
    <s v="Henderson"/>
    <x v="33"/>
    <n v="89015"/>
    <x v="1"/>
    <s v="OFF-BI-10001890"/>
    <x v="1"/>
    <x v="8"/>
    <x v="176"/>
    <x v="4805"/>
    <n v="2"/>
    <n v="0.2"/>
    <x v="5724"/>
    <x v="1"/>
    <x v="0"/>
    <n v="0.5"/>
    <n v="9.0909090909090912E-2"/>
  </r>
  <r>
    <x v="7116"/>
    <s v="CA-2016-143168"/>
    <x v="638"/>
    <d v="2016-10-23T00:00:00"/>
    <s v="Second Class"/>
    <s v="IG-15085"/>
    <x v="490"/>
    <x v="0"/>
    <x v="0"/>
    <s v="Seattle"/>
    <x v="4"/>
    <n v="98103"/>
    <x v="1"/>
    <s v="OFF-PA-10000167"/>
    <x v="1"/>
    <x v="10"/>
    <x v="1080"/>
    <x v="1168"/>
    <n v="2"/>
    <n v="0"/>
    <x v="4027"/>
    <x v="1"/>
    <x v="0"/>
    <n v="0.5"/>
    <n v="0.14285714285714285"/>
  </r>
  <r>
    <x v="7117"/>
    <s v="CA-2016-143168"/>
    <x v="638"/>
    <d v="2016-10-23T00:00:00"/>
    <s v="Second Class"/>
    <s v="IG-15085"/>
    <x v="490"/>
    <x v="0"/>
    <x v="0"/>
    <s v="Seattle"/>
    <x v="4"/>
    <n v="98103"/>
    <x v="1"/>
    <s v="OFF-BI-10003784"/>
    <x v="1"/>
    <x v="8"/>
    <x v="1323"/>
    <x v="2956"/>
    <n v="1"/>
    <n v="0.2"/>
    <x v="5725"/>
    <x v="1"/>
    <x v="0"/>
    <n v="0.5"/>
    <n v="0.14285714285714285"/>
  </r>
  <r>
    <x v="7118"/>
    <s v="CA-2019-104906"/>
    <x v="778"/>
    <d v="2019-02-17T00:00:00"/>
    <s v="Standard Class"/>
    <s v="JP-15460"/>
    <x v="687"/>
    <x v="1"/>
    <x v="0"/>
    <s v="New York City"/>
    <x v="15"/>
    <n v="10009"/>
    <x v="3"/>
    <s v="OFF-PA-10001184"/>
    <x v="1"/>
    <x v="10"/>
    <x v="1316"/>
    <x v="1465"/>
    <n v="3"/>
    <n v="0"/>
    <x v="1544"/>
    <x v="3"/>
    <x v="0"/>
    <n v="1"/>
    <n v="6.6666666666666666E-2"/>
  </r>
  <r>
    <x v="7119"/>
    <s v="CA-2019-118122"/>
    <x v="701"/>
    <d v="2019-11-24T00:00:00"/>
    <s v="Standard Class"/>
    <s v="GG-14650"/>
    <x v="55"/>
    <x v="1"/>
    <x v="0"/>
    <s v="Seattle"/>
    <x v="4"/>
    <n v="98103"/>
    <x v="1"/>
    <s v="OFF-BI-10002103"/>
    <x v="1"/>
    <x v="8"/>
    <x v="530"/>
    <x v="1162"/>
    <n v="2"/>
    <n v="0.2"/>
    <x v="1206"/>
    <x v="1"/>
    <x v="1"/>
    <n v="1"/>
    <n v="4.1666666666666664E-2"/>
  </r>
  <r>
    <x v="7120"/>
    <s v="US-2016-147774"/>
    <x v="407"/>
    <d v="2016-01-26T00:00:00"/>
    <s v="Standard Class"/>
    <s v="MM-18280"/>
    <x v="152"/>
    <x v="1"/>
    <x v="0"/>
    <s v="Smyrna"/>
    <x v="18"/>
    <n v="37167"/>
    <x v="0"/>
    <s v="OFF-BI-10003091"/>
    <x v="1"/>
    <x v="8"/>
    <x v="1174"/>
    <x v="4806"/>
    <n v="1"/>
    <n v="0.7"/>
    <x v="5726"/>
    <x v="0"/>
    <x v="0"/>
    <n v="1"/>
    <n v="8.3333333333333329E-2"/>
  </r>
  <r>
    <x v="7121"/>
    <s v="CA-2019-166926"/>
    <x v="96"/>
    <d v="2019-12-08T00:00:00"/>
    <s v="Standard Class"/>
    <s v="SO-20335"/>
    <x v="2"/>
    <x v="0"/>
    <x v="0"/>
    <s v="Seattle"/>
    <x v="4"/>
    <n v="98105"/>
    <x v="1"/>
    <s v="OFF-PA-10001593"/>
    <x v="1"/>
    <x v="10"/>
    <x v="1764"/>
    <x v="1085"/>
    <n v="7"/>
    <n v="0"/>
    <x v="5727"/>
    <x v="1"/>
    <x v="0"/>
    <n v="0.5"/>
    <n v="6.6666666666666666E-2"/>
  </r>
  <r>
    <x v="7122"/>
    <s v="CA-2019-166926"/>
    <x v="96"/>
    <d v="2019-12-08T00:00:00"/>
    <s v="Standard Class"/>
    <s v="SO-20335"/>
    <x v="2"/>
    <x v="0"/>
    <x v="0"/>
    <s v="Seattle"/>
    <x v="4"/>
    <n v="98105"/>
    <x v="1"/>
    <s v="FUR-BO-10002598"/>
    <x v="0"/>
    <x v="0"/>
    <x v="1518"/>
    <x v="1741"/>
    <n v="2"/>
    <n v="0"/>
    <x v="2979"/>
    <x v="1"/>
    <x v="0"/>
    <n v="0.5"/>
    <n v="6.6666666666666666E-2"/>
  </r>
  <r>
    <x v="7123"/>
    <s v="CA-2017-128013"/>
    <x v="101"/>
    <d v="2017-08-16T00:00:00"/>
    <s v="Standard Class"/>
    <s v="MF-18250"/>
    <x v="751"/>
    <x v="1"/>
    <x v="0"/>
    <s v="New York City"/>
    <x v="15"/>
    <n v="10035"/>
    <x v="3"/>
    <s v="FUR-FU-10000320"/>
    <x v="0"/>
    <x v="5"/>
    <x v="1521"/>
    <x v="4807"/>
    <n v="3"/>
    <n v="0"/>
    <x v="5728"/>
    <x v="3"/>
    <x v="0"/>
    <n v="0.5"/>
    <n v="8.3333333333333329E-2"/>
  </r>
  <r>
    <x v="7124"/>
    <s v="CA-2017-128013"/>
    <x v="101"/>
    <d v="2017-08-16T00:00:00"/>
    <s v="Standard Class"/>
    <s v="MF-18250"/>
    <x v="751"/>
    <x v="1"/>
    <x v="0"/>
    <s v="New York City"/>
    <x v="15"/>
    <n v="10035"/>
    <x v="3"/>
    <s v="OFF-PA-10001815"/>
    <x v="1"/>
    <x v="10"/>
    <x v="1402"/>
    <x v="3803"/>
    <n v="3"/>
    <n v="0"/>
    <x v="4367"/>
    <x v="3"/>
    <x v="0"/>
    <n v="0.5"/>
    <n v="8.3333333333333329E-2"/>
  </r>
  <r>
    <x v="7125"/>
    <s v="CA-2018-123176"/>
    <x v="720"/>
    <d v="2018-09-29T00:00:00"/>
    <s v="Second Class"/>
    <s v="JG-15160"/>
    <x v="506"/>
    <x v="0"/>
    <x v="0"/>
    <s v="Atlanta"/>
    <x v="32"/>
    <n v="30318"/>
    <x v="0"/>
    <s v="OFF-PA-10003971"/>
    <x v="1"/>
    <x v="10"/>
    <x v="1281"/>
    <x v="1465"/>
    <n v="3"/>
    <n v="0"/>
    <x v="1544"/>
    <x v="0"/>
    <x v="0"/>
    <n v="0.5"/>
    <n v="5.5555555555555552E-2"/>
  </r>
  <r>
    <x v="7126"/>
    <s v="CA-2018-123176"/>
    <x v="720"/>
    <d v="2018-09-29T00:00:00"/>
    <s v="Second Class"/>
    <s v="JG-15160"/>
    <x v="506"/>
    <x v="0"/>
    <x v="0"/>
    <s v="Atlanta"/>
    <x v="32"/>
    <n v="30318"/>
    <x v="0"/>
    <s v="OFF-AR-10004685"/>
    <x v="1"/>
    <x v="6"/>
    <x v="183"/>
    <x v="4808"/>
    <n v="3"/>
    <n v="0"/>
    <x v="5729"/>
    <x v="0"/>
    <x v="0"/>
    <n v="0.5"/>
    <n v="5.5555555555555552E-2"/>
  </r>
  <r>
    <x v="7127"/>
    <s v="US-2018-117541"/>
    <x v="696"/>
    <d v="2018-11-20T00:00:00"/>
    <s v="Standard Class"/>
    <s v="JM-16195"/>
    <x v="594"/>
    <x v="0"/>
    <x v="0"/>
    <s v="Newark"/>
    <x v="13"/>
    <n v="19711"/>
    <x v="3"/>
    <s v="OFF-PA-10001609"/>
    <x v="1"/>
    <x v="10"/>
    <x v="1116"/>
    <x v="4809"/>
    <n v="5"/>
    <n v="0"/>
    <x v="5730"/>
    <x v="3"/>
    <x v="0"/>
    <n v="0.5"/>
    <n v="5.2631578947368418E-2"/>
  </r>
  <r>
    <x v="7128"/>
    <s v="US-2018-117541"/>
    <x v="696"/>
    <d v="2018-11-20T00:00:00"/>
    <s v="Standard Class"/>
    <s v="JM-16195"/>
    <x v="594"/>
    <x v="0"/>
    <x v="0"/>
    <s v="Newark"/>
    <x v="13"/>
    <n v="19711"/>
    <x v="3"/>
    <s v="FUR-FU-10000550"/>
    <x v="0"/>
    <x v="5"/>
    <x v="1454"/>
    <x v="548"/>
    <n v="4"/>
    <n v="0"/>
    <x v="5731"/>
    <x v="3"/>
    <x v="0"/>
    <n v="0.5"/>
    <n v="5.2631578947368418E-2"/>
  </r>
  <r>
    <x v="7129"/>
    <s v="CA-2018-166282"/>
    <x v="947"/>
    <d v="2018-04-22T00:00:00"/>
    <s v="Standard Class"/>
    <s v="PK-19075"/>
    <x v="7"/>
    <x v="0"/>
    <x v="0"/>
    <s v="Nashville"/>
    <x v="18"/>
    <n v="37211"/>
    <x v="0"/>
    <s v="TEC-AC-10004209"/>
    <x v="2"/>
    <x v="11"/>
    <x v="908"/>
    <x v="2083"/>
    <n v="4"/>
    <n v="0.2"/>
    <x v="4300"/>
    <x v="0"/>
    <x v="0"/>
    <n v="0.5"/>
    <n v="0.04"/>
  </r>
  <r>
    <x v="7130"/>
    <s v="CA-2018-166282"/>
    <x v="947"/>
    <d v="2018-04-22T00:00:00"/>
    <s v="Standard Class"/>
    <s v="PK-19075"/>
    <x v="7"/>
    <x v="0"/>
    <x v="0"/>
    <s v="Nashville"/>
    <x v="18"/>
    <n v="37211"/>
    <x v="0"/>
    <s v="OFF-PA-10003022"/>
    <x v="1"/>
    <x v="10"/>
    <x v="1723"/>
    <x v="4810"/>
    <n v="7"/>
    <n v="0.2"/>
    <x v="5732"/>
    <x v="0"/>
    <x v="0"/>
    <n v="0.5"/>
    <n v="0.04"/>
  </r>
  <r>
    <x v="7131"/>
    <s v="CA-2019-141439"/>
    <x v="200"/>
    <d v="2019-12-01T00:00:00"/>
    <s v="Standard Class"/>
    <s v="TT-21460"/>
    <x v="499"/>
    <x v="2"/>
    <x v="0"/>
    <s v="Richmond"/>
    <x v="14"/>
    <n v="47374"/>
    <x v="2"/>
    <s v="FUR-TA-10001039"/>
    <x v="0"/>
    <x v="3"/>
    <x v="832"/>
    <x v="4811"/>
    <n v="3"/>
    <n v="0"/>
    <x v="5733"/>
    <x v="2"/>
    <x v="0"/>
    <n v="0.2"/>
    <n v="7.1428571428571425E-2"/>
  </r>
  <r>
    <x v="7132"/>
    <s v="CA-2019-141439"/>
    <x v="200"/>
    <d v="2019-12-01T00:00:00"/>
    <s v="Standard Class"/>
    <s v="TT-21460"/>
    <x v="499"/>
    <x v="2"/>
    <x v="0"/>
    <s v="Richmond"/>
    <x v="14"/>
    <n v="47374"/>
    <x v="2"/>
    <s v="TEC-PH-10002624"/>
    <x v="2"/>
    <x v="7"/>
    <x v="1135"/>
    <x v="2135"/>
    <n v="4"/>
    <n v="0"/>
    <x v="5734"/>
    <x v="2"/>
    <x v="0"/>
    <n v="0.2"/>
    <n v="7.1428571428571425E-2"/>
  </r>
  <r>
    <x v="7133"/>
    <s v="CA-2019-141439"/>
    <x v="200"/>
    <d v="2019-12-01T00:00:00"/>
    <s v="Standard Class"/>
    <s v="TT-21460"/>
    <x v="499"/>
    <x v="2"/>
    <x v="0"/>
    <s v="Richmond"/>
    <x v="14"/>
    <n v="47374"/>
    <x v="2"/>
    <s v="FUR-FU-10001473"/>
    <x v="0"/>
    <x v="5"/>
    <x v="993"/>
    <x v="1302"/>
    <n v="2"/>
    <n v="0"/>
    <x v="1357"/>
    <x v="2"/>
    <x v="0"/>
    <n v="0.2"/>
    <n v="7.1428571428571425E-2"/>
  </r>
  <r>
    <x v="7134"/>
    <s v="CA-2019-141439"/>
    <x v="200"/>
    <d v="2019-12-01T00:00:00"/>
    <s v="Standard Class"/>
    <s v="TT-21460"/>
    <x v="499"/>
    <x v="2"/>
    <x v="0"/>
    <s v="Richmond"/>
    <x v="14"/>
    <n v="47374"/>
    <x v="2"/>
    <s v="TEC-PH-10001819"/>
    <x v="2"/>
    <x v="7"/>
    <x v="813"/>
    <x v="2273"/>
    <n v="2"/>
    <n v="0"/>
    <x v="2456"/>
    <x v="2"/>
    <x v="0"/>
    <n v="0.2"/>
    <n v="7.1428571428571425E-2"/>
  </r>
  <r>
    <x v="7135"/>
    <s v="CA-2019-141439"/>
    <x v="200"/>
    <d v="2019-12-01T00:00:00"/>
    <s v="Standard Class"/>
    <s v="TT-21460"/>
    <x v="499"/>
    <x v="2"/>
    <x v="0"/>
    <s v="Richmond"/>
    <x v="14"/>
    <n v="47374"/>
    <x v="2"/>
    <s v="FUR-CH-10004287"/>
    <x v="0"/>
    <x v="1"/>
    <x v="158"/>
    <x v="4812"/>
    <n v="3"/>
    <n v="0"/>
    <x v="5735"/>
    <x v="2"/>
    <x v="0"/>
    <n v="0.2"/>
    <n v="7.1428571428571425E-2"/>
  </r>
  <r>
    <x v="7136"/>
    <s v="CA-2017-163965"/>
    <x v="312"/>
    <d v="2017-11-27T00:00:00"/>
    <s v="Standard Class"/>
    <s v="SS-20875"/>
    <x v="286"/>
    <x v="0"/>
    <x v="0"/>
    <s v="Miami"/>
    <x v="2"/>
    <n v="33180"/>
    <x v="0"/>
    <s v="OFF-BI-10004728"/>
    <x v="1"/>
    <x v="8"/>
    <x v="544"/>
    <x v="2200"/>
    <n v="5"/>
    <n v="0.7"/>
    <x v="2372"/>
    <x v="0"/>
    <x v="0"/>
    <n v="0.25"/>
    <n v="6.6666666666666666E-2"/>
  </r>
  <r>
    <x v="7137"/>
    <s v="CA-2017-163965"/>
    <x v="312"/>
    <d v="2017-11-27T00:00:00"/>
    <s v="Standard Class"/>
    <s v="SS-20875"/>
    <x v="286"/>
    <x v="0"/>
    <x v="0"/>
    <s v="Miami"/>
    <x v="2"/>
    <n v="33180"/>
    <x v="0"/>
    <s v="OFF-ST-10000918"/>
    <x v="1"/>
    <x v="4"/>
    <x v="377"/>
    <x v="4813"/>
    <n v="2"/>
    <n v="0.2"/>
    <x v="5736"/>
    <x v="0"/>
    <x v="0"/>
    <n v="0.25"/>
    <n v="6.6666666666666666E-2"/>
  </r>
  <r>
    <x v="7138"/>
    <s v="CA-2017-163965"/>
    <x v="312"/>
    <d v="2017-11-27T00:00:00"/>
    <s v="Standard Class"/>
    <s v="SS-20875"/>
    <x v="286"/>
    <x v="0"/>
    <x v="0"/>
    <s v="Miami"/>
    <x v="2"/>
    <n v="33180"/>
    <x v="0"/>
    <s v="OFF-BI-10004593"/>
    <x v="1"/>
    <x v="8"/>
    <x v="270"/>
    <x v="4814"/>
    <n v="4"/>
    <n v="0.7"/>
    <x v="5737"/>
    <x v="0"/>
    <x v="0"/>
    <n v="0.25"/>
    <n v="6.6666666666666666E-2"/>
  </r>
  <r>
    <x v="7139"/>
    <s v="CA-2017-163965"/>
    <x v="312"/>
    <d v="2017-11-27T00:00:00"/>
    <s v="Standard Class"/>
    <s v="SS-20875"/>
    <x v="286"/>
    <x v="0"/>
    <x v="0"/>
    <s v="Miami"/>
    <x v="2"/>
    <n v="33180"/>
    <x v="0"/>
    <s v="FUR-BO-10001337"/>
    <x v="0"/>
    <x v="0"/>
    <x v="430"/>
    <x v="4815"/>
    <n v="3"/>
    <n v="0.2"/>
    <x v="5738"/>
    <x v="0"/>
    <x v="0"/>
    <n v="0.25"/>
    <n v="6.6666666666666666E-2"/>
  </r>
  <r>
    <x v="7140"/>
    <s v="CA-2019-128783"/>
    <x v="210"/>
    <d v="2019-09-07T00:00:00"/>
    <s v="Same Day"/>
    <s v="TG-21640"/>
    <x v="228"/>
    <x v="0"/>
    <x v="0"/>
    <s v="Saint Charles"/>
    <x v="25"/>
    <n v="63301"/>
    <x v="2"/>
    <s v="TEC-AC-10002473"/>
    <x v="2"/>
    <x v="11"/>
    <x v="720"/>
    <x v="4816"/>
    <n v="4"/>
    <n v="0"/>
    <x v="5739"/>
    <x v="2"/>
    <x v="0"/>
    <n v="0.5"/>
    <n v="0.1"/>
  </r>
  <r>
    <x v="7141"/>
    <s v="CA-2019-128783"/>
    <x v="210"/>
    <d v="2019-09-07T00:00:00"/>
    <s v="Same Day"/>
    <s v="TG-21640"/>
    <x v="228"/>
    <x v="0"/>
    <x v="0"/>
    <s v="Saint Charles"/>
    <x v="25"/>
    <n v="63301"/>
    <x v="2"/>
    <s v="FUR-FU-10003623"/>
    <x v="0"/>
    <x v="5"/>
    <x v="1235"/>
    <x v="4817"/>
    <n v="5"/>
    <n v="0"/>
    <x v="5740"/>
    <x v="2"/>
    <x v="0"/>
    <n v="0.5"/>
    <n v="0.1"/>
  </r>
  <r>
    <x v="7142"/>
    <s v="CA-2016-122217"/>
    <x v="156"/>
    <d v="2016-11-29T00:00:00"/>
    <s v="Standard Class"/>
    <s v="HP-14815"/>
    <x v="6"/>
    <x v="2"/>
    <x v="0"/>
    <s v="Virginia Beach"/>
    <x v="17"/>
    <n v="23464"/>
    <x v="0"/>
    <s v="FUR-FU-10002045"/>
    <x v="0"/>
    <x v="5"/>
    <x v="1365"/>
    <x v="4818"/>
    <n v="5"/>
    <n v="0"/>
    <x v="5741"/>
    <x v="0"/>
    <x v="0"/>
    <n v="1"/>
    <n v="0.1"/>
  </r>
  <r>
    <x v="7143"/>
    <s v="US-2019-141558"/>
    <x v="825"/>
    <d v="2019-03-16T00:00:00"/>
    <s v="Standard Class"/>
    <s v="MH-17290"/>
    <x v="762"/>
    <x v="2"/>
    <x v="0"/>
    <s v="Philadelphia"/>
    <x v="9"/>
    <n v="19140"/>
    <x v="3"/>
    <s v="TEC-PH-10002555"/>
    <x v="2"/>
    <x v="7"/>
    <x v="1352"/>
    <x v="4819"/>
    <n v="5"/>
    <n v="0.4"/>
    <x v="5742"/>
    <x v="3"/>
    <x v="0"/>
    <n v="0.25"/>
    <n v="7.6923076923076927E-2"/>
  </r>
  <r>
    <x v="7144"/>
    <s v="US-2019-141558"/>
    <x v="825"/>
    <d v="2019-03-16T00:00:00"/>
    <s v="Standard Class"/>
    <s v="MH-17290"/>
    <x v="762"/>
    <x v="2"/>
    <x v="0"/>
    <s v="Philadelphia"/>
    <x v="9"/>
    <n v="19140"/>
    <x v="3"/>
    <s v="OFF-BI-10002794"/>
    <x v="1"/>
    <x v="8"/>
    <x v="102"/>
    <x v="4241"/>
    <n v="1"/>
    <n v="0.7"/>
    <x v="4949"/>
    <x v="3"/>
    <x v="0"/>
    <n v="0.25"/>
    <n v="7.6923076923076927E-2"/>
  </r>
  <r>
    <x v="7145"/>
    <s v="US-2019-141558"/>
    <x v="825"/>
    <d v="2019-03-16T00:00:00"/>
    <s v="Standard Class"/>
    <s v="MH-17290"/>
    <x v="762"/>
    <x v="2"/>
    <x v="0"/>
    <s v="Philadelphia"/>
    <x v="9"/>
    <n v="19140"/>
    <x v="3"/>
    <s v="FUR-TA-10004086"/>
    <x v="0"/>
    <x v="3"/>
    <x v="832"/>
    <x v="1259"/>
    <n v="3"/>
    <n v="0.4"/>
    <x v="5743"/>
    <x v="3"/>
    <x v="0"/>
    <n v="0.25"/>
    <n v="7.6923076923076927E-2"/>
  </r>
  <r>
    <x v="7146"/>
    <s v="US-2019-141558"/>
    <x v="825"/>
    <d v="2019-03-16T00:00:00"/>
    <s v="Standard Class"/>
    <s v="MH-17290"/>
    <x v="762"/>
    <x v="2"/>
    <x v="0"/>
    <s v="Philadelphia"/>
    <x v="9"/>
    <n v="19140"/>
    <x v="3"/>
    <s v="OFF-ST-10004946"/>
    <x v="1"/>
    <x v="4"/>
    <x v="1779"/>
    <x v="4820"/>
    <n v="1"/>
    <n v="0.2"/>
    <x v="5744"/>
    <x v="3"/>
    <x v="0"/>
    <n v="0.25"/>
    <n v="7.6923076923076927E-2"/>
  </r>
  <r>
    <x v="7147"/>
    <s v="CA-2018-139941"/>
    <x v="1"/>
    <d v="2018-06-17T00:00:00"/>
    <s v="Standard Class"/>
    <s v="CB-12415"/>
    <x v="558"/>
    <x v="0"/>
    <x v="0"/>
    <s v="Long Beach"/>
    <x v="15"/>
    <n v="11561"/>
    <x v="3"/>
    <s v="OFF-PA-10000241"/>
    <x v="1"/>
    <x v="10"/>
    <x v="1160"/>
    <x v="1663"/>
    <n v="3"/>
    <n v="0"/>
    <x v="1761"/>
    <x v="3"/>
    <x v="0"/>
    <n v="0.5"/>
    <n v="8.3333333333333329E-2"/>
  </r>
  <r>
    <x v="7148"/>
    <s v="CA-2018-139941"/>
    <x v="1"/>
    <d v="2018-06-17T00:00:00"/>
    <s v="Standard Class"/>
    <s v="CB-12415"/>
    <x v="558"/>
    <x v="0"/>
    <x v="0"/>
    <s v="Long Beach"/>
    <x v="15"/>
    <n v="11561"/>
    <x v="3"/>
    <s v="OFF-AP-10004036"/>
    <x v="1"/>
    <x v="9"/>
    <x v="1282"/>
    <x v="4821"/>
    <n v="3"/>
    <n v="0"/>
    <x v="3407"/>
    <x v="3"/>
    <x v="0"/>
    <n v="0.5"/>
    <n v="8.3333333333333329E-2"/>
  </r>
  <r>
    <x v="7149"/>
    <s v="CA-2017-166583"/>
    <x v="153"/>
    <d v="2017-06-30T00:00:00"/>
    <s v="Standard Class"/>
    <s v="VD-21670"/>
    <x v="104"/>
    <x v="0"/>
    <x v="0"/>
    <s v="Houston"/>
    <x v="5"/>
    <n v="77070"/>
    <x v="2"/>
    <s v="TEC-PH-10001578"/>
    <x v="2"/>
    <x v="7"/>
    <x v="1230"/>
    <x v="4822"/>
    <n v="3"/>
    <n v="0.2"/>
    <x v="5745"/>
    <x v="2"/>
    <x v="0"/>
    <n v="1"/>
    <n v="6.25E-2"/>
  </r>
  <r>
    <x v="7150"/>
    <s v="CA-2019-100412"/>
    <x v="66"/>
    <d v="2019-12-26T00:00:00"/>
    <s v="Standard Class"/>
    <s v="SR-20425"/>
    <x v="676"/>
    <x v="2"/>
    <x v="0"/>
    <s v="Tuscaloosa"/>
    <x v="19"/>
    <n v="35401"/>
    <x v="0"/>
    <s v="FUR-CH-10002647"/>
    <x v="0"/>
    <x v="1"/>
    <x v="475"/>
    <x v="1741"/>
    <n v="2"/>
    <n v="0"/>
    <x v="5746"/>
    <x v="0"/>
    <x v="0"/>
    <n v="1"/>
    <n v="0.1111111111111111"/>
  </r>
  <r>
    <x v="7151"/>
    <s v="CA-2019-142909"/>
    <x v="66"/>
    <d v="2019-12-25T00:00:00"/>
    <s v="Second Class"/>
    <s v="AG-10330"/>
    <x v="743"/>
    <x v="0"/>
    <x v="0"/>
    <s v="Mesa"/>
    <x v="16"/>
    <n v="85204"/>
    <x v="1"/>
    <s v="FUR-TA-10003008"/>
    <x v="0"/>
    <x v="3"/>
    <x v="955"/>
    <x v="4823"/>
    <n v="2"/>
    <n v="0.5"/>
    <x v="5747"/>
    <x v="1"/>
    <x v="0"/>
    <n v="1"/>
    <n v="0.1111111111111111"/>
  </r>
  <r>
    <x v="7152"/>
    <s v="CA-2016-137911"/>
    <x v="1148"/>
    <d v="2016-10-15T00:00:00"/>
    <s v="Standard Class"/>
    <s v="BP-11095"/>
    <x v="162"/>
    <x v="1"/>
    <x v="0"/>
    <s v="Jacksonville"/>
    <x v="3"/>
    <n v="28540"/>
    <x v="0"/>
    <s v="OFF-PA-10004071"/>
    <x v="1"/>
    <x v="10"/>
    <x v="417"/>
    <x v="1666"/>
    <n v="2"/>
    <n v="0.2"/>
    <x v="1764"/>
    <x v="0"/>
    <x v="0"/>
    <n v="1"/>
    <n v="0.05"/>
  </r>
  <r>
    <x v="7153"/>
    <s v="CA-2017-106208"/>
    <x v="895"/>
    <d v="2017-12-15T00:00:00"/>
    <s v="Standard Class"/>
    <s v="JW-16075"/>
    <x v="493"/>
    <x v="0"/>
    <x v="0"/>
    <s v="Chicago"/>
    <x v="10"/>
    <n v="60610"/>
    <x v="2"/>
    <s v="OFF-AP-10004980"/>
    <x v="1"/>
    <x v="9"/>
    <x v="976"/>
    <x v="4824"/>
    <n v="7"/>
    <n v="0.8"/>
    <x v="5748"/>
    <x v="2"/>
    <x v="0"/>
    <n v="1"/>
    <n v="0.14285714285714285"/>
  </r>
  <r>
    <x v="7154"/>
    <s v="US-2017-136749"/>
    <x v="707"/>
    <d v="2017-12-27T00:00:00"/>
    <s v="Second Class"/>
    <s v="LH-16900"/>
    <x v="23"/>
    <x v="0"/>
    <x v="0"/>
    <s v="Columbus"/>
    <x v="32"/>
    <n v="31907"/>
    <x v="0"/>
    <s v="FUR-FU-10000747"/>
    <x v="0"/>
    <x v="5"/>
    <x v="1751"/>
    <x v="4825"/>
    <n v="6"/>
    <n v="0"/>
    <x v="5749"/>
    <x v="0"/>
    <x v="1"/>
    <n v="0.5"/>
    <n v="6.6666666666666666E-2"/>
  </r>
  <r>
    <x v="7155"/>
    <s v="US-2017-136749"/>
    <x v="707"/>
    <d v="2017-12-27T00:00:00"/>
    <s v="Second Class"/>
    <s v="LH-16900"/>
    <x v="23"/>
    <x v="0"/>
    <x v="0"/>
    <s v="Columbus"/>
    <x v="32"/>
    <n v="31907"/>
    <x v="0"/>
    <s v="OFF-BI-10004492"/>
    <x v="1"/>
    <x v="8"/>
    <x v="351"/>
    <x v="4826"/>
    <n v="5"/>
    <n v="0"/>
    <x v="5750"/>
    <x v="0"/>
    <x v="1"/>
    <n v="0.5"/>
    <n v="6.6666666666666666E-2"/>
  </r>
  <r>
    <x v="7156"/>
    <s v="CA-2019-126718"/>
    <x v="568"/>
    <d v="2019-05-04T00:00:00"/>
    <s v="Standard Class"/>
    <s v="KT-16480"/>
    <x v="409"/>
    <x v="0"/>
    <x v="0"/>
    <s v="Orange"/>
    <x v="30"/>
    <n v="7050"/>
    <x v="3"/>
    <s v="OFF-LA-10004055"/>
    <x v="1"/>
    <x v="2"/>
    <x v="744"/>
    <x v="3358"/>
    <n v="1"/>
    <n v="0"/>
    <x v="5751"/>
    <x v="3"/>
    <x v="0"/>
    <n v="1"/>
    <n v="7.6923076923076927E-2"/>
  </r>
  <r>
    <x v="7157"/>
    <s v="CA-2018-131380"/>
    <x v="463"/>
    <d v="2018-03-31T00:00:00"/>
    <s v="Second Class"/>
    <s v="CC-12220"/>
    <x v="417"/>
    <x v="0"/>
    <x v="0"/>
    <s v="Los Angeles"/>
    <x v="1"/>
    <n v="90032"/>
    <x v="1"/>
    <s v="OFF-ST-10002485"/>
    <x v="1"/>
    <x v="4"/>
    <x v="211"/>
    <x v="1190"/>
    <n v="4"/>
    <n v="0"/>
    <x v="4936"/>
    <x v="1"/>
    <x v="0"/>
    <n v="0.5"/>
    <n v="4.5454545454545456E-2"/>
  </r>
  <r>
    <x v="7158"/>
    <s v="CA-2018-131380"/>
    <x v="463"/>
    <d v="2018-03-31T00:00:00"/>
    <s v="Second Class"/>
    <s v="CC-12220"/>
    <x v="417"/>
    <x v="0"/>
    <x v="0"/>
    <s v="Los Angeles"/>
    <x v="1"/>
    <n v="90032"/>
    <x v="1"/>
    <s v="OFF-PA-10001243"/>
    <x v="1"/>
    <x v="10"/>
    <x v="1803"/>
    <x v="156"/>
    <n v="1"/>
    <n v="0"/>
    <x v="5752"/>
    <x v="1"/>
    <x v="0"/>
    <n v="0.5"/>
    <n v="4.5454545454545456E-2"/>
  </r>
  <r>
    <x v="7159"/>
    <s v="CA-2017-145835"/>
    <x v="1149"/>
    <d v="2017-05-18T00:00:00"/>
    <s v="Second Class"/>
    <s v="BF-11170"/>
    <x v="408"/>
    <x v="2"/>
    <x v="0"/>
    <s v="Chicago"/>
    <x v="10"/>
    <n v="60623"/>
    <x v="2"/>
    <s v="TEC-PH-10004447"/>
    <x v="2"/>
    <x v="7"/>
    <x v="866"/>
    <x v="2705"/>
    <n v="2"/>
    <n v="0.2"/>
    <x v="2995"/>
    <x v="2"/>
    <x v="0"/>
    <n v="0.5"/>
    <n v="3.7037037037037035E-2"/>
  </r>
  <r>
    <x v="7160"/>
    <s v="CA-2017-145835"/>
    <x v="1149"/>
    <d v="2017-05-18T00:00:00"/>
    <s v="Second Class"/>
    <s v="BF-11170"/>
    <x v="408"/>
    <x v="2"/>
    <x v="0"/>
    <s v="Chicago"/>
    <x v="10"/>
    <n v="60623"/>
    <x v="2"/>
    <s v="OFF-FA-10002280"/>
    <x v="1"/>
    <x v="13"/>
    <x v="659"/>
    <x v="4698"/>
    <n v="4"/>
    <n v="0.2"/>
    <x v="5581"/>
    <x v="2"/>
    <x v="0"/>
    <n v="0.5"/>
    <n v="3.7037037037037035E-2"/>
  </r>
  <r>
    <x v="7161"/>
    <s v="CA-2016-138709"/>
    <x v="1129"/>
    <d v="2016-07-09T00:00:00"/>
    <s v="Standard Class"/>
    <s v="MS-17770"/>
    <x v="474"/>
    <x v="0"/>
    <x v="0"/>
    <s v="Richmond"/>
    <x v="17"/>
    <n v="23223"/>
    <x v="0"/>
    <s v="OFF-PA-10004734"/>
    <x v="1"/>
    <x v="10"/>
    <x v="339"/>
    <x v="1388"/>
    <n v="3"/>
    <n v="0"/>
    <x v="5753"/>
    <x v="0"/>
    <x v="0"/>
    <n v="0.5"/>
    <n v="5.2631578947368418E-2"/>
  </r>
  <r>
    <x v="7162"/>
    <s v="CA-2016-138709"/>
    <x v="1129"/>
    <d v="2016-07-09T00:00:00"/>
    <s v="Standard Class"/>
    <s v="MS-17770"/>
    <x v="474"/>
    <x v="0"/>
    <x v="0"/>
    <s v="Richmond"/>
    <x v="17"/>
    <n v="23223"/>
    <x v="0"/>
    <s v="OFF-BI-10000145"/>
    <x v="1"/>
    <x v="8"/>
    <x v="742"/>
    <x v="4827"/>
    <n v="5"/>
    <n v="0"/>
    <x v="5754"/>
    <x v="0"/>
    <x v="0"/>
    <n v="0.5"/>
    <n v="5.2631578947368418E-2"/>
  </r>
  <r>
    <x v="7163"/>
    <s v="CA-2016-122070"/>
    <x v="1150"/>
    <d v="2016-04-24T00:00:00"/>
    <s v="Second Class"/>
    <s v="AH-10030"/>
    <x v="692"/>
    <x v="1"/>
    <x v="0"/>
    <s v="Troy"/>
    <x v="15"/>
    <n v="12180"/>
    <x v="3"/>
    <s v="OFF-EN-10004773"/>
    <x v="1"/>
    <x v="12"/>
    <x v="153"/>
    <x v="4828"/>
    <n v="8"/>
    <n v="0"/>
    <x v="5755"/>
    <x v="3"/>
    <x v="0"/>
    <n v="0.5"/>
    <n v="9.0909090909090912E-2"/>
  </r>
  <r>
    <x v="7164"/>
    <s v="CA-2016-122070"/>
    <x v="1150"/>
    <d v="2016-04-24T00:00:00"/>
    <s v="Second Class"/>
    <s v="AH-10030"/>
    <x v="692"/>
    <x v="1"/>
    <x v="0"/>
    <s v="Troy"/>
    <x v="15"/>
    <n v="12180"/>
    <x v="3"/>
    <s v="OFF-BI-10004970"/>
    <x v="1"/>
    <x v="8"/>
    <x v="917"/>
    <x v="4541"/>
    <n v="3"/>
    <n v="0.2"/>
    <x v="5756"/>
    <x v="3"/>
    <x v="0"/>
    <n v="0.5"/>
    <n v="9.0909090909090912E-2"/>
  </r>
  <r>
    <x v="7165"/>
    <s v="CA-2018-158610"/>
    <x v="251"/>
    <d v="2018-09-22T00:00:00"/>
    <s v="First Class"/>
    <s v="CK-12595"/>
    <x v="242"/>
    <x v="0"/>
    <x v="0"/>
    <s v="Providence"/>
    <x v="34"/>
    <n v="2908"/>
    <x v="3"/>
    <s v="OFF-ST-10000604"/>
    <x v="1"/>
    <x v="4"/>
    <x v="54"/>
    <x v="2876"/>
    <n v="2"/>
    <n v="0"/>
    <x v="5140"/>
    <x v="3"/>
    <x v="0"/>
    <n v="1"/>
    <n v="0.04"/>
  </r>
  <r>
    <x v="7166"/>
    <s v="CA-2016-117464"/>
    <x v="192"/>
    <d v="2016-07-24T00:00:00"/>
    <s v="Second Class"/>
    <s v="NP-18325"/>
    <x v="268"/>
    <x v="0"/>
    <x v="0"/>
    <s v="San Francisco"/>
    <x v="1"/>
    <n v="94122"/>
    <x v="1"/>
    <s v="OFF-AR-10003190"/>
    <x v="1"/>
    <x v="6"/>
    <x v="649"/>
    <x v="132"/>
    <n v="4"/>
    <n v="0"/>
    <x v="776"/>
    <x v="1"/>
    <x v="0"/>
    <n v="0.25"/>
    <n v="4.7619047619047616E-2"/>
  </r>
  <r>
    <x v="7167"/>
    <s v="CA-2016-117464"/>
    <x v="192"/>
    <d v="2016-07-24T00:00:00"/>
    <s v="Second Class"/>
    <s v="NP-18325"/>
    <x v="268"/>
    <x v="0"/>
    <x v="0"/>
    <s v="San Francisco"/>
    <x v="1"/>
    <n v="94122"/>
    <x v="1"/>
    <s v="FUR-CH-10000155"/>
    <x v="0"/>
    <x v="1"/>
    <x v="1166"/>
    <x v="4829"/>
    <n v="3"/>
    <n v="0.2"/>
    <x v="5757"/>
    <x v="1"/>
    <x v="0"/>
    <n v="0.25"/>
    <n v="4.7619047619047616E-2"/>
  </r>
  <r>
    <x v="7168"/>
    <s v="CA-2016-117464"/>
    <x v="192"/>
    <d v="2016-07-24T00:00:00"/>
    <s v="Second Class"/>
    <s v="NP-18325"/>
    <x v="268"/>
    <x v="0"/>
    <x v="0"/>
    <s v="San Francisco"/>
    <x v="1"/>
    <n v="94122"/>
    <x v="1"/>
    <s v="OFF-ST-10003058"/>
    <x v="1"/>
    <x v="4"/>
    <x v="393"/>
    <x v="4830"/>
    <n v="10"/>
    <n v="0"/>
    <x v="5758"/>
    <x v="1"/>
    <x v="0"/>
    <n v="0.25"/>
    <n v="4.7619047619047616E-2"/>
  </r>
  <r>
    <x v="7169"/>
    <s v="CA-2016-117464"/>
    <x v="192"/>
    <d v="2016-07-24T00:00:00"/>
    <s v="Second Class"/>
    <s v="NP-18325"/>
    <x v="268"/>
    <x v="0"/>
    <x v="0"/>
    <s v="San Francisco"/>
    <x v="1"/>
    <n v="94122"/>
    <x v="1"/>
    <s v="FUR-TA-10004767"/>
    <x v="0"/>
    <x v="3"/>
    <x v="1156"/>
    <x v="3011"/>
    <n v="3"/>
    <n v="0.2"/>
    <x v="5759"/>
    <x v="1"/>
    <x v="0"/>
    <n v="0.25"/>
    <n v="4.7619047619047616E-2"/>
  </r>
  <r>
    <x v="7170"/>
    <s v="US-2019-168613"/>
    <x v="1048"/>
    <d v="2019-10-14T00:00:00"/>
    <s v="Standard Class"/>
    <s v="GM-14440"/>
    <x v="306"/>
    <x v="0"/>
    <x v="0"/>
    <s v="New York City"/>
    <x v="15"/>
    <n v="10009"/>
    <x v="3"/>
    <s v="FUR-CH-10002372"/>
    <x v="0"/>
    <x v="1"/>
    <x v="395"/>
    <x v="3489"/>
    <n v="2"/>
    <n v="0.1"/>
    <x v="5760"/>
    <x v="3"/>
    <x v="0"/>
    <n v="1"/>
    <n v="9.0909090909090912E-2"/>
  </r>
  <r>
    <x v="7171"/>
    <s v="CA-2019-125381"/>
    <x v="1016"/>
    <d v="2019-04-27T00:00:00"/>
    <s v="Second Class"/>
    <s v="SG-20605"/>
    <x v="611"/>
    <x v="0"/>
    <x v="0"/>
    <s v="San Francisco"/>
    <x v="1"/>
    <n v="94109"/>
    <x v="1"/>
    <s v="TEC-AC-10000158"/>
    <x v="2"/>
    <x v="11"/>
    <x v="357"/>
    <x v="3313"/>
    <n v="3"/>
    <n v="0"/>
    <x v="3741"/>
    <x v="1"/>
    <x v="0"/>
    <n v="1"/>
    <n v="7.6923076923076927E-2"/>
  </r>
  <r>
    <x v="7172"/>
    <s v="US-2019-141677"/>
    <x v="606"/>
    <d v="2019-03-30T00:00:00"/>
    <s v="Standard Class"/>
    <s v="HK-14890"/>
    <x v="96"/>
    <x v="1"/>
    <x v="0"/>
    <s v="Houston"/>
    <x v="5"/>
    <n v="77070"/>
    <x v="2"/>
    <s v="TEC-AC-10000158"/>
    <x v="2"/>
    <x v="11"/>
    <x v="357"/>
    <x v="740"/>
    <n v="5"/>
    <n v="0.2"/>
    <x v="5761"/>
    <x v="2"/>
    <x v="0"/>
    <n v="0.2"/>
    <n v="6.6666666666666666E-2"/>
  </r>
  <r>
    <x v="7173"/>
    <s v="US-2019-141677"/>
    <x v="606"/>
    <d v="2019-03-30T00:00:00"/>
    <s v="Standard Class"/>
    <s v="HK-14890"/>
    <x v="96"/>
    <x v="1"/>
    <x v="0"/>
    <s v="Houston"/>
    <x v="5"/>
    <n v="77070"/>
    <x v="2"/>
    <s v="TEC-CO-10002313"/>
    <x v="2"/>
    <x v="16"/>
    <x v="349"/>
    <x v="4697"/>
    <n v="5"/>
    <n v="0.2"/>
    <x v="5762"/>
    <x v="2"/>
    <x v="0"/>
    <n v="0.2"/>
    <n v="6.6666666666666666E-2"/>
  </r>
  <r>
    <x v="7174"/>
    <s v="US-2019-141677"/>
    <x v="606"/>
    <d v="2019-03-30T00:00:00"/>
    <s v="Standard Class"/>
    <s v="HK-14890"/>
    <x v="96"/>
    <x v="1"/>
    <x v="0"/>
    <s v="Houston"/>
    <x v="5"/>
    <n v="77070"/>
    <x v="2"/>
    <s v="OFF-PA-10002581"/>
    <x v="1"/>
    <x v="10"/>
    <x v="1309"/>
    <x v="1355"/>
    <n v="3"/>
    <n v="0.2"/>
    <x v="1419"/>
    <x v="2"/>
    <x v="0"/>
    <n v="0.2"/>
    <n v="6.6666666666666666E-2"/>
  </r>
  <r>
    <x v="7175"/>
    <s v="US-2019-141677"/>
    <x v="606"/>
    <d v="2019-03-30T00:00:00"/>
    <s v="Standard Class"/>
    <s v="HK-14890"/>
    <x v="96"/>
    <x v="1"/>
    <x v="0"/>
    <s v="Houston"/>
    <x v="5"/>
    <n v="77070"/>
    <x v="2"/>
    <s v="OFF-AP-10001205"/>
    <x v="1"/>
    <x v="9"/>
    <x v="1294"/>
    <x v="4831"/>
    <n v="8"/>
    <n v="0.8"/>
    <x v="5763"/>
    <x v="2"/>
    <x v="0"/>
    <n v="0.2"/>
    <n v="6.6666666666666666E-2"/>
  </r>
  <r>
    <x v="7176"/>
    <s v="US-2019-141677"/>
    <x v="606"/>
    <d v="2019-03-30T00:00:00"/>
    <s v="Standard Class"/>
    <s v="HK-14890"/>
    <x v="96"/>
    <x v="1"/>
    <x v="0"/>
    <s v="Houston"/>
    <x v="5"/>
    <n v="77070"/>
    <x v="2"/>
    <s v="OFF-ST-10000344"/>
    <x v="1"/>
    <x v="4"/>
    <x v="1022"/>
    <x v="4832"/>
    <n v="3"/>
    <n v="0.2"/>
    <x v="5764"/>
    <x v="2"/>
    <x v="0"/>
    <n v="0.2"/>
    <n v="6.6666666666666666E-2"/>
  </r>
  <r>
    <x v="7177"/>
    <s v="CA-2019-133067"/>
    <x v="464"/>
    <d v="2019-05-10T00:00:00"/>
    <s v="Standard Class"/>
    <s v="MY-18295"/>
    <x v="501"/>
    <x v="1"/>
    <x v="0"/>
    <s v="Philadelphia"/>
    <x v="9"/>
    <n v="19140"/>
    <x v="3"/>
    <s v="OFF-BI-10002897"/>
    <x v="1"/>
    <x v="8"/>
    <x v="1802"/>
    <x v="4833"/>
    <n v="2"/>
    <n v="0.7"/>
    <x v="5765"/>
    <x v="3"/>
    <x v="0"/>
    <n v="0.5"/>
    <n v="4.7619047619047616E-2"/>
  </r>
  <r>
    <x v="7178"/>
    <s v="CA-2019-133067"/>
    <x v="464"/>
    <d v="2019-05-10T00:00:00"/>
    <s v="Standard Class"/>
    <s v="MY-18295"/>
    <x v="501"/>
    <x v="1"/>
    <x v="0"/>
    <s v="Philadelphia"/>
    <x v="9"/>
    <n v="19140"/>
    <x v="3"/>
    <s v="OFF-BI-10003694"/>
    <x v="1"/>
    <x v="8"/>
    <x v="858"/>
    <x v="4834"/>
    <n v="3"/>
    <n v="0.7"/>
    <x v="5766"/>
    <x v="3"/>
    <x v="0"/>
    <n v="0.5"/>
    <n v="4.7619047619047616E-2"/>
  </r>
  <r>
    <x v="7179"/>
    <s v="US-2018-144351"/>
    <x v="696"/>
    <d v="2018-11-18T00:00:00"/>
    <s v="Standard Class"/>
    <s v="RC-19960"/>
    <x v="53"/>
    <x v="0"/>
    <x v="0"/>
    <s v="Baltimore"/>
    <x v="39"/>
    <n v="21215"/>
    <x v="3"/>
    <s v="TEC-PH-10001644"/>
    <x v="2"/>
    <x v="7"/>
    <x v="1494"/>
    <x v="1324"/>
    <n v="3"/>
    <n v="0"/>
    <x v="5767"/>
    <x v="3"/>
    <x v="0"/>
    <n v="1"/>
    <n v="9.0909090909090912E-2"/>
  </r>
  <r>
    <x v="7180"/>
    <s v="CA-2016-106054"/>
    <x v="1037"/>
    <d v="2016-01-07T00:00:00"/>
    <s v="First Class"/>
    <s v="JO-15145"/>
    <x v="705"/>
    <x v="1"/>
    <x v="0"/>
    <s v="Athens"/>
    <x v="32"/>
    <n v="30605"/>
    <x v="0"/>
    <s v="OFF-AR-10002399"/>
    <x v="1"/>
    <x v="6"/>
    <x v="319"/>
    <x v="4835"/>
    <n v="3"/>
    <n v="0"/>
    <x v="5768"/>
    <x v="0"/>
    <x v="0"/>
    <n v="1"/>
    <n v="7.6923076923076927E-2"/>
  </r>
  <r>
    <x v="7181"/>
    <s v="CA-2018-138667"/>
    <x v="797"/>
    <d v="2018-12-30T00:00:00"/>
    <s v="Second Class"/>
    <s v="MW-18220"/>
    <x v="596"/>
    <x v="0"/>
    <x v="0"/>
    <s v="Lancaster"/>
    <x v="24"/>
    <n v="43130"/>
    <x v="3"/>
    <s v="TEC-AC-10003063"/>
    <x v="2"/>
    <x v="11"/>
    <x v="1061"/>
    <x v="4836"/>
    <n v="2"/>
    <n v="0.2"/>
    <x v="5769"/>
    <x v="3"/>
    <x v="0"/>
    <n v="1"/>
    <n v="7.1428571428571425E-2"/>
  </r>
  <r>
    <x v="7182"/>
    <s v="CA-2019-150609"/>
    <x v="504"/>
    <d v="2019-05-04T00:00:00"/>
    <s v="Standard Class"/>
    <s v="NZ-18565"/>
    <x v="125"/>
    <x v="2"/>
    <x v="0"/>
    <s v="Los Angeles"/>
    <x v="1"/>
    <n v="90032"/>
    <x v="1"/>
    <s v="OFF-BI-10002071"/>
    <x v="1"/>
    <x v="8"/>
    <x v="699"/>
    <x v="4837"/>
    <n v="5"/>
    <n v="0.2"/>
    <x v="5770"/>
    <x v="1"/>
    <x v="1"/>
    <n v="1"/>
    <n v="0.05"/>
  </r>
  <r>
    <x v="7183"/>
    <s v="CA-2019-128853"/>
    <x v="81"/>
    <d v="2019-04-23T00:00:00"/>
    <s v="First Class"/>
    <s v="JM-15250"/>
    <x v="49"/>
    <x v="0"/>
    <x v="0"/>
    <s v="Baltimore"/>
    <x v="39"/>
    <n v="21215"/>
    <x v="3"/>
    <s v="FUR-CH-10004218"/>
    <x v="0"/>
    <x v="1"/>
    <x v="38"/>
    <x v="4838"/>
    <n v="9"/>
    <n v="0"/>
    <x v="5771"/>
    <x v="3"/>
    <x v="0"/>
    <n v="1"/>
    <n v="5.2631578947368418E-2"/>
  </r>
  <r>
    <x v="7184"/>
    <s v="CA-2019-133102"/>
    <x v="629"/>
    <d v="2019-08-24T00:00:00"/>
    <s v="Standard Class"/>
    <s v="ED-13885"/>
    <x v="525"/>
    <x v="2"/>
    <x v="0"/>
    <s v="Houston"/>
    <x v="5"/>
    <n v="77095"/>
    <x v="2"/>
    <s v="OFF-SU-10000432"/>
    <x v="1"/>
    <x v="14"/>
    <x v="1558"/>
    <x v="4839"/>
    <n v="2"/>
    <n v="0.2"/>
    <x v="5772"/>
    <x v="2"/>
    <x v="0"/>
    <n v="0.2"/>
    <n v="7.1428571428571425E-2"/>
  </r>
  <r>
    <x v="7185"/>
    <s v="CA-2019-133102"/>
    <x v="629"/>
    <d v="2019-08-24T00:00:00"/>
    <s v="Standard Class"/>
    <s v="ED-13885"/>
    <x v="525"/>
    <x v="2"/>
    <x v="0"/>
    <s v="Houston"/>
    <x v="5"/>
    <n v="77095"/>
    <x v="2"/>
    <s v="OFF-AR-10003183"/>
    <x v="1"/>
    <x v="6"/>
    <x v="1399"/>
    <x v="2245"/>
    <n v="3"/>
    <n v="0.2"/>
    <x v="2423"/>
    <x v="2"/>
    <x v="0"/>
    <n v="0.2"/>
    <n v="7.1428571428571425E-2"/>
  </r>
  <r>
    <x v="7186"/>
    <s v="CA-2019-133102"/>
    <x v="629"/>
    <d v="2019-08-24T00:00:00"/>
    <s v="Standard Class"/>
    <s v="ED-13885"/>
    <x v="525"/>
    <x v="2"/>
    <x v="0"/>
    <s v="Houston"/>
    <x v="5"/>
    <n v="77095"/>
    <x v="2"/>
    <s v="FUR-CH-10002017"/>
    <x v="0"/>
    <x v="1"/>
    <x v="1377"/>
    <x v="4840"/>
    <n v="4"/>
    <n v="0.3"/>
    <x v="5773"/>
    <x v="2"/>
    <x v="0"/>
    <n v="0.2"/>
    <n v="7.1428571428571425E-2"/>
  </r>
  <r>
    <x v="7187"/>
    <s v="CA-2019-133102"/>
    <x v="629"/>
    <d v="2019-08-24T00:00:00"/>
    <s v="Standard Class"/>
    <s v="ED-13885"/>
    <x v="525"/>
    <x v="2"/>
    <x v="0"/>
    <s v="Houston"/>
    <x v="5"/>
    <n v="77095"/>
    <x v="2"/>
    <s v="FUR-FU-10003247"/>
    <x v="0"/>
    <x v="5"/>
    <x v="1465"/>
    <x v="1331"/>
    <n v="2"/>
    <n v="0.6"/>
    <x v="5774"/>
    <x v="2"/>
    <x v="0"/>
    <n v="0.2"/>
    <n v="7.1428571428571425E-2"/>
  </r>
  <r>
    <x v="7188"/>
    <s v="CA-2019-133102"/>
    <x v="629"/>
    <d v="2019-08-24T00:00:00"/>
    <s v="Standard Class"/>
    <s v="ED-13885"/>
    <x v="525"/>
    <x v="2"/>
    <x v="0"/>
    <s v="Houston"/>
    <x v="5"/>
    <n v="77095"/>
    <x v="2"/>
    <s v="OFF-AP-10001563"/>
    <x v="1"/>
    <x v="9"/>
    <x v="535"/>
    <x v="4841"/>
    <n v="4"/>
    <n v="0.8"/>
    <x v="5775"/>
    <x v="2"/>
    <x v="0"/>
    <n v="0.2"/>
    <n v="7.1428571428571425E-2"/>
  </r>
  <r>
    <x v="7189"/>
    <s v="CA-2018-164399"/>
    <x v="396"/>
    <d v="2018-11-15T00:00:00"/>
    <s v="First Class"/>
    <s v="DW-13480"/>
    <x v="108"/>
    <x v="2"/>
    <x v="0"/>
    <s v="San Diego"/>
    <x v="1"/>
    <n v="92024"/>
    <x v="1"/>
    <s v="TEC-PH-10004908"/>
    <x v="2"/>
    <x v="7"/>
    <x v="1483"/>
    <x v="4842"/>
    <n v="3"/>
    <n v="0.2"/>
    <x v="5776"/>
    <x v="1"/>
    <x v="0"/>
    <n v="0.5"/>
    <n v="9.0909090909090912E-2"/>
  </r>
  <r>
    <x v="7190"/>
    <s v="CA-2018-164399"/>
    <x v="396"/>
    <d v="2018-11-15T00:00:00"/>
    <s v="First Class"/>
    <s v="DW-13480"/>
    <x v="108"/>
    <x v="2"/>
    <x v="0"/>
    <s v="San Diego"/>
    <x v="1"/>
    <n v="92024"/>
    <x v="1"/>
    <s v="FUR-TA-10003392"/>
    <x v="0"/>
    <x v="3"/>
    <x v="1648"/>
    <x v="3008"/>
    <n v="3"/>
    <n v="0.2"/>
    <x v="5777"/>
    <x v="1"/>
    <x v="0"/>
    <n v="0.5"/>
    <n v="9.0909090909090912E-2"/>
  </r>
  <r>
    <x v="7191"/>
    <s v="CA-2018-116918"/>
    <x v="393"/>
    <d v="2018-10-06T00:00:00"/>
    <s v="Second Class"/>
    <s v="JK-15205"/>
    <x v="523"/>
    <x v="0"/>
    <x v="0"/>
    <s v="Hialeah"/>
    <x v="2"/>
    <n v="33012"/>
    <x v="0"/>
    <s v="OFF-BI-10004140"/>
    <x v="1"/>
    <x v="8"/>
    <x v="307"/>
    <x v="4843"/>
    <n v="4"/>
    <n v="0.7"/>
    <x v="5778"/>
    <x v="0"/>
    <x v="0"/>
    <n v="0.5"/>
    <n v="7.6923076923076927E-2"/>
  </r>
  <r>
    <x v="7192"/>
    <s v="CA-2018-116918"/>
    <x v="393"/>
    <d v="2018-10-06T00:00:00"/>
    <s v="Second Class"/>
    <s v="JK-15205"/>
    <x v="523"/>
    <x v="0"/>
    <x v="0"/>
    <s v="Hialeah"/>
    <x v="2"/>
    <n v="33012"/>
    <x v="0"/>
    <s v="OFF-AR-10003631"/>
    <x v="1"/>
    <x v="6"/>
    <x v="772"/>
    <x v="4844"/>
    <n v="8"/>
    <n v="0.2"/>
    <x v="5779"/>
    <x v="0"/>
    <x v="0"/>
    <n v="0.5"/>
    <n v="7.6923076923076927E-2"/>
  </r>
  <r>
    <x v="7193"/>
    <s v="CA-2018-110492"/>
    <x v="1151"/>
    <d v="2018-02-14T00:00:00"/>
    <s v="First Class"/>
    <s v="JS-15880"/>
    <x v="365"/>
    <x v="0"/>
    <x v="0"/>
    <s v="Atlanta"/>
    <x v="32"/>
    <n v="30318"/>
    <x v="0"/>
    <s v="OFF-ST-10003716"/>
    <x v="1"/>
    <x v="4"/>
    <x v="898"/>
    <x v="4845"/>
    <n v="6"/>
    <n v="0"/>
    <x v="5780"/>
    <x v="0"/>
    <x v="0"/>
    <n v="0.5"/>
    <n v="0.1111111111111111"/>
  </r>
  <r>
    <x v="7194"/>
    <s v="CA-2018-110492"/>
    <x v="1151"/>
    <d v="2018-02-14T00:00:00"/>
    <s v="First Class"/>
    <s v="JS-15880"/>
    <x v="365"/>
    <x v="0"/>
    <x v="0"/>
    <s v="Atlanta"/>
    <x v="32"/>
    <n v="30318"/>
    <x v="0"/>
    <s v="OFF-BI-10003274"/>
    <x v="1"/>
    <x v="8"/>
    <x v="122"/>
    <x v="204"/>
    <n v="4"/>
    <n v="0"/>
    <x v="206"/>
    <x v="0"/>
    <x v="0"/>
    <n v="0.5"/>
    <n v="0.1111111111111111"/>
  </r>
  <r>
    <x v="7195"/>
    <s v="CA-2018-147683"/>
    <x v="373"/>
    <d v="2018-11-17T00:00:00"/>
    <s v="Standard Class"/>
    <s v="PO-19180"/>
    <x v="178"/>
    <x v="2"/>
    <x v="0"/>
    <s v="Seattle"/>
    <x v="4"/>
    <n v="98103"/>
    <x v="1"/>
    <s v="FUR-FU-10004848"/>
    <x v="0"/>
    <x v="5"/>
    <x v="1310"/>
    <x v="4846"/>
    <n v="2"/>
    <n v="0"/>
    <x v="5781"/>
    <x v="1"/>
    <x v="0"/>
    <n v="1"/>
    <n v="5.5555555555555552E-2"/>
  </r>
  <r>
    <x v="7196"/>
    <s v="CA-2016-116785"/>
    <x v="759"/>
    <d v="2016-04-30T00:00:00"/>
    <s v="Standard Class"/>
    <s v="MH-17290"/>
    <x v="762"/>
    <x v="2"/>
    <x v="0"/>
    <s v="Los Angeles"/>
    <x v="1"/>
    <n v="90036"/>
    <x v="1"/>
    <s v="OFF-AR-10003504"/>
    <x v="1"/>
    <x v="6"/>
    <x v="1035"/>
    <x v="1591"/>
    <n v="5"/>
    <n v="0"/>
    <x v="1684"/>
    <x v="1"/>
    <x v="1"/>
    <n v="0.5"/>
    <n v="7.6923076923076927E-2"/>
  </r>
  <r>
    <x v="7197"/>
    <s v="CA-2016-116785"/>
    <x v="759"/>
    <d v="2016-04-30T00:00:00"/>
    <s v="Standard Class"/>
    <s v="MH-17290"/>
    <x v="762"/>
    <x v="2"/>
    <x v="0"/>
    <s v="Los Angeles"/>
    <x v="1"/>
    <n v="90036"/>
    <x v="1"/>
    <s v="OFF-LA-10000305"/>
    <x v="1"/>
    <x v="2"/>
    <x v="1716"/>
    <x v="2380"/>
    <n v="2"/>
    <n v="0"/>
    <x v="5782"/>
    <x v="1"/>
    <x v="1"/>
    <n v="0.5"/>
    <n v="7.6923076923076927E-2"/>
  </r>
  <r>
    <x v="7198"/>
    <s v="US-2017-156797"/>
    <x v="1067"/>
    <d v="2017-08-15T00:00:00"/>
    <s v="Standard Class"/>
    <s v="PO-19180"/>
    <x v="178"/>
    <x v="2"/>
    <x v="0"/>
    <s v="New York City"/>
    <x v="15"/>
    <n v="10035"/>
    <x v="3"/>
    <s v="OFF-AR-10001427"/>
    <x v="1"/>
    <x v="6"/>
    <x v="251"/>
    <x v="493"/>
    <n v="2"/>
    <n v="0"/>
    <x v="5783"/>
    <x v="3"/>
    <x v="0"/>
    <n v="0.5"/>
    <n v="5.5555555555555552E-2"/>
  </r>
  <r>
    <x v="7199"/>
    <s v="US-2017-156797"/>
    <x v="1067"/>
    <d v="2017-08-15T00:00:00"/>
    <s v="Standard Class"/>
    <s v="PO-19180"/>
    <x v="178"/>
    <x v="2"/>
    <x v="0"/>
    <s v="New York City"/>
    <x v="15"/>
    <n v="10035"/>
    <x v="3"/>
    <s v="TEC-PH-10004614"/>
    <x v="2"/>
    <x v="7"/>
    <x v="302"/>
    <x v="4847"/>
    <n v="2"/>
    <n v="0"/>
    <x v="4930"/>
    <x v="3"/>
    <x v="0"/>
    <n v="0.5"/>
    <n v="5.5555555555555552E-2"/>
  </r>
  <r>
    <x v="7200"/>
    <s v="CA-2018-104276"/>
    <x v="581"/>
    <d v="2018-12-03T00:00:00"/>
    <s v="Standard Class"/>
    <s v="HF-14995"/>
    <x v="520"/>
    <x v="0"/>
    <x v="0"/>
    <s v="Fort Lauderdale"/>
    <x v="2"/>
    <n v="33311"/>
    <x v="0"/>
    <s v="TEC-PH-10001944"/>
    <x v="2"/>
    <x v="7"/>
    <x v="1271"/>
    <x v="4848"/>
    <n v="1"/>
    <n v="0.2"/>
    <x v="5784"/>
    <x v="0"/>
    <x v="0"/>
    <n v="0.5"/>
    <n v="5.2631578947368418E-2"/>
  </r>
  <r>
    <x v="7201"/>
    <s v="CA-2018-104276"/>
    <x v="581"/>
    <d v="2018-12-03T00:00:00"/>
    <s v="Standard Class"/>
    <s v="HF-14995"/>
    <x v="520"/>
    <x v="0"/>
    <x v="0"/>
    <s v="Fort Lauderdale"/>
    <x v="2"/>
    <n v="33311"/>
    <x v="0"/>
    <s v="FUR-TA-10001039"/>
    <x v="0"/>
    <x v="3"/>
    <x v="832"/>
    <x v="4849"/>
    <n v="7"/>
    <n v="0.45"/>
    <x v="5785"/>
    <x v="0"/>
    <x v="0"/>
    <n v="0.5"/>
    <n v="5.2631578947368418E-2"/>
  </r>
  <r>
    <x v="7202"/>
    <s v="CA-2018-120369"/>
    <x v="99"/>
    <d v="2018-10-28T00:00:00"/>
    <s v="Same Day"/>
    <s v="VB-21745"/>
    <x v="146"/>
    <x v="1"/>
    <x v="0"/>
    <s v="Rochester"/>
    <x v="15"/>
    <n v="14609"/>
    <x v="3"/>
    <s v="FUR-FU-10003806"/>
    <x v="0"/>
    <x v="5"/>
    <x v="1804"/>
    <x v="4850"/>
    <n v="5"/>
    <n v="0"/>
    <x v="5786"/>
    <x v="3"/>
    <x v="0"/>
    <n v="1"/>
    <n v="0.1"/>
  </r>
  <r>
    <x v="7203"/>
    <s v="CA-2016-118276"/>
    <x v="282"/>
    <d v="2017-01-02T00:00:00"/>
    <s v="Standard Class"/>
    <s v="MG-17890"/>
    <x v="450"/>
    <x v="2"/>
    <x v="0"/>
    <s v="Saint Charles"/>
    <x v="10"/>
    <n v="60174"/>
    <x v="2"/>
    <s v="FUR-FU-10002111"/>
    <x v="0"/>
    <x v="5"/>
    <x v="1665"/>
    <x v="4851"/>
    <n v="3"/>
    <n v="0.6"/>
    <x v="5787"/>
    <x v="2"/>
    <x v="0"/>
    <n v="1"/>
    <n v="7.6923076923076927E-2"/>
  </r>
  <r>
    <x v="7204"/>
    <s v="CA-2017-136658"/>
    <x v="229"/>
    <d v="2017-09-17T00:00:00"/>
    <s v="Standard Class"/>
    <s v="BO-11425"/>
    <x v="491"/>
    <x v="0"/>
    <x v="0"/>
    <s v="New York City"/>
    <x v="15"/>
    <n v="10024"/>
    <x v="3"/>
    <s v="OFF-AR-10000817"/>
    <x v="1"/>
    <x v="6"/>
    <x v="1264"/>
    <x v="2398"/>
    <n v="2"/>
    <n v="0"/>
    <x v="5788"/>
    <x v="3"/>
    <x v="0"/>
    <n v="1"/>
    <n v="0.5"/>
  </r>
  <r>
    <x v="7205"/>
    <s v="CA-2019-137414"/>
    <x v="280"/>
    <d v="2019-10-06T00:00:00"/>
    <s v="Standard Class"/>
    <s v="CM-12115"/>
    <x v="441"/>
    <x v="0"/>
    <x v="0"/>
    <s v="San Francisco"/>
    <x v="1"/>
    <n v="94109"/>
    <x v="1"/>
    <s v="FUR-FU-10001424"/>
    <x v="0"/>
    <x v="5"/>
    <x v="698"/>
    <x v="45"/>
    <n v="2"/>
    <n v="0"/>
    <x v="843"/>
    <x v="1"/>
    <x v="1"/>
    <n v="0.5"/>
    <n v="0.14285714285714285"/>
  </r>
  <r>
    <x v="7206"/>
    <s v="CA-2019-137414"/>
    <x v="280"/>
    <d v="2019-10-06T00:00:00"/>
    <s v="Standard Class"/>
    <s v="CM-12115"/>
    <x v="441"/>
    <x v="0"/>
    <x v="0"/>
    <s v="San Francisco"/>
    <x v="1"/>
    <n v="94109"/>
    <x v="1"/>
    <s v="TEC-MA-10002930"/>
    <x v="2"/>
    <x v="15"/>
    <x v="1784"/>
    <x v="4852"/>
    <n v="11"/>
    <n v="0.2"/>
    <x v="5789"/>
    <x v="1"/>
    <x v="1"/>
    <n v="0.5"/>
    <n v="0.14285714285714285"/>
  </r>
  <r>
    <x v="7207"/>
    <s v="CA-2018-143476"/>
    <x v="108"/>
    <d v="2018-09-13T00:00:00"/>
    <s v="First Class"/>
    <s v="LC-16930"/>
    <x v="18"/>
    <x v="1"/>
    <x v="0"/>
    <s v="Phoenix"/>
    <x v="16"/>
    <n v="85023"/>
    <x v="1"/>
    <s v="OFF-AR-10003759"/>
    <x v="1"/>
    <x v="6"/>
    <x v="846"/>
    <x v="2154"/>
    <n v="2"/>
    <n v="0.2"/>
    <x v="2320"/>
    <x v="1"/>
    <x v="0"/>
    <n v="0.33333333333333331"/>
    <n v="7.1428571428571425E-2"/>
  </r>
  <r>
    <x v="7208"/>
    <s v="CA-2018-143476"/>
    <x v="108"/>
    <d v="2018-09-13T00:00:00"/>
    <s v="First Class"/>
    <s v="LC-16930"/>
    <x v="18"/>
    <x v="1"/>
    <x v="0"/>
    <s v="Phoenix"/>
    <x v="16"/>
    <n v="85023"/>
    <x v="1"/>
    <s v="OFF-PA-10001837"/>
    <x v="1"/>
    <x v="10"/>
    <x v="1800"/>
    <x v="561"/>
    <n v="4"/>
    <n v="0.2"/>
    <x v="570"/>
    <x v="1"/>
    <x v="0"/>
    <n v="0.33333333333333331"/>
    <n v="7.1428571428571425E-2"/>
  </r>
  <r>
    <x v="7209"/>
    <s v="CA-2018-143476"/>
    <x v="108"/>
    <d v="2018-09-13T00:00:00"/>
    <s v="First Class"/>
    <s v="LC-16930"/>
    <x v="18"/>
    <x v="1"/>
    <x v="0"/>
    <s v="Phoenix"/>
    <x v="16"/>
    <n v="85023"/>
    <x v="1"/>
    <s v="OFF-PA-10001667"/>
    <x v="1"/>
    <x v="10"/>
    <x v="458"/>
    <x v="383"/>
    <n v="2"/>
    <n v="0.2"/>
    <x v="3389"/>
    <x v="1"/>
    <x v="0"/>
    <n v="0.33333333333333331"/>
    <n v="7.1428571428571425E-2"/>
  </r>
  <r>
    <x v="7210"/>
    <s v="US-2018-119046"/>
    <x v="799"/>
    <d v="2018-06-06T00:00:00"/>
    <s v="Standard Class"/>
    <s v="EH-13765"/>
    <x v="553"/>
    <x v="1"/>
    <x v="0"/>
    <s v="Seattle"/>
    <x v="4"/>
    <n v="98115"/>
    <x v="1"/>
    <s v="OFF-PA-10000246"/>
    <x v="1"/>
    <x v="10"/>
    <x v="1595"/>
    <x v="4740"/>
    <n v="3"/>
    <n v="0"/>
    <x v="5635"/>
    <x v="1"/>
    <x v="1"/>
    <n v="0.33333333333333331"/>
    <n v="3.125E-2"/>
  </r>
  <r>
    <x v="7211"/>
    <s v="US-2018-119046"/>
    <x v="799"/>
    <d v="2018-06-06T00:00:00"/>
    <s v="Standard Class"/>
    <s v="EH-13765"/>
    <x v="553"/>
    <x v="1"/>
    <x v="0"/>
    <s v="Seattle"/>
    <x v="4"/>
    <n v="98115"/>
    <x v="1"/>
    <s v="OFF-BI-10001078"/>
    <x v="1"/>
    <x v="8"/>
    <x v="61"/>
    <x v="4853"/>
    <n v="12"/>
    <n v="0.2"/>
    <x v="5790"/>
    <x v="1"/>
    <x v="1"/>
    <n v="0.33333333333333331"/>
    <n v="3.125E-2"/>
  </r>
  <r>
    <x v="7212"/>
    <s v="US-2018-119046"/>
    <x v="799"/>
    <d v="2018-06-06T00:00:00"/>
    <s v="Standard Class"/>
    <s v="EH-13765"/>
    <x v="553"/>
    <x v="1"/>
    <x v="0"/>
    <s v="Seattle"/>
    <x v="4"/>
    <n v="98115"/>
    <x v="1"/>
    <s v="OFF-BI-10000138"/>
    <x v="1"/>
    <x v="8"/>
    <x v="605"/>
    <x v="3938"/>
    <n v="3"/>
    <n v="0.2"/>
    <x v="4547"/>
    <x v="1"/>
    <x v="1"/>
    <n v="0.33333333333333331"/>
    <n v="3.125E-2"/>
  </r>
  <r>
    <x v="7213"/>
    <s v="CA-2019-154949"/>
    <x v="453"/>
    <d v="2019-10-19T00:00:00"/>
    <s v="Standard Class"/>
    <s v="MC-17275"/>
    <x v="507"/>
    <x v="0"/>
    <x v="0"/>
    <s v="Camarillo"/>
    <x v="1"/>
    <n v="93010"/>
    <x v="1"/>
    <s v="OFF-LA-10002034"/>
    <x v="1"/>
    <x v="2"/>
    <x v="1111"/>
    <x v="1674"/>
    <n v="3"/>
    <n v="0"/>
    <x v="4030"/>
    <x v="1"/>
    <x v="1"/>
    <n v="1"/>
    <n v="7.6923076923076927E-2"/>
  </r>
  <r>
    <x v="7214"/>
    <s v="CA-2017-103072"/>
    <x v="874"/>
    <d v="2017-09-30T00:00:00"/>
    <s v="Second Class"/>
    <s v="HW-14935"/>
    <x v="304"/>
    <x v="1"/>
    <x v="0"/>
    <s v="Detroit"/>
    <x v="12"/>
    <n v="48205"/>
    <x v="2"/>
    <s v="OFF-AR-10000127"/>
    <x v="1"/>
    <x v="6"/>
    <x v="1195"/>
    <x v="1235"/>
    <n v="5"/>
    <n v="0"/>
    <x v="2074"/>
    <x v="2"/>
    <x v="0"/>
    <n v="0.5"/>
    <n v="0.05"/>
  </r>
  <r>
    <x v="7215"/>
    <s v="CA-2017-103072"/>
    <x v="874"/>
    <d v="2017-09-30T00:00:00"/>
    <s v="Second Class"/>
    <s v="HW-14935"/>
    <x v="304"/>
    <x v="1"/>
    <x v="0"/>
    <s v="Detroit"/>
    <x v="12"/>
    <n v="48205"/>
    <x v="2"/>
    <s v="OFF-PA-10003172"/>
    <x v="1"/>
    <x v="10"/>
    <x v="854"/>
    <x v="243"/>
    <n v="4"/>
    <n v="0"/>
    <x v="245"/>
    <x v="2"/>
    <x v="0"/>
    <n v="0.5"/>
    <n v="0.05"/>
  </r>
  <r>
    <x v="7216"/>
    <s v="CA-2017-150770"/>
    <x v="910"/>
    <d v="2017-05-06T00:00:00"/>
    <s v="First Class"/>
    <s v="LC-16870"/>
    <x v="48"/>
    <x v="0"/>
    <x v="0"/>
    <s v="San Francisco"/>
    <x v="1"/>
    <n v="94109"/>
    <x v="1"/>
    <s v="OFF-AR-10001246"/>
    <x v="1"/>
    <x v="6"/>
    <x v="455"/>
    <x v="138"/>
    <n v="3"/>
    <n v="0"/>
    <x v="4153"/>
    <x v="1"/>
    <x v="1"/>
    <n v="0.25"/>
    <n v="3.3333333333333333E-2"/>
  </r>
  <r>
    <x v="7217"/>
    <s v="CA-2017-150770"/>
    <x v="910"/>
    <d v="2017-05-06T00:00:00"/>
    <s v="First Class"/>
    <s v="LC-16870"/>
    <x v="48"/>
    <x v="0"/>
    <x v="0"/>
    <s v="San Francisco"/>
    <x v="1"/>
    <n v="94109"/>
    <x v="1"/>
    <s v="OFF-BI-10002026"/>
    <x v="1"/>
    <x v="8"/>
    <x v="1758"/>
    <x v="4854"/>
    <n v="2"/>
    <n v="0.2"/>
    <x v="5791"/>
    <x v="1"/>
    <x v="1"/>
    <n v="0.25"/>
    <n v="3.3333333333333333E-2"/>
  </r>
  <r>
    <x v="7218"/>
    <s v="CA-2017-150770"/>
    <x v="910"/>
    <d v="2017-05-06T00:00:00"/>
    <s v="First Class"/>
    <s v="LC-16870"/>
    <x v="48"/>
    <x v="0"/>
    <x v="0"/>
    <s v="San Francisco"/>
    <x v="1"/>
    <n v="94109"/>
    <x v="1"/>
    <s v="TEC-AC-10000844"/>
    <x v="2"/>
    <x v="11"/>
    <x v="106"/>
    <x v="2121"/>
    <n v="4"/>
    <n v="0"/>
    <x v="2285"/>
    <x v="1"/>
    <x v="1"/>
    <n v="0.25"/>
    <n v="3.3333333333333333E-2"/>
  </r>
  <r>
    <x v="7219"/>
    <s v="CA-2017-150770"/>
    <x v="910"/>
    <d v="2017-05-06T00:00:00"/>
    <s v="First Class"/>
    <s v="LC-16870"/>
    <x v="48"/>
    <x v="0"/>
    <x v="0"/>
    <s v="San Francisco"/>
    <x v="1"/>
    <n v="94109"/>
    <x v="1"/>
    <s v="OFF-BI-10001575"/>
    <x v="1"/>
    <x v="8"/>
    <x v="582"/>
    <x v="2000"/>
    <n v="2"/>
    <n v="0.2"/>
    <x v="5418"/>
    <x v="1"/>
    <x v="1"/>
    <n v="0.25"/>
    <n v="3.3333333333333333E-2"/>
  </r>
  <r>
    <x v="7220"/>
    <s v="CA-2019-154760"/>
    <x v="1152"/>
    <d v="2019-01-13T00:00:00"/>
    <s v="Standard Class"/>
    <s v="BP-11290"/>
    <x v="443"/>
    <x v="0"/>
    <x v="0"/>
    <s v="Philadelphia"/>
    <x v="9"/>
    <n v="19140"/>
    <x v="3"/>
    <s v="OFF-BI-10004632"/>
    <x v="1"/>
    <x v="8"/>
    <x v="569"/>
    <x v="4855"/>
    <n v="3"/>
    <n v="0.7"/>
    <x v="5792"/>
    <x v="3"/>
    <x v="0"/>
    <n v="1"/>
    <n v="6.25E-2"/>
  </r>
  <r>
    <x v="7221"/>
    <s v="US-2019-104437"/>
    <x v="678"/>
    <d v="2019-01-31T00:00:00"/>
    <s v="Standard Class"/>
    <s v="TG-21310"/>
    <x v="592"/>
    <x v="0"/>
    <x v="0"/>
    <s v="New York City"/>
    <x v="15"/>
    <n v="10035"/>
    <x v="3"/>
    <s v="TEC-PH-10000193"/>
    <x v="2"/>
    <x v="7"/>
    <x v="1664"/>
    <x v="4856"/>
    <n v="3"/>
    <n v="0"/>
    <x v="5793"/>
    <x v="3"/>
    <x v="0"/>
    <n v="1"/>
    <n v="0.1111111111111111"/>
  </r>
  <r>
    <x v="7222"/>
    <s v="CA-2019-113075"/>
    <x v="264"/>
    <d v="2019-09-06T00:00:00"/>
    <s v="Standard Class"/>
    <s v="MC-18100"/>
    <x v="498"/>
    <x v="0"/>
    <x v="0"/>
    <s v="Chicago"/>
    <x v="10"/>
    <n v="60623"/>
    <x v="2"/>
    <s v="TEC-AC-10003441"/>
    <x v="2"/>
    <x v="11"/>
    <x v="658"/>
    <x v="1390"/>
    <n v="3"/>
    <n v="0.2"/>
    <x v="5794"/>
    <x v="2"/>
    <x v="0"/>
    <n v="1"/>
    <n v="5.2631578947368418E-2"/>
  </r>
  <r>
    <x v="7223"/>
    <s v="CA-2018-109953"/>
    <x v="216"/>
    <d v="2018-07-18T00:00:00"/>
    <s v="Standard Class"/>
    <s v="RB-19360"/>
    <x v="181"/>
    <x v="0"/>
    <x v="0"/>
    <s v="San Francisco"/>
    <x v="1"/>
    <n v="94122"/>
    <x v="1"/>
    <s v="TEC-PH-10004093"/>
    <x v="2"/>
    <x v="7"/>
    <x v="40"/>
    <x v="4360"/>
    <n v="3"/>
    <n v="0.2"/>
    <x v="5795"/>
    <x v="1"/>
    <x v="0"/>
    <n v="0.33333333333333331"/>
    <n v="5.5555555555555552E-2"/>
  </r>
  <r>
    <x v="7224"/>
    <s v="CA-2018-109953"/>
    <x v="216"/>
    <d v="2018-07-18T00:00:00"/>
    <s v="Standard Class"/>
    <s v="RB-19360"/>
    <x v="181"/>
    <x v="0"/>
    <x v="0"/>
    <s v="San Francisco"/>
    <x v="1"/>
    <n v="94122"/>
    <x v="1"/>
    <s v="OFF-AP-10002998"/>
    <x v="1"/>
    <x v="9"/>
    <x v="1644"/>
    <x v="4857"/>
    <n v="7"/>
    <n v="0"/>
    <x v="5796"/>
    <x v="1"/>
    <x v="0"/>
    <n v="0.33333333333333331"/>
    <n v="5.5555555555555552E-2"/>
  </r>
  <r>
    <x v="7225"/>
    <s v="CA-2018-109953"/>
    <x v="216"/>
    <d v="2018-07-18T00:00:00"/>
    <s v="Standard Class"/>
    <s v="RB-19360"/>
    <x v="181"/>
    <x v="0"/>
    <x v="0"/>
    <s v="San Francisco"/>
    <x v="1"/>
    <n v="94122"/>
    <x v="1"/>
    <s v="FUR-FU-10000073"/>
    <x v="0"/>
    <x v="5"/>
    <x v="442"/>
    <x v="4858"/>
    <n v="4"/>
    <n v="0"/>
    <x v="5797"/>
    <x v="1"/>
    <x v="0"/>
    <n v="0.33333333333333331"/>
    <n v="5.5555555555555552E-2"/>
  </r>
  <r>
    <x v="7226"/>
    <s v="CA-2019-127397"/>
    <x v="642"/>
    <d v="2019-02-28T00:00:00"/>
    <s v="Standard Class"/>
    <s v="ES-14080"/>
    <x v="20"/>
    <x v="1"/>
    <x v="0"/>
    <s v="Philadelphia"/>
    <x v="9"/>
    <n v="19134"/>
    <x v="3"/>
    <s v="OFF-PA-10001125"/>
    <x v="1"/>
    <x v="10"/>
    <x v="1021"/>
    <x v="3971"/>
    <n v="5"/>
    <n v="0.2"/>
    <x v="5798"/>
    <x v="3"/>
    <x v="0"/>
    <n v="0.5"/>
    <n v="0.05"/>
  </r>
  <r>
    <x v="7227"/>
    <s v="CA-2019-127397"/>
    <x v="642"/>
    <d v="2019-02-28T00:00:00"/>
    <s v="Standard Class"/>
    <s v="ES-14080"/>
    <x v="20"/>
    <x v="1"/>
    <x v="0"/>
    <s v="Philadelphia"/>
    <x v="9"/>
    <n v="19134"/>
    <x v="3"/>
    <s v="TEC-AC-10003033"/>
    <x v="2"/>
    <x v="11"/>
    <x v="763"/>
    <x v="4859"/>
    <n v="5"/>
    <n v="0.2"/>
    <x v="5799"/>
    <x v="3"/>
    <x v="0"/>
    <n v="0.5"/>
    <n v="0.05"/>
  </r>
  <r>
    <x v="7228"/>
    <s v="CA-2016-157546"/>
    <x v="836"/>
    <d v="2016-07-22T00:00:00"/>
    <s v="First Class"/>
    <s v="RD-19720"/>
    <x v="742"/>
    <x v="0"/>
    <x v="0"/>
    <s v="San Francisco"/>
    <x v="1"/>
    <n v="94122"/>
    <x v="1"/>
    <s v="OFF-BI-10002498"/>
    <x v="1"/>
    <x v="8"/>
    <x v="440"/>
    <x v="4860"/>
    <n v="6"/>
    <n v="0.2"/>
    <x v="5800"/>
    <x v="1"/>
    <x v="0"/>
    <n v="0.5"/>
    <n v="0.05"/>
  </r>
  <r>
    <x v="7229"/>
    <s v="CA-2016-157546"/>
    <x v="836"/>
    <d v="2016-07-22T00:00:00"/>
    <s v="First Class"/>
    <s v="RD-19720"/>
    <x v="742"/>
    <x v="0"/>
    <x v="0"/>
    <s v="San Francisco"/>
    <x v="1"/>
    <n v="94122"/>
    <x v="1"/>
    <s v="OFF-PA-10004569"/>
    <x v="1"/>
    <x v="10"/>
    <x v="230"/>
    <x v="4861"/>
    <n v="3"/>
    <n v="0"/>
    <x v="5801"/>
    <x v="1"/>
    <x v="0"/>
    <n v="0.5"/>
    <n v="0.05"/>
  </r>
  <r>
    <x v="7230"/>
    <s v="CA-2019-153843"/>
    <x v="677"/>
    <d v="2019-03-15T00:00:00"/>
    <s v="First Class"/>
    <s v="SC-20380"/>
    <x v="618"/>
    <x v="0"/>
    <x v="0"/>
    <s v="Fairfield"/>
    <x v="29"/>
    <n v="6824"/>
    <x v="3"/>
    <s v="OFF-BI-10002353"/>
    <x v="1"/>
    <x v="8"/>
    <x v="1077"/>
    <x v="4862"/>
    <n v="2"/>
    <n v="0"/>
    <x v="5802"/>
    <x v="3"/>
    <x v="0"/>
    <n v="0.33333333333333331"/>
    <n v="0.05"/>
  </r>
  <r>
    <x v="7231"/>
    <s v="CA-2019-153843"/>
    <x v="677"/>
    <d v="2019-03-15T00:00:00"/>
    <s v="First Class"/>
    <s v="SC-20380"/>
    <x v="618"/>
    <x v="0"/>
    <x v="0"/>
    <s v="Fairfield"/>
    <x v="29"/>
    <n v="6824"/>
    <x v="3"/>
    <s v="OFF-AP-10001564"/>
    <x v="1"/>
    <x v="9"/>
    <x v="1768"/>
    <x v="4369"/>
    <n v="2"/>
    <n v="0"/>
    <x v="5119"/>
    <x v="3"/>
    <x v="0"/>
    <n v="0.33333333333333331"/>
    <n v="0.05"/>
  </r>
  <r>
    <x v="7232"/>
    <s v="CA-2019-153843"/>
    <x v="677"/>
    <d v="2019-03-15T00:00:00"/>
    <s v="First Class"/>
    <s v="SC-20380"/>
    <x v="618"/>
    <x v="0"/>
    <x v="0"/>
    <s v="Fairfield"/>
    <x v="29"/>
    <n v="6824"/>
    <x v="3"/>
    <s v="OFF-PA-10003673"/>
    <x v="1"/>
    <x v="10"/>
    <x v="980"/>
    <x v="3320"/>
    <n v="4"/>
    <n v="0"/>
    <x v="5803"/>
    <x v="3"/>
    <x v="0"/>
    <n v="0.33333333333333331"/>
    <n v="0.05"/>
  </r>
  <r>
    <x v="7233"/>
    <s v="CA-2018-137337"/>
    <x v="387"/>
    <d v="2018-03-12T00:00:00"/>
    <s v="Standard Class"/>
    <s v="GB-14575"/>
    <x v="673"/>
    <x v="0"/>
    <x v="0"/>
    <s v="New York City"/>
    <x v="15"/>
    <n v="10011"/>
    <x v="3"/>
    <s v="FUR-FU-10003347"/>
    <x v="0"/>
    <x v="5"/>
    <x v="379"/>
    <x v="4863"/>
    <n v="8"/>
    <n v="0"/>
    <x v="5804"/>
    <x v="3"/>
    <x v="0"/>
    <n v="0.33333333333333331"/>
    <n v="6.25E-2"/>
  </r>
  <r>
    <x v="7234"/>
    <s v="CA-2018-137337"/>
    <x v="387"/>
    <d v="2018-03-12T00:00:00"/>
    <s v="Standard Class"/>
    <s v="GB-14575"/>
    <x v="673"/>
    <x v="0"/>
    <x v="0"/>
    <s v="New York City"/>
    <x v="15"/>
    <n v="10011"/>
    <x v="3"/>
    <s v="OFF-PA-10001934"/>
    <x v="1"/>
    <x v="10"/>
    <x v="548"/>
    <x v="91"/>
    <n v="2"/>
    <n v="0"/>
    <x v="2056"/>
    <x v="3"/>
    <x v="0"/>
    <n v="0.33333333333333331"/>
    <n v="6.25E-2"/>
  </r>
  <r>
    <x v="7235"/>
    <s v="CA-2018-137337"/>
    <x v="387"/>
    <d v="2018-03-12T00:00:00"/>
    <s v="Standard Class"/>
    <s v="GB-14575"/>
    <x v="673"/>
    <x v="0"/>
    <x v="0"/>
    <s v="New York City"/>
    <x v="15"/>
    <n v="10011"/>
    <x v="3"/>
    <s v="OFF-BI-10000632"/>
    <x v="1"/>
    <x v="8"/>
    <x v="1297"/>
    <x v="1971"/>
    <n v="2"/>
    <n v="0.2"/>
    <x v="2122"/>
    <x v="3"/>
    <x v="0"/>
    <n v="0.33333333333333331"/>
    <n v="6.25E-2"/>
  </r>
  <r>
    <x v="7236"/>
    <s v="CA-2016-138737"/>
    <x v="1035"/>
    <d v="2016-12-10T00:00:00"/>
    <s v="First Class"/>
    <s v="FP-14320"/>
    <x v="224"/>
    <x v="0"/>
    <x v="0"/>
    <s v="Los Angeles"/>
    <x v="1"/>
    <n v="90049"/>
    <x v="1"/>
    <s v="OFF-AR-10003190"/>
    <x v="1"/>
    <x v="6"/>
    <x v="649"/>
    <x v="880"/>
    <n v="3"/>
    <n v="0"/>
    <x v="5805"/>
    <x v="1"/>
    <x v="0"/>
    <n v="1"/>
    <n v="7.1428571428571425E-2"/>
  </r>
  <r>
    <x v="7237"/>
    <s v="CA-2018-164924"/>
    <x v="212"/>
    <d v="2018-07-10T00:00:00"/>
    <s v="Same Day"/>
    <s v="EA-14035"/>
    <x v="105"/>
    <x v="1"/>
    <x v="0"/>
    <s v="Philadelphia"/>
    <x v="9"/>
    <n v="19143"/>
    <x v="3"/>
    <s v="TEC-MA-10000904"/>
    <x v="2"/>
    <x v="15"/>
    <x v="1805"/>
    <x v="4864"/>
    <n v="3"/>
    <n v="0.7"/>
    <x v="5806"/>
    <x v="3"/>
    <x v="0"/>
    <n v="1"/>
    <n v="0.04"/>
  </r>
  <r>
    <x v="7238"/>
    <s v="CA-2018-101651"/>
    <x v="435"/>
    <d v="2018-12-30T00:00:00"/>
    <s v="Standard Class"/>
    <s v="SC-20305"/>
    <x v="253"/>
    <x v="0"/>
    <x v="0"/>
    <s v="San Jose"/>
    <x v="1"/>
    <n v="95123"/>
    <x v="1"/>
    <s v="FUR-FU-10000771"/>
    <x v="0"/>
    <x v="5"/>
    <x v="1435"/>
    <x v="3384"/>
    <n v="7"/>
    <n v="0"/>
    <x v="5807"/>
    <x v="1"/>
    <x v="0"/>
    <n v="0.5"/>
    <n v="8.3333333333333329E-2"/>
  </r>
  <r>
    <x v="7239"/>
    <s v="CA-2018-101651"/>
    <x v="435"/>
    <d v="2018-12-30T00:00:00"/>
    <s v="Standard Class"/>
    <s v="SC-20305"/>
    <x v="253"/>
    <x v="0"/>
    <x v="0"/>
    <s v="San Jose"/>
    <x v="1"/>
    <n v="95123"/>
    <x v="1"/>
    <s v="OFF-EN-10001990"/>
    <x v="1"/>
    <x v="12"/>
    <x v="153"/>
    <x v="1500"/>
    <n v="7"/>
    <n v="0"/>
    <x v="5808"/>
    <x v="1"/>
    <x v="0"/>
    <n v="0.5"/>
    <n v="8.3333333333333329E-2"/>
  </r>
  <r>
    <x v="7240"/>
    <s v="CA-2019-136651"/>
    <x v="756"/>
    <d v="2019-04-25T00:00:00"/>
    <s v="Second Class"/>
    <s v="JF-15355"/>
    <x v="282"/>
    <x v="0"/>
    <x v="0"/>
    <s v="Pasadena"/>
    <x v="1"/>
    <n v="91104"/>
    <x v="1"/>
    <s v="FUR-FU-10002445"/>
    <x v="0"/>
    <x v="5"/>
    <x v="1448"/>
    <x v="3766"/>
    <n v="7"/>
    <n v="0"/>
    <x v="5809"/>
    <x v="1"/>
    <x v="1"/>
    <n v="0.33333333333333331"/>
    <n v="6.25E-2"/>
  </r>
  <r>
    <x v="7241"/>
    <s v="CA-2019-136651"/>
    <x v="756"/>
    <d v="2019-04-25T00:00:00"/>
    <s v="Second Class"/>
    <s v="JF-15355"/>
    <x v="282"/>
    <x v="0"/>
    <x v="0"/>
    <s v="Pasadena"/>
    <x v="1"/>
    <n v="91104"/>
    <x v="1"/>
    <s v="OFF-BI-10003638"/>
    <x v="1"/>
    <x v="8"/>
    <x v="612"/>
    <x v="4865"/>
    <n v="6"/>
    <n v="0.2"/>
    <x v="5810"/>
    <x v="1"/>
    <x v="1"/>
    <n v="0.33333333333333331"/>
    <n v="6.25E-2"/>
  </r>
  <r>
    <x v="7242"/>
    <s v="CA-2019-136651"/>
    <x v="756"/>
    <d v="2019-04-25T00:00:00"/>
    <s v="Second Class"/>
    <s v="JF-15355"/>
    <x v="282"/>
    <x v="0"/>
    <x v="0"/>
    <s v="Pasadena"/>
    <x v="1"/>
    <n v="91104"/>
    <x v="1"/>
    <s v="FUR-FU-10004864"/>
    <x v="0"/>
    <x v="5"/>
    <x v="1719"/>
    <x v="4866"/>
    <n v="2"/>
    <n v="0"/>
    <x v="5811"/>
    <x v="1"/>
    <x v="1"/>
    <n v="0.33333333333333331"/>
    <n v="6.25E-2"/>
  </r>
  <r>
    <x v="7243"/>
    <s v="CA-2019-118892"/>
    <x v="629"/>
    <d v="2019-08-22T00:00:00"/>
    <s v="Second Class"/>
    <s v="TP-21415"/>
    <x v="599"/>
    <x v="0"/>
    <x v="0"/>
    <s v="Philadelphia"/>
    <x v="9"/>
    <n v="19134"/>
    <x v="3"/>
    <s v="FUR-CH-10002024"/>
    <x v="0"/>
    <x v="1"/>
    <x v="483"/>
    <x v="4867"/>
    <n v="9"/>
    <n v="0.3"/>
    <x v="5812"/>
    <x v="3"/>
    <x v="0"/>
    <n v="1"/>
    <n v="0.1"/>
  </r>
  <r>
    <x v="7244"/>
    <s v="US-2019-151127"/>
    <x v="1053"/>
    <d v="2019-05-25T00:00:00"/>
    <s v="First Class"/>
    <s v="RL-19615"/>
    <x v="210"/>
    <x v="0"/>
    <x v="0"/>
    <s v="Los Angeles"/>
    <x v="1"/>
    <n v="90049"/>
    <x v="1"/>
    <s v="OFF-AR-10002445"/>
    <x v="1"/>
    <x v="6"/>
    <x v="1646"/>
    <x v="4868"/>
    <n v="7"/>
    <n v="0"/>
    <x v="5813"/>
    <x v="1"/>
    <x v="1"/>
    <n v="1"/>
    <n v="4.1666666666666664E-2"/>
  </r>
  <r>
    <x v="7245"/>
    <s v="CA-2019-145807"/>
    <x v="839"/>
    <d v="2019-02-13T00:00:00"/>
    <s v="Standard Class"/>
    <s v="SB-20170"/>
    <x v="641"/>
    <x v="0"/>
    <x v="0"/>
    <s v="Los Angeles"/>
    <x v="1"/>
    <n v="90032"/>
    <x v="1"/>
    <s v="OFF-ST-10001370"/>
    <x v="1"/>
    <x v="4"/>
    <x v="1032"/>
    <x v="1383"/>
    <n v="5"/>
    <n v="0"/>
    <x v="1449"/>
    <x v="1"/>
    <x v="0"/>
    <n v="1"/>
    <n v="0.14285714285714285"/>
  </r>
  <r>
    <x v="7246"/>
    <s v="US-2016-127978"/>
    <x v="223"/>
    <d v="2016-03-08T00:00:00"/>
    <s v="Standard Class"/>
    <s v="JS-15595"/>
    <x v="329"/>
    <x v="1"/>
    <x v="0"/>
    <s v="Columbus"/>
    <x v="24"/>
    <n v="43229"/>
    <x v="3"/>
    <s v="OFF-LA-10000305"/>
    <x v="1"/>
    <x v="2"/>
    <x v="1716"/>
    <x v="1150"/>
    <n v="3"/>
    <n v="0.2"/>
    <x v="1192"/>
    <x v="3"/>
    <x v="0"/>
    <n v="0.33333333333333331"/>
    <n v="0.125"/>
  </r>
  <r>
    <x v="7247"/>
    <s v="US-2016-127978"/>
    <x v="223"/>
    <d v="2016-03-08T00:00:00"/>
    <s v="Standard Class"/>
    <s v="JS-15595"/>
    <x v="329"/>
    <x v="1"/>
    <x v="0"/>
    <s v="Columbus"/>
    <x v="24"/>
    <n v="43229"/>
    <x v="3"/>
    <s v="FUR-BO-10001972"/>
    <x v="0"/>
    <x v="0"/>
    <x v="367"/>
    <x v="4869"/>
    <n v="5"/>
    <n v="0.5"/>
    <x v="5814"/>
    <x v="3"/>
    <x v="0"/>
    <n v="0.33333333333333331"/>
    <n v="0.125"/>
  </r>
  <r>
    <x v="7248"/>
    <s v="US-2016-127978"/>
    <x v="223"/>
    <d v="2016-03-08T00:00:00"/>
    <s v="Standard Class"/>
    <s v="JS-15595"/>
    <x v="329"/>
    <x v="1"/>
    <x v="0"/>
    <s v="Columbus"/>
    <x v="24"/>
    <n v="43229"/>
    <x v="3"/>
    <s v="OFF-ST-10002486"/>
    <x v="1"/>
    <x v="4"/>
    <x v="700"/>
    <x v="4870"/>
    <n v="8"/>
    <n v="0.2"/>
    <x v="5815"/>
    <x v="3"/>
    <x v="0"/>
    <n v="0.33333333333333331"/>
    <n v="0.125"/>
  </r>
  <r>
    <x v="7249"/>
    <s v="CA-2017-158491"/>
    <x v="593"/>
    <d v="2017-06-09T00:00:00"/>
    <s v="Second Class"/>
    <s v="BP-11155"/>
    <x v="669"/>
    <x v="0"/>
    <x v="0"/>
    <s v="Los Angeles"/>
    <x v="1"/>
    <n v="90008"/>
    <x v="1"/>
    <s v="TEC-AC-10001874"/>
    <x v="2"/>
    <x v="11"/>
    <x v="1571"/>
    <x v="1006"/>
    <n v="2"/>
    <n v="0"/>
    <x v="5816"/>
    <x v="1"/>
    <x v="0"/>
    <n v="0.5"/>
    <n v="9.0909090909090912E-2"/>
  </r>
  <r>
    <x v="7250"/>
    <s v="CA-2017-158491"/>
    <x v="593"/>
    <d v="2017-06-09T00:00:00"/>
    <s v="Second Class"/>
    <s v="BP-11155"/>
    <x v="669"/>
    <x v="0"/>
    <x v="0"/>
    <s v="Los Angeles"/>
    <x v="1"/>
    <n v="90008"/>
    <x v="1"/>
    <s v="TEC-AC-10003870"/>
    <x v="2"/>
    <x v="11"/>
    <x v="1727"/>
    <x v="4871"/>
    <n v="3"/>
    <n v="0"/>
    <x v="5817"/>
    <x v="1"/>
    <x v="0"/>
    <n v="0.5"/>
    <n v="9.0909090909090912E-2"/>
  </r>
  <r>
    <x v="7251"/>
    <s v="CA-2018-116764"/>
    <x v="278"/>
    <d v="2018-09-02T00:00:00"/>
    <s v="Standard Class"/>
    <s v="EM-13825"/>
    <x v="605"/>
    <x v="1"/>
    <x v="0"/>
    <s v="Hollywood"/>
    <x v="2"/>
    <n v="33021"/>
    <x v="0"/>
    <s v="OFF-LA-10002473"/>
    <x v="1"/>
    <x v="2"/>
    <x v="1806"/>
    <x v="2145"/>
    <n v="4"/>
    <n v="0.2"/>
    <x v="2311"/>
    <x v="0"/>
    <x v="0"/>
    <n v="1"/>
    <n v="6.25E-2"/>
  </r>
  <r>
    <x v="7252"/>
    <s v="CA-2018-152457"/>
    <x v="126"/>
    <d v="2018-09-18T00:00:00"/>
    <s v="Standard Class"/>
    <s v="SC-20695"/>
    <x v="281"/>
    <x v="1"/>
    <x v="0"/>
    <s v="Roseville"/>
    <x v="12"/>
    <n v="48066"/>
    <x v="2"/>
    <s v="OFF-PA-10003790"/>
    <x v="1"/>
    <x v="10"/>
    <x v="1259"/>
    <x v="4243"/>
    <n v="3"/>
    <n v="0"/>
    <x v="4951"/>
    <x v="2"/>
    <x v="0"/>
    <n v="1"/>
    <n v="7.1428571428571425E-2"/>
  </r>
  <r>
    <x v="7253"/>
    <s v="CA-2018-152730"/>
    <x v="198"/>
    <d v="2018-06-04T00:00:00"/>
    <s v="Standard Class"/>
    <s v="EM-14140"/>
    <x v="670"/>
    <x v="2"/>
    <x v="0"/>
    <s v="Superior"/>
    <x v="6"/>
    <n v="54880"/>
    <x v="2"/>
    <s v="OFF-AP-10002684"/>
    <x v="1"/>
    <x v="9"/>
    <x v="167"/>
    <x v="4872"/>
    <n v="3"/>
    <n v="0"/>
    <x v="5818"/>
    <x v="2"/>
    <x v="0"/>
    <n v="0.125"/>
    <n v="4.7619047619047616E-2"/>
  </r>
  <r>
    <x v="7254"/>
    <s v="CA-2018-152730"/>
    <x v="198"/>
    <d v="2018-06-04T00:00:00"/>
    <s v="Standard Class"/>
    <s v="EM-14140"/>
    <x v="670"/>
    <x v="2"/>
    <x v="0"/>
    <s v="Superior"/>
    <x v="6"/>
    <n v="54880"/>
    <x v="2"/>
    <s v="FUR-FU-10001037"/>
    <x v="0"/>
    <x v="5"/>
    <x v="1169"/>
    <x v="4625"/>
    <n v="5"/>
    <n v="0"/>
    <x v="5819"/>
    <x v="2"/>
    <x v="0"/>
    <n v="0.125"/>
    <n v="4.7619047619047616E-2"/>
  </r>
  <r>
    <x v="7255"/>
    <s v="CA-2018-152730"/>
    <x v="198"/>
    <d v="2018-06-04T00:00:00"/>
    <s v="Standard Class"/>
    <s v="EM-14140"/>
    <x v="670"/>
    <x v="2"/>
    <x v="0"/>
    <s v="Superior"/>
    <x v="6"/>
    <n v="54880"/>
    <x v="2"/>
    <s v="OFF-ST-10000876"/>
    <x v="1"/>
    <x v="4"/>
    <x v="254"/>
    <x v="4873"/>
    <n v="4"/>
    <n v="0"/>
    <x v="5820"/>
    <x v="2"/>
    <x v="0"/>
    <n v="0.125"/>
    <n v="4.7619047619047616E-2"/>
  </r>
  <r>
    <x v="7256"/>
    <s v="CA-2018-152730"/>
    <x v="198"/>
    <d v="2018-06-04T00:00:00"/>
    <s v="Standard Class"/>
    <s v="EM-14140"/>
    <x v="670"/>
    <x v="2"/>
    <x v="0"/>
    <s v="Superior"/>
    <x v="6"/>
    <n v="54880"/>
    <x v="2"/>
    <s v="OFF-AR-10003732"/>
    <x v="1"/>
    <x v="6"/>
    <x v="324"/>
    <x v="348"/>
    <n v="2"/>
    <n v="0"/>
    <x v="356"/>
    <x v="2"/>
    <x v="0"/>
    <n v="0.125"/>
    <n v="4.7619047619047616E-2"/>
  </r>
  <r>
    <x v="7257"/>
    <s v="CA-2018-152730"/>
    <x v="198"/>
    <d v="2018-06-04T00:00:00"/>
    <s v="Standard Class"/>
    <s v="EM-14140"/>
    <x v="670"/>
    <x v="2"/>
    <x v="0"/>
    <s v="Superior"/>
    <x v="6"/>
    <n v="54880"/>
    <x v="2"/>
    <s v="OFF-PA-10000994"/>
    <x v="1"/>
    <x v="10"/>
    <x v="913"/>
    <x v="2713"/>
    <n v="6"/>
    <n v="0"/>
    <x v="3005"/>
    <x v="2"/>
    <x v="0"/>
    <n v="0.125"/>
    <n v="4.7619047619047616E-2"/>
  </r>
  <r>
    <x v="7258"/>
    <s v="CA-2018-152730"/>
    <x v="198"/>
    <d v="2018-06-04T00:00:00"/>
    <s v="Standard Class"/>
    <s v="EM-14140"/>
    <x v="670"/>
    <x v="2"/>
    <x v="0"/>
    <s v="Superior"/>
    <x v="6"/>
    <n v="54880"/>
    <x v="2"/>
    <s v="OFF-AR-10000940"/>
    <x v="1"/>
    <x v="6"/>
    <x v="135"/>
    <x v="456"/>
    <n v="5"/>
    <n v="0"/>
    <x v="4274"/>
    <x v="2"/>
    <x v="0"/>
    <n v="0.125"/>
    <n v="4.7619047619047616E-2"/>
  </r>
  <r>
    <x v="7259"/>
    <s v="CA-2018-152730"/>
    <x v="198"/>
    <d v="2018-06-04T00:00:00"/>
    <s v="Standard Class"/>
    <s v="EM-14140"/>
    <x v="670"/>
    <x v="2"/>
    <x v="0"/>
    <s v="Superior"/>
    <x v="6"/>
    <n v="54880"/>
    <x v="2"/>
    <s v="OFF-PA-10004888"/>
    <x v="1"/>
    <x v="10"/>
    <x v="968"/>
    <x v="1568"/>
    <n v="7"/>
    <n v="0"/>
    <x v="1657"/>
    <x v="2"/>
    <x v="0"/>
    <n v="0.125"/>
    <n v="4.7619047619047616E-2"/>
  </r>
  <r>
    <x v="7260"/>
    <s v="CA-2018-152730"/>
    <x v="198"/>
    <d v="2018-06-04T00:00:00"/>
    <s v="Standard Class"/>
    <s v="EM-14140"/>
    <x v="670"/>
    <x v="2"/>
    <x v="0"/>
    <s v="Superior"/>
    <x v="6"/>
    <n v="54880"/>
    <x v="2"/>
    <s v="TEC-PH-10000441"/>
    <x v="2"/>
    <x v="7"/>
    <x v="1055"/>
    <x v="4874"/>
    <n v="1"/>
    <n v="0"/>
    <x v="5821"/>
    <x v="2"/>
    <x v="0"/>
    <n v="0.125"/>
    <n v="4.7619047619047616E-2"/>
  </r>
  <r>
    <x v="7261"/>
    <s v="CA-2019-137001"/>
    <x v="193"/>
    <d v="2019-06-13T00:00:00"/>
    <s v="Second Class"/>
    <s v="GZ-14545"/>
    <x v="433"/>
    <x v="1"/>
    <x v="0"/>
    <s v="Thousand Oaks"/>
    <x v="1"/>
    <n v="91360"/>
    <x v="1"/>
    <s v="OFF-AR-10001231"/>
    <x v="1"/>
    <x v="6"/>
    <x v="1695"/>
    <x v="4875"/>
    <n v="7"/>
    <n v="0"/>
    <x v="5822"/>
    <x v="1"/>
    <x v="0"/>
    <n v="1"/>
    <n v="0.2"/>
  </r>
  <r>
    <x v="7262"/>
    <s v="CA-2019-156363"/>
    <x v="760"/>
    <d v="2019-10-28T00:00:00"/>
    <s v="Standard Class"/>
    <s v="ML-17395"/>
    <x v="504"/>
    <x v="1"/>
    <x v="0"/>
    <s v="Philadelphia"/>
    <x v="9"/>
    <n v="19134"/>
    <x v="3"/>
    <s v="TEC-PH-10003988"/>
    <x v="2"/>
    <x v="7"/>
    <x v="47"/>
    <x v="404"/>
    <n v="5"/>
    <n v="0.4"/>
    <x v="5823"/>
    <x v="3"/>
    <x v="0"/>
    <n v="0.5"/>
    <n v="0.05"/>
  </r>
  <r>
    <x v="7263"/>
    <s v="CA-2019-156363"/>
    <x v="760"/>
    <d v="2019-10-28T00:00:00"/>
    <s v="Standard Class"/>
    <s v="ML-17395"/>
    <x v="504"/>
    <x v="1"/>
    <x v="0"/>
    <s v="Philadelphia"/>
    <x v="9"/>
    <n v="19134"/>
    <x v="3"/>
    <s v="OFF-EN-10003068"/>
    <x v="1"/>
    <x v="12"/>
    <x v="1641"/>
    <x v="2511"/>
    <n v="4"/>
    <n v="0.2"/>
    <x v="5824"/>
    <x v="3"/>
    <x v="0"/>
    <n v="0.5"/>
    <n v="0.05"/>
  </r>
  <r>
    <x v="7264"/>
    <s v="CA-2019-122056"/>
    <x v="487"/>
    <d v="2019-06-17T00:00:00"/>
    <s v="Standard Class"/>
    <s v="PG-18895"/>
    <x v="38"/>
    <x v="0"/>
    <x v="0"/>
    <s v="Springfield"/>
    <x v="17"/>
    <n v="22153"/>
    <x v="0"/>
    <s v="OFF-AR-10004260"/>
    <x v="1"/>
    <x v="6"/>
    <x v="1490"/>
    <x v="2570"/>
    <n v="7"/>
    <n v="0"/>
    <x v="2818"/>
    <x v="0"/>
    <x v="0"/>
    <n v="1"/>
    <n v="5.8823529411764705E-2"/>
  </r>
  <r>
    <x v="7265"/>
    <s v="US-2016-143721"/>
    <x v="533"/>
    <d v="2016-11-26T00:00:00"/>
    <s v="Second Class"/>
    <s v="DK-12835"/>
    <x v="460"/>
    <x v="1"/>
    <x v="0"/>
    <s v="Houston"/>
    <x v="5"/>
    <n v="77095"/>
    <x v="2"/>
    <s v="FUR-CH-10001973"/>
    <x v="0"/>
    <x v="1"/>
    <x v="905"/>
    <x v="1177"/>
    <n v="2"/>
    <n v="0.3"/>
    <x v="5825"/>
    <x v="2"/>
    <x v="0"/>
    <n v="1"/>
    <n v="3.7037037037037035E-2"/>
  </r>
  <r>
    <x v="7266"/>
    <s v="CA-2019-122987"/>
    <x v="1153"/>
    <d v="2019-08-16T00:00:00"/>
    <s v="Same Day"/>
    <s v="SJ-20215"/>
    <x v="695"/>
    <x v="0"/>
    <x v="0"/>
    <s v="Columbia"/>
    <x v="18"/>
    <n v="38401"/>
    <x v="0"/>
    <s v="OFF-BI-10002824"/>
    <x v="1"/>
    <x v="8"/>
    <x v="528"/>
    <x v="4876"/>
    <n v="3"/>
    <n v="0.7"/>
    <x v="5826"/>
    <x v="0"/>
    <x v="0"/>
    <n v="0.5"/>
    <n v="0.1"/>
  </r>
  <r>
    <x v="7267"/>
    <s v="CA-2019-122987"/>
    <x v="1153"/>
    <d v="2019-08-16T00:00:00"/>
    <s v="Same Day"/>
    <s v="SJ-20215"/>
    <x v="695"/>
    <x v="0"/>
    <x v="0"/>
    <s v="Columbia"/>
    <x v="18"/>
    <n v="38401"/>
    <x v="0"/>
    <s v="OFF-ST-10004950"/>
    <x v="1"/>
    <x v="4"/>
    <x v="1009"/>
    <x v="1743"/>
    <n v="4"/>
    <n v="0.2"/>
    <x v="5827"/>
    <x v="0"/>
    <x v="0"/>
    <n v="0.5"/>
    <n v="0.1"/>
  </r>
  <r>
    <x v="7268"/>
    <s v="CA-2018-133368"/>
    <x v="1154"/>
    <d v="2018-01-20T00:00:00"/>
    <s v="Standard Class"/>
    <s v="AG-10675"/>
    <x v="165"/>
    <x v="0"/>
    <x v="0"/>
    <s v="Concord"/>
    <x v="3"/>
    <n v="28027"/>
    <x v="0"/>
    <s v="OFF-PA-10004039"/>
    <x v="1"/>
    <x v="10"/>
    <x v="1547"/>
    <x v="2879"/>
    <n v="2"/>
    <n v="0.2"/>
    <x v="3201"/>
    <x v="0"/>
    <x v="1"/>
    <n v="0.5"/>
    <n v="6.6666666666666666E-2"/>
  </r>
  <r>
    <x v="7269"/>
    <s v="CA-2018-133368"/>
    <x v="1154"/>
    <d v="2018-01-20T00:00:00"/>
    <s v="Standard Class"/>
    <s v="AG-10675"/>
    <x v="165"/>
    <x v="0"/>
    <x v="0"/>
    <s v="Concord"/>
    <x v="3"/>
    <n v="28027"/>
    <x v="0"/>
    <s v="FUR-FU-10003374"/>
    <x v="0"/>
    <x v="5"/>
    <x v="1807"/>
    <x v="4877"/>
    <n v="8"/>
    <n v="0.2"/>
    <x v="5828"/>
    <x v="0"/>
    <x v="1"/>
    <n v="0.5"/>
    <n v="6.6666666666666666E-2"/>
  </r>
  <r>
    <x v="7270"/>
    <s v="CA-2018-123337"/>
    <x v="1142"/>
    <d v="2018-09-22T00:00:00"/>
    <s v="Standard Class"/>
    <s v="KD-16495"/>
    <x v="470"/>
    <x v="1"/>
    <x v="0"/>
    <s v="San Jose"/>
    <x v="1"/>
    <n v="95123"/>
    <x v="1"/>
    <s v="FUR-BO-10001918"/>
    <x v="0"/>
    <x v="0"/>
    <x v="1149"/>
    <x v="4878"/>
    <n v="2"/>
    <n v="0.15"/>
    <x v="5829"/>
    <x v="1"/>
    <x v="0"/>
    <n v="0.5"/>
    <n v="3.5714285714285712E-2"/>
  </r>
  <r>
    <x v="7271"/>
    <s v="CA-2018-123337"/>
    <x v="1142"/>
    <d v="2018-09-22T00:00:00"/>
    <s v="Standard Class"/>
    <s v="KD-16495"/>
    <x v="470"/>
    <x v="1"/>
    <x v="0"/>
    <s v="San Jose"/>
    <x v="1"/>
    <n v="95123"/>
    <x v="1"/>
    <s v="OFF-AP-10002287"/>
    <x v="1"/>
    <x v="9"/>
    <x v="1283"/>
    <x v="2053"/>
    <n v="4"/>
    <n v="0"/>
    <x v="5535"/>
    <x v="1"/>
    <x v="0"/>
    <n v="0.5"/>
    <n v="3.5714285714285712E-2"/>
  </r>
  <r>
    <x v="7272"/>
    <s v="US-2018-150357"/>
    <x v="1155"/>
    <d v="2018-10-14T00:00:00"/>
    <s v="Standard Class"/>
    <s v="EB-13975"/>
    <x v="424"/>
    <x v="1"/>
    <x v="0"/>
    <s v="Greensboro"/>
    <x v="3"/>
    <n v="27405"/>
    <x v="0"/>
    <s v="OFF-SU-10004498"/>
    <x v="1"/>
    <x v="14"/>
    <x v="505"/>
    <x v="4879"/>
    <n v="2"/>
    <n v="0.2"/>
    <x v="5830"/>
    <x v="0"/>
    <x v="0"/>
    <n v="0.5"/>
    <n v="0.16666666666666666"/>
  </r>
  <r>
    <x v="7273"/>
    <s v="US-2018-150357"/>
    <x v="1155"/>
    <d v="2018-10-14T00:00:00"/>
    <s v="Standard Class"/>
    <s v="EB-13975"/>
    <x v="424"/>
    <x v="1"/>
    <x v="0"/>
    <s v="Greensboro"/>
    <x v="3"/>
    <n v="27405"/>
    <x v="0"/>
    <s v="OFF-BI-10002557"/>
    <x v="1"/>
    <x v="8"/>
    <x v="249"/>
    <x v="4880"/>
    <n v="3"/>
    <n v="0.7"/>
    <x v="5831"/>
    <x v="0"/>
    <x v="0"/>
    <n v="0.5"/>
    <n v="0.16666666666666666"/>
  </r>
  <r>
    <x v="7274"/>
    <s v="CA-2017-144519"/>
    <x v="50"/>
    <d v="2017-11-17T00:00:00"/>
    <s v="Standard Class"/>
    <s v="AW-10930"/>
    <x v="585"/>
    <x v="2"/>
    <x v="0"/>
    <s v="Helena"/>
    <x v="37"/>
    <n v="59601"/>
    <x v="1"/>
    <s v="TEC-PH-10004908"/>
    <x v="2"/>
    <x v="7"/>
    <x v="1483"/>
    <x v="107"/>
    <n v="5"/>
    <n v="0.2"/>
    <x v="5182"/>
    <x v="1"/>
    <x v="0"/>
    <n v="0.5"/>
    <n v="6.25E-2"/>
  </r>
  <r>
    <x v="7275"/>
    <s v="CA-2017-144519"/>
    <x v="50"/>
    <d v="2017-11-17T00:00:00"/>
    <s v="Standard Class"/>
    <s v="AW-10930"/>
    <x v="585"/>
    <x v="2"/>
    <x v="0"/>
    <s v="Helena"/>
    <x v="37"/>
    <n v="59601"/>
    <x v="1"/>
    <s v="FUR-FU-10000794"/>
    <x v="0"/>
    <x v="5"/>
    <x v="645"/>
    <x v="4881"/>
    <n v="7"/>
    <n v="0"/>
    <x v="5832"/>
    <x v="1"/>
    <x v="0"/>
    <n v="0.5"/>
    <n v="6.25E-2"/>
  </r>
  <r>
    <x v="7276"/>
    <s v="CA-2016-120670"/>
    <x v="981"/>
    <d v="2016-11-06T00:00:00"/>
    <s v="Standard Class"/>
    <s v="JK-16120"/>
    <x v="451"/>
    <x v="2"/>
    <x v="0"/>
    <s v="Fort Lauderdale"/>
    <x v="2"/>
    <n v="33311"/>
    <x v="0"/>
    <s v="TEC-AC-10004171"/>
    <x v="2"/>
    <x v="11"/>
    <x v="1321"/>
    <x v="4882"/>
    <n v="10"/>
    <n v="0.2"/>
    <x v="5833"/>
    <x v="0"/>
    <x v="0"/>
    <n v="1"/>
    <n v="5.8823529411764705E-2"/>
  </r>
  <r>
    <x v="7277"/>
    <s v="CA-2018-157217"/>
    <x v="1080"/>
    <d v="2018-07-21T00:00:00"/>
    <s v="First Class"/>
    <s v="TC-21535"/>
    <x v="426"/>
    <x v="2"/>
    <x v="0"/>
    <s v="San Francisco"/>
    <x v="1"/>
    <n v="94110"/>
    <x v="1"/>
    <s v="TEC-PH-10002070"/>
    <x v="2"/>
    <x v="7"/>
    <x v="1794"/>
    <x v="4883"/>
    <n v="2"/>
    <n v="0.2"/>
    <x v="5834"/>
    <x v="1"/>
    <x v="0"/>
    <n v="0.5"/>
    <n v="0.1"/>
  </r>
  <r>
    <x v="7278"/>
    <s v="CA-2018-157217"/>
    <x v="1080"/>
    <d v="2018-07-21T00:00:00"/>
    <s v="First Class"/>
    <s v="TC-21535"/>
    <x v="426"/>
    <x v="2"/>
    <x v="0"/>
    <s v="San Francisco"/>
    <x v="1"/>
    <n v="94110"/>
    <x v="1"/>
    <s v="TEC-AC-10003095"/>
    <x v="2"/>
    <x v="11"/>
    <x v="1286"/>
    <x v="1948"/>
    <n v="3"/>
    <n v="0"/>
    <x v="2099"/>
    <x v="1"/>
    <x v="0"/>
    <n v="0.5"/>
    <n v="0.1"/>
  </r>
  <r>
    <x v="7279"/>
    <s v="CA-2018-108224"/>
    <x v="675"/>
    <d v="2018-05-14T00:00:00"/>
    <s v="Same Day"/>
    <s v="TH-21235"/>
    <x v="260"/>
    <x v="1"/>
    <x v="0"/>
    <s v="Yuma"/>
    <x v="16"/>
    <n v="85364"/>
    <x v="1"/>
    <s v="TEC-AC-10003832"/>
    <x v="2"/>
    <x v="11"/>
    <x v="463"/>
    <x v="4884"/>
    <n v="7"/>
    <n v="0.2"/>
    <x v="5835"/>
    <x v="1"/>
    <x v="0"/>
    <n v="1"/>
    <n v="7.6923076923076927E-2"/>
  </r>
  <r>
    <x v="7280"/>
    <s v="CA-2017-162782"/>
    <x v="780"/>
    <d v="2017-02-27T00:00:00"/>
    <s v="Standard Class"/>
    <s v="PW-19240"/>
    <x v="617"/>
    <x v="0"/>
    <x v="0"/>
    <s v="Columbia"/>
    <x v="39"/>
    <n v="21044"/>
    <x v="3"/>
    <s v="OFF-BI-10003527"/>
    <x v="1"/>
    <x v="8"/>
    <x v="451"/>
    <x v="4885"/>
    <n v="2"/>
    <n v="0"/>
    <x v="5836"/>
    <x v="3"/>
    <x v="0"/>
    <n v="1"/>
    <n v="8.3333333333333329E-2"/>
  </r>
  <r>
    <x v="7281"/>
    <s v="CA-2019-159282"/>
    <x v="524"/>
    <d v="2019-10-21T00:00:00"/>
    <s v="Standard Class"/>
    <s v="GH-14410"/>
    <x v="689"/>
    <x v="2"/>
    <x v="0"/>
    <s v="Yuma"/>
    <x v="16"/>
    <n v="85364"/>
    <x v="1"/>
    <s v="TEC-MA-10001148"/>
    <x v="2"/>
    <x v="15"/>
    <x v="207"/>
    <x v="4886"/>
    <n v="5"/>
    <n v="0.7"/>
    <x v="5837"/>
    <x v="1"/>
    <x v="0"/>
    <n v="1"/>
    <n v="5.8823529411764705E-2"/>
  </r>
  <r>
    <x v="7282"/>
    <s v="CA-2019-155936"/>
    <x v="738"/>
    <d v="2019-06-29T00:00:00"/>
    <s v="Standard Class"/>
    <s v="JK-15730"/>
    <x v="300"/>
    <x v="0"/>
    <x v="0"/>
    <s v="Chicago"/>
    <x v="10"/>
    <n v="60653"/>
    <x v="2"/>
    <s v="OFF-BI-10002432"/>
    <x v="1"/>
    <x v="8"/>
    <x v="875"/>
    <x v="4887"/>
    <n v="3"/>
    <n v="0.8"/>
    <x v="5838"/>
    <x v="2"/>
    <x v="0"/>
    <n v="1"/>
    <n v="0.05"/>
  </r>
  <r>
    <x v="7283"/>
    <s v="CA-2019-169439"/>
    <x v="428"/>
    <d v="2019-09-13T00:00:00"/>
    <s v="Standard Class"/>
    <s v="LC-17140"/>
    <x v="95"/>
    <x v="0"/>
    <x v="0"/>
    <s v="Cleveland"/>
    <x v="24"/>
    <n v="44105"/>
    <x v="3"/>
    <s v="OFF-AR-10001374"/>
    <x v="1"/>
    <x v="6"/>
    <x v="313"/>
    <x v="233"/>
    <n v="5"/>
    <n v="0.2"/>
    <x v="5839"/>
    <x v="3"/>
    <x v="0"/>
    <n v="0.5"/>
    <n v="5.2631578947368418E-2"/>
  </r>
  <r>
    <x v="7284"/>
    <s v="CA-2019-169439"/>
    <x v="428"/>
    <d v="2019-09-13T00:00:00"/>
    <s v="Standard Class"/>
    <s v="LC-17140"/>
    <x v="95"/>
    <x v="0"/>
    <x v="0"/>
    <s v="Cleveland"/>
    <x v="24"/>
    <n v="44105"/>
    <x v="3"/>
    <s v="FUR-FU-10000723"/>
    <x v="0"/>
    <x v="5"/>
    <x v="480"/>
    <x v="520"/>
    <n v="2"/>
    <n v="0.2"/>
    <x v="5840"/>
    <x v="3"/>
    <x v="0"/>
    <n v="0.5"/>
    <n v="5.2631578947368418E-2"/>
  </r>
  <r>
    <x v="7285"/>
    <s v="CA-2019-151183"/>
    <x v="336"/>
    <d v="2019-10-19T00:00:00"/>
    <s v="Standard Class"/>
    <s v="BK-11260"/>
    <x v="318"/>
    <x v="0"/>
    <x v="0"/>
    <s v="San Francisco"/>
    <x v="1"/>
    <n v="94110"/>
    <x v="1"/>
    <s v="TEC-AC-10003614"/>
    <x v="2"/>
    <x v="11"/>
    <x v="567"/>
    <x v="4888"/>
    <n v="4"/>
    <n v="0"/>
    <x v="5841"/>
    <x v="1"/>
    <x v="0"/>
    <n v="1"/>
    <n v="6.25E-2"/>
  </r>
  <r>
    <x v="7286"/>
    <s v="CA-2018-149965"/>
    <x v="23"/>
    <d v="2018-06-25T00:00:00"/>
    <s v="Standard Class"/>
    <s v="BS-11365"/>
    <x v="740"/>
    <x v="1"/>
    <x v="0"/>
    <s v="Oklahoma City"/>
    <x v="26"/>
    <n v="73120"/>
    <x v="2"/>
    <s v="TEC-AC-10004877"/>
    <x v="2"/>
    <x v="11"/>
    <x v="1679"/>
    <x v="4889"/>
    <n v="1"/>
    <n v="0"/>
    <x v="5842"/>
    <x v="2"/>
    <x v="0"/>
    <n v="0.5"/>
    <n v="0.1111111111111111"/>
  </r>
  <r>
    <x v="7287"/>
    <s v="CA-2018-149965"/>
    <x v="23"/>
    <d v="2018-06-25T00:00:00"/>
    <s v="Standard Class"/>
    <s v="BS-11365"/>
    <x v="740"/>
    <x v="1"/>
    <x v="0"/>
    <s v="Oklahoma City"/>
    <x v="26"/>
    <n v="73120"/>
    <x v="2"/>
    <s v="FUR-FU-10004270"/>
    <x v="0"/>
    <x v="5"/>
    <x v="1381"/>
    <x v="2206"/>
    <n v="3"/>
    <n v="0"/>
    <x v="2380"/>
    <x v="2"/>
    <x v="0"/>
    <n v="0.5"/>
    <n v="0.1111111111111111"/>
  </r>
  <r>
    <x v="7288"/>
    <s v="CA-2016-158281"/>
    <x v="814"/>
    <d v="2016-09-07T00:00:00"/>
    <s v="Standard Class"/>
    <s v="AG-10525"/>
    <x v="132"/>
    <x v="1"/>
    <x v="0"/>
    <s v="Houston"/>
    <x v="5"/>
    <n v="77095"/>
    <x v="2"/>
    <s v="TEC-MA-10002210"/>
    <x v="2"/>
    <x v="15"/>
    <x v="1375"/>
    <x v="4890"/>
    <n v="3"/>
    <n v="0.4"/>
    <x v="5843"/>
    <x v="2"/>
    <x v="0"/>
    <n v="1"/>
    <n v="0.1111111111111111"/>
  </r>
  <r>
    <x v="7289"/>
    <s v="CA-2018-153661"/>
    <x v="806"/>
    <d v="2018-01-31T00:00:00"/>
    <s v="First Class"/>
    <s v="SC-20725"/>
    <x v="56"/>
    <x v="0"/>
    <x v="0"/>
    <s v="San Francisco"/>
    <x v="1"/>
    <n v="94122"/>
    <x v="1"/>
    <s v="OFF-ST-10000675"/>
    <x v="1"/>
    <x v="4"/>
    <x v="298"/>
    <x v="2412"/>
    <n v="9"/>
    <n v="0"/>
    <x v="2628"/>
    <x v="1"/>
    <x v="0"/>
    <n v="0.33333333333333331"/>
    <n v="3.8461538461538464E-2"/>
  </r>
  <r>
    <x v="7290"/>
    <s v="CA-2018-153661"/>
    <x v="806"/>
    <d v="2018-01-31T00:00:00"/>
    <s v="First Class"/>
    <s v="SC-20725"/>
    <x v="56"/>
    <x v="0"/>
    <x v="0"/>
    <s v="San Francisco"/>
    <x v="1"/>
    <n v="94122"/>
    <x v="1"/>
    <s v="OFF-BI-10004781"/>
    <x v="1"/>
    <x v="8"/>
    <x v="133"/>
    <x v="4891"/>
    <n v="2"/>
    <n v="0.2"/>
    <x v="5844"/>
    <x v="1"/>
    <x v="0"/>
    <n v="0.33333333333333331"/>
    <n v="3.8461538461538464E-2"/>
  </r>
  <r>
    <x v="7291"/>
    <s v="CA-2018-153661"/>
    <x v="806"/>
    <d v="2018-01-31T00:00:00"/>
    <s v="First Class"/>
    <s v="SC-20725"/>
    <x v="56"/>
    <x v="0"/>
    <x v="0"/>
    <s v="San Francisco"/>
    <x v="1"/>
    <n v="94122"/>
    <x v="1"/>
    <s v="OFF-LA-10004689"/>
    <x v="1"/>
    <x v="2"/>
    <x v="264"/>
    <x v="4892"/>
    <n v="9"/>
    <n v="0"/>
    <x v="5845"/>
    <x v="1"/>
    <x v="0"/>
    <n v="0.33333333333333331"/>
    <n v="3.8461538461538464E-2"/>
  </r>
  <r>
    <x v="7292"/>
    <s v="CA-2019-109183"/>
    <x v="769"/>
    <d v="2019-12-09T00:00:00"/>
    <s v="Standard Class"/>
    <s v="LR-16915"/>
    <x v="235"/>
    <x v="0"/>
    <x v="0"/>
    <s v="Nashville"/>
    <x v="18"/>
    <n v="37211"/>
    <x v="0"/>
    <s v="TEC-MA-10001856"/>
    <x v="2"/>
    <x v="15"/>
    <x v="1787"/>
    <x v="4893"/>
    <n v="2"/>
    <n v="0.5"/>
    <x v="5846"/>
    <x v="0"/>
    <x v="0"/>
    <n v="1"/>
    <n v="6.25E-2"/>
  </r>
  <r>
    <x v="7293"/>
    <s v="CA-2018-113656"/>
    <x v="1156"/>
    <d v="2018-01-29T00:00:00"/>
    <s v="Standard Class"/>
    <s v="CB-12415"/>
    <x v="558"/>
    <x v="0"/>
    <x v="0"/>
    <s v="Los Angeles"/>
    <x v="1"/>
    <n v="90036"/>
    <x v="1"/>
    <s v="FUR-FU-10000719"/>
    <x v="0"/>
    <x v="5"/>
    <x v="1673"/>
    <x v="4894"/>
    <n v="7"/>
    <n v="0"/>
    <x v="5847"/>
    <x v="1"/>
    <x v="0"/>
    <n v="1"/>
    <n v="8.3333333333333329E-2"/>
  </r>
  <r>
    <x v="7294"/>
    <s v="CA-2017-148964"/>
    <x v="989"/>
    <d v="2017-05-31T00:00:00"/>
    <s v="Standard Class"/>
    <s v="RD-19900"/>
    <x v="76"/>
    <x v="0"/>
    <x v="0"/>
    <s v="Bellevue"/>
    <x v="4"/>
    <n v="98006"/>
    <x v="1"/>
    <s v="FUR-FU-10003849"/>
    <x v="0"/>
    <x v="5"/>
    <x v="526"/>
    <x v="4895"/>
    <n v="1"/>
    <n v="0"/>
    <x v="5848"/>
    <x v="1"/>
    <x v="0"/>
    <n v="1"/>
    <n v="4.7619047619047616E-2"/>
  </r>
  <r>
    <x v="7295"/>
    <s v="CA-2016-111899"/>
    <x v="417"/>
    <d v="2016-05-05T00:00:00"/>
    <s v="First Class"/>
    <s v="NC-18340"/>
    <x v="396"/>
    <x v="0"/>
    <x v="0"/>
    <s v="Houston"/>
    <x v="5"/>
    <n v="77036"/>
    <x v="2"/>
    <s v="OFF-AR-10001725"/>
    <x v="1"/>
    <x v="6"/>
    <x v="1549"/>
    <x v="4896"/>
    <n v="2"/>
    <n v="0.2"/>
    <x v="5849"/>
    <x v="2"/>
    <x v="0"/>
    <n v="0.5"/>
    <n v="5.8823529411764705E-2"/>
  </r>
  <r>
    <x v="7296"/>
    <s v="CA-2016-111899"/>
    <x v="417"/>
    <d v="2016-05-05T00:00:00"/>
    <s v="First Class"/>
    <s v="NC-18340"/>
    <x v="396"/>
    <x v="0"/>
    <x v="0"/>
    <s v="Houston"/>
    <x v="5"/>
    <n v="77036"/>
    <x v="2"/>
    <s v="OFF-FA-10000840"/>
    <x v="1"/>
    <x v="13"/>
    <x v="1694"/>
    <x v="3064"/>
    <n v="6"/>
    <n v="0.2"/>
    <x v="5850"/>
    <x v="2"/>
    <x v="0"/>
    <n v="0.5"/>
    <n v="5.8823529411764705E-2"/>
  </r>
  <r>
    <x v="7297"/>
    <s v="CA-2017-101126"/>
    <x v="1157"/>
    <d v="2017-02-14T00:00:00"/>
    <s v="Second Class"/>
    <s v="NB-18655"/>
    <x v="240"/>
    <x v="1"/>
    <x v="0"/>
    <s v="Philadelphia"/>
    <x v="9"/>
    <n v="19143"/>
    <x v="3"/>
    <s v="OFF-ST-10000943"/>
    <x v="1"/>
    <x v="4"/>
    <x v="1204"/>
    <x v="4897"/>
    <n v="5"/>
    <n v="0.2"/>
    <x v="5851"/>
    <x v="3"/>
    <x v="0"/>
    <n v="1"/>
    <n v="5.8823529411764705E-2"/>
  </r>
  <r>
    <x v="7298"/>
    <s v="CA-2016-163468"/>
    <x v="728"/>
    <d v="2016-11-21T00:00:00"/>
    <s v="First Class"/>
    <s v="JK-15730"/>
    <x v="300"/>
    <x v="0"/>
    <x v="0"/>
    <s v="Des Plaines"/>
    <x v="10"/>
    <n v="60016"/>
    <x v="2"/>
    <s v="FUR-TA-10002533"/>
    <x v="0"/>
    <x v="3"/>
    <x v="277"/>
    <x v="4898"/>
    <n v="4"/>
    <n v="0.5"/>
    <x v="5852"/>
    <x v="2"/>
    <x v="0"/>
    <n v="0.2"/>
    <n v="0.05"/>
  </r>
  <r>
    <x v="7299"/>
    <s v="CA-2016-163468"/>
    <x v="728"/>
    <d v="2016-11-21T00:00:00"/>
    <s v="First Class"/>
    <s v="JK-15730"/>
    <x v="300"/>
    <x v="0"/>
    <x v="0"/>
    <s v="Des Plaines"/>
    <x v="10"/>
    <n v="60016"/>
    <x v="2"/>
    <s v="FUR-FU-10001546"/>
    <x v="0"/>
    <x v="5"/>
    <x v="1432"/>
    <x v="1086"/>
    <n v="2"/>
    <n v="0.6"/>
    <x v="4462"/>
    <x v="2"/>
    <x v="0"/>
    <n v="0.2"/>
    <n v="0.05"/>
  </r>
  <r>
    <x v="7300"/>
    <s v="CA-2016-163468"/>
    <x v="728"/>
    <d v="2016-11-21T00:00:00"/>
    <s v="First Class"/>
    <s v="JK-15730"/>
    <x v="300"/>
    <x v="0"/>
    <x v="0"/>
    <s v="Des Plaines"/>
    <x v="10"/>
    <n v="60016"/>
    <x v="2"/>
    <s v="FUR-BO-10003546"/>
    <x v="0"/>
    <x v="0"/>
    <x v="1647"/>
    <x v="4899"/>
    <n v="6"/>
    <n v="0.3"/>
    <x v="5853"/>
    <x v="2"/>
    <x v="0"/>
    <n v="0.2"/>
    <n v="0.05"/>
  </r>
  <r>
    <x v="7301"/>
    <s v="CA-2016-163468"/>
    <x v="728"/>
    <d v="2016-11-21T00:00:00"/>
    <s v="First Class"/>
    <s v="JK-15730"/>
    <x v="300"/>
    <x v="0"/>
    <x v="0"/>
    <s v="Des Plaines"/>
    <x v="10"/>
    <n v="60016"/>
    <x v="2"/>
    <s v="OFF-BI-10004728"/>
    <x v="1"/>
    <x v="8"/>
    <x v="544"/>
    <x v="4900"/>
    <n v="3"/>
    <n v="0.8"/>
    <x v="5854"/>
    <x v="2"/>
    <x v="0"/>
    <n v="0.2"/>
    <n v="0.05"/>
  </r>
  <r>
    <x v="7302"/>
    <s v="CA-2016-163468"/>
    <x v="728"/>
    <d v="2016-11-21T00:00:00"/>
    <s v="First Class"/>
    <s v="JK-15730"/>
    <x v="300"/>
    <x v="0"/>
    <x v="0"/>
    <s v="Des Plaines"/>
    <x v="10"/>
    <n v="60016"/>
    <x v="2"/>
    <s v="OFF-ST-10000025"/>
    <x v="1"/>
    <x v="4"/>
    <x v="621"/>
    <x v="4901"/>
    <n v="5"/>
    <n v="0.2"/>
    <x v="5855"/>
    <x v="2"/>
    <x v="0"/>
    <n v="0.2"/>
    <n v="0.05"/>
  </r>
  <r>
    <x v="7303"/>
    <s v="US-2019-117450"/>
    <x v="507"/>
    <d v="2019-09-08T00:00:00"/>
    <s v="Standard Class"/>
    <s v="DO-13645"/>
    <x v="770"/>
    <x v="0"/>
    <x v="0"/>
    <s v="Boynton Beach"/>
    <x v="2"/>
    <n v="33437"/>
    <x v="0"/>
    <s v="FUR-CH-10003817"/>
    <x v="0"/>
    <x v="1"/>
    <x v="164"/>
    <x v="2425"/>
    <n v="2"/>
    <n v="0.2"/>
    <x v="2645"/>
    <x v="0"/>
    <x v="0"/>
    <n v="0.5"/>
    <n v="9.0909090909090912E-2"/>
  </r>
  <r>
    <x v="7304"/>
    <s v="US-2019-117450"/>
    <x v="507"/>
    <d v="2019-09-08T00:00:00"/>
    <s v="Standard Class"/>
    <s v="DO-13645"/>
    <x v="770"/>
    <x v="0"/>
    <x v="0"/>
    <s v="Boynton Beach"/>
    <x v="2"/>
    <n v="33437"/>
    <x v="0"/>
    <s v="OFF-PA-10000289"/>
    <x v="1"/>
    <x v="10"/>
    <x v="729"/>
    <x v="563"/>
    <n v="2"/>
    <n v="0.2"/>
    <x v="572"/>
    <x v="0"/>
    <x v="0"/>
    <n v="0.5"/>
    <n v="9.0909090909090912E-2"/>
  </r>
  <r>
    <x v="7305"/>
    <s v="CA-2016-137274"/>
    <x v="1158"/>
    <d v="2016-04-02T00:00:00"/>
    <s v="Standard Class"/>
    <s v="MG-18145"/>
    <x v="207"/>
    <x v="0"/>
    <x v="0"/>
    <s v="Plano"/>
    <x v="5"/>
    <n v="75023"/>
    <x v="2"/>
    <s v="FUR-TA-10001889"/>
    <x v="0"/>
    <x v="3"/>
    <x v="411"/>
    <x v="4902"/>
    <n v="3"/>
    <n v="0.3"/>
    <x v="5856"/>
    <x v="2"/>
    <x v="0"/>
    <n v="1"/>
    <n v="0.125"/>
  </r>
  <r>
    <x v="7306"/>
    <s v="CA-2018-144092"/>
    <x v="732"/>
    <d v="2018-11-07T00:00:00"/>
    <s v="Second Class"/>
    <s v="LH-17155"/>
    <x v="109"/>
    <x v="0"/>
    <x v="0"/>
    <s v="San Jose"/>
    <x v="1"/>
    <n v="95123"/>
    <x v="1"/>
    <s v="TEC-AC-10002305"/>
    <x v="2"/>
    <x v="11"/>
    <x v="1530"/>
    <x v="2775"/>
    <n v="4"/>
    <n v="0"/>
    <x v="3083"/>
    <x v="1"/>
    <x v="0"/>
    <n v="0.33333333333333331"/>
    <n v="5.2631578947368418E-2"/>
  </r>
  <r>
    <x v="7307"/>
    <s v="CA-2018-144092"/>
    <x v="732"/>
    <d v="2018-11-07T00:00:00"/>
    <s v="Second Class"/>
    <s v="LH-17155"/>
    <x v="109"/>
    <x v="0"/>
    <x v="0"/>
    <s v="San Jose"/>
    <x v="1"/>
    <n v="95123"/>
    <x v="1"/>
    <s v="FUR-CH-10004875"/>
    <x v="0"/>
    <x v="1"/>
    <x v="1445"/>
    <x v="2417"/>
    <n v="2"/>
    <n v="0.2"/>
    <x v="2635"/>
    <x v="1"/>
    <x v="0"/>
    <n v="0.33333333333333331"/>
    <n v="5.2631578947368418E-2"/>
  </r>
  <r>
    <x v="7308"/>
    <s v="CA-2018-144092"/>
    <x v="732"/>
    <d v="2018-11-07T00:00:00"/>
    <s v="Second Class"/>
    <s v="LH-17155"/>
    <x v="109"/>
    <x v="0"/>
    <x v="0"/>
    <s v="San Jose"/>
    <x v="1"/>
    <n v="95123"/>
    <x v="1"/>
    <s v="OFF-EN-10001434"/>
    <x v="1"/>
    <x v="12"/>
    <x v="439"/>
    <x v="3820"/>
    <n v="3"/>
    <n v="0"/>
    <x v="4386"/>
    <x v="1"/>
    <x v="0"/>
    <n v="0.33333333333333331"/>
    <n v="5.2631578947368418E-2"/>
  </r>
  <r>
    <x v="7309"/>
    <s v="CA-2019-112172"/>
    <x v="193"/>
    <d v="2019-06-14T00:00:00"/>
    <s v="Second Class"/>
    <s v="MM-18280"/>
    <x v="152"/>
    <x v="1"/>
    <x v="0"/>
    <s v="New York City"/>
    <x v="15"/>
    <n v="10024"/>
    <x v="3"/>
    <s v="OFF-FA-10004395"/>
    <x v="1"/>
    <x v="13"/>
    <x v="1201"/>
    <x v="4903"/>
    <n v="3"/>
    <n v="0"/>
    <x v="5857"/>
    <x v="3"/>
    <x v="0"/>
    <n v="1"/>
    <n v="8.3333333333333329E-2"/>
  </r>
  <r>
    <x v="7310"/>
    <s v="CA-2017-121699"/>
    <x v="544"/>
    <d v="2017-08-14T00:00:00"/>
    <s v="Standard Class"/>
    <s v="BD-11320"/>
    <x v="217"/>
    <x v="0"/>
    <x v="0"/>
    <s v="Detroit"/>
    <x v="12"/>
    <n v="48227"/>
    <x v="2"/>
    <s v="OFF-BI-10004632"/>
    <x v="1"/>
    <x v="8"/>
    <x v="919"/>
    <x v="4904"/>
    <n v="5"/>
    <n v="0"/>
    <x v="5858"/>
    <x v="2"/>
    <x v="0"/>
    <n v="1"/>
    <n v="5.2631578947368418E-2"/>
  </r>
  <r>
    <x v="7311"/>
    <s v="CA-2017-162761"/>
    <x v="330"/>
    <d v="2017-10-13T00:00:00"/>
    <s v="Standard Class"/>
    <s v="SC-20575"/>
    <x v="623"/>
    <x v="0"/>
    <x v="0"/>
    <s v="Miami"/>
    <x v="2"/>
    <n v="33178"/>
    <x v="0"/>
    <s v="OFF-BI-10000145"/>
    <x v="1"/>
    <x v="8"/>
    <x v="742"/>
    <x v="1077"/>
    <n v="2"/>
    <n v="0.7"/>
    <x v="5859"/>
    <x v="0"/>
    <x v="0"/>
    <n v="0.33333333333333331"/>
    <n v="0.14285714285714285"/>
  </r>
  <r>
    <x v="7312"/>
    <s v="CA-2017-162761"/>
    <x v="330"/>
    <d v="2017-10-13T00:00:00"/>
    <s v="Standard Class"/>
    <s v="SC-20575"/>
    <x v="623"/>
    <x v="0"/>
    <x v="0"/>
    <s v="Miami"/>
    <x v="2"/>
    <n v="33178"/>
    <x v="0"/>
    <s v="OFF-BI-10002498"/>
    <x v="1"/>
    <x v="8"/>
    <x v="440"/>
    <x v="4905"/>
    <n v="2"/>
    <n v="0.7"/>
    <x v="5860"/>
    <x v="0"/>
    <x v="0"/>
    <n v="0.33333333333333331"/>
    <n v="0.14285714285714285"/>
  </r>
  <r>
    <x v="7313"/>
    <s v="CA-2017-162761"/>
    <x v="330"/>
    <d v="2017-10-13T00:00:00"/>
    <s v="Standard Class"/>
    <s v="SC-20575"/>
    <x v="623"/>
    <x v="0"/>
    <x v="0"/>
    <s v="Miami"/>
    <x v="2"/>
    <n v="33178"/>
    <x v="0"/>
    <s v="OFF-AR-10001761"/>
    <x v="1"/>
    <x v="6"/>
    <x v="1651"/>
    <x v="1886"/>
    <n v="8"/>
    <n v="0.2"/>
    <x v="5861"/>
    <x v="0"/>
    <x v="0"/>
    <n v="0.33333333333333331"/>
    <n v="0.14285714285714285"/>
  </r>
  <r>
    <x v="7314"/>
    <s v="CA-2018-121377"/>
    <x v="316"/>
    <d v="2018-06-02T00:00:00"/>
    <s v="Standard Class"/>
    <s v="TN-21040"/>
    <x v="184"/>
    <x v="2"/>
    <x v="0"/>
    <s v="Park Ridge"/>
    <x v="10"/>
    <n v="60068"/>
    <x v="2"/>
    <s v="TEC-PH-10001817"/>
    <x v="2"/>
    <x v="7"/>
    <x v="1106"/>
    <x v="4906"/>
    <n v="1"/>
    <n v="0.2"/>
    <x v="5862"/>
    <x v="2"/>
    <x v="0"/>
    <n v="1"/>
    <n v="8.3333333333333329E-2"/>
  </r>
  <r>
    <x v="7315"/>
    <s v="CA-2019-115322"/>
    <x v="943"/>
    <d v="2019-05-16T00:00:00"/>
    <s v="Second Class"/>
    <s v="ZC-21910"/>
    <x v="233"/>
    <x v="0"/>
    <x v="0"/>
    <s v="New York City"/>
    <x v="15"/>
    <n v="10024"/>
    <x v="3"/>
    <s v="OFF-AR-10004456"/>
    <x v="1"/>
    <x v="6"/>
    <x v="1053"/>
    <x v="2911"/>
    <n v="3"/>
    <n v="0"/>
    <x v="5179"/>
    <x v="3"/>
    <x v="0"/>
    <n v="1"/>
    <n v="3.2258064516129031E-2"/>
  </r>
  <r>
    <x v="7316"/>
    <s v="CA-2018-132066"/>
    <x v="1159"/>
    <d v="2018-10-20T00:00:00"/>
    <s v="Standard Class"/>
    <s v="NB-18655"/>
    <x v="240"/>
    <x v="1"/>
    <x v="0"/>
    <s v="New York City"/>
    <x v="15"/>
    <n v="10011"/>
    <x v="3"/>
    <s v="FUR-TA-10001539"/>
    <x v="0"/>
    <x v="3"/>
    <x v="10"/>
    <x v="4907"/>
    <n v="1"/>
    <n v="0.4"/>
    <x v="5863"/>
    <x v="3"/>
    <x v="0"/>
    <n v="1"/>
    <n v="5.8823529411764705E-2"/>
  </r>
  <r>
    <x v="7317"/>
    <s v="CA-2019-158120"/>
    <x v="701"/>
    <d v="2019-11-21T00:00:00"/>
    <s v="Standard Class"/>
    <s v="KH-16330"/>
    <x v="542"/>
    <x v="1"/>
    <x v="0"/>
    <s v="Hillsboro"/>
    <x v="21"/>
    <n v="97123"/>
    <x v="1"/>
    <s v="OFF-PA-10003205"/>
    <x v="1"/>
    <x v="10"/>
    <x v="1785"/>
    <x v="4908"/>
    <n v="3"/>
    <n v="0.2"/>
    <x v="5864"/>
    <x v="1"/>
    <x v="0"/>
    <n v="0.5"/>
    <n v="5.5555555555555552E-2"/>
  </r>
  <r>
    <x v="7318"/>
    <s v="CA-2019-158120"/>
    <x v="701"/>
    <d v="2019-11-21T00:00:00"/>
    <s v="Standard Class"/>
    <s v="KH-16330"/>
    <x v="542"/>
    <x v="1"/>
    <x v="0"/>
    <s v="Hillsboro"/>
    <x v="21"/>
    <n v="97123"/>
    <x v="1"/>
    <s v="OFF-BI-10002813"/>
    <x v="1"/>
    <x v="8"/>
    <x v="914"/>
    <x v="4909"/>
    <n v="7"/>
    <n v="0.7"/>
    <x v="5865"/>
    <x v="1"/>
    <x v="0"/>
    <n v="0.5"/>
    <n v="5.5555555555555552E-2"/>
  </r>
  <r>
    <x v="7319"/>
    <s v="CA-2019-100097"/>
    <x v="200"/>
    <d v="2019-11-29T00:00:00"/>
    <s v="Second Class"/>
    <s v="MN-17935"/>
    <x v="438"/>
    <x v="0"/>
    <x v="0"/>
    <s v="New York City"/>
    <x v="15"/>
    <n v="10009"/>
    <x v="3"/>
    <s v="TEC-PH-10002310"/>
    <x v="2"/>
    <x v="7"/>
    <x v="1368"/>
    <x v="508"/>
    <n v="5"/>
    <n v="0"/>
    <x v="5866"/>
    <x v="3"/>
    <x v="0"/>
    <n v="0.5"/>
    <n v="0.1"/>
  </r>
  <r>
    <x v="7320"/>
    <s v="CA-2019-100097"/>
    <x v="200"/>
    <d v="2019-11-29T00:00:00"/>
    <s v="Second Class"/>
    <s v="MN-17935"/>
    <x v="438"/>
    <x v="0"/>
    <x v="0"/>
    <s v="New York City"/>
    <x v="15"/>
    <n v="10009"/>
    <x v="3"/>
    <s v="FUR-FU-10003623"/>
    <x v="0"/>
    <x v="5"/>
    <x v="1235"/>
    <x v="4817"/>
    <n v="5"/>
    <n v="0"/>
    <x v="5740"/>
    <x v="3"/>
    <x v="0"/>
    <n v="0.5"/>
    <n v="0.1"/>
  </r>
  <r>
    <x v="7321"/>
    <s v="CA-2019-167626"/>
    <x v="213"/>
    <d v="2019-09-07T00:00:00"/>
    <s v="Standard Class"/>
    <s v="MY-18295"/>
    <x v="501"/>
    <x v="1"/>
    <x v="0"/>
    <s v="Chicago"/>
    <x v="10"/>
    <n v="60623"/>
    <x v="2"/>
    <s v="OFF-PA-10003424"/>
    <x v="1"/>
    <x v="10"/>
    <x v="1090"/>
    <x v="2965"/>
    <n v="3"/>
    <n v="0.2"/>
    <x v="3309"/>
    <x v="2"/>
    <x v="0"/>
    <n v="0.5"/>
    <n v="4.7619047619047616E-2"/>
  </r>
  <r>
    <x v="7322"/>
    <s v="CA-2019-167626"/>
    <x v="213"/>
    <d v="2019-09-07T00:00:00"/>
    <s v="Standard Class"/>
    <s v="MY-18295"/>
    <x v="501"/>
    <x v="1"/>
    <x v="0"/>
    <s v="Chicago"/>
    <x v="10"/>
    <n v="60623"/>
    <x v="2"/>
    <s v="TEC-AC-10004353"/>
    <x v="2"/>
    <x v="11"/>
    <x v="724"/>
    <x v="4649"/>
    <n v="2"/>
    <n v="0.2"/>
    <x v="5510"/>
    <x v="2"/>
    <x v="0"/>
    <n v="0.5"/>
    <n v="4.7619047619047616E-2"/>
  </r>
  <r>
    <x v="7323"/>
    <s v="US-2019-126053"/>
    <x v="256"/>
    <d v="2019-12-08T00:00:00"/>
    <s v="First Class"/>
    <s v="CS-11950"/>
    <x v="229"/>
    <x v="0"/>
    <x v="0"/>
    <s v="New York City"/>
    <x v="15"/>
    <n v="10024"/>
    <x v="3"/>
    <s v="FUR-FU-10001934"/>
    <x v="0"/>
    <x v="5"/>
    <x v="107"/>
    <x v="108"/>
    <n v="2"/>
    <n v="0"/>
    <x v="109"/>
    <x v="3"/>
    <x v="0"/>
    <n v="0.5"/>
    <n v="4.5454545454545456E-2"/>
  </r>
  <r>
    <x v="7324"/>
    <s v="US-2019-126053"/>
    <x v="256"/>
    <d v="2019-12-08T00:00:00"/>
    <s v="First Class"/>
    <s v="CS-11950"/>
    <x v="229"/>
    <x v="0"/>
    <x v="0"/>
    <s v="New York City"/>
    <x v="15"/>
    <n v="10024"/>
    <x v="3"/>
    <s v="OFF-LA-10003766"/>
    <x v="1"/>
    <x v="2"/>
    <x v="365"/>
    <x v="1242"/>
    <n v="3"/>
    <n v="0"/>
    <x v="3120"/>
    <x v="3"/>
    <x v="0"/>
    <n v="0.5"/>
    <n v="4.5454545454545456E-2"/>
  </r>
  <r>
    <x v="7325"/>
    <s v="US-2019-128447"/>
    <x v="468"/>
    <d v="2019-11-17T00:00:00"/>
    <s v="Standard Class"/>
    <s v="MC-17845"/>
    <x v="266"/>
    <x v="0"/>
    <x v="0"/>
    <s v="Pasco"/>
    <x v="4"/>
    <n v="99301"/>
    <x v="1"/>
    <s v="OFF-AP-10004540"/>
    <x v="1"/>
    <x v="9"/>
    <x v="1303"/>
    <x v="4910"/>
    <n v="5"/>
    <n v="0"/>
    <x v="5867"/>
    <x v="1"/>
    <x v="0"/>
    <n v="0.5"/>
    <n v="7.1428571428571425E-2"/>
  </r>
  <r>
    <x v="7326"/>
    <s v="US-2019-128447"/>
    <x v="468"/>
    <d v="2019-11-17T00:00:00"/>
    <s v="Standard Class"/>
    <s v="MC-17845"/>
    <x v="266"/>
    <x v="0"/>
    <x v="0"/>
    <s v="Pasco"/>
    <x v="4"/>
    <n v="99301"/>
    <x v="1"/>
    <s v="OFF-BI-10001543"/>
    <x v="1"/>
    <x v="8"/>
    <x v="380"/>
    <x v="4911"/>
    <n v="1"/>
    <n v="0.2"/>
    <x v="5868"/>
    <x v="1"/>
    <x v="0"/>
    <n v="0.5"/>
    <n v="7.1428571428571425E-2"/>
  </r>
  <r>
    <x v="7327"/>
    <s v="US-2016-131275"/>
    <x v="772"/>
    <d v="2016-03-24T00:00:00"/>
    <s v="Standard Class"/>
    <s v="SC-20050"/>
    <x v="337"/>
    <x v="2"/>
    <x v="0"/>
    <s v="Burbank"/>
    <x v="1"/>
    <n v="91505"/>
    <x v="1"/>
    <s v="FUR-FU-10004597"/>
    <x v="0"/>
    <x v="5"/>
    <x v="1266"/>
    <x v="4912"/>
    <n v="2"/>
    <n v="0"/>
    <x v="5869"/>
    <x v="1"/>
    <x v="0"/>
    <n v="0.33333333333333331"/>
    <n v="6.6666666666666666E-2"/>
  </r>
  <r>
    <x v="7328"/>
    <s v="US-2016-131275"/>
    <x v="772"/>
    <d v="2016-03-24T00:00:00"/>
    <s v="Standard Class"/>
    <s v="SC-20050"/>
    <x v="337"/>
    <x v="2"/>
    <x v="0"/>
    <s v="Burbank"/>
    <x v="1"/>
    <n v="91505"/>
    <x v="1"/>
    <s v="TEC-MA-10001148"/>
    <x v="2"/>
    <x v="15"/>
    <x v="207"/>
    <x v="4913"/>
    <n v="4"/>
    <n v="0.2"/>
    <x v="5870"/>
    <x v="1"/>
    <x v="0"/>
    <n v="0.33333333333333331"/>
    <n v="6.6666666666666666E-2"/>
  </r>
  <r>
    <x v="7329"/>
    <s v="US-2016-131275"/>
    <x v="772"/>
    <d v="2016-03-24T00:00:00"/>
    <s v="Standard Class"/>
    <s v="SC-20050"/>
    <x v="337"/>
    <x v="2"/>
    <x v="0"/>
    <s v="Burbank"/>
    <x v="1"/>
    <n v="91505"/>
    <x v="1"/>
    <s v="OFF-ST-10000078"/>
    <x v="1"/>
    <x v="4"/>
    <x v="1227"/>
    <x v="4914"/>
    <n v="7"/>
    <n v="0"/>
    <x v="5871"/>
    <x v="1"/>
    <x v="0"/>
    <n v="0.33333333333333331"/>
    <n v="6.6666666666666666E-2"/>
  </r>
  <r>
    <x v="7330"/>
    <s v="CA-2018-149349"/>
    <x v="396"/>
    <d v="2018-11-13T00:00:00"/>
    <s v="First Class"/>
    <s v="SP-20650"/>
    <x v="70"/>
    <x v="1"/>
    <x v="0"/>
    <s v="Chicago"/>
    <x v="10"/>
    <n v="60623"/>
    <x v="2"/>
    <s v="FUR-FU-10001037"/>
    <x v="0"/>
    <x v="5"/>
    <x v="1169"/>
    <x v="4915"/>
    <n v="6"/>
    <n v="0.6"/>
    <x v="4782"/>
    <x v="2"/>
    <x v="0"/>
    <n v="1"/>
    <n v="6.6666666666666666E-2"/>
  </r>
  <r>
    <x v="7331"/>
    <s v="CA-2019-115119"/>
    <x v="40"/>
    <d v="2019-10-30T00:00:00"/>
    <s v="Standard Class"/>
    <s v="SC-20440"/>
    <x v="464"/>
    <x v="1"/>
    <x v="0"/>
    <s v="Lancaster"/>
    <x v="9"/>
    <n v="17602"/>
    <x v="3"/>
    <s v="TEC-PH-10001433"/>
    <x v="2"/>
    <x v="7"/>
    <x v="240"/>
    <x v="4916"/>
    <n v="1"/>
    <n v="0.4"/>
    <x v="5872"/>
    <x v="3"/>
    <x v="0"/>
    <n v="0.5"/>
    <n v="0.1"/>
  </r>
  <r>
    <x v="7332"/>
    <s v="CA-2019-115119"/>
    <x v="40"/>
    <d v="2019-10-30T00:00:00"/>
    <s v="Standard Class"/>
    <s v="SC-20440"/>
    <x v="464"/>
    <x v="1"/>
    <x v="0"/>
    <s v="Lancaster"/>
    <x v="9"/>
    <n v="17602"/>
    <x v="3"/>
    <s v="OFF-BI-10003007"/>
    <x v="1"/>
    <x v="8"/>
    <x v="1551"/>
    <x v="4917"/>
    <n v="7"/>
    <n v="0.7"/>
    <x v="5873"/>
    <x v="3"/>
    <x v="0"/>
    <n v="0.5"/>
    <n v="0.1"/>
  </r>
  <r>
    <x v="7333"/>
    <s v="CA-2017-125563"/>
    <x v="347"/>
    <d v="2017-04-17T00:00:00"/>
    <s v="Standard Class"/>
    <s v="PR-18880"/>
    <x v="701"/>
    <x v="0"/>
    <x v="0"/>
    <s v="Tampa"/>
    <x v="2"/>
    <n v="33614"/>
    <x v="0"/>
    <s v="FUR-FU-10001290"/>
    <x v="0"/>
    <x v="5"/>
    <x v="452"/>
    <x v="4918"/>
    <n v="2"/>
    <n v="0.2"/>
    <x v="5874"/>
    <x v="0"/>
    <x v="0"/>
    <n v="0.5"/>
    <n v="8.3333333333333329E-2"/>
  </r>
  <r>
    <x v="7334"/>
    <s v="CA-2017-125563"/>
    <x v="347"/>
    <d v="2017-04-17T00:00:00"/>
    <s v="Standard Class"/>
    <s v="PR-18880"/>
    <x v="701"/>
    <x v="0"/>
    <x v="0"/>
    <s v="Tampa"/>
    <x v="2"/>
    <n v="33614"/>
    <x v="0"/>
    <s v="FUR-FU-10000087"/>
    <x v="0"/>
    <x v="5"/>
    <x v="206"/>
    <x v="4919"/>
    <n v="3"/>
    <n v="0.2"/>
    <x v="5875"/>
    <x v="0"/>
    <x v="0"/>
    <n v="0.5"/>
    <n v="8.3333333333333329E-2"/>
  </r>
  <r>
    <x v="7335"/>
    <s v="CA-2017-113152"/>
    <x v="707"/>
    <d v="2017-12-30T00:00:00"/>
    <s v="Standard Class"/>
    <s v="JK-15625"/>
    <x v="600"/>
    <x v="0"/>
    <x v="0"/>
    <s v="New York City"/>
    <x v="15"/>
    <n v="10024"/>
    <x v="3"/>
    <s v="TEC-AC-10002049"/>
    <x v="2"/>
    <x v="11"/>
    <x v="1062"/>
    <x v="4036"/>
    <n v="2"/>
    <n v="0"/>
    <x v="4680"/>
    <x v="3"/>
    <x v="0"/>
    <n v="0.5"/>
    <n v="8.3333333333333329E-2"/>
  </r>
  <r>
    <x v="7336"/>
    <s v="CA-2017-113152"/>
    <x v="707"/>
    <d v="2017-12-30T00:00:00"/>
    <s v="Standard Class"/>
    <s v="JK-15625"/>
    <x v="600"/>
    <x v="0"/>
    <x v="0"/>
    <s v="New York City"/>
    <x v="15"/>
    <n v="10024"/>
    <x v="3"/>
    <s v="FUR-BO-10002613"/>
    <x v="0"/>
    <x v="0"/>
    <x v="179"/>
    <x v="4920"/>
    <n v="2"/>
    <n v="0.2"/>
    <x v="5876"/>
    <x v="3"/>
    <x v="0"/>
    <n v="0.5"/>
    <n v="8.3333333333333329E-2"/>
  </r>
  <r>
    <x v="7337"/>
    <s v="CA-2019-165155"/>
    <x v="296"/>
    <d v="2019-09-23T00:00:00"/>
    <s v="First Class"/>
    <s v="BM-11575"/>
    <x v="606"/>
    <x v="1"/>
    <x v="0"/>
    <s v="Los Angeles"/>
    <x v="1"/>
    <n v="90045"/>
    <x v="1"/>
    <s v="OFF-ST-10004950"/>
    <x v="1"/>
    <x v="4"/>
    <x v="1519"/>
    <x v="4729"/>
    <n v="1"/>
    <n v="0"/>
    <x v="5877"/>
    <x v="1"/>
    <x v="0"/>
    <n v="1"/>
    <n v="0.1"/>
  </r>
  <r>
    <x v="7338"/>
    <s v="CA-2016-163412"/>
    <x v="414"/>
    <d v="2016-12-23T00:00:00"/>
    <s v="Second Class"/>
    <s v="SM-20950"/>
    <x v="416"/>
    <x v="1"/>
    <x v="0"/>
    <s v="New York City"/>
    <x v="15"/>
    <n v="10035"/>
    <x v="3"/>
    <s v="FUR-CH-10004875"/>
    <x v="0"/>
    <x v="1"/>
    <x v="1445"/>
    <x v="4921"/>
    <n v="3"/>
    <n v="0.1"/>
    <x v="5878"/>
    <x v="3"/>
    <x v="0"/>
    <n v="1"/>
    <n v="4.5454545454545456E-2"/>
  </r>
  <r>
    <x v="7339"/>
    <s v="CA-2017-159590"/>
    <x v="1074"/>
    <d v="2017-07-21T00:00:00"/>
    <s v="First Class"/>
    <s v="KC-16255"/>
    <x v="346"/>
    <x v="1"/>
    <x v="0"/>
    <s v="New York City"/>
    <x v="15"/>
    <n v="10009"/>
    <x v="3"/>
    <s v="OFF-AR-10003190"/>
    <x v="1"/>
    <x v="6"/>
    <x v="649"/>
    <x v="1784"/>
    <n v="2"/>
    <n v="0"/>
    <x v="5879"/>
    <x v="3"/>
    <x v="0"/>
    <n v="1"/>
    <n v="0.1"/>
  </r>
  <r>
    <x v="7340"/>
    <s v="CA-2016-116190"/>
    <x v="711"/>
    <d v="2016-08-01T00:00:00"/>
    <s v="Standard Class"/>
    <s v="SG-20470"/>
    <x v="495"/>
    <x v="0"/>
    <x v="0"/>
    <s v="Atlanta"/>
    <x v="32"/>
    <n v="30318"/>
    <x v="0"/>
    <s v="FUR-CH-10000553"/>
    <x v="0"/>
    <x v="1"/>
    <x v="1257"/>
    <x v="4922"/>
    <n v="2"/>
    <n v="0"/>
    <x v="5880"/>
    <x v="0"/>
    <x v="0"/>
    <n v="0.33333333333333331"/>
    <n v="7.1428571428571425E-2"/>
  </r>
  <r>
    <x v="7341"/>
    <s v="CA-2016-116190"/>
    <x v="711"/>
    <d v="2016-08-01T00:00:00"/>
    <s v="Standard Class"/>
    <s v="SG-20470"/>
    <x v="495"/>
    <x v="0"/>
    <x v="0"/>
    <s v="Atlanta"/>
    <x v="32"/>
    <n v="30318"/>
    <x v="0"/>
    <s v="OFF-LA-10002762"/>
    <x v="1"/>
    <x v="2"/>
    <x v="49"/>
    <x v="4923"/>
    <n v="13"/>
    <n v="0"/>
    <x v="5881"/>
    <x v="0"/>
    <x v="0"/>
    <n v="0.33333333333333331"/>
    <n v="7.1428571428571425E-2"/>
  </r>
  <r>
    <x v="7342"/>
    <s v="CA-2016-116190"/>
    <x v="711"/>
    <d v="2016-08-01T00:00:00"/>
    <s v="Standard Class"/>
    <s v="SG-20470"/>
    <x v="495"/>
    <x v="0"/>
    <x v="0"/>
    <s v="Atlanta"/>
    <x v="32"/>
    <n v="30318"/>
    <x v="0"/>
    <s v="FUR-FU-10000719"/>
    <x v="0"/>
    <x v="5"/>
    <x v="1673"/>
    <x v="3567"/>
    <n v="3"/>
    <n v="0"/>
    <x v="5882"/>
    <x v="0"/>
    <x v="0"/>
    <n v="0.33333333333333331"/>
    <n v="7.1428571428571425E-2"/>
  </r>
  <r>
    <x v="7343"/>
    <s v="CA-2016-168473"/>
    <x v="58"/>
    <d v="2017-01-01T00:00:00"/>
    <s v="Standard Class"/>
    <s v="TB-21520"/>
    <x v="14"/>
    <x v="0"/>
    <x v="0"/>
    <s v="New York City"/>
    <x v="15"/>
    <n v="10009"/>
    <x v="3"/>
    <s v="OFF-ST-10000563"/>
    <x v="1"/>
    <x v="4"/>
    <x v="903"/>
    <x v="1643"/>
    <n v="6"/>
    <n v="0"/>
    <x v="1740"/>
    <x v="3"/>
    <x v="0"/>
    <n v="1"/>
    <n v="0.05"/>
  </r>
  <r>
    <x v="7344"/>
    <s v="CA-2019-168389"/>
    <x v="157"/>
    <d v="2019-12-17T00:00:00"/>
    <s v="Standard Class"/>
    <s v="DV-13045"/>
    <x v="1"/>
    <x v="1"/>
    <x v="0"/>
    <s v="Jacksonville"/>
    <x v="2"/>
    <n v="32216"/>
    <x v="0"/>
    <s v="FUR-TA-10004289"/>
    <x v="0"/>
    <x v="3"/>
    <x v="189"/>
    <x v="4924"/>
    <n v="6"/>
    <n v="0.45"/>
    <x v="5883"/>
    <x v="0"/>
    <x v="0"/>
    <n v="0.25"/>
    <n v="0.1111111111111111"/>
  </r>
  <r>
    <x v="7345"/>
    <s v="CA-2019-168389"/>
    <x v="157"/>
    <d v="2019-12-17T00:00:00"/>
    <s v="Standard Class"/>
    <s v="DV-13045"/>
    <x v="1"/>
    <x v="1"/>
    <x v="0"/>
    <s v="Jacksonville"/>
    <x v="2"/>
    <n v="32216"/>
    <x v="0"/>
    <s v="TEC-PH-10003555"/>
    <x v="2"/>
    <x v="7"/>
    <x v="462"/>
    <x v="4925"/>
    <n v="4"/>
    <n v="0.2"/>
    <x v="5884"/>
    <x v="0"/>
    <x v="0"/>
    <n v="0.25"/>
    <n v="0.1111111111111111"/>
  </r>
  <r>
    <x v="7346"/>
    <s v="CA-2019-168389"/>
    <x v="157"/>
    <d v="2019-12-17T00:00:00"/>
    <s v="Standard Class"/>
    <s v="DV-13045"/>
    <x v="1"/>
    <x v="1"/>
    <x v="0"/>
    <s v="Jacksonville"/>
    <x v="2"/>
    <n v="32216"/>
    <x v="0"/>
    <s v="OFF-AR-10001958"/>
    <x v="1"/>
    <x v="6"/>
    <x v="208"/>
    <x v="4926"/>
    <n v="1"/>
    <n v="0.2"/>
    <x v="5885"/>
    <x v="0"/>
    <x v="0"/>
    <n v="0.25"/>
    <n v="0.1111111111111111"/>
  </r>
  <r>
    <x v="7347"/>
    <s v="CA-2019-168389"/>
    <x v="157"/>
    <d v="2019-12-17T00:00:00"/>
    <s v="Standard Class"/>
    <s v="DV-13045"/>
    <x v="1"/>
    <x v="1"/>
    <x v="0"/>
    <s v="Jacksonville"/>
    <x v="2"/>
    <n v="32216"/>
    <x v="0"/>
    <s v="FUR-CH-10000225"/>
    <x v="0"/>
    <x v="1"/>
    <x v="406"/>
    <x v="1466"/>
    <n v="1"/>
    <n v="0.2"/>
    <x v="5886"/>
    <x v="0"/>
    <x v="0"/>
    <n v="0.25"/>
    <n v="0.1111111111111111"/>
  </r>
  <r>
    <x v="7348"/>
    <s v="CA-2016-130421"/>
    <x v="223"/>
    <d v="2016-03-07T00:00:00"/>
    <s v="Standard Class"/>
    <s v="SC-20020"/>
    <x v="710"/>
    <x v="0"/>
    <x v="0"/>
    <s v="Houston"/>
    <x v="5"/>
    <n v="77095"/>
    <x v="2"/>
    <s v="OFF-AP-10002534"/>
    <x v="1"/>
    <x v="9"/>
    <x v="1202"/>
    <x v="4927"/>
    <n v="3"/>
    <n v="0.8"/>
    <x v="5887"/>
    <x v="2"/>
    <x v="0"/>
    <n v="1"/>
    <n v="5.8823529411764705E-2"/>
  </r>
  <r>
    <x v="7349"/>
    <s v="CA-2019-142125"/>
    <x v="208"/>
    <d v="2019-10-27T00:00:00"/>
    <s v="Standard Class"/>
    <s v="JB-15400"/>
    <x v="80"/>
    <x v="1"/>
    <x v="0"/>
    <s v="Milwaukee"/>
    <x v="6"/>
    <n v="53209"/>
    <x v="2"/>
    <s v="OFF-BI-10000301"/>
    <x v="1"/>
    <x v="8"/>
    <x v="625"/>
    <x v="1120"/>
    <n v="6"/>
    <n v="0"/>
    <x v="5888"/>
    <x v="2"/>
    <x v="0"/>
    <n v="0.5"/>
    <n v="6.25E-2"/>
  </r>
  <r>
    <x v="7350"/>
    <s v="CA-2019-142125"/>
    <x v="208"/>
    <d v="2019-10-27T00:00:00"/>
    <s v="Standard Class"/>
    <s v="JB-15400"/>
    <x v="80"/>
    <x v="1"/>
    <x v="0"/>
    <s v="Milwaukee"/>
    <x v="6"/>
    <n v="53209"/>
    <x v="2"/>
    <s v="OFF-BI-10003460"/>
    <x v="1"/>
    <x v="8"/>
    <x v="237"/>
    <x v="4928"/>
    <n v="5"/>
    <n v="0"/>
    <x v="3820"/>
    <x v="2"/>
    <x v="0"/>
    <n v="0.5"/>
    <n v="6.25E-2"/>
  </r>
  <r>
    <x v="7351"/>
    <s v="CA-2019-141138"/>
    <x v="468"/>
    <d v="2019-11-16T00:00:00"/>
    <s v="Standard Class"/>
    <s v="GH-14425"/>
    <x v="485"/>
    <x v="0"/>
    <x v="0"/>
    <s v="Modesto"/>
    <x v="1"/>
    <n v="95351"/>
    <x v="1"/>
    <s v="TEC-AC-10001772"/>
    <x v="2"/>
    <x v="11"/>
    <x v="405"/>
    <x v="1829"/>
    <n v="7"/>
    <n v="0"/>
    <x v="1960"/>
    <x v="1"/>
    <x v="0"/>
    <n v="1"/>
    <n v="0.1"/>
  </r>
  <r>
    <x v="7352"/>
    <s v="CA-2019-152135"/>
    <x v="633"/>
    <d v="2019-03-18T00:00:00"/>
    <s v="Second Class"/>
    <s v="MG-17650"/>
    <x v="377"/>
    <x v="2"/>
    <x v="0"/>
    <s v="Lakewood"/>
    <x v="24"/>
    <n v="44107"/>
    <x v="3"/>
    <s v="TEC-PH-10003505"/>
    <x v="2"/>
    <x v="7"/>
    <x v="910"/>
    <x v="4929"/>
    <n v="8"/>
    <n v="0.4"/>
    <x v="5889"/>
    <x v="3"/>
    <x v="0"/>
    <n v="1"/>
    <n v="7.1428571428571425E-2"/>
  </r>
  <r>
    <x v="7353"/>
    <s v="CA-2018-151974"/>
    <x v="897"/>
    <d v="2018-09-29T00:00:00"/>
    <s v="Standard Class"/>
    <s v="RD-19660"/>
    <x v="372"/>
    <x v="2"/>
    <x v="0"/>
    <s v="Philadelphia"/>
    <x v="9"/>
    <n v="19134"/>
    <x v="3"/>
    <s v="OFF-LA-10004484"/>
    <x v="1"/>
    <x v="2"/>
    <x v="617"/>
    <x v="1053"/>
    <n v="5"/>
    <n v="0.2"/>
    <x v="5890"/>
    <x v="3"/>
    <x v="0"/>
    <n v="1"/>
    <n v="0.2"/>
  </r>
  <r>
    <x v="7354"/>
    <s v="CA-2019-154102"/>
    <x v="695"/>
    <d v="2019-02-13T00:00:00"/>
    <s v="Standard Class"/>
    <s v="SN-20560"/>
    <x v="381"/>
    <x v="2"/>
    <x v="0"/>
    <s v="San Francisco"/>
    <x v="1"/>
    <n v="94109"/>
    <x v="1"/>
    <s v="OFF-PA-10001593"/>
    <x v="1"/>
    <x v="10"/>
    <x v="1764"/>
    <x v="2744"/>
    <n v="5"/>
    <n v="0"/>
    <x v="4397"/>
    <x v="1"/>
    <x v="0"/>
    <n v="1"/>
    <n v="6.6666666666666666E-2"/>
  </r>
  <r>
    <x v="7355"/>
    <s v="CA-2017-139780"/>
    <x v="620"/>
    <d v="2018-01-02T00:00:00"/>
    <s v="Second Class"/>
    <s v="AH-10690"/>
    <x v="706"/>
    <x v="1"/>
    <x v="0"/>
    <s v="Detroit"/>
    <x v="12"/>
    <n v="48205"/>
    <x v="2"/>
    <s v="OFF-BI-10004139"/>
    <x v="1"/>
    <x v="8"/>
    <x v="932"/>
    <x v="4930"/>
    <n v="8"/>
    <n v="0"/>
    <x v="5891"/>
    <x v="2"/>
    <x v="0"/>
    <n v="1"/>
    <n v="4.3478260869565216E-2"/>
  </r>
  <r>
    <x v="7356"/>
    <s v="CA-2018-114748"/>
    <x v="790"/>
    <d v="2018-10-14T00:00:00"/>
    <s v="Standard Class"/>
    <s v="MZ-17335"/>
    <x v="595"/>
    <x v="2"/>
    <x v="0"/>
    <s v="Phoenix"/>
    <x v="16"/>
    <n v="85023"/>
    <x v="1"/>
    <s v="OFF-AR-10001315"/>
    <x v="1"/>
    <x v="6"/>
    <x v="1029"/>
    <x v="4931"/>
    <n v="1"/>
    <n v="0.2"/>
    <x v="5892"/>
    <x v="1"/>
    <x v="0"/>
    <n v="0.5"/>
    <n v="0.16666666666666666"/>
  </r>
  <r>
    <x v="7357"/>
    <s v="CA-2018-114748"/>
    <x v="790"/>
    <d v="2018-10-14T00:00:00"/>
    <s v="Standard Class"/>
    <s v="MZ-17335"/>
    <x v="595"/>
    <x v="2"/>
    <x v="0"/>
    <s v="Phoenix"/>
    <x v="16"/>
    <n v="85023"/>
    <x v="1"/>
    <s v="FUR-FU-10001488"/>
    <x v="0"/>
    <x v="5"/>
    <x v="1049"/>
    <x v="4932"/>
    <n v="2"/>
    <n v="0.2"/>
    <x v="232"/>
    <x v="1"/>
    <x v="0"/>
    <n v="0.5"/>
    <n v="0.16666666666666666"/>
  </r>
  <r>
    <x v="7358"/>
    <s v="US-2016-115189"/>
    <x v="125"/>
    <d v="2017-01-03T00:00:00"/>
    <s v="Second Class"/>
    <s v="AR-10345"/>
    <x v="753"/>
    <x v="1"/>
    <x v="0"/>
    <s v="Philadelphia"/>
    <x v="9"/>
    <n v="19143"/>
    <x v="3"/>
    <s v="TEC-PH-10002170"/>
    <x v="2"/>
    <x v="7"/>
    <x v="599"/>
    <x v="4933"/>
    <n v="6"/>
    <n v="0.4"/>
    <x v="5893"/>
    <x v="3"/>
    <x v="0"/>
    <n v="0.5"/>
    <n v="0.2"/>
  </r>
  <r>
    <x v="7359"/>
    <s v="US-2016-115189"/>
    <x v="125"/>
    <d v="2017-01-03T00:00:00"/>
    <s v="Second Class"/>
    <s v="AR-10345"/>
    <x v="753"/>
    <x v="1"/>
    <x v="0"/>
    <s v="Philadelphia"/>
    <x v="9"/>
    <n v="19143"/>
    <x v="3"/>
    <s v="FUR-TA-10004575"/>
    <x v="0"/>
    <x v="3"/>
    <x v="309"/>
    <x v="2979"/>
    <n v="3"/>
    <n v="0.4"/>
    <x v="3322"/>
    <x v="3"/>
    <x v="0"/>
    <n v="0.5"/>
    <n v="0.2"/>
  </r>
  <r>
    <x v="7360"/>
    <s v="CA-2018-163594"/>
    <x v="408"/>
    <d v="2018-04-14T00:00:00"/>
    <s v="First Class"/>
    <s v="JF-15295"/>
    <x v="639"/>
    <x v="0"/>
    <x v="0"/>
    <s v="Los Angeles"/>
    <x v="1"/>
    <n v="90036"/>
    <x v="1"/>
    <s v="OFF-PA-10000809"/>
    <x v="1"/>
    <x v="10"/>
    <x v="1133"/>
    <x v="541"/>
    <n v="3"/>
    <n v="0"/>
    <x v="551"/>
    <x v="1"/>
    <x v="0"/>
    <n v="0.33333333333333331"/>
    <n v="7.1428571428571425E-2"/>
  </r>
  <r>
    <x v="7361"/>
    <s v="CA-2018-163594"/>
    <x v="408"/>
    <d v="2018-04-14T00:00:00"/>
    <s v="First Class"/>
    <s v="JF-15295"/>
    <x v="639"/>
    <x v="0"/>
    <x v="0"/>
    <s v="Los Angeles"/>
    <x v="1"/>
    <n v="90036"/>
    <x v="1"/>
    <s v="FUR-CH-10000225"/>
    <x v="0"/>
    <x v="1"/>
    <x v="406"/>
    <x v="4934"/>
    <n v="3"/>
    <n v="0.2"/>
    <x v="5894"/>
    <x v="1"/>
    <x v="0"/>
    <n v="0.33333333333333331"/>
    <n v="7.1428571428571425E-2"/>
  </r>
  <r>
    <x v="7362"/>
    <s v="CA-2018-163594"/>
    <x v="408"/>
    <d v="2018-04-14T00:00:00"/>
    <s v="First Class"/>
    <s v="JF-15295"/>
    <x v="639"/>
    <x v="0"/>
    <x v="0"/>
    <s v="Los Angeles"/>
    <x v="1"/>
    <n v="90036"/>
    <x v="1"/>
    <s v="OFF-BI-10003707"/>
    <x v="1"/>
    <x v="8"/>
    <x v="784"/>
    <x v="941"/>
    <n v="3"/>
    <n v="0.2"/>
    <x v="975"/>
    <x v="1"/>
    <x v="0"/>
    <n v="0.33333333333333331"/>
    <n v="7.1428571428571425E-2"/>
  </r>
  <r>
    <x v="7363"/>
    <s v="CA-2018-127243"/>
    <x v="85"/>
    <d v="2018-12-04T00:00:00"/>
    <s v="Standard Class"/>
    <s v="DS-13180"/>
    <x v="103"/>
    <x v="1"/>
    <x v="0"/>
    <s v="Philadelphia"/>
    <x v="9"/>
    <n v="19140"/>
    <x v="3"/>
    <s v="TEC-PH-10004539"/>
    <x v="2"/>
    <x v="7"/>
    <x v="861"/>
    <x v="4935"/>
    <n v="3"/>
    <n v="0.4"/>
    <x v="5895"/>
    <x v="3"/>
    <x v="0"/>
    <n v="0.2"/>
    <n v="0.05"/>
  </r>
  <r>
    <x v="7364"/>
    <s v="CA-2018-127243"/>
    <x v="85"/>
    <d v="2018-12-04T00:00:00"/>
    <s v="Standard Class"/>
    <s v="DS-13180"/>
    <x v="103"/>
    <x v="1"/>
    <x v="0"/>
    <s v="Philadelphia"/>
    <x v="9"/>
    <n v="19140"/>
    <x v="3"/>
    <s v="OFF-FA-10004076"/>
    <x v="1"/>
    <x v="13"/>
    <x v="1222"/>
    <x v="2538"/>
    <n v="8"/>
    <n v="0.2"/>
    <x v="5896"/>
    <x v="3"/>
    <x v="0"/>
    <n v="0.2"/>
    <n v="0.05"/>
  </r>
  <r>
    <x v="7365"/>
    <s v="CA-2018-127243"/>
    <x v="85"/>
    <d v="2018-12-04T00:00:00"/>
    <s v="Standard Class"/>
    <s v="DS-13180"/>
    <x v="103"/>
    <x v="1"/>
    <x v="0"/>
    <s v="Philadelphia"/>
    <x v="9"/>
    <n v="19140"/>
    <x v="3"/>
    <s v="OFF-BI-10003166"/>
    <x v="1"/>
    <x v="8"/>
    <x v="1414"/>
    <x v="4936"/>
    <n v="2"/>
    <n v="0.7"/>
    <x v="5897"/>
    <x v="3"/>
    <x v="0"/>
    <n v="0.2"/>
    <n v="0.05"/>
  </r>
  <r>
    <x v="7366"/>
    <s v="CA-2018-127243"/>
    <x v="85"/>
    <d v="2018-12-04T00:00:00"/>
    <s v="Standard Class"/>
    <s v="DS-13180"/>
    <x v="103"/>
    <x v="1"/>
    <x v="0"/>
    <s v="Philadelphia"/>
    <x v="9"/>
    <n v="19140"/>
    <x v="3"/>
    <s v="OFF-ST-10002301"/>
    <x v="1"/>
    <x v="4"/>
    <x v="1499"/>
    <x v="2604"/>
    <n v="2"/>
    <n v="0.2"/>
    <x v="2867"/>
    <x v="3"/>
    <x v="0"/>
    <n v="0.2"/>
    <n v="0.05"/>
  </r>
  <r>
    <x v="7367"/>
    <s v="CA-2018-127243"/>
    <x v="85"/>
    <d v="2018-12-04T00:00:00"/>
    <s v="Standard Class"/>
    <s v="DS-13180"/>
    <x v="103"/>
    <x v="1"/>
    <x v="0"/>
    <s v="Philadelphia"/>
    <x v="9"/>
    <n v="19140"/>
    <x v="3"/>
    <s v="FUR-CH-10002647"/>
    <x v="0"/>
    <x v="1"/>
    <x v="475"/>
    <x v="2548"/>
    <n v="7"/>
    <n v="0.3"/>
    <x v="2793"/>
    <x v="3"/>
    <x v="0"/>
    <n v="0.2"/>
    <n v="0.05"/>
  </r>
  <r>
    <x v="7368"/>
    <s v="CA-2019-161851"/>
    <x v="4"/>
    <d v="2019-04-17T00:00:00"/>
    <s v="First Class"/>
    <s v="BP-11095"/>
    <x v="162"/>
    <x v="1"/>
    <x v="0"/>
    <s v="Miami"/>
    <x v="2"/>
    <n v="33180"/>
    <x v="0"/>
    <s v="OFF-BI-10004654"/>
    <x v="1"/>
    <x v="8"/>
    <x v="1453"/>
    <x v="4937"/>
    <n v="3"/>
    <n v="0.7"/>
    <x v="5898"/>
    <x v="0"/>
    <x v="0"/>
    <n v="1"/>
    <n v="0.05"/>
  </r>
  <r>
    <x v="7369"/>
    <s v="CA-2017-110345"/>
    <x v="1000"/>
    <d v="2017-03-11T00:00:00"/>
    <s v="Second Class"/>
    <s v="TG-21310"/>
    <x v="592"/>
    <x v="0"/>
    <x v="0"/>
    <s v="Raleigh"/>
    <x v="3"/>
    <n v="27604"/>
    <x v="0"/>
    <s v="OFF-LA-10001175"/>
    <x v="1"/>
    <x v="2"/>
    <x v="781"/>
    <x v="877"/>
    <n v="2"/>
    <n v="0.2"/>
    <x v="910"/>
    <x v="0"/>
    <x v="0"/>
    <n v="1"/>
    <n v="0.1111111111111111"/>
  </r>
  <r>
    <x v="7370"/>
    <s v="CA-2016-107769"/>
    <x v="919"/>
    <d v="2016-11-01T00:00:00"/>
    <s v="Standard Class"/>
    <s v="BT-11395"/>
    <x v="387"/>
    <x v="1"/>
    <x v="0"/>
    <s v="Garden City"/>
    <x v="41"/>
    <n v="67846"/>
    <x v="2"/>
    <s v="TEC-PH-10001336"/>
    <x v="2"/>
    <x v="7"/>
    <x v="950"/>
    <x v="2052"/>
    <n v="2"/>
    <n v="0"/>
    <x v="2210"/>
    <x v="2"/>
    <x v="0"/>
    <n v="1"/>
    <n v="0.1"/>
  </r>
  <r>
    <x v="7371"/>
    <s v="US-2019-123862"/>
    <x v="363"/>
    <d v="2019-01-09T00:00:00"/>
    <s v="Second Class"/>
    <s v="JF-15190"/>
    <x v="440"/>
    <x v="0"/>
    <x v="0"/>
    <s v="Long Beach"/>
    <x v="1"/>
    <n v="90805"/>
    <x v="1"/>
    <s v="OFF-ST-10000760"/>
    <x v="1"/>
    <x v="4"/>
    <x v="4"/>
    <x v="4938"/>
    <n v="11"/>
    <n v="0"/>
    <x v="5899"/>
    <x v="1"/>
    <x v="0"/>
    <n v="0.25"/>
    <n v="5.2631578947368418E-2"/>
  </r>
  <r>
    <x v="7372"/>
    <s v="US-2019-123862"/>
    <x v="363"/>
    <d v="2019-01-09T00:00:00"/>
    <s v="Second Class"/>
    <s v="JF-15190"/>
    <x v="440"/>
    <x v="0"/>
    <x v="0"/>
    <s v="Long Beach"/>
    <x v="1"/>
    <n v="90805"/>
    <x v="1"/>
    <s v="OFF-ST-10002301"/>
    <x v="1"/>
    <x v="4"/>
    <x v="1499"/>
    <x v="4939"/>
    <n v="3"/>
    <n v="0"/>
    <x v="5900"/>
    <x v="1"/>
    <x v="0"/>
    <n v="0.25"/>
    <n v="5.2631578947368418E-2"/>
  </r>
  <r>
    <x v="7373"/>
    <s v="US-2019-123862"/>
    <x v="363"/>
    <d v="2019-01-09T00:00:00"/>
    <s v="Second Class"/>
    <s v="JF-15190"/>
    <x v="440"/>
    <x v="0"/>
    <x v="0"/>
    <s v="Long Beach"/>
    <x v="1"/>
    <n v="90805"/>
    <x v="1"/>
    <s v="OFF-SU-10004884"/>
    <x v="1"/>
    <x v="14"/>
    <x v="1789"/>
    <x v="4940"/>
    <n v="7"/>
    <n v="0"/>
    <x v="5901"/>
    <x v="1"/>
    <x v="0"/>
    <n v="0.25"/>
    <n v="5.2631578947368418E-2"/>
  </r>
  <r>
    <x v="7374"/>
    <s v="US-2019-123862"/>
    <x v="363"/>
    <d v="2019-01-09T00:00:00"/>
    <s v="Second Class"/>
    <s v="JF-15190"/>
    <x v="440"/>
    <x v="0"/>
    <x v="0"/>
    <s v="Long Beach"/>
    <x v="1"/>
    <n v="90805"/>
    <x v="1"/>
    <s v="OFF-FA-10003112"/>
    <x v="1"/>
    <x v="13"/>
    <x v="128"/>
    <x v="2837"/>
    <n v="1"/>
    <n v="0"/>
    <x v="5902"/>
    <x v="1"/>
    <x v="0"/>
    <n v="0.25"/>
    <n v="5.2631578947368418E-2"/>
  </r>
  <r>
    <x v="7375"/>
    <s v="CA-2019-100580"/>
    <x v="802"/>
    <d v="2019-08-20T00:00:00"/>
    <s v="Standard Class"/>
    <s v="MK-17905"/>
    <x v="149"/>
    <x v="1"/>
    <x v="0"/>
    <s v="San Diego"/>
    <x v="1"/>
    <n v="92037"/>
    <x v="1"/>
    <s v="OFF-BI-10000069"/>
    <x v="1"/>
    <x v="8"/>
    <x v="491"/>
    <x v="4941"/>
    <n v="3"/>
    <n v="0.2"/>
    <x v="5903"/>
    <x v="1"/>
    <x v="0"/>
    <n v="1"/>
    <n v="5.8823529411764705E-2"/>
  </r>
  <r>
    <x v="7376"/>
    <s v="US-2019-145597"/>
    <x v="808"/>
    <d v="2019-11-05T00:00:00"/>
    <s v="First Class"/>
    <s v="GG-14650"/>
    <x v="55"/>
    <x v="1"/>
    <x v="0"/>
    <s v="Bloomington"/>
    <x v="10"/>
    <n v="61701"/>
    <x v="2"/>
    <s v="OFF-AR-10001958"/>
    <x v="1"/>
    <x v="6"/>
    <x v="208"/>
    <x v="4942"/>
    <n v="4"/>
    <n v="0.2"/>
    <x v="5904"/>
    <x v="2"/>
    <x v="0"/>
    <n v="1"/>
    <n v="4.1666666666666664E-2"/>
  </r>
  <r>
    <x v="7377"/>
    <s v="CA-2016-132787"/>
    <x v="111"/>
    <d v="2016-09-23T00:00:00"/>
    <s v="Standard Class"/>
    <s v="MC-18130"/>
    <x v="305"/>
    <x v="1"/>
    <x v="0"/>
    <s v="Seattle"/>
    <x v="4"/>
    <n v="98115"/>
    <x v="1"/>
    <s v="OFF-ST-10001321"/>
    <x v="1"/>
    <x v="4"/>
    <x v="421"/>
    <x v="451"/>
    <n v="6"/>
    <n v="0"/>
    <x v="462"/>
    <x v="1"/>
    <x v="0"/>
    <n v="1"/>
    <n v="9.0909090909090912E-2"/>
  </r>
  <r>
    <x v="7378"/>
    <s v="CA-2017-136224"/>
    <x v="70"/>
    <d v="2017-05-31T00:00:00"/>
    <s v="Same Day"/>
    <s v="ML-18265"/>
    <x v="761"/>
    <x v="0"/>
    <x v="0"/>
    <s v="Fayetteville"/>
    <x v="3"/>
    <n v="28314"/>
    <x v="0"/>
    <s v="OFF-AR-10003504"/>
    <x v="1"/>
    <x v="6"/>
    <x v="1035"/>
    <x v="1518"/>
    <n v="3"/>
    <n v="0.2"/>
    <x v="4816"/>
    <x v="0"/>
    <x v="0"/>
    <n v="1"/>
    <n v="0.33333333333333331"/>
  </r>
  <r>
    <x v="7379"/>
    <s v="CA-2018-105732"/>
    <x v="1160"/>
    <d v="2018-09-18T00:00:00"/>
    <s v="Standard Class"/>
    <s v="AG-10270"/>
    <x v="8"/>
    <x v="0"/>
    <x v="0"/>
    <s v="Omaha"/>
    <x v="8"/>
    <n v="68104"/>
    <x v="2"/>
    <s v="OFF-ST-10000419"/>
    <x v="1"/>
    <x v="4"/>
    <x v="1024"/>
    <x v="1360"/>
    <n v="3"/>
    <n v="0"/>
    <x v="1423"/>
    <x v="2"/>
    <x v="0"/>
    <n v="0.1"/>
    <n v="7.1428571428571425E-2"/>
  </r>
  <r>
    <x v="7380"/>
    <s v="CA-2018-105732"/>
    <x v="1160"/>
    <d v="2018-09-18T00:00:00"/>
    <s v="Standard Class"/>
    <s v="AG-10270"/>
    <x v="8"/>
    <x v="0"/>
    <x v="0"/>
    <s v="Omaha"/>
    <x v="8"/>
    <n v="68104"/>
    <x v="2"/>
    <s v="OFF-LA-10004559"/>
    <x v="1"/>
    <x v="2"/>
    <x v="1349"/>
    <x v="936"/>
    <n v="5"/>
    <n v="0"/>
    <x v="970"/>
    <x v="2"/>
    <x v="0"/>
    <n v="0.1"/>
    <n v="7.1428571428571425E-2"/>
  </r>
  <r>
    <x v="7381"/>
    <s v="CA-2018-105732"/>
    <x v="1160"/>
    <d v="2018-09-18T00:00:00"/>
    <s v="Standard Class"/>
    <s v="AG-10270"/>
    <x v="8"/>
    <x v="0"/>
    <x v="0"/>
    <s v="Omaha"/>
    <x v="8"/>
    <n v="68104"/>
    <x v="2"/>
    <s v="TEC-PH-10001644"/>
    <x v="2"/>
    <x v="7"/>
    <x v="1494"/>
    <x v="179"/>
    <n v="5"/>
    <n v="0"/>
    <x v="181"/>
    <x v="2"/>
    <x v="0"/>
    <n v="0.1"/>
    <n v="7.1428571428571425E-2"/>
  </r>
  <r>
    <x v="7382"/>
    <s v="CA-2018-105732"/>
    <x v="1160"/>
    <d v="2018-09-18T00:00:00"/>
    <s v="Standard Class"/>
    <s v="AG-10270"/>
    <x v="8"/>
    <x v="0"/>
    <x v="0"/>
    <s v="Omaha"/>
    <x v="8"/>
    <n v="68104"/>
    <x v="2"/>
    <s v="OFF-SU-10004782"/>
    <x v="1"/>
    <x v="14"/>
    <x v="1557"/>
    <x v="2952"/>
    <n v="2"/>
    <n v="0"/>
    <x v="3292"/>
    <x v="2"/>
    <x v="0"/>
    <n v="0.1"/>
    <n v="7.1428571428571425E-2"/>
  </r>
  <r>
    <x v="7383"/>
    <s v="CA-2018-105732"/>
    <x v="1160"/>
    <d v="2018-09-18T00:00:00"/>
    <s v="Standard Class"/>
    <s v="AG-10270"/>
    <x v="8"/>
    <x v="0"/>
    <x v="0"/>
    <s v="Omaha"/>
    <x v="8"/>
    <n v="68104"/>
    <x v="2"/>
    <s v="OFF-PA-10002250"/>
    <x v="1"/>
    <x v="10"/>
    <x v="706"/>
    <x v="1215"/>
    <n v="3"/>
    <n v="0"/>
    <x v="1260"/>
    <x v="2"/>
    <x v="0"/>
    <n v="0.1"/>
    <n v="7.1428571428571425E-2"/>
  </r>
  <r>
    <x v="7384"/>
    <s v="CA-2018-105732"/>
    <x v="1160"/>
    <d v="2018-09-18T00:00:00"/>
    <s v="Standard Class"/>
    <s v="AG-10270"/>
    <x v="8"/>
    <x v="0"/>
    <x v="0"/>
    <s v="Omaha"/>
    <x v="8"/>
    <n v="68104"/>
    <x v="2"/>
    <s v="OFF-AP-10001394"/>
    <x v="1"/>
    <x v="9"/>
    <x v="1129"/>
    <x v="4943"/>
    <n v="2"/>
    <n v="0"/>
    <x v="5905"/>
    <x v="2"/>
    <x v="0"/>
    <n v="0.1"/>
    <n v="7.1428571428571425E-2"/>
  </r>
  <r>
    <x v="7385"/>
    <s v="CA-2018-105732"/>
    <x v="1160"/>
    <d v="2018-09-18T00:00:00"/>
    <s v="Standard Class"/>
    <s v="AG-10270"/>
    <x v="8"/>
    <x v="0"/>
    <x v="0"/>
    <s v="Omaha"/>
    <x v="8"/>
    <n v="68104"/>
    <x v="2"/>
    <s v="OFF-PA-10001838"/>
    <x v="1"/>
    <x v="10"/>
    <x v="1008"/>
    <x v="4634"/>
    <n v="3"/>
    <n v="0"/>
    <x v="5906"/>
    <x v="2"/>
    <x v="0"/>
    <n v="0.1"/>
    <n v="7.1428571428571425E-2"/>
  </r>
  <r>
    <x v="7386"/>
    <s v="CA-2018-105732"/>
    <x v="1160"/>
    <d v="2018-09-18T00:00:00"/>
    <s v="Standard Class"/>
    <s v="AG-10270"/>
    <x v="8"/>
    <x v="0"/>
    <x v="0"/>
    <s v="Omaha"/>
    <x v="8"/>
    <n v="68104"/>
    <x v="2"/>
    <s v="OFF-ST-10004340"/>
    <x v="1"/>
    <x v="4"/>
    <x v="817"/>
    <x v="3106"/>
    <n v="6"/>
    <n v="0"/>
    <x v="5907"/>
    <x v="2"/>
    <x v="0"/>
    <n v="0.1"/>
    <n v="7.1428571428571425E-2"/>
  </r>
  <r>
    <x v="7387"/>
    <s v="CA-2018-105732"/>
    <x v="1160"/>
    <d v="2018-09-18T00:00:00"/>
    <s v="Standard Class"/>
    <s v="AG-10270"/>
    <x v="8"/>
    <x v="0"/>
    <x v="0"/>
    <s v="Omaha"/>
    <x v="8"/>
    <n v="68104"/>
    <x v="2"/>
    <s v="FUR-FU-10003664"/>
    <x v="0"/>
    <x v="5"/>
    <x v="35"/>
    <x v="4944"/>
    <n v="14"/>
    <n v="0"/>
    <x v="5908"/>
    <x v="2"/>
    <x v="0"/>
    <n v="0.1"/>
    <n v="7.1428571428571425E-2"/>
  </r>
  <r>
    <x v="7388"/>
    <s v="CA-2018-105732"/>
    <x v="1160"/>
    <d v="2018-09-18T00:00:00"/>
    <s v="Standard Class"/>
    <s v="AG-10270"/>
    <x v="8"/>
    <x v="0"/>
    <x v="0"/>
    <s v="Omaha"/>
    <x v="8"/>
    <n v="68104"/>
    <x v="2"/>
    <s v="TEC-PH-10004897"/>
    <x v="2"/>
    <x v="7"/>
    <x v="1124"/>
    <x v="2065"/>
    <n v="3"/>
    <n v="0"/>
    <x v="5096"/>
    <x v="2"/>
    <x v="0"/>
    <n v="0.1"/>
    <n v="7.1428571428571425E-2"/>
  </r>
  <r>
    <x v="7389"/>
    <s v="CA-2019-108035"/>
    <x v="1161"/>
    <d v="2019-12-03T00:00:00"/>
    <s v="Standard Class"/>
    <s v="TT-21070"/>
    <x v="74"/>
    <x v="0"/>
    <x v="0"/>
    <s v="Chattanooga"/>
    <x v="18"/>
    <n v="37421"/>
    <x v="0"/>
    <s v="FUR-CH-10000454"/>
    <x v="0"/>
    <x v="1"/>
    <x v="1"/>
    <x v="4945"/>
    <n v="2"/>
    <n v="0.2"/>
    <x v="5909"/>
    <x v="0"/>
    <x v="0"/>
    <n v="0.5"/>
    <n v="7.1428571428571425E-2"/>
  </r>
  <r>
    <x v="7390"/>
    <s v="CA-2019-108035"/>
    <x v="1161"/>
    <d v="2019-12-03T00:00:00"/>
    <s v="Standard Class"/>
    <s v="TT-21070"/>
    <x v="74"/>
    <x v="0"/>
    <x v="0"/>
    <s v="Chattanooga"/>
    <x v="18"/>
    <n v="37421"/>
    <x v="0"/>
    <s v="FUR-FU-10004017"/>
    <x v="0"/>
    <x v="5"/>
    <x v="1579"/>
    <x v="4946"/>
    <n v="5"/>
    <n v="0.2"/>
    <x v="5910"/>
    <x v="0"/>
    <x v="0"/>
    <n v="0.5"/>
    <n v="7.1428571428571425E-2"/>
  </r>
  <r>
    <x v="7391"/>
    <s v="CA-2019-160031"/>
    <x v="769"/>
    <d v="2019-12-07T00:00:00"/>
    <s v="Second Class"/>
    <s v="LT-16765"/>
    <x v="398"/>
    <x v="0"/>
    <x v="0"/>
    <s v="Fairfield"/>
    <x v="24"/>
    <n v="45014"/>
    <x v="3"/>
    <s v="OFF-PA-10000241"/>
    <x v="1"/>
    <x v="10"/>
    <x v="1160"/>
    <x v="1355"/>
    <n v="3"/>
    <n v="0.2"/>
    <x v="1419"/>
    <x v="3"/>
    <x v="0"/>
    <n v="1"/>
    <n v="0.33333333333333331"/>
  </r>
  <r>
    <x v="7392"/>
    <s v="CA-2019-147844"/>
    <x v="743"/>
    <d v="2019-05-06T00:00:00"/>
    <s v="Standard Class"/>
    <s v="DD-13570"/>
    <x v="732"/>
    <x v="0"/>
    <x v="0"/>
    <s v="Los Angeles"/>
    <x v="1"/>
    <n v="90049"/>
    <x v="1"/>
    <s v="OFF-PA-10003016"/>
    <x v="1"/>
    <x v="10"/>
    <x v="1394"/>
    <x v="2236"/>
    <n v="5"/>
    <n v="0"/>
    <x v="2412"/>
    <x v="1"/>
    <x v="0"/>
    <n v="0.33333333333333331"/>
    <n v="0.1111111111111111"/>
  </r>
  <r>
    <x v="7393"/>
    <s v="CA-2019-147844"/>
    <x v="743"/>
    <d v="2019-05-06T00:00:00"/>
    <s v="Standard Class"/>
    <s v="DD-13570"/>
    <x v="732"/>
    <x v="0"/>
    <x v="0"/>
    <s v="Los Angeles"/>
    <x v="1"/>
    <n v="90049"/>
    <x v="1"/>
    <s v="OFF-AR-10001615"/>
    <x v="1"/>
    <x v="6"/>
    <x v="1488"/>
    <x v="426"/>
    <n v="3"/>
    <n v="0"/>
    <x v="436"/>
    <x v="1"/>
    <x v="0"/>
    <n v="0.33333333333333331"/>
    <n v="0.1111111111111111"/>
  </r>
  <r>
    <x v="7394"/>
    <s v="CA-2019-147844"/>
    <x v="743"/>
    <d v="2019-05-06T00:00:00"/>
    <s v="Standard Class"/>
    <s v="DD-13570"/>
    <x v="732"/>
    <x v="0"/>
    <x v="0"/>
    <s v="Los Angeles"/>
    <x v="1"/>
    <n v="90049"/>
    <x v="1"/>
    <s v="OFF-PA-10002713"/>
    <x v="1"/>
    <x v="10"/>
    <x v="320"/>
    <x v="343"/>
    <n v="5"/>
    <n v="0"/>
    <x v="351"/>
    <x v="1"/>
    <x v="0"/>
    <n v="0.33333333333333331"/>
    <n v="0.1111111111111111"/>
  </r>
  <r>
    <x v="7395"/>
    <s v="CA-2018-110975"/>
    <x v="591"/>
    <d v="2018-12-30T00:00:00"/>
    <s v="Standard Class"/>
    <s v="DB-12970"/>
    <x v="715"/>
    <x v="1"/>
    <x v="0"/>
    <s v="New York City"/>
    <x v="15"/>
    <n v="10024"/>
    <x v="3"/>
    <s v="FUR-TA-10002958"/>
    <x v="0"/>
    <x v="3"/>
    <x v="965"/>
    <x v="4203"/>
    <n v="2"/>
    <n v="0.4"/>
    <x v="4895"/>
    <x v="3"/>
    <x v="0"/>
    <n v="0.5"/>
    <n v="7.1428571428571425E-2"/>
  </r>
  <r>
    <x v="7396"/>
    <s v="CA-2018-110975"/>
    <x v="591"/>
    <d v="2018-12-30T00:00:00"/>
    <s v="Standard Class"/>
    <s v="DB-12970"/>
    <x v="715"/>
    <x v="1"/>
    <x v="0"/>
    <s v="New York City"/>
    <x v="15"/>
    <n v="10024"/>
    <x v="3"/>
    <s v="FUR-CH-10003746"/>
    <x v="0"/>
    <x v="1"/>
    <x v="623"/>
    <x v="4947"/>
    <n v="3"/>
    <n v="0.1"/>
    <x v="5911"/>
    <x v="3"/>
    <x v="0"/>
    <n v="0.5"/>
    <n v="7.1428571428571425E-2"/>
  </r>
  <r>
    <x v="7397"/>
    <s v="CA-2016-141649"/>
    <x v="587"/>
    <d v="2016-09-30T00:00:00"/>
    <s v="Same Day"/>
    <s v="DM-12955"/>
    <x v="678"/>
    <x v="1"/>
    <x v="0"/>
    <s v="Fairfield"/>
    <x v="24"/>
    <n v="45014"/>
    <x v="3"/>
    <s v="OFF-AP-10003217"/>
    <x v="1"/>
    <x v="9"/>
    <x v="191"/>
    <x v="4948"/>
    <n v="6"/>
    <n v="0.2"/>
    <x v="5912"/>
    <x v="3"/>
    <x v="0"/>
    <n v="1"/>
    <n v="0.1111111111111111"/>
  </r>
  <r>
    <x v="7398"/>
    <s v="CA-2016-124807"/>
    <x v="136"/>
    <d v="2016-07-15T00:00:00"/>
    <s v="Second Class"/>
    <s v="ME-17725"/>
    <x v="250"/>
    <x v="0"/>
    <x v="0"/>
    <s v="Chicago"/>
    <x v="10"/>
    <n v="60610"/>
    <x v="2"/>
    <s v="OFF-PA-10001526"/>
    <x v="1"/>
    <x v="10"/>
    <x v="1039"/>
    <x v="4949"/>
    <n v="9"/>
    <n v="0.2"/>
    <x v="5913"/>
    <x v="2"/>
    <x v="0"/>
    <n v="0.5"/>
    <n v="7.6923076923076927E-2"/>
  </r>
  <r>
    <x v="7399"/>
    <s v="CA-2016-124807"/>
    <x v="136"/>
    <d v="2016-07-15T00:00:00"/>
    <s v="Second Class"/>
    <s v="ME-17725"/>
    <x v="250"/>
    <x v="0"/>
    <x v="0"/>
    <s v="Chicago"/>
    <x v="10"/>
    <n v="60610"/>
    <x v="2"/>
    <s v="TEC-AC-10002857"/>
    <x v="2"/>
    <x v="11"/>
    <x v="540"/>
    <x v="4950"/>
    <n v="4"/>
    <n v="0.2"/>
    <x v="5914"/>
    <x v="2"/>
    <x v="0"/>
    <n v="0.5"/>
    <n v="7.6923076923076927E-2"/>
  </r>
  <r>
    <x v="7400"/>
    <s v="CA-2018-110009"/>
    <x v="162"/>
    <d v="2018-09-13T00:00:00"/>
    <s v="Standard Class"/>
    <s v="TR-21325"/>
    <x v="309"/>
    <x v="0"/>
    <x v="0"/>
    <s v="Seattle"/>
    <x v="4"/>
    <n v="98103"/>
    <x v="1"/>
    <s v="FUR-FU-10003039"/>
    <x v="0"/>
    <x v="5"/>
    <x v="484"/>
    <x v="3579"/>
    <n v="1"/>
    <n v="0"/>
    <x v="5915"/>
    <x v="1"/>
    <x v="0"/>
    <n v="0.5"/>
    <n v="0.14285714285714285"/>
  </r>
  <r>
    <x v="7401"/>
    <s v="CA-2018-110009"/>
    <x v="162"/>
    <d v="2018-09-13T00:00:00"/>
    <s v="Standard Class"/>
    <s v="TR-21325"/>
    <x v="309"/>
    <x v="0"/>
    <x v="0"/>
    <s v="Seattle"/>
    <x v="4"/>
    <n v="98103"/>
    <x v="1"/>
    <s v="OFF-PA-10002615"/>
    <x v="1"/>
    <x v="10"/>
    <x v="250"/>
    <x v="4951"/>
    <n v="7"/>
    <n v="0"/>
    <x v="5916"/>
    <x v="1"/>
    <x v="0"/>
    <n v="0.5"/>
    <n v="0.14285714285714285"/>
  </r>
  <r>
    <x v="7402"/>
    <s v="CA-2019-168172"/>
    <x v="634"/>
    <d v="2019-08-10T00:00:00"/>
    <s v="Standard Class"/>
    <s v="SH-20395"/>
    <x v="129"/>
    <x v="0"/>
    <x v="0"/>
    <s v="New York City"/>
    <x v="15"/>
    <n v="10011"/>
    <x v="3"/>
    <s v="OFF-SU-10002573"/>
    <x v="1"/>
    <x v="14"/>
    <x v="354"/>
    <x v="378"/>
    <n v="4"/>
    <n v="0"/>
    <x v="387"/>
    <x v="3"/>
    <x v="0"/>
    <n v="1"/>
    <n v="6.6666666666666666E-2"/>
  </r>
  <r>
    <x v="7403"/>
    <s v="CA-2017-100146"/>
    <x v="263"/>
    <d v="2017-05-19T00:00:00"/>
    <s v="Standard Class"/>
    <s v="CB-12535"/>
    <x v="118"/>
    <x v="1"/>
    <x v="0"/>
    <s v="Camarillo"/>
    <x v="1"/>
    <n v="93010"/>
    <x v="1"/>
    <s v="FUR-BO-10004015"/>
    <x v="0"/>
    <x v="0"/>
    <x v="574"/>
    <x v="4952"/>
    <n v="5"/>
    <n v="0.15"/>
    <x v="5917"/>
    <x v="1"/>
    <x v="0"/>
    <n v="0.25"/>
    <n v="5.2631578947368418E-2"/>
  </r>
  <r>
    <x v="7404"/>
    <s v="CA-2017-100146"/>
    <x v="263"/>
    <d v="2017-05-19T00:00:00"/>
    <s v="Standard Class"/>
    <s v="CB-12535"/>
    <x v="118"/>
    <x v="1"/>
    <x v="0"/>
    <s v="Camarillo"/>
    <x v="1"/>
    <n v="93010"/>
    <x v="1"/>
    <s v="FUR-FU-10001979"/>
    <x v="0"/>
    <x v="5"/>
    <x v="514"/>
    <x v="4953"/>
    <n v="3"/>
    <n v="0"/>
    <x v="5918"/>
    <x v="1"/>
    <x v="0"/>
    <n v="0.25"/>
    <n v="5.2631578947368418E-2"/>
  </r>
  <r>
    <x v="7405"/>
    <s v="CA-2017-100146"/>
    <x v="263"/>
    <d v="2017-05-19T00:00:00"/>
    <s v="Standard Class"/>
    <s v="CB-12535"/>
    <x v="118"/>
    <x v="1"/>
    <x v="0"/>
    <s v="Camarillo"/>
    <x v="1"/>
    <n v="93010"/>
    <x v="1"/>
    <s v="FUR-CH-10003833"/>
    <x v="0"/>
    <x v="1"/>
    <x v="1209"/>
    <x v="1923"/>
    <n v="2"/>
    <n v="0.2"/>
    <x v="2066"/>
    <x v="1"/>
    <x v="0"/>
    <n v="0.25"/>
    <n v="5.2631578947368418E-2"/>
  </r>
  <r>
    <x v="7406"/>
    <s v="CA-2017-100146"/>
    <x v="263"/>
    <d v="2017-05-19T00:00:00"/>
    <s v="Standard Class"/>
    <s v="CB-12535"/>
    <x v="118"/>
    <x v="1"/>
    <x v="0"/>
    <s v="Camarillo"/>
    <x v="1"/>
    <n v="93010"/>
    <x v="1"/>
    <s v="FUR-CH-10004495"/>
    <x v="0"/>
    <x v="1"/>
    <x v="1484"/>
    <x v="946"/>
    <n v="3"/>
    <n v="0.2"/>
    <x v="5919"/>
    <x v="1"/>
    <x v="0"/>
    <n v="0.25"/>
    <n v="5.2631578947368418E-2"/>
  </r>
  <r>
    <x v="7407"/>
    <s v="CA-2019-152079"/>
    <x v="176"/>
    <d v="2019-01-21T00:00:00"/>
    <s v="First Class"/>
    <s v="ML-17410"/>
    <x v="586"/>
    <x v="0"/>
    <x v="0"/>
    <s v="Chicago"/>
    <x v="10"/>
    <n v="60653"/>
    <x v="2"/>
    <s v="OFF-LA-10001613"/>
    <x v="1"/>
    <x v="2"/>
    <x v="743"/>
    <x v="132"/>
    <n v="5"/>
    <n v="0.2"/>
    <x v="2045"/>
    <x v="2"/>
    <x v="0"/>
    <n v="1"/>
    <n v="6.6666666666666666E-2"/>
  </r>
  <r>
    <x v="7408"/>
    <s v="CA-2018-129728"/>
    <x v="198"/>
    <d v="2018-06-06T00:00:00"/>
    <s v="Standard Class"/>
    <s v="JG-15310"/>
    <x v="684"/>
    <x v="1"/>
    <x v="0"/>
    <s v="Los Angeles"/>
    <x v="1"/>
    <n v="90032"/>
    <x v="1"/>
    <s v="FUR-FU-10003247"/>
    <x v="0"/>
    <x v="5"/>
    <x v="1465"/>
    <x v="4954"/>
    <n v="8"/>
    <n v="0"/>
    <x v="5920"/>
    <x v="1"/>
    <x v="0"/>
    <n v="1"/>
    <n v="9.0909090909090912E-2"/>
  </r>
  <r>
    <x v="7409"/>
    <s v="CA-2016-121769"/>
    <x v="918"/>
    <d v="2016-04-12T00:00:00"/>
    <s v="Standard Class"/>
    <s v="JS-15880"/>
    <x v="365"/>
    <x v="0"/>
    <x v="0"/>
    <s v="Toledo"/>
    <x v="24"/>
    <n v="43615"/>
    <x v="3"/>
    <s v="FUR-TA-10004442"/>
    <x v="0"/>
    <x v="3"/>
    <x v="1654"/>
    <x v="4955"/>
    <n v="1"/>
    <n v="0.4"/>
    <x v="5921"/>
    <x v="3"/>
    <x v="0"/>
    <n v="1"/>
    <n v="0.1111111111111111"/>
  </r>
  <r>
    <x v="7410"/>
    <s v="CA-2016-103058"/>
    <x v="149"/>
    <d v="2016-07-24T00:00:00"/>
    <s v="First Class"/>
    <s v="AG-10270"/>
    <x v="8"/>
    <x v="0"/>
    <x v="0"/>
    <s v="New York City"/>
    <x v="15"/>
    <n v="10011"/>
    <x v="3"/>
    <s v="TEC-AC-10001314"/>
    <x v="2"/>
    <x v="11"/>
    <x v="952"/>
    <x v="2622"/>
    <n v="2"/>
    <n v="0"/>
    <x v="2888"/>
    <x v="3"/>
    <x v="0"/>
    <n v="1"/>
    <n v="7.1428571428571425E-2"/>
  </r>
  <r>
    <x v="7411"/>
    <s v="CA-2019-121125"/>
    <x v="1109"/>
    <d v="2019-06-03T00:00:00"/>
    <s v="Standard Class"/>
    <s v="MG-17890"/>
    <x v="450"/>
    <x v="2"/>
    <x v="0"/>
    <s v="Tigard"/>
    <x v="21"/>
    <n v="97224"/>
    <x v="1"/>
    <s v="TEC-PH-10001619"/>
    <x v="2"/>
    <x v="7"/>
    <x v="1594"/>
    <x v="2403"/>
    <n v="1"/>
    <n v="0.2"/>
    <x v="5922"/>
    <x v="1"/>
    <x v="0"/>
    <n v="0.33333333333333331"/>
    <n v="7.6923076923076927E-2"/>
  </r>
  <r>
    <x v="7412"/>
    <s v="CA-2019-121125"/>
    <x v="1109"/>
    <d v="2019-06-03T00:00:00"/>
    <s v="Standard Class"/>
    <s v="MG-17890"/>
    <x v="450"/>
    <x v="2"/>
    <x v="0"/>
    <s v="Tigard"/>
    <x v="21"/>
    <n v="97224"/>
    <x v="1"/>
    <s v="TEC-AC-10002323"/>
    <x v="2"/>
    <x v="11"/>
    <x v="177"/>
    <x v="1442"/>
    <n v="2"/>
    <n v="0.2"/>
    <x v="1518"/>
    <x v="1"/>
    <x v="0"/>
    <n v="0.33333333333333331"/>
    <n v="7.6923076923076927E-2"/>
  </r>
  <r>
    <x v="7413"/>
    <s v="CA-2019-121125"/>
    <x v="1109"/>
    <d v="2019-06-03T00:00:00"/>
    <s v="Standard Class"/>
    <s v="MG-17890"/>
    <x v="450"/>
    <x v="2"/>
    <x v="0"/>
    <s v="Tigard"/>
    <x v="21"/>
    <n v="97224"/>
    <x v="1"/>
    <s v="FUR-FU-10000820"/>
    <x v="0"/>
    <x v="5"/>
    <x v="1783"/>
    <x v="4956"/>
    <n v="1"/>
    <n v="0.2"/>
    <x v="5923"/>
    <x v="1"/>
    <x v="0"/>
    <n v="0.33333333333333331"/>
    <n v="7.6923076923076927E-2"/>
  </r>
  <r>
    <x v="7414"/>
    <s v="US-2018-114013"/>
    <x v="69"/>
    <d v="2018-03-15T00:00:00"/>
    <s v="Second Class"/>
    <s v="SC-20770"/>
    <x v="34"/>
    <x v="1"/>
    <x v="0"/>
    <s v="Philadelphia"/>
    <x v="9"/>
    <n v="19134"/>
    <x v="3"/>
    <s v="FUR-CH-10004287"/>
    <x v="0"/>
    <x v="1"/>
    <x v="158"/>
    <x v="4957"/>
    <n v="2"/>
    <n v="0.3"/>
    <x v="5924"/>
    <x v="3"/>
    <x v="0"/>
    <n v="0.1111111111111111"/>
    <n v="4.7619047619047616E-2"/>
  </r>
  <r>
    <x v="7415"/>
    <s v="US-2018-114013"/>
    <x v="69"/>
    <d v="2018-03-15T00:00:00"/>
    <s v="Second Class"/>
    <s v="SC-20770"/>
    <x v="34"/>
    <x v="1"/>
    <x v="0"/>
    <s v="Philadelphia"/>
    <x v="9"/>
    <n v="19134"/>
    <x v="3"/>
    <s v="TEC-AC-10000474"/>
    <x v="2"/>
    <x v="11"/>
    <x v="1510"/>
    <x v="4958"/>
    <n v="5"/>
    <n v="0.2"/>
    <x v="5925"/>
    <x v="3"/>
    <x v="0"/>
    <n v="0.1111111111111111"/>
    <n v="4.7619047619047616E-2"/>
  </r>
  <r>
    <x v="7416"/>
    <s v="US-2018-114013"/>
    <x v="69"/>
    <d v="2018-03-15T00:00:00"/>
    <s v="Second Class"/>
    <s v="SC-20770"/>
    <x v="34"/>
    <x v="1"/>
    <x v="0"/>
    <s v="Philadelphia"/>
    <x v="9"/>
    <n v="19134"/>
    <x v="3"/>
    <s v="TEC-PH-10001494"/>
    <x v="2"/>
    <x v="7"/>
    <x v="715"/>
    <x v="4959"/>
    <n v="3"/>
    <n v="0.4"/>
    <x v="5926"/>
    <x v="3"/>
    <x v="0"/>
    <n v="0.1111111111111111"/>
    <n v="4.7619047619047616E-2"/>
  </r>
  <r>
    <x v="7417"/>
    <s v="US-2018-114013"/>
    <x v="69"/>
    <d v="2018-03-15T00:00:00"/>
    <s v="Second Class"/>
    <s v="SC-20770"/>
    <x v="34"/>
    <x v="1"/>
    <x v="0"/>
    <s v="Philadelphia"/>
    <x v="9"/>
    <n v="19134"/>
    <x v="3"/>
    <s v="OFF-PA-10004996"/>
    <x v="1"/>
    <x v="10"/>
    <x v="1528"/>
    <x v="4960"/>
    <n v="5"/>
    <n v="0.2"/>
    <x v="5927"/>
    <x v="3"/>
    <x v="0"/>
    <n v="0.1111111111111111"/>
    <n v="4.7619047619047616E-2"/>
  </r>
  <r>
    <x v="7418"/>
    <s v="US-2018-114013"/>
    <x v="69"/>
    <d v="2018-03-15T00:00:00"/>
    <s v="Second Class"/>
    <s v="SC-20770"/>
    <x v="34"/>
    <x v="1"/>
    <x v="0"/>
    <s v="Philadelphia"/>
    <x v="9"/>
    <n v="19134"/>
    <x v="3"/>
    <s v="OFF-BI-10004318"/>
    <x v="1"/>
    <x v="8"/>
    <x v="1583"/>
    <x v="4961"/>
    <n v="1"/>
    <n v="0.7"/>
    <x v="5928"/>
    <x v="3"/>
    <x v="0"/>
    <n v="0.1111111111111111"/>
    <n v="4.7619047619047616E-2"/>
  </r>
  <r>
    <x v="7419"/>
    <s v="US-2018-114013"/>
    <x v="69"/>
    <d v="2018-03-15T00:00:00"/>
    <s v="Second Class"/>
    <s v="SC-20770"/>
    <x v="34"/>
    <x v="1"/>
    <x v="0"/>
    <s v="Philadelphia"/>
    <x v="9"/>
    <n v="19134"/>
    <x v="3"/>
    <s v="OFF-ST-10002574"/>
    <x v="1"/>
    <x v="4"/>
    <x v="935"/>
    <x v="1197"/>
    <n v="5"/>
    <n v="0.2"/>
    <x v="5929"/>
    <x v="3"/>
    <x v="0"/>
    <n v="0.1111111111111111"/>
    <n v="4.7619047619047616E-2"/>
  </r>
  <r>
    <x v="7420"/>
    <s v="US-2018-114013"/>
    <x v="69"/>
    <d v="2018-03-15T00:00:00"/>
    <s v="Second Class"/>
    <s v="SC-20770"/>
    <x v="34"/>
    <x v="1"/>
    <x v="0"/>
    <s v="Philadelphia"/>
    <x v="9"/>
    <n v="19134"/>
    <x v="3"/>
    <s v="OFF-BI-10002353"/>
    <x v="1"/>
    <x v="8"/>
    <x v="1077"/>
    <x v="4962"/>
    <n v="5"/>
    <n v="0.7"/>
    <x v="5930"/>
    <x v="3"/>
    <x v="0"/>
    <n v="0.1111111111111111"/>
    <n v="4.7619047619047616E-2"/>
  </r>
  <r>
    <x v="7421"/>
    <s v="US-2018-114013"/>
    <x v="69"/>
    <d v="2018-03-15T00:00:00"/>
    <s v="Second Class"/>
    <s v="SC-20770"/>
    <x v="34"/>
    <x v="1"/>
    <x v="0"/>
    <s v="Philadelphia"/>
    <x v="9"/>
    <n v="19134"/>
    <x v="3"/>
    <s v="OFF-ST-10003641"/>
    <x v="1"/>
    <x v="4"/>
    <x v="1808"/>
    <x v="4963"/>
    <n v="2"/>
    <n v="0.2"/>
    <x v="5931"/>
    <x v="3"/>
    <x v="0"/>
    <n v="0.1111111111111111"/>
    <n v="4.7619047619047616E-2"/>
  </r>
  <r>
    <x v="7422"/>
    <s v="US-2018-114013"/>
    <x v="69"/>
    <d v="2018-03-15T00:00:00"/>
    <s v="Second Class"/>
    <s v="SC-20770"/>
    <x v="34"/>
    <x v="1"/>
    <x v="0"/>
    <s v="Philadelphia"/>
    <x v="9"/>
    <n v="19134"/>
    <x v="3"/>
    <s v="TEC-MA-10001148"/>
    <x v="2"/>
    <x v="15"/>
    <x v="1542"/>
    <x v="4964"/>
    <n v="3"/>
    <n v="0.7"/>
    <x v="5932"/>
    <x v="3"/>
    <x v="0"/>
    <n v="0.1111111111111111"/>
    <n v="4.7619047619047616E-2"/>
  </r>
  <r>
    <x v="7423"/>
    <s v="CA-2019-135069"/>
    <x v="318"/>
    <d v="2019-04-14T00:00:00"/>
    <s v="Standard Class"/>
    <s v="BS-11755"/>
    <x v="94"/>
    <x v="0"/>
    <x v="0"/>
    <s v="Philadelphia"/>
    <x v="9"/>
    <n v="19143"/>
    <x v="3"/>
    <s v="OFF-AP-10000026"/>
    <x v="1"/>
    <x v="9"/>
    <x v="1291"/>
    <x v="4965"/>
    <n v="4"/>
    <n v="0.2"/>
    <x v="5933"/>
    <x v="3"/>
    <x v="0"/>
    <n v="0.5"/>
    <n v="7.1428571428571425E-2"/>
  </r>
  <r>
    <x v="7424"/>
    <s v="CA-2019-135069"/>
    <x v="318"/>
    <d v="2019-04-14T00:00:00"/>
    <s v="Standard Class"/>
    <s v="BS-11755"/>
    <x v="94"/>
    <x v="0"/>
    <x v="0"/>
    <s v="Philadelphia"/>
    <x v="9"/>
    <n v="19143"/>
    <x v="3"/>
    <s v="FUR-FU-10003878"/>
    <x v="0"/>
    <x v="5"/>
    <x v="677"/>
    <x v="4966"/>
    <n v="3"/>
    <n v="0.2"/>
    <x v="5934"/>
    <x v="3"/>
    <x v="0"/>
    <n v="0.5"/>
    <n v="7.1428571428571425E-2"/>
  </r>
  <r>
    <x v="7425"/>
    <s v="CA-2018-101693"/>
    <x v="674"/>
    <d v="2018-06-27T00:00:00"/>
    <s v="Second Class"/>
    <s v="LC-17140"/>
    <x v="95"/>
    <x v="0"/>
    <x v="0"/>
    <s v="Houston"/>
    <x v="5"/>
    <n v="77070"/>
    <x v="2"/>
    <s v="FUR-CH-10001146"/>
    <x v="0"/>
    <x v="1"/>
    <x v="64"/>
    <x v="4967"/>
    <n v="2"/>
    <n v="0.3"/>
    <x v="5935"/>
    <x v="2"/>
    <x v="0"/>
    <n v="0.5"/>
    <n v="5.2631578947368418E-2"/>
  </r>
  <r>
    <x v="7426"/>
    <s v="CA-2018-101693"/>
    <x v="674"/>
    <d v="2018-06-27T00:00:00"/>
    <s v="Second Class"/>
    <s v="LC-17140"/>
    <x v="95"/>
    <x v="0"/>
    <x v="0"/>
    <s v="Houston"/>
    <x v="5"/>
    <n v="77070"/>
    <x v="2"/>
    <s v="FUR-FU-10003919"/>
    <x v="0"/>
    <x v="5"/>
    <x v="1523"/>
    <x v="4968"/>
    <n v="2"/>
    <n v="0.6"/>
    <x v="5936"/>
    <x v="2"/>
    <x v="0"/>
    <n v="0.5"/>
    <n v="5.2631578947368418E-2"/>
  </r>
  <r>
    <x v="7427"/>
    <s v="US-2016-164763"/>
    <x v="461"/>
    <d v="2016-03-21T00:00:00"/>
    <s v="Standard Class"/>
    <s v="MH-17440"/>
    <x v="775"/>
    <x v="1"/>
    <x v="0"/>
    <s v="Jackson"/>
    <x v="35"/>
    <n v="39212"/>
    <x v="0"/>
    <s v="OFF-BI-10000605"/>
    <x v="1"/>
    <x v="8"/>
    <x v="536"/>
    <x v="4969"/>
    <n v="3"/>
    <n v="0"/>
    <x v="5937"/>
    <x v="0"/>
    <x v="1"/>
    <n v="0.2"/>
    <n v="0.1111111111111111"/>
  </r>
  <r>
    <x v="7428"/>
    <s v="US-2016-164763"/>
    <x v="461"/>
    <d v="2016-03-21T00:00:00"/>
    <s v="Standard Class"/>
    <s v="MH-17440"/>
    <x v="775"/>
    <x v="1"/>
    <x v="0"/>
    <s v="Jackson"/>
    <x v="35"/>
    <n v="39212"/>
    <x v="0"/>
    <s v="OFF-BI-10000309"/>
    <x v="1"/>
    <x v="8"/>
    <x v="338"/>
    <x v="2690"/>
    <n v="2"/>
    <n v="0"/>
    <x v="5188"/>
    <x v="0"/>
    <x v="1"/>
    <n v="0.2"/>
    <n v="0.1111111111111111"/>
  </r>
  <r>
    <x v="7429"/>
    <s v="US-2016-164763"/>
    <x v="461"/>
    <d v="2016-03-21T00:00:00"/>
    <s v="Standard Class"/>
    <s v="MH-17440"/>
    <x v="775"/>
    <x v="1"/>
    <x v="0"/>
    <s v="Jackson"/>
    <x v="35"/>
    <n v="39212"/>
    <x v="0"/>
    <s v="OFF-PA-10003349"/>
    <x v="1"/>
    <x v="10"/>
    <x v="220"/>
    <x v="91"/>
    <n v="2"/>
    <n v="0"/>
    <x v="2056"/>
    <x v="0"/>
    <x v="1"/>
    <n v="0.2"/>
    <n v="0.1111111111111111"/>
  </r>
  <r>
    <x v="7430"/>
    <s v="US-2016-164763"/>
    <x v="461"/>
    <d v="2016-03-21T00:00:00"/>
    <s v="Standard Class"/>
    <s v="MH-17440"/>
    <x v="775"/>
    <x v="1"/>
    <x v="0"/>
    <s v="Jackson"/>
    <x v="35"/>
    <n v="39212"/>
    <x v="0"/>
    <s v="OFF-PA-10003063"/>
    <x v="1"/>
    <x v="10"/>
    <x v="1720"/>
    <x v="4698"/>
    <n v="4"/>
    <n v="0"/>
    <x v="4543"/>
    <x v="0"/>
    <x v="1"/>
    <n v="0.2"/>
    <n v="0.1111111111111111"/>
  </r>
  <r>
    <x v="7431"/>
    <s v="US-2016-164763"/>
    <x v="461"/>
    <d v="2016-03-21T00:00:00"/>
    <s v="Standard Class"/>
    <s v="MH-17440"/>
    <x v="775"/>
    <x v="1"/>
    <x v="0"/>
    <s v="Jackson"/>
    <x v="35"/>
    <n v="39212"/>
    <x v="0"/>
    <s v="OFF-AP-10003971"/>
    <x v="1"/>
    <x v="9"/>
    <x v="923"/>
    <x v="4779"/>
    <n v="3"/>
    <n v="0"/>
    <x v="5690"/>
    <x v="0"/>
    <x v="1"/>
    <n v="0.2"/>
    <n v="0.1111111111111111"/>
  </r>
  <r>
    <x v="7432"/>
    <s v="CA-2016-161249"/>
    <x v="128"/>
    <d v="2016-08-13T00:00:00"/>
    <s v="Standard Class"/>
    <s v="RD-19720"/>
    <x v="742"/>
    <x v="0"/>
    <x v="0"/>
    <s v="Phoenix"/>
    <x v="16"/>
    <n v="85023"/>
    <x v="1"/>
    <s v="OFF-FA-10004838"/>
    <x v="1"/>
    <x v="13"/>
    <x v="800"/>
    <x v="3870"/>
    <n v="3"/>
    <n v="0.2"/>
    <x v="5938"/>
    <x v="1"/>
    <x v="0"/>
    <n v="0.5"/>
    <n v="0.05"/>
  </r>
  <r>
    <x v="7433"/>
    <s v="CA-2016-161249"/>
    <x v="128"/>
    <d v="2016-08-13T00:00:00"/>
    <s v="Standard Class"/>
    <s v="RD-19720"/>
    <x v="742"/>
    <x v="0"/>
    <x v="0"/>
    <s v="Phoenix"/>
    <x v="16"/>
    <n v="85023"/>
    <x v="1"/>
    <s v="OFF-BI-10001097"/>
    <x v="1"/>
    <x v="8"/>
    <x v="797"/>
    <x v="4970"/>
    <n v="5"/>
    <n v="0.7"/>
    <x v="5939"/>
    <x v="1"/>
    <x v="0"/>
    <n v="0.5"/>
    <n v="0.05"/>
  </r>
  <r>
    <x v="7434"/>
    <s v="CA-2017-148180"/>
    <x v="353"/>
    <d v="2017-07-31T00:00:00"/>
    <s v="Standard Class"/>
    <s v="BP-11095"/>
    <x v="162"/>
    <x v="1"/>
    <x v="0"/>
    <s v="Oxnard"/>
    <x v="1"/>
    <n v="93030"/>
    <x v="1"/>
    <s v="OFF-BI-10000605"/>
    <x v="1"/>
    <x v="8"/>
    <x v="536"/>
    <x v="1083"/>
    <n v="3"/>
    <n v="0.2"/>
    <x v="2217"/>
    <x v="1"/>
    <x v="0"/>
    <n v="0.33333333333333331"/>
    <n v="0.05"/>
  </r>
  <r>
    <x v="7435"/>
    <s v="CA-2017-148180"/>
    <x v="353"/>
    <d v="2017-07-31T00:00:00"/>
    <s v="Standard Class"/>
    <s v="BP-11095"/>
    <x v="162"/>
    <x v="1"/>
    <x v="0"/>
    <s v="Oxnard"/>
    <x v="1"/>
    <n v="93030"/>
    <x v="1"/>
    <s v="OFF-BI-10003314"/>
    <x v="1"/>
    <x v="8"/>
    <x v="308"/>
    <x v="4971"/>
    <n v="6"/>
    <n v="0.2"/>
    <x v="5940"/>
    <x v="1"/>
    <x v="0"/>
    <n v="0.33333333333333331"/>
    <n v="0.05"/>
  </r>
  <r>
    <x v="7436"/>
    <s v="CA-2017-148180"/>
    <x v="353"/>
    <d v="2017-07-31T00:00:00"/>
    <s v="Standard Class"/>
    <s v="BP-11095"/>
    <x v="162"/>
    <x v="1"/>
    <x v="0"/>
    <s v="Oxnard"/>
    <x v="1"/>
    <n v="93030"/>
    <x v="1"/>
    <s v="OFF-AR-10002067"/>
    <x v="1"/>
    <x v="6"/>
    <x v="1154"/>
    <x v="1618"/>
    <n v="5"/>
    <n v="0"/>
    <x v="1713"/>
    <x v="1"/>
    <x v="0"/>
    <n v="0.33333333333333331"/>
    <n v="0.05"/>
  </r>
  <r>
    <x v="7437"/>
    <s v="CA-2016-165568"/>
    <x v="1162"/>
    <d v="2016-02-19T00:00:00"/>
    <s v="Standard Class"/>
    <s v="BF-11020"/>
    <x v="292"/>
    <x v="1"/>
    <x v="0"/>
    <s v="Seattle"/>
    <x v="4"/>
    <n v="98105"/>
    <x v="1"/>
    <s v="OFF-BI-10001031"/>
    <x v="1"/>
    <x v="8"/>
    <x v="874"/>
    <x v="794"/>
    <n v="5"/>
    <n v="0.2"/>
    <x v="4217"/>
    <x v="1"/>
    <x v="0"/>
    <n v="1"/>
    <n v="4.7619047619047616E-2"/>
  </r>
  <r>
    <x v="7438"/>
    <s v="CA-2017-145457"/>
    <x v="539"/>
    <d v="2017-03-27T00:00:00"/>
    <s v="Second Class"/>
    <s v="CP-12085"/>
    <x v="434"/>
    <x v="1"/>
    <x v="0"/>
    <s v="Covington"/>
    <x v="4"/>
    <n v="98042"/>
    <x v="1"/>
    <s v="FUR-FU-10003832"/>
    <x v="0"/>
    <x v="5"/>
    <x v="1429"/>
    <x v="4972"/>
    <n v="5"/>
    <n v="0"/>
    <x v="5941"/>
    <x v="1"/>
    <x v="0"/>
    <n v="1"/>
    <n v="7.1428571428571425E-2"/>
  </r>
  <r>
    <x v="7439"/>
    <s v="US-2019-163657"/>
    <x v="264"/>
    <d v="2019-09-06T00:00:00"/>
    <s v="Standard Class"/>
    <s v="JL-15235"/>
    <x v="538"/>
    <x v="0"/>
    <x v="0"/>
    <s v="Los Angeles"/>
    <x v="1"/>
    <n v="90049"/>
    <x v="1"/>
    <s v="OFF-BI-10000138"/>
    <x v="1"/>
    <x v="8"/>
    <x v="605"/>
    <x v="694"/>
    <n v="5"/>
    <n v="0.2"/>
    <x v="708"/>
    <x v="1"/>
    <x v="0"/>
    <n v="0.5"/>
    <n v="0.1"/>
  </r>
  <r>
    <x v="7440"/>
    <s v="US-2019-163657"/>
    <x v="264"/>
    <d v="2019-09-06T00:00:00"/>
    <s v="Standard Class"/>
    <s v="JL-15235"/>
    <x v="538"/>
    <x v="0"/>
    <x v="0"/>
    <s v="Los Angeles"/>
    <x v="1"/>
    <n v="90049"/>
    <x v="1"/>
    <s v="FUR-TA-10004607"/>
    <x v="0"/>
    <x v="3"/>
    <x v="1104"/>
    <x v="4973"/>
    <n v="2"/>
    <n v="0.2"/>
    <x v="5942"/>
    <x v="1"/>
    <x v="0"/>
    <n v="0.5"/>
    <n v="0.1"/>
  </r>
  <r>
    <x v="7441"/>
    <s v="CA-2017-120446"/>
    <x v="547"/>
    <d v="2017-11-18T00:00:00"/>
    <s v="First Class"/>
    <s v="JG-15805"/>
    <x v="189"/>
    <x v="1"/>
    <x v="0"/>
    <s v="San Diego"/>
    <x v="1"/>
    <n v="92105"/>
    <x v="1"/>
    <s v="OFF-LA-10003148"/>
    <x v="1"/>
    <x v="2"/>
    <x v="166"/>
    <x v="1381"/>
    <n v="3"/>
    <n v="0"/>
    <x v="3602"/>
    <x v="1"/>
    <x v="0"/>
    <n v="1"/>
    <n v="0.1111111111111111"/>
  </r>
  <r>
    <x v="7442"/>
    <s v="CA-2016-109932"/>
    <x v="337"/>
    <d v="2016-12-11T00:00:00"/>
    <s v="First Class"/>
    <s v="VP-21760"/>
    <x v="778"/>
    <x v="1"/>
    <x v="0"/>
    <s v="Brownsville"/>
    <x v="5"/>
    <n v="78521"/>
    <x v="2"/>
    <s v="OFF-PA-10001804"/>
    <x v="1"/>
    <x v="10"/>
    <x v="129"/>
    <x v="1432"/>
    <n v="2"/>
    <n v="0.2"/>
    <x v="1507"/>
    <x v="2"/>
    <x v="0"/>
    <n v="0.5"/>
    <n v="7.1428571428571425E-2"/>
  </r>
  <r>
    <x v="7443"/>
    <s v="CA-2016-109932"/>
    <x v="337"/>
    <d v="2016-12-11T00:00:00"/>
    <s v="First Class"/>
    <s v="VP-21760"/>
    <x v="778"/>
    <x v="1"/>
    <x v="0"/>
    <s v="Brownsville"/>
    <x v="5"/>
    <n v="78521"/>
    <x v="2"/>
    <s v="OFF-ST-10000036"/>
    <x v="1"/>
    <x v="4"/>
    <x v="595"/>
    <x v="4974"/>
    <n v="3"/>
    <n v="0.2"/>
    <x v="5943"/>
    <x v="2"/>
    <x v="0"/>
    <n v="0.5"/>
    <n v="7.1428571428571425E-2"/>
  </r>
  <r>
    <x v="7444"/>
    <s v="CA-2019-127474"/>
    <x v="447"/>
    <d v="2019-02-07T00:00:00"/>
    <s v="Second Class"/>
    <s v="RD-19810"/>
    <x v="279"/>
    <x v="2"/>
    <x v="0"/>
    <s v="Chicago"/>
    <x v="10"/>
    <n v="60610"/>
    <x v="2"/>
    <s v="OFF-PA-10001166"/>
    <x v="1"/>
    <x v="10"/>
    <x v="777"/>
    <x v="1182"/>
    <n v="1"/>
    <n v="0.2"/>
    <x v="1673"/>
    <x v="2"/>
    <x v="0"/>
    <n v="0.25"/>
    <n v="6.25E-2"/>
  </r>
  <r>
    <x v="7445"/>
    <s v="CA-2019-127474"/>
    <x v="447"/>
    <d v="2019-02-07T00:00:00"/>
    <s v="Second Class"/>
    <s v="RD-19810"/>
    <x v="279"/>
    <x v="2"/>
    <x v="0"/>
    <s v="Chicago"/>
    <x v="10"/>
    <n v="60610"/>
    <x v="2"/>
    <s v="OFF-PA-10001033"/>
    <x v="1"/>
    <x v="10"/>
    <x v="1509"/>
    <x v="4975"/>
    <n v="2"/>
    <n v="0.2"/>
    <x v="5944"/>
    <x v="2"/>
    <x v="0"/>
    <n v="0.25"/>
    <n v="6.25E-2"/>
  </r>
  <r>
    <x v="7446"/>
    <s v="CA-2019-127474"/>
    <x v="447"/>
    <d v="2019-02-07T00:00:00"/>
    <s v="Second Class"/>
    <s v="RD-19810"/>
    <x v="279"/>
    <x v="2"/>
    <x v="0"/>
    <s v="Chicago"/>
    <x v="10"/>
    <n v="60610"/>
    <x v="2"/>
    <s v="FUR-FU-10004597"/>
    <x v="0"/>
    <x v="5"/>
    <x v="1266"/>
    <x v="500"/>
    <n v="1"/>
    <n v="0.6"/>
    <x v="5945"/>
    <x v="2"/>
    <x v="0"/>
    <n v="0.25"/>
    <n v="6.25E-2"/>
  </r>
  <r>
    <x v="7447"/>
    <s v="CA-2019-127474"/>
    <x v="447"/>
    <d v="2019-02-07T00:00:00"/>
    <s v="Second Class"/>
    <s v="RD-19810"/>
    <x v="279"/>
    <x v="2"/>
    <x v="0"/>
    <s v="Chicago"/>
    <x v="10"/>
    <n v="60610"/>
    <x v="2"/>
    <s v="OFF-PA-10000418"/>
    <x v="1"/>
    <x v="10"/>
    <x v="970"/>
    <x v="1257"/>
    <n v="5"/>
    <n v="0.2"/>
    <x v="1306"/>
    <x v="2"/>
    <x v="0"/>
    <n v="0.25"/>
    <n v="6.25E-2"/>
  </r>
  <r>
    <x v="7448"/>
    <s v="CA-2019-115448"/>
    <x v="343"/>
    <d v="2019-11-14T00:00:00"/>
    <s v="First Class"/>
    <s v="MH-18025"/>
    <x v="659"/>
    <x v="0"/>
    <x v="0"/>
    <s v="Knoxville"/>
    <x v="18"/>
    <n v="37918"/>
    <x v="0"/>
    <s v="FUR-FU-10004090"/>
    <x v="0"/>
    <x v="5"/>
    <x v="642"/>
    <x v="4976"/>
    <n v="5"/>
    <n v="0.2"/>
    <x v="5946"/>
    <x v="0"/>
    <x v="0"/>
    <n v="1"/>
    <n v="0.1"/>
  </r>
  <r>
    <x v="7449"/>
    <s v="CA-2019-105669"/>
    <x v="697"/>
    <d v="2019-09-22T00:00:00"/>
    <s v="Second Class"/>
    <s v="SJ-20125"/>
    <x v="319"/>
    <x v="2"/>
    <x v="0"/>
    <s v="Houston"/>
    <x v="5"/>
    <n v="77036"/>
    <x v="2"/>
    <s v="OFF-AR-10000390"/>
    <x v="1"/>
    <x v="6"/>
    <x v="105"/>
    <x v="4541"/>
    <n v="3"/>
    <n v="0.2"/>
    <x v="5360"/>
    <x v="2"/>
    <x v="0"/>
    <n v="0.25"/>
    <n v="4.1666666666666664E-2"/>
  </r>
  <r>
    <x v="7450"/>
    <s v="CA-2019-105669"/>
    <x v="697"/>
    <d v="2019-09-22T00:00:00"/>
    <s v="Second Class"/>
    <s v="SJ-20125"/>
    <x v="319"/>
    <x v="2"/>
    <x v="0"/>
    <s v="Houston"/>
    <x v="5"/>
    <n v="77036"/>
    <x v="2"/>
    <s v="FUR-CH-10003774"/>
    <x v="0"/>
    <x v="1"/>
    <x v="1194"/>
    <x v="2608"/>
    <n v="5"/>
    <n v="0.3"/>
    <x v="2872"/>
    <x v="2"/>
    <x v="0"/>
    <n v="0.25"/>
    <n v="4.1666666666666664E-2"/>
  </r>
  <r>
    <x v="7451"/>
    <s v="CA-2019-105669"/>
    <x v="697"/>
    <d v="2019-09-22T00:00:00"/>
    <s v="Second Class"/>
    <s v="SJ-20125"/>
    <x v="319"/>
    <x v="2"/>
    <x v="0"/>
    <s v="Houston"/>
    <x v="5"/>
    <n v="77036"/>
    <x v="2"/>
    <s v="OFF-BI-10002412"/>
    <x v="1"/>
    <x v="8"/>
    <x v="326"/>
    <x v="4977"/>
    <n v="5"/>
    <n v="0.8"/>
    <x v="5947"/>
    <x v="2"/>
    <x v="0"/>
    <n v="0.25"/>
    <n v="4.1666666666666664E-2"/>
  </r>
  <r>
    <x v="7452"/>
    <s v="CA-2019-105669"/>
    <x v="697"/>
    <d v="2019-09-22T00:00:00"/>
    <s v="Second Class"/>
    <s v="SJ-20125"/>
    <x v="319"/>
    <x v="2"/>
    <x v="0"/>
    <s v="Houston"/>
    <x v="5"/>
    <n v="77036"/>
    <x v="2"/>
    <s v="TEC-PH-10002415"/>
    <x v="2"/>
    <x v="7"/>
    <x v="1526"/>
    <x v="4978"/>
    <n v="6"/>
    <n v="0.2"/>
    <x v="5948"/>
    <x v="2"/>
    <x v="0"/>
    <n v="0.25"/>
    <n v="4.1666666666666664E-2"/>
  </r>
  <r>
    <x v="7453"/>
    <s v="CA-2019-134796"/>
    <x v="643"/>
    <d v="2019-07-01T00:00:00"/>
    <s v="Standard Class"/>
    <s v="FM-14380"/>
    <x v="248"/>
    <x v="0"/>
    <x v="0"/>
    <s v="Bolingbrook"/>
    <x v="10"/>
    <n v="60440"/>
    <x v="2"/>
    <s v="TEC-PH-10003505"/>
    <x v="2"/>
    <x v="7"/>
    <x v="910"/>
    <x v="1490"/>
    <n v="2"/>
    <n v="0.2"/>
    <x v="1570"/>
    <x v="2"/>
    <x v="0"/>
    <n v="1"/>
    <n v="7.1428571428571425E-2"/>
  </r>
  <r>
    <x v="7454"/>
    <s v="CA-2018-137743"/>
    <x v="679"/>
    <d v="2018-08-04T00:00:00"/>
    <s v="Standard Class"/>
    <s v="KH-16360"/>
    <x v="347"/>
    <x v="0"/>
    <x v="0"/>
    <s v="Chicago"/>
    <x v="10"/>
    <n v="60623"/>
    <x v="2"/>
    <s v="OFF-LA-10003663"/>
    <x v="1"/>
    <x v="2"/>
    <x v="1373"/>
    <x v="4766"/>
    <n v="4"/>
    <n v="0.2"/>
    <x v="5949"/>
    <x v="2"/>
    <x v="0"/>
    <n v="0.5"/>
    <n v="7.1428571428571425E-2"/>
  </r>
  <r>
    <x v="7455"/>
    <s v="CA-2018-137743"/>
    <x v="679"/>
    <d v="2018-08-04T00:00:00"/>
    <s v="Standard Class"/>
    <s v="KH-16360"/>
    <x v="347"/>
    <x v="0"/>
    <x v="0"/>
    <s v="Chicago"/>
    <x v="10"/>
    <n v="60623"/>
    <x v="2"/>
    <s v="OFF-ST-10001780"/>
    <x v="1"/>
    <x v="4"/>
    <x v="486"/>
    <x v="2532"/>
    <n v="2"/>
    <n v="0.2"/>
    <x v="2777"/>
    <x v="2"/>
    <x v="0"/>
    <n v="0.5"/>
    <n v="7.1428571428571425E-2"/>
  </r>
  <r>
    <x v="7456"/>
    <s v="CA-2017-137974"/>
    <x v="392"/>
    <d v="2017-04-18T00:00:00"/>
    <s v="First Class"/>
    <s v="LL-16840"/>
    <x v="328"/>
    <x v="0"/>
    <x v="0"/>
    <s v="Waynesboro"/>
    <x v="17"/>
    <n v="22980"/>
    <x v="0"/>
    <s v="TEC-PH-10002033"/>
    <x v="2"/>
    <x v="7"/>
    <x v="11"/>
    <x v="4979"/>
    <n v="2"/>
    <n v="0"/>
    <x v="5950"/>
    <x v="0"/>
    <x v="0"/>
    <n v="0.25"/>
    <n v="8.3333333333333329E-2"/>
  </r>
  <r>
    <x v="7457"/>
    <s v="CA-2017-137974"/>
    <x v="392"/>
    <d v="2017-04-18T00:00:00"/>
    <s v="First Class"/>
    <s v="LL-16840"/>
    <x v="328"/>
    <x v="0"/>
    <x v="0"/>
    <s v="Waynesboro"/>
    <x v="17"/>
    <n v="22980"/>
    <x v="0"/>
    <s v="OFF-BI-10001036"/>
    <x v="1"/>
    <x v="8"/>
    <x v="624"/>
    <x v="4980"/>
    <n v="1"/>
    <n v="0"/>
    <x v="5951"/>
    <x v="0"/>
    <x v="0"/>
    <n v="0.25"/>
    <n v="8.3333333333333329E-2"/>
  </r>
  <r>
    <x v="7458"/>
    <s v="CA-2017-137974"/>
    <x v="392"/>
    <d v="2017-04-18T00:00:00"/>
    <s v="First Class"/>
    <s v="LL-16840"/>
    <x v="328"/>
    <x v="0"/>
    <x v="0"/>
    <s v="Waynesboro"/>
    <x v="17"/>
    <n v="22980"/>
    <x v="0"/>
    <s v="FUR-FU-10001468"/>
    <x v="0"/>
    <x v="5"/>
    <x v="1289"/>
    <x v="4981"/>
    <n v="7"/>
    <n v="0"/>
    <x v="5952"/>
    <x v="0"/>
    <x v="0"/>
    <n v="0.25"/>
    <n v="8.3333333333333329E-2"/>
  </r>
  <r>
    <x v="7459"/>
    <s v="CA-2017-137974"/>
    <x v="392"/>
    <d v="2017-04-18T00:00:00"/>
    <s v="First Class"/>
    <s v="LL-16840"/>
    <x v="328"/>
    <x v="0"/>
    <x v="0"/>
    <s v="Waynesboro"/>
    <x v="17"/>
    <n v="22980"/>
    <x v="0"/>
    <s v="FUR-BO-10001519"/>
    <x v="0"/>
    <x v="0"/>
    <x v="672"/>
    <x v="4982"/>
    <n v="9"/>
    <n v="0"/>
    <x v="5953"/>
    <x v="0"/>
    <x v="0"/>
    <n v="0.25"/>
    <n v="8.3333333333333329E-2"/>
  </r>
  <r>
    <x v="7460"/>
    <s v="US-2017-136987"/>
    <x v="347"/>
    <d v="2017-04-14T00:00:00"/>
    <s v="Second Class"/>
    <s v="AR-10540"/>
    <x v="481"/>
    <x v="0"/>
    <x v="0"/>
    <s v="Los Angeles"/>
    <x v="1"/>
    <n v="90004"/>
    <x v="1"/>
    <s v="TEC-CO-10001943"/>
    <x v="2"/>
    <x v="16"/>
    <x v="1675"/>
    <x v="4983"/>
    <n v="4"/>
    <n v="0.2"/>
    <x v="5954"/>
    <x v="1"/>
    <x v="1"/>
    <n v="0.5"/>
    <n v="0.1111111111111111"/>
  </r>
  <r>
    <x v="7461"/>
    <s v="US-2017-136987"/>
    <x v="347"/>
    <d v="2017-04-14T00:00:00"/>
    <s v="Second Class"/>
    <s v="AR-10540"/>
    <x v="481"/>
    <x v="0"/>
    <x v="0"/>
    <s v="Los Angeles"/>
    <x v="1"/>
    <n v="90004"/>
    <x v="1"/>
    <s v="OFF-PA-10003127"/>
    <x v="1"/>
    <x v="10"/>
    <x v="33"/>
    <x v="4984"/>
    <n v="2"/>
    <n v="0"/>
    <x v="5955"/>
    <x v="1"/>
    <x v="1"/>
    <n v="0.5"/>
    <n v="0.1111111111111111"/>
  </r>
  <r>
    <x v="7462"/>
    <s v="CA-2017-138485"/>
    <x v="914"/>
    <d v="2017-03-01T00:00:00"/>
    <s v="Second Class"/>
    <s v="NP-18670"/>
    <x v="73"/>
    <x v="0"/>
    <x v="0"/>
    <s v="Seattle"/>
    <x v="4"/>
    <n v="98105"/>
    <x v="1"/>
    <s v="TEC-AC-10002076"/>
    <x v="2"/>
    <x v="11"/>
    <x v="333"/>
    <x v="4985"/>
    <n v="9"/>
    <n v="0"/>
    <x v="5956"/>
    <x v="1"/>
    <x v="0"/>
    <n v="1"/>
    <n v="0.1"/>
  </r>
  <r>
    <x v="7463"/>
    <s v="CA-2018-103709"/>
    <x v="162"/>
    <d v="2018-09-15T00:00:00"/>
    <s v="Standard Class"/>
    <s v="LP-17095"/>
    <x v="431"/>
    <x v="0"/>
    <x v="0"/>
    <s v="Visalia"/>
    <x v="1"/>
    <n v="93277"/>
    <x v="1"/>
    <s v="OFF-AR-10003338"/>
    <x v="1"/>
    <x v="6"/>
    <x v="1439"/>
    <x v="3659"/>
    <n v="2"/>
    <n v="0"/>
    <x v="4180"/>
    <x v="1"/>
    <x v="0"/>
    <n v="0.33333333333333331"/>
    <n v="6.6666666666666666E-2"/>
  </r>
  <r>
    <x v="7464"/>
    <s v="CA-2018-103709"/>
    <x v="162"/>
    <d v="2018-09-15T00:00:00"/>
    <s v="Standard Class"/>
    <s v="LP-17095"/>
    <x v="431"/>
    <x v="0"/>
    <x v="0"/>
    <s v="Visalia"/>
    <x v="1"/>
    <n v="93277"/>
    <x v="1"/>
    <s v="OFF-PA-10004610"/>
    <x v="1"/>
    <x v="10"/>
    <x v="1520"/>
    <x v="1369"/>
    <n v="8"/>
    <n v="0"/>
    <x v="5957"/>
    <x v="1"/>
    <x v="0"/>
    <n v="0.33333333333333331"/>
    <n v="6.6666666666666666E-2"/>
  </r>
  <r>
    <x v="7465"/>
    <s v="CA-2018-103709"/>
    <x v="162"/>
    <d v="2018-09-15T00:00:00"/>
    <s v="Standard Class"/>
    <s v="LP-17095"/>
    <x v="431"/>
    <x v="0"/>
    <x v="0"/>
    <s v="Visalia"/>
    <x v="1"/>
    <n v="93277"/>
    <x v="1"/>
    <s v="OFF-ST-10001272"/>
    <x v="1"/>
    <x v="4"/>
    <x v="533"/>
    <x v="2213"/>
    <n v="2"/>
    <n v="0"/>
    <x v="2387"/>
    <x v="1"/>
    <x v="0"/>
    <n v="0.33333333333333331"/>
    <n v="6.6666666666666666E-2"/>
  </r>
  <r>
    <x v="7466"/>
    <s v="CA-2018-138282"/>
    <x v="288"/>
    <d v="2018-05-23T00:00:00"/>
    <s v="Standard Class"/>
    <s v="AH-10690"/>
    <x v="706"/>
    <x v="1"/>
    <x v="0"/>
    <s v="Los Angeles"/>
    <x v="1"/>
    <n v="90008"/>
    <x v="1"/>
    <s v="OFF-AP-10001366"/>
    <x v="1"/>
    <x v="9"/>
    <x v="360"/>
    <x v="4986"/>
    <n v="8"/>
    <n v="0"/>
    <x v="5958"/>
    <x v="1"/>
    <x v="1"/>
    <n v="1"/>
    <n v="4.3478260869565216E-2"/>
  </r>
  <r>
    <x v="7467"/>
    <s v="CA-2019-148985"/>
    <x v="343"/>
    <d v="2019-11-15T00:00:00"/>
    <s v="Second Class"/>
    <s v="TB-21190"/>
    <x v="353"/>
    <x v="2"/>
    <x v="0"/>
    <s v="Los Angeles"/>
    <x v="1"/>
    <n v="90045"/>
    <x v="1"/>
    <s v="FUR-FU-10001424"/>
    <x v="0"/>
    <x v="5"/>
    <x v="698"/>
    <x v="4987"/>
    <n v="4"/>
    <n v="0"/>
    <x v="5959"/>
    <x v="1"/>
    <x v="0"/>
    <n v="1"/>
    <n v="0.25"/>
  </r>
  <r>
    <x v="7468"/>
    <s v="CA-2016-138100"/>
    <x v="1114"/>
    <d v="2016-09-20T00:00:00"/>
    <s v="Standard Class"/>
    <s v="AA-10315"/>
    <x v="397"/>
    <x v="0"/>
    <x v="0"/>
    <s v="New York City"/>
    <x v="15"/>
    <n v="10011"/>
    <x v="3"/>
    <s v="OFF-PA-10000349"/>
    <x v="1"/>
    <x v="10"/>
    <x v="33"/>
    <x v="1830"/>
    <n v="3"/>
    <n v="0"/>
    <x v="1961"/>
    <x v="3"/>
    <x v="0"/>
    <n v="0.5"/>
    <n v="9.0909090909090912E-2"/>
  </r>
  <r>
    <x v="7469"/>
    <s v="CA-2016-138100"/>
    <x v="1114"/>
    <d v="2016-09-20T00:00:00"/>
    <s v="Standard Class"/>
    <s v="AA-10315"/>
    <x v="397"/>
    <x v="0"/>
    <x v="0"/>
    <s v="New York City"/>
    <x v="15"/>
    <n v="10011"/>
    <x v="3"/>
    <s v="FUR-FU-10002456"/>
    <x v="0"/>
    <x v="5"/>
    <x v="1018"/>
    <x v="58"/>
    <n v="2"/>
    <n v="0"/>
    <x v="3435"/>
    <x v="3"/>
    <x v="0"/>
    <n v="0.5"/>
    <n v="9.0909090909090912E-2"/>
  </r>
  <r>
    <x v="7470"/>
    <s v="CA-2017-100734"/>
    <x v="426"/>
    <d v="2017-09-20T00:00:00"/>
    <s v="Standard Class"/>
    <s v="AC-10615"/>
    <x v="556"/>
    <x v="1"/>
    <x v="0"/>
    <s v="Philadelphia"/>
    <x v="9"/>
    <n v="19143"/>
    <x v="3"/>
    <s v="OFF-BI-10002609"/>
    <x v="1"/>
    <x v="8"/>
    <x v="98"/>
    <x v="4988"/>
    <n v="4"/>
    <n v="0.7"/>
    <x v="5960"/>
    <x v="3"/>
    <x v="0"/>
    <n v="0.5"/>
    <n v="5.5555555555555552E-2"/>
  </r>
  <r>
    <x v="7471"/>
    <s v="CA-2017-100734"/>
    <x v="426"/>
    <d v="2017-09-20T00:00:00"/>
    <s v="Standard Class"/>
    <s v="AC-10615"/>
    <x v="556"/>
    <x v="1"/>
    <x v="0"/>
    <s v="Philadelphia"/>
    <x v="9"/>
    <n v="19143"/>
    <x v="3"/>
    <s v="OFF-ST-10001522"/>
    <x v="1"/>
    <x v="4"/>
    <x v="197"/>
    <x v="2772"/>
    <n v="2"/>
    <n v="0.2"/>
    <x v="3078"/>
    <x v="3"/>
    <x v="0"/>
    <n v="0.5"/>
    <n v="5.5555555555555552E-2"/>
  </r>
  <r>
    <x v="7472"/>
    <s v="CA-2018-139997"/>
    <x v="949"/>
    <d v="2018-07-03T00:00:00"/>
    <s v="First Class"/>
    <s v="EM-14140"/>
    <x v="670"/>
    <x v="2"/>
    <x v="0"/>
    <s v="Lehi"/>
    <x v="7"/>
    <n v="84043"/>
    <x v="1"/>
    <s v="TEC-CO-10000971"/>
    <x v="2"/>
    <x v="16"/>
    <x v="1313"/>
    <x v="4989"/>
    <n v="5"/>
    <n v="0"/>
    <x v="5961"/>
    <x v="1"/>
    <x v="0"/>
    <n v="1"/>
    <n v="4.7619047619047616E-2"/>
  </r>
  <r>
    <x v="7473"/>
    <s v="CA-2018-109652"/>
    <x v="342"/>
    <d v="2018-04-15T00:00:00"/>
    <s v="Standard Class"/>
    <s v="QJ-19255"/>
    <x v="425"/>
    <x v="1"/>
    <x v="0"/>
    <s v="Chicago"/>
    <x v="10"/>
    <n v="60653"/>
    <x v="2"/>
    <s v="OFF-AR-10000034"/>
    <x v="1"/>
    <x v="6"/>
    <x v="751"/>
    <x v="4990"/>
    <n v="4"/>
    <n v="0.2"/>
    <x v="5962"/>
    <x v="2"/>
    <x v="0"/>
    <n v="1"/>
    <n v="7.6923076923076927E-2"/>
  </r>
  <r>
    <x v="7474"/>
    <s v="CA-2016-167199"/>
    <x v="1037"/>
    <d v="2016-01-10T00:00:00"/>
    <s v="Standard Class"/>
    <s v="ME-17320"/>
    <x v="467"/>
    <x v="2"/>
    <x v="0"/>
    <s v="Henderson"/>
    <x v="0"/>
    <n v="42420"/>
    <x v="0"/>
    <s v="FUR-CH-10004063"/>
    <x v="0"/>
    <x v="1"/>
    <x v="120"/>
    <x v="4991"/>
    <n v="9"/>
    <n v="0"/>
    <x v="5963"/>
    <x v="0"/>
    <x v="0"/>
    <n v="0.14285714285714285"/>
    <n v="4.5454545454545456E-2"/>
  </r>
  <r>
    <x v="7475"/>
    <s v="CA-2016-167199"/>
    <x v="1037"/>
    <d v="2016-01-10T00:00:00"/>
    <s v="Standard Class"/>
    <s v="ME-17320"/>
    <x v="467"/>
    <x v="2"/>
    <x v="0"/>
    <s v="Henderson"/>
    <x v="0"/>
    <n v="42420"/>
    <x v="0"/>
    <s v="OFF-BI-10004632"/>
    <x v="1"/>
    <x v="8"/>
    <x v="569"/>
    <x v="4992"/>
    <n v="2"/>
    <n v="0"/>
    <x v="5964"/>
    <x v="0"/>
    <x v="0"/>
    <n v="0.14285714285714285"/>
    <n v="4.5454545454545456E-2"/>
  </r>
  <r>
    <x v="7476"/>
    <s v="CA-2016-167199"/>
    <x v="1037"/>
    <d v="2016-01-10T00:00:00"/>
    <s v="Standard Class"/>
    <s v="ME-17320"/>
    <x v="467"/>
    <x v="2"/>
    <x v="0"/>
    <s v="Henderson"/>
    <x v="0"/>
    <n v="42420"/>
    <x v="0"/>
    <s v="OFF-AR-10001662"/>
    <x v="1"/>
    <x v="6"/>
    <x v="448"/>
    <x v="4993"/>
    <n v="2"/>
    <n v="0"/>
    <x v="5965"/>
    <x v="0"/>
    <x v="0"/>
    <n v="0.14285714285714285"/>
    <n v="4.5454545454545456E-2"/>
  </r>
  <r>
    <x v="7477"/>
    <s v="CA-2016-167199"/>
    <x v="1037"/>
    <d v="2016-01-10T00:00:00"/>
    <s v="Standard Class"/>
    <s v="ME-17320"/>
    <x v="467"/>
    <x v="2"/>
    <x v="0"/>
    <s v="Henderson"/>
    <x v="0"/>
    <n v="42420"/>
    <x v="0"/>
    <s v="TEC-PH-10004977"/>
    <x v="2"/>
    <x v="7"/>
    <x v="34"/>
    <x v="3743"/>
    <n v="2"/>
    <n v="0"/>
    <x v="4286"/>
    <x v="0"/>
    <x v="0"/>
    <n v="0.14285714285714285"/>
    <n v="4.5454545454545456E-2"/>
  </r>
  <r>
    <x v="7478"/>
    <s v="CA-2016-167199"/>
    <x v="1037"/>
    <d v="2016-01-10T00:00:00"/>
    <s v="Standard Class"/>
    <s v="ME-17320"/>
    <x v="467"/>
    <x v="2"/>
    <x v="0"/>
    <s v="Henderson"/>
    <x v="0"/>
    <n v="42420"/>
    <x v="0"/>
    <s v="TEC-PH-10004539"/>
    <x v="2"/>
    <x v="7"/>
    <x v="861"/>
    <x v="4994"/>
    <n v="4"/>
    <n v="0"/>
    <x v="5966"/>
    <x v="0"/>
    <x v="0"/>
    <n v="0.14285714285714285"/>
    <n v="4.5454545454545456E-2"/>
  </r>
  <r>
    <x v="7479"/>
    <s v="CA-2016-167199"/>
    <x v="1037"/>
    <d v="2016-01-10T00:00:00"/>
    <s v="Standard Class"/>
    <s v="ME-17320"/>
    <x v="467"/>
    <x v="2"/>
    <x v="0"/>
    <s v="Henderson"/>
    <x v="0"/>
    <n v="42420"/>
    <x v="0"/>
    <s v="OFF-FA-10001883"/>
    <x v="1"/>
    <x v="13"/>
    <x v="1493"/>
    <x v="4995"/>
    <n v="4"/>
    <n v="0"/>
    <x v="5967"/>
    <x v="0"/>
    <x v="0"/>
    <n v="0.14285714285714285"/>
    <n v="4.5454545454545456E-2"/>
  </r>
  <r>
    <x v="7480"/>
    <s v="CA-2016-167199"/>
    <x v="1037"/>
    <d v="2016-01-10T00:00:00"/>
    <s v="Standard Class"/>
    <s v="ME-17320"/>
    <x v="467"/>
    <x v="2"/>
    <x v="0"/>
    <s v="Henderson"/>
    <x v="0"/>
    <n v="42420"/>
    <x v="0"/>
    <s v="OFF-PA-10000955"/>
    <x v="1"/>
    <x v="10"/>
    <x v="782"/>
    <x v="4996"/>
    <n v="1"/>
    <n v="0"/>
    <x v="5968"/>
    <x v="0"/>
    <x v="0"/>
    <n v="0.14285714285714285"/>
    <n v="4.5454545454545456E-2"/>
  </r>
  <r>
    <x v="7481"/>
    <s v="CA-2018-124583"/>
    <x v="142"/>
    <d v="2018-09-03T00:00:00"/>
    <s v="Second Class"/>
    <s v="LB-16795"/>
    <x v="697"/>
    <x v="2"/>
    <x v="0"/>
    <s v="Huntington Beach"/>
    <x v="1"/>
    <n v="92646"/>
    <x v="1"/>
    <s v="OFF-EN-10002500"/>
    <x v="1"/>
    <x v="12"/>
    <x v="118"/>
    <x v="4835"/>
    <n v="1"/>
    <n v="0"/>
    <x v="5969"/>
    <x v="1"/>
    <x v="0"/>
    <n v="1"/>
    <n v="4.1666666666666664E-2"/>
  </r>
  <r>
    <x v="7482"/>
    <s v="CA-2016-113964"/>
    <x v="865"/>
    <d v="2016-09-30T00:00:00"/>
    <s v="Standard Class"/>
    <s v="JP-16135"/>
    <x v="655"/>
    <x v="2"/>
    <x v="0"/>
    <s v="New York City"/>
    <x v="15"/>
    <n v="10011"/>
    <x v="3"/>
    <s v="OFF-BI-10004654"/>
    <x v="1"/>
    <x v="8"/>
    <x v="68"/>
    <x v="4997"/>
    <n v="4"/>
    <n v="0.2"/>
    <x v="5970"/>
    <x v="3"/>
    <x v="0"/>
    <n v="1"/>
    <n v="7.6923076923076927E-2"/>
  </r>
  <r>
    <x v="7483"/>
    <s v="CA-2016-129938"/>
    <x v="534"/>
    <d v="2016-12-17T00:00:00"/>
    <s v="Second Class"/>
    <s v="EB-13705"/>
    <x v="182"/>
    <x v="1"/>
    <x v="0"/>
    <s v="Philadelphia"/>
    <x v="9"/>
    <n v="19140"/>
    <x v="3"/>
    <s v="FUR-CH-10003774"/>
    <x v="0"/>
    <x v="1"/>
    <x v="1194"/>
    <x v="4998"/>
    <n v="7"/>
    <n v="0.3"/>
    <x v="5971"/>
    <x v="3"/>
    <x v="0"/>
    <n v="1"/>
    <n v="8.3333333333333329E-2"/>
  </r>
  <r>
    <x v="7484"/>
    <s v="CA-2019-135111"/>
    <x v="116"/>
    <d v="2020-01-02T00:00:00"/>
    <s v="Standard Class"/>
    <s v="CS-12400"/>
    <x v="37"/>
    <x v="2"/>
    <x v="0"/>
    <s v="Fargo"/>
    <x v="46"/>
    <n v="58103"/>
    <x v="2"/>
    <s v="OFF-AR-10004707"/>
    <x v="1"/>
    <x v="6"/>
    <x v="772"/>
    <x v="4724"/>
    <n v="1"/>
    <n v="0"/>
    <x v="5972"/>
    <x v="2"/>
    <x v="0"/>
    <n v="0.5"/>
    <n v="7.1428571428571425E-2"/>
  </r>
  <r>
    <x v="7485"/>
    <s v="CA-2019-135111"/>
    <x v="116"/>
    <d v="2020-01-02T00:00:00"/>
    <s v="Standard Class"/>
    <s v="CS-12400"/>
    <x v="37"/>
    <x v="2"/>
    <x v="0"/>
    <s v="Fargo"/>
    <x v="46"/>
    <n v="58103"/>
    <x v="2"/>
    <s v="OFF-BI-10004040"/>
    <x v="1"/>
    <x v="8"/>
    <x v="1487"/>
    <x v="4213"/>
    <n v="5"/>
    <n v="0"/>
    <x v="4911"/>
    <x v="2"/>
    <x v="0"/>
    <n v="0.5"/>
    <n v="7.1428571428571425E-2"/>
  </r>
  <r>
    <x v="7486"/>
    <s v="US-2017-134558"/>
    <x v="546"/>
    <d v="2017-12-24T00:00:00"/>
    <s v="Second Class"/>
    <s v="PM-19135"/>
    <x v="327"/>
    <x v="2"/>
    <x v="0"/>
    <s v="Dover"/>
    <x v="38"/>
    <n v="3820"/>
    <x v="3"/>
    <s v="OFF-PA-10001184"/>
    <x v="1"/>
    <x v="10"/>
    <x v="1316"/>
    <x v="2744"/>
    <n v="5"/>
    <n v="0"/>
    <x v="3513"/>
    <x v="3"/>
    <x v="0"/>
    <n v="0.33333333333333331"/>
    <n v="0.14285714285714285"/>
  </r>
  <r>
    <x v="7487"/>
    <s v="US-2017-134558"/>
    <x v="546"/>
    <d v="2017-12-24T00:00:00"/>
    <s v="Second Class"/>
    <s v="PM-19135"/>
    <x v="327"/>
    <x v="2"/>
    <x v="0"/>
    <s v="Dover"/>
    <x v="38"/>
    <n v="3820"/>
    <x v="3"/>
    <s v="TEC-AC-10004145"/>
    <x v="2"/>
    <x v="11"/>
    <x v="1273"/>
    <x v="3633"/>
    <n v="9"/>
    <n v="0"/>
    <x v="4147"/>
    <x v="3"/>
    <x v="0"/>
    <n v="0.33333333333333331"/>
    <n v="0.14285714285714285"/>
  </r>
  <r>
    <x v="7488"/>
    <s v="US-2017-134558"/>
    <x v="546"/>
    <d v="2017-12-24T00:00:00"/>
    <s v="Second Class"/>
    <s v="PM-19135"/>
    <x v="327"/>
    <x v="2"/>
    <x v="0"/>
    <s v="Dover"/>
    <x v="38"/>
    <n v="3820"/>
    <x v="3"/>
    <s v="FUR-TA-10003473"/>
    <x v="0"/>
    <x v="3"/>
    <x v="216"/>
    <x v="4999"/>
    <n v="4"/>
    <n v="0.3"/>
    <x v="5973"/>
    <x v="3"/>
    <x v="0"/>
    <n v="0.33333333333333331"/>
    <n v="0.14285714285714285"/>
  </r>
  <r>
    <x v="7489"/>
    <s v="CA-2019-157196"/>
    <x v="60"/>
    <d v="2019-11-09T00:00:00"/>
    <s v="Standard Class"/>
    <s v="AA-10645"/>
    <x v="731"/>
    <x v="0"/>
    <x v="0"/>
    <s v="San Diego"/>
    <x v="1"/>
    <n v="92105"/>
    <x v="1"/>
    <s v="OFF-PA-10003172"/>
    <x v="1"/>
    <x v="10"/>
    <x v="854"/>
    <x v="91"/>
    <n v="2"/>
    <n v="0"/>
    <x v="91"/>
    <x v="1"/>
    <x v="1"/>
    <n v="1"/>
    <n v="5.5555555555555552E-2"/>
  </r>
  <r>
    <x v="7490"/>
    <s v="CA-2017-108672"/>
    <x v="229"/>
    <d v="2017-09-16T00:00:00"/>
    <s v="Standard Class"/>
    <s v="FA-14230"/>
    <x v="135"/>
    <x v="1"/>
    <x v="0"/>
    <s v="Los Angeles"/>
    <x v="1"/>
    <n v="90032"/>
    <x v="1"/>
    <s v="FUR-FU-10003799"/>
    <x v="0"/>
    <x v="5"/>
    <x v="90"/>
    <x v="5000"/>
    <n v="6"/>
    <n v="0"/>
    <x v="5974"/>
    <x v="1"/>
    <x v="0"/>
    <n v="1"/>
    <n v="5.8823529411764705E-2"/>
  </r>
  <r>
    <x v="7491"/>
    <s v="US-2019-118598"/>
    <x v="673"/>
    <d v="2019-11-16T00:00:00"/>
    <s v="Same Day"/>
    <s v="CM-12190"/>
    <x v="496"/>
    <x v="0"/>
    <x v="0"/>
    <s v="Utica"/>
    <x v="15"/>
    <n v="13501"/>
    <x v="3"/>
    <s v="TEC-PH-10002583"/>
    <x v="2"/>
    <x v="7"/>
    <x v="1717"/>
    <x v="5001"/>
    <n v="6"/>
    <n v="0"/>
    <x v="5975"/>
    <x v="3"/>
    <x v="0"/>
    <n v="1"/>
    <n v="0.14285714285714285"/>
  </r>
  <r>
    <x v="7492"/>
    <s v="US-2019-160836"/>
    <x v="220"/>
    <d v="2019-09-16T00:00:00"/>
    <s v="Standard Class"/>
    <s v="CC-12475"/>
    <x v="693"/>
    <x v="0"/>
    <x v="0"/>
    <s v="Houston"/>
    <x v="5"/>
    <n v="77070"/>
    <x v="2"/>
    <s v="OFF-PA-10004239"/>
    <x v="1"/>
    <x v="10"/>
    <x v="1421"/>
    <x v="1518"/>
    <n v="3"/>
    <n v="0.2"/>
    <x v="1603"/>
    <x v="2"/>
    <x v="0"/>
    <n v="0.33333333333333331"/>
    <n v="7.6923076923076927E-2"/>
  </r>
  <r>
    <x v="7493"/>
    <s v="US-2019-160836"/>
    <x v="220"/>
    <d v="2019-09-16T00:00:00"/>
    <s v="Standard Class"/>
    <s v="CC-12475"/>
    <x v="693"/>
    <x v="0"/>
    <x v="0"/>
    <s v="Houston"/>
    <x v="5"/>
    <n v="77070"/>
    <x v="2"/>
    <s v="FUR-TA-10002855"/>
    <x v="0"/>
    <x v="3"/>
    <x v="1198"/>
    <x v="5002"/>
    <n v="5"/>
    <n v="0.3"/>
    <x v="5976"/>
    <x v="2"/>
    <x v="0"/>
    <n v="0.33333333333333331"/>
    <n v="7.6923076923076927E-2"/>
  </r>
  <r>
    <x v="7494"/>
    <s v="US-2019-160836"/>
    <x v="220"/>
    <d v="2019-09-16T00:00:00"/>
    <s v="Standard Class"/>
    <s v="CC-12475"/>
    <x v="693"/>
    <x v="0"/>
    <x v="0"/>
    <s v="Houston"/>
    <x v="5"/>
    <n v="77070"/>
    <x v="2"/>
    <s v="OFF-AP-10001626"/>
    <x v="1"/>
    <x v="9"/>
    <x v="1025"/>
    <x v="5003"/>
    <n v="2"/>
    <n v="0.8"/>
    <x v="5977"/>
    <x v="2"/>
    <x v="0"/>
    <n v="0.33333333333333331"/>
    <n v="7.6923076923076927E-2"/>
  </r>
  <r>
    <x v="7495"/>
    <s v="CA-2019-121048"/>
    <x v="1163"/>
    <d v="2019-07-18T00:00:00"/>
    <s v="Standard Class"/>
    <s v="TC-21295"/>
    <x v="646"/>
    <x v="0"/>
    <x v="0"/>
    <s v="Westminster"/>
    <x v="1"/>
    <n v="92683"/>
    <x v="1"/>
    <s v="OFF-BI-10004022"/>
    <x v="1"/>
    <x v="8"/>
    <x v="755"/>
    <x v="3079"/>
    <n v="2"/>
    <n v="0.2"/>
    <x v="5978"/>
    <x v="1"/>
    <x v="0"/>
    <n v="0.14285714285714285"/>
    <n v="6.25E-2"/>
  </r>
  <r>
    <x v="7496"/>
    <s v="CA-2019-121048"/>
    <x v="1163"/>
    <d v="2019-07-18T00:00:00"/>
    <s v="Standard Class"/>
    <s v="TC-21295"/>
    <x v="646"/>
    <x v="0"/>
    <x v="0"/>
    <s v="Westminster"/>
    <x v="1"/>
    <n v="92683"/>
    <x v="1"/>
    <s v="FUR-FU-10003601"/>
    <x v="0"/>
    <x v="5"/>
    <x v="736"/>
    <x v="3139"/>
    <n v="3"/>
    <n v="0"/>
    <x v="3528"/>
    <x v="1"/>
    <x v="0"/>
    <n v="0.14285714285714285"/>
    <n v="6.25E-2"/>
  </r>
  <r>
    <x v="7497"/>
    <s v="CA-2019-121048"/>
    <x v="1163"/>
    <d v="2019-07-18T00:00:00"/>
    <s v="Standard Class"/>
    <s v="TC-21295"/>
    <x v="646"/>
    <x v="0"/>
    <x v="0"/>
    <s v="Westminster"/>
    <x v="1"/>
    <n v="92683"/>
    <x v="1"/>
    <s v="OFF-FA-10000490"/>
    <x v="1"/>
    <x v="13"/>
    <x v="310"/>
    <x v="328"/>
    <n v="4"/>
    <n v="0"/>
    <x v="334"/>
    <x v="1"/>
    <x v="0"/>
    <n v="0.14285714285714285"/>
    <n v="6.25E-2"/>
  </r>
  <r>
    <x v="7498"/>
    <s v="CA-2019-121048"/>
    <x v="1163"/>
    <d v="2019-07-18T00:00:00"/>
    <s v="Standard Class"/>
    <s v="TC-21295"/>
    <x v="646"/>
    <x v="0"/>
    <x v="0"/>
    <s v="Westminster"/>
    <x v="1"/>
    <n v="92683"/>
    <x v="1"/>
    <s v="OFF-AR-10004042"/>
    <x v="1"/>
    <x v="6"/>
    <x v="30"/>
    <x v="5004"/>
    <n v="4"/>
    <n v="0"/>
    <x v="5979"/>
    <x v="1"/>
    <x v="0"/>
    <n v="0.14285714285714285"/>
    <n v="6.25E-2"/>
  </r>
  <r>
    <x v="7499"/>
    <s v="CA-2019-121048"/>
    <x v="1163"/>
    <d v="2019-07-18T00:00:00"/>
    <s v="Standard Class"/>
    <s v="TC-21295"/>
    <x v="646"/>
    <x v="0"/>
    <x v="0"/>
    <s v="Westminster"/>
    <x v="1"/>
    <n v="92683"/>
    <x v="1"/>
    <s v="FUR-FU-10002960"/>
    <x v="0"/>
    <x v="5"/>
    <x v="192"/>
    <x v="609"/>
    <n v="3"/>
    <n v="0"/>
    <x v="2613"/>
    <x v="1"/>
    <x v="0"/>
    <n v="0.14285714285714285"/>
    <n v="6.25E-2"/>
  </r>
  <r>
    <x v="7500"/>
    <s v="CA-2019-121048"/>
    <x v="1163"/>
    <d v="2019-07-18T00:00:00"/>
    <s v="Standard Class"/>
    <s v="TC-21295"/>
    <x v="646"/>
    <x v="0"/>
    <x v="0"/>
    <s v="Westminster"/>
    <x v="1"/>
    <n v="92683"/>
    <x v="1"/>
    <s v="TEC-AC-10000991"/>
    <x v="2"/>
    <x v="11"/>
    <x v="437"/>
    <x v="5005"/>
    <n v="3"/>
    <n v="0"/>
    <x v="5980"/>
    <x v="1"/>
    <x v="0"/>
    <n v="0.14285714285714285"/>
    <n v="6.25E-2"/>
  </r>
  <r>
    <x v="7501"/>
    <s v="CA-2019-121048"/>
    <x v="1163"/>
    <d v="2019-07-18T00:00:00"/>
    <s v="Standard Class"/>
    <s v="TC-21295"/>
    <x v="646"/>
    <x v="0"/>
    <x v="0"/>
    <s v="Westminster"/>
    <x v="1"/>
    <n v="92683"/>
    <x v="1"/>
    <s v="TEC-PH-10004977"/>
    <x v="2"/>
    <x v="7"/>
    <x v="34"/>
    <x v="553"/>
    <n v="3"/>
    <n v="0.2"/>
    <x v="562"/>
    <x v="1"/>
    <x v="0"/>
    <n v="0.14285714285714285"/>
    <n v="6.25E-2"/>
  </r>
  <r>
    <x v="7502"/>
    <s v="US-2019-120147"/>
    <x v="983"/>
    <d v="2019-03-30T00:00:00"/>
    <s v="Same Day"/>
    <s v="TB-21400"/>
    <x v="483"/>
    <x v="0"/>
    <x v="0"/>
    <s v="Los Angeles"/>
    <x v="1"/>
    <n v="90036"/>
    <x v="1"/>
    <s v="OFF-AR-10000817"/>
    <x v="1"/>
    <x v="6"/>
    <x v="1264"/>
    <x v="2398"/>
    <n v="2"/>
    <n v="0"/>
    <x v="5788"/>
    <x v="1"/>
    <x v="0"/>
    <n v="0.5"/>
    <n v="5.8823529411764705E-2"/>
  </r>
  <r>
    <x v="7503"/>
    <s v="US-2019-120147"/>
    <x v="983"/>
    <d v="2019-03-30T00:00:00"/>
    <s v="Same Day"/>
    <s v="TB-21400"/>
    <x v="483"/>
    <x v="0"/>
    <x v="0"/>
    <s v="Los Angeles"/>
    <x v="1"/>
    <n v="90036"/>
    <x v="1"/>
    <s v="TEC-PH-10002447"/>
    <x v="2"/>
    <x v="7"/>
    <x v="53"/>
    <x v="5006"/>
    <n v="1"/>
    <n v="0.2"/>
    <x v="5981"/>
    <x v="1"/>
    <x v="0"/>
    <n v="0.5"/>
    <n v="5.8823529411764705E-2"/>
  </r>
  <r>
    <x v="7504"/>
    <s v="CA-2018-158043"/>
    <x v="1011"/>
    <d v="2018-02-04T00:00:00"/>
    <s v="Second Class"/>
    <s v="JK-15325"/>
    <x v="759"/>
    <x v="1"/>
    <x v="0"/>
    <s v="Atlantic City"/>
    <x v="30"/>
    <n v="8401"/>
    <x v="3"/>
    <s v="OFF-EN-10003134"/>
    <x v="1"/>
    <x v="12"/>
    <x v="153"/>
    <x v="371"/>
    <n v="2"/>
    <n v="0"/>
    <x v="5982"/>
    <x v="3"/>
    <x v="0"/>
    <n v="1"/>
    <n v="0.25"/>
  </r>
  <r>
    <x v="7505"/>
    <s v="US-2019-106579"/>
    <x v="110"/>
    <d v="2019-06-13T00:00:00"/>
    <s v="Standard Class"/>
    <s v="BW-11200"/>
    <x v="572"/>
    <x v="0"/>
    <x v="0"/>
    <s v="Skokie"/>
    <x v="10"/>
    <n v="60076"/>
    <x v="2"/>
    <s v="OFF-BI-10000309"/>
    <x v="1"/>
    <x v="8"/>
    <x v="338"/>
    <x v="362"/>
    <n v="4"/>
    <n v="0.8"/>
    <x v="371"/>
    <x v="2"/>
    <x v="0"/>
    <n v="1"/>
    <n v="0.1"/>
  </r>
  <r>
    <x v="7506"/>
    <s v="CA-2016-115889"/>
    <x v="981"/>
    <d v="2016-11-06T00:00:00"/>
    <s v="Standard Class"/>
    <s v="SH-20395"/>
    <x v="129"/>
    <x v="0"/>
    <x v="0"/>
    <s v="San Francisco"/>
    <x v="1"/>
    <n v="94122"/>
    <x v="1"/>
    <s v="TEC-PH-10001615"/>
    <x v="2"/>
    <x v="7"/>
    <x v="1117"/>
    <x v="1956"/>
    <n v="2"/>
    <n v="0.2"/>
    <x v="5983"/>
    <x v="1"/>
    <x v="0"/>
    <n v="0.5"/>
    <n v="6.6666666666666666E-2"/>
  </r>
  <r>
    <x v="7507"/>
    <s v="CA-2016-115889"/>
    <x v="981"/>
    <d v="2016-11-06T00:00:00"/>
    <s v="Standard Class"/>
    <s v="SH-20395"/>
    <x v="129"/>
    <x v="0"/>
    <x v="0"/>
    <s v="San Francisco"/>
    <x v="1"/>
    <n v="94122"/>
    <x v="1"/>
    <s v="OFF-ST-10003208"/>
    <x v="1"/>
    <x v="4"/>
    <x v="246"/>
    <x v="979"/>
    <n v="2"/>
    <n v="0"/>
    <x v="1017"/>
    <x v="1"/>
    <x v="0"/>
    <n v="0.5"/>
    <n v="6.6666666666666666E-2"/>
  </r>
  <r>
    <x v="7508"/>
    <s v="US-2019-161935"/>
    <x v="1163"/>
    <d v="2019-07-18T00:00:00"/>
    <s v="Standard Class"/>
    <s v="JL-15835"/>
    <x v="252"/>
    <x v="0"/>
    <x v="0"/>
    <s v="Columbus"/>
    <x v="24"/>
    <n v="43229"/>
    <x v="3"/>
    <s v="OFF-PA-10000605"/>
    <x v="1"/>
    <x v="10"/>
    <x v="816"/>
    <x v="4766"/>
    <n v="2"/>
    <n v="0.2"/>
    <x v="5674"/>
    <x v="3"/>
    <x v="0"/>
    <n v="0.16666666666666666"/>
    <n v="2.9411764705882353E-2"/>
  </r>
  <r>
    <x v="7509"/>
    <s v="US-2019-161935"/>
    <x v="1163"/>
    <d v="2019-07-18T00:00:00"/>
    <s v="Standard Class"/>
    <s v="JL-15835"/>
    <x v="252"/>
    <x v="0"/>
    <x v="0"/>
    <s v="Columbus"/>
    <x v="24"/>
    <n v="43229"/>
    <x v="3"/>
    <s v="TEC-PH-10000560"/>
    <x v="2"/>
    <x v="7"/>
    <x v="752"/>
    <x v="5007"/>
    <n v="9"/>
    <n v="0.4"/>
    <x v="5984"/>
    <x v="3"/>
    <x v="0"/>
    <n v="0.16666666666666666"/>
    <n v="2.9411764705882353E-2"/>
  </r>
  <r>
    <x v="7510"/>
    <s v="US-2019-161935"/>
    <x v="1163"/>
    <d v="2019-07-18T00:00:00"/>
    <s v="Standard Class"/>
    <s v="JL-15835"/>
    <x v="252"/>
    <x v="0"/>
    <x v="0"/>
    <s v="Columbus"/>
    <x v="24"/>
    <n v="43229"/>
    <x v="3"/>
    <s v="OFF-ST-10003455"/>
    <x v="1"/>
    <x v="4"/>
    <x v="171"/>
    <x v="5008"/>
    <n v="5"/>
    <n v="0.2"/>
    <x v="5985"/>
    <x v="3"/>
    <x v="0"/>
    <n v="0.16666666666666666"/>
    <n v="2.9411764705882353E-2"/>
  </r>
  <r>
    <x v="7511"/>
    <s v="US-2019-161935"/>
    <x v="1163"/>
    <d v="2019-07-18T00:00:00"/>
    <s v="Standard Class"/>
    <s v="JL-15835"/>
    <x v="252"/>
    <x v="0"/>
    <x v="0"/>
    <s v="Columbus"/>
    <x v="24"/>
    <n v="43229"/>
    <x v="3"/>
    <s v="FUR-FU-10002937"/>
    <x v="0"/>
    <x v="5"/>
    <x v="1060"/>
    <x v="5009"/>
    <n v="5"/>
    <n v="0.2"/>
    <x v="5986"/>
    <x v="3"/>
    <x v="0"/>
    <n v="0.16666666666666666"/>
    <n v="2.9411764705882353E-2"/>
  </r>
  <r>
    <x v="7512"/>
    <s v="US-2019-161935"/>
    <x v="1163"/>
    <d v="2019-07-18T00:00:00"/>
    <s v="Standard Class"/>
    <s v="JL-15835"/>
    <x v="252"/>
    <x v="0"/>
    <x v="0"/>
    <s v="Columbus"/>
    <x v="24"/>
    <n v="43229"/>
    <x v="3"/>
    <s v="OFF-ST-10001837"/>
    <x v="1"/>
    <x v="4"/>
    <x v="1340"/>
    <x v="5010"/>
    <n v="7"/>
    <n v="0.2"/>
    <x v="5987"/>
    <x v="3"/>
    <x v="0"/>
    <n v="0.16666666666666666"/>
    <n v="2.9411764705882353E-2"/>
  </r>
  <r>
    <x v="7513"/>
    <s v="US-2019-161935"/>
    <x v="1163"/>
    <d v="2019-07-18T00:00:00"/>
    <s v="Standard Class"/>
    <s v="JL-15835"/>
    <x v="252"/>
    <x v="0"/>
    <x v="0"/>
    <s v="Columbus"/>
    <x v="24"/>
    <n v="43229"/>
    <x v="3"/>
    <s v="OFF-AR-10004757"/>
    <x v="1"/>
    <x v="6"/>
    <x v="346"/>
    <x v="1332"/>
    <n v="5"/>
    <n v="0.2"/>
    <x v="5988"/>
    <x v="3"/>
    <x v="0"/>
    <n v="0.16666666666666666"/>
    <n v="2.9411764705882353E-2"/>
  </r>
  <r>
    <x v="7514"/>
    <s v="US-2019-167920"/>
    <x v="34"/>
    <d v="2019-12-12T00:00:00"/>
    <s v="Second Class"/>
    <s v="JL-15835"/>
    <x v="252"/>
    <x v="0"/>
    <x v="0"/>
    <s v="Richmond"/>
    <x v="0"/>
    <n v="40475"/>
    <x v="0"/>
    <s v="OFF-BI-10004236"/>
    <x v="1"/>
    <x v="8"/>
    <x v="900"/>
    <x v="5011"/>
    <n v="2"/>
    <n v="0"/>
    <x v="5989"/>
    <x v="0"/>
    <x v="0"/>
    <n v="0.14285714285714285"/>
    <n v="2.9411764705882353E-2"/>
  </r>
  <r>
    <x v="7515"/>
    <s v="US-2019-167920"/>
    <x v="34"/>
    <d v="2019-12-12T00:00:00"/>
    <s v="Second Class"/>
    <s v="JL-15835"/>
    <x v="252"/>
    <x v="0"/>
    <x v="0"/>
    <s v="Richmond"/>
    <x v="0"/>
    <n v="40475"/>
    <x v="0"/>
    <s v="OFF-AP-10000159"/>
    <x v="1"/>
    <x v="9"/>
    <x v="1416"/>
    <x v="5012"/>
    <n v="5"/>
    <n v="0"/>
    <x v="5990"/>
    <x v="0"/>
    <x v="0"/>
    <n v="0.14285714285714285"/>
    <n v="2.9411764705882353E-2"/>
  </r>
  <r>
    <x v="7516"/>
    <s v="US-2019-167920"/>
    <x v="34"/>
    <d v="2019-12-12T00:00:00"/>
    <s v="Second Class"/>
    <s v="JL-15835"/>
    <x v="252"/>
    <x v="0"/>
    <x v="0"/>
    <s v="Richmond"/>
    <x v="0"/>
    <n v="40475"/>
    <x v="0"/>
    <s v="OFF-BI-10003274"/>
    <x v="1"/>
    <x v="8"/>
    <x v="122"/>
    <x v="204"/>
    <n v="4"/>
    <n v="0"/>
    <x v="206"/>
    <x v="0"/>
    <x v="0"/>
    <n v="0.14285714285714285"/>
    <n v="2.9411764705882353E-2"/>
  </r>
  <r>
    <x v="7517"/>
    <s v="US-2019-167920"/>
    <x v="34"/>
    <d v="2019-12-12T00:00:00"/>
    <s v="Second Class"/>
    <s v="JL-15835"/>
    <x v="252"/>
    <x v="0"/>
    <x v="0"/>
    <s v="Richmond"/>
    <x v="0"/>
    <n v="40475"/>
    <x v="0"/>
    <s v="TEC-AC-10001013"/>
    <x v="2"/>
    <x v="11"/>
    <x v="821"/>
    <x v="5013"/>
    <n v="5"/>
    <n v="0"/>
    <x v="5991"/>
    <x v="0"/>
    <x v="0"/>
    <n v="0.14285714285714285"/>
    <n v="2.9411764705882353E-2"/>
  </r>
  <r>
    <x v="7518"/>
    <s v="US-2019-167920"/>
    <x v="34"/>
    <d v="2019-12-12T00:00:00"/>
    <s v="Second Class"/>
    <s v="JL-15835"/>
    <x v="252"/>
    <x v="0"/>
    <x v="0"/>
    <s v="Richmond"/>
    <x v="0"/>
    <n v="40475"/>
    <x v="0"/>
    <s v="OFF-ST-10004963"/>
    <x v="1"/>
    <x v="4"/>
    <x v="465"/>
    <x v="5014"/>
    <n v="1"/>
    <n v="0"/>
    <x v="5992"/>
    <x v="0"/>
    <x v="0"/>
    <n v="0.14285714285714285"/>
    <n v="2.9411764705882353E-2"/>
  </r>
  <r>
    <x v="7519"/>
    <s v="US-2019-167920"/>
    <x v="34"/>
    <d v="2019-12-12T00:00:00"/>
    <s v="Second Class"/>
    <s v="JL-15835"/>
    <x v="252"/>
    <x v="0"/>
    <x v="0"/>
    <s v="Richmond"/>
    <x v="0"/>
    <n v="40475"/>
    <x v="0"/>
    <s v="OFF-LA-10004409"/>
    <x v="1"/>
    <x v="2"/>
    <x v="1559"/>
    <x v="1784"/>
    <n v="2"/>
    <n v="0"/>
    <x v="1904"/>
    <x v="0"/>
    <x v="0"/>
    <n v="0.14285714285714285"/>
    <n v="2.9411764705882353E-2"/>
  </r>
  <r>
    <x v="7520"/>
    <s v="US-2019-167920"/>
    <x v="34"/>
    <d v="2019-12-12T00:00:00"/>
    <s v="Second Class"/>
    <s v="JL-15835"/>
    <x v="252"/>
    <x v="0"/>
    <x v="0"/>
    <s v="Richmond"/>
    <x v="0"/>
    <n v="40475"/>
    <x v="0"/>
    <s v="TEC-CO-10001046"/>
    <x v="2"/>
    <x v="16"/>
    <x v="883"/>
    <x v="5015"/>
    <n v="2"/>
    <n v="0"/>
    <x v="5993"/>
    <x v="0"/>
    <x v="0"/>
    <n v="0.14285714285714285"/>
    <n v="2.9411764705882353E-2"/>
  </r>
  <r>
    <x v="7521"/>
    <s v="CA-2018-162383"/>
    <x v="64"/>
    <d v="2018-09-11T00:00:00"/>
    <s v="Standard Class"/>
    <s v="MD-17350"/>
    <x v="198"/>
    <x v="0"/>
    <x v="0"/>
    <s v="Lancaster"/>
    <x v="24"/>
    <n v="43130"/>
    <x v="3"/>
    <s v="OFF-BI-10002824"/>
    <x v="1"/>
    <x v="8"/>
    <x v="528"/>
    <x v="5016"/>
    <n v="2"/>
    <n v="0.7"/>
    <x v="5994"/>
    <x v="3"/>
    <x v="0"/>
    <n v="0.33333333333333331"/>
    <n v="5.8823529411764705E-2"/>
  </r>
  <r>
    <x v="7522"/>
    <s v="CA-2018-162383"/>
    <x v="64"/>
    <d v="2018-09-11T00:00:00"/>
    <s v="Standard Class"/>
    <s v="MD-17350"/>
    <x v="198"/>
    <x v="0"/>
    <x v="0"/>
    <s v="Lancaster"/>
    <x v="24"/>
    <n v="43130"/>
    <x v="3"/>
    <s v="OFF-BI-10001757"/>
    <x v="1"/>
    <x v="8"/>
    <x v="1167"/>
    <x v="5017"/>
    <n v="6"/>
    <n v="0.7"/>
    <x v="5995"/>
    <x v="3"/>
    <x v="0"/>
    <n v="0.33333333333333331"/>
    <n v="5.8823529411764705E-2"/>
  </r>
  <r>
    <x v="7523"/>
    <s v="CA-2018-162383"/>
    <x v="64"/>
    <d v="2018-09-11T00:00:00"/>
    <s v="Standard Class"/>
    <s v="MD-17350"/>
    <x v="198"/>
    <x v="0"/>
    <x v="0"/>
    <s v="Lancaster"/>
    <x v="24"/>
    <n v="43130"/>
    <x v="3"/>
    <s v="FUR-CH-10004477"/>
    <x v="0"/>
    <x v="1"/>
    <x v="213"/>
    <x v="4967"/>
    <n v="2"/>
    <n v="0.3"/>
    <x v="5996"/>
    <x v="3"/>
    <x v="0"/>
    <n v="0.33333333333333331"/>
    <n v="5.8823529411764705E-2"/>
  </r>
  <r>
    <x v="7524"/>
    <s v="CA-2016-125731"/>
    <x v="1076"/>
    <d v="2016-09-16T00:00:00"/>
    <s v="Standard Class"/>
    <s v="CL-12565"/>
    <x v="52"/>
    <x v="0"/>
    <x v="0"/>
    <s v="Gresham"/>
    <x v="21"/>
    <n v="97030"/>
    <x v="1"/>
    <s v="OFF-EN-10003072"/>
    <x v="1"/>
    <x v="12"/>
    <x v="775"/>
    <x v="5018"/>
    <n v="7"/>
    <n v="0.2"/>
    <x v="5997"/>
    <x v="1"/>
    <x v="0"/>
    <n v="0.5"/>
    <n v="3.5714285714285712E-2"/>
  </r>
  <r>
    <x v="7525"/>
    <s v="CA-2016-125731"/>
    <x v="1076"/>
    <d v="2016-09-16T00:00:00"/>
    <s v="Standard Class"/>
    <s v="CL-12565"/>
    <x v="52"/>
    <x v="0"/>
    <x v="0"/>
    <s v="Gresham"/>
    <x v="21"/>
    <n v="97030"/>
    <x v="1"/>
    <s v="FUR-CH-10003973"/>
    <x v="0"/>
    <x v="1"/>
    <x v="867"/>
    <x v="3336"/>
    <n v="5"/>
    <n v="0.2"/>
    <x v="3771"/>
    <x v="1"/>
    <x v="0"/>
    <n v="0.5"/>
    <n v="3.5714285714285712E-2"/>
  </r>
  <r>
    <x v="7526"/>
    <s v="US-2019-106145"/>
    <x v="986"/>
    <d v="2019-09-26T00:00:00"/>
    <s v="Same Day"/>
    <s v="RA-19885"/>
    <x v="19"/>
    <x v="1"/>
    <x v="0"/>
    <s v="San Francisco"/>
    <x v="1"/>
    <n v="94109"/>
    <x v="1"/>
    <s v="OFF-EN-10001028"/>
    <x v="1"/>
    <x v="12"/>
    <x v="153"/>
    <x v="3337"/>
    <n v="6"/>
    <n v="0"/>
    <x v="5998"/>
    <x v="1"/>
    <x v="0"/>
    <n v="0.2"/>
    <n v="6.6666666666666666E-2"/>
  </r>
  <r>
    <x v="7527"/>
    <s v="US-2019-106145"/>
    <x v="986"/>
    <d v="2019-09-26T00:00:00"/>
    <s v="Same Day"/>
    <s v="RA-19885"/>
    <x v="19"/>
    <x v="1"/>
    <x v="0"/>
    <s v="San Francisco"/>
    <x v="1"/>
    <n v="94109"/>
    <x v="1"/>
    <s v="FUR-FU-10003829"/>
    <x v="0"/>
    <x v="5"/>
    <x v="1378"/>
    <x v="357"/>
    <n v="3"/>
    <n v="0"/>
    <x v="5999"/>
    <x v="1"/>
    <x v="0"/>
    <n v="0.2"/>
    <n v="6.6666666666666666E-2"/>
  </r>
  <r>
    <x v="7528"/>
    <s v="US-2019-106145"/>
    <x v="986"/>
    <d v="2019-09-26T00:00:00"/>
    <s v="Same Day"/>
    <s v="RA-19885"/>
    <x v="19"/>
    <x v="1"/>
    <x v="0"/>
    <s v="San Francisco"/>
    <x v="1"/>
    <n v="94109"/>
    <x v="1"/>
    <s v="OFF-PA-10002245"/>
    <x v="1"/>
    <x v="10"/>
    <x v="1343"/>
    <x v="1211"/>
    <n v="6"/>
    <n v="0"/>
    <x v="5470"/>
    <x v="1"/>
    <x v="0"/>
    <n v="0.2"/>
    <n v="6.6666666666666666E-2"/>
  </r>
  <r>
    <x v="7529"/>
    <s v="US-2019-106145"/>
    <x v="986"/>
    <d v="2019-09-26T00:00:00"/>
    <s v="Same Day"/>
    <s v="RA-19885"/>
    <x v="19"/>
    <x v="1"/>
    <x v="0"/>
    <s v="San Francisco"/>
    <x v="1"/>
    <n v="94109"/>
    <x v="1"/>
    <s v="OFF-BI-10002215"/>
    <x v="1"/>
    <x v="8"/>
    <x v="20"/>
    <x v="342"/>
    <n v="3"/>
    <n v="0.2"/>
    <x v="6000"/>
    <x v="1"/>
    <x v="0"/>
    <n v="0.2"/>
    <n v="6.6666666666666666E-2"/>
  </r>
  <r>
    <x v="7530"/>
    <s v="US-2019-106145"/>
    <x v="986"/>
    <d v="2019-09-26T00:00:00"/>
    <s v="Same Day"/>
    <s v="RA-19885"/>
    <x v="19"/>
    <x v="1"/>
    <x v="0"/>
    <s v="San Francisco"/>
    <x v="1"/>
    <n v="94109"/>
    <x v="1"/>
    <s v="OFF-BI-10003925"/>
    <x v="1"/>
    <x v="8"/>
    <x v="758"/>
    <x v="2594"/>
    <n v="3"/>
    <n v="0.2"/>
    <x v="2853"/>
    <x v="1"/>
    <x v="0"/>
    <n v="0.2"/>
    <n v="6.6666666666666666E-2"/>
  </r>
  <r>
    <x v="7531"/>
    <s v="CA-2018-107146"/>
    <x v="26"/>
    <d v="2018-06-19T00:00:00"/>
    <s v="First Class"/>
    <s v="LC-16885"/>
    <x v="62"/>
    <x v="0"/>
    <x v="0"/>
    <s v="Longmont"/>
    <x v="22"/>
    <n v="80501"/>
    <x v="1"/>
    <s v="FUR-FU-10002298"/>
    <x v="0"/>
    <x v="5"/>
    <x v="1305"/>
    <x v="4602"/>
    <n v="3"/>
    <n v="0.2"/>
    <x v="6001"/>
    <x v="1"/>
    <x v="0"/>
    <n v="0.5"/>
    <n v="4.3478260869565216E-2"/>
  </r>
  <r>
    <x v="7532"/>
    <s v="CA-2018-107146"/>
    <x v="26"/>
    <d v="2018-06-19T00:00:00"/>
    <s v="First Class"/>
    <s v="LC-16885"/>
    <x v="62"/>
    <x v="0"/>
    <x v="0"/>
    <s v="Longmont"/>
    <x v="22"/>
    <n v="80501"/>
    <x v="1"/>
    <s v="FUR-CH-10004853"/>
    <x v="0"/>
    <x v="1"/>
    <x v="531"/>
    <x v="5019"/>
    <n v="4"/>
    <n v="0.2"/>
    <x v="6002"/>
    <x v="1"/>
    <x v="0"/>
    <n v="0.5"/>
    <n v="4.3478260869565216E-2"/>
  </r>
  <r>
    <x v="7533"/>
    <s v="US-2019-134642"/>
    <x v="906"/>
    <d v="2019-03-01T00:00:00"/>
    <s v="Standard Class"/>
    <s v="SW-20245"/>
    <x v="573"/>
    <x v="0"/>
    <x v="0"/>
    <s v="Greenville"/>
    <x v="3"/>
    <n v="27834"/>
    <x v="0"/>
    <s v="FUR-CH-10002880"/>
    <x v="0"/>
    <x v="1"/>
    <x v="809"/>
    <x v="3263"/>
    <n v="2"/>
    <n v="0.2"/>
    <x v="3683"/>
    <x v="0"/>
    <x v="0"/>
    <n v="0.5"/>
    <n v="0.1"/>
  </r>
  <r>
    <x v="7534"/>
    <s v="US-2019-134642"/>
    <x v="906"/>
    <d v="2019-03-01T00:00:00"/>
    <s v="Standard Class"/>
    <s v="SW-20245"/>
    <x v="573"/>
    <x v="0"/>
    <x v="0"/>
    <s v="Greenville"/>
    <x v="3"/>
    <n v="27834"/>
    <x v="0"/>
    <s v="FUR-BO-10004709"/>
    <x v="0"/>
    <x v="0"/>
    <x v="266"/>
    <x v="3107"/>
    <n v="5"/>
    <n v="0.2"/>
    <x v="3487"/>
    <x v="0"/>
    <x v="0"/>
    <n v="0.5"/>
    <n v="0.1"/>
  </r>
  <r>
    <x v="7535"/>
    <s v="US-2019-160143"/>
    <x v="185"/>
    <d v="2019-04-07T00:00:00"/>
    <s v="Standard Class"/>
    <s v="HG-14965"/>
    <x v="428"/>
    <x v="1"/>
    <x v="0"/>
    <s v="Los Angeles"/>
    <x v="1"/>
    <n v="90004"/>
    <x v="1"/>
    <s v="OFF-SU-10004231"/>
    <x v="1"/>
    <x v="14"/>
    <x v="557"/>
    <x v="1286"/>
    <n v="3"/>
    <n v="0"/>
    <x v="1924"/>
    <x v="1"/>
    <x v="0"/>
    <n v="1"/>
    <n v="5.8823529411764705E-2"/>
  </r>
  <r>
    <x v="7536"/>
    <s v="CA-2019-103415"/>
    <x v="734"/>
    <d v="2019-12-08T00:00:00"/>
    <s v="Standard Class"/>
    <s v="MV-17485"/>
    <x v="597"/>
    <x v="0"/>
    <x v="0"/>
    <s v="Houston"/>
    <x v="5"/>
    <n v="77041"/>
    <x v="2"/>
    <s v="FUR-FU-10000820"/>
    <x v="0"/>
    <x v="5"/>
    <x v="1783"/>
    <x v="4956"/>
    <n v="2"/>
    <n v="0.6"/>
    <x v="6003"/>
    <x v="2"/>
    <x v="0"/>
    <n v="1"/>
    <n v="6.6666666666666666E-2"/>
  </r>
  <r>
    <x v="7537"/>
    <s v="CA-2018-106460"/>
    <x v="317"/>
    <d v="2018-02-22T00:00:00"/>
    <s v="Second Class"/>
    <s v="GT-14710"/>
    <x v="218"/>
    <x v="0"/>
    <x v="0"/>
    <s v="San Francisco"/>
    <x v="1"/>
    <n v="94109"/>
    <x v="1"/>
    <s v="OFF-PA-10001736"/>
    <x v="1"/>
    <x v="10"/>
    <x v="130"/>
    <x v="2745"/>
    <n v="2"/>
    <n v="0"/>
    <x v="3042"/>
    <x v="1"/>
    <x v="0"/>
    <n v="1"/>
    <n v="3.4482758620689655E-2"/>
  </r>
  <r>
    <x v="7538"/>
    <s v="US-2019-112347"/>
    <x v="574"/>
    <d v="2019-12-06T00:00:00"/>
    <s v="Standard Class"/>
    <s v="BS-11380"/>
    <x v="510"/>
    <x v="1"/>
    <x v="0"/>
    <s v="Denver"/>
    <x v="22"/>
    <n v="80219"/>
    <x v="1"/>
    <s v="OFF-ST-10003306"/>
    <x v="1"/>
    <x v="4"/>
    <x v="385"/>
    <x v="5020"/>
    <n v="1"/>
    <n v="0.2"/>
    <x v="6004"/>
    <x v="1"/>
    <x v="0"/>
    <n v="0.14285714285714285"/>
    <n v="7.6923076923076927E-2"/>
  </r>
  <r>
    <x v="7539"/>
    <s v="US-2019-112347"/>
    <x v="574"/>
    <d v="2019-12-06T00:00:00"/>
    <s v="Standard Class"/>
    <s v="BS-11380"/>
    <x v="510"/>
    <x v="1"/>
    <x v="0"/>
    <s v="Denver"/>
    <x v="22"/>
    <n v="80219"/>
    <x v="1"/>
    <s v="OFF-BI-10003707"/>
    <x v="1"/>
    <x v="8"/>
    <x v="784"/>
    <x v="941"/>
    <n v="8"/>
    <n v="0.7"/>
    <x v="6005"/>
    <x v="1"/>
    <x v="0"/>
    <n v="0.14285714285714285"/>
    <n v="7.6923076923076927E-2"/>
  </r>
  <r>
    <x v="7540"/>
    <s v="US-2019-112347"/>
    <x v="574"/>
    <d v="2019-12-06T00:00:00"/>
    <s v="Standard Class"/>
    <s v="BS-11380"/>
    <x v="510"/>
    <x v="1"/>
    <x v="0"/>
    <s v="Denver"/>
    <x v="22"/>
    <n v="80219"/>
    <x v="1"/>
    <s v="FUR-BO-10003546"/>
    <x v="0"/>
    <x v="0"/>
    <x v="1647"/>
    <x v="2516"/>
    <n v="8"/>
    <n v="0.7"/>
    <x v="6006"/>
    <x v="1"/>
    <x v="0"/>
    <n v="0.14285714285714285"/>
    <n v="7.6923076923076927E-2"/>
  </r>
  <r>
    <x v="7541"/>
    <s v="US-2019-112347"/>
    <x v="574"/>
    <d v="2019-12-06T00:00:00"/>
    <s v="Standard Class"/>
    <s v="BS-11380"/>
    <x v="510"/>
    <x v="1"/>
    <x v="0"/>
    <s v="Denver"/>
    <x v="22"/>
    <n v="80219"/>
    <x v="1"/>
    <s v="TEC-PH-10000213"/>
    <x v="2"/>
    <x v="7"/>
    <x v="1658"/>
    <x v="5021"/>
    <n v="2"/>
    <n v="0.2"/>
    <x v="6007"/>
    <x v="1"/>
    <x v="0"/>
    <n v="0.14285714285714285"/>
    <n v="7.6923076923076927E-2"/>
  </r>
  <r>
    <x v="7542"/>
    <s v="US-2019-112347"/>
    <x v="574"/>
    <d v="2019-12-06T00:00:00"/>
    <s v="Standard Class"/>
    <s v="BS-11380"/>
    <x v="510"/>
    <x v="1"/>
    <x v="0"/>
    <s v="Denver"/>
    <x v="22"/>
    <n v="80219"/>
    <x v="1"/>
    <s v="FUR-FU-10001488"/>
    <x v="0"/>
    <x v="5"/>
    <x v="1049"/>
    <x v="5022"/>
    <n v="6"/>
    <n v="0.2"/>
    <x v="232"/>
    <x v="1"/>
    <x v="0"/>
    <n v="0.14285714285714285"/>
    <n v="7.6923076923076927E-2"/>
  </r>
  <r>
    <x v="7543"/>
    <s v="US-2019-112347"/>
    <x v="574"/>
    <d v="2019-12-06T00:00:00"/>
    <s v="Standard Class"/>
    <s v="BS-11380"/>
    <x v="510"/>
    <x v="1"/>
    <x v="0"/>
    <s v="Denver"/>
    <x v="22"/>
    <n v="80219"/>
    <x v="1"/>
    <s v="TEC-PH-10004833"/>
    <x v="2"/>
    <x v="7"/>
    <x v="1363"/>
    <x v="5023"/>
    <n v="6"/>
    <n v="0.2"/>
    <x v="6008"/>
    <x v="1"/>
    <x v="0"/>
    <n v="0.14285714285714285"/>
    <n v="7.6923076923076927E-2"/>
  </r>
  <r>
    <x v="7544"/>
    <s v="US-2019-112347"/>
    <x v="574"/>
    <d v="2019-12-06T00:00:00"/>
    <s v="Standard Class"/>
    <s v="BS-11380"/>
    <x v="510"/>
    <x v="1"/>
    <x v="0"/>
    <s v="Denver"/>
    <x v="22"/>
    <n v="80219"/>
    <x v="1"/>
    <s v="FUR-CH-10002335"/>
    <x v="0"/>
    <x v="1"/>
    <x v="629"/>
    <x v="5024"/>
    <n v="5"/>
    <n v="0.2"/>
    <x v="6009"/>
    <x v="1"/>
    <x v="0"/>
    <n v="0.14285714285714285"/>
    <n v="7.6923076923076927E-2"/>
  </r>
  <r>
    <x v="7545"/>
    <s v="CA-2016-103492"/>
    <x v="982"/>
    <d v="2016-10-15T00:00:00"/>
    <s v="Standard Class"/>
    <s v="CM-12715"/>
    <x v="782"/>
    <x v="1"/>
    <x v="0"/>
    <s v="Huntsville"/>
    <x v="5"/>
    <n v="77340"/>
    <x v="2"/>
    <s v="TEC-PH-10001128"/>
    <x v="2"/>
    <x v="7"/>
    <x v="1508"/>
    <x v="5025"/>
    <n v="6"/>
    <n v="0.2"/>
    <x v="6010"/>
    <x v="2"/>
    <x v="0"/>
    <n v="0.25"/>
    <n v="7.6923076923076927E-2"/>
  </r>
  <r>
    <x v="7546"/>
    <s v="CA-2016-103492"/>
    <x v="982"/>
    <d v="2016-10-15T00:00:00"/>
    <s v="Standard Class"/>
    <s v="CM-12715"/>
    <x v="782"/>
    <x v="1"/>
    <x v="0"/>
    <s v="Huntsville"/>
    <x v="5"/>
    <n v="77340"/>
    <x v="2"/>
    <s v="TEC-PH-10004667"/>
    <x v="2"/>
    <x v="7"/>
    <x v="524"/>
    <x v="5026"/>
    <n v="7"/>
    <n v="0.2"/>
    <x v="6011"/>
    <x v="2"/>
    <x v="0"/>
    <n v="0.25"/>
    <n v="7.6923076923076927E-2"/>
  </r>
  <r>
    <x v="7547"/>
    <s v="CA-2016-103492"/>
    <x v="982"/>
    <d v="2016-10-15T00:00:00"/>
    <s v="Standard Class"/>
    <s v="CM-12715"/>
    <x v="782"/>
    <x v="1"/>
    <x v="0"/>
    <s v="Huntsville"/>
    <x v="5"/>
    <n v="77340"/>
    <x v="2"/>
    <s v="OFF-BI-10004817"/>
    <x v="1"/>
    <x v="8"/>
    <x v="1208"/>
    <x v="5027"/>
    <n v="5"/>
    <n v="0.8"/>
    <x v="6012"/>
    <x v="2"/>
    <x v="0"/>
    <n v="0.25"/>
    <n v="7.6923076923076927E-2"/>
  </r>
  <r>
    <x v="7548"/>
    <s v="CA-2016-103492"/>
    <x v="982"/>
    <d v="2016-10-15T00:00:00"/>
    <s v="Standard Class"/>
    <s v="CM-12715"/>
    <x v="782"/>
    <x v="1"/>
    <x v="0"/>
    <s v="Huntsville"/>
    <x v="5"/>
    <n v="77340"/>
    <x v="2"/>
    <s v="OFF-BI-10004140"/>
    <x v="1"/>
    <x v="8"/>
    <x v="307"/>
    <x v="5028"/>
    <n v="1"/>
    <n v="0.8"/>
    <x v="6013"/>
    <x v="2"/>
    <x v="0"/>
    <n v="0.25"/>
    <n v="7.6923076923076927E-2"/>
  </r>
  <r>
    <x v="7549"/>
    <s v="CA-2018-136595"/>
    <x v="64"/>
    <d v="2018-09-07T00:00:00"/>
    <s v="First Class"/>
    <s v="EM-13825"/>
    <x v="605"/>
    <x v="1"/>
    <x v="0"/>
    <s v="Houston"/>
    <x v="5"/>
    <n v="77036"/>
    <x v="2"/>
    <s v="FUR-FU-10004671"/>
    <x v="0"/>
    <x v="5"/>
    <x v="1366"/>
    <x v="5029"/>
    <n v="3"/>
    <n v="0.6"/>
    <x v="6014"/>
    <x v="2"/>
    <x v="0"/>
    <n v="1"/>
    <n v="6.25E-2"/>
  </r>
  <r>
    <x v="7550"/>
    <s v="CA-2016-140396"/>
    <x v="1164"/>
    <d v="2016-11-25T00:00:00"/>
    <s v="Standard Class"/>
    <s v="KH-16330"/>
    <x v="542"/>
    <x v="1"/>
    <x v="0"/>
    <s v="New York City"/>
    <x v="15"/>
    <n v="10024"/>
    <x v="3"/>
    <s v="OFF-EN-10002592"/>
    <x v="1"/>
    <x v="12"/>
    <x v="1711"/>
    <x v="5030"/>
    <n v="3"/>
    <n v="0"/>
    <x v="6015"/>
    <x v="3"/>
    <x v="0"/>
    <n v="0.25"/>
    <n v="5.5555555555555552E-2"/>
  </r>
  <r>
    <x v="7551"/>
    <s v="CA-2016-140396"/>
    <x v="1164"/>
    <d v="2016-11-25T00:00:00"/>
    <s v="Standard Class"/>
    <s v="KH-16330"/>
    <x v="542"/>
    <x v="1"/>
    <x v="0"/>
    <s v="New York City"/>
    <x v="15"/>
    <n v="10024"/>
    <x v="3"/>
    <s v="TEC-PH-10004447"/>
    <x v="2"/>
    <x v="7"/>
    <x v="866"/>
    <x v="5031"/>
    <n v="6"/>
    <n v="0"/>
    <x v="6016"/>
    <x v="3"/>
    <x v="0"/>
    <n v="0.25"/>
    <n v="5.5555555555555552E-2"/>
  </r>
  <r>
    <x v="7552"/>
    <s v="CA-2016-140396"/>
    <x v="1164"/>
    <d v="2016-11-25T00:00:00"/>
    <s v="Standard Class"/>
    <s v="KH-16330"/>
    <x v="542"/>
    <x v="1"/>
    <x v="0"/>
    <s v="New York City"/>
    <x v="15"/>
    <n v="10024"/>
    <x v="3"/>
    <s v="OFF-BI-10003669"/>
    <x v="1"/>
    <x v="8"/>
    <x v="804"/>
    <x v="91"/>
    <n v="3"/>
    <n v="0.2"/>
    <x v="3120"/>
    <x v="3"/>
    <x v="0"/>
    <n v="0.25"/>
    <n v="5.5555555555555552E-2"/>
  </r>
  <r>
    <x v="7553"/>
    <s v="CA-2016-140396"/>
    <x v="1164"/>
    <d v="2016-11-25T00:00:00"/>
    <s v="Standard Class"/>
    <s v="KH-16330"/>
    <x v="542"/>
    <x v="1"/>
    <x v="0"/>
    <s v="New York City"/>
    <x v="15"/>
    <n v="10024"/>
    <x v="3"/>
    <s v="OFF-PA-10000223"/>
    <x v="1"/>
    <x v="10"/>
    <x v="1383"/>
    <x v="243"/>
    <n v="4"/>
    <n v="0"/>
    <x v="245"/>
    <x v="3"/>
    <x v="0"/>
    <n v="0.25"/>
    <n v="5.5555555555555552E-2"/>
  </r>
  <r>
    <x v="7554"/>
    <s v="CA-2016-114181"/>
    <x v="1025"/>
    <d v="2016-05-14T00:00:00"/>
    <s v="Second Class"/>
    <s v="AF-10885"/>
    <x v="314"/>
    <x v="0"/>
    <x v="0"/>
    <s v="Philadelphia"/>
    <x v="9"/>
    <n v="19134"/>
    <x v="3"/>
    <s v="FUR-BO-10004467"/>
    <x v="0"/>
    <x v="0"/>
    <x v="892"/>
    <x v="5032"/>
    <n v="7"/>
    <n v="0.5"/>
    <x v="6017"/>
    <x v="3"/>
    <x v="0"/>
    <n v="0.5"/>
    <n v="0.14285714285714285"/>
  </r>
  <r>
    <x v="7555"/>
    <s v="CA-2016-114181"/>
    <x v="1025"/>
    <d v="2016-05-14T00:00:00"/>
    <s v="Second Class"/>
    <s v="AF-10885"/>
    <x v="314"/>
    <x v="0"/>
    <x v="0"/>
    <s v="Philadelphia"/>
    <x v="9"/>
    <n v="19134"/>
    <x v="3"/>
    <s v="OFF-AR-10000716"/>
    <x v="1"/>
    <x v="6"/>
    <x v="794"/>
    <x v="4732"/>
    <n v="5"/>
    <n v="0.2"/>
    <x v="6018"/>
    <x v="3"/>
    <x v="0"/>
    <n v="0.5"/>
    <n v="0.14285714285714285"/>
  </r>
  <r>
    <x v="7556"/>
    <s v="CA-2019-159506"/>
    <x v="344"/>
    <d v="2019-12-02T00:00:00"/>
    <s v="Standard Class"/>
    <s v="JR-16210"/>
    <x v="335"/>
    <x v="1"/>
    <x v="0"/>
    <s v="Columbus"/>
    <x v="14"/>
    <n v="47201"/>
    <x v="2"/>
    <s v="OFF-PA-10003641"/>
    <x v="1"/>
    <x v="10"/>
    <x v="947"/>
    <x v="5033"/>
    <n v="6"/>
    <n v="0"/>
    <x v="6019"/>
    <x v="2"/>
    <x v="0"/>
    <n v="0.5"/>
    <n v="0.1"/>
  </r>
  <r>
    <x v="7557"/>
    <s v="CA-2019-159506"/>
    <x v="344"/>
    <d v="2019-12-02T00:00:00"/>
    <s v="Standard Class"/>
    <s v="JR-16210"/>
    <x v="335"/>
    <x v="1"/>
    <x v="0"/>
    <s v="Columbus"/>
    <x v="14"/>
    <n v="47201"/>
    <x v="2"/>
    <s v="OFF-BI-10004519"/>
    <x v="1"/>
    <x v="8"/>
    <x v="889"/>
    <x v="5034"/>
    <n v="3"/>
    <n v="0"/>
    <x v="6020"/>
    <x v="2"/>
    <x v="0"/>
    <n v="0.5"/>
    <n v="0.1"/>
  </r>
  <r>
    <x v="7558"/>
    <s v="US-2016-137155"/>
    <x v="301"/>
    <d v="2016-11-05T00:00:00"/>
    <s v="Standard Class"/>
    <s v="DL-12925"/>
    <x v="351"/>
    <x v="0"/>
    <x v="0"/>
    <s v="Long Beach"/>
    <x v="15"/>
    <n v="11561"/>
    <x v="3"/>
    <s v="OFF-AP-10002518"/>
    <x v="1"/>
    <x v="9"/>
    <x v="160"/>
    <x v="5035"/>
    <n v="3"/>
    <n v="0"/>
    <x v="6021"/>
    <x v="3"/>
    <x v="0"/>
    <n v="0.33333333333333331"/>
    <n v="7.1428571428571425E-2"/>
  </r>
  <r>
    <x v="7559"/>
    <s v="US-2016-137155"/>
    <x v="301"/>
    <d v="2016-11-05T00:00:00"/>
    <s v="Standard Class"/>
    <s v="DL-12925"/>
    <x v="351"/>
    <x v="0"/>
    <x v="0"/>
    <s v="Long Beach"/>
    <x v="15"/>
    <n v="11561"/>
    <x v="3"/>
    <s v="OFF-PA-10000806"/>
    <x v="1"/>
    <x v="10"/>
    <x v="957"/>
    <x v="3856"/>
    <n v="3"/>
    <n v="0"/>
    <x v="4434"/>
    <x v="3"/>
    <x v="0"/>
    <n v="0.33333333333333331"/>
    <n v="7.1428571428571425E-2"/>
  </r>
  <r>
    <x v="7560"/>
    <s v="US-2016-137155"/>
    <x v="301"/>
    <d v="2016-11-05T00:00:00"/>
    <s v="Standard Class"/>
    <s v="DL-12925"/>
    <x v="351"/>
    <x v="0"/>
    <x v="0"/>
    <s v="Long Beach"/>
    <x v="15"/>
    <n v="11561"/>
    <x v="3"/>
    <s v="FUR-FU-10003142"/>
    <x v="0"/>
    <x v="5"/>
    <x v="1210"/>
    <x v="3381"/>
    <n v="6"/>
    <n v="0"/>
    <x v="6022"/>
    <x v="3"/>
    <x v="0"/>
    <n v="0.33333333333333331"/>
    <n v="7.1428571428571425E-2"/>
  </r>
  <r>
    <x v="7561"/>
    <s v="CA-2018-105746"/>
    <x v="945"/>
    <d v="2019-01-01T00:00:00"/>
    <s v="First Class"/>
    <s v="BD-11605"/>
    <x v="205"/>
    <x v="0"/>
    <x v="0"/>
    <s v="Lancaster"/>
    <x v="9"/>
    <n v="17602"/>
    <x v="3"/>
    <s v="FUR-CH-10000454"/>
    <x v="0"/>
    <x v="1"/>
    <x v="1"/>
    <x v="5036"/>
    <n v="1"/>
    <n v="0.3"/>
    <x v="232"/>
    <x v="3"/>
    <x v="0"/>
    <n v="1"/>
    <n v="0.05"/>
  </r>
  <r>
    <x v="7562"/>
    <s v="US-2018-104815"/>
    <x v="323"/>
    <d v="2018-09-07T00:00:00"/>
    <s v="Standard Class"/>
    <s v="RB-19570"/>
    <x v="262"/>
    <x v="0"/>
    <x v="0"/>
    <s v="Chicago"/>
    <x v="10"/>
    <n v="60610"/>
    <x v="2"/>
    <s v="FUR-BO-10003894"/>
    <x v="0"/>
    <x v="0"/>
    <x v="1628"/>
    <x v="4765"/>
    <n v="4"/>
    <n v="0.3"/>
    <x v="232"/>
    <x v="2"/>
    <x v="0"/>
    <n v="1"/>
    <n v="0.1111111111111111"/>
  </r>
  <r>
    <x v="7563"/>
    <s v="CA-2019-157672"/>
    <x v="361"/>
    <d v="2019-10-07T00:00:00"/>
    <s v="First Class"/>
    <s v="RB-19795"/>
    <x v="176"/>
    <x v="2"/>
    <x v="0"/>
    <s v="Denver"/>
    <x v="22"/>
    <n v="80219"/>
    <x v="1"/>
    <s v="TEC-AC-10001714"/>
    <x v="2"/>
    <x v="11"/>
    <x v="685"/>
    <x v="4384"/>
    <n v="2"/>
    <n v="0.2"/>
    <x v="6023"/>
    <x v="1"/>
    <x v="0"/>
    <n v="1"/>
    <n v="5.5555555555555552E-2"/>
  </r>
  <r>
    <x v="7564"/>
    <s v="US-2018-166660"/>
    <x v="806"/>
    <d v="2018-02-01T00:00:00"/>
    <s v="Second Class"/>
    <s v="TB-21250"/>
    <x v="621"/>
    <x v="0"/>
    <x v="0"/>
    <s v="Seattle"/>
    <x v="4"/>
    <n v="98103"/>
    <x v="1"/>
    <s v="FUR-CH-10001190"/>
    <x v="0"/>
    <x v="1"/>
    <x v="1335"/>
    <x v="5037"/>
    <n v="4"/>
    <n v="0.2"/>
    <x v="6024"/>
    <x v="1"/>
    <x v="0"/>
    <n v="0.5"/>
    <n v="5.2631578947368418E-2"/>
  </r>
  <r>
    <x v="7565"/>
    <s v="US-2018-166660"/>
    <x v="806"/>
    <d v="2018-02-01T00:00:00"/>
    <s v="Second Class"/>
    <s v="TB-21250"/>
    <x v="621"/>
    <x v="0"/>
    <x v="0"/>
    <s v="Seattle"/>
    <x v="4"/>
    <n v="98103"/>
    <x v="1"/>
    <s v="FUR-BO-10000468"/>
    <x v="0"/>
    <x v="0"/>
    <x v="1180"/>
    <x v="5038"/>
    <n v="1"/>
    <n v="0"/>
    <x v="6025"/>
    <x v="1"/>
    <x v="0"/>
    <n v="0.5"/>
    <n v="5.2631578947368418E-2"/>
  </r>
  <r>
    <x v="7566"/>
    <s v="CA-2019-140802"/>
    <x v="81"/>
    <d v="2019-04-23T00:00:00"/>
    <s v="First Class"/>
    <s v="KN-16390"/>
    <x v="471"/>
    <x v="1"/>
    <x v="0"/>
    <s v="Houston"/>
    <x v="5"/>
    <n v="77070"/>
    <x v="2"/>
    <s v="TEC-AC-10001998"/>
    <x v="2"/>
    <x v="11"/>
    <x v="84"/>
    <x v="334"/>
    <n v="3"/>
    <n v="0.2"/>
    <x v="6026"/>
    <x v="2"/>
    <x v="0"/>
    <n v="0.5"/>
    <n v="5.8823529411764705E-2"/>
  </r>
  <r>
    <x v="7567"/>
    <s v="CA-2019-140802"/>
    <x v="81"/>
    <d v="2019-04-23T00:00:00"/>
    <s v="First Class"/>
    <s v="KN-16390"/>
    <x v="471"/>
    <x v="1"/>
    <x v="0"/>
    <s v="Houston"/>
    <x v="5"/>
    <n v="77070"/>
    <x v="2"/>
    <s v="OFF-PA-10001534"/>
    <x v="1"/>
    <x v="10"/>
    <x v="1470"/>
    <x v="561"/>
    <n v="4"/>
    <n v="0.2"/>
    <x v="570"/>
    <x v="2"/>
    <x v="0"/>
    <n v="0.5"/>
    <n v="5.8823529411764705E-2"/>
  </r>
  <r>
    <x v="7568"/>
    <s v="CA-2016-133830"/>
    <x v="29"/>
    <d v="2016-12-10T00:00:00"/>
    <s v="Standard Class"/>
    <s v="RL-19615"/>
    <x v="210"/>
    <x v="0"/>
    <x v="0"/>
    <s v="Los Angeles"/>
    <x v="1"/>
    <n v="90045"/>
    <x v="1"/>
    <s v="OFF-AR-10003045"/>
    <x v="1"/>
    <x v="6"/>
    <x v="425"/>
    <x v="5039"/>
    <n v="9"/>
    <n v="0"/>
    <x v="6027"/>
    <x v="1"/>
    <x v="0"/>
    <n v="0.33333333333333331"/>
    <n v="4.1666666666666664E-2"/>
  </r>
  <r>
    <x v="7569"/>
    <s v="CA-2016-133830"/>
    <x v="29"/>
    <d v="2016-12-10T00:00:00"/>
    <s v="Standard Class"/>
    <s v="RL-19615"/>
    <x v="210"/>
    <x v="0"/>
    <x v="0"/>
    <s v="Los Angeles"/>
    <x v="1"/>
    <n v="90045"/>
    <x v="1"/>
    <s v="OFF-PA-10001363"/>
    <x v="1"/>
    <x v="10"/>
    <x v="1625"/>
    <x v="338"/>
    <n v="4"/>
    <n v="0"/>
    <x v="346"/>
    <x v="1"/>
    <x v="0"/>
    <n v="0.33333333333333331"/>
    <n v="4.1666666666666664E-2"/>
  </r>
  <r>
    <x v="7570"/>
    <s v="CA-2016-133830"/>
    <x v="29"/>
    <d v="2016-12-10T00:00:00"/>
    <s v="Standard Class"/>
    <s v="RL-19615"/>
    <x v="210"/>
    <x v="0"/>
    <x v="0"/>
    <s v="Los Angeles"/>
    <x v="1"/>
    <n v="90045"/>
    <x v="1"/>
    <s v="OFF-FA-10002280"/>
    <x v="1"/>
    <x v="13"/>
    <x v="659"/>
    <x v="1720"/>
    <n v="3"/>
    <n v="0"/>
    <x v="1824"/>
    <x v="1"/>
    <x v="0"/>
    <n v="0.33333333333333331"/>
    <n v="4.1666666666666664E-2"/>
  </r>
  <r>
    <x v="7571"/>
    <s v="CA-2016-100916"/>
    <x v="618"/>
    <d v="2016-10-26T00:00:00"/>
    <s v="Standard Class"/>
    <s v="FH-14275"/>
    <x v="395"/>
    <x v="1"/>
    <x v="0"/>
    <s v="Newport News"/>
    <x v="17"/>
    <n v="23602"/>
    <x v="0"/>
    <s v="OFF-ST-10003479"/>
    <x v="1"/>
    <x v="4"/>
    <x v="41"/>
    <x v="5040"/>
    <n v="5"/>
    <n v="0"/>
    <x v="6028"/>
    <x v="0"/>
    <x v="0"/>
    <n v="0.33333333333333331"/>
    <n v="4.7619047619047616E-2"/>
  </r>
  <r>
    <x v="7572"/>
    <s v="CA-2016-100916"/>
    <x v="618"/>
    <d v="2016-10-26T00:00:00"/>
    <s v="Standard Class"/>
    <s v="FH-14275"/>
    <x v="395"/>
    <x v="1"/>
    <x v="0"/>
    <s v="Newport News"/>
    <x v="17"/>
    <n v="23602"/>
    <x v="0"/>
    <s v="FUR-TA-10004607"/>
    <x v="0"/>
    <x v="3"/>
    <x v="1104"/>
    <x v="5041"/>
    <n v="4"/>
    <n v="0"/>
    <x v="6029"/>
    <x v="0"/>
    <x v="0"/>
    <n v="0.33333333333333331"/>
    <n v="4.7619047619047616E-2"/>
  </r>
  <r>
    <x v="7573"/>
    <s v="CA-2016-100916"/>
    <x v="618"/>
    <d v="2016-10-26T00:00:00"/>
    <s v="Standard Class"/>
    <s v="FH-14275"/>
    <x v="395"/>
    <x v="1"/>
    <x v="0"/>
    <s v="Newport News"/>
    <x v="17"/>
    <n v="23602"/>
    <x v="0"/>
    <s v="OFF-AR-10001022"/>
    <x v="1"/>
    <x v="6"/>
    <x v="881"/>
    <x v="5042"/>
    <n v="1"/>
    <n v="0"/>
    <x v="6030"/>
    <x v="0"/>
    <x v="0"/>
    <n v="0.33333333333333331"/>
    <n v="4.7619047619047616E-2"/>
  </r>
  <r>
    <x v="7574"/>
    <s v="CA-2017-129532"/>
    <x v="575"/>
    <d v="2017-12-12T00:00:00"/>
    <s v="Standard Class"/>
    <s v="YS-21880"/>
    <x v="453"/>
    <x v="1"/>
    <x v="0"/>
    <s v="Los Angeles"/>
    <x v="1"/>
    <n v="90036"/>
    <x v="1"/>
    <s v="OFF-ST-10004186"/>
    <x v="1"/>
    <x v="4"/>
    <x v="16"/>
    <x v="5043"/>
    <n v="2"/>
    <n v="0"/>
    <x v="6031"/>
    <x v="1"/>
    <x v="0"/>
    <n v="0.5"/>
    <n v="8.3333333333333329E-2"/>
  </r>
  <r>
    <x v="7575"/>
    <s v="CA-2017-129532"/>
    <x v="575"/>
    <d v="2017-12-12T00:00:00"/>
    <s v="Standard Class"/>
    <s v="YS-21880"/>
    <x v="453"/>
    <x v="1"/>
    <x v="0"/>
    <s v="Los Angeles"/>
    <x v="1"/>
    <n v="90036"/>
    <x v="1"/>
    <s v="TEC-AC-10000865"/>
    <x v="2"/>
    <x v="11"/>
    <x v="1005"/>
    <x v="5044"/>
    <n v="4"/>
    <n v="0"/>
    <x v="6032"/>
    <x v="1"/>
    <x v="0"/>
    <n v="0.5"/>
    <n v="8.3333333333333329E-2"/>
  </r>
  <r>
    <x v="7576"/>
    <s v="CA-2016-134726"/>
    <x v="981"/>
    <d v="2016-11-07T00:00:00"/>
    <s v="Second Class"/>
    <s v="SW-20755"/>
    <x v="406"/>
    <x v="1"/>
    <x v="0"/>
    <s v="Seattle"/>
    <x v="4"/>
    <n v="98115"/>
    <x v="1"/>
    <s v="TEC-AC-10000023"/>
    <x v="2"/>
    <x v="11"/>
    <x v="909"/>
    <x v="5045"/>
    <n v="2"/>
    <n v="0"/>
    <x v="6033"/>
    <x v="1"/>
    <x v="1"/>
    <n v="0.5"/>
    <n v="0.125"/>
  </r>
  <r>
    <x v="7577"/>
    <s v="CA-2016-134726"/>
    <x v="981"/>
    <d v="2016-11-07T00:00:00"/>
    <s v="Second Class"/>
    <s v="SW-20755"/>
    <x v="406"/>
    <x v="1"/>
    <x v="0"/>
    <s v="Seattle"/>
    <x v="4"/>
    <n v="98115"/>
    <x v="1"/>
    <s v="TEC-PH-10001750"/>
    <x v="2"/>
    <x v="7"/>
    <x v="977"/>
    <x v="5046"/>
    <n v="1"/>
    <n v="0.2"/>
    <x v="6034"/>
    <x v="1"/>
    <x v="1"/>
    <n v="0.5"/>
    <n v="0.125"/>
  </r>
  <r>
    <x v="7578"/>
    <s v="CA-2018-138597"/>
    <x v="122"/>
    <d v="2018-12-21T00:00:00"/>
    <s v="First Class"/>
    <s v="PN-18775"/>
    <x v="43"/>
    <x v="2"/>
    <x v="0"/>
    <s v="Omaha"/>
    <x v="8"/>
    <n v="68104"/>
    <x v="2"/>
    <s v="FUR-CH-10004997"/>
    <x v="0"/>
    <x v="1"/>
    <x v="499"/>
    <x v="3801"/>
    <n v="3"/>
    <n v="0"/>
    <x v="4364"/>
    <x v="2"/>
    <x v="0"/>
    <n v="1"/>
    <n v="7.6923076923076927E-2"/>
  </r>
  <r>
    <x v="7579"/>
    <s v="CA-2017-123113"/>
    <x v="521"/>
    <d v="2017-11-27T00:00:00"/>
    <s v="Second Class"/>
    <s v="AT-10735"/>
    <x v="247"/>
    <x v="0"/>
    <x v="0"/>
    <s v="Morristown"/>
    <x v="30"/>
    <n v="7960"/>
    <x v="3"/>
    <s v="OFF-AP-10000275"/>
    <x v="1"/>
    <x v="9"/>
    <x v="1728"/>
    <x v="5047"/>
    <n v="8"/>
    <n v="0"/>
    <x v="6035"/>
    <x v="3"/>
    <x v="0"/>
    <n v="0.5"/>
    <n v="6.25E-2"/>
  </r>
  <r>
    <x v="7580"/>
    <s v="CA-2017-123113"/>
    <x v="521"/>
    <d v="2017-11-27T00:00:00"/>
    <s v="Second Class"/>
    <s v="AT-10735"/>
    <x v="247"/>
    <x v="0"/>
    <x v="0"/>
    <s v="Morristown"/>
    <x v="30"/>
    <n v="7960"/>
    <x v="3"/>
    <s v="OFF-AR-10004999"/>
    <x v="1"/>
    <x v="6"/>
    <x v="873"/>
    <x v="1465"/>
    <n v="3"/>
    <n v="0"/>
    <x v="6036"/>
    <x v="3"/>
    <x v="0"/>
    <n v="0.5"/>
    <n v="6.25E-2"/>
  </r>
  <r>
    <x v="7581"/>
    <s v="CA-2017-169656"/>
    <x v="863"/>
    <d v="2017-08-16T00:00:00"/>
    <s v="First Class"/>
    <s v="EJ-13720"/>
    <x v="719"/>
    <x v="0"/>
    <x v="0"/>
    <s v="Philadelphia"/>
    <x v="9"/>
    <n v="19143"/>
    <x v="3"/>
    <s v="OFF-ST-10003816"/>
    <x v="1"/>
    <x v="4"/>
    <x v="717"/>
    <x v="5048"/>
    <n v="3"/>
    <n v="0.2"/>
    <x v="6037"/>
    <x v="3"/>
    <x v="0"/>
    <n v="1"/>
    <n v="0.125"/>
  </r>
  <r>
    <x v="7582"/>
    <s v="CA-2017-142734"/>
    <x v="392"/>
    <d v="2017-04-21T00:00:00"/>
    <s v="Standard Class"/>
    <s v="DM-13345"/>
    <x v="664"/>
    <x v="1"/>
    <x v="0"/>
    <s v="New York City"/>
    <x v="15"/>
    <n v="10024"/>
    <x v="3"/>
    <s v="FUR-CH-10003968"/>
    <x v="0"/>
    <x v="1"/>
    <x v="56"/>
    <x v="4093"/>
    <n v="2"/>
    <n v="0.1"/>
    <x v="6038"/>
    <x v="3"/>
    <x v="0"/>
    <n v="1"/>
    <n v="7.6923076923076927E-2"/>
  </r>
  <r>
    <x v="7583"/>
    <s v="CA-2016-163223"/>
    <x v="90"/>
    <d v="2016-03-25T00:00:00"/>
    <s v="Standard Class"/>
    <s v="KH-16690"/>
    <x v="120"/>
    <x v="1"/>
    <x v="0"/>
    <s v="Springfield"/>
    <x v="17"/>
    <n v="22153"/>
    <x v="0"/>
    <s v="TEC-PH-10000730"/>
    <x v="2"/>
    <x v="7"/>
    <x v="1568"/>
    <x v="5049"/>
    <n v="7"/>
    <n v="0"/>
    <x v="6039"/>
    <x v="0"/>
    <x v="0"/>
    <n v="0.2"/>
    <n v="6.6666666666666666E-2"/>
  </r>
  <r>
    <x v="7584"/>
    <s v="CA-2016-163223"/>
    <x v="90"/>
    <d v="2016-03-25T00:00:00"/>
    <s v="Standard Class"/>
    <s v="KH-16690"/>
    <x v="120"/>
    <x v="1"/>
    <x v="0"/>
    <s v="Springfield"/>
    <x v="17"/>
    <n v="22153"/>
    <x v="0"/>
    <s v="OFF-LA-10004409"/>
    <x v="1"/>
    <x v="2"/>
    <x v="1559"/>
    <x v="936"/>
    <n v="5"/>
    <n v="0"/>
    <x v="6040"/>
    <x v="0"/>
    <x v="0"/>
    <n v="0.2"/>
    <n v="6.6666666666666666E-2"/>
  </r>
  <r>
    <x v="7585"/>
    <s v="CA-2016-163223"/>
    <x v="90"/>
    <d v="2016-03-25T00:00:00"/>
    <s v="Standard Class"/>
    <s v="KH-16690"/>
    <x v="120"/>
    <x v="1"/>
    <x v="0"/>
    <s v="Springfield"/>
    <x v="17"/>
    <n v="22153"/>
    <x v="0"/>
    <s v="OFF-PA-10000675"/>
    <x v="1"/>
    <x v="10"/>
    <x v="1115"/>
    <x v="1247"/>
    <n v="3"/>
    <n v="0"/>
    <x v="1295"/>
    <x v="0"/>
    <x v="0"/>
    <n v="0.2"/>
    <n v="6.6666666666666666E-2"/>
  </r>
  <r>
    <x v="7586"/>
    <s v="CA-2016-163223"/>
    <x v="90"/>
    <d v="2016-03-25T00:00:00"/>
    <s v="Standard Class"/>
    <s v="KH-16690"/>
    <x v="120"/>
    <x v="1"/>
    <x v="0"/>
    <s v="Springfield"/>
    <x v="17"/>
    <n v="22153"/>
    <x v="0"/>
    <s v="OFF-AR-10001573"/>
    <x v="1"/>
    <x v="6"/>
    <x v="373"/>
    <x v="400"/>
    <n v="4"/>
    <n v="0"/>
    <x v="409"/>
    <x v="0"/>
    <x v="0"/>
    <n v="0.2"/>
    <n v="6.6666666666666666E-2"/>
  </r>
  <r>
    <x v="7587"/>
    <s v="CA-2016-163223"/>
    <x v="90"/>
    <d v="2016-03-25T00:00:00"/>
    <s v="Standard Class"/>
    <s v="KH-16690"/>
    <x v="120"/>
    <x v="1"/>
    <x v="0"/>
    <s v="Springfield"/>
    <x v="17"/>
    <n v="22153"/>
    <x v="0"/>
    <s v="OFF-BI-10001597"/>
    <x v="1"/>
    <x v="8"/>
    <x v="798"/>
    <x v="1546"/>
    <n v="3"/>
    <n v="0"/>
    <x v="1633"/>
    <x v="0"/>
    <x v="0"/>
    <n v="0.2"/>
    <n v="6.6666666666666666E-2"/>
  </r>
  <r>
    <x v="7588"/>
    <s v="CA-2019-122945"/>
    <x v="673"/>
    <d v="2019-11-22T00:00:00"/>
    <s v="Standard Class"/>
    <s v="MB-18085"/>
    <x v="469"/>
    <x v="0"/>
    <x v="0"/>
    <s v="Roseville"/>
    <x v="1"/>
    <n v="95661"/>
    <x v="1"/>
    <s v="FUR-FU-10001196"/>
    <x v="0"/>
    <x v="5"/>
    <x v="1125"/>
    <x v="1761"/>
    <n v="3"/>
    <n v="0"/>
    <x v="1873"/>
    <x v="1"/>
    <x v="0"/>
    <n v="1"/>
    <n v="0.1"/>
  </r>
  <r>
    <x v="7589"/>
    <s v="CA-2017-139738"/>
    <x v="12"/>
    <d v="2017-09-29T00:00:00"/>
    <s v="Standard Class"/>
    <s v="DK-12895"/>
    <x v="729"/>
    <x v="0"/>
    <x v="0"/>
    <s v="Rockford"/>
    <x v="10"/>
    <n v="61107"/>
    <x v="2"/>
    <s v="OFF-AR-10004602"/>
    <x v="1"/>
    <x v="6"/>
    <x v="1226"/>
    <x v="2019"/>
    <n v="7"/>
    <n v="0.2"/>
    <x v="4504"/>
    <x v="2"/>
    <x v="0"/>
    <n v="1"/>
    <n v="6.6666666666666666E-2"/>
  </r>
  <r>
    <x v="7590"/>
    <s v="CA-2018-158778"/>
    <x v="64"/>
    <d v="2018-09-09T00:00:00"/>
    <s v="Standard Class"/>
    <s v="DB-13210"/>
    <x v="203"/>
    <x v="0"/>
    <x v="0"/>
    <s v="Philadelphia"/>
    <x v="9"/>
    <n v="19134"/>
    <x v="3"/>
    <s v="FUR-FU-10000260"/>
    <x v="0"/>
    <x v="5"/>
    <x v="74"/>
    <x v="5050"/>
    <n v="9"/>
    <n v="0.2"/>
    <x v="6041"/>
    <x v="3"/>
    <x v="0"/>
    <n v="0.25"/>
    <n v="4.7619047619047616E-2"/>
  </r>
  <r>
    <x v="7591"/>
    <s v="CA-2018-158778"/>
    <x v="64"/>
    <d v="2018-09-09T00:00:00"/>
    <s v="Standard Class"/>
    <s v="DB-13210"/>
    <x v="203"/>
    <x v="0"/>
    <x v="0"/>
    <s v="Philadelphia"/>
    <x v="9"/>
    <n v="19134"/>
    <x v="3"/>
    <s v="FUR-CH-10001146"/>
    <x v="0"/>
    <x v="1"/>
    <x v="124"/>
    <x v="5051"/>
    <n v="2"/>
    <n v="0.3"/>
    <x v="6042"/>
    <x v="3"/>
    <x v="0"/>
    <n v="0.25"/>
    <n v="4.7619047619047616E-2"/>
  </r>
  <r>
    <x v="7592"/>
    <s v="CA-2018-158778"/>
    <x v="64"/>
    <d v="2018-09-09T00:00:00"/>
    <s v="Standard Class"/>
    <s v="DB-13210"/>
    <x v="203"/>
    <x v="0"/>
    <x v="0"/>
    <s v="Philadelphia"/>
    <x v="9"/>
    <n v="19134"/>
    <x v="3"/>
    <s v="OFF-AR-10000896"/>
    <x v="1"/>
    <x v="6"/>
    <x v="958"/>
    <x v="964"/>
    <n v="3"/>
    <n v="0.2"/>
    <x v="6043"/>
    <x v="3"/>
    <x v="0"/>
    <n v="0.25"/>
    <n v="4.7619047619047616E-2"/>
  </r>
  <r>
    <x v="7593"/>
    <s v="CA-2018-158778"/>
    <x v="64"/>
    <d v="2018-09-09T00:00:00"/>
    <s v="Standard Class"/>
    <s v="DB-13210"/>
    <x v="203"/>
    <x v="0"/>
    <x v="0"/>
    <s v="Philadelphia"/>
    <x v="9"/>
    <n v="19134"/>
    <x v="3"/>
    <s v="FUR-CH-10000309"/>
    <x v="0"/>
    <x v="1"/>
    <x v="773"/>
    <x v="5052"/>
    <n v="3"/>
    <n v="0.3"/>
    <x v="6044"/>
    <x v="3"/>
    <x v="0"/>
    <n v="0.25"/>
    <n v="4.7619047619047616E-2"/>
  </r>
  <r>
    <x v="7594"/>
    <s v="CA-2019-119655"/>
    <x v="693"/>
    <d v="2019-04-24T00:00:00"/>
    <s v="Standard Class"/>
    <s v="CV-12295"/>
    <x v="610"/>
    <x v="0"/>
    <x v="0"/>
    <s v="Detroit"/>
    <x v="12"/>
    <n v="48234"/>
    <x v="2"/>
    <s v="OFF-BI-10001989"/>
    <x v="1"/>
    <x v="8"/>
    <x v="542"/>
    <x v="5053"/>
    <n v="7"/>
    <n v="0"/>
    <x v="6045"/>
    <x v="2"/>
    <x v="0"/>
    <n v="0.5"/>
    <n v="7.6923076923076927E-2"/>
  </r>
  <r>
    <x v="7595"/>
    <s v="CA-2019-119655"/>
    <x v="693"/>
    <d v="2019-04-24T00:00:00"/>
    <s v="Standard Class"/>
    <s v="CV-12295"/>
    <x v="610"/>
    <x v="0"/>
    <x v="0"/>
    <s v="Detroit"/>
    <x v="12"/>
    <n v="48234"/>
    <x v="2"/>
    <s v="OFF-BI-10001036"/>
    <x v="1"/>
    <x v="8"/>
    <x v="624"/>
    <x v="3830"/>
    <n v="4"/>
    <n v="0"/>
    <x v="6046"/>
    <x v="2"/>
    <x v="0"/>
    <n v="0.5"/>
    <n v="7.6923076923076927E-2"/>
  </r>
  <r>
    <x v="7596"/>
    <s v="CA-2017-164567"/>
    <x v="925"/>
    <d v="2017-06-19T00:00:00"/>
    <s v="Standard Class"/>
    <s v="GK-14620"/>
    <x v="136"/>
    <x v="1"/>
    <x v="0"/>
    <s v="Los Angeles"/>
    <x v="1"/>
    <n v="90004"/>
    <x v="1"/>
    <s v="TEC-PH-10002103"/>
    <x v="2"/>
    <x v="7"/>
    <x v="539"/>
    <x v="5054"/>
    <n v="3"/>
    <n v="0.2"/>
    <x v="6047"/>
    <x v="1"/>
    <x v="0"/>
    <n v="1"/>
    <n v="7.1428571428571425E-2"/>
  </r>
  <r>
    <x v="7597"/>
    <s v="CA-2016-131947"/>
    <x v="328"/>
    <d v="2016-09-22T00:00:00"/>
    <s v="Standard Class"/>
    <s v="JA-15970"/>
    <x v="350"/>
    <x v="0"/>
    <x v="0"/>
    <s v="Springfield"/>
    <x v="21"/>
    <n v="97477"/>
    <x v="1"/>
    <s v="OFF-AR-10001473"/>
    <x v="1"/>
    <x v="6"/>
    <x v="1341"/>
    <x v="797"/>
    <n v="2"/>
    <n v="0.2"/>
    <x v="6048"/>
    <x v="1"/>
    <x v="0"/>
    <n v="0.16666666666666666"/>
    <n v="4.1666666666666664E-2"/>
  </r>
  <r>
    <x v="7598"/>
    <s v="CA-2016-131947"/>
    <x v="328"/>
    <d v="2016-09-22T00:00:00"/>
    <s v="Standard Class"/>
    <s v="JA-15970"/>
    <x v="350"/>
    <x v="0"/>
    <x v="0"/>
    <s v="Springfield"/>
    <x v="21"/>
    <n v="97477"/>
    <x v="1"/>
    <s v="OFF-AR-10000411"/>
    <x v="1"/>
    <x v="6"/>
    <x v="940"/>
    <x v="5055"/>
    <n v="3"/>
    <n v="0.2"/>
    <x v="6049"/>
    <x v="1"/>
    <x v="0"/>
    <n v="0.16666666666666666"/>
    <n v="4.1666666666666664E-2"/>
  </r>
  <r>
    <x v="7599"/>
    <s v="CA-2016-131947"/>
    <x v="328"/>
    <d v="2016-09-22T00:00:00"/>
    <s v="Standard Class"/>
    <s v="JA-15970"/>
    <x v="350"/>
    <x v="0"/>
    <x v="0"/>
    <s v="Springfield"/>
    <x v="21"/>
    <n v="97477"/>
    <x v="1"/>
    <s v="OFF-PA-10000246"/>
    <x v="1"/>
    <x v="10"/>
    <x v="1595"/>
    <x v="5056"/>
    <n v="5"/>
    <n v="0.2"/>
    <x v="6050"/>
    <x v="1"/>
    <x v="0"/>
    <n v="0.16666666666666666"/>
    <n v="4.1666666666666664E-2"/>
  </r>
  <r>
    <x v="7600"/>
    <s v="CA-2016-131947"/>
    <x v="328"/>
    <d v="2016-09-22T00:00:00"/>
    <s v="Standard Class"/>
    <s v="JA-15970"/>
    <x v="350"/>
    <x v="0"/>
    <x v="0"/>
    <s v="Springfield"/>
    <x v="21"/>
    <n v="97477"/>
    <x v="1"/>
    <s v="TEC-MA-10004086"/>
    <x v="2"/>
    <x v="15"/>
    <x v="1809"/>
    <x v="5057"/>
    <n v="5"/>
    <n v="0.7"/>
    <x v="6051"/>
    <x v="1"/>
    <x v="0"/>
    <n v="0.16666666666666666"/>
    <n v="4.1666666666666664E-2"/>
  </r>
  <r>
    <x v="7601"/>
    <s v="CA-2016-131947"/>
    <x v="328"/>
    <d v="2016-09-22T00:00:00"/>
    <s v="Standard Class"/>
    <s v="JA-15970"/>
    <x v="350"/>
    <x v="0"/>
    <x v="0"/>
    <s v="Springfield"/>
    <x v="21"/>
    <n v="97477"/>
    <x v="1"/>
    <s v="OFF-PA-10003039"/>
    <x v="1"/>
    <x v="10"/>
    <x v="334"/>
    <x v="5058"/>
    <n v="6"/>
    <n v="0.2"/>
    <x v="6052"/>
    <x v="1"/>
    <x v="0"/>
    <n v="0.16666666666666666"/>
    <n v="4.1666666666666664E-2"/>
  </r>
  <r>
    <x v="7602"/>
    <s v="CA-2016-131947"/>
    <x v="328"/>
    <d v="2016-09-22T00:00:00"/>
    <s v="Standard Class"/>
    <s v="JA-15970"/>
    <x v="350"/>
    <x v="0"/>
    <x v="0"/>
    <s v="Springfield"/>
    <x v="21"/>
    <n v="97477"/>
    <x v="1"/>
    <s v="TEC-AC-10004633"/>
    <x v="2"/>
    <x v="11"/>
    <x v="60"/>
    <x v="2336"/>
    <n v="10"/>
    <n v="0.2"/>
    <x v="6053"/>
    <x v="1"/>
    <x v="0"/>
    <n v="0.16666666666666666"/>
    <n v="4.1666666666666664E-2"/>
  </r>
  <r>
    <x v="7603"/>
    <s v="CA-2018-152520"/>
    <x v="630"/>
    <d v="2018-07-12T00:00:00"/>
    <s v="Standard Class"/>
    <s v="TH-21115"/>
    <x v="764"/>
    <x v="1"/>
    <x v="0"/>
    <s v="Providence"/>
    <x v="34"/>
    <n v="2908"/>
    <x v="3"/>
    <s v="OFF-PA-10000289"/>
    <x v="1"/>
    <x v="10"/>
    <x v="729"/>
    <x v="91"/>
    <n v="2"/>
    <n v="0"/>
    <x v="91"/>
    <x v="3"/>
    <x v="0"/>
    <n v="1"/>
    <n v="0.1111111111111111"/>
  </r>
  <r>
    <x v="7604"/>
    <s v="CA-2018-101791"/>
    <x v="1022"/>
    <d v="2018-05-31T00:00:00"/>
    <s v="Standard Class"/>
    <s v="BS-11665"/>
    <x v="574"/>
    <x v="0"/>
    <x v="0"/>
    <s v="Chicago"/>
    <x v="10"/>
    <n v="60623"/>
    <x v="2"/>
    <s v="FUR-FU-10003247"/>
    <x v="0"/>
    <x v="5"/>
    <x v="1465"/>
    <x v="5059"/>
    <n v="3"/>
    <n v="0.6"/>
    <x v="6054"/>
    <x v="2"/>
    <x v="0"/>
    <n v="0.33333333333333331"/>
    <n v="9.0909090909090912E-2"/>
  </r>
  <r>
    <x v="7605"/>
    <s v="CA-2018-101791"/>
    <x v="1022"/>
    <d v="2018-05-31T00:00:00"/>
    <s v="Standard Class"/>
    <s v="BS-11665"/>
    <x v="574"/>
    <x v="0"/>
    <x v="0"/>
    <s v="Chicago"/>
    <x v="10"/>
    <n v="60623"/>
    <x v="2"/>
    <s v="FUR-FU-10002191"/>
    <x v="0"/>
    <x v="5"/>
    <x v="769"/>
    <x v="215"/>
    <n v="2"/>
    <n v="0.6"/>
    <x v="6055"/>
    <x v="2"/>
    <x v="0"/>
    <n v="0.33333333333333331"/>
    <n v="9.0909090909090912E-2"/>
  </r>
  <r>
    <x v="7606"/>
    <s v="CA-2018-101791"/>
    <x v="1022"/>
    <d v="2018-05-31T00:00:00"/>
    <s v="Standard Class"/>
    <s v="BS-11665"/>
    <x v="574"/>
    <x v="0"/>
    <x v="0"/>
    <s v="Chicago"/>
    <x v="10"/>
    <n v="60623"/>
    <x v="2"/>
    <s v="OFF-ST-10001496"/>
    <x v="1"/>
    <x v="4"/>
    <x v="733"/>
    <x v="5060"/>
    <n v="9"/>
    <n v="0.2"/>
    <x v="6056"/>
    <x v="2"/>
    <x v="0"/>
    <n v="0.33333333333333331"/>
    <n v="9.0909090909090912E-2"/>
  </r>
  <r>
    <x v="7607"/>
    <s v="CA-2019-121195"/>
    <x v="165"/>
    <d v="2019-12-27T00:00:00"/>
    <s v="First Class"/>
    <s v="NS-18505"/>
    <x v="515"/>
    <x v="0"/>
    <x v="0"/>
    <s v="Dallas"/>
    <x v="5"/>
    <n v="75220"/>
    <x v="2"/>
    <s v="OFF-ST-10000585"/>
    <x v="1"/>
    <x v="4"/>
    <x v="546"/>
    <x v="2108"/>
    <n v="2"/>
    <n v="0.2"/>
    <x v="2273"/>
    <x v="2"/>
    <x v="0"/>
    <n v="1"/>
    <n v="6.6666666666666666E-2"/>
  </r>
  <r>
    <x v="7608"/>
    <s v="CA-2019-163209"/>
    <x v="898"/>
    <d v="2019-05-07T00:00:00"/>
    <s v="Standard Class"/>
    <s v="MK-18160"/>
    <x v="177"/>
    <x v="0"/>
    <x v="0"/>
    <s v="San Francisco"/>
    <x v="1"/>
    <n v="94122"/>
    <x v="1"/>
    <s v="OFF-PA-10001166"/>
    <x v="1"/>
    <x v="10"/>
    <x v="777"/>
    <x v="243"/>
    <n v="4"/>
    <n v="0"/>
    <x v="245"/>
    <x v="1"/>
    <x v="0"/>
    <n v="0.5"/>
    <n v="9.0909090909090912E-2"/>
  </r>
  <r>
    <x v="7609"/>
    <s v="CA-2019-163209"/>
    <x v="898"/>
    <d v="2019-05-07T00:00:00"/>
    <s v="Standard Class"/>
    <s v="MK-18160"/>
    <x v="177"/>
    <x v="0"/>
    <x v="0"/>
    <s v="San Francisco"/>
    <x v="1"/>
    <n v="94122"/>
    <x v="1"/>
    <s v="OFF-AR-10003651"/>
    <x v="1"/>
    <x v="6"/>
    <x v="279"/>
    <x v="1011"/>
    <n v="7"/>
    <n v="0"/>
    <x v="1050"/>
    <x v="1"/>
    <x v="0"/>
    <n v="0.5"/>
    <n v="9.0909090909090912E-2"/>
  </r>
  <r>
    <x v="7610"/>
    <s v="CA-2016-133354"/>
    <x v="1165"/>
    <d v="2016-02-24T00:00:00"/>
    <s v="First Class"/>
    <s v="SA-20830"/>
    <x v="193"/>
    <x v="0"/>
    <x v="0"/>
    <s v="Moreno Valley"/>
    <x v="1"/>
    <n v="92553"/>
    <x v="1"/>
    <s v="OFF-PA-10001800"/>
    <x v="1"/>
    <x v="10"/>
    <x v="585"/>
    <x v="541"/>
    <n v="3"/>
    <n v="0"/>
    <x v="551"/>
    <x v="1"/>
    <x v="0"/>
    <n v="1"/>
    <n v="4.7619047619047616E-2"/>
  </r>
  <r>
    <x v="7611"/>
    <s v="US-2017-130491"/>
    <x v="285"/>
    <d v="2017-02-11T00:00:00"/>
    <s v="First Class"/>
    <s v="BH-11710"/>
    <x v="3"/>
    <x v="0"/>
    <x v="0"/>
    <s v="Garden City"/>
    <x v="41"/>
    <n v="67846"/>
    <x v="2"/>
    <s v="OFF-PA-10000791"/>
    <x v="1"/>
    <x v="10"/>
    <x v="1433"/>
    <x v="5061"/>
    <n v="2"/>
    <n v="0"/>
    <x v="6057"/>
    <x v="2"/>
    <x v="0"/>
    <n v="0.33333333333333331"/>
    <n v="4.1666666666666664E-2"/>
  </r>
  <r>
    <x v="7612"/>
    <s v="US-2017-130491"/>
    <x v="285"/>
    <d v="2017-02-11T00:00:00"/>
    <s v="First Class"/>
    <s v="BH-11710"/>
    <x v="3"/>
    <x v="0"/>
    <x v="0"/>
    <s v="Garden City"/>
    <x v="41"/>
    <n v="67846"/>
    <x v="2"/>
    <s v="OFF-FA-10000134"/>
    <x v="1"/>
    <x v="13"/>
    <x v="196"/>
    <x v="5062"/>
    <n v="1"/>
    <n v="0"/>
    <x v="6058"/>
    <x v="2"/>
    <x v="0"/>
    <n v="0.33333333333333331"/>
    <n v="4.1666666666666664E-2"/>
  </r>
  <r>
    <x v="7613"/>
    <s v="US-2017-130491"/>
    <x v="285"/>
    <d v="2017-02-11T00:00:00"/>
    <s v="First Class"/>
    <s v="BH-11710"/>
    <x v="3"/>
    <x v="0"/>
    <x v="0"/>
    <s v="Garden City"/>
    <x v="41"/>
    <n v="67846"/>
    <x v="2"/>
    <s v="OFF-AR-10001149"/>
    <x v="1"/>
    <x v="6"/>
    <x v="131"/>
    <x v="1784"/>
    <n v="2"/>
    <n v="0"/>
    <x v="6059"/>
    <x v="2"/>
    <x v="0"/>
    <n v="0.33333333333333331"/>
    <n v="4.1666666666666664E-2"/>
  </r>
  <r>
    <x v="7614"/>
    <s v="CA-2017-113740"/>
    <x v="252"/>
    <d v="2017-08-28T00:00:00"/>
    <s v="Second Class"/>
    <s v="SC-20380"/>
    <x v="618"/>
    <x v="0"/>
    <x v="0"/>
    <s v="New York City"/>
    <x v="15"/>
    <n v="10035"/>
    <x v="3"/>
    <s v="FUR-FU-10000010"/>
    <x v="0"/>
    <x v="5"/>
    <x v="527"/>
    <x v="4126"/>
    <n v="3"/>
    <n v="0"/>
    <x v="4793"/>
    <x v="3"/>
    <x v="0"/>
    <n v="1"/>
    <n v="0.05"/>
  </r>
  <r>
    <x v="7615"/>
    <s v="CA-2016-148425"/>
    <x v="953"/>
    <d v="2016-12-04T00:00:00"/>
    <s v="Standard Class"/>
    <s v="RF-19345"/>
    <x v="575"/>
    <x v="1"/>
    <x v="0"/>
    <s v="Orlando"/>
    <x v="2"/>
    <n v="32839"/>
    <x v="0"/>
    <s v="OFF-BI-10000201"/>
    <x v="1"/>
    <x v="8"/>
    <x v="1687"/>
    <x v="5063"/>
    <n v="9"/>
    <n v="0.7"/>
    <x v="6060"/>
    <x v="0"/>
    <x v="0"/>
    <n v="1"/>
    <n v="6.25E-2"/>
  </r>
  <r>
    <x v="7616"/>
    <s v="CA-2018-144309"/>
    <x v="107"/>
    <d v="2018-12-16T00:00:00"/>
    <s v="Standard Class"/>
    <s v="CM-12235"/>
    <x v="632"/>
    <x v="0"/>
    <x v="0"/>
    <s v="Watertown"/>
    <x v="15"/>
    <n v="13601"/>
    <x v="3"/>
    <s v="OFF-PA-10001776"/>
    <x v="1"/>
    <x v="10"/>
    <x v="1272"/>
    <x v="1909"/>
    <n v="2"/>
    <n v="0"/>
    <x v="2051"/>
    <x v="3"/>
    <x v="0"/>
    <n v="0.5"/>
    <n v="0.125"/>
  </r>
  <r>
    <x v="7617"/>
    <s v="CA-2018-144309"/>
    <x v="107"/>
    <d v="2018-12-16T00:00:00"/>
    <s v="Standard Class"/>
    <s v="CM-12235"/>
    <x v="632"/>
    <x v="0"/>
    <x v="0"/>
    <s v="Watertown"/>
    <x v="15"/>
    <n v="13601"/>
    <x v="3"/>
    <s v="OFF-BI-10003656"/>
    <x v="1"/>
    <x v="8"/>
    <x v="13"/>
    <x v="5064"/>
    <n v="5"/>
    <n v="0.2"/>
    <x v="6061"/>
    <x v="3"/>
    <x v="0"/>
    <n v="0.5"/>
    <n v="0.125"/>
  </r>
  <r>
    <x v="7618"/>
    <s v="CA-2019-151225"/>
    <x v="855"/>
    <d v="2019-10-29T00:00:00"/>
    <s v="First Class"/>
    <s v="JM-15655"/>
    <x v="487"/>
    <x v="1"/>
    <x v="0"/>
    <s v="Los Angeles"/>
    <x v="1"/>
    <n v="90032"/>
    <x v="1"/>
    <s v="FUR-TA-10001539"/>
    <x v="0"/>
    <x v="3"/>
    <x v="10"/>
    <x v="5065"/>
    <n v="1"/>
    <n v="0.2"/>
    <x v="6062"/>
    <x v="1"/>
    <x v="0"/>
    <n v="0.5"/>
    <n v="8.3333333333333329E-2"/>
  </r>
  <r>
    <x v="7619"/>
    <s v="CA-2019-151225"/>
    <x v="855"/>
    <d v="2019-10-29T00:00:00"/>
    <s v="First Class"/>
    <s v="JM-15655"/>
    <x v="487"/>
    <x v="1"/>
    <x v="0"/>
    <s v="Los Angeles"/>
    <x v="1"/>
    <n v="90032"/>
    <x v="1"/>
    <s v="TEC-PH-10004100"/>
    <x v="2"/>
    <x v="7"/>
    <x v="1752"/>
    <x v="1002"/>
    <n v="5"/>
    <n v="0.2"/>
    <x v="6063"/>
    <x v="1"/>
    <x v="0"/>
    <n v="0.5"/>
    <n v="8.3333333333333329E-2"/>
  </r>
  <r>
    <x v="7620"/>
    <s v="US-2016-144078"/>
    <x v="641"/>
    <d v="2016-11-29T00:00:00"/>
    <s v="Standard Class"/>
    <s v="RB-19435"/>
    <x v="579"/>
    <x v="0"/>
    <x v="0"/>
    <s v="Los Angeles"/>
    <x v="1"/>
    <n v="90004"/>
    <x v="1"/>
    <s v="TEC-PH-10001580"/>
    <x v="2"/>
    <x v="7"/>
    <x v="234"/>
    <x v="5066"/>
    <n v="5"/>
    <n v="0.2"/>
    <x v="6064"/>
    <x v="1"/>
    <x v="0"/>
    <n v="0.33333333333333331"/>
    <n v="6.25E-2"/>
  </r>
  <r>
    <x v="7621"/>
    <s v="US-2016-144078"/>
    <x v="641"/>
    <d v="2016-11-29T00:00:00"/>
    <s v="Standard Class"/>
    <s v="RB-19435"/>
    <x v="579"/>
    <x v="0"/>
    <x v="0"/>
    <s v="Los Angeles"/>
    <x v="1"/>
    <n v="90004"/>
    <x v="1"/>
    <s v="FUR-CH-10002335"/>
    <x v="0"/>
    <x v="1"/>
    <x v="629"/>
    <x v="5067"/>
    <n v="4"/>
    <n v="0.2"/>
    <x v="6065"/>
    <x v="1"/>
    <x v="0"/>
    <n v="0.33333333333333331"/>
    <n v="6.25E-2"/>
  </r>
  <r>
    <x v="7622"/>
    <s v="US-2016-144078"/>
    <x v="641"/>
    <d v="2016-11-29T00:00:00"/>
    <s v="Standard Class"/>
    <s v="RB-19435"/>
    <x v="579"/>
    <x v="0"/>
    <x v="0"/>
    <s v="Los Angeles"/>
    <x v="1"/>
    <n v="90004"/>
    <x v="1"/>
    <s v="OFF-AR-10004707"/>
    <x v="1"/>
    <x v="6"/>
    <x v="772"/>
    <x v="5068"/>
    <n v="3"/>
    <n v="0"/>
    <x v="6066"/>
    <x v="1"/>
    <x v="0"/>
    <n v="0.33333333333333331"/>
    <n v="6.25E-2"/>
  </r>
  <r>
    <x v="7623"/>
    <s v="CA-2016-124464"/>
    <x v="686"/>
    <d v="2016-07-20T00:00:00"/>
    <s v="Standard Class"/>
    <s v="SS-20515"/>
    <x v="776"/>
    <x v="2"/>
    <x v="0"/>
    <s v="Newark"/>
    <x v="13"/>
    <n v="19711"/>
    <x v="3"/>
    <s v="OFF-AP-10000576"/>
    <x v="1"/>
    <x v="9"/>
    <x v="643"/>
    <x v="5069"/>
    <n v="1"/>
    <n v="0"/>
    <x v="6067"/>
    <x v="3"/>
    <x v="0"/>
    <n v="1"/>
    <n v="0.16666666666666666"/>
  </r>
  <r>
    <x v="7624"/>
    <s v="CA-2017-136805"/>
    <x v="293"/>
    <d v="2017-05-27T00:00:00"/>
    <s v="Second Class"/>
    <s v="NM-18445"/>
    <x v="134"/>
    <x v="2"/>
    <x v="0"/>
    <s v="Detroit"/>
    <x v="12"/>
    <n v="48234"/>
    <x v="2"/>
    <s v="OFF-AP-10001394"/>
    <x v="1"/>
    <x v="9"/>
    <x v="1129"/>
    <x v="5070"/>
    <n v="5"/>
    <n v="0.1"/>
    <x v="6068"/>
    <x v="2"/>
    <x v="0"/>
    <n v="0.5"/>
    <n v="7.1428571428571425E-2"/>
  </r>
  <r>
    <x v="7625"/>
    <s v="CA-2017-136805"/>
    <x v="293"/>
    <d v="2017-05-27T00:00:00"/>
    <s v="Second Class"/>
    <s v="NM-18445"/>
    <x v="134"/>
    <x v="2"/>
    <x v="0"/>
    <s v="Detroit"/>
    <x v="12"/>
    <n v="48234"/>
    <x v="2"/>
    <s v="FUR-FU-10003724"/>
    <x v="0"/>
    <x v="5"/>
    <x v="896"/>
    <x v="5071"/>
    <n v="9"/>
    <n v="0"/>
    <x v="6069"/>
    <x v="2"/>
    <x v="0"/>
    <n v="0.5"/>
    <n v="7.1428571428571425E-2"/>
  </r>
  <r>
    <x v="7626"/>
    <s v="US-2017-159499"/>
    <x v="82"/>
    <d v="2017-11-23T00:00:00"/>
    <s v="Second Class"/>
    <s v="EM-14095"/>
    <x v="313"/>
    <x v="1"/>
    <x v="0"/>
    <s v="Phoenix"/>
    <x v="16"/>
    <n v="85023"/>
    <x v="1"/>
    <s v="OFF-AP-10002867"/>
    <x v="1"/>
    <x v="9"/>
    <x v="1514"/>
    <x v="5072"/>
    <n v="6"/>
    <n v="0.2"/>
    <x v="6070"/>
    <x v="1"/>
    <x v="0"/>
    <n v="0.33333333333333331"/>
    <n v="0.1"/>
  </r>
  <r>
    <x v="7627"/>
    <s v="US-2017-159499"/>
    <x v="82"/>
    <d v="2017-11-23T00:00:00"/>
    <s v="Second Class"/>
    <s v="EM-14095"/>
    <x v="313"/>
    <x v="1"/>
    <x v="0"/>
    <s v="Phoenix"/>
    <x v="16"/>
    <n v="85023"/>
    <x v="1"/>
    <s v="TEC-AC-10002718"/>
    <x v="2"/>
    <x v="11"/>
    <x v="1192"/>
    <x v="5073"/>
    <n v="2"/>
    <n v="0.2"/>
    <x v="6071"/>
    <x v="1"/>
    <x v="0"/>
    <n v="0.33333333333333331"/>
    <n v="0.1"/>
  </r>
  <r>
    <x v="7628"/>
    <s v="US-2017-159499"/>
    <x v="82"/>
    <d v="2017-11-23T00:00:00"/>
    <s v="Second Class"/>
    <s v="EM-14095"/>
    <x v="313"/>
    <x v="1"/>
    <x v="0"/>
    <s v="Phoenix"/>
    <x v="16"/>
    <n v="85023"/>
    <x v="1"/>
    <s v="OFF-LA-10003121"/>
    <x v="1"/>
    <x v="2"/>
    <x v="1000"/>
    <x v="1053"/>
    <n v="5"/>
    <n v="0.2"/>
    <x v="5890"/>
    <x v="1"/>
    <x v="0"/>
    <n v="0.33333333333333331"/>
    <n v="0.1"/>
  </r>
  <r>
    <x v="7629"/>
    <s v="CA-2016-162089"/>
    <x v="809"/>
    <d v="2016-04-01T00:00:00"/>
    <s v="First Class"/>
    <s v="MP-17470"/>
    <x v="88"/>
    <x v="2"/>
    <x v="0"/>
    <s v="Brownsville"/>
    <x v="5"/>
    <n v="78521"/>
    <x v="2"/>
    <s v="OFF-EN-10002230"/>
    <x v="1"/>
    <x v="12"/>
    <x v="555"/>
    <x v="5074"/>
    <n v="5"/>
    <n v="0.2"/>
    <x v="6072"/>
    <x v="2"/>
    <x v="0"/>
    <n v="0.33333333333333331"/>
    <n v="7.1428571428571425E-2"/>
  </r>
  <r>
    <x v="7630"/>
    <s v="CA-2016-162089"/>
    <x v="809"/>
    <d v="2016-04-01T00:00:00"/>
    <s v="First Class"/>
    <s v="MP-17470"/>
    <x v="88"/>
    <x v="2"/>
    <x v="0"/>
    <s v="Brownsville"/>
    <x v="5"/>
    <n v="78521"/>
    <x v="2"/>
    <s v="TEC-PH-10001819"/>
    <x v="2"/>
    <x v="7"/>
    <x v="813"/>
    <x v="5075"/>
    <n v="7"/>
    <n v="0.2"/>
    <x v="6073"/>
    <x v="2"/>
    <x v="0"/>
    <n v="0.33333333333333331"/>
    <n v="7.1428571428571425E-2"/>
  </r>
  <r>
    <x v="7631"/>
    <s v="CA-2016-162089"/>
    <x v="809"/>
    <d v="2016-04-01T00:00:00"/>
    <s v="First Class"/>
    <s v="MP-17470"/>
    <x v="88"/>
    <x v="2"/>
    <x v="0"/>
    <s v="Brownsville"/>
    <x v="5"/>
    <n v="78521"/>
    <x v="2"/>
    <s v="FUR-CH-10002304"/>
    <x v="0"/>
    <x v="1"/>
    <x v="790"/>
    <x v="5076"/>
    <n v="7"/>
    <n v="0.3"/>
    <x v="6074"/>
    <x v="2"/>
    <x v="0"/>
    <n v="0.33333333333333331"/>
    <n v="7.1428571428571425E-2"/>
  </r>
  <r>
    <x v="7632"/>
    <s v="US-2019-158526"/>
    <x v="614"/>
    <d v="2020-01-01T00:00:00"/>
    <s v="Second Class"/>
    <s v="KH-16360"/>
    <x v="347"/>
    <x v="0"/>
    <x v="0"/>
    <s v="Louisville"/>
    <x v="0"/>
    <n v="40214"/>
    <x v="0"/>
    <s v="FUR-CH-10002602"/>
    <x v="0"/>
    <x v="1"/>
    <x v="291"/>
    <x v="5077"/>
    <n v="8"/>
    <n v="0"/>
    <x v="6075"/>
    <x v="0"/>
    <x v="0"/>
    <n v="0.2"/>
    <n v="7.1428571428571425E-2"/>
  </r>
  <r>
    <x v="7633"/>
    <s v="US-2019-158526"/>
    <x v="614"/>
    <d v="2020-01-01T00:00:00"/>
    <s v="Second Class"/>
    <s v="KH-16360"/>
    <x v="347"/>
    <x v="0"/>
    <x v="0"/>
    <s v="Louisville"/>
    <x v="0"/>
    <n v="40214"/>
    <x v="0"/>
    <s v="OFF-BI-10002414"/>
    <x v="1"/>
    <x v="8"/>
    <x v="1085"/>
    <x v="5078"/>
    <n v="1"/>
    <n v="0"/>
    <x v="6076"/>
    <x v="0"/>
    <x v="0"/>
    <n v="0.2"/>
    <n v="7.1428571428571425E-2"/>
  </r>
  <r>
    <x v="7634"/>
    <s v="US-2019-158526"/>
    <x v="614"/>
    <d v="2020-01-01T00:00:00"/>
    <s v="Second Class"/>
    <s v="KH-16360"/>
    <x v="347"/>
    <x v="0"/>
    <x v="0"/>
    <s v="Louisville"/>
    <x v="0"/>
    <n v="40214"/>
    <x v="0"/>
    <s v="OFF-AR-10003696"/>
    <x v="1"/>
    <x v="6"/>
    <x v="1245"/>
    <x v="1835"/>
    <n v="1"/>
    <n v="0"/>
    <x v="1968"/>
    <x v="0"/>
    <x v="0"/>
    <n v="0.2"/>
    <n v="7.1428571428571425E-2"/>
  </r>
  <r>
    <x v="7635"/>
    <s v="US-2019-158526"/>
    <x v="614"/>
    <d v="2020-01-01T00:00:00"/>
    <s v="Second Class"/>
    <s v="KH-16360"/>
    <x v="347"/>
    <x v="0"/>
    <x v="0"/>
    <s v="Louisville"/>
    <x v="0"/>
    <n v="40214"/>
    <x v="0"/>
    <s v="FUR-CH-10004495"/>
    <x v="0"/>
    <x v="1"/>
    <x v="1484"/>
    <x v="5079"/>
    <n v="1"/>
    <n v="0"/>
    <x v="6077"/>
    <x v="0"/>
    <x v="0"/>
    <n v="0.2"/>
    <n v="7.1428571428571425E-2"/>
  </r>
  <r>
    <x v="7636"/>
    <s v="US-2019-158526"/>
    <x v="614"/>
    <d v="2020-01-01T00:00:00"/>
    <s v="Second Class"/>
    <s v="KH-16360"/>
    <x v="347"/>
    <x v="0"/>
    <x v="0"/>
    <s v="Louisville"/>
    <x v="0"/>
    <n v="40214"/>
    <x v="0"/>
    <s v="FUR-CH-10001270"/>
    <x v="0"/>
    <x v="1"/>
    <x v="860"/>
    <x v="5080"/>
    <n v="3"/>
    <n v="0"/>
    <x v="6078"/>
    <x v="0"/>
    <x v="0"/>
    <n v="0.2"/>
    <n v="7.1428571428571425E-2"/>
  </r>
  <r>
    <x v="7637"/>
    <s v="CA-2019-104885"/>
    <x v="580"/>
    <d v="2019-03-08T00:00:00"/>
    <s v="Standard Class"/>
    <s v="DB-13555"/>
    <x v="587"/>
    <x v="1"/>
    <x v="0"/>
    <s v="Newark"/>
    <x v="13"/>
    <n v="19711"/>
    <x v="3"/>
    <s v="OFF-AR-10001615"/>
    <x v="1"/>
    <x v="6"/>
    <x v="1488"/>
    <x v="426"/>
    <n v="3"/>
    <n v="0"/>
    <x v="436"/>
    <x v="3"/>
    <x v="0"/>
    <n v="0.25"/>
    <n v="7.1428571428571425E-2"/>
  </r>
  <r>
    <x v="7638"/>
    <s v="CA-2019-104885"/>
    <x v="580"/>
    <d v="2019-03-08T00:00:00"/>
    <s v="Standard Class"/>
    <s v="DB-13555"/>
    <x v="587"/>
    <x v="1"/>
    <x v="0"/>
    <s v="Newark"/>
    <x v="13"/>
    <n v="19711"/>
    <x v="3"/>
    <s v="OFF-EN-10003286"/>
    <x v="1"/>
    <x v="12"/>
    <x v="153"/>
    <x v="4097"/>
    <n v="7"/>
    <n v="0"/>
    <x v="4758"/>
    <x v="3"/>
    <x v="0"/>
    <n v="0.25"/>
    <n v="7.1428571428571425E-2"/>
  </r>
  <r>
    <x v="7639"/>
    <s v="CA-2019-104885"/>
    <x v="580"/>
    <d v="2019-03-08T00:00:00"/>
    <s v="Standard Class"/>
    <s v="DB-13555"/>
    <x v="587"/>
    <x v="1"/>
    <x v="0"/>
    <s v="Newark"/>
    <x v="13"/>
    <n v="19711"/>
    <x v="3"/>
    <s v="FUR-BO-10003660"/>
    <x v="0"/>
    <x v="0"/>
    <x v="1474"/>
    <x v="5081"/>
    <n v="2"/>
    <n v="0"/>
    <x v="6079"/>
    <x v="3"/>
    <x v="0"/>
    <n v="0.25"/>
    <n v="7.1428571428571425E-2"/>
  </r>
  <r>
    <x v="7640"/>
    <s v="CA-2019-104885"/>
    <x v="580"/>
    <d v="2019-03-08T00:00:00"/>
    <s v="Standard Class"/>
    <s v="DB-13555"/>
    <x v="587"/>
    <x v="1"/>
    <x v="0"/>
    <s v="Newark"/>
    <x v="13"/>
    <n v="19711"/>
    <x v="3"/>
    <s v="OFF-PA-10002764"/>
    <x v="1"/>
    <x v="10"/>
    <x v="33"/>
    <x v="5082"/>
    <n v="6"/>
    <n v="0"/>
    <x v="6080"/>
    <x v="3"/>
    <x v="0"/>
    <n v="0.25"/>
    <n v="7.1428571428571425E-2"/>
  </r>
  <r>
    <x v="7641"/>
    <s v="US-2018-157490"/>
    <x v="1099"/>
    <d v="2018-10-07T00:00:00"/>
    <s v="First Class"/>
    <s v="LB-16795"/>
    <x v="697"/>
    <x v="2"/>
    <x v="0"/>
    <s v="Pueblo"/>
    <x v="22"/>
    <n v="81001"/>
    <x v="1"/>
    <s v="TEC-MA-10001695"/>
    <x v="2"/>
    <x v="15"/>
    <x v="1810"/>
    <x v="5083"/>
    <n v="6"/>
    <n v="0.7"/>
    <x v="6081"/>
    <x v="1"/>
    <x v="1"/>
    <n v="0.25"/>
    <n v="4.1666666666666664E-2"/>
  </r>
  <r>
    <x v="7642"/>
    <s v="US-2018-157490"/>
    <x v="1099"/>
    <d v="2018-10-07T00:00:00"/>
    <s v="First Class"/>
    <s v="LB-16795"/>
    <x v="697"/>
    <x v="2"/>
    <x v="0"/>
    <s v="Pueblo"/>
    <x v="22"/>
    <n v="81001"/>
    <x v="1"/>
    <s v="OFF-BI-10002824"/>
    <x v="1"/>
    <x v="8"/>
    <x v="528"/>
    <x v="5084"/>
    <n v="4"/>
    <n v="0.7"/>
    <x v="6082"/>
    <x v="1"/>
    <x v="1"/>
    <n v="0.25"/>
    <n v="4.1666666666666664E-2"/>
  </r>
  <r>
    <x v="7643"/>
    <s v="US-2018-157490"/>
    <x v="1099"/>
    <d v="2018-10-07T00:00:00"/>
    <s v="First Class"/>
    <s v="LB-16795"/>
    <x v="697"/>
    <x v="2"/>
    <x v="0"/>
    <s v="Pueblo"/>
    <x v="22"/>
    <n v="81001"/>
    <x v="1"/>
    <s v="OFF-BI-10002571"/>
    <x v="1"/>
    <x v="8"/>
    <x v="1213"/>
    <x v="5085"/>
    <n v="4"/>
    <n v="0.7"/>
    <x v="6083"/>
    <x v="1"/>
    <x v="1"/>
    <n v="0.25"/>
    <n v="4.1666666666666664E-2"/>
  </r>
  <r>
    <x v="7644"/>
    <s v="US-2018-157490"/>
    <x v="1099"/>
    <d v="2018-10-07T00:00:00"/>
    <s v="First Class"/>
    <s v="LB-16795"/>
    <x v="697"/>
    <x v="2"/>
    <x v="0"/>
    <s v="Pueblo"/>
    <x v="22"/>
    <n v="81001"/>
    <x v="1"/>
    <s v="TEC-AC-10001553"/>
    <x v="2"/>
    <x v="11"/>
    <x v="1608"/>
    <x v="4584"/>
    <n v="5"/>
    <n v="0.2"/>
    <x v="6084"/>
    <x v="1"/>
    <x v="1"/>
    <n v="0.25"/>
    <n v="4.1666666666666664E-2"/>
  </r>
  <r>
    <x v="7645"/>
    <s v="CA-2017-161452"/>
    <x v="57"/>
    <d v="2017-04-11T00:00:00"/>
    <s v="Standard Class"/>
    <s v="CA-11965"/>
    <x v="662"/>
    <x v="1"/>
    <x v="0"/>
    <s v="Los Angeles"/>
    <x v="1"/>
    <n v="90036"/>
    <x v="1"/>
    <s v="FUR-CH-10003973"/>
    <x v="0"/>
    <x v="1"/>
    <x v="867"/>
    <x v="1069"/>
    <n v="3"/>
    <n v="0.2"/>
    <x v="1110"/>
    <x v="1"/>
    <x v="0"/>
    <n v="1"/>
    <n v="0.1"/>
  </r>
  <r>
    <x v="7646"/>
    <s v="US-2016-115196"/>
    <x v="340"/>
    <d v="2016-09-13T00:00:00"/>
    <s v="Standard Class"/>
    <s v="DL-12925"/>
    <x v="351"/>
    <x v="0"/>
    <x v="0"/>
    <s v="Greenville"/>
    <x v="3"/>
    <n v="27834"/>
    <x v="0"/>
    <s v="TEC-MA-10002073"/>
    <x v="2"/>
    <x v="15"/>
    <x v="1772"/>
    <x v="5086"/>
    <n v="2"/>
    <n v="0.5"/>
    <x v="6085"/>
    <x v="0"/>
    <x v="0"/>
    <n v="1"/>
    <n v="7.1428571428571425E-2"/>
  </r>
  <r>
    <x v="7647"/>
    <s v="CA-2018-138968"/>
    <x v="543"/>
    <d v="2018-03-16T00:00:00"/>
    <s v="First Class"/>
    <s v="FC-14335"/>
    <x v="712"/>
    <x v="1"/>
    <x v="0"/>
    <s v="San Francisco"/>
    <x v="1"/>
    <n v="94110"/>
    <x v="1"/>
    <s v="OFF-BI-10003529"/>
    <x v="1"/>
    <x v="8"/>
    <x v="796"/>
    <x v="5087"/>
    <n v="2"/>
    <n v="0.2"/>
    <x v="6086"/>
    <x v="1"/>
    <x v="0"/>
    <n v="0.5"/>
    <n v="0.1"/>
  </r>
  <r>
    <x v="7648"/>
    <s v="CA-2018-138968"/>
    <x v="543"/>
    <d v="2018-03-16T00:00:00"/>
    <s v="First Class"/>
    <s v="FC-14335"/>
    <x v="712"/>
    <x v="1"/>
    <x v="0"/>
    <s v="San Francisco"/>
    <x v="1"/>
    <n v="94110"/>
    <x v="1"/>
    <s v="FUR-CH-10000309"/>
    <x v="0"/>
    <x v="1"/>
    <x v="773"/>
    <x v="5088"/>
    <n v="4"/>
    <n v="0.2"/>
    <x v="6087"/>
    <x v="1"/>
    <x v="0"/>
    <n v="0.5"/>
    <n v="0.1"/>
  </r>
  <r>
    <x v="7649"/>
    <s v="CA-2017-101889"/>
    <x v="17"/>
    <d v="2017-12-31T00:00:00"/>
    <s v="Standard Class"/>
    <s v="DB-13120"/>
    <x v="106"/>
    <x v="1"/>
    <x v="0"/>
    <s v="Marion"/>
    <x v="24"/>
    <n v="43302"/>
    <x v="3"/>
    <s v="FUR-TA-10004154"/>
    <x v="0"/>
    <x v="3"/>
    <x v="737"/>
    <x v="5089"/>
    <n v="9"/>
    <n v="0.4"/>
    <x v="6088"/>
    <x v="3"/>
    <x v="0"/>
    <n v="0.5"/>
    <n v="7.1428571428571425E-2"/>
  </r>
  <r>
    <x v="7650"/>
    <s v="CA-2017-101889"/>
    <x v="17"/>
    <d v="2017-12-31T00:00:00"/>
    <s v="Standard Class"/>
    <s v="DB-13120"/>
    <x v="106"/>
    <x v="1"/>
    <x v="0"/>
    <s v="Marion"/>
    <x v="24"/>
    <n v="43302"/>
    <x v="3"/>
    <s v="OFF-EN-10003286"/>
    <x v="1"/>
    <x v="12"/>
    <x v="153"/>
    <x v="5090"/>
    <n v="3"/>
    <n v="0.2"/>
    <x v="6089"/>
    <x v="3"/>
    <x v="0"/>
    <n v="0.5"/>
    <n v="7.1428571428571425E-2"/>
  </r>
  <r>
    <x v="7651"/>
    <s v="CA-2019-110821"/>
    <x v="783"/>
    <d v="2019-08-08T00:00:00"/>
    <s v="First Class"/>
    <s v="CK-12205"/>
    <x v="237"/>
    <x v="0"/>
    <x v="0"/>
    <s v="Dallas"/>
    <x v="5"/>
    <n v="75081"/>
    <x v="2"/>
    <s v="TEC-AC-10001552"/>
    <x v="2"/>
    <x v="11"/>
    <x v="100"/>
    <x v="5091"/>
    <n v="3"/>
    <n v="0.2"/>
    <x v="6090"/>
    <x v="2"/>
    <x v="0"/>
    <n v="0.5"/>
    <n v="3.125E-2"/>
  </r>
  <r>
    <x v="7652"/>
    <s v="CA-2019-110821"/>
    <x v="783"/>
    <d v="2019-08-08T00:00:00"/>
    <s v="First Class"/>
    <s v="CK-12205"/>
    <x v="237"/>
    <x v="0"/>
    <x v="0"/>
    <s v="Dallas"/>
    <x v="5"/>
    <n v="75081"/>
    <x v="2"/>
    <s v="OFF-ST-10002790"/>
    <x v="1"/>
    <x v="4"/>
    <x v="236"/>
    <x v="5092"/>
    <n v="2"/>
    <n v="0.2"/>
    <x v="6091"/>
    <x v="2"/>
    <x v="0"/>
    <n v="0.5"/>
    <n v="3.125E-2"/>
  </r>
  <r>
    <x v="7653"/>
    <s v="CA-2017-121552"/>
    <x v="204"/>
    <d v="2017-03-27T00:00:00"/>
    <s v="Standard Class"/>
    <s v="FW-14395"/>
    <x v="783"/>
    <x v="1"/>
    <x v="0"/>
    <s v="Huntsville"/>
    <x v="19"/>
    <n v="35810"/>
    <x v="0"/>
    <s v="OFF-AR-10003217"/>
    <x v="1"/>
    <x v="6"/>
    <x v="1649"/>
    <x v="638"/>
    <n v="4"/>
    <n v="0"/>
    <x v="6092"/>
    <x v="0"/>
    <x v="0"/>
    <n v="1"/>
    <n v="0.33333333333333331"/>
  </r>
  <r>
    <x v="7654"/>
    <s v="CA-2017-107685"/>
    <x v="672"/>
    <d v="2017-12-02T00:00:00"/>
    <s v="Second Class"/>
    <s v="JM-15865"/>
    <x v="622"/>
    <x v="0"/>
    <x v="0"/>
    <s v="Las Vegas"/>
    <x v="33"/>
    <n v="89115"/>
    <x v="1"/>
    <s v="FUR-FU-10002813"/>
    <x v="0"/>
    <x v="5"/>
    <x v="1691"/>
    <x v="4165"/>
    <n v="4"/>
    <n v="0"/>
    <x v="4846"/>
    <x v="1"/>
    <x v="0"/>
    <n v="0.5"/>
    <n v="7.6923076923076927E-2"/>
  </r>
  <r>
    <x v="7655"/>
    <s v="CA-2017-107685"/>
    <x v="672"/>
    <d v="2017-12-02T00:00:00"/>
    <s v="Second Class"/>
    <s v="JM-15865"/>
    <x v="622"/>
    <x v="0"/>
    <x v="0"/>
    <s v="Las Vegas"/>
    <x v="33"/>
    <n v="89115"/>
    <x v="1"/>
    <s v="OFF-PA-10003848"/>
    <x v="1"/>
    <x v="10"/>
    <x v="1451"/>
    <x v="243"/>
    <n v="4"/>
    <n v="0"/>
    <x v="245"/>
    <x v="1"/>
    <x v="0"/>
    <n v="0.5"/>
    <n v="7.6923076923076927E-2"/>
  </r>
  <r>
    <x v="7656"/>
    <s v="US-2016-120740"/>
    <x v="1166"/>
    <d v="2016-04-15T00:00:00"/>
    <s v="Same Day"/>
    <s v="PS-18970"/>
    <x v="28"/>
    <x v="2"/>
    <x v="0"/>
    <s v="Los Angeles"/>
    <x v="1"/>
    <n v="90049"/>
    <x v="1"/>
    <s v="OFF-AP-10000240"/>
    <x v="1"/>
    <x v="9"/>
    <x v="650"/>
    <x v="1483"/>
    <n v="2"/>
    <n v="0"/>
    <x v="1562"/>
    <x v="1"/>
    <x v="0"/>
    <n v="0.5"/>
    <n v="7.6923076923076927E-2"/>
  </r>
  <r>
    <x v="7657"/>
    <s v="US-2016-120740"/>
    <x v="1166"/>
    <d v="2016-04-15T00:00:00"/>
    <s v="Same Day"/>
    <s v="PS-18970"/>
    <x v="28"/>
    <x v="2"/>
    <x v="0"/>
    <s v="Los Angeles"/>
    <x v="1"/>
    <n v="90049"/>
    <x v="1"/>
    <s v="FUR-FU-10004091"/>
    <x v="0"/>
    <x v="5"/>
    <x v="267"/>
    <x v="5093"/>
    <n v="4"/>
    <n v="0"/>
    <x v="6093"/>
    <x v="1"/>
    <x v="0"/>
    <n v="0.5"/>
    <n v="7.6923076923076927E-2"/>
  </r>
  <r>
    <x v="7658"/>
    <s v="CA-2019-155740"/>
    <x v="245"/>
    <d v="2019-08-02T00:00:00"/>
    <s v="First Class"/>
    <s v="TC-21475"/>
    <x v="679"/>
    <x v="2"/>
    <x v="0"/>
    <s v="Lakewood"/>
    <x v="24"/>
    <n v="44107"/>
    <x v="3"/>
    <s v="OFF-BI-10001071"/>
    <x v="1"/>
    <x v="8"/>
    <x v="669"/>
    <x v="1996"/>
    <n v="4"/>
    <n v="0.7"/>
    <x v="6094"/>
    <x v="3"/>
    <x v="0"/>
    <n v="1"/>
    <n v="9.0909090909090912E-2"/>
  </r>
  <r>
    <x v="7659"/>
    <s v="CA-2019-146493"/>
    <x v="702"/>
    <d v="2019-06-05T00:00:00"/>
    <s v="Standard Class"/>
    <s v="CV-12805"/>
    <x v="51"/>
    <x v="1"/>
    <x v="0"/>
    <s v="Fremont"/>
    <x v="8"/>
    <n v="68025"/>
    <x v="2"/>
    <s v="OFF-BI-10003676"/>
    <x v="1"/>
    <x v="8"/>
    <x v="824"/>
    <x v="5094"/>
    <n v="5"/>
    <n v="0"/>
    <x v="6095"/>
    <x v="2"/>
    <x v="0"/>
    <n v="1"/>
    <n v="5.2631578947368418E-2"/>
  </r>
  <r>
    <x v="7660"/>
    <s v="CA-2016-105417"/>
    <x v="1167"/>
    <d v="2016-01-12T00:00:00"/>
    <s v="Standard Class"/>
    <s v="VS-21820"/>
    <x v="745"/>
    <x v="0"/>
    <x v="0"/>
    <s v="Huntsville"/>
    <x v="5"/>
    <n v="77340"/>
    <x v="2"/>
    <s v="FUR-FU-10004864"/>
    <x v="0"/>
    <x v="5"/>
    <x v="441"/>
    <x v="5095"/>
    <n v="3"/>
    <n v="0.6"/>
    <x v="6096"/>
    <x v="2"/>
    <x v="0"/>
    <n v="0.5"/>
    <n v="0.125"/>
  </r>
  <r>
    <x v="7661"/>
    <s v="CA-2016-105417"/>
    <x v="1167"/>
    <d v="2016-01-12T00:00:00"/>
    <s v="Standard Class"/>
    <s v="VS-21820"/>
    <x v="745"/>
    <x v="0"/>
    <x v="0"/>
    <s v="Huntsville"/>
    <x v="5"/>
    <n v="77340"/>
    <x v="2"/>
    <s v="OFF-BI-10003708"/>
    <x v="1"/>
    <x v="8"/>
    <x v="978"/>
    <x v="5096"/>
    <n v="7"/>
    <n v="0.8"/>
    <x v="6097"/>
    <x v="2"/>
    <x v="0"/>
    <n v="0.5"/>
    <n v="0.125"/>
  </r>
  <r>
    <x v="7662"/>
    <s v="US-2019-141509"/>
    <x v="365"/>
    <d v="2019-10-01T00:00:00"/>
    <s v="First Class"/>
    <s v="SC-20575"/>
    <x v="623"/>
    <x v="0"/>
    <x v="0"/>
    <s v="Los Angeles"/>
    <x v="1"/>
    <n v="90036"/>
    <x v="1"/>
    <s v="OFF-AR-10002067"/>
    <x v="1"/>
    <x v="6"/>
    <x v="1154"/>
    <x v="1618"/>
    <n v="5"/>
    <n v="0"/>
    <x v="1713"/>
    <x v="1"/>
    <x v="0"/>
    <n v="1"/>
    <n v="0.14285714285714285"/>
  </r>
  <r>
    <x v="7663"/>
    <s v="CA-2019-139493"/>
    <x v="1168"/>
    <d v="2019-09-19T00:00:00"/>
    <s v="Standard Class"/>
    <s v="SG-20605"/>
    <x v="611"/>
    <x v="0"/>
    <x v="0"/>
    <s v="Asheville"/>
    <x v="3"/>
    <n v="28806"/>
    <x v="0"/>
    <s v="OFF-AR-10003158"/>
    <x v="1"/>
    <x v="6"/>
    <x v="703"/>
    <x v="482"/>
    <n v="5"/>
    <n v="0.2"/>
    <x v="6098"/>
    <x v="0"/>
    <x v="0"/>
    <n v="1"/>
    <n v="7.6923076923076927E-2"/>
  </r>
  <r>
    <x v="7664"/>
    <s v="CA-2016-151967"/>
    <x v="68"/>
    <d v="2016-10-26T00:00:00"/>
    <s v="Standard Class"/>
    <s v="NB-18580"/>
    <x v="630"/>
    <x v="1"/>
    <x v="0"/>
    <s v="Bossier City"/>
    <x v="28"/>
    <n v="71111"/>
    <x v="0"/>
    <s v="FUR-FU-10000193"/>
    <x v="0"/>
    <x v="5"/>
    <x v="1512"/>
    <x v="681"/>
    <n v="4"/>
    <n v="0"/>
    <x v="2953"/>
    <x v="0"/>
    <x v="0"/>
    <n v="1"/>
    <n v="0.5"/>
  </r>
  <r>
    <x v="7665"/>
    <s v="US-2018-140158"/>
    <x v="964"/>
    <d v="2018-10-08T00:00:00"/>
    <s v="Standard Class"/>
    <s v="DR-12940"/>
    <x v="660"/>
    <x v="2"/>
    <x v="0"/>
    <s v="Providence"/>
    <x v="34"/>
    <n v="2908"/>
    <x v="3"/>
    <s v="OFF-BI-10000977"/>
    <x v="1"/>
    <x v="8"/>
    <x v="991"/>
    <x v="3361"/>
    <n v="1"/>
    <n v="0"/>
    <x v="6099"/>
    <x v="3"/>
    <x v="0"/>
    <n v="0.33333333333333331"/>
    <n v="7.6923076923076927E-2"/>
  </r>
  <r>
    <x v="7666"/>
    <s v="US-2018-140158"/>
    <x v="964"/>
    <d v="2018-10-08T00:00:00"/>
    <s v="Standard Class"/>
    <s v="DR-12940"/>
    <x v="660"/>
    <x v="2"/>
    <x v="0"/>
    <s v="Providence"/>
    <x v="34"/>
    <n v="2908"/>
    <x v="3"/>
    <s v="TEC-CO-10001449"/>
    <x v="2"/>
    <x v="16"/>
    <x v="306"/>
    <x v="5097"/>
    <n v="9"/>
    <n v="0"/>
    <x v="6100"/>
    <x v="3"/>
    <x v="0"/>
    <n v="0.33333333333333331"/>
    <n v="7.6923076923076927E-2"/>
  </r>
  <r>
    <x v="7667"/>
    <s v="US-2018-140158"/>
    <x v="964"/>
    <d v="2018-10-08T00:00:00"/>
    <s v="Standard Class"/>
    <s v="DR-12940"/>
    <x v="660"/>
    <x v="2"/>
    <x v="0"/>
    <s v="Providence"/>
    <x v="34"/>
    <n v="2908"/>
    <x v="3"/>
    <s v="OFF-ST-10000136"/>
    <x v="1"/>
    <x v="4"/>
    <x v="1703"/>
    <x v="5098"/>
    <n v="3"/>
    <n v="0"/>
    <x v="6101"/>
    <x v="3"/>
    <x v="0"/>
    <n v="0.33333333333333331"/>
    <n v="7.6923076923076927E-2"/>
  </r>
  <r>
    <x v="7668"/>
    <s v="CA-2017-130974"/>
    <x v="154"/>
    <d v="2017-11-29T00:00:00"/>
    <s v="Second Class"/>
    <s v="MA-17560"/>
    <x v="15"/>
    <x v="2"/>
    <x v="0"/>
    <s v="Everett"/>
    <x v="31"/>
    <n v="2149"/>
    <x v="3"/>
    <s v="OFF-PA-10000743"/>
    <x v="1"/>
    <x v="10"/>
    <x v="578"/>
    <x v="1598"/>
    <n v="6"/>
    <n v="0"/>
    <x v="1692"/>
    <x v="3"/>
    <x v="0"/>
    <n v="0.14285714285714285"/>
    <n v="2.9411764705882353E-2"/>
  </r>
  <r>
    <x v="7669"/>
    <s v="CA-2017-130974"/>
    <x v="154"/>
    <d v="2017-11-29T00:00:00"/>
    <s v="Second Class"/>
    <s v="MA-17560"/>
    <x v="15"/>
    <x v="2"/>
    <x v="0"/>
    <s v="Everett"/>
    <x v="31"/>
    <n v="2149"/>
    <x v="3"/>
    <s v="OFF-PA-10001019"/>
    <x v="1"/>
    <x v="10"/>
    <x v="681"/>
    <x v="731"/>
    <n v="3"/>
    <n v="0"/>
    <x v="749"/>
    <x v="3"/>
    <x v="0"/>
    <n v="0.14285714285714285"/>
    <n v="2.9411764705882353E-2"/>
  </r>
  <r>
    <x v="7670"/>
    <s v="CA-2017-130974"/>
    <x v="154"/>
    <d v="2017-11-29T00:00:00"/>
    <s v="Second Class"/>
    <s v="MA-17560"/>
    <x v="15"/>
    <x v="2"/>
    <x v="0"/>
    <s v="Everett"/>
    <x v="31"/>
    <n v="2149"/>
    <x v="3"/>
    <s v="TEC-AC-10003095"/>
    <x v="2"/>
    <x v="11"/>
    <x v="1286"/>
    <x v="5099"/>
    <n v="2"/>
    <n v="0"/>
    <x v="6102"/>
    <x v="3"/>
    <x v="0"/>
    <n v="0.14285714285714285"/>
    <n v="2.9411764705882353E-2"/>
  </r>
  <r>
    <x v="7671"/>
    <s v="CA-2017-130974"/>
    <x v="154"/>
    <d v="2017-11-29T00:00:00"/>
    <s v="Second Class"/>
    <s v="MA-17560"/>
    <x v="15"/>
    <x v="2"/>
    <x v="0"/>
    <s v="Everett"/>
    <x v="31"/>
    <n v="2149"/>
    <x v="3"/>
    <s v="FUR-BO-10002916"/>
    <x v="0"/>
    <x v="0"/>
    <x v="1515"/>
    <x v="5100"/>
    <n v="1"/>
    <n v="0"/>
    <x v="6103"/>
    <x v="3"/>
    <x v="0"/>
    <n v="0.14285714285714285"/>
    <n v="2.9411764705882353E-2"/>
  </r>
  <r>
    <x v="7672"/>
    <s v="CA-2017-130974"/>
    <x v="154"/>
    <d v="2017-11-29T00:00:00"/>
    <s v="Second Class"/>
    <s v="MA-17560"/>
    <x v="15"/>
    <x v="2"/>
    <x v="0"/>
    <s v="Everett"/>
    <x v="31"/>
    <n v="2149"/>
    <x v="3"/>
    <s v="FUR-FU-10002506"/>
    <x v="0"/>
    <x v="5"/>
    <x v="1811"/>
    <x v="2799"/>
    <n v="3"/>
    <n v="0"/>
    <x v="6104"/>
    <x v="3"/>
    <x v="0"/>
    <n v="0.14285714285714285"/>
    <n v="2.9411764705882353E-2"/>
  </r>
  <r>
    <x v="7673"/>
    <s v="CA-2017-130974"/>
    <x v="154"/>
    <d v="2017-11-29T00:00:00"/>
    <s v="Second Class"/>
    <s v="MA-17560"/>
    <x v="15"/>
    <x v="2"/>
    <x v="0"/>
    <s v="Everett"/>
    <x v="31"/>
    <n v="2149"/>
    <x v="3"/>
    <s v="OFF-PA-10003823"/>
    <x v="1"/>
    <x v="10"/>
    <x v="1010"/>
    <x v="901"/>
    <n v="5"/>
    <n v="0"/>
    <x v="934"/>
    <x v="3"/>
    <x v="0"/>
    <n v="0.14285714285714285"/>
    <n v="2.9411764705882353E-2"/>
  </r>
  <r>
    <x v="7674"/>
    <s v="CA-2017-130974"/>
    <x v="154"/>
    <d v="2017-11-29T00:00:00"/>
    <s v="Second Class"/>
    <s v="MA-17560"/>
    <x v="15"/>
    <x v="2"/>
    <x v="0"/>
    <s v="Everett"/>
    <x v="31"/>
    <n v="2149"/>
    <x v="3"/>
    <s v="FUR-TA-10004619"/>
    <x v="0"/>
    <x v="3"/>
    <x v="891"/>
    <x v="5101"/>
    <n v="4"/>
    <n v="0.3"/>
    <x v="232"/>
    <x v="3"/>
    <x v="0"/>
    <n v="0.14285714285714285"/>
    <n v="2.9411764705882353E-2"/>
  </r>
  <r>
    <x v="7675"/>
    <s v="CA-2019-133487"/>
    <x v="636"/>
    <d v="2019-05-09T00:00:00"/>
    <s v="Second Class"/>
    <s v="TS-21655"/>
    <x v="772"/>
    <x v="0"/>
    <x v="0"/>
    <s v="Rancho Cucamonga"/>
    <x v="1"/>
    <n v="91730"/>
    <x v="1"/>
    <s v="OFF-AP-10001271"/>
    <x v="1"/>
    <x v="9"/>
    <x v="474"/>
    <x v="513"/>
    <n v="3"/>
    <n v="0"/>
    <x v="525"/>
    <x v="1"/>
    <x v="0"/>
    <n v="1"/>
    <n v="7.1428571428571425E-2"/>
  </r>
  <r>
    <x v="7676"/>
    <s v="CA-2016-142951"/>
    <x v="1169"/>
    <d v="2016-10-08T00:00:00"/>
    <s v="Same Day"/>
    <s v="JG-15115"/>
    <x v="161"/>
    <x v="0"/>
    <x v="0"/>
    <s v="Charlotte"/>
    <x v="3"/>
    <n v="28205"/>
    <x v="0"/>
    <s v="TEC-AC-10002331"/>
    <x v="2"/>
    <x v="11"/>
    <x v="1591"/>
    <x v="3032"/>
    <n v="3"/>
    <n v="0.2"/>
    <x v="6105"/>
    <x v="0"/>
    <x v="0"/>
    <n v="1"/>
    <n v="0.14285714285714285"/>
  </r>
  <r>
    <x v="7677"/>
    <s v="CA-2016-133592"/>
    <x v="520"/>
    <d v="2017-01-07T00:00:00"/>
    <s v="Standard Class"/>
    <s v="KM-16375"/>
    <x v="454"/>
    <x v="2"/>
    <x v="0"/>
    <s v="Providence"/>
    <x v="34"/>
    <n v="2908"/>
    <x v="3"/>
    <s v="OFF-PA-10003228"/>
    <x v="1"/>
    <x v="10"/>
    <x v="1677"/>
    <x v="3589"/>
    <n v="4"/>
    <n v="0"/>
    <x v="4092"/>
    <x v="3"/>
    <x v="0"/>
    <n v="0.2"/>
    <n v="0.05"/>
  </r>
  <r>
    <x v="7678"/>
    <s v="CA-2016-133592"/>
    <x v="520"/>
    <d v="2017-01-07T00:00:00"/>
    <s v="Standard Class"/>
    <s v="KM-16375"/>
    <x v="454"/>
    <x v="2"/>
    <x v="0"/>
    <s v="Providence"/>
    <x v="34"/>
    <n v="2908"/>
    <x v="3"/>
    <s v="OFF-PA-10002586"/>
    <x v="1"/>
    <x v="10"/>
    <x v="1016"/>
    <x v="1830"/>
    <n v="3"/>
    <n v="0"/>
    <x v="1961"/>
    <x v="3"/>
    <x v="0"/>
    <n v="0.2"/>
    <n v="0.05"/>
  </r>
  <r>
    <x v="7679"/>
    <s v="CA-2016-133592"/>
    <x v="520"/>
    <d v="2017-01-07T00:00:00"/>
    <s v="Standard Class"/>
    <s v="KM-16375"/>
    <x v="454"/>
    <x v="2"/>
    <x v="0"/>
    <s v="Providence"/>
    <x v="34"/>
    <n v="2908"/>
    <x v="3"/>
    <s v="TEC-AC-10002049"/>
    <x v="2"/>
    <x v="11"/>
    <x v="1062"/>
    <x v="2832"/>
    <n v="4"/>
    <n v="0"/>
    <x v="3147"/>
    <x v="3"/>
    <x v="0"/>
    <n v="0.2"/>
    <n v="0.05"/>
  </r>
  <r>
    <x v="7680"/>
    <s v="CA-2016-133592"/>
    <x v="520"/>
    <d v="2017-01-07T00:00:00"/>
    <s v="Standard Class"/>
    <s v="KM-16375"/>
    <x v="454"/>
    <x v="2"/>
    <x v="0"/>
    <s v="Providence"/>
    <x v="34"/>
    <n v="2908"/>
    <x v="3"/>
    <s v="FUR-BO-10000362"/>
    <x v="0"/>
    <x v="0"/>
    <x v="1046"/>
    <x v="2661"/>
    <n v="2"/>
    <n v="0"/>
    <x v="6106"/>
    <x v="3"/>
    <x v="0"/>
    <n v="0.2"/>
    <n v="0.05"/>
  </r>
  <r>
    <x v="7681"/>
    <s v="CA-2016-133592"/>
    <x v="520"/>
    <d v="2017-01-07T00:00:00"/>
    <s v="Standard Class"/>
    <s v="KM-16375"/>
    <x v="454"/>
    <x v="2"/>
    <x v="0"/>
    <s v="Providence"/>
    <x v="34"/>
    <n v="2908"/>
    <x v="3"/>
    <s v="FUR-CH-10004218"/>
    <x v="0"/>
    <x v="1"/>
    <x v="38"/>
    <x v="5102"/>
    <n v="6"/>
    <n v="0"/>
    <x v="6107"/>
    <x v="3"/>
    <x v="0"/>
    <n v="0.2"/>
    <n v="0.05"/>
  </r>
  <r>
    <x v="7682"/>
    <s v="CA-2017-120782"/>
    <x v="152"/>
    <d v="2017-05-01T00:00:00"/>
    <s v="First Class"/>
    <s v="SD-20485"/>
    <x v="174"/>
    <x v="2"/>
    <x v="0"/>
    <s v="Midland"/>
    <x v="12"/>
    <n v="48640"/>
    <x v="2"/>
    <s v="OFF-AP-10003779"/>
    <x v="1"/>
    <x v="9"/>
    <x v="1457"/>
    <x v="5103"/>
    <n v="1"/>
    <n v="0.1"/>
    <x v="6108"/>
    <x v="2"/>
    <x v="0"/>
    <n v="0.5"/>
    <n v="4.7619047619047616E-2"/>
  </r>
  <r>
    <x v="7683"/>
    <s v="CA-2017-120782"/>
    <x v="152"/>
    <d v="2017-05-01T00:00:00"/>
    <s v="First Class"/>
    <s v="SD-20485"/>
    <x v="174"/>
    <x v="2"/>
    <x v="0"/>
    <s v="Midland"/>
    <x v="12"/>
    <n v="48640"/>
    <x v="2"/>
    <s v="OFF-BI-10003527"/>
    <x v="1"/>
    <x v="8"/>
    <x v="451"/>
    <x v="5104"/>
    <n v="3"/>
    <n v="0"/>
    <x v="6109"/>
    <x v="2"/>
    <x v="0"/>
    <n v="0.5"/>
    <n v="4.7619047619047616E-2"/>
  </r>
  <r>
    <x v="7684"/>
    <s v="CA-2017-116876"/>
    <x v="966"/>
    <d v="2017-02-21T00:00:00"/>
    <s v="Standard Class"/>
    <s v="TT-21070"/>
    <x v="74"/>
    <x v="0"/>
    <x v="0"/>
    <s v="Rochester"/>
    <x v="15"/>
    <n v="14609"/>
    <x v="3"/>
    <s v="OFF-BI-10002897"/>
    <x v="1"/>
    <x v="8"/>
    <x v="1802"/>
    <x v="5105"/>
    <n v="9"/>
    <n v="0.2"/>
    <x v="6110"/>
    <x v="3"/>
    <x v="0"/>
    <n v="0.5"/>
    <n v="7.1428571428571425E-2"/>
  </r>
  <r>
    <x v="7685"/>
    <s v="CA-2017-116876"/>
    <x v="966"/>
    <d v="2017-02-21T00:00:00"/>
    <s v="Standard Class"/>
    <s v="TT-21070"/>
    <x v="74"/>
    <x v="0"/>
    <x v="0"/>
    <s v="Rochester"/>
    <x v="15"/>
    <n v="14609"/>
    <x v="3"/>
    <s v="TEC-PH-10002584"/>
    <x v="2"/>
    <x v="7"/>
    <x v="1705"/>
    <x v="5106"/>
    <n v="1"/>
    <n v="0"/>
    <x v="6111"/>
    <x v="3"/>
    <x v="0"/>
    <n v="0.5"/>
    <n v="7.1428571428571425E-2"/>
  </r>
  <r>
    <x v="7686"/>
    <s v="CA-2018-169838"/>
    <x v="881"/>
    <d v="2018-11-29T00:00:00"/>
    <s v="Standard Class"/>
    <s v="BB-11545"/>
    <x v="179"/>
    <x v="1"/>
    <x v="0"/>
    <s v="Jackson"/>
    <x v="12"/>
    <n v="49201"/>
    <x v="2"/>
    <s v="FUR-TA-10001095"/>
    <x v="0"/>
    <x v="3"/>
    <x v="616"/>
    <x v="5107"/>
    <n v="9"/>
    <n v="0"/>
    <x v="6112"/>
    <x v="2"/>
    <x v="0"/>
    <n v="0.33333333333333331"/>
    <n v="0.05"/>
  </r>
  <r>
    <x v="7687"/>
    <s v="CA-2018-169838"/>
    <x v="881"/>
    <d v="2018-11-29T00:00:00"/>
    <s v="Standard Class"/>
    <s v="BB-11545"/>
    <x v="179"/>
    <x v="1"/>
    <x v="0"/>
    <s v="Jackson"/>
    <x v="12"/>
    <n v="49201"/>
    <x v="2"/>
    <s v="OFF-BI-10004002"/>
    <x v="1"/>
    <x v="8"/>
    <x v="154"/>
    <x v="5108"/>
    <n v="1"/>
    <n v="0"/>
    <x v="6113"/>
    <x v="2"/>
    <x v="0"/>
    <n v="0.33333333333333331"/>
    <n v="0.05"/>
  </r>
  <r>
    <x v="7688"/>
    <s v="CA-2018-169838"/>
    <x v="881"/>
    <d v="2018-11-29T00:00:00"/>
    <s v="Standard Class"/>
    <s v="BB-11545"/>
    <x v="179"/>
    <x v="1"/>
    <x v="0"/>
    <s v="Jackson"/>
    <x v="12"/>
    <n v="49201"/>
    <x v="2"/>
    <s v="TEC-AC-10004518"/>
    <x v="2"/>
    <x v="11"/>
    <x v="1812"/>
    <x v="5109"/>
    <n v="8"/>
    <n v="0"/>
    <x v="6114"/>
    <x v="2"/>
    <x v="0"/>
    <n v="0.33333333333333331"/>
    <n v="0.05"/>
  </r>
  <r>
    <x v="7689"/>
    <s v="US-2019-128951"/>
    <x v="663"/>
    <d v="2019-07-17T00:00:00"/>
    <s v="First Class"/>
    <s v="RS-19420"/>
    <x v="602"/>
    <x v="1"/>
    <x v="0"/>
    <s v="Suffolk"/>
    <x v="17"/>
    <n v="23434"/>
    <x v="0"/>
    <s v="OFF-AP-10002191"/>
    <x v="1"/>
    <x v="9"/>
    <x v="808"/>
    <x v="3998"/>
    <n v="3"/>
    <n v="0"/>
    <x v="6115"/>
    <x v="0"/>
    <x v="0"/>
    <n v="0.33333333333333331"/>
    <n v="0.1111111111111111"/>
  </r>
  <r>
    <x v="7690"/>
    <s v="US-2019-128951"/>
    <x v="663"/>
    <d v="2019-07-17T00:00:00"/>
    <s v="First Class"/>
    <s v="RS-19420"/>
    <x v="602"/>
    <x v="1"/>
    <x v="0"/>
    <s v="Suffolk"/>
    <x v="17"/>
    <n v="23434"/>
    <x v="0"/>
    <s v="FUR-TA-10004575"/>
    <x v="0"/>
    <x v="3"/>
    <x v="309"/>
    <x v="1310"/>
    <n v="3"/>
    <n v="0"/>
    <x v="6116"/>
    <x v="0"/>
    <x v="0"/>
    <n v="0.33333333333333331"/>
    <n v="0.1111111111111111"/>
  </r>
  <r>
    <x v="7691"/>
    <s v="US-2019-128951"/>
    <x v="663"/>
    <d v="2019-07-17T00:00:00"/>
    <s v="First Class"/>
    <s v="RS-19420"/>
    <x v="602"/>
    <x v="1"/>
    <x v="0"/>
    <s v="Suffolk"/>
    <x v="17"/>
    <n v="23434"/>
    <x v="0"/>
    <s v="OFF-PA-10003177"/>
    <x v="1"/>
    <x v="10"/>
    <x v="89"/>
    <x v="91"/>
    <n v="2"/>
    <n v="0"/>
    <x v="91"/>
    <x v="0"/>
    <x v="0"/>
    <n v="0.33333333333333331"/>
    <n v="0.1111111111111111"/>
  </r>
  <r>
    <x v="7692"/>
    <s v="CA-2016-102330"/>
    <x v="282"/>
    <d v="2017-01-03T00:00:00"/>
    <s v="Standard Class"/>
    <s v="AI-10855"/>
    <x v="482"/>
    <x v="0"/>
    <x v="0"/>
    <s v="Brentwood"/>
    <x v="1"/>
    <n v="94513"/>
    <x v="1"/>
    <s v="OFF-LA-10003923"/>
    <x v="1"/>
    <x v="2"/>
    <x v="429"/>
    <x v="333"/>
    <n v="6"/>
    <n v="0"/>
    <x v="6117"/>
    <x v="1"/>
    <x v="0"/>
    <n v="0.5"/>
    <n v="5.5555555555555552E-2"/>
  </r>
  <r>
    <x v="7693"/>
    <s v="CA-2016-102330"/>
    <x v="282"/>
    <d v="2017-01-03T00:00:00"/>
    <s v="Standard Class"/>
    <s v="AI-10855"/>
    <x v="482"/>
    <x v="0"/>
    <x v="0"/>
    <s v="Brentwood"/>
    <x v="1"/>
    <n v="94513"/>
    <x v="1"/>
    <s v="TEC-PH-10001051"/>
    <x v="2"/>
    <x v="7"/>
    <x v="1263"/>
    <x v="1895"/>
    <n v="4"/>
    <n v="0.2"/>
    <x v="2033"/>
    <x v="1"/>
    <x v="0"/>
    <n v="0.5"/>
    <n v="5.5555555555555552E-2"/>
  </r>
  <r>
    <x v="7694"/>
    <s v="CA-2018-118899"/>
    <x v="554"/>
    <d v="2018-03-22T00:00:00"/>
    <s v="Same Day"/>
    <s v="MC-17275"/>
    <x v="507"/>
    <x v="0"/>
    <x v="0"/>
    <s v="Seattle"/>
    <x v="4"/>
    <n v="98103"/>
    <x v="1"/>
    <s v="FUR-CH-10004754"/>
    <x v="0"/>
    <x v="1"/>
    <x v="1132"/>
    <x v="5110"/>
    <n v="7"/>
    <n v="0.2"/>
    <x v="6118"/>
    <x v="1"/>
    <x v="1"/>
    <n v="1"/>
    <n v="7.6923076923076927E-2"/>
  </r>
  <r>
    <x v="7695"/>
    <s v="CA-2019-107958"/>
    <x v="1170"/>
    <d v="2019-07-05T00:00:00"/>
    <s v="First Class"/>
    <s v="AH-10120"/>
    <x v="571"/>
    <x v="2"/>
    <x v="0"/>
    <s v="Houston"/>
    <x v="5"/>
    <n v="77036"/>
    <x v="2"/>
    <s v="OFF-PA-10000357"/>
    <x v="1"/>
    <x v="10"/>
    <x v="447"/>
    <x v="2919"/>
    <n v="5"/>
    <n v="0.2"/>
    <x v="5031"/>
    <x v="2"/>
    <x v="0"/>
    <n v="0.5"/>
    <n v="6.25E-2"/>
  </r>
  <r>
    <x v="7696"/>
    <s v="CA-2019-107958"/>
    <x v="1170"/>
    <d v="2019-07-05T00:00:00"/>
    <s v="First Class"/>
    <s v="AH-10120"/>
    <x v="571"/>
    <x v="2"/>
    <x v="0"/>
    <s v="Houston"/>
    <x v="5"/>
    <n v="77036"/>
    <x v="2"/>
    <s v="OFF-BI-10001787"/>
    <x v="1"/>
    <x v="8"/>
    <x v="1491"/>
    <x v="5111"/>
    <n v="4"/>
    <n v="0.8"/>
    <x v="6119"/>
    <x v="2"/>
    <x v="0"/>
    <n v="0.5"/>
    <n v="6.25E-2"/>
  </r>
  <r>
    <x v="7697"/>
    <s v="CA-2019-151799"/>
    <x v="817"/>
    <d v="2019-12-18T00:00:00"/>
    <s v="Standard Class"/>
    <s v="BF-11170"/>
    <x v="408"/>
    <x v="2"/>
    <x v="0"/>
    <s v="Lawrence"/>
    <x v="31"/>
    <n v="1841"/>
    <x v="3"/>
    <s v="TEC-CO-10002313"/>
    <x v="2"/>
    <x v="16"/>
    <x v="349"/>
    <x v="5112"/>
    <n v="2"/>
    <n v="0"/>
    <x v="6120"/>
    <x v="3"/>
    <x v="0"/>
    <n v="0.2"/>
    <n v="3.7037037037037035E-2"/>
  </r>
  <r>
    <x v="7698"/>
    <s v="CA-2019-151799"/>
    <x v="817"/>
    <d v="2019-12-18T00:00:00"/>
    <s v="Standard Class"/>
    <s v="BF-11170"/>
    <x v="408"/>
    <x v="2"/>
    <x v="0"/>
    <s v="Lawrence"/>
    <x v="31"/>
    <n v="1841"/>
    <x v="3"/>
    <s v="OFF-ST-10002790"/>
    <x v="1"/>
    <x v="4"/>
    <x v="236"/>
    <x v="5113"/>
    <n v="1"/>
    <n v="0"/>
    <x v="6121"/>
    <x v="3"/>
    <x v="0"/>
    <n v="0.2"/>
    <n v="3.7037037037037035E-2"/>
  </r>
  <r>
    <x v="7699"/>
    <s v="CA-2019-151799"/>
    <x v="817"/>
    <d v="2019-12-18T00:00:00"/>
    <s v="Standard Class"/>
    <s v="BF-11170"/>
    <x v="408"/>
    <x v="2"/>
    <x v="0"/>
    <s v="Lawrence"/>
    <x v="31"/>
    <n v="1841"/>
    <x v="3"/>
    <s v="OFF-SU-10001664"/>
    <x v="1"/>
    <x v="14"/>
    <x v="1241"/>
    <x v="3567"/>
    <n v="3"/>
    <n v="0"/>
    <x v="4068"/>
    <x v="3"/>
    <x v="0"/>
    <n v="0.2"/>
    <n v="3.7037037037037035E-2"/>
  </r>
  <r>
    <x v="7700"/>
    <s v="CA-2019-151799"/>
    <x v="817"/>
    <d v="2019-12-18T00:00:00"/>
    <s v="Standard Class"/>
    <s v="BF-11170"/>
    <x v="408"/>
    <x v="2"/>
    <x v="0"/>
    <s v="Lawrence"/>
    <x v="31"/>
    <n v="1841"/>
    <x v="3"/>
    <s v="OFF-FA-10001332"/>
    <x v="1"/>
    <x v="13"/>
    <x v="1570"/>
    <x v="1315"/>
    <n v="6"/>
    <n v="0"/>
    <x v="6122"/>
    <x v="3"/>
    <x v="0"/>
    <n v="0.2"/>
    <n v="3.7037037037037035E-2"/>
  </r>
  <r>
    <x v="7701"/>
    <s v="CA-2019-151799"/>
    <x v="817"/>
    <d v="2019-12-18T00:00:00"/>
    <s v="Standard Class"/>
    <s v="BF-11170"/>
    <x v="408"/>
    <x v="2"/>
    <x v="0"/>
    <s v="Lawrence"/>
    <x v="31"/>
    <n v="1841"/>
    <x v="3"/>
    <s v="FUR-TA-10003473"/>
    <x v="0"/>
    <x v="3"/>
    <x v="216"/>
    <x v="5114"/>
    <n v="2"/>
    <n v="0.3"/>
    <x v="6123"/>
    <x v="3"/>
    <x v="0"/>
    <n v="0.2"/>
    <n v="3.7037037037037035E-2"/>
  </r>
  <r>
    <x v="7702"/>
    <s v="CA-2018-114601"/>
    <x v="370"/>
    <d v="2018-09-02T00:00:00"/>
    <s v="Standard Class"/>
    <s v="AA-10480"/>
    <x v="4"/>
    <x v="0"/>
    <x v="0"/>
    <s v="Detroit"/>
    <x v="12"/>
    <n v="48234"/>
    <x v="2"/>
    <s v="OFF-PA-10000605"/>
    <x v="1"/>
    <x v="10"/>
    <x v="816"/>
    <x v="1057"/>
    <n v="2"/>
    <n v="0"/>
    <x v="1302"/>
    <x v="2"/>
    <x v="0"/>
    <n v="0.2"/>
    <n v="8.3333333333333329E-2"/>
  </r>
  <r>
    <x v="7703"/>
    <s v="CA-2018-114601"/>
    <x v="370"/>
    <d v="2018-09-02T00:00:00"/>
    <s v="Standard Class"/>
    <s v="AA-10480"/>
    <x v="4"/>
    <x v="0"/>
    <x v="0"/>
    <s v="Detroit"/>
    <x v="12"/>
    <n v="48234"/>
    <x v="2"/>
    <s v="TEC-PH-10002170"/>
    <x v="2"/>
    <x v="7"/>
    <x v="599"/>
    <x v="2779"/>
    <n v="3"/>
    <n v="0"/>
    <x v="4893"/>
    <x v="2"/>
    <x v="0"/>
    <n v="0.2"/>
    <n v="8.3333333333333329E-2"/>
  </r>
  <r>
    <x v="7704"/>
    <s v="CA-2018-114601"/>
    <x v="370"/>
    <d v="2018-09-02T00:00:00"/>
    <s v="Standard Class"/>
    <s v="AA-10480"/>
    <x v="4"/>
    <x v="0"/>
    <x v="0"/>
    <s v="Detroit"/>
    <x v="12"/>
    <n v="48234"/>
    <x v="2"/>
    <s v="FUR-TA-10004147"/>
    <x v="0"/>
    <x v="3"/>
    <x v="819"/>
    <x v="990"/>
    <n v="4"/>
    <n v="0"/>
    <x v="6124"/>
    <x v="2"/>
    <x v="0"/>
    <n v="0.2"/>
    <n v="8.3333333333333329E-2"/>
  </r>
  <r>
    <x v="7705"/>
    <s v="CA-2018-114601"/>
    <x v="370"/>
    <d v="2018-09-02T00:00:00"/>
    <s v="Standard Class"/>
    <s v="AA-10480"/>
    <x v="4"/>
    <x v="0"/>
    <x v="0"/>
    <s v="Detroit"/>
    <x v="12"/>
    <n v="48234"/>
    <x v="2"/>
    <s v="TEC-AC-10003911"/>
    <x v="2"/>
    <x v="11"/>
    <x v="331"/>
    <x v="651"/>
    <n v="3"/>
    <n v="0"/>
    <x v="663"/>
    <x v="2"/>
    <x v="0"/>
    <n v="0.2"/>
    <n v="8.3333333333333329E-2"/>
  </r>
  <r>
    <x v="7706"/>
    <s v="CA-2018-114601"/>
    <x v="370"/>
    <d v="2018-09-02T00:00:00"/>
    <s v="Standard Class"/>
    <s v="AA-10480"/>
    <x v="4"/>
    <x v="0"/>
    <x v="0"/>
    <s v="Detroit"/>
    <x v="12"/>
    <n v="48234"/>
    <x v="2"/>
    <s v="OFF-AR-10002578"/>
    <x v="1"/>
    <x v="6"/>
    <x v="671"/>
    <x v="880"/>
    <n v="3"/>
    <n v="0"/>
    <x v="1032"/>
    <x v="2"/>
    <x v="0"/>
    <n v="0.2"/>
    <n v="8.3333333333333329E-2"/>
  </r>
  <r>
    <x v="7707"/>
    <s v="CA-2019-100237"/>
    <x v="453"/>
    <d v="2019-10-19T00:00:00"/>
    <s v="Standard Class"/>
    <s v="SV-20815"/>
    <x v="458"/>
    <x v="1"/>
    <x v="0"/>
    <s v="Orem"/>
    <x v="7"/>
    <n v="84057"/>
    <x v="1"/>
    <s v="OFF-AR-10001761"/>
    <x v="1"/>
    <x v="6"/>
    <x v="1651"/>
    <x v="2643"/>
    <n v="2"/>
    <n v="0"/>
    <x v="2390"/>
    <x v="1"/>
    <x v="0"/>
    <n v="1"/>
    <n v="0.16666666666666666"/>
  </r>
  <r>
    <x v="7708"/>
    <s v="CA-2016-139542"/>
    <x v="1089"/>
    <d v="2016-10-29T00:00:00"/>
    <s v="Standard Class"/>
    <s v="EH-14185"/>
    <x v="699"/>
    <x v="0"/>
    <x v="0"/>
    <s v="Philadelphia"/>
    <x v="9"/>
    <n v="19120"/>
    <x v="3"/>
    <s v="TEC-AC-10001553"/>
    <x v="2"/>
    <x v="11"/>
    <x v="1608"/>
    <x v="2868"/>
    <n v="3"/>
    <n v="0.2"/>
    <x v="6125"/>
    <x v="3"/>
    <x v="0"/>
    <n v="0.5"/>
    <n v="0.125"/>
  </r>
  <r>
    <x v="7709"/>
    <s v="CA-2016-139542"/>
    <x v="1089"/>
    <d v="2016-10-29T00:00:00"/>
    <s v="Standard Class"/>
    <s v="EH-14185"/>
    <x v="699"/>
    <x v="0"/>
    <x v="0"/>
    <s v="Philadelphia"/>
    <x v="9"/>
    <n v="19120"/>
    <x v="3"/>
    <s v="OFF-BI-10000309"/>
    <x v="1"/>
    <x v="8"/>
    <x v="338"/>
    <x v="5115"/>
    <n v="3"/>
    <n v="0.7"/>
    <x v="6126"/>
    <x v="3"/>
    <x v="0"/>
    <n v="0.5"/>
    <n v="0.125"/>
  </r>
  <r>
    <x v="7710"/>
    <s v="US-2017-142811"/>
    <x v="788"/>
    <d v="2017-04-07T00:00:00"/>
    <s v="Standard Class"/>
    <s v="JL-15850"/>
    <x v="139"/>
    <x v="0"/>
    <x v="0"/>
    <s v="Mesa"/>
    <x v="16"/>
    <n v="85204"/>
    <x v="1"/>
    <s v="TEC-PH-10003095"/>
    <x v="2"/>
    <x v="7"/>
    <x v="1500"/>
    <x v="4412"/>
    <n v="5"/>
    <n v="0.2"/>
    <x v="6127"/>
    <x v="1"/>
    <x v="0"/>
    <n v="1"/>
    <n v="9.0909090909090912E-2"/>
  </r>
  <r>
    <x v="7711"/>
    <s v="CA-2019-139353"/>
    <x v="960"/>
    <d v="2019-10-30T00:00:00"/>
    <s v="Second Class"/>
    <s v="JM-15250"/>
    <x v="49"/>
    <x v="0"/>
    <x v="0"/>
    <s v="Fayetteville"/>
    <x v="3"/>
    <n v="28314"/>
    <x v="0"/>
    <s v="FUR-FU-10001876"/>
    <x v="0"/>
    <x v="5"/>
    <x v="1403"/>
    <x v="2540"/>
    <n v="3"/>
    <n v="0.2"/>
    <x v="4107"/>
    <x v="0"/>
    <x v="0"/>
    <n v="0.33333333333333331"/>
    <n v="5.2631578947368418E-2"/>
  </r>
  <r>
    <x v="7712"/>
    <s v="CA-2019-139353"/>
    <x v="960"/>
    <d v="2019-10-30T00:00:00"/>
    <s v="Second Class"/>
    <s v="JM-15250"/>
    <x v="49"/>
    <x v="0"/>
    <x v="0"/>
    <s v="Fayetteville"/>
    <x v="3"/>
    <n v="28314"/>
    <x v="0"/>
    <s v="OFF-ST-10001522"/>
    <x v="1"/>
    <x v="4"/>
    <x v="197"/>
    <x v="2772"/>
    <n v="2"/>
    <n v="0.2"/>
    <x v="3078"/>
    <x v="0"/>
    <x v="0"/>
    <n v="0.33333333333333331"/>
    <n v="5.2631578947368418E-2"/>
  </r>
  <r>
    <x v="7713"/>
    <s v="CA-2019-139353"/>
    <x v="960"/>
    <d v="2019-10-30T00:00:00"/>
    <s v="Second Class"/>
    <s v="JM-15250"/>
    <x v="49"/>
    <x v="0"/>
    <x v="0"/>
    <s v="Fayetteville"/>
    <x v="3"/>
    <n v="28314"/>
    <x v="0"/>
    <s v="OFF-PA-10000300"/>
    <x v="1"/>
    <x v="10"/>
    <x v="1775"/>
    <x v="1107"/>
    <n v="3"/>
    <n v="0.2"/>
    <x v="3062"/>
    <x v="0"/>
    <x v="0"/>
    <n v="0.33333333333333331"/>
    <n v="5.2631578947368418E-2"/>
  </r>
  <r>
    <x v="7714"/>
    <s v="CA-2016-150203"/>
    <x v="29"/>
    <d v="2016-12-07T00:00:00"/>
    <s v="First Class"/>
    <s v="JB-15925"/>
    <x v="102"/>
    <x v="0"/>
    <x v="0"/>
    <s v="Los Angeles"/>
    <x v="1"/>
    <n v="90032"/>
    <x v="1"/>
    <s v="OFF-AP-10001469"/>
    <x v="1"/>
    <x v="9"/>
    <x v="586"/>
    <x v="5116"/>
    <n v="6"/>
    <n v="0"/>
    <x v="6128"/>
    <x v="1"/>
    <x v="0"/>
    <n v="1"/>
    <n v="0.125"/>
  </r>
  <r>
    <x v="7715"/>
    <s v="US-2019-101518"/>
    <x v="132"/>
    <d v="2019-11-08T00:00:00"/>
    <s v="Standard Class"/>
    <s v="PB-19105"/>
    <x v="287"/>
    <x v="0"/>
    <x v="0"/>
    <s v="Philadelphia"/>
    <x v="9"/>
    <n v="19140"/>
    <x v="3"/>
    <s v="TEC-AC-10001553"/>
    <x v="2"/>
    <x v="11"/>
    <x v="1608"/>
    <x v="2868"/>
    <n v="3"/>
    <n v="0.2"/>
    <x v="6125"/>
    <x v="3"/>
    <x v="0"/>
    <n v="1"/>
    <n v="0.2"/>
  </r>
  <r>
    <x v="7716"/>
    <s v="CA-2017-149636"/>
    <x v="1171"/>
    <d v="2017-01-12T00:00:00"/>
    <s v="Standard Class"/>
    <s v="SP-20620"/>
    <x v="407"/>
    <x v="1"/>
    <x v="0"/>
    <s v="Colorado Springs"/>
    <x v="22"/>
    <n v="80906"/>
    <x v="1"/>
    <s v="OFF-PA-10004041"/>
    <x v="1"/>
    <x v="10"/>
    <x v="949"/>
    <x v="5117"/>
    <n v="5"/>
    <n v="0.2"/>
    <x v="6129"/>
    <x v="1"/>
    <x v="1"/>
    <n v="0.5"/>
    <n v="4.1666666666666664E-2"/>
  </r>
  <r>
    <x v="7717"/>
    <s v="CA-2017-149636"/>
    <x v="1171"/>
    <d v="2017-01-12T00:00:00"/>
    <s v="Standard Class"/>
    <s v="SP-20620"/>
    <x v="407"/>
    <x v="1"/>
    <x v="0"/>
    <s v="Colorado Springs"/>
    <x v="22"/>
    <n v="80906"/>
    <x v="1"/>
    <s v="OFF-BI-10002764"/>
    <x v="1"/>
    <x v="8"/>
    <x v="507"/>
    <x v="5118"/>
    <n v="2"/>
    <n v="0.7"/>
    <x v="6130"/>
    <x v="1"/>
    <x v="1"/>
    <n v="0.5"/>
    <n v="4.1666666666666664E-2"/>
  </r>
  <r>
    <x v="7718"/>
    <s v="US-2019-146213"/>
    <x v="428"/>
    <d v="2019-09-14T00:00:00"/>
    <s v="Standard Class"/>
    <s v="MC-17605"/>
    <x v="204"/>
    <x v="1"/>
    <x v="0"/>
    <s v="Los Angeles"/>
    <x v="1"/>
    <n v="90032"/>
    <x v="1"/>
    <s v="TEC-AC-10001114"/>
    <x v="2"/>
    <x v="11"/>
    <x v="1211"/>
    <x v="5119"/>
    <n v="4"/>
    <n v="0"/>
    <x v="6131"/>
    <x v="1"/>
    <x v="0"/>
    <n v="1"/>
    <n v="5.5555555555555552E-2"/>
  </r>
  <r>
    <x v="7719"/>
    <s v="CA-2017-108588"/>
    <x v="956"/>
    <d v="2017-01-10T00:00:00"/>
    <s v="Standard Class"/>
    <s v="BG-11695"/>
    <x v="410"/>
    <x v="1"/>
    <x v="0"/>
    <s v="New York City"/>
    <x v="15"/>
    <n v="10009"/>
    <x v="3"/>
    <s v="OFF-AR-10001615"/>
    <x v="1"/>
    <x v="6"/>
    <x v="1488"/>
    <x v="426"/>
    <n v="3"/>
    <n v="0"/>
    <x v="436"/>
    <x v="3"/>
    <x v="0"/>
    <n v="0.33333333333333331"/>
    <n v="0.125"/>
  </r>
  <r>
    <x v="7720"/>
    <s v="CA-2017-108588"/>
    <x v="956"/>
    <d v="2017-01-10T00:00:00"/>
    <s v="Standard Class"/>
    <s v="BG-11695"/>
    <x v="410"/>
    <x v="1"/>
    <x v="0"/>
    <s v="New York City"/>
    <x v="15"/>
    <n v="10009"/>
    <x v="3"/>
    <s v="OFF-EN-10000461"/>
    <x v="1"/>
    <x v="12"/>
    <x v="753"/>
    <x v="2053"/>
    <n v="2"/>
    <n v="0"/>
    <x v="2211"/>
    <x v="3"/>
    <x v="0"/>
    <n v="0.33333333333333331"/>
    <n v="0.125"/>
  </r>
  <r>
    <x v="7721"/>
    <s v="CA-2017-108588"/>
    <x v="956"/>
    <d v="2017-01-10T00:00:00"/>
    <s v="Standard Class"/>
    <s v="BG-11695"/>
    <x v="410"/>
    <x v="1"/>
    <x v="0"/>
    <s v="New York City"/>
    <x v="15"/>
    <n v="10009"/>
    <x v="3"/>
    <s v="OFF-BI-10004506"/>
    <x v="1"/>
    <x v="8"/>
    <x v="1247"/>
    <x v="5120"/>
    <n v="2"/>
    <n v="0.2"/>
    <x v="6132"/>
    <x v="3"/>
    <x v="0"/>
    <n v="0.33333333333333331"/>
    <n v="0.125"/>
  </r>
  <r>
    <x v="7722"/>
    <s v="US-2019-138086"/>
    <x v="513"/>
    <d v="2019-04-20T00:00:00"/>
    <s v="Standard Class"/>
    <s v="JO-15550"/>
    <x v="270"/>
    <x v="2"/>
    <x v="0"/>
    <s v="San Francisco"/>
    <x v="1"/>
    <n v="94109"/>
    <x v="1"/>
    <s v="OFF-AP-10000027"/>
    <x v="1"/>
    <x v="9"/>
    <x v="1813"/>
    <x v="1360"/>
    <n v="3"/>
    <n v="0"/>
    <x v="6133"/>
    <x v="1"/>
    <x v="0"/>
    <n v="1"/>
    <n v="9.0909090909090912E-2"/>
  </r>
  <r>
    <x v="7723"/>
    <s v="CA-2017-139374"/>
    <x v="229"/>
    <d v="2017-09-14T00:00:00"/>
    <s v="Standard Class"/>
    <s v="AR-10345"/>
    <x v="753"/>
    <x v="1"/>
    <x v="0"/>
    <s v="Austin"/>
    <x v="5"/>
    <n v="78745"/>
    <x v="2"/>
    <s v="FUR-CH-10003981"/>
    <x v="0"/>
    <x v="1"/>
    <x v="1175"/>
    <x v="5121"/>
    <n v="1"/>
    <n v="0.3"/>
    <x v="6134"/>
    <x v="2"/>
    <x v="0"/>
    <n v="1"/>
    <n v="0.2"/>
  </r>
  <r>
    <x v="7724"/>
    <s v="CA-2018-113978"/>
    <x v="477"/>
    <d v="2018-09-29T00:00:00"/>
    <s v="Standard Class"/>
    <s v="TS-21505"/>
    <x v="700"/>
    <x v="0"/>
    <x v="0"/>
    <s v="Cleveland"/>
    <x v="24"/>
    <n v="44105"/>
    <x v="3"/>
    <s v="OFF-AP-10003849"/>
    <x v="1"/>
    <x v="9"/>
    <x v="841"/>
    <x v="5122"/>
    <n v="1"/>
    <n v="0.2"/>
    <x v="6135"/>
    <x v="3"/>
    <x v="0"/>
    <n v="0.33333333333333331"/>
    <n v="7.1428571428571425E-2"/>
  </r>
  <r>
    <x v="7725"/>
    <s v="CA-2018-113978"/>
    <x v="477"/>
    <d v="2018-09-29T00:00:00"/>
    <s v="Standard Class"/>
    <s v="TS-21505"/>
    <x v="700"/>
    <x v="0"/>
    <x v="0"/>
    <s v="Cleveland"/>
    <x v="24"/>
    <n v="44105"/>
    <x v="3"/>
    <s v="OFF-ST-10004963"/>
    <x v="1"/>
    <x v="4"/>
    <x v="465"/>
    <x v="5123"/>
    <n v="2"/>
    <n v="0.2"/>
    <x v="6136"/>
    <x v="3"/>
    <x v="0"/>
    <n v="0.33333333333333331"/>
    <n v="7.1428571428571425E-2"/>
  </r>
  <r>
    <x v="7726"/>
    <s v="CA-2018-113978"/>
    <x v="477"/>
    <d v="2018-09-29T00:00:00"/>
    <s v="Standard Class"/>
    <s v="TS-21505"/>
    <x v="700"/>
    <x v="0"/>
    <x v="0"/>
    <s v="Cleveland"/>
    <x v="24"/>
    <n v="44105"/>
    <x v="3"/>
    <s v="OFF-ST-10002574"/>
    <x v="1"/>
    <x v="4"/>
    <x v="935"/>
    <x v="4102"/>
    <n v="3"/>
    <n v="0.2"/>
    <x v="4764"/>
    <x v="3"/>
    <x v="0"/>
    <n v="0.33333333333333331"/>
    <n v="7.1428571428571425E-2"/>
  </r>
  <r>
    <x v="7727"/>
    <s v="US-2017-150231"/>
    <x v="199"/>
    <d v="2017-03-20T00:00:00"/>
    <s v="Second Class"/>
    <s v="JK-15640"/>
    <x v="82"/>
    <x v="2"/>
    <x v="0"/>
    <s v="New York City"/>
    <x v="15"/>
    <n v="10009"/>
    <x v="3"/>
    <s v="OFF-AR-10001761"/>
    <x v="1"/>
    <x v="6"/>
    <x v="1651"/>
    <x v="255"/>
    <n v="3"/>
    <n v="0"/>
    <x v="6137"/>
    <x v="3"/>
    <x v="0"/>
    <n v="1"/>
    <n v="8.3333333333333329E-2"/>
  </r>
  <r>
    <x v="7728"/>
    <s v="CA-2018-106915"/>
    <x v="491"/>
    <d v="2018-12-02T00:00:00"/>
    <s v="Standard Class"/>
    <s v="GA-14515"/>
    <x v="654"/>
    <x v="0"/>
    <x v="0"/>
    <s v="El Paso"/>
    <x v="5"/>
    <n v="79907"/>
    <x v="2"/>
    <s v="OFF-AR-10000716"/>
    <x v="1"/>
    <x v="6"/>
    <x v="794"/>
    <x v="329"/>
    <n v="4"/>
    <n v="0.2"/>
    <x v="6138"/>
    <x v="2"/>
    <x v="0"/>
    <n v="1"/>
    <n v="7.1428571428571425E-2"/>
  </r>
  <r>
    <x v="7729"/>
    <s v="US-2018-109260"/>
    <x v="182"/>
    <d v="2018-10-01T00:00:00"/>
    <s v="Standard Class"/>
    <s v="TN-21040"/>
    <x v="184"/>
    <x v="2"/>
    <x v="0"/>
    <s v="Tallahassee"/>
    <x v="2"/>
    <n v="32303"/>
    <x v="0"/>
    <s v="TEC-AC-10002637"/>
    <x v="2"/>
    <x v="11"/>
    <x v="1317"/>
    <x v="2404"/>
    <n v="3"/>
    <n v="0.2"/>
    <x v="6139"/>
    <x v="0"/>
    <x v="0"/>
    <n v="1"/>
    <n v="8.3333333333333329E-2"/>
  </r>
  <r>
    <x v="7730"/>
    <s v="CA-2019-104850"/>
    <x v="487"/>
    <d v="2019-06-19T00:00:00"/>
    <s v="Standard Class"/>
    <s v="TW-21025"/>
    <x v="69"/>
    <x v="2"/>
    <x v="0"/>
    <s v="Seattle"/>
    <x v="4"/>
    <n v="98103"/>
    <x v="1"/>
    <s v="FUR-CH-10003774"/>
    <x v="0"/>
    <x v="1"/>
    <x v="1194"/>
    <x v="5124"/>
    <n v="4"/>
    <n v="0.2"/>
    <x v="6140"/>
    <x v="1"/>
    <x v="0"/>
    <n v="1"/>
    <n v="8.3333333333333329E-2"/>
  </r>
  <r>
    <x v="7731"/>
    <s v="CA-2019-140508"/>
    <x v="65"/>
    <d v="2019-09-21T00:00:00"/>
    <s v="First Class"/>
    <s v="PA-19060"/>
    <x v="50"/>
    <x v="2"/>
    <x v="0"/>
    <s v="Dallas"/>
    <x v="5"/>
    <n v="75220"/>
    <x v="2"/>
    <s v="OFF-EN-10000927"/>
    <x v="1"/>
    <x v="12"/>
    <x v="81"/>
    <x v="5125"/>
    <n v="4"/>
    <n v="0.2"/>
    <x v="6141"/>
    <x v="2"/>
    <x v="0"/>
    <n v="1"/>
    <n v="0.14285714285714285"/>
  </r>
  <r>
    <x v="7732"/>
    <s v="CA-2019-143294"/>
    <x v="455"/>
    <d v="2019-06-08T00:00:00"/>
    <s v="Standard Class"/>
    <s v="JD-15790"/>
    <x v="479"/>
    <x v="0"/>
    <x v="0"/>
    <s v="Houston"/>
    <x v="5"/>
    <n v="77070"/>
    <x v="2"/>
    <s v="OFF-PA-10000743"/>
    <x v="1"/>
    <x v="10"/>
    <x v="578"/>
    <x v="1432"/>
    <n v="2"/>
    <n v="0.2"/>
    <x v="1507"/>
    <x v="2"/>
    <x v="0"/>
    <n v="1"/>
    <n v="0.14285714285714285"/>
  </r>
  <r>
    <x v="7733"/>
    <s v="CA-2018-165673"/>
    <x v="666"/>
    <d v="2018-05-19T00:00:00"/>
    <s v="Second Class"/>
    <s v="MN-17935"/>
    <x v="438"/>
    <x v="0"/>
    <x v="0"/>
    <s v="Springfield"/>
    <x v="24"/>
    <n v="45503"/>
    <x v="3"/>
    <s v="OFF-PA-10000697"/>
    <x v="1"/>
    <x v="10"/>
    <x v="1379"/>
    <x v="302"/>
    <n v="4"/>
    <n v="0.2"/>
    <x v="6142"/>
    <x v="3"/>
    <x v="0"/>
    <n v="1"/>
    <n v="0.1"/>
  </r>
  <r>
    <x v="7734"/>
    <s v="CA-2019-134418"/>
    <x v="175"/>
    <d v="2019-09-20T00:00:00"/>
    <s v="Standard Class"/>
    <s v="GM-14500"/>
    <x v="421"/>
    <x v="0"/>
    <x v="0"/>
    <s v="Seattle"/>
    <x v="4"/>
    <n v="98103"/>
    <x v="1"/>
    <s v="OFF-AR-10004441"/>
    <x v="1"/>
    <x v="6"/>
    <x v="155"/>
    <x v="2162"/>
    <n v="3"/>
    <n v="0"/>
    <x v="1878"/>
    <x v="1"/>
    <x v="0"/>
    <n v="1"/>
    <n v="7.6923076923076927E-2"/>
  </r>
  <r>
    <x v="7735"/>
    <s v="US-2018-106313"/>
    <x v="250"/>
    <d v="2018-08-26T00:00:00"/>
    <s v="Standard Class"/>
    <s v="DG-13300"/>
    <x v="375"/>
    <x v="1"/>
    <x v="0"/>
    <s v="Seattle"/>
    <x v="4"/>
    <n v="98105"/>
    <x v="1"/>
    <s v="OFF-PA-10001870"/>
    <x v="1"/>
    <x v="10"/>
    <x v="680"/>
    <x v="541"/>
    <n v="3"/>
    <n v="0"/>
    <x v="551"/>
    <x v="1"/>
    <x v="0"/>
    <n v="1"/>
    <n v="0.125"/>
  </r>
  <r>
    <x v="7736"/>
    <s v="CA-2016-105872"/>
    <x v="992"/>
    <d v="2016-06-06T00:00:00"/>
    <s v="Standard Class"/>
    <s v="JG-15160"/>
    <x v="506"/>
    <x v="0"/>
    <x v="0"/>
    <s v="New York City"/>
    <x v="15"/>
    <n v="10024"/>
    <x v="3"/>
    <s v="OFF-BI-10003684"/>
    <x v="1"/>
    <x v="8"/>
    <x v="714"/>
    <x v="467"/>
    <n v="4"/>
    <n v="0.2"/>
    <x v="6143"/>
    <x v="3"/>
    <x v="0"/>
    <n v="1"/>
    <n v="5.5555555555555552E-2"/>
  </r>
  <r>
    <x v="7737"/>
    <s v="CA-2019-108287"/>
    <x v="404"/>
    <d v="2019-12-20T00:00:00"/>
    <s v="First Class"/>
    <s v="AG-10330"/>
    <x v="743"/>
    <x v="0"/>
    <x v="0"/>
    <s v="Charlotte"/>
    <x v="3"/>
    <n v="28205"/>
    <x v="0"/>
    <s v="OFF-AR-10001315"/>
    <x v="1"/>
    <x v="6"/>
    <x v="1029"/>
    <x v="2538"/>
    <n v="9"/>
    <n v="0.2"/>
    <x v="6144"/>
    <x v="0"/>
    <x v="0"/>
    <n v="1"/>
    <n v="0.1111111111111111"/>
  </r>
  <r>
    <x v="7738"/>
    <s v="CA-2019-141103"/>
    <x v="245"/>
    <d v="2019-08-06T00:00:00"/>
    <s v="Standard Class"/>
    <s v="JF-15355"/>
    <x v="282"/>
    <x v="0"/>
    <x v="0"/>
    <s v="Baltimore"/>
    <x v="39"/>
    <n v="21215"/>
    <x v="3"/>
    <s v="TEC-PH-10003589"/>
    <x v="2"/>
    <x v="7"/>
    <x v="826"/>
    <x v="5126"/>
    <n v="5"/>
    <n v="0"/>
    <x v="6145"/>
    <x v="3"/>
    <x v="0"/>
    <n v="1"/>
    <n v="6.25E-2"/>
  </r>
  <r>
    <x v="7739"/>
    <s v="CA-2016-154781"/>
    <x v="871"/>
    <d v="2016-11-26T00:00:00"/>
    <s v="Standard Class"/>
    <s v="SC-20680"/>
    <x v="649"/>
    <x v="2"/>
    <x v="0"/>
    <s v="San Francisco"/>
    <x v="1"/>
    <n v="94110"/>
    <x v="1"/>
    <s v="OFF-PA-10001609"/>
    <x v="1"/>
    <x v="10"/>
    <x v="1116"/>
    <x v="1545"/>
    <n v="2"/>
    <n v="0"/>
    <x v="1632"/>
    <x v="1"/>
    <x v="0"/>
    <n v="0.5"/>
    <n v="0.125"/>
  </r>
  <r>
    <x v="7740"/>
    <s v="CA-2016-154781"/>
    <x v="871"/>
    <d v="2016-11-26T00:00:00"/>
    <s v="Standard Class"/>
    <s v="SC-20680"/>
    <x v="649"/>
    <x v="2"/>
    <x v="0"/>
    <s v="San Francisco"/>
    <x v="1"/>
    <n v="94110"/>
    <x v="1"/>
    <s v="TEC-AC-10000474"/>
    <x v="2"/>
    <x v="11"/>
    <x v="1510"/>
    <x v="5127"/>
    <n v="1"/>
    <n v="0"/>
    <x v="6146"/>
    <x v="1"/>
    <x v="0"/>
    <n v="0.5"/>
    <n v="0.125"/>
  </r>
  <r>
    <x v="7741"/>
    <s v="CA-2017-147816"/>
    <x v="496"/>
    <d v="2017-09-26T00:00:00"/>
    <s v="Second Class"/>
    <s v="CM-11935"/>
    <x v="619"/>
    <x v="0"/>
    <x v="0"/>
    <s v="Tucson"/>
    <x v="16"/>
    <n v="85705"/>
    <x v="1"/>
    <s v="TEC-PH-10003095"/>
    <x v="2"/>
    <x v="7"/>
    <x v="1500"/>
    <x v="430"/>
    <n v="2"/>
    <n v="0.2"/>
    <x v="6147"/>
    <x v="1"/>
    <x v="0"/>
    <n v="1"/>
    <n v="0.25"/>
  </r>
  <r>
    <x v="7742"/>
    <s v="CA-2019-105326"/>
    <x v="648"/>
    <d v="2019-08-27T00:00:00"/>
    <s v="Standard Class"/>
    <s v="KT-16480"/>
    <x v="409"/>
    <x v="0"/>
    <x v="0"/>
    <s v="Los Angeles"/>
    <x v="1"/>
    <n v="90036"/>
    <x v="1"/>
    <s v="OFF-PA-10001639"/>
    <x v="1"/>
    <x v="10"/>
    <x v="981"/>
    <x v="243"/>
    <n v="4"/>
    <n v="0"/>
    <x v="245"/>
    <x v="1"/>
    <x v="0"/>
    <n v="1"/>
    <n v="7.6923076923076927E-2"/>
  </r>
  <r>
    <x v="7743"/>
    <s v="CA-2018-133613"/>
    <x v="26"/>
    <d v="2018-06-22T00:00:00"/>
    <s v="Standard Class"/>
    <s v="CP-12340"/>
    <x v="291"/>
    <x v="1"/>
    <x v="0"/>
    <s v="Waterbury"/>
    <x v="29"/>
    <n v="6708"/>
    <x v="3"/>
    <s v="OFF-BI-10002003"/>
    <x v="1"/>
    <x v="8"/>
    <x v="1393"/>
    <x v="4623"/>
    <n v="2"/>
    <n v="0"/>
    <x v="5477"/>
    <x v="3"/>
    <x v="0"/>
    <n v="0.33333333333333331"/>
    <n v="6.6666666666666666E-2"/>
  </r>
  <r>
    <x v="7744"/>
    <s v="CA-2018-133613"/>
    <x v="26"/>
    <d v="2018-06-22T00:00:00"/>
    <s v="Standard Class"/>
    <s v="CP-12340"/>
    <x v="291"/>
    <x v="1"/>
    <x v="0"/>
    <s v="Waterbury"/>
    <x v="29"/>
    <n v="6708"/>
    <x v="3"/>
    <s v="TEC-PH-10004539"/>
    <x v="2"/>
    <x v="7"/>
    <x v="861"/>
    <x v="5128"/>
    <n v="3"/>
    <n v="0"/>
    <x v="6148"/>
    <x v="3"/>
    <x v="0"/>
    <n v="0.33333333333333331"/>
    <n v="6.6666666666666666E-2"/>
  </r>
  <r>
    <x v="7745"/>
    <s v="CA-2018-133613"/>
    <x v="26"/>
    <d v="2018-06-22T00:00:00"/>
    <s v="Standard Class"/>
    <s v="CP-12340"/>
    <x v="291"/>
    <x v="1"/>
    <x v="0"/>
    <s v="Waterbury"/>
    <x v="29"/>
    <n v="6708"/>
    <x v="3"/>
    <s v="OFF-AR-10003829"/>
    <x v="1"/>
    <x v="6"/>
    <x v="943"/>
    <x v="296"/>
    <n v="3"/>
    <n v="0"/>
    <x v="301"/>
    <x v="3"/>
    <x v="0"/>
    <n v="0.33333333333333331"/>
    <n v="6.6666666666666666E-2"/>
  </r>
  <r>
    <x v="7746"/>
    <s v="CA-2017-109113"/>
    <x v="546"/>
    <d v="2017-12-23T00:00:00"/>
    <s v="Standard Class"/>
    <s v="EK-13795"/>
    <x v="735"/>
    <x v="2"/>
    <x v="0"/>
    <s v="Chicago"/>
    <x v="10"/>
    <n v="60610"/>
    <x v="2"/>
    <s v="TEC-AC-10004761"/>
    <x v="2"/>
    <x v="11"/>
    <x v="786"/>
    <x v="2116"/>
    <n v="2"/>
    <n v="0.2"/>
    <x v="6149"/>
    <x v="2"/>
    <x v="0"/>
    <n v="1"/>
    <n v="0.25"/>
  </r>
  <r>
    <x v="7747"/>
    <s v="CA-2017-156153"/>
    <x v="70"/>
    <d v="2017-06-02T00:00:00"/>
    <s v="Second Class"/>
    <s v="CW-11905"/>
    <x v="194"/>
    <x v="2"/>
    <x v="0"/>
    <s v="Long Beach"/>
    <x v="15"/>
    <n v="11561"/>
    <x v="3"/>
    <s v="OFF-FA-10003472"/>
    <x v="1"/>
    <x v="13"/>
    <x v="243"/>
    <x v="262"/>
    <n v="6"/>
    <n v="0"/>
    <x v="264"/>
    <x v="3"/>
    <x v="0"/>
    <n v="1"/>
    <n v="9.0909090909090912E-2"/>
  </r>
  <r>
    <x v="7748"/>
    <s v="CA-2017-133242"/>
    <x v="652"/>
    <d v="2017-06-24T00:00:00"/>
    <s v="Standard Class"/>
    <s v="KH-16510"/>
    <x v="168"/>
    <x v="0"/>
    <x v="0"/>
    <s v="Arlington"/>
    <x v="17"/>
    <n v="22204"/>
    <x v="0"/>
    <s v="FUR-FU-10003464"/>
    <x v="0"/>
    <x v="5"/>
    <x v="1479"/>
    <x v="4053"/>
    <n v="3"/>
    <n v="0"/>
    <x v="6150"/>
    <x v="0"/>
    <x v="0"/>
    <n v="0.2"/>
    <n v="4.3478260869565216E-2"/>
  </r>
  <r>
    <x v="7749"/>
    <s v="CA-2017-133242"/>
    <x v="652"/>
    <d v="2017-06-24T00:00:00"/>
    <s v="Standard Class"/>
    <s v="KH-16510"/>
    <x v="168"/>
    <x v="0"/>
    <x v="0"/>
    <s v="Arlington"/>
    <x v="17"/>
    <n v="22204"/>
    <x v="0"/>
    <s v="OFF-ST-10003716"/>
    <x v="1"/>
    <x v="4"/>
    <x v="898"/>
    <x v="5129"/>
    <n v="2"/>
    <n v="0"/>
    <x v="6151"/>
    <x v="0"/>
    <x v="0"/>
    <n v="0.2"/>
    <n v="4.3478260869565216E-2"/>
  </r>
  <r>
    <x v="7750"/>
    <s v="CA-2017-133242"/>
    <x v="652"/>
    <d v="2017-06-24T00:00:00"/>
    <s v="Standard Class"/>
    <s v="KH-16510"/>
    <x v="168"/>
    <x v="0"/>
    <x v="0"/>
    <s v="Arlington"/>
    <x v="17"/>
    <n v="22204"/>
    <x v="0"/>
    <s v="OFF-BI-10004002"/>
    <x v="1"/>
    <x v="8"/>
    <x v="154"/>
    <x v="5130"/>
    <n v="2"/>
    <n v="0"/>
    <x v="6152"/>
    <x v="0"/>
    <x v="0"/>
    <n v="0.2"/>
    <n v="4.3478260869565216E-2"/>
  </r>
  <r>
    <x v="7751"/>
    <s v="CA-2017-133242"/>
    <x v="652"/>
    <d v="2017-06-24T00:00:00"/>
    <s v="Standard Class"/>
    <s v="KH-16510"/>
    <x v="168"/>
    <x v="0"/>
    <x v="0"/>
    <s v="Arlington"/>
    <x v="17"/>
    <n v="22204"/>
    <x v="0"/>
    <s v="TEC-PH-10002496"/>
    <x v="2"/>
    <x v="7"/>
    <x v="495"/>
    <x v="5131"/>
    <n v="3"/>
    <n v="0"/>
    <x v="6153"/>
    <x v="0"/>
    <x v="0"/>
    <n v="0.2"/>
    <n v="4.3478260869565216E-2"/>
  </r>
  <r>
    <x v="7752"/>
    <s v="CA-2017-133242"/>
    <x v="652"/>
    <d v="2017-06-24T00:00:00"/>
    <s v="Standard Class"/>
    <s v="KH-16510"/>
    <x v="168"/>
    <x v="0"/>
    <x v="0"/>
    <s v="Arlington"/>
    <x v="17"/>
    <n v="22204"/>
    <x v="0"/>
    <s v="OFF-BI-10004826"/>
    <x v="1"/>
    <x v="8"/>
    <x v="728"/>
    <x v="5132"/>
    <n v="2"/>
    <n v="0"/>
    <x v="6154"/>
    <x v="0"/>
    <x v="0"/>
    <n v="0.2"/>
    <n v="4.3478260869565216E-2"/>
  </r>
  <r>
    <x v="7753"/>
    <s v="CA-2017-158323"/>
    <x v="672"/>
    <d v="2017-12-03T00:00:00"/>
    <s v="First Class"/>
    <s v="AB-10600"/>
    <x v="448"/>
    <x v="1"/>
    <x v="0"/>
    <s v="Jacksonville"/>
    <x v="3"/>
    <n v="28540"/>
    <x v="0"/>
    <s v="FUR-FU-10001546"/>
    <x v="0"/>
    <x v="5"/>
    <x v="1432"/>
    <x v="1232"/>
    <n v="2"/>
    <n v="0.2"/>
    <x v="2566"/>
    <x v="0"/>
    <x v="0"/>
    <n v="1"/>
    <n v="0.125"/>
  </r>
  <r>
    <x v="7754"/>
    <s v="CA-2017-161795"/>
    <x v="379"/>
    <d v="2017-12-23T00:00:00"/>
    <s v="Second Class"/>
    <s v="AH-10075"/>
    <x v="340"/>
    <x v="1"/>
    <x v="0"/>
    <s v="Columbus"/>
    <x v="24"/>
    <n v="43229"/>
    <x v="3"/>
    <s v="OFF-AR-10001919"/>
    <x v="1"/>
    <x v="6"/>
    <x v="862"/>
    <x v="5133"/>
    <n v="2"/>
    <n v="0.2"/>
    <x v="6155"/>
    <x v="3"/>
    <x v="0"/>
    <n v="1"/>
    <n v="0.05"/>
  </r>
  <r>
    <x v="7755"/>
    <s v="CA-2019-100902"/>
    <x v="701"/>
    <d v="2019-11-21T00:00:00"/>
    <s v="Standard Class"/>
    <s v="CK-12595"/>
    <x v="242"/>
    <x v="0"/>
    <x v="0"/>
    <s v="Charlotte"/>
    <x v="3"/>
    <n v="28205"/>
    <x v="0"/>
    <s v="OFF-PA-10002558"/>
    <x v="1"/>
    <x v="10"/>
    <x v="1814"/>
    <x v="5134"/>
    <n v="7"/>
    <n v="0.2"/>
    <x v="6156"/>
    <x v="0"/>
    <x v="0"/>
    <n v="0.5"/>
    <n v="0.04"/>
  </r>
  <r>
    <x v="7756"/>
    <s v="CA-2019-100902"/>
    <x v="701"/>
    <d v="2019-11-21T00:00:00"/>
    <s v="Standard Class"/>
    <s v="CK-12595"/>
    <x v="242"/>
    <x v="0"/>
    <x v="0"/>
    <s v="Charlotte"/>
    <x v="3"/>
    <n v="28205"/>
    <x v="0"/>
    <s v="TEC-AC-10003174"/>
    <x v="2"/>
    <x v="11"/>
    <x v="619"/>
    <x v="5135"/>
    <n v="5"/>
    <n v="0.2"/>
    <x v="6157"/>
    <x v="0"/>
    <x v="0"/>
    <n v="0.5"/>
    <n v="0.04"/>
  </r>
  <r>
    <x v="7757"/>
    <s v="CA-2019-112844"/>
    <x v="38"/>
    <d v="2019-11-16T00:00:00"/>
    <s v="Second Class"/>
    <s v="SP-20620"/>
    <x v="407"/>
    <x v="1"/>
    <x v="0"/>
    <s v="Buffalo"/>
    <x v="15"/>
    <n v="14215"/>
    <x v="3"/>
    <s v="TEC-PH-10003988"/>
    <x v="2"/>
    <x v="7"/>
    <x v="47"/>
    <x v="3582"/>
    <n v="4"/>
    <n v="0"/>
    <x v="6158"/>
    <x v="3"/>
    <x v="0"/>
    <n v="0.5"/>
    <n v="4.1666666666666664E-2"/>
  </r>
  <r>
    <x v="7758"/>
    <s v="CA-2019-112844"/>
    <x v="38"/>
    <d v="2019-11-16T00:00:00"/>
    <s v="Second Class"/>
    <s v="SP-20620"/>
    <x v="407"/>
    <x v="1"/>
    <x v="0"/>
    <s v="Buffalo"/>
    <x v="15"/>
    <n v="14215"/>
    <x v="3"/>
    <s v="FUR-FU-10004845"/>
    <x v="0"/>
    <x v="5"/>
    <x v="1693"/>
    <x v="5136"/>
    <n v="3"/>
    <n v="0"/>
    <x v="6159"/>
    <x v="3"/>
    <x v="0"/>
    <n v="0.5"/>
    <n v="4.1666666666666664E-2"/>
  </r>
  <r>
    <x v="7759"/>
    <s v="CA-2018-158925"/>
    <x v="1057"/>
    <d v="2018-10-28T00:00:00"/>
    <s v="Standard Class"/>
    <s v="JP-15460"/>
    <x v="687"/>
    <x v="1"/>
    <x v="0"/>
    <s v="Houston"/>
    <x v="5"/>
    <n v="77041"/>
    <x v="2"/>
    <s v="OFF-PA-10003072"/>
    <x v="1"/>
    <x v="10"/>
    <x v="927"/>
    <x v="12"/>
    <n v="3"/>
    <n v="0.2"/>
    <x v="12"/>
    <x v="2"/>
    <x v="0"/>
    <n v="1"/>
    <n v="6.6666666666666666E-2"/>
  </r>
  <r>
    <x v="7760"/>
    <s v="CA-2016-155390"/>
    <x v="776"/>
    <d v="2016-12-11T00:00:00"/>
    <s v="Standard Class"/>
    <s v="BG-11035"/>
    <x v="767"/>
    <x v="0"/>
    <x v="0"/>
    <s v="Memphis"/>
    <x v="18"/>
    <n v="38109"/>
    <x v="0"/>
    <s v="OFF-PA-10003641"/>
    <x v="1"/>
    <x v="10"/>
    <x v="947"/>
    <x v="5137"/>
    <n v="2"/>
    <n v="0.2"/>
    <x v="6160"/>
    <x v="0"/>
    <x v="0"/>
    <n v="1"/>
    <n v="8.3333333333333329E-2"/>
  </r>
  <r>
    <x v="7761"/>
    <s v="CA-2019-123071"/>
    <x v="734"/>
    <d v="2019-12-06T00:00:00"/>
    <s v="First Class"/>
    <s v="CC-12550"/>
    <x v="142"/>
    <x v="0"/>
    <x v="0"/>
    <s v="Plano"/>
    <x v="5"/>
    <n v="75023"/>
    <x v="2"/>
    <s v="OFF-PA-10003729"/>
    <x v="1"/>
    <x v="10"/>
    <x v="1139"/>
    <x v="563"/>
    <n v="2"/>
    <n v="0.2"/>
    <x v="572"/>
    <x v="2"/>
    <x v="0"/>
    <n v="1"/>
    <n v="0.25"/>
  </r>
  <r>
    <x v="7762"/>
    <s v="CA-2019-156391"/>
    <x v="986"/>
    <d v="2019-09-28T00:00:00"/>
    <s v="First Class"/>
    <s v="SL-20155"/>
    <x v="359"/>
    <x v="2"/>
    <x v="0"/>
    <s v="Salem"/>
    <x v="21"/>
    <n v="97301"/>
    <x v="1"/>
    <s v="OFF-AR-10003251"/>
    <x v="1"/>
    <x v="6"/>
    <x v="1050"/>
    <x v="5138"/>
    <n v="1"/>
    <n v="0.2"/>
    <x v="6161"/>
    <x v="1"/>
    <x v="1"/>
    <n v="1"/>
    <n v="0.1111111111111111"/>
  </r>
  <r>
    <x v="7763"/>
    <s v="CA-2017-103093"/>
    <x v="302"/>
    <d v="2017-02-07T00:00:00"/>
    <s v="Standard Class"/>
    <s v="FO-14305"/>
    <x v="383"/>
    <x v="0"/>
    <x v="0"/>
    <s v="Columbus"/>
    <x v="32"/>
    <n v="31907"/>
    <x v="0"/>
    <s v="OFF-EN-10003286"/>
    <x v="1"/>
    <x v="12"/>
    <x v="153"/>
    <x v="5139"/>
    <n v="9"/>
    <n v="0"/>
    <x v="6162"/>
    <x v="0"/>
    <x v="0"/>
    <n v="1"/>
    <n v="6.6666666666666666E-2"/>
  </r>
  <r>
    <x v="7764"/>
    <s v="US-2019-118941"/>
    <x v="801"/>
    <d v="2019-08-12T00:00:00"/>
    <s v="Same Day"/>
    <s v="BB-11545"/>
    <x v="179"/>
    <x v="1"/>
    <x v="0"/>
    <s v="Columbia"/>
    <x v="39"/>
    <n v="21044"/>
    <x v="3"/>
    <s v="OFF-AR-10004078"/>
    <x v="1"/>
    <x v="6"/>
    <x v="512"/>
    <x v="255"/>
    <n v="3"/>
    <n v="0"/>
    <x v="2961"/>
    <x v="3"/>
    <x v="0"/>
    <n v="0.33333333333333331"/>
    <n v="0.05"/>
  </r>
  <r>
    <x v="7765"/>
    <s v="US-2019-118941"/>
    <x v="801"/>
    <d v="2019-08-12T00:00:00"/>
    <s v="Same Day"/>
    <s v="BB-11545"/>
    <x v="179"/>
    <x v="1"/>
    <x v="0"/>
    <s v="Columbia"/>
    <x v="39"/>
    <n v="21044"/>
    <x v="3"/>
    <s v="FUR-CH-10002331"/>
    <x v="0"/>
    <x v="1"/>
    <x v="407"/>
    <x v="5140"/>
    <n v="5"/>
    <n v="0"/>
    <x v="6163"/>
    <x v="3"/>
    <x v="0"/>
    <n v="0.33333333333333331"/>
    <n v="0.05"/>
  </r>
  <r>
    <x v="7766"/>
    <s v="US-2019-118941"/>
    <x v="801"/>
    <d v="2019-08-12T00:00:00"/>
    <s v="Same Day"/>
    <s v="BB-11545"/>
    <x v="179"/>
    <x v="1"/>
    <x v="0"/>
    <s v="Columbia"/>
    <x v="39"/>
    <n v="21044"/>
    <x v="3"/>
    <s v="OFF-AR-10001953"/>
    <x v="1"/>
    <x v="6"/>
    <x v="400"/>
    <x v="5141"/>
    <n v="5"/>
    <n v="0"/>
    <x v="6164"/>
    <x v="3"/>
    <x v="0"/>
    <n v="0.33333333333333331"/>
    <n v="0.05"/>
  </r>
  <r>
    <x v="7767"/>
    <s v="CA-2017-169299"/>
    <x v="252"/>
    <d v="2017-08-26T00:00:00"/>
    <s v="First Class"/>
    <s v="DO-13435"/>
    <x v="157"/>
    <x v="0"/>
    <x v="0"/>
    <s v="Portland"/>
    <x v="21"/>
    <n v="97206"/>
    <x v="1"/>
    <s v="OFF-AR-10002053"/>
    <x v="1"/>
    <x v="6"/>
    <x v="79"/>
    <x v="489"/>
    <n v="3"/>
    <n v="0.2"/>
    <x v="500"/>
    <x v="1"/>
    <x v="0"/>
    <n v="1"/>
    <n v="7.6923076923076927E-2"/>
  </r>
  <r>
    <x v="7768"/>
    <s v="CA-2019-154088"/>
    <x v="105"/>
    <d v="2019-11-17T00:00:00"/>
    <s v="Standard Class"/>
    <s v="LB-16735"/>
    <x v="445"/>
    <x v="0"/>
    <x v="0"/>
    <s v="Tallahassee"/>
    <x v="2"/>
    <n v="32303"/>
    <x v="0"/>
    <s v="OFF-PA-10003651"/>
    <x v="1"/>
    <x v="10"/>
    <x v="652"/>
    <x v="3059"/>
    <n v="5"/>
    <n v="0.2"/>
    <x v="3422"/>
    <x v="0"/>
    <x v="0"/>
    <n v="1"/>
    <n v="0.33333333333333331"/>
  </r>
  <r>
    <x v="7769"/>
    <s v="CA-2018-155978"/>
    <x v="1147"/>
    <d v="2018-08-01T00:00:00"/>
    <s v="Same Day"/>
    <s v="TS-21205"/>
    <x v="131"/>
    <x v="1"/>
    <x v="0"/>
    <s v="Riverside"/>
    <x v="1"/>
    <n v="92503"/>
    <x v="1"/>
    <s v="TEC-PH-10002885"/>
    <x v="2"/>
    <x v="7"/>
    <x v="1136"/>
    <x v="5142"/>
    <n v="2"/>
    <n v="0.2"/>
    <x v="6165"/>
    <x v="1"/>
    <x v="0"/>
    <n v="0.5"/>
    <n v="5.2631578947368418E-2"/>
  </r>
  <r>
    <x v="7770"/>
    <s v="CA-2018-155978"/>
    <x v="1147"/>
    <d v="2018-08-01T00:00:00"/>
    <s v="Same Day"/>
    <s v="TS-21205"/>
    <x v="131"/>
    <x v="1"/>
    <x v="0"/>
    <s v="Riverside"/>
    <x v="1"/>
    <n v="92503"/>
    <x v="1"/>
    <s v="OFF-AP-10002892"/>
    <x v="1"/>
    <x v="9"/>
    <x v="9"/>
    <x v="5143"/>
    <n v="2"/>
    <n v="0"/>
    <x v="6166"/>
    <x v="1"/>
    <x v="0"/>
    <n v="0.5"/>
    <n v="5.2631578947368418E-2"/>
  </r>
  <r>
    <x v="7771"/>
    <s v="CA-2018-108196"/>
    <x v="881"/>
    <d v="2018-12-02T00:00:00"/>
    <s v="Standard Class"/>
    <s v="CS-12505"/>
    <x v="473"/>
    <x v="0"/>
    <x v="0"/>
    <s v="Lancaster"/>
    <x v="24"/>
    <n v="43130"/>
    <x v="3"/>
    <s v="OFF-BI-10000545"/>
    <x v="1"/>
    <x v="8"/>
    <x v="692"/>
    <x v="5144"/>
    <n v="2"/>
    <n v="0.7"/>
    <x v="6167"/>
    <x v="3"/>
    <x v="0"/>
    <n v="0.33333333333333331"/>
    <n v="0.1111111111111111"/>
  </r>
  <r>
    <x v="7772"/>
    <s v="CA-2018-108196"/>
    <x v="881"/>
    <d v="2018-12-02T00:00:00"/>
    <s v="Standard Class"/>
    <s v="CS-12505"/>
    <x v="473"/>
    <x v="0"/>
    <x v="0"/>
    <s v="Lancaster"/>
    <x v="24"/>
    <n v="43130"/>
    <x v="3"/>
    <s v="TEC-MA-10000418"/>
    <x v="2"/>
    <x v="15"/>
    <x v="1485"/>
    <x v="5145"/>
    <n v="5"/>
    <n v="0.7"/>
    <x v="6168"/>
    <x v="3"/>
    <x v="0"/>
    <n v="0.33333333333333331"/>
    <n v="0.1111111111111111"/>
  </r>
  <r>
    <x v="7773"/>
    <s v="CA-2018-108196"/>
    <x v="881"/>
    <d v="2018-12-02T00:00:00"/>
    <s v="Standard Class"/>
    <s v="CS-12505"/>
    <x v="473"/>
    <x v="0"/>
    <x v="0"/>
    <s v="Lancaster"/>
    <x v="24"/>
    <n v="43130"/>
    <x v="3"/>
    <s v="TEC-AC-10000926"/>
    <x v="2"/>
    <x v="11"/>
    <x v="1815"/>
    <x v="5146"/>
    <n v="3"/>
    <n v="0.2"/>
    <x v="2974"/>
    <x v="3"/>
    <x v="0"/>
    <n v="0.33333333333333331"/>
    <n v="0.1111111111111111"/>
  </r>
  <r>
    <x v="7774"/>
    <s v="CA-2018-152800"/>
    <x v="1172"/>
    <d v="2018-04-15T00:00:00"/>
    <s v="First Class"/>
    <s v="SP-20920"/>
    <x v="727"/>
    <x v="0"/>
    <x v="0"/>
    <s v="San Francisco"/>
    <x v="1"/>
    <n v="94109"/>
    <x v="1"/>
    <s v="OFF-EN-10001509"/>
    <x v="1"/>
    <x v="12"/>
    <x v="29"/>
    <x v="5147"/>
    <n v="3"/>
    <n v="0"/>
    <x v="6169"/>
    <x v="1"/>
    <x v="0"/>
    <n v="1"/>
    <n v="7.1428571428571425E-2"/>
  </r>
  <r>
    <x v="7775"/>
    <s v="CA-2016-166961"/>
    <x v="422"/>
    <d v="2016-12-31T00:00:00"/>
    <s v="Standard Class"/>
    <s v="CD-12790"/>
    <x v="522"/>
    <x v="2"/>
    <x v="0"/>
    <s v="Moreno Valley"/>
    <x v="1"/>
    <n v="92553"/>
    <x v="1"/>
    <s v="OFF-AP-10001366"/>
    <x v="1"/>
    <x v="9"/>
    <x v="360"/>
    <x v="5148"/>
    <n v="1"/>
    <n v="0"/>
    <x v="6170"/>
    <x v="1"/>
    <x v="0"/>
    <n v="0.25"/>
    <n v="6.6666666666666666E-2"/>
  </r>
  <r>
    <x v="7776"/>
    <s v="CA-2016-166961"/>
    <x v="422"/>
    <d v="2016-12-31T00:00:00"/>
    <s v="Standard Class"/>
    <s v="CD-12790"/>
    <x v="522"/>
    <x v="2"/>
    <x v="0"/>
    <s v="Moreno Valley"/>
    <x v="1"/>
    <n v="92553"/>
    <x v="1"/>
    <s v="OFF-FA-10003485"/>
    <x v="1"/>
    <x v="13"/>
    <x v="128"/>
    <x v="2007"/>
    <n v="3"/>
    <n v="0"/>
    <x v="6171"/>
    <x v="1"/>
    <x v="0"/>
    <n v="0.25"/>
    <n v="6.6666666666666666E-2"/>
  </r>
  <r>
    <x v="7777"/>
    <s v="CA-2016-166961"/>
    <x v="422"/>
    <d v="2016-12-31T00:00:00"/>
    <s v="Standard Class"/>
    <s v="CD-12790"/>
    <x v="522"/>
    <x v="2"/>
    <x v="0"/>
    <s v="Moreno Valley"/>
    <x v="1"/>
    <n v="92553"/>
    <x v="1"/>
    <s v="OFF-ST-10004507"/>
    <x v="1"/>
    <x v="4"/>
    <x v="457"/>
    <x v="492"/>
    <n v="3"/>
    <n v="0"/>
    <x v="503"/>
    <x v="1"/>
    <x v="0"/>
    <n v="0.25"/>
    <n v="6.6666666666666666E-2"/>
  </r>
  <r>
    <x v="7778"/>
    <s v="CA-2016-166961"/>
    <x v="422"/>
    <d v="2016-12-31T00:00:00"/>
    <s v="Standard Class"/>
    <s v="CD-12790"/>
    <x v="522"/>
    <x v="2"/>
    <x v="0"/>
    <s v="Moreno Valley"/>
    <x v="1"/>
    <n v="92553"/>
    <x v="1"/>
    <s v="OFF-BI-10002353"/>
    <x v="1"/>
    <x v="8"/>
    <x v="1077"/>
    <x v="5149"/>
    <n v="3"/>
    <n v="0.2"/>
    <x v="6172"/>
    <x v="1"/>
    <x v="0"/>
    <n v="0.25"/>
    <n v="6.6666666666666666E-2"/>
  </r>
  <r>
    <x v="7779"/>
    <s v="CA-2018-139381"/>
    <x v="724"/>
    <d v="2018-04-22T00:00:00"/>
    <s v="Standard Class"/>
    <s v="RF-19840"/>
    <x v="167"/>
    <x v="0"/>
    <x v="0"/>
    <s v="Chesapeake"/>
    <x v="17"/>
    <n v="23320"/>
    <x v="0"/>
    <s v="OFF-AP-10001271"/>
    <x v="1"/>
    <x v="9"/>
    <x v="474"/>
    <x v="2631"/>
    <n v="4"/>
    <n v="0"/>
    <x v="6173"/>
    <x v="0"/>
    <x v="0"/>
    <n v="0.5"/>
    <n v="9.0909090909090912E-2"/>
  </r>
  <r>
    <x v="7780"/>
    <s v="CA-2018-139381"/>
    <x v="724"/>
    <d v="2018-04-22T00:00:00"/>
    <s v="Standard Class"/>
    <s v="RF-19840"/>
    <x v="167"/>
    <x v="0"/>
    <x v="0"/>
    <s v="Chesapeake"/>
    <x v="17"/>
    <n v="23320"/>
    <x v="0"/>
    <s v="TEC-PH-10004924"/>
    <x v="2"/>
    <x v="7"/>
    <x v="1165"/>
    <x v="5150"/>
    <n v="4"/>
    <n v="0"/>
    <x v="6174"/>
    <x v="0"/>
    <x v="0"/>
    <n v="0.5"/>
    <n v="9.0909090909090912E-2"/>
  </r>
  <r>
    <x v="7781"/>
    <s v="CA-2017-132136"/>
    <x v="936"/>
    <d v="2017-03-12T00:00:00"/>
    <s v="Standard Class"/>
    <s v="FO-14305"/>
    <x v="383"/>
    <x v="0"/>
    <x v="0"/>
    <s v="Chicago"/>
    <x v="10"/>
    <n v="60623"/>
    <x v="2"/>
    <s v="OFF-BI-10002706"/>
    <x v="1"/>
    <x v="8"/>
    <x v="276"/>
    <x v="841"/>
    <n v="3"/>
    <n v="0.8"/>
    <x v="872"/>
    <x v="2"/>
    <x v="0"/>
    <n v="1"/>
    <n v="6.6666666666666666E-2"/>
  </r>
  <r>
    <x v="7782"/>
    <s v="CA-2018-162236"/>
    <x v="254"/>
    <d v="2018-11-06T00:00:00"/>
    <s v="Second Class"/>
    <s v="ER-13855"/>
    <x v="45"/>
    <x v="1"/>
    <x v="0"/>
    <s v="Charlotte"/>
    <x v="3"/>
    <n v="28205"/>
    <x v="0"/>
    <s v="OFF-ST-10003442"/>
    <x v="1"/>
    <x v="4"/>
    <x v="86"/>
    <x v="3496"/>
    <n v="2"/>
    <n v="0.2"/>
    <x v="3978"/>
    <x v="0"/>
    <x v="0"/>
    <n v="0.33333333333333331"/>
    <n v="0.2"/>
  </r>
  <r>
    <x v="7783"/>
    <s v="CA-2018-162236"/>
    <x v="254"/>
    <d v="2018-11-06T00:00:00"/>
    <s v="Second Class"/>
    <s v="ER-13855"/>
    <x v="45"/>
    <x v="1"/>
    <x v="0"/>
    <s v="Charlotte"/>
    <x v="3"/>
    <n v="28205"/>
    <x v="0"/>
    <s v="FUR-TA-10002533"/>
    <x v="0"/>
    <x v="3"/>
    <x v="277"/>
    <x v="5151"/>
    <n v="10"/>
    <n v="0.4"/>
    <x v="6175"/>
    <x v="0"/>
    <x v="0"/>
    <n v="0.33333333333333331"/>
    <n v="0.2"/>
  </r>
  <r>
    <x v="7784"/>
    <s v="CA-2018-162236"/>
    <x v="254"/>
    <d v="2018-11-06T00:00:00"/>
    <s v="Second Class"/>
    <s v="ER-13855"/>
    <x v="45"/>
    <x v="1"/>
    <x v="0"/>
    <s v="Charlotte"/>
    <x v="3"/>
    <n v="28205"/>
    <x v="0"/>
    <s v="OFF-SU-10003505"/>
    <x v="1"/>
    <x v="14"/>
    <x v="413"/>
    <x v="442"/>
    <n v="2"/>
    <n v="0.2"/>
    <x v="453"/>
    <x v="0"/>
    <x v="0"/>
    <n v="0.33333333333333331"/>
    <n v="0.2"/>
  </r>
  <r>
    <x v="7785"/>
    <s v="US-2016-111353"/>
    <x v="503"/>
    <d v="2016-12-06T00:00:00"/>
    <s v="Standard Class"/>
    <s v="PB-19150"/>
    <x v="171"/>
    <x v="0"/>
    <x v="0"/>
    <s v="New York City"/>
    <x v="15"/>
    <n v="10009"/>
    <x v="3"/>
    <s v="OFF-LA-10002762"/>
    <x v="1"/>
    <x v="2"/>
    <x v="49"/>
    <x v="2989"/>
    <n v="2"/>
    <n v="0"/>
    <x v="3335"/>
    <x v="3"/>
    <x v="0"/>
    <n v="1"/>
    <n v="9.0909090909090912E-2"/>
  </r>
  <r>
    <x v="7786"/>
    <s v="US-2018-117037"/>
    <x v="624"/>
    <d v="2018-05-20T00:00:00"/>
    <s v="First Class"/>
    <s v="LW-17215"/>
    <x v="560"/>
    <x v="0"/>
    <x v="0"/>
    <s v="Chicago"/>
    <x v="10"/>
    <n v="60653"/>
    <x v="2"/>
    <s v="OFF-BI-10000279"/>
    <x v="1"/>
    <x v="8"/>
    <x v="1774"/>
    <x v="5152"/>
    <n v="1"/>
    <n v="0.8"/>
    <x v="6176"/>
    <x v="2"/>
    <x v="0"/>
    <n v="0.25"/>
    <n v="6.6666666666666666E-2"/>
  </r>
  <r>
    <x v="7787"/>
    <s v="US-2018-117037"/>
    <x v="624"/>
    <d v="2018-05-20T00:00:00"/>
    <s v="First Class"/>
    <s v="LW-17215"/>
    <x v="560"/>
    <x v="0"/>
    <x v="0"/>
    <s v="Chicago"/>
    <x v="10"/>
    <n v="60653"/>
    <x v="2"/>
    <s v="OFF-FA-10000936"/>
    <x v="1"/>
    <x v="13"/>
    <x v="1307"/>
    <x v="5153"/>
    <n v="3"/>
    <n v="0.2"/>
    <x v="6177"/>
    <x v="2"/>
    <x v="0"/>
    <n v="0.25"/>
    <n v="6.6666666666666666E-2"/>
  </r>
  <r>
    <x v="7788"/>
    <s v="US-2018-117037"/>
    <x v="624"/>
    <d v="2018-05-20T00:00:00"/>
    <s v="First Class"/>
    <s v="LW-17215"/>
    <x v="560"/>
    <x v="0"/>
    <x v="0"/>
    <s v="Chicago"/>
    <x v="10"/>
    <n v="60653"/>
    <x v="2"/>
    <s v="FUR-FU-10004973"/>
    <x v="0"/>
    <x v="5"/>
    <x v="1143"/>
    <x v="1832"/>
    <n v="3"/>
    <n v="0.6"/>
    <x v="1963"/>
    <x v="2"/>
    <x v="0"/>
    <n v="0.25"/>
    <n v="6.6666666666666666E-2"/>
  </r>
  <r>
    <x v="7789"/>
    <s v="US-2018-117037"/>
    <x v="624"/>
    <d v="2018-05-20T00:00:00"/>
    <s v="First Class"/>
    <s v="LW-17215"/>
    <x v="560"/>
    <x v="0"/>
    <x v="0"/>
    <s v="Chicago"/>
    <x v="10"/>
    <n v="60653"/>
    <x v="2"/>
    <s v="OFF-PA-10000791"/>
    <x v="1"/>
    <x v="10"/>
    <x v="1433"/>
    <x v="5154"/>
    <n v="8"/>
    <n v="0.2"/>
    <x v="6178"/>
    <x v="2"/>
    <x v="0"/>
    <n v="0.25"/>
    <n v="6.6666666666666666E-2"/>
  </r>
  <r>
    <x v="7790"/>
    <s v="CA-2019-160801"/>
    <x v="20"/>
    <d v="2019-09-19T00:00:00"/>
    <s v="Same Day"/>
    <s v="FG-14260"/>
    <x v="435"/>
    <x v="2"/>
    <x v="0"/>
    <s v="Philadelphia"/>
    <x v="9"/>
    <n v="19120"/>
    <x v="3"/>
    <s v="OFF-BI-10001132"/>
    <x v="1"/>
    <x v="8"/>
    <x v="636"/>
    <x v="5155"/>
    <n v="3"/>
    <n v="0.7"/>
    <x v="6179"/>
    <x v="3"/>
    <x v="0"/>
    <n v="1"/>
    <n v="9.0909090909090912E-2"/>
  </r>
  <r>
    <x v="7791"/>
    <s v="CA-2018-108364"/>
    <x v="1054"/>
    <d v="2018-12-24T00:00:00"/>
    <s v="Standard Class"/>
    <s v="BP-11050"/>
    <x v="771"/>
    <x v="1"/>
    <x v="0"/>
    <s v="Chicago"/>
    <x v="10"/>
    <n v="60623"/>
    <x v="2"/>
    <s v="OFF-BI-10002012"/>
    <x v="1"/>
    <x v="8"/>
    <x v="749"/>
    <x v="5156"/>
    <n v="5"/>
    <n v="0.8"/>
    <x v="6180"/>
    <x v="2"/>
    <x v="0"/>
    <n v="1"/>
    <n v="0.14285714285714285"/>
  </r>
  <r>
    <x v="7792"/>
    <s v="CA-2019-169362"/>
    <x v="386"/>
    <d v="2019-10-15T00:00:00"/>
    <s v="First Class"/>
    <s v="SP-20860"/>
    <x v="133"/>
    <x v="1"/>
    <x v="0"/>
    <s v="Dallas"/>
    <x v="5"/>
    <n v="75217"/>
    <x v="2"/>
    <s v="TEC-AC-10001383"/>
    <x v="2"/>
    <x v="11"/>
    <x v="606"/>
    <x v="3936"/>
    <n v="2"/>
    <n v="0.2"/>
    <x v="6181"/>
    <x v="2"/>
    <x v="0"/>
    <n v="1"/>
    <n v="4.1666666666666664E-2"/>
  </r>
  <r>
    <x v="7793"/>
    <s v="CA-2017-127481"/>
    <x v="295"/>
    <d v="2017-12-15T00:00:00"/>
    <s v="Second Class"/>
    <s v="JD-15895"/>
    <x v="63"/>
    <x v="1"/>
    <x v="0"/>
    <s v="Las Vegas"/>
    <x v="33"/>
    <n v="89115"/>
    <x v="1"/>
    <s v="OFF-PA-10002036"/>
    <x v="1"/>
    <x v="10"/>
    <x v="329"/>
    <x v="56"/>
    <n v="5"/>
    <n v="0"/>
    <x v="6182"/>
    <x v="1"/>
    <x v="0"/>
    <n v="0.5"/>
    <n v="3.125E-2"/>
  </r>
  <r>
    <x v="7794"/>
    <s v="CA-2017-127481"/>
    <x v="295"/>
    <d v="2017-12-15T00:00:00"/>
    <s v="Second Class"/>
    <s v="JD-15895"/>
    <x v="63"/>
    <x v="1"/>
    <x v="0"/>
    <s v="Las Vegas"/>
    <x v="33"/>
    <n v="89115"/>
    <x v="1"/>
    <s v="OFF-PA-10002377"/>
    <x v="1"/>
    <x v="10"/>
    <x v="127"/>
    <x v="3118"/>
    <n v="2"/>
    <n v="0"/>
    <x v="3500"/>
    <x v="1"/>
    <x v="0"/>
    <n v="0.5"/>
    <n v="3.125E-2"/>
  </r>
  <r>
    <x v="7795"/>
    <s v="CA-2017-112711"/>
    <x v="984"/>
    <d v="2017-07-18T00:00:00"/>
    <s v="Standard Class"/>
    <s v="FM-14380"/>
    <x v="248"/>
    <x v="0"/>
    <x v="0"/>
    <s v="Amarillo"/>
    <x v="5"/>
    <n v="79109"/>
    <x v="2"/>
    <s v="TEC-PH-10000526"/>
    <x v="2"/>
    <x v="7"/>
    <x v="1472"/>
    <x v="5157"/>
    <n v="4"/>
    <n v="0.2"/>
    <x v="6183"/>
    <x v="2"/>
    <x v="0"/>
    <n v="1"/>
    <n v="7.1428571428571425E-2"/>
  </r>
  <r>
    <x v="7796"/>
    <s v="US-2017-145121"/>
    <x v="653"/>
    <d v="2017-10-06T00:00:00"/>
    <s v="Standard Class"/>
    <s v="MP-17965"/>
    <x v="172"/>
    <x v="1"/>
    <x v="0"/>
    <s v="Middletown"/>
    <x v="29"/>
    <n v="6457"/>
    <x v="3"/>
    <s v="OFF-BI-10001078"/>
    <x v="1"/>
    <x v="8"/>
    <x v="61"/>
    <x v="5158"/>
    <n v="5"/>
    <n v="0"/>
    <x v="6184"/>
    <x v="3"/>
    <x v="0"/>
    <n v="1"/>
    <n v="0.05"/>
  </r>
  <r>
    <x v="7797"/>
    <s v="CA-2019-166184"/>
    <x v="668"/>
    <d v="2019-03-27T00:00:00"/>
    <s v="First Class"/>
    <s v="HR-14830"/>
    <x v="403"/>
    <x v="1"/>
    <x v="0"/>
    <s v="New York City"/>
    <x v="15"/>
    <n v="10035"/>
    <x v="3"/>
    <s v="OFF-EN-10004483"/>
    <x v="1"/>
    <x v="12"/>
    <x v="1344"/>
    <x v="5159"/>
    <n v="3"/>
    <n v="0"/>
    <x v="6185"/>
    <x v="3"/>
    <x v="0"/>
    <n v="0.33333333333333331"/>
    <n v="7.1428571428571425E-2"/>
  </r>
  <r>
    <x v="7798"/>
    <s v="CA-2019-166184"/>
    <x v="668"/>
    <d v="2019-03-27T00:00:00"/>
    <s v="First Class"/>
    <s v="HR-14830"/>
    <x v="403"/>
    <x v="1"/>
    <x v="0"/>
    <s v="New York City"/>
    <x v="15"/>
    <n v="10035"/>
    <x v="3"/>
    <s v="TEC-PH-10002624"/>
    <x v="2"/>
    <x v="7"/>
    <x v="1135"/>
    <x v="5160"/>
    <n v="1"/>
    <n v="0"/>
    <x v="6186"/>
    <x v="3"/>
    <x v="0"/>
    <n v="0.33333333333333331"/>
    <n v="7.1428571428571425E-2"/>
  </r>
  <r>
    <x v="7799"/>
    <s v="CA-2019-166184"/>
    <x v="668"/>
    <d v="2019-03-27T00:00:00"/>
    <s v="First Class"/>
    <s v="HR-14830"/>
    <x v="403"/>
    <x v="1"/>
    <x v="0"/>
    <s v="New York City"/>
    <x v="15"/>
    <n v="10035"/>
    <x v="3"/>
    <s v="FUR-CH-10003396"/>
    <x v="0"/>
    <x v="1"/>
    <x v="390"/>
    <x v="418"/>
    <n v="3"/>
    <n v="0.1"/>
    <x v="428"/>
    <x v="3"/>
    <x v="0"/>
    <n v="0.33333333333333331"/>
    <n v="7.1428571428571425E-2"/>
  </r>
  <r>
    <x v="7800"/>
    <s v="CA-2019-157413"/>
    <x v="702"/>
    <d v="2019-06-06T00:00:00"/>
    <s v="Standard Class"/>
    <s v="BW-11065"/>
    <x v="768"/>
    <x v="0"/>
    <x v="0"/>
    <s v="Philadelphia"/>
    <x v="9"/>
    <n v="19120"/>
    <x v="3"/>
    <s v="OFF-ST-10002756"/>
    <x v="1"/>
    <x v="4"/>
    <x v="273"/>
    <x v="5161"/>
    <n v="3"/>
    <n v="0.2"/>
    <x v="6187"/>
    <x v="3"/>
    <x v="0"/>
    <n v="1"/>
    <n v="0.33333333333333331"/>
  </r>
  <r>
    <x v="7801"/>
    <s v="CA-2016-143637"/>
    <x v="977"/>
    <d v="2016-03-29T00:00:00"/>
    <s v="Second Class"/>
    <s v="MS-17710"/>
    <x v="384"/>
    <x v="0"/>
    <x v="0"/>
    <s v="Fresno"/>
    <x v="1"/>
    <n v="93727"/>
    <x v="1"/>
    <s v="FUR-FU-10002813"/>
    <x v="0"/>
    <x v="5"/>
    <x v="1691"/>
    <x v="586"/>
    <n v="2"/>
    <n v="0"/>
    <x v="6188"/>
    <x v="1"/>
    <x v="0"/>
    <n v="1"/>
    <n v="6.6666666666666666E-2"/>
  </r>
  <r>
    <x v="7802"/>
    <s v="CA-2017-102260"/>
    <x v="357"/>
    <d v="2017-09-26T00:00:00"/>
    <s v="Standard Class"/>
    <s v="SJ-20125"/>
    <x v="319"/>
    <x v="2"/>
    <x v="0"/>
    <s v="Franklin"/>
    <x v="18"/>
    <n v="37064"/>
    <x v="0"/>
    <s v="OFF-LA-10003714"/>
    <x v="1"/>
    <x v="2"/>
    <x v="1157"/>
    <x v="5162"/>
    <n v="4"/>
    <n v="0.2"/>
    <x v="6189"/>
    <x v="0"/>
    <x v="0"/>
    <n v="0.2"/>
    <n v="4.1666666666666664E-2"/>
  </r>
  <r>
    <x v="7803"/>
    <s v="CA-2017-102260"/>
    <x v="357"/>
    <d v="2017-09-26T00:00:00"/>
    <s v="Standard Class"/>
    <s v="SJ-20125"/>
    <x v="319"/>
    <x v="2"/>
    <x v="0"/>
    <s v="Franklin"/>
    <x v="18"/>
    <n v="37064"/>
    <x v="0"/>
    <s v="OFF-ST-10003716"/>
    <x v="1"/>
    <x v="4"/>
    <x v="898"/>
    <x v="2966"/>
    <n v="4"/>
    <n v="0.2"/>
    <x v="3310"/>
    <x v="0"/>
    <x v="0"/>
    <n v="0.2"/>
    <n v="4.1666666666666664E-2"/>
  </r>
  <r>
    <x v="7804"/>
    <s v="CA-2017-102260"/>
    <x v="357"/>
    <d v="2017-09-26T00:00:00"/>
    <s v="Standard Class"/>
    <s v="SJ-20125"/>
    <x v="319"/>
    <x v="2"/>
    <x v="0"/>
    <s v="Franklin"/>
    <x v="18"/>
    <n v="37064"/>
    <x v="0"/>
    <s v="OFF-ST-10002289"/>
    <x v="1"/>
    <x v="4"/>
    <x v="960"/>
    <x v="5163"/>
    <n v="1"/>
    <n v="0.2"/>
    <x v="6190"/>
    <x v="0"/>
    <x v="0"/>
    <n v="0.2"/>
    <n v="4.1666666666666664E-2"/>
  </r>
  <r>
    <x v="7805"/>
    <s v="CA-2017-102260"/>
    <x v="357"/>
    <d v="2017-09-26T00:00:00"/>
    <s v="Standard Class"/>
    <s v="SJ-20125"/>
    <x v="319"/>
    <x v="2"/>
    <x v="0"/>
    <s v="Franklin"/>
    <x v="18"/>
    <n v="37064"/>
    <x v="0"/>
    <s v="OFF-AR-10001315"/>
    <x v="1"/>
    <x v="6"/>
    <x v="1029"/>
    <x v="1881"/>
    <n v="2"/>
    <n v="0.2"/>
    <x v="6191"/>
    <x v="0"/>
    <x v="0"/>
    <n v="0.2"/>
    <n v="4.1666666666666664E-2"/>
  </r>
  <r>
    <x v="7806"/>
    <s v="CA-2017-102260"/>
    <x v="357"/>
    <d v="2017-09-26T00:00:00"/>
    <s v="Standard Class"/>
    <s v="SJ-20125"/>
    <x v="319"/>
    <x v="2"/>
    <x v="0"/>
    <s v="Franklin"/>
    <x v="18"/>
    <n v="37064"/>
    <x v="0"/>
    <s v="OFF-BI-10000042"/>
    <x v="1"/>
    <x v="8"/>
    <x v="954"/>
    <x v="2234"/>
    <n v="2"/>
    <n v="0.7"/>
    <x v="6192"/>
    <x v="0"/>
    <x v="0"/>
    <n v="0.2"/>
    <n v="4.1666666666666664E-2"/>
  </r>
  <r>
    <x v="7807"/>
    <s v="US-2018-137295"/>
    <x v="1134"/>
    <d v="2018-01-13T00:00:00"/>
    <s v="Standard Class"/>
    <s v="VS-21820"/>
    <x v="745"/>
    <x v="0"/>
    <x v="0"/>
    <s v="Raleigh"/>
    <x v="3"/>
    <n v="27604"/>
    <x v="0"/>
    <s v="OFF-BI-10004236"/>
    <x v="1"/>
    <x v="8"/>
    <x v="900"/>
    <x v="5164"/>
    <n v="7"/>
    <n v="0.7"/>
    <x v="6193"/>
    <x v="0"/>
    <x v="0"/>
    <n v="0.33333333333333331"/>
    <n v="0.125"/>
  </r>
  <r>
    <x v="7808"/>
    <s v="US-2018-137295"/>
    <x v="1134"/>
    <d v="2018-01-13T00:00:00"/>
    <s v="Standard Class"/>
    <s v="VS-21820"/>
    <x v="745"/>
    <x v="0"/>
    <x v="0"/>
    <s v="Raleigh"/>
    <x v="3"/>
    <n v="27604"/>
    <x v="0"/>
    <s v="OFF-AR-10001955"/>
    <x v="1"/>
    <x v="6"/>
    <x v="1030"/>
    <x v="1662"/>
    <n v="3"/>
    <n v="0.2"/>
    <x v="6194"/>
    <x v="0"/>
    <x v="0"/>
    <n v="0.33333333333333331"/>
    <n v="0.125"/>
  </r>
  <r>
    <x v="7809"/>
    <s v="US-2018-137295"/>
    <x v="1134"/>
    <d v="2018-01-13T00:00:00"/>
    <s v="Standard Class"/>
    <s v="VS-21820"/>
    <x v="745"/>
    <x v="0"/>
    <x v="0"/>
    <s v="Raleigh"/>
    <x v="3"/>
    <n v="27604"/>
    <x v="0"/>
    <s v="TEC-PH-10004080"/>
    <x v="2"/>
    <x v="7"/>
    <x v="1777"/>
    <x v="3034"/>
    <n v="2"/>
    <n v="0.2"/>
    <x v="6195"/>
    <x v="0"/>
    <x v="0"/>
    <n v="0.33333333333333331"/>
    <n v="0.125"/>
  </r>
  <r>
    <x v="7810"/>
    <s v="CA-2018-134334"/>
    <x v="1173"/>
    <d v="2018-02-15T00:00:00"/>
    <s v="First Class"/>
    <s v="DK-13090"/>
    <x v="54"/>
    <x v="0"/>
    <x v="0"/>
    <s v="Clinton"/>
    <x v="39"/>
    <n v="20735"/>
    <x v="3"/>
    <s v="OFF-PA-10000791"/>
    <x v="1"/>
    <x v="10"/>
    <x v="1433"/>
    <x v="5165"/>
    <n v="1"/>
    <n v="0"/>
    <x v="6196"/>
    <x v="3"/>
    <x v="0"/>
    <n v="0.25"/>
    <n v="7.6923076923076927E-2"/>
  </r>
  <r>
    <x v="7811"/>
    <s v="CA-2018-134334"/>
    <x v="1173"/>
    <d v="2018-02-15T00:00:00"/>
    <s v="First Class"/>
    <s v="DK-13090"/>
    <x v="54"/>
    <x v="0"/>
    <x v="0"/>
    <s v="Clinton"/>
    <x v="39"/>
    <n v="20735"/>
    <x v="3"/>
    <s v="OFF-AR-10001770"/>
    <x v="1"/>
    <x v="6"/>
    <x v="1588"/>
    <x v="3373"/>
    <n v="3"/>
    <n v="0"/>
    <x v="3812"/>
    <x v="3"/>
    <x v="0"/>
    <n v="0.25"/>
    <n v="7.6923076923076927E-2"/>
  </r>
  <r>
    <x v="7812"/>
    <s v="CA-2018-134334"/>
    <x v="1173"/>
    <d v="2018-02-15T00:00:00"/>
    <s v="First Class"/>
    <s v="DK-13090"/>
    <x v="54"/>
    <x v="0"/>
    <x v="0"/>
    <s v="Clinton"/>
    <x v="39"/>
    <n v="20735"/>
    <x v="3"/>
    <s v="FUR-TA-10002356"/>
    <x v="0"/>
    <x v="3"/>
    <x v="735"/>
    <x v="5166"/>
    <n v="3"/>
    <n v="0.3"/>
    <x v="6197"/>
    <x v="3"/>
    <x v="0"/>
    <n v="0.25"/>
    <n v="7.6923076923076927E-2"/>
  </r>
  <r>
    <x v="7813"/>
    <s v="CA-2018-134334"/>
    <x v="1173"/>
    <d v="2018-02-15T00:00:00"/>
    <s v="First Class"/>
    <s v="DK-13090"/>
    <x v="54"/>
    <x v="0"/>
    <x v="0"/>
    <s v="Clinton"/>
    <x v="39"/>
    <n v="20735"/>
    <x v="3"/>
    <s v="FUR-FU-10003274"/>
    <x v="0"/>
    <x v="5"/>
    <x v="248"/>
    <x v="232"/>
    <n v="6"/>
    <n v="0"/>
    <x v="6198"/>
    <x v="3"/>
    <x v="0"/>
    <n v="0.25"/>
    <n v="7.6923076923076927E-2"/>
  </r>
  <r>
    <x v="7814"/>
    <s v="US-2019-109316"/>
    <x v="110"/>
    <d v="2019-06-10T00:00:00"/>
    <s v="First Class"/>
    <s v="MG-17680"/>
    <x v="67"/>
    <x v="2"/>
    <x v="0"/>
    <s v="Los Angeles"/>
    <x v="1"/>
    <n v="90049"/>
    <x v="1"/>
    <s v="FUR-BO-10004834"/>
    <x v="0"/>
    <x v="0"/>
    <x v="26"/>
    <x v="5167"/>
    <n v="2"/>
    <n v="0.15"/>
    <x v="6199"/>
    <x v="1"/>
    <x v="0"/>
    <n v="0.5"/>
    <n v="0.1"/>
  </r>
  <r>
    <x v="7815"/>
    <s v="US-2019-109316"/>
    <x v="110"/>
    <d v="2019-06-10T00:00:00"/>
    <s v="First Class"/>
    <s v="MG-17680"/>
    <x v="67"/>
    <x v="2"/>
    <x v="0"/>
    <s v="Los Angeles"/>
    <x v="1"/>
    <n v="90049"/>
    <x v="1"/>
    <s v="TEC-PH-10000307"/>
    <x v="2"/>
    <x v="7"/>
    <x v="843"/>
    <x v="255"/>
    <n v="2"/>
    <n v="0.2"/>
    <x v="6200"/>
    <x v="1"/>
    <x v="0"/>
    <n v="0.5"/>
    <n v="0.1"/>
  </r>
  <r>
    <x v="7816"/>
    <s v="CA-2018-138478"/>
    <x v="147"/>
    <d v="2018-10-26T00:00:00"/>
    <s v="Second Class"/>
    <s v="DP-13390"/>
    <x v="503"/>
    <x v="2"/>
    <x v="0"/>
    <s v="North Las Vegas"/>
    <x v="33"/>
    <n v="89031"/>
    <x v="1"/>
    <s v="OFF-AR-10002240"/>
    <x v="1"/>
    <x v="6"/>
    <x v="971"/>
    <x v="5168"/>
    <n v="3"/>
    <n v="0"/>
    <x v="6201"/>
    <x v="1"/>
    <x v="0"/>
    <n v="0.33333333333333331"/>
    <n v="7.1428571428571425E-2"/>
  </r>
  <r>
    <x v="7817"/>
    <s v="CA-2018-138478"/>
    <x v="147"/>
    <d v="2018-10-26T00:00:00"/>
    <s v="Second Class"/>
    <s v="DP-13390"/>
    <x v="503"/>
    <x v="2"/>
    <x v="0"/>
    <s v="North Las Vegas"/>
    <x v="33"/>
    <n v="89031"/>
    <x v="1"/>
    <s v="OFF-PA-10001801"/>
    <x v="1"/>
    <x v="10"/>
    <x v="1766"/>
    <x v="1211"/>
    <n v="6"/>
    <n v="0"/>
    <x v="4746"/>
    <x v="1"/>
    <x v="0"/>
    <n v="0.33333333333333331"/>
    <n v="7.1428571428571425E-2"/>
  </r>
  <r>
    <x v="7818"/>
    <s v="CA-2018-138478"/>
    <x v="147"/>
    <d v="2018-10-26T00:00:00"/>
    <s v="Second Class"/>
    <s v="DP-13390"/>
    <x v="503"/>
    <x v="2"/>
    <x v="0"/>
    <s v="North Las Vegas"/>
    <x v="33"/>
    <n v="89031"/>
    <x v="1"/>
    <s v="OFF-BI-10001120"/>
    <x v="1"/>
    <x v="8"/>
    <x v="1615"/>
    <x v="5169"/>
    <n v="3"/>
    <n v="0.2"/>
    <x v="6202"/>
    <x v="1"/>
    <x v="0"/>
    <n v="0.33333333333333331"/>
    <n v="7.1428571428571425E-2"/>
  </r>
  <r>
    <x v="7819"/>
    <s v="CA-2019-150469"/>
    <x v="795"/>
    <d v="2019-01-30T00:00:00"/>
    <s v="Standard Class"/>
    <s v="CJ-12010"/>
    <x v="170"/>
    <x v="0"/>
    <x v="0"/>
    <s v="San Francisco"/>
    <x v="1"/>
    <n v="94109"/>
    <x v="1"/>
    <s v="OFF-FA-10000611"/>
    <x v="1"/>
    <x v="13"/>
    <x v="1074"/>
    <x v="5170"/>
    <n v="8"/>
    <n v="0"/>
    <x v="6203"/>
    <x v="1"/>
    <x v="0"/>
    <n v="1"/>
    <n v="0.05"/>
  </r>
  <r>
    <x v="7820"/>
    <s v="CA-2019-152436"/>
    <x v="166"/>
    <d v="2019-12-10T00:00:00"/>
    <s v="Second Class"/>
    <s v="CW-11905"/>
    <x v="194"/>
    <x v="2"/>
    <x v="0"/>
    <s v="Cranston"/>
    <x v="34"/>
    <n v="2920"/>
    <x v="3"/>
    <s v="OFF-ST-10000036"/>
    <x v="1"/>
    <x v="4"/>
    <x v="595"/>
    <x v="5171"/>
    <n v="6"/>
    <n v="0"/>
    <x v="6204"/>
    <x v="3"/>
    <x v="0"/>
    <n v="1"/>
    <n v="9.0909090909090912E-2"/>
  </r>
  <r>
    <x v="7821"/>
    <s v="CA-2018-169334"/>
    <x v="147"/>
    <d v="2018-10-24T00:00:00"/>
    <s v="Second Class"/>
    <s v="GW-14605"/>
    <x v="543"/>
    <x v="0"/>
    <x v="0"/>
    <s v="Jackson"/>
    <x v="18"/>
    <n v="38301"/>
    <x v="0"/>
    <s v="OFF-ST-10004950"/>
    <x v="1"/>
    <x v="4"/>
    <x v="1519"/>
    <x v="2699"/>
    <n v="9"/>
    <n v="0.2"/>
    <x v="2988"/>
    <x v="0"/>
    <x v="0"/>
    <n v="1"/>
    <n v="0.1111111111111111"/>
  </r>
  <r>
    <x v="7822"/>
    <s v="US-2016-115413"/>
    <x v="86"/>
    <d v="2016-09-01T00:00:00"/>
    <s v="Standard Class"/>
    <s v="PP-18955"/>
    <x v="452"/>
    <x v="2"/>
    <x v="0"/>
    <s v="Newark"/>
    <x v="13"/>
    <n v="19711"/>
    <x v="3"/>
    <s v="OFF-AR-10003770"/>
    <x v="1"/>
    <x v="6"/>
    <x v="999"/>
    <x v="880"/>
    <n v="3"/>
    <n v="0"/>
    <x v="1032"/>
    <x v="3"/>
    <x v="0"/>
    <n v="0.5"/>
    <n v="2.9411764705882353E-2"/>
  </r>
  <r>
    <x v="7823"/>
    <s v="US-2016-115413"/>
    <x v="86"/>
    <d v="2016-09-01T00:00:00"/>
    <s v="Standard Class"/>
    <s v="PP-18955"/>
    <x v="452"/>
    <x v="2"/>
    <x v="0"/>
    <s v="Newark"/>
    <x v="13"/>
    <n v="19711"/>
    <x v="3"/>
    <s v="TEC-AC-10002800"/>
    <x v="2"/>
    <x v="11"/>
    <x v="1216"/>
    <x v="145"/>
    <n v="3"/>
    <n v="0"/>
    <x v="2852"/>
    <x v="3"/>
    <x v="0"/>
    <n v="0.5"/>
    <n v="2.9411764705882353E-2"/>
  </r>
  <r>
    <x v="7824"/>
    <s v="CA-2016-125150"/>
    <x v="1174"/>
    <d v="2016-05-23T00:00:00"/>
    <s v="Standard Class"/>
    <s v="PW-19030"/>
    <x v="463"/>
    <x v="1"/>
    <x v="0"/>
    <s v="Los Angeles"/>
    <x v="1"/>
    <n v="90036"/>
    <x v="1"/>
    <s v="FUR-CH-10002439"/>
    <x v="0"/>
    <x v="1"/>
    <x v="1325"/>
    <x v="3127"/>
    <n v="5"/>
    <n v="0.2"/>
    <x v="6205"/>
    <x v="1"/>
    <x v="0"/>
    <n v="1"/>
    <n v="7.6923076923076927E-2"/>
  </r>
  <r>
    <x v="7825"/>
    <s v="CA-2017-127327"/>
    <x v="302"/>
    <d v="2017-02-07T00:00:00"/>
    <s v="Standard Class"/>
    <s v="PW-19030"/>
    <x v="463"/>
    <x v="1"/>
    <x v="0"/>
    <s v="Rome"/>
    <x v="15"/>
    <n v="13440"/>
    <x v="3"/>
    <s v="FUR-CH-10004218"/>
    <x v="0"/>
    <x v="1"/>
    <x v="38"/>
    <x v="5172"/>
    <n v="1"/>
    <n v="0.1"/>
    <x v="6206"/>
    <x v="3"/>
    <x v="0"/>
    <n v="1"/>
    <n v="7.6923076923076927E-2"/>
  </r>
  <r>
    <x v="7826"/>
    <s v="CA-2019-117114"/>
    <x v="1108"/>
    <d v="2019-11-05T00:00:00"/>
    <s v="Standard Class"/>
    <s v="CY-12745"/>
    <x v="388"/>
    <x v="1"/>
    <x v="0"/>
    <s v="Chicago"/>
    <x v="10"/>
    <n v="60610"/>
    <x v="2"/>
    <s v="TEC-PH-10004042"/>
    <x v="2"/>
    <x v="7"/>
    <x v="558"/>
    <x v="5173"/>
    <n v="4"/>
    <n v="0.2"/>
    <x v="5657"/>
    <x v="2"/>
    <x v="0"/>
    <n v="0.5"/>
    <n v="9.0909090909090912E-2"/>
  </r>
  <r>
    <x v="7827"/>
    <s v="CA-2019-117114"/>
    <x v="1108"/>
    <d v="2019-11-05T00:00:00"/>
    <s v="Standard Class"/>
    <s v="CY-12745"/>
    <x v="388"/>
    <x v="1"/>
    <x v="0"/>
    <s v="Chicago"/>
    <x v="10"/>
    <n v="60610"/>
    <x v="2"/>
    <s v="OFF-EN-10001137"/>
    <x v="1"/>
    <x v="12"/>
    <x v="318"/>
    <x v="4541"/>
    <n v="3"/>
    <n v="0.2"/>
    <x v="5360"/>
    <x v="2"/>
    <x v="0"/>
    <n v="0.5"/>
    <n v="9.0909090909090912E-2"/>
  </r>
  <r>
    <x v="7828"/>
    <s v="CA-2017-137302"/>
    <x v="33"/>
    <d v="2017-05-01T00:00:00"/>
    <s v="Standard Class"/>
    <s v="BW-11110"/>
    <x v="308"/>
    <x v="1"/>
    <x v="0"/>
    <s v="San Diego"/>
    <x v="1"/>
    <n v="92105"/>
    <x v="1"/>
    <s v="FUR-CH-10002017"/>
    <x v="0"/>
    <x v="1"/>
    <x v="1377"/>
    <x v="2869"/>
    <n v="3"/>
    <n v="0.2"/>
    <x v="6207"/>
    <x v="1"/>
    <x v="0"/>
    <n v="0.25"/>
    <n v="5.8823529411764705E-2"/>
  </r>
  <r>
    <x v="7829"/>
    <s v="CA-2017-137302"/>
    <x v="33"/>
    <d v="2017-05-01T00:00:00"/>
    <s v="Standard Class"/>
    <s v="BW-11110"/>
    <x v="308"/>
    <x v="1"/>
    <x v="0"/>
    <s v="San Diego"/>
    <x v="1"/>
    <n v="92105"/>
    <x v="1"/>
    <s v="OFF-AR-10000588"/>
    <x v="1"/>
    <x v="6"/>
    <x v="398"/>
    <x v="426"/>
    <n v="3"/>
    <n v="0"/>
    <x v="436"/>
    <x v="1"/>
    <x v="0"/>
    <n v="0.25"/>
    <n v="5.8823529411764705E-2"/>
  </r>
  <r>
    <x v="7830"/>
    <s v="CA-2017-137302"/>
    <x v="33"/>
    <d v="2017-05-01T00:00:00"/>
    <s v="Standard Class"/>
    <s v="BW-11110"/>
    <x v="308"/>
    <x v="1"/>
    <x v="0"/>
    <s v="San Diego"/>
    <x v="1"/>
    <n v="92105"/>
    <x v="1"/>
    <s v="TEC-PH-10003174"/>
    <x v="2"/>
    <x v="7"/>
    <x v="1754"/>
    <x v="3057"/>
    <n v="3"/>
    <n v="0.2"/>
    <x v="6208"/>
    <x v="1"/>
    <x v="0"/>
    <n v="0.25"/>
    <n v="5.8823529411764705E-2"/>
  </r>
  <r>
    <x v="7831"/>
    <s v="CA-2017-137302"/>
    <x v="33"/>
    <d v="2017-05-01T00:00:00"/>
    <s v="Standard Class"/>
    <s v="BW-11110"/>
    <x v="308"/>
    <x v="1"/>
    <x v="0"/>
    <s v="San Diego"/>
    <x v="1"/>
    <n v="92105"/>
    <x v="1"/>
    <s v="OFF-BI-10001524"/>
    <x v="1"/>
    <x v="8"/>
    <x v="301"/>
    <x v="4503"/>
    <n v="3"/>
    <n v="0.2"/>
    <x v="5307"/>
    <x v="1"/>
    <x v="0"/>
    <n v="0.25"/>
    <n v="5.8823529411764705E-2"/>
  </r>
  <r>
    <x v="7832"/>
    <s v="CA-2018-112382"/>
    <x v="195"/>
    <d v="2018-05-13T00:00:00"/>
    <s v="Standard Class"/>
    <s v="MB-18085"/>
    <x v="469"/>
    <x v="0"/>
    <x v="0"/>
    <s v="Houston"/>
    <x v="5"/>
    <n v="77036"/>
    <x v="2"/>
    <s v="TEC-PH-10001552"/>
    <x v="2"/>
    <x v="7"/>
    <x v="180"/>
    <x v="4501"/>
    <n v="2"/>
    <n v="0.2"/>
    <x v="6209"/>
    <x v="2"/>
    <x v="0"/>
    <n v="1"/>
    <n v="0.1"/>
  </r>
  <r>
    <x v="7833"/>
    <s v="CA-2017-128958"/>
    <x v="1175"/>
    <d v="2017-01-28T00:00:00"/>
    <s v="Standard Class"/>
    <s v="CR-12820"/>
    <x v="736"/>
    <x v="2"/>
    <x v="0"/>
    <s v="West Palm Beach"/>
    <x v="2"/>
    <n v="33407"/>
    <x v="0"/>
    <s v="OFF-AR-10004757"/>
    <x v="1"/>
    <x v="6"/>
    <x v="346"/>
    <x v="1332"/>
    <n v="5"/>
    <n v="0.2"/>
    <x v="5988"/>
    <x v="0"/>
    <x v="0"/>
    <n v="1"/>
    <n v="0.14285714285714285"/>
  </r>
  <r>
    <x v="7834"/>
    <s v="CA-2017-106257"/>
    <x v="657"/>
    <d v="2017-04-17T00:00:00"/>
    <s v="Second Class"/>
    <s v="EB-14110"/>
    <x v="686"/>
    <x v="0"/>
    <x v="0"/>
    <s v="Los Angeles"/>
    <x v="1"/>
    <n v="90045"/>
    <x v="1"/>
    <s v="FUR-TA-10002530"/>
    <x v="0"/>
    <x v="3"/>
    <x v="992"/>
    <x v="475"/>
    <n v="2"/>
    <n v="0.2"/>
    <x v="6210"/>
    <x v="1"/>
    <x v="0"/>
    <n v="0.5"/>
    <n v="9.0909090909090912E-2"/>
  </r>
  <r>
    <x v="7835"/>
    <s v="CA-2017-106257"/>
    <x v="657"/>
    <d v="2017-04-17T00:00:00"/>
    <s v="Second Class"/>
    <s v="EB-14110"/>
    <x v="686"/>
    <x v="0"/>
    <x v="0"/>
    <s v="Los Angeles"/>
    <x v="1"/>
    <n v="90045"/>
    <x v="1"/>
    <s v="TEC-PH-10001494"/>
    <x v="2"/>
    <x v="7"/>
    <x v="715"/>
    <x v="5174"/>
    <n v="2"/>
    <n v="0.2"/>
    <x v="6211"/>
    <x v="1"/>
    <x v="0"/>
    <n v="0.5"/>
    <n v="9.0909090909090912E-2"/>
  </r>
  <r>
    <x v="7836"/>
    <s v="CA-2017-149083"/>
    <x v="12"/>
    <d v="2017-09-30T00:00:00"/>
    <s v="Standard Class"/>
    <s v="SH-19975"/>
    <x v="64"/>
    <x v="1"/>
    <x v="0"/>
    <s v="Seattle"/>
    <x v="4"/>
    <n v="98103"/>
    <x v="1"/>
    <s v="FUR-CH-10004289"/>
    <x v="0"/>
    <x v="1"/>
    <x v="984"/>
    <x v="396"/>
    <n v="4"/>
    <n v="0.2"/>
    <x v="6212"/>
    <x v="1"/>
    <x v="0"/>
    <n v="0.33333333333333331"/>
    <n v="3.4482758620689655E-2"/>
  </r>
  <r>
    <x v="7837"/>
    <s v="CA-2017-149083"/>
    <x v="12"/>
    <d v="2017-09-30T00:00:00"/>
    <s v="Standard Class"/>
    <s v="SH-19975"/>
    <x v="64"/>
    <x v="1"/>
    <x v="0"/>
    <s v="Seattle"/>
    <x v="4"/>
    <n v="98103"/>
    <x v="1"/>
    <s v="OFF-LA-10002945"/>
    <x v="1"/>
    <x v="2"/>
    <x v="1612"/>
    <x v="2380"/>
    <n v="2"/>
    <n v="0"/>
    <x v="5782"/>
    <x v="1"/>
    <x v="0"/>
    <n v="0.33333333333333331"/>
    <n v="3.4482758620689655E-2"/>
  </r>
  <r>
    <x v="7838"/>
    <s v="CA-2017-149083"/>
    <x v="12"/>
    <d v="2017-09-30T00:00:00"/>
    <s v="Standard Class"/>
    <s v="SH-19975"/>
    <x v="64"/>
    <x v="1"/>
    <x v="0"/>
    <s v="Seattle"/>
    <x v="4"/>
    <n v="98103"/>
    <x v="1"/>
    <s v="TEC-AC-10002567"/>
    <x v="2"/>
    <x v="11"/>
    <x v="428"/>
    <x v="460"/>
    <n v="2"/>
    <n v="0"/>
    <x v="471"/>
    <x v="1"/>
    <x v="0"/>
    <n v="0.33333333333333331"/>
    <n v="3.4482758620689655E-2"/>
  </r>
  <r>
    <x v="7839"/>
    <s v="US-2016-137869"/>
    <x v="1176"/>
    <d v="2016-04-02T00:00:00"/>
    <s v="Standard Class"/>
    <s v="CV-12295"/>
    <x v="610"/>
    <x v="0"/>
    <x v="0"/>
    <s v="Des Moines"/>
    <x v="23"/>
    <n v="50315"/>
    <x v="2"/>
    <s v="OFF-EN-10001509"/>
    <x v="1"/>
    <x v="12"/>
    <x v="29"/>
    <x v="5147"/>
    <n v="3"/>
    <n v="0"/>
    <x v="6169"/>
    <x v="2"/>
    <x v="0"/>
    <n v="0.5"/>
    <n v="7.6923076923076927E-2"/>
  </r>
  <r>
    <x v="7840"/>
    <s v="US-2016-137869"/>
    <x v="1176"/>
    <d v="2016-04-02T00:00:00"/>
    <s v="Standard Class"/>
    <s v="CV-12295"/>
    <x v="610"/>
    <x v="0"/>
    <x v="0"/>
    <s v="Des Moines"/>
    <x v="23"/>
    <n v="50315"/>
    <x v="2"/>
    <s v="FUR-TA-10003954"/>
    <x v="0"/>
    <x v="3"/>
    <x v="1217"/>
    <x v="5175"/>
    <n v="4"/>
    <n v="0"/>
    <x v="6213"/>
    <x v="2"/>
    <x v="0"/>
    <n v="0.5"/>
    <n v="7.6923076923076927E-2"/>
  </r>
  <r>
    <x v="7841"/>
    <s v="CA-2018-116603"/>
    <x v="19"/>
    <d v="2018-07-22T00:00:00"/>
    <s v="Standard Class"/>
    <s v="AT-10735"/>
    <x v="247"/>
    <x v="0"/>
    <x v="0"/>
    <s v="New York City"/>
    <x v="15"/>
    <n v="10024"/>
    <x v="3"/>
    <s v="OFF-AP-10002892"/>
    <x v="1"/>
    <x v="9"/>
    <x v="9"/>
    <x v="5143"/>
    <n v="2"/>
    <n v="0"/>
    <x v="6166"/>
    <x v="3"/>
    <x v="0"/>
    <n v="1"/>
    <n v="6.25E-2"/>
  </r>
  <r>
    <x v="7842"/>
    <s v="CA-2016-158470"/>
    <x v="987"/>
    <d v="2016-04-23T00:00:00"/>
    <s v="Second Class"/>
    <s v="AG-10390"/>
    <x v="369"/>
    <x v="0"/>
    <x v="0"/>
    <s v="Arlington"/>
    <x v="17"/>
    <n v="22204"/>
    <x v="0"/>
    <s v="OFF-BI-10003638"/>
    <x v="1"/>
    <x v="8"/>
    <x v="612"/>
    <x v="706"/>
    <n v="3"/>
    <n v="0"/>
    <x v="720"/>
    <x v="0"/>
    <x v="0"/>
    <n v="0.5"/>
    <n v="0.125"/>
  </r>
  <r>
    <x v="7843"/>
    <s v="CA-2016-158470"/>
    <x v="987"/>
    <d v="2016-04-23T00:00:00"/>
    <s v="Second Class"/>
    <s v="AG-10390"/>
    <x v="369"/>
    <x v="0"/>
    <x v="0"/>
    <s v="Arlington"/>
    <x v="17"/>
    <n v="22204"/>
    <x v="0"/>
    <s v="OFF-PA-10001569"/>
    <x v="1"/>
    <x v="10"/>
    <x v="55"/>
    <x v="4362"/>
    <n v="11"/>
    <n v="0"/>
    <x v="5108"/>
    <x v="0"/>
    <x v="0"/>
    <n v="0.5"/>
    <n v="0.125"/>
  </r>
  <r>
    <x v="7844"/>
    <s v="US-2019-123834"/>
    <x v="246"/>
    <d v="2019-07-25T00:00:00"/>
    <s v="Standard Class"/>
    <s v="GM-14500"/>
    <x v="421"/>
    <x v="0"/>
    <x v="0"/>
    <s v="Pharr"/>
    <x v="5"/>
    <n v="78577"/>
    <x v="2"/>
    <s v="FUR-TA-10001676"/>
    <x v="0"/>
    <x v="3"/>
    <x v="966"/>
    <x v="5176"/>
    <n v="4"/>
    <n v="0.3"/>
    <x v="6214"/>
    <x v="2"/>
    <x v="1"/>
    <n v="1"/>
    <n v="7.6923076923076927E-2"/>
  </r>
  <r>
    <x v="7845"/>
    <s v="CA-2017-125976"/>
    <x v="874"/>
    <d v="2017-10-02T00:00:00"/>
    <s v="Standard Class"/>
    <s v="JK-15205"/>
    <x v="523"/>
    <x v="0"/>
    <x v="0"/>
    <s v="Arlington"/>
    <x v="17"/>
    <n v="22204"/>
    <x v="0"/>
    <s v="OFF-PA-10001125"/>
    <x v="1"/>
    <x v="10"/>
    <x v="1021"/>
    <x v="901"/>
    <n v="5"/>
    <n v="0"/>
    <x v="934"/>
    <x v="0"/>
    <x v="0"/>
    <n v="0.5"/>
    <n v="7.6923076923076927E-2"/>
  </r>
  <r>
    <x v="7846"/>
    <s v="CA-2017-125976"/>
    <x v="874"/>
    <d v="2017-10-02T00:00:00"/>
    <s v="Standard Class"/>
    <s v="JK-15205"/>
    <x v="523"/>
    <x v="0"/>
    <x v="0"/>
    <s v="Arlington"/>
    <x v="17"/>
    <n v="22204"/>
    <x v="0"/>
    <s v="TEC-PH-10002496"/>
    <x v="2"/>
    <x v="7"/>
    <x v="495"/>
    <x v="5177"/>
    <n v="12"/>
    <n v="0"/>
    <x v="6215"/>
    <x v="0"/>
    <x v="0"/>
    <n v="0.5"/>
    <n v="7.6923076923076927E-2"/>
  </r>
  <r>
    <x v="7847"/>
    <s v="CA-2018-128706"/>
    <x v="535"/>
    <d v="2018-03-02T00:00:00"/>
    <s v="Standard Class"/>
    <s v="DW-13540"/>
    <x v="386"/>
    <x v="0"/>
    <x v="0"/>
    <s v="Houston"/>
    <x v="5"/>
    <n v="77070"/>
    <x v="2"/>
    <s v="FUR-FU-10004053"/>
    <x v="0"/>
    <x v="5"/>
    <x v="1642"/>
    <x v="2738"/>
    <n v="2"/>
    <n v="0.6"/>
    <x v="6216"/>
    <x v="2"/>
    <x v="0"/>
    <n v="1"/>
    <n v="0.1111111111111111"/>
  </r>
  <r>
    <x v="7848"/>
    <s v="CA-2018-104311"/>
    <x v="440"/>
    <d v="2018-05-06T00:00:00"/>
    <s v="Standard Class"/>
    <s v="AS-10090"/>
    <x v="548"/>
    <x v="0"/>
    <x v="0"/>
    <s v="Irving"/>
    <x v="5"/>
    <n v="75061"/>
    <x v="2"/>
    <s v="OFF-ST-10000321"/>
    <x v="1"/>
    <x v="4"/>
    <x v="1543"/>
    <x v="2247"/>
    <n v="3"/>
    <n v="0.2"/>
    <x v="6217"/>
    <x v="2"/>
    <x v="0"/>
    <n v="0.33333333333333331"/>
    <n v="0.04"/>
  </r>
  <r>
    <x v="7849"/>
    <s v="CA-2018-104311"/>
    <x v="440"/>
    <d v="2018-05-06T00:00:00"/>
    <s v="Standard Class"/>
    <s v="AS-10090"/>
    <x v="548"/>
    <x v="0"/>
    <x v="0"/>
    <s v="Irving"/>
    <x v="5"/>
    <n v="75061"/>
    <x v="2"/>
    <s v="OFF-ST-10002957"/>
    <x v="1"/>
    <x v="4"/>
    <x v="1492"/>
    <x v="2538"/>
    <n v="3"/>
    <n v="0.2"/>
    <x v="2831"/>
    <x v="2"/>
    <x v="0"/>
    <n v="0.33333333333333331"/>
    <n v="0.04"/>
  </r>
  <r>
    <x v="7850"/>
    <s v="CA-2018-104311"/>
    <x v="440"/>
    <d v="2018-05-06T00:00:00"/>
    <s v="Standard Class"/>
    <s v="AS-10090"/>
    <x v="548"/>
    <x v="0"/>
    <x v="0"/>
    <s v="Irving"/>
    <x v="5"/>
    <n v="75061"/>
    <x v="2"/>
    <s v="OFF-LA-10000973"/>
    <x v="1"/>
    <x v="2"/>
    <x v="834"/>
    <x v="1325"/>
    <n v="2"/>
    <n v="0.2"/>
    <x v="1382"/>
    <x v="2"/>
    <x v="0"/>
    <n v="0.33333333333333331"/>
    <n v="0.04"/>
  </r>
  <r>
    <x v="7851"/>
    <s v="CA-2016-169649"/>
    <x v="337"/>
    <d v="2016-12-15T00:00:00"/>
    <s v="Standard Class"/>
    <s v="TS-21205"/>
    <x v="131"/>
    <x v="1"/>
    <x v="0"/>
    <s v="Chicago"/>
    <x v="10"/>
    <n v="60653"/>
    <x v="2"/>
    <s v="OFF-PA-10000143"/>
    <x v="1"/>
    <x v="10"/>
    <x v="1701"/>
    <x v="582"/>
    <n v="2"/>
    <n v="0.2"/>
    <x v="1525"/>
    <x v="2"/>
    <x v="0"/>
    <n v="0.5"/>
    <n v="5.2631578947368418E-2"/>
  </r>
  <r>
    <x v="7852"/>
    <s v="CA-2016-169649"/>
    <x v="337"/>
    <d v="2016-12-15T00:00:00"/>
    <s v="Standard Class"/>
    <s v="TS-21205"/>
    <x v="131"/>
    <x v="1"/>
    <x v="0"/>
    <s v="Chicago"/>
    <x v="10"/>
    <n v="60653"/>
    <x v="2"/>
    <s v="OFF-AP-10003287"/>
    <x v="1"/>
    <x v="9"/>
    <x v="543"/>
    <x v="5178"/>
    <n v="2"/>
    <n v="0.8"/>
    <x v="6218"/>
    <x v="2"/>
    <x v="0"/>
    <n v="0.5"/>
    <n v="5.2631578947368418E-2"/>
  </r>
  <r>
    <x v="7853"/>
    <s v="CA-2017-144890"/>
    <x v="707"/>
    <d v="2017-12-29T00:00:00"/>
    <s v="Standard Class"/>
    <s v="SM-20320"/>
    <x v="598"/>
    <x v="2"/>
    <x v="0"/>
    <s v="Los Angeles"/>
    <x v="1"/>
    <n v="90049"/>
    <x v="1"/>
    <s v="OFF-PA-10001526"/>
    <x v="1"/>
    <x v="10"/>
    <x v="1039"/>
    <x v="745"/>
    <n v="2"/>
    <n v="0"/>
    <x v="5513"/>
    <x v="1"/>
    <x v="0"/>
    <n v="1"/>
    <n v="6.6666666666666666E-2"/>
  </r>
  <r>
    <x v="7854"/>
    <s v="CA-2019-135587"/>
    <x v="226"/>
    <d v="2019-12-12T00:00:00"/>
    <s v="Standard Class"/>
    <s v="BH-11710"/>
    <x v="3"/>
    <x v="0"/>
    <x v="0"/>
    <s v="Hattiesburg"/>
    <x v="35"/>
    <n v="39401"/>
    <x v="0"/>
    <s v="OFF-AP-10004540"/>
    <x v="1"/>
    <x v="9"/>
    <x v="1303"/>
    <x v="5179"/>
    <n v="4"/>
    <n v="0"/>
    <x v="6219"/>
    <x v="0"/>
    <x v="0"/>
    <n v="0.5"/>
    <n v="4.1666666666666664E-2"/>
  </r>
  <r>
    <x v="7855"/>
    <s v="CA-2019-135587"/>
    <x v="226"/>
    <d v="2019-12-12T00:00:00"/>
    <s v="Standard Class"/>
    <s v="BH-11710"/>
    <x v="3"/>
    <x v="0"/>
    <x v="0"/>
    <s v="Hattiesburg"/>
    <x v="35"/>
    <n v="39401"/>
    <x v="0"/>
    <s v="TEC-AC-10001266"/>
    <x v="2"/>
    <x v="11"/>
    <x v="198"/>
    <x v="5180"/>
    <n v="4"/>
    <n v="0"/>
    <x v="6220"/>
    <x v="0"/>
    <x v="0"/>
    <n v="0.5"/>
    <n v="4.1666666666666664E-2"/>
  </r>
  <r>
    <x v="7856"/>
    <s v="CA-2016-103429"/>
    <x v="992"/>
    <d v="2016-06-01T00:00:00"/>
    <s v="First Class"/>
    <s v="LW-16825"/>
    <x v="429"/>
    <x v="1"/>
    <x v="0"/>
    <s v="New York City"/>
    <x v="15"/>
    <n v="10024"/>
    <x v="3"/>
    <s v="OFF-BI-10004233"/>
    <x v="1"/>
    <x v="8"/>
    <x v="1386"/>
    <x v="2212"/>
    <n v="2"/>
    <n v="0.2"/>
    <x v="2386"/>
    <x v="3"/>
    <x v="0"/>
    <n v="0.25"/>
    <n v="6.6666666666666666E-2"/>
  </r>
  <r>
    <x v="7857"/>
    <s v="CA-2016-103429"/>
    <x v="992"/>
    <d v="2016-06-01T00:00:00"/>
    <s v="First Class"/>
    <s v="LW-16825"/>
    <x v="429"/>
    <x v="1"/>
    <x v="0"/>
    <s v="New York City"/>
    <x v="15"/>
    <n v="10024"/>
    <x v="3"/>
    <s v="TEC-PH-10003505"/>
    <x v="2"/>
    <x v="7"/>
    <x v="910"/>
    <x v="5181"/>
    <n v="5"/>
    <n v="0"/>
    <x v="6221"/>
    <x v="3"/>
    <x v="0"/>
    <n v="0.25"/>
    <n v="6.6666666666666666E-2"/>
  </r>
  <r>
    <x v="7858"/>
    <s v="CA-2016-103429"/>
    <x v="992"/>
    <d v="2016-06-01T00:00:00"/>
    <s v="First Class"/>
    <s v="LW-16825"/>
    <x v="429"/>
    <x v="1"/>
    <x v="0"/>
    <s v="New York City"/>
    <x v="15"/>
    <n v="10024"/>
    <x v="3"/>
    <s v="OFF-AP-10001005"/>
    <x v="1"/>
    <x v="9"/>
    <x v="1140"/>
    <x v="5182"/>
    <n v="3"/>
    <n v="0"/>
    <x v="6222"/>
    <x v="3"/>
    <x v="0"/>
    <n v="0.25"/>
    <n v="6.6666666666666666E-2"/>
  </r>
  <r>
    <x v="7859"/>
    <s v="CA-2016-103429"/>
    <x v="992"/>
    <d v="2016-06-01T00:00:00"/>
    <s v="First Class"/>
    <s v="LW-16825"/>
    <x v="429"/>
    <x v="1"/>
    <x v="0"/>
    <s v="New York City"/>
    <x v="15"/>
    <n v="10024"/>
    <x v="3"/>
    <s v="OFF-PA-10001712"/>
    <x v="1"/>
    <x v="10"/>
    <x v="983"/>
    <x v="792"/>
    <n v="4"/>
    <n v="0"/>
    <x v="1339"/>
    <x v="3"/>
    <x v="0"/>
    <n v="0.25"/>
    <n v="6.6666666666666666E-2"/>
  </r>
  <r>
    <x v="7860"/>
    <s v="CA-2019-152261"/>
    <x v="580"/>
    <d v="2019-03-06T00:00:00"/>
    <s v="Standard Class"/>
    <s v="JA-15970"/>
    <x v="350"/>
    <x v="0"/>
    <x v="0"/>
    <s v="Cuyahoga Falls"/>
    <x v="24"/>
    <n v="44221"/>
    <x v="3"/>
    <s v="OFF-BI-10002353"/>
    <x v="1"/>
    <x v="8"/>
    <x v="1077"/>
    <x v="5183"/>
    <n v="4"/>
    <n v="0.7"/>
    <x v="6223"/>
    <x v="3"/>
    <x v="0"/>
    <n v="1"/>
    <n v="4.1666666666666664E-2"/>
  </r>
  <r>
    <x v="7861"/>
    <s v="CA-2017-142993"/>
    <x v="88"/>
    <d v="2017-10-17T00:00:00"/>
    <s v="Standard Class"/>
    <s v="KA-16525"/>
    <x v="567"/>
    <x v="0"/>
    <x v="0"/>
    <s v="Seattle"/>
    <x v="4"/>
    <n v="98103"/>
    <x v="1"/>
    <s v="TEC-AC-10003038"/>
    <x v="2"/>
    <x v="11"/>
    <x v="1033"/>
    <x v="1511"/>
    <n v="2"/>
    <n v="0"/>
    <x v="1595"/>
    <x v="1"/>
    <x v="0"/>
    <n v="0.5"/>
    <n v="9.0909090909090912E-2"/>
  </r>
  <r>
    <x v="7862"/>
    <s v="CA-2017-142993"/>
    <x v="88"/>
    <d v="2017-10-17T00:00:00"/>
    <s v="Standard Class"/>
    <s v="KA-16525"/>
    <x v="567"/>
    <x v="0"/>
    <x v="0"/>
    <s v="Seattle"/>
    <x v="4"/>
    <n v="98103"/>
    <x v="1"/>
    <s v="OFF-ST-10000934"/>
    <x v="1"/>
    <x v="4"/>
    <x v="356"/>
    <x v="3411"/>
    <n v="2"/>
    <n v="0"/>
    <x v="232"/>
    <x v="1"/>
    <x v="0"/>
    <n v="0.5"/>
    <n v="9.0909090909090912E-2"/>
  </r>
  <r>
    <x v="7863"/>
    <s v="CA-2017-143364"/>
    <x v="1177"/>
    <d v="2017-07-19T00:00:00"/>
    <s v="Second Class"/>
    <s v="TG-21310"/>
    <x v="592"/>
    <x v="0"/>
    <x v="0"/>
    <s v="Mesa"/>
    <x v="16"/>
    <n v="85204"/>
    <x v="1"/>
    <s v="OFF-ST-10002743"/>
    <x v="1"/>
    <x v="4"/>
    <x v="418"/>
    <x v="697"/>
    <n v="3"/>
    <n v="0.2"/>
    <x v="711"/>
    <x v="1"/>
    <x v="0"/>
    <n v="0.25"/>
    <n v="0.1111111111111111"/>
  </r>
  <r>
    <x v="7864"/>
    <s v="CA-2017-143364"/>
    <x v="1177"/>
    <d v="2017-07-19T00:00:00"/>
    <s v="Second Class"/>
    <s v="TG-21310"/>
    <x v="592"/>
    <x v="0"/>
    <x v="0"/>
    <s v="Mesa"/>
    <x v="16"/>
    <n v="85204"/>
    <x v="1"/>
    <s v="OFF-PA-10001846"/>
    <x v="1"/>
    <x v="10"/>
    <x v="1816"/>
    <x v="282"/>
    <n v="4"/>
    <n v="0.2"/>
    <x v="6224"/>
    <x v="1"/>
    <x v="0"/>
    <n v="0.25"/>
    <n v="0.1111111111111111"/>
  </r>
  <r>
    <x v="7865"/>
    <s v="CA-2017-143364"/>
    <x v="1177"/>
    <d v="2017-07-19T00:00:00"/>
    <s v="Second Class"/>
    <s v="TG-21310"/>
    <x v="592"/>
    <x v="0"/>
    <x v="0"/>
    <s v="Mesa"/>
    <x v="16"/>
    <n v="85204"/>
    <x v="1"/>
    <s v="FUR-CH-10004287"/>
    <x v="0"/>
    <x v="1"/>
    <x v="158"/>
    <x v="5184"/>
    <n v="2"/>
    <n v="0.2"/>
    <x v="6225"/>
    <x v="1"/>
    <x v="0"/>
    <n v="0.25"/>
    <n v="0.1111111111111111"/>
  </r>
  <r>
    <x v="7866"/>
    <s v="CA-2017-143364"/>
    <x v="1177"/>
    <d v="2017-07-19T00:00:00"/>
    <s v="Second Class"/>
    <s v="TG-21310"/>
    <x v="592"/>
    <x v="0"/>
    <x v="0"/>
    <s v="Mesa"/>
    <x v="16"/>
    <n v="85204"/>
    <x v="1"/>
    <s v="FUR-BO-10001608"/>
    <x v="0"/>
    <x v="0"/>
    <x v="1532"/>
    <x v="5185"/>
    <n v="6"/>
    <n v="0.7"/>
    <x v="6226"/>
    <x v="1"/>
    <x v="0"/>
    <n v="0.25"/>
    <n v="0.1111111111111111"/>
  </r>
  <r>
    <x v="7867"/>
    <s v="CA-2016-100972"/>
    <x v="84"/>
    <d v="2016-11-24T00:00:00"/>
    <s v="Second Class"/>
    <s v="DB-13360"/>
    <x v="748"/>
    <x v="2"/>
    <x v="0"/>
    <s v="Salt Lake City"/>
    <x v="7"/>
    <n v="84106"/>
    <x v="1"/>
    <s v="OFF-PA-10000357"/>
    <x v="1"/>
    <x v="10"/>
    <x v="1228"/>
    <x v="1696"/>
    <n v="3"/>
    <n v="0"/>
    <x v="1797"/>
    <x v="1"/>
    <x v="0"/>
    <n v="1"/>
    <n v="0.16666666666666666"/>
  </r>
  <r>
    <x v="7868"/>
    <s v="CA-2018-136994"/>
    <x v="1022"/>
    <d v="2018-06-02T00:00:00"/>
    <s v="Standard Class"/>
    <s v="LS-17245"/>
    <x v="201"/>
    <x v="0"/>
    <x v="0"/>
    <s v="Los Angeles"/>
    <x v="1"/>
    <n v="90045"/>
    <x v="1"/>
    <s v="OFF-PA-10000575"/>
    <x v="1"/>
    <x v="10"/>
    <x v="1059"/>
    <x v="5186"/>
    <n v="2"/>
    <n v="0"/>
    <x v="6227"/>
    <x v="1"/>
    <x v="0"/>
    <n v="1"/>
    <n v="8.3333333333333329E-2"/>
  </r>
  <r>
    <x v="7869"/>
    <s v="US-2019-166233"/>
    <x v="445"/>
    <d v="2019-07-09T00:00:00"/>
    <s v="Standard Class"/>
    <s v="MO-17950"/>
    <x v="657"/>
    <x v="0"/>
    <x v="0"/>
    <s v="Jacksonville"/>
    <x v="3"/>
    <n v="28540"/>
    <x v="0"/>
    <s v="TEC-AC-10002167"/>
    <x v="2"/>
    <x v="11"/>
    <x v="46"/>
    <x v="734"/>
    <n v="2"/>
    <n v="0.2"/>
    <x v="752"/>
    <x v="0"/>
    <x v="0"/>
    <n v="1"/>
    <n v="0.25"/>
  </r>
  <r>
    <x v="7870"/>
    <s v="CA-2019-122112"/>
    <x v="145"/>
    <d v="2019-09-29T00:00:00"/>
    <s v="Standard Class"/>
    <s v="CA-11965"/>
    <x v="662"/>
    <x v="1"/>
    <x v="0"/>
    <s v="Lakewood"/>
    <x v="24"/>
    <n v="44107"/>
    <x v="3"/>
    <s v="OFF-EN-10004459"/>
    <x v="1"/>
    <x v="12"/>
    <x v="661"/>
    <x v="671"/>
    <n v="4"/>
    <n v="0.2"/>
    <x v="683"/>
    <x v="3"/>
    <x v="0"/>
    <n v="1"/>
    <n v="0.1"/>
  </r>
  <r>
    <x v="7871"/>
    <s v="CA-2018-101672"/>
    <x v="339"/>
    <d v="2018-10-07T00:00:00"/>
    <s v="Standard Class"/>
    <s v="DB-12910"/>
    <x v="626"/>
    <x v="2"/>
    <x v="0"/>
    <s v="Lake Forest"/>
    <x v="1"/>
    <n v="92630"/>
    <x v="1"/>
    <s v="OFF-LA-10002271"/>
    <x v="1"/>
    <x v="2"/>
    <x v="641"/>
    <x v="51"/>
    <n v="2"/>
    <n v="0"/>
    <x v="51"/>
    <x v="1"/>
    <x v="0"/>
    <n v="0.25"/>
    <n v="8.3333333333333329E-2"/>
  </r>
  <r>
    <x v="7872"/>
    <s v="CA-2018-101672"/>
    <x v="339"/>
    <d v="2018-10-07T00:00:00"/>
    <s v="Standard Class"/>
    <s v="DB-12910"/>
    <x v="626"/>
    <x v="2"/>
    <x v="0"/>
    <s v="Lake Forest"/>
    <x v="1"/>
    <n v="92630"/>
    <x v="1"/>
    <s v="FUR-CH-10004063"/>
    <x v="0"/>
    <x v="1"/>
    <x v="120"/>
    <x v="4390"/>
    <n v="4"/>
    <n v="0.2"/>
    <x v="5151"/>
    <x v="1"/>
    <x v="0"/>
    <n v="0.25"/>
    <n v="8.3333333333333329E-2"/>
  </r>
  <r>
    <x v="7873"/>
    <s v="CA-2018-101672"/>
    <x v="339"/>
    <d v="2018-10-07T00:00:00"/>
    <s v="Standard Class"/>
    <s v="DB-12910"/>
    <x v="626"/>
    <x v="2"/>
    <x v="0"/>
    <s v="Lake Forest"/>
    <x v="1"/>
    <n v="92630"/>
    <x v="1"/>
    <s v="OFF-PA-10004610"/>
    <x v="1"/>
    <x v="10"/>
    <x v="1520"/>
    <x v="18"/>
    <n v="2"/>
    <n v="0"/>
    <x v="1608"/>
    <x v="1"/>
    <x v="0"/>
    <n v="0.25"/>
    <n v="8.3333333333333329E-2"/>
  </r>
  <r>
    <x v="7874"/>
    <s v="CA-2018-101672"/>
    <x v="339"/>
    <d v="2018-10-07T00:00:00"/>
    <s v="Standard Class"/>
    <s v="DB-12910"/>
    <x v="626"/>
    <x v="2"/>
    <x v="0"/>
    <s v="Lake Forest"/>
    <x v="1"/>
    <n v="92630"/>
    <x v="1"/>
    <s v="OFF-PA-10001878"/>
    <x v="1"/>
    <x v="10"/>
    <x v="1170"/>
    <x v="619"/>
    <n v="2"/>
    <n v="0"/>
    <x v="630"/>
    <x v="1"/>
    <x v="0"/>
    <n v="0.25"/>
    <n v="8.3333333333333329E-2"/>
  </r>
  <r>
    <x v="7875"/>
    <s v="CA-2019-168403"/>
    <x v="428"/>
    <d v="2019-09-15T00:00:00"/>
    <s v="Standard Class"/>
    <s v="DK-12835"/>
    <x v="460"/>
    <x v="1"/>
    <x v="0"/>
    <s v="Portland"/>
    <x v="21"/>
    <n v="97206"/>
    <x v="1"/>
    <s v="OFF-PA-10002036"/>
    <x v="1"/>
    <x v="10"/>
    <x v="329"/>
    <x v="277"/>
    <n v="6"/>
    <n v="0.2"/>
    <x v="3663"/>
    <x v="1"/>
    <x v="0"/>
    <n v="0.5"/>
    <n v="3.7037037037037035E-2"/>
  </r>
  <r>
    <x v="7876"/>
    <s v="CA-2019-168403"/>
    <x v="428"/>
    <d v="2019-09-15T00:00:00"/>
    <s v="Standard Class"/>
    <s v="DK-12835"/>
    <x v="460"/>
    <x v="1"/>
    <x v="0"/>
    <s v="Portland"/>
    <x v="21"/>
    <n v="97206"/>
    <x v="1"/>
    <s v="OFF-AP-10003278"/>
    <x v="1"/>
    <x v="9"/>
    <x v="1793"/>
    <x v="5187"/>
    <n v="1"/>
    <n v="0.2"/>
    <x v="6228"/>
    <x v="1"/>
    <x v="0"/>
    <n v="0.5"/>
    <n v="3.7037037037037035E-2"/>
  </r>
  <r>
    <x v="7877"/>
    <s v="CA-2017-148705"/>
    <x v="899"/>
    <d v="2017-03-18T00:00:00"/>
    <s v="Standard Class"/>
    <s v="EB-14170"/>
    <x v="432"/>
    <x v="0"/>
    <x v="0"/>
    <s v="Charlotte"/>
    <x v="3"/>
    <n v="28205"/>
    <x v="0"/>
    <s v="OFF-LA-10001641"/>
    <x v="1"/>
    <x v="2"/>
    <x v="1031"/>
    <x v="1325"/>
    <n v="2"/>
    <n v="0.2"/>
    <x v="1382"/>
    <x v="0"/>
    <x v="0"/>
    <n v="1"/>
    <n v="0.14285714285714285"/>
  </r>
  <r>
    <x v="7878"/>
    <s v="CA-2018-160241"/>
    <x v="896"/>
    <d v="2018-12-04T00:00:00"/>
    <s v="Second Class"/>
    <s v="DR-12940"/>
    <x v="660"/>
    <x v="2"/>
    <x v="0"/>
    <s v="Aurora"/>
    <x v="10"/>
    <n v="60505"/>
    <x v="2"/>
    <s v="FUR-FU-10003806"/>
    <x v="0"/>
    <x v="5"/>
    <x v="1804"/>
    <x v="5188"/>
    <n v="4"/>
    <n v="0.6"/>
    <x v="6229"/>
    <x v="2"/>
    <x v="0"/>
    <n v="1"/>
    <n v="7.6923076923076927E-2"/>
  </r>
  <r>
    <x v="7879"/>
    <s v="CA-2018-155747"/>
    <x v="403"/>
    <d v="2018-06-21T00:00:00"/>
    <s v="Standard Class"/>
    <s v="JS-15685"/>
    <x v="40"/>
    <x v="1"/>
    <x v="0"/>
    <s v="Philadelphia"/>
    <x v="9"/>
    <n v="19140"/>
    <x v="3"/>
    <s v="FUR-TA-10003392"/>
    <x v="0"/>
    <x v="3"/>
    <x v="1648"/>
    <x v="5189"/>
    <n v="2"/>
    <n v="0.4"/>
    <x v="6230"/>
    <x v="3"/>
    <x v="0"/>
    <n v="1"/>
    <n v="9.0909090909090912E-2"/>
  </r>
  <r>
    <x v="7880"/>
    <s v="CA-2019-118017"/>
    <x v="734"/>
    <d v="2019-12-06T00:00:00"/>
    <s v="Second Class"/>
    <s v="LC-16870"/>
    <x v="48"/>
    <x v="0"/>
    <x v="0"/>
    <s v="Thornton"/>
    <x v="22"/>
    <n v="80229"/>
    <x v="1"/>
    <s v="OFF-AR-10003856"/>
    <x v="1"/>
    <x v="6"/>
    <x v="449"/>
    <x v="3963"/>
    <n v="6"/>
    <n v="0.2"/>
    <x v="5695"/>
    <x v="1"/>
    <x v="0"/>
    <n v="0.125"/>
    <n v="3.3333333333333333E-2"/>
  </r>
  <r>
    <x v="7881"/>
    <s v="CA-2019-118017"/>
    <x v="734"/>
    <d v="2019-12-06T00:00:00"/>
    <s v="Second Class"/>
    <s v="LC-16870"/>
    <x v="48"/>
    <x v="0"/>
    <x v="0"/>
    <s v="Thornton"/>
    <x v="22"/>
    <n v="80229"/>
    <x v="1"/>
    <s v="TEC-AC-10002006"/>
    <x v="2"/>
    <x v="11"/>
    <x v="1087"/>
    <x v="3499"/>
    <n v="6"/>
    <n v="0.2"/>
    <x v="6231"/>
    <x v="1"/>
    <x v="0"/>
    <n v="0.125"/>
    <n v="3.3333333333333333E-2"/>
  </r>
  <r>
    <x v="7882"/>
    <s v="CA-2019-118017"/>
    <x v="734"/>
    <d v="2019-12-06T00:00:00"/>
    <s v="Second Class"/>
    <s v="LC-16870"/>
    <x v="48"/>
    <x v="0"/>
    <x v="0"/>
    <s v="Thornton"/>
    <x v="22"/>
    <n v="80229"/>
    <x v="1"/>
    <s v="TEC-AC-10002006"/>
    <x v="2"/>
    <x v="11"/>
    <x v="1087"/>
    <x v="1141"/>
    <n v="8"/>
    <n v="0.2"/>
    <x v="6232"/>
    <x v="1"/>
    <x v="0"/>
    <n v="0.125"/>
    <n v="3.3333333333333333E-2"/>
  </r>
  <r>
    <x v="7883"/>
    <s v="CA-2019-118017"/>
    <x v="734"/>
    <d v="2019-12-06T00:00:00"/>
    <s v="Second Class"/>
    <s v="LC-16870"/>
    <x v="48"/>
    <x v="0"/>
    <x v="0"/>
    <s v="Thornton"/>
    <x v="22"/>
    <n v="80229"/>
    <x v="1"/>
    <s v="OFF-PA-10002246"/>
    <x v="1"/>
    <x v="10"/>
    <x v="1395"/>
    <x v="5190"/>
    <n v="2"/>
    <n v="0.2"/>
    <x v="6233"/>
    <x v="1"/>
    <x v="0"/>
    <n v="0.125"/>
    <n v="3.3333333333333333E-2"/>
  </r>
  <r>
    <x v="7884"/>
    <s v="CA-2019-118017"/>
    <x v="734"/>
    <d v="2019-12-06T00:00:00"/>
    <s v="Second Class"/>
    <s v="LC-16870"/>
    <x v="48"/>
    <x v="0"/>
    <x v="0"/>
    <s v="Thornton"/>
    <x v="22"/>
    <n v="80229"/>
    <x v="1"/>
    <s v="OFF-SU-10004782"/>
    <x v="1"/>
    <x v="14"/>
    <x v="1557"/>
    <x v="5191"/>
    <n v="7"/>
    <n v="0.2"/>
    <x v="6234"/>
    <x v="1"/>
    <x v="0"/>
    <n v="0.125"/>
    <n v="3.3333333333333333E-2"/>
  </r>
  <r>
    <x v="7885"/>
    <s v="CA-2019-118017"/>
    <x v="734"/>
    <d v="2019-12-06T00:00:00"/>
    <s v="Second Class"/>
    <s v="LC-16870"/>
    <x v="48"/>
    <x v="0"/>
    <x v="0"/>
    <s v="Thornton"/>
    <x v="22"/>
    <n v="80229"/>
    <x v="1"/>
    <s v="FUR-FU-10004351"/>
    <x v="0"/>
    <x v="5"/>
    <x v="222"/>
    <x v="5192"/>
    <n v="3"/>
    <n v="0.2"/>
    <x v="6235"/>
    <x v="1"/>
    <x v="0"/>
    <n v="0.125"/>
    <n v="3.3333333333333333E-2"/>
  </r>
  <r>
    <x v="7886"/>
    <s v="CA-2019-118017"/>
    <x v="734"/>
    <d v="2019-12-06T00:00:00"/>
    <s v="Second Class"/>
    <s v="LC-16870"/>
    <x v="48"/>
    <x v="0"/>
    <x v="0"/>
    <s v="Thornton"/>
    <x v="22"/>
    <n v="80229"/>
    <x v="1"/>
    <s v="FUR-FU-10004270"/>
    <x v="0"/>
    <x v="5"/>
    <x v="998"/>
    <x v="2474"/>
    <n v="5"/>
    <n v="0.2"/>
    <x v="2707"/>
    <x v="1"/>
    <x v="0"/>
    <n v="0.125"/>
    <n v="3.3333333333333333E-2"/>
  </r>
  <r>
    <x v="7887"/>
    <s v="CA-2019-118017"/>
    <x v="734"/>
    <d v="2019-12-06T00:00:00"/>
    <s v="Second Class"/>
    <s v="LC-16870"/>
    <x v="48"/>
    <x v="0"/>
    <x v="0"/>
    <s v="Thornton"/>
    <x v="22"/>
    <n v="80229"/>
    <x v="1"/>
    <s v="FUR-FU-10004053"/>
    <x v="0"/>
    <x v="5"/>
    <x v="1642"/>
    <x v="2738"/>
    <n v="1"/>
    <n v="0.2"/>
    <x v="6236"/>
    <x v="1"/>
    <x v="0"/>
    <n v="0.125"/>
    <n v="3.3333333333333333E-2"/>
  </r>
  <r>
    <x v="7888"/>
    <s v="CA-2018-113117"/>
    <x v="765"/>
    <d v="2018-08-22T00:00:00"/>
    <s v="Standard Class"/>
    <s v="JP-15520"/>
    <x v="187"/>
    <x v="0"/>
    <x v="0"/>
    <s v="Davis"/>
    <x v="1"/>
    <n v="95616"/>
    <x v="1"/>
    <s v="OFF-PA-10000019"/>
    <x v="1"/>
    <x v="10"/>
    <x v="711"/>
    <x v="56"/>
    <n v="5"/>
    <n v="0"/>
    <x v="56"/>
    <x v="1"/>
    <x v="0"/>
    <n v="1"/>
    <n v="6.25E-2"/>
  </r>
  <r>
    <x v="7889"/>
    <s v="CA-2018-148684"/>
    <x v="591"/>
    <d v="2018-12-29T00:00:00"/>
    <s v="Standard Class"/>
    <s v="TS-21655"/>
    <x v="772"/>
    <x v="0"/>
    <x v="0"/>
    <s v="Fayetteville"/>
    <x v="36"/>
    <n v="72701"/>
    <x v="0"/>
    <s v="OFF-AR-10003811"/>
    <x v="1"/>
    <x v="6"/>
    <x v="454"/>
    <x v="5193"/>
    <n v="9"/>
    <n v="0"/>
    <x v="6237"/>
    <x v="0"/>
    <x v="0"/>
    <n v="0.25"/>
    <n v="7.1428571428571425E-2"/>
  </r>
  <r>
    <x v="7890"/>
    <s v="CA-2018-148684"/>
    <x v="591"/>
    <d v="2018-12-29T00:00:00"/>
    <s v="Standard Class"/>
    <s v="TS-21655"/>
    <x v="772"/>
    <x v="0"/>
    <x v="0"/>
    <s v="Fayetteville"/>
    <x v="36"/>
    <n v="72701"/>
    <x v="0"/>
    <s v="TEC-AC-10001838"/>
    <x v="2"/>
    <x v="11"/>
    <x v="651"/>
    <x v="5194"/>
    <n v="2"/>
    <n v="0"/>
    <x v="6238"/>
    <x v="0"/>
    <x v="0"/>
    <n v="0.25"/>
    <n v="7.1428571428571425E-2"/>
  </r>
  <r>
    <x v="7891"/>
    <s v="CA-2018-148684"/>
    <x v="591"/>
    <d v="2018-12-29T00:00:00"/>
    <s v="Standard Class"/>
    <s v="TS-21655"/>
    <x v="772"/>
    <x v="0"/>
    <x v="0"/>
    <s v="Fayetteville"/>
    <x v="36"/>
    <n v="72701"/>
    <x v="0"/>
    <s v="FUR-FU-10003553"/>
    <x v="0"/>
    <x v="5"/>
    <x v="568"/>
    <x v="5195"/>
    <n v="5"/>
    <n v="0"/>
    <x v="6239"/>
    <x v="0"/>
    <x v="0"/>
    <n v="0.25"/>
    <n v="7.1428571428571425E-2"/>
  </r>
  <r>
    <x v="7892"/>
    <s v="CA-2018-148684"/>
    <x v="591"/>
    <d v="2018-12-29T00:00:00"/>
    <s v="Standard Class"/>
    <s v="TS-21655"/>
    <x v="772"/>
    <x v="0"/>
    <x v="0"/>
    <s v="Fayetteville"/>
    <x v="36"/>
    <n v="72701"/>
    <x v="0"/>
    <s v="OFF-PA-10003302"/>
    <x v="1"/>
    <x v="10"/>
    <x v="1721"/>
    <x v="1938"/>
    <n v="3"/>
    <n v="0"/>
    <x v="2086"/>
    <x v="0"/>
    <x v="0"/>
    <n v="0.25"/>
    <n v="7.1428571428571425E-2"/>
  </r>
  <r>
    <x v="7893"/>
    <s v="CA-2019-125367"/>
    <x v="283"/>
    <d v="2019-07-30T00:00:00"/>
    <s v="Standard Class"/>
    <s v="NM-18445"/>
    <x v="134"/>
    <x v="2"/>
    <x v="0"/>
    <s v="New York City"/>
    <x v="15"/>
    <n v="10011"/>
    <x v="3"/>
    <s v="OFF-BI-10002412"/>
    <x v="1"/>
    <x v="8"/>
    <x v="326"/>
    <x v="4107"/>
    <n v="3"/>
    <n v="0.2"/>
    <x v="6240"/>
    <x v="3"/>
    <x v="0"/>
    <n v="1"/>
    <n v="7.1428571428571425E-2"/>
  </r>
  <r>
    <x v="7894"/>
    <s v="CA-2019-124744"/>
    <x v="548"/>
    <d v="2019-06-25T00:00:00"/>
    <s v="Standard Class"/>
    <s v="EH-14125"/>
    <x v="258"/>
    <x v="2"/>
    <x v="0"/>
    <s v="Wheeling"/>
    <x v="48"/>
    <n v="26003"/>
    <x v="3"/>
    <s v="OFF-BI-10002852"/>
    <x v="1"/>
    <x v="8"/>
    <x v="91"/>
    <x v="5196"/>
    <n v="5"/>
    <n v="0"/>
    <x v="6241"/>
    <x v="3"/>
    <x v="0"/>
    <n v="0.33333333333333331"/>
    <n v="5.5555555555555552E-2"/>
  </r>
  <r>
    <x v="7895"/>
    <s v="CA-2019-124744"/>
    <x v="548"/>
    <d v="2019-06-25T00:00:00"/>
    <s v="Standard Class"/>
    <s v="EH-14125"/>
    <x v="258"/>
    <x v="2"/>
    <x v="0"/>
    <s v="Wheeling"/>
    <x v="48"/>
    <n v="26003"/>
    <x v="3"/>
    <s v="OFF-BI-10000145"/>
    <x v="1"/>
    <x v="8"/>
    <x v="742"/>
    <x v="875"/>
    <n v="2"/>
    <n v="0"/>
    <x v="908"/>
    <x v="3"/>
    <x v="0"/>
    <n v="0.33333333333333331"/>
    <n v="5.5555555555555552E-2"/>
  </r>
  <r>
    <x v="7896"/>
    <s v="CA-2019-124744"/>
    <x v="548"/>
    <d v="2019-06-25T00:00:00"/>
    <s v="Standard Class"/>
    <s v="EH-14125"/>
    <x v="258"/>
    <x v="2"/>
    <x v="0"/>
    <s v="Wheeling"/>
    <x v="48"/>
    <n v="26003"/>
    <x v="3"/>
    <s v="OFF-PA-10001970"/>
    <x v="1"/>
    <x v="10"/>
    <x v="366"/>
    <x v="990"/>
    <n v="8"/>
    <n v="0"/>
    <x v="1281"/>
    <x v="3"/>
    <x v="0"/>
    <n v="0.33333333333333331"/>
    <n v="5.5555555555555552E-2"/>
  </r>
  <r>
    <x v="7897"/>
    <s v="CA-2019-128363"/>
    <x v="802"/>
    <d v="2019-08-18T00:00:00"/>
    <s v="Standard Class"/>
    <s v="DC-12850"/>
    <x v="419"/>
    <x v="0"/>
    <x v="0"/>
    <s v="Memphis"/>
    <x v="18"/>
    <n v="38109"/>
    <x v="0"/>
    <s v="OFF-AP-10001563"/>
    <x v="1"/>
    <x v="9"/>
    <x v="535"/>
    <x v="5197"/>
    <n v="7"/>
    <n v="0.2"/>
    <x v="6242"/>
    <x v="0"/>
    <x v="0"/>
    <n v="0.14285714285714285"/>
    <n v="5.5555555555555552E-2"/>
  </r>
  <r>
    <x v="7898"/>
    <s v="CA-2019-128363"/>
    <x v="802"/>
    <d v="2019-08-18T00:00:00"/>
    <s v="Standard Class"/>
    <s v="DC-12850"/>
    <x v="419"/>
    <x v="0"/>
    <x v="0"/>
    <s v="Memphis"/>
    <x v="18"/>
    <n v="38109"/>
    <x v="0"/>
    <s v="OFF-BI-10001359"/>
    <x v="1"/>
    <x v="8"/>
    <x v="1162"/>
    <x v="5198"/>
    <n v="6"/>
    <n v="0.7"/>
    <x v="6243"/>
    <x v="0"/>
    <x v="0"/>
    <n v="0.14285714285714285"/>
    <n v="5.5555555555555552E-2"/>
  </r>
  <r>
    <x v="7899"/>
    <s v="CA-2019-128363"/>
    <x v="802"/>
    <d v="2019-08-18T00:00:00"/>
    <s v="Standard Class"/>
    <s v="DC-12850"/>
    <x v="419"/>
    <x v="0"/>
    <x v="0"/>
    <s v="Memphis"/>
    <x v="18"/>
    <n v="38109"/>
    <x v="0"/>
    <s v="OFF-FA-10003495"/>
    <x v="1"/>
    <x v="13"/>
    <x v="128"/>
    <x v="2426"/>
    <n v="5"/>
    <n v="0.2"/>
    <x v="6244"/>
    <x v="0"/>
    <x v="0"/>
    <n v="0.14285714285714285"/>
    <n v="5.5555555555555552E-2"/>
  </r>
  <r>
    <x v="7900"/>
    <s v="CA-2019-128363"/>
    <x v="802"/>
    <d v="2019-08-18T00:00:00"/>
    <s v="Standard Class"/>
    <s v="DC-12850"/>
    <x v="419"/>
    <x v="0"/>
    <x v="0"/>
    <s v="Memphis"/>
    <x v="18"/>
    <n v="38109"/>
    <x v="0"/>
    <s v="TEC-AC-10003709"/>
    <x v="2"/>
    <x v="11"/>
    <x v="1413"/>
    <x v="5199"/>
    <n v="2"/>
    <n v="0.2"/>
    <x v="6245"/>
    <x v="0"/>
    <x v="0"/>
    <n v="0.14285714285714285"/>
    <n v="5.5555555555555552E-2"/>
  </r>
  <r>
    <x v="7901"/>
    <s v="CA-2019-128363"/>
    <x v="802"/>
    <d v="2019-08-18T00:00:00"/>
    <s v="Standard Class"/>
    <s v="DC-12850"/>
    <x v="419"/>
    <x v="0"/>
    <x v="0"/>
    <s v="Memphis"/>
    <x v="18"/>
    <n v="38109"/>
    <x v="0"/>
    <s v="FUR-FU-10003268"/>
    <x v="0"/>
    <x v="5"/>
    <x v="885"/>
    <x v="236"/>
    <n v="1"/>
    <n v="0.2"/>
    <x v="232"/>
    <x v="0"/>
    <x v="0"/>
    <n v="0.14285714285714285"/>
    <n v="5.5555555555555552E-2"/>
  </r>
  <r>
    <x v="7902"/>
    <s v="CA-2019-128363"/>
    <x v="802"/>
    <d v="2019-08-18T00:00:00"/>
    <s v="Standard Class"/>
    <s v="DC-12850"/>
    <x v="419"/>
    <x v="0"/>
    <x v="0"/>
    <s v="Memphis"/>
    <x v="18"/>
    <n v="38109"/>
    <x v="0"/>
    <s v="OFF-EN-10003845"/>
    <x v="1"/>
    <x v="12"/>
    <x v="436"/>
    <x v="1816"/>
    <n v="5"/>
    <n v="0.2"/>
    <x v="6246"/>
    <x v="0"/>
    <x v="0"/>
    <n v="0.14285714285714285"/>
    <n v="5.5555555555555552E-2"/>
  </r>
  <r>
    <x v="7903"/>
    <s v="CA-2019-128363"/>
    <x v="802"/>
    <d v="2019-08-18T00:00:00"/>
    <s v="Standard Class"/>
    <s v="DC-12850"/>
    <x v="419"/>
    <x v="0"/>
    <x v="0"/>
    <s v="Memphis"/>
    <x v="18"/>
    <n v="38109"/>
    <x v="0"/>
    <s v="FUR-CH-10002073"/>
    <x v="0"/>
    <x v="1"/>
    <x v="1792"/>
    <x v="5200"/>
    <n v="2"/>
    <n v="0.2"/>
    <x v="6247"/>
    <x v="0"/>
    <x v="0"/>
    <n v="0.14285714285714285"/>
    <n v="5.5555555555555552E-2"/>
  </r>
  <r>
    <x v="7904"/>
    <s v="CA-2017-126669"/>
    <x v="209"/>
    <d v="2017-11-13T00:00:00"/>
    <s v="Standard Class"/>
    <s v="DO-13645"/>
    <x v="770"/>
    <x v="0"/>
    <x v="0"/>
    <s v="Houston"/>
    <x v="5"/>
    <n v="77036"/>
    <x v="2"/>
    <s v="OFF-PA-10001357"/>
    <x v="1"/>
    <x v="10"/>
    <x v="1041"/>
    <x v="5201"/>
    <n v="2"/>
    <n v="0.2"/>
    <x v="6248"/>
    <x v="2"/>
    <x v="0"/>
    <n v="1"/>
    <n v="9.0909090909090912E-2"/>
  </r>
  <r>
    <x v="7905"/>
    <s v="US-2017-118766"/>
    <x v="52"/>
    <d v="2017-10-22T00:00:00"/>
    <s v="Standard Class"/>
    <s v="LS-16975"/>
    <x v="60"/>
    <x v="2"/>
    <x v="0"/>
    <s v="Dallas"/>
    <x v="5"/>
    <n v="75217"/>
    <x v="2"/>
    <s v="OFF-EN-10001415"/>
    <x v="1"/>
    <x v="12"/>
    <x v="153"/>
    <x v="3870"/>
    <n v="1"/>
    <n v="0.2"/>
    <x v="6249"/>
    <x v="2"/>
    <x v="0"/>
    <n v="0.5"/>
    <n v="4.5454545454545456E-2"/>
  </r>
  <r>
    <x v="7906"/>
    <s v="US-2017-118766"/>
    <x v="52"/>
    <d v="2017-10-22T00:00:00"/>
    <s v="Standard Class"/>
    <s v="LS-16975"/>
    <x v="60"/>
    <x v="2"/>
    <x v="0"/>
    <s v="Dallas"/>
    <x v="5"/>
    <n v="75217"/>
    <x v="2"/>
    <s v="OFF-BI-10002813"/>
    <x v="1"/>
    <x v="8"/>
    <x v="914"/>
    <x v="5202"/>
    <n v="10"/>
    <n v="0.8"/>
    <x v="6250"/>
    <x v="2"/>
    <x v="0"/>
    <n v="0.5"/>
    <n v="4.5454545454545456E-2"/>
  </r>
  <r>
    <x v="7907"/>
    <s v="CA-2018-112585"/>
    <x v="679"/>
    <d v="2018-08-02T00:00:00"/>
    <s v="First Class"/>
    <s v="RW-19630"/>
    <x v="338"/>
    <x v="1"/>
    <x v="0"/>
    <s v="San Francisco"/>
    <x v="1"/>
    <n v="94122"/>
    <x v="1"/>
    <s v="OFF-AP-10003849"/>
    <x v="1"/>
    <x v="9"/>
    <x v="841"/>
    <x v="4169"/>
    <n v="2"/>
    <n v="0"/>
    <x v="4850"/>
    <x v="1"/>
    <x v="0"/>
    <n v="1"/>
    <n v="6.25E-2"/>
  </r>
  <r>
    <x v="7908"/>
    <s v="CA-2018-149762"/>
    <x v="275"/>
    <d v="2018-12-07T00:00:00"/>
    <s v="Standard Class"/>
    <s v="RD-19720"/>
    <x v="742"/>
    <x v="0"/>
    <x v="0"/>
    <s v="Morgan Hill"/>
    <x v="1"/>
    <n v="95037"/>
    <x v="1"/>
    <s v="FUR-TA-10004147"/>
    <x v="0"/>
    <x v="3"/>
    <x v="819"/>
    <x v="5203"/>
    <n v="3"/>
    <n v="0.2"/>
    <x v="6251"/>
    <x v="1"/>
    <x v="0"/>
    <n v="0.25"/>
    <n v="0.05"/>
  </r>
  <r>
    <x v="7909"/>
    <s v="CA-2018-149762"/>
    <x v="275"/>
    <d v="2018-12-07T00:00:00"/>
    <s v="Standard Class"/>
    <s v="RD-19720"/>
    <x v="742"/>
    <x v="0"/>
    <x v="0"/>
    <s v="Morgan Hill"/>
    <x v="1"/>
    <n v="95037"/>
    <x v="1"/>
    <s v="OFF-AR-10001662"/>
    <x v="1"/>
    <x v="6"/>
    <x v="448"/>
    <x v="5204"/>
    <n v="8"/>
    <n v="0"/>
    <x v="6252"/>
    <x v="1"/>
    <x v="0"/>
    <n v="0.25"/>
    <n v="0.05"/>
  </r>
  <r>
    <x v="7910"/>
    <s v="CA-2018-149762"/>
    <x v="275"/>
    <d v="2018-12-07T00:00:00"/>
    <s v="Standard Class"/>
    <s v="RD-19720"/>
    <x v="742"/>
    <x v="0"/>
    <x v="0"/>
    <s v="Morgan Hill"/>
    <x v="1"/>
    <n v="95037"/>
    <x v="1"/>
    <s v="OFF-ST-10001558"/>
    <x v="1"/>
    <x v="4"/>
    <x v="719"/>
    <x v="5205"/>
    <n v="3"/>
    <n v="0"/>
    <x v="6253"/>
    <x v="1"/>
    <x v="0"/>
    <n v="0.25"/>
    <n v="0.05"/>
  </r>
  <r>
    <x v="7911"/>
    <s v="CA-2018-149762"/>
    <x v="275"/>
    <d v="2018-12-07T00:00:00"/>
    <s v="Standard Class"/>
    <s v="RD-19720"/>
    <x v="742"/>
    <x v="0"/>
    <x v="0"/>
    <s v="Morgan Hill"/>
    <x v="1"/>
    <n v="95037"/>
    <x v="1"/>
    <s v="FUR-BO-10001337"/>
    <x v="0"/>
    <x v="0"/>
    <x v="430"/>
    <x v="4308"/>
    <n v="2"/>
    <n v="0.15"/>
    <x v="5036"/>
    <x v="1"/>
    <x v="0"/>
    <n v="0.25"/>
    <n v="0.05"/>
  </r>
  <r>
    <x v="7912"/>
    <s v="CA-2018-167605"/>
    <x v="236"/>
    <d v="2018-04-30T00:00:00"/>
    <s v="Second Class"/>
    <s v="RB-19570"/>
    <x v="262"/>
    <x v="0"/>
    <x v="0"/>
    <s v="Saint Charles"/>
    <x v="10"/>
    <n v="60174"/>
    <x v="2"/>
    <s v="FUR-FU-10001602"/>
    <x v="0"/>
    <x v="5"/>
    <x v="766"/>
    <x v="5206"/>
    <n v="2"/>
    <n v="0.6"/>
    <x v="6254"/>
    <x v="2"/>
    <x v="0"/>
    <n v="1"/>
    <n v="0.1111111111111111"/>
  </r>
  <r>
    <x v="7913"/>
    <s v="US-2019-105697"/>
    <x v="326"/>
    <d v="2019-08-27T00:00:00"/>
    <s v="First Class"/>
    <s v="JE-15715"/>
    <x v="555"/>
    <x v="0"/>
    <x v="0"/>
    <s v="Cleveland"/>
    <x v="24"/>
    <n v="44105"/>
    <x v="3"/>
    <s v="OFF-ST-10003996"/>
    <x v="1"/>
    <x v="4"/>
    <x v="1212"/>
    <x v="5207"/>
    <n v="2"/>
    <n v="0.2"/>
    <x v="6255"/>
    <x v="3"/>
    <x v="0"/>
    <n v="1"/>
    <n v="4.5454545454545456E-2"/>
  </r>
  <r>
    <x v="7914"/>
    <s v="CA-2019-165323"/>
    <x v="46"/>
    <d v="2019-06-21T00:00:00"/>
    <s v="Standard Class"/>
    <s v="SR-20740"/>
    <x v="256"/>
    <x v="2"/>
    <x v="0"/>
    <s v="New York City"/>
    <x v="15"/>
    <n v="10024"/>
    <x v="3"/>
    <s v="TEC-MA-10003673"/>
    <x v="2"/>
    <x v="15"/>
    <x v="1817"/>
    <x v="5208"/>
    <n v="5"/>
    <n v="0"/>
    <x v="6256"/>
    <x v="3"/>
    <x v="0"/>
    <n v="0.5"/>
    <n v="8.3333333333333329E-2"/>
  </r>
  <r>
    <x v="7915"/>
    <s v="CA-2019-165323"/>
    <x v="46"/>
    <d v="2019-06-21T00:00:00"/>
    <s v="Standard Class"/>
    <s v="SR-20740"/>
    <x v="256"/>
    <x v="2"/>
    <x v="0"/>
    <s v="New York City"/>
    <x v="15"/>
    <n v="10024"/>
    <x v="3"/>
    <s v="TEC-AC-10004992"/>
    <x v="2"/>
    <x v="11"/>
    <x v="1724"/>
    <x v="3933"/>
    <n v="3"/>
    <n v="0"/>
    <x v="4539"/>
    <x v="3"/>
    <x v="0"/>
    <n v="0.5"/>
    <n v="8.3333333333333329E-2"/>
  </r>
  <r>
    <x v="7916"/>
    <s v="CA-2017-110891"/>
    <x v="312"/>
    <d v="2017-11-24T00:00:00"/>
    <s v="Standard Class"/>
    <s v="PO-19195"/>
    <x v="285"/>
    <x v="2"/>
    <x v="0"/>
    <s v="Philadelphia"/>
    <x v="9"/>
    <n v="19140"/>
    <x v="3"/>
    <s v="FUR-CH-10002880"/>
    <x v="0"/>
    <x v="1"/>
    <x v="809"/>
    <x v="5209"/>
    <n v="4"/>
    <n v="0.3"/>
    <x v="6257"/>
    <x v="3"/>
    <x v="0"/>
    <n v="1"/>
    <n v="0.1"/>
  </r>
  <r>
    <x v="7917"/>
    <s v="CA-2019-100783"/>
    <x v="507"/>
    <d v="2019-09-08T00:00:00"/>
    <s v="Second Class"/>
    <s v="JK-16120"/>
    <x v="451"/>
    <x v="2"/>
    <x v="0"/>
    <s v="Garland"/>
    <x v="5"/>
    <n v="75043"/>
    <x v="2"/>
    <s v="OFF-AR-10000380"/>
    <x v="1"/>
    <x v="6"/>
    <x v="108"/>
    <x v="5210"/>
    <n v="1"/>
    <n v="0.2"/>
    <x v="6258"/>
    <x v="2"/>
    <x v="0"/>
    <n v="1"/>
    <n v="5.8823529411764705E-2"/>
  </r>
  <r>
    <x v="7918"/>
    <s v="CA-2017-152513"/>
    <x v="433"/>
    <d v="2017-07-08T00:00:00"/>
    <s v="Second Class"/>
    <s v="JP-16135"/>
    <x v="655"/>
    <x v="2"/>
    <x v="0"/>
    <s v="San Diego"/>
    <x v="1"/>
    <n v="92024"/>
    <x v="1"/>
    <s v="OFF-BI-10002706"/>
    <x v="1"/>
    <x v="8"/>
    <x v="276"/>
    <x v="2543"/>
    <n v="2"/>
    <n v="0.2"/>
    <x v="6259"/>
    <x v="1"/>
    <x v="0"/>
    <n v="1"/>
    <n v="7.6923076923076927E-2"/>
  </r>
  <r>
    <x v="7919"/>
    <s v="CA-2019-139822"/>
    <x v="175"/>
    <d v="2019-09-21T00:00:00"/>
    <s v="Standard Class"/>
    <s v="Dp-13240"/>
    <x v="656"/>
    <x v="2"/>
    <x v="0"/>
    <s v="Waterbury"/>
    <x v="29"/>
    <n v="6708"/>
    <x v="3"/>
    <s v="OFF-ST-10000943"/>
    <x v="1"/>
    <x v="4"/>
    <x v="1204"/>
    <x v="5211"/>
    <n v="2"/>
    <n v="0"/>
    <x v="6260"/>
    <x v="3"/>
    <x v="0"/>
    <n v="0.5"/>
    <n v="3.4482758620689655E-2"/>
  </r>
  <r>
    <x v="7920"/>
    <s v="CA-2019-139822"/>
    <x v="175"/>
    <d v="2019-09-21T00:00:00"/>
    <s v="Standard Class"/>
    <s v="Dp-13240"/>
    <x v="656"/>
    <x v="2"/>
    <x v="0"/>
    <s v="Waterbury"/>
    <x v="29"/>
    <n v="6708"/>
    <x v="3"/>
    <s v="TEC-AC-10001090"/>
    <x v="2"/>
    <x v="11"/>
    <x v="1592"/>
    <x v="2830"/>
    <n v="2"/>
    <n v="0"/>
    <x v="6261"/>
    <x v="3"/>
    <x v="0"/>
    <n v="0.5"/>
    <n v="3.4482758620689655E-2"/>
  </r>
  <r>
    <x v="7921"/>
    <s v="CA-2019-107713"/>
    <x v="677"/>
    <d v="2019-03-17T00:00:00"/>
    <s v="Standard Class"/>
    <s v="JB-16000"/>
    <x v="677"/>
    <x v="0"/>
    <x v="0"/>
    <s v="Columbia"/>
    <x v="39"/>
    <n v="21044"/>
    <x v="3"/>
    <s v="OFF-BI-10002026"/>
    <x v="1"/>
    <x v="8"/>
    <x v="912"/>
    <x v="5212"/>
    <n v="3"/>
    <n v="0"/>
    <x v="6262"/>
    <x v="3"/>
    <x v="0"/>
    <n v="1"/>
    <n v="0.14285714285714285"/>
  </r>
  <r>
    <x v="7922"/>
    <s v="CA-2019-134096"/>
    <x v="241"/>
    <d v="2019-09-29T00:00:00"/>
    <s v="Standard Class"/>
    <s v="PP-18955"/>
    <x v="452"/>
    <x v="2"/>
    <x v="0"/>
    <s v="Hollywood"/>
    <x v="2"/>
    <n v="33021"/>
    <x v="0"/>
    <s v="TEC-PH-10000526"/>
    <x v="2"/>
    <x v="7"/>
    <x v="1472"/>
    <x v="3293"/>
    <n v="5"/>
    <n v="0.2"/>
    <x v="3716"/>
    <x v="0"/>
    <x v="0"/>
    <n v="0.5"/>
    <n v="2.9411764705882353E-2"/>
  </r>
  <r>
    <x v="7923"/>
    <s v="CA-2019-134096"/>
    <x v="241"/>
    <d v="2019-09-29T00:00:00"/>
    <s v="Standard Class"/>
    <s v="PP-18955"/>
    <x v="452"/>
    <x v="2"/>
    <x v="0"/>
    <s v="Hollywood"/>
    <x v="2"/>
    <n v="33021"/>
    <x v="0"/>
    <s v="OFF-BI-10004002"/>
    <x v="1"/>
    <x v="8"/>
    <x v="154"/>
    <x v="4937"/>
    <n v="3"/>
    <n v="0.7"/>
    <x v="6263"/>
    <x v="0"/>
    <x v="0"/>
    <n v="0.5"/>
    <n v="2.9411764705882353E-2"/>
  </r>
  <r>
    <x v="7924"/>
    <s v="CA-2018-125843"/>
    <x v="572"/>
    <d v="2018-08-16T00:00:00"/>
    <s v="First Class"/>
    <s v="RF-19840"/>
    <x v="167"/>
    <x v="0"/>
    <x v="0"/>
    <s v="Springfield"/>
    <x v="17"/>
    <n v="22153"/>
    <x v="0"/>
    <s v="OFF-BI-10002309"/>
    <x v="1"/>
    <x v="8"/>
    <x v="78"/>
    <x v="4732"/>
    <n v="4"/>
    <n v="0"/>
    <x v="6264"/>
    <x v="0"/>
    <x v="0"/>
    <n v="0.5"/>
    <n v="9.0909090909090912E-2"/>
  </r>
  <r>
    <x v="7925"/>
    <s v="CA-2018-125843"/>
    <x v="572"/>
    <d v="2018-08-16T00:00:00"/>
    <s v="First Class"/>
    <s v="RF-19840"/>
    <x v="167"/>
    <x v="0"/>
    <x v="0"/>
    <s v="Springfield"/>
    <x v="17"/>
    <n v="22153"/>
    <x v="0"/>
    <s v="OFF-LA-10003923"/>
    <x v="1"/>
    <x v="2"/>
    <x v="429"/>
    <x v="825"/>
    <n v="7"/>
    <n v="0"/>
    <x v="855"/>
    <x v="0"/>
    <x v="0"/>
    <n v="0.5"/>
    <n v="9.0909090909090912E-2"/>
  </r>
  <r>
    <x v="7926"/>
    <s v="CA-2019-120404"/>
    <x v="225"/>
    <d v="2019-11-24T00:00:00"/>
    <s v="Second Class"/>
    <s v="KH-16330"/>
    <x v="542"/>
    <x v="1"/>
    <x v="0"/>
    <s v="New York City"/>
    <x v="15"/>
    <n v="10035"/>
    <x v="3"/>
    <s v="TEC-AC-10003433"/>
    <x v="2"/>
    <x v="11"/>
    <x v="1418"/>
    <x v="2629"/>
    <n v="3"/>
    <n v="0"/>
    <x v="2077"/>
    <x v="3"/>
    <x v="0"/>
    <n v="0.33333333333333331"/>
    <n v="5.5555555555555552E-2"/>
  </r>
  <r>
    <x v="7927"/>
    <s v="CA-2019-120404"/>
    <x v="225"/>
    <d v="2019-11-24T00:00:00"/>
    <s v="Second Class"/>
    <s v="KH-16330"/>
    <x v="542"/>
    <x v="1"/>
    <x v="0"/>
    <s v="New York City"/>
    <x v="15"/>
    <n v="10035"/>
    <x v="3"/>
    <s v="TEC-PH-10001363"/>
    <x v="2"/>
    <x v="7"/>
    <x v="432"/>
    <x v="5213"/>
    <n v="1"/>
    <n v="0"/>
    <x v="6265"/>
    <x v="3"/>
    <x v="0"/>
    <n v="0.33333333333333331"/>
    <n v="5.5555555555555552E-2"/>
  </r>
  <r>
    <x v="7928"/>
    <s v="CA-2019-120404"/>
    <x v="225"/>
    <d v="2019-11-24T00:00:00"/>
    <s v="Second Class"/>
    <s v="KH-16330"/>
    <x v="542"/>
    <x v="1"/>
    <x v="0"/>
    <s v="New York City"/>
    <x v="15"/>
    <n v="10035"/>
    <x v="3"/>
    <s v="FUR-FU-10000820"/>
    <x v="0"/>
    <x v="5"/>
    <x v="1783"/>
    <x v="4344"/>
    <n v="3"/>
    <n v="0"/>
    <x v="6266"/>
    <x v="3"/>
    <x v="0"/>
    <n v="0.33333333333333331"/>
    <n v="5.5555555555555552E-2"/>
  </r>
  <r>
    <x v="7929"/>
    <s v="CA-2019-167549"/>
    <x v="800"/>
    <d v="2019-07-27T00:00:00"/>
    <s v="First Class"/>
    <s v="EM-14200"/>
    <x v="773"/>
    <x v="2"/>
    <x v="0"/>
    <s v="Dallas"/>
    <x v="5"/>
    <n v="75217"/>
    <x v="2"/>
    <s v="FUR-TA-10004767"/>
    <x v="0"/>
    <x v="3"/>
    <x v="1156"/>
    <x v="5214"/>
    <n v="6"/>
    <n v="0.3"/>
    <x v="6267"/>
    <x v="2"/>
    <x v="0"/>
    <n v="1"/>
    <n v="0.25"/>
  </r>
  <r>
    <x v="7930"/>
    <s v="CA-2018-120082"/>
    <x v="869"/>
    <d v="2018-03-27T00:00:00"/>
    <s v="Second Class"/>
    <s v="DK-12835"/>
    <x v="460"/>
    <x v="1"/>
    <x v="0"/>
    <s v="New York City"/>
    <x v="15"/>
    <n v="10024"/>
    <x v="3"/>
    <s v="OFF-AR-10001955"/>
    <x v="1"/>
    <x v="6"/>
    <x v="1030"/>
    <x v="426"/>
    <n v="3"/>
    <n v="0"/>
    <x v="6268"/>
    <x v="3"/>
    <x v="0"/>
    <n v="1"/>
    <n v="3.7037037037037035E-2"/>
  </r>
  <r>
    <x v="7931"/>
    <s v="US-2018-168095"/>
    <x v="692"/>
    <d v="2018-07-20T00:00:00"/>
    <s v="Standard Class"/>
    <s v="MC-17425"/>
    <x v="466"/>
    <x v="1"/>
    <x v="0"/>
    <s v="Portland"/>
    <x v="21"/>
    <n v="97206"/>
    <x v="1"/>
    <s v="FUR-CH-10004886"/>
    <x v="0"/>
    <x v="1"/>
    <x v="371"/>
    <x v="2186"/>
    <n v="3"/>
    <n v="0.2"/>
    <x v="2355"/>
    <x v="1"/>
    <x v="0"/>
    <n v="0.5"/>
    <n v="0.1"/>
  </r>
  <r>
    <x v="7932"/>
    <s v="US-2018-168095"/>
    <x v="692"/>
    <d v="2018-07-20T00:00:00"/>
    <s v="Standard Class"/>
    <s v="MC-17425"/>
    <x v="466"/>
    <x v="1"/>
    <x v="0"/>
    <s v="Portland"/>
    <x v="21"/>
    <n v="97206"/>
    <x v="1"/>
    <s v="OFF-PA-10003641"/>
    <x v="1"/>
    <x v="10"/>
    <x v="947"/>
    <x v="151"/>
    <n v="5"/>
    <n v="0.2"/>
    <x v="6269"/>
    <x v="1"/>
    <x v="0"/>
    <n v="0.5"/>
    <n v="0.1"/>
  </r>
  <r>
    <x v="7933"/>
    <s v="CA-2019-166093"/>
    <x v="629"/>
    <d v="2019-08-24T00:00:00"/>
    <s v="Standard Class"/>
    <s v="RW-19540"/>
    <x v="459"/>
    <x v="1"/>
    <x v="0"/>
    <s v="Brentwood"/>
    <x v="1"/>
    <n v="94513"/>
    <x v="1"/>
    <s v="OFF-EN-10003134"/>
    <x v="1"/>
    <x v="12"/>
    <x v="153"/>
    <x v="371"/>
    <n v="2"/>
    <n v="0"/>
    <x v="5982"/>
    <x v="1"/>
    <x v="1"/>
    <n v="0.14285714285714285"/>
    <n v="4.3478260869565216E-2"/>
  </r>
  <r>
    <x v="7934"/>
    <s v="CA-2019-166093"/>
    <x v="629"/>
    <d v="2019-08-24T00:00:00"/>
    <s v="Standard Class"/>
    <s v="RW-19540"/>
    <x v="459"/>
    <x v="1"/>
    <x v="0"/>
    <s v="Brentwood"/>
    <x v="1"/>
    <n v="94513"/>
    <x v="1"/>
    <s v="TEC-PH-10002564"/>
    <x v="2"/>
    <x v="7"/>
    <x v="985"/>
    <x v="981"/>
    <n v="3"/>
    <n v="0.2"/>
    <x v="3306"/>
    <x v="1"/>
    <x v="1"/>
    <n v="0.14285714285714285"/>
    <n v="4.3478260869565216E-2"/>
  </r>
  <r>
    <x v="7935"/>
    <s v="CA-2019-166093"/>
    <x v="629"/>
    <d v="2019-08-24T00:00:00"/>
    <s v="Standard Class"/>
    <s v="RW-19540"/>
    <x v="459"/>
    <x v="1"/>
    <x v="0"/>
    <s v="Brentwood"/>
    <x v="1"/>
    <n v="94513"/>
    <x v="1"/>
    <s v="OFF-PA-10003893"/>
    <x v="1"/>
    <x v="10"/>
    <x v="1105"/>
    <x v="18"/>
    <n v="2"/>
    <n v="0"/>
    <x v="1608"/>
    <x v="1"/>
    <x v="1"/>
    <n v="0.14285714285714285"/>
    <n v="4.3478260869565216E-2"/>
  </r>
  <r>
    <x v="7936"/>
    <s v="CA-2019-166093"/>
    <x v="629"/>
    <d v="2019-08-24T00:00:00"/>
    <s v="Standard Class"/>
    <s v="RW-19540"/>
    <x v="459"/>
    <x v="1"/>
    <x v="0"/>
    <s v="Brentwood"/>
    <x v="1"/>
    <n v="94513"/>
    <x v="1"/>
    <s v="OFF-BI-10000174"/>
    <x v="1"/>
    <x v="8"/>
    <x v="1444"/>
    <x v="4107"/>
    <n v="3"/>
    <n v="0.2"/>
    <x v="4771"/>
    <x v="1"/>
    <x v="1"/>
    <n v="0.14285714285714285"/>
    <n v="4.3478260869565216E-2"/>
  </r>
  <r>
    <x v="7937"/>
    <s v="CA-2019-166093"/>
    <x v="629"/>
    <d v="2019-08-24T00:00:00"/>
    <s v="Standard Class"/>
    <s v="RW-19540"/>
    <x v="459"/>
    <x v="1"/>
    <x v="0"/>
    <s v="Brentwood"/>
    <x v="1"/>
    <n v="94513"/>
    <x v="1"/>
    <s v="OFF-AP-10001058"/>
    <x v="1"/>
    <x v="9"/>
    <x v="138"/>
    <x v="5215"/>
    <n v="9"/>
    <n v="0"/>
    <x v="6270"/>
    <x v="1"/>
    <x v="1"/>
    <n v="0.14285714285714285"/>
    <n v="4.3478260869565216E-2"/>
  </r>
  <r>
    <x v="7938"/>
    <s v="CA-2019-166093"/>
    <x v="629"/>
    <d v="2019-08-24T00:00:00"/>
    <s v="Standard Class"/>
    <s v="RW-19540"/>
    <x v="459"/>
    <x v="1"/>
    <x v="0"/>
    <s v="Brentwood"/>
    <x v="1"/>
    <n v="94513"/>
    <x v="1"/>
    <s v="OFF-ST-10001496"/>
    <x v="1"/>
    <x v="4"/>
    <x v="733"/>
    <x v="863"/>
    <n v="3"/>
    <n v="0"/>
    <x v="894"/>
    <x v="1"/>
    <x v="1"/>
    <n v="0.14285714285714285"/>
    <n v="4.3478260869565216E-2"/>
  </r>
  <r>
    <x v="7939"/>
    <s v="CA-2019-166093"/>
    <x v="629"/>
    <d v="2019-08-24T00:00:00"/>
    <s v="Standard Class"/>
    <s v="RW-19540"/>
    <x v="459"/>
    <x v="1"/>
    <x v="0"/>
    <s v="Brentwood"/>
    <x v="1"/>
    <n v="94513"/>
    <x v="1"/>
    <s v="OFF-BI-10004230"/>
    <x v="1"/>
    <x v="8"/>
    <x v="655"/>
    <x v="5216"/>
    <n v="8"/>
    <n v="0.2"/>
    <x v="6271"/>
    <x v="1"/>
    <x v="1"/>
    <n v="0.14285714285714285"/>
    <n v="4.3478260869565216E-2"/>
  </r>
  <r>
    <x v="7940"/>
    <s v="CA-2018-146325"/>
    <x v="882"/>
    <d v="2018-12-17T00:00:00"/>
    <s v="First Class"/>
    <s v="DS-13180"/>
    <x v="103"/>
    <x v="1"/>
    <x v="0"/>
    <s v="San Diego"/>
    <x v="1"/>
    <n v="92037"/>
    <x v="1"/>
    <s v="FUR-CH-10001146"/>
    <x v="0"/>
    <x v="1"/>
    <x v="124"/>
    <x v="125"/>
    <n v="2"/>
    <n v="0.2"/>
    <x v="127"/>
    <x v="1"/>
    <x v="0"/>
    <n v="0.5"/>
    <n v="0.05"/>
  </r>
  <r>
    <x v="7941"/>
    <s v="CA-2018-146325"/>
    <x v="882"/>
    <d v="2018-12-17T00:00:00"/>
    <s v="First Class"/>
    <s v="DS-13180"/>
    <x v="103"/>
    <x v="1"/>
    <x v="0"/>
    <s v="San Diego"/>
    <x v="1"/>
    <n v="92037"/>
    <x v="1"/>
    <s v="OFF-ST-10001590"/>
    <x v="1"/>
    <x v="4"/>
    <x v="147"/>
    <x v="5217"/>
    <n v="10"/>
    <n v="0"/>
    <x v="6272"/>
    <x v="1"/>
    <x v="0"/>
    <n v="0.5"/>
    <n v="0.05"/>
  </r>
  <r>
    <x v="7942"/>
    <s v="CA-2019-134194"/>
    <x v="53"/>
    <d v="2020-01-01T00:00:00"/>
    <s v="Standard Class"/>
    <s v="GA-14725"/>
    <x v="315"/>
    <x v="0"/>
    <x v="0"/>
    <s v="Dallas"/>
    <x v="5"/>
    <n v="75081"/>
    <x v="2"/>
    <s v="OFF-BI-10003684"/>
    <x v="1"/>
    <x v="8"/>
    <x v="714"/>
    <x v="5218"/>
    <n v="9"/>
    <n v="0.8"/>
    <x v="6273"/>
    <x v="2"/>
    <x v="1"/>
    <n v="0.2"/>
    <n v="4.5454545454545456E-2"/>
  </r>
  <r>
    <x v="7943"/>
    <s v="CA-2019-134194"/>
    <x v="53"/>
    <d v="2020-01-01T00:00:00"/>
    <s v="Standard Class"/>
    <s v="GA-14725"/>
    <x v="315"/>
    <x v="0"/>
    <x v="0"/>
    <s v="Dallas"/>
    <x v="5"/>
    <n v="75081"/>
    <x v="2"/>
    <s v="OFF-SU-10000946"/>
    <x v="1"/>
    <x v="14"/>
    <x v="327"/>
    <x v="5219"/>
    <n v="7"/>
    <n v="0.2"/>
    <x v="6274"/>
    <x v="2"/>
    <x v="1"/>
    <n v="0.2"/>
    <n v="4.5454545454545456E-2"/>
  </r>
  <r>
    <x v="7944"/>
    <s v="CA-2019-134194"/>
    <x v="53"/>
    <d v="2020-01-01T00:00:00"/>
    <s v="Standard Class"/>
    <s v="GA-14725"/>
    <x v="315"/>
    <x v="0"/>
    <x v="0"/>
    <s v="Dallas"/>
    <x v="5"/>
    <n v="75081"/>
    <x v="2"/>
    <s v="OFF-AR-10001615"/>
    <x v="1"/>
    <x v="6"/>
    <x v="1488"/>
    <x v="4142"/>
    <n v="2"/>
    <n v="0.2"/>
    <x v="6275"/>
    <x v="2"/>
    <x v="1"/>
    <n v="0.2"/>
    <n v="4.5454545454545456E-2"/>
  </r>
  <r>
    <x v="7945"/>
    <s v="CA-2019-134194"/>
    <x v="53"/>
    <d v="2020-01-01T00:00:00"/>
    <s v="Standard Class"/>
    <s v="GA-14725"/>
    <x v="315"/>
    <x v="0"/>
    <x v="0"/>
    <s v="Dallas"/>
    <x v="5"/>
    <n v="75081"/>
    <x v="2"/>
    <s v="OFF-BI-10001597"/>
    <x v="1"/>
    <x v="8"/>
    <x v="798"/>
    <x v="5220"/>
    <n v="5"/>
    <n v="0.8"/>
    <x v="6276"/>
    <x v="2"/>
    <x v="1"/>
    <n v="0.2"/>
    <n v="4.5454545454545456E-2"/>
  </r>
  <r>
    <x v="7946"/>
    <s v="CA-2019-134194"/>
    <x v="53"/>
    <d v="2020-01-01T00:00:00"/>
    <s v="Standard Class"/>
    <s v="GA-14725"/>
    <x v="315"/>
    <x v="0"/>
    <x v="0"/>
    <s v="Dallas"/>
    <x v="5"/>
    <n v="75081"/>
    <x v="2"/>
    <s v="OFF-BI-10001116"/>
    <x v="1"/>
    <x v="8"/>
    <x v="1075"/>
    <x v="2567"/>
    <n v="3"/>
    <n v="0.8"/>
    <x v="6277"/>
    <x v="2"/>
    <x v="1"/>
    <n v="0.2"/>
    <n v="4.5454545454545456E-2"/>
  </r>
  <r>
    <x v="7947"/>
    <s v="CA-2016-131009"/>
    <x v="72"/>
    <d v="2016-03-05T00:00:00"/>
    <s v="Standard Class"/>
    <s v="SC-20380"/>
    <x v="618"/>
    <x v="0"/>
    <x v="0"/>
    <s v="El Paso"/>
    <x v="5"/>
    <n v="79907"/>
    <x v="2"/>
    <s v="OFF-FA-10004395"/>
    <x v="1"/>
    <x v="13"/>
    <x v="1201"/>
    <x v="609"/>
    <n v="5"/>
    <n v="0.2"/>
    <x v="6278"/>
    <x v="2"/>
    <x v="0"/>
    <n v="0.25"/>
    <n v="0.05"/>
  </r>
  <r>
    <x v="7948"/>
    <s v="CA-2016-131009"/>
    <x v="72"/>
    <d v="2016-03-05T00:00:00"/>
    <s v="Standard Class"/>
    <s v="SC-20380"/>
    <x v="618"/>
    <x v="0"/>
    <x v="0"/>
    <s v="El Paso"/>
    <x v="5"/>
    <n v="79907"/>
    <x v="2"/>
    <s v="FUR-CH-10001270"/>
    <x v="0"/>
    <x v="1"/>
    <x v="860"/>
    <x v="5221"/>
    <n v="6"/>
    <n v="0.3"/>
    <x v="232"/>
    <x v="2"/>
    <x v="0"/>
    <n v="0.25"/>
    <n v="0.05"/>
  </r>
  <r>
    <x v="7949"/>
    <s v="CA-2016-131009"/>
    <x v="72"/>
    <d v="2016-03-05T00:00:00"/>
    <s v="Standard Class"/>
    <s v="SC-20380"/>
    <x v="618"/>
    <x v="0"/>
    <x v="0"/>
    <s v="El Paso"/>
    <x v="5"/>
    <n v="79907"/>
    <x v="2"/>
    <s v="FUR-FU-10001095"/>
    <x v="0"/>
    <x v="5"/>
    <x v="748"/>
    <x v="3100"/>
    <n v="6"/>
    <n v="0.6"/>
    <x v="6279"/>
    <x v="2"/>
    <x v="0"/>
    <n v="0.25"/>
    <n v="0.05"/>
  </r>
  <r>
    <x v="7950"/>
    <s v="CA-2016-131009"/>
    <x v="72"/>
    <d v="2016-03-05T00:00:00"/>
    <s v="Standard Class"/>
    <s v="SC-20380"/>
    <x v="618"/>
    <x v="0"/>
    <x v="0"/>
    <s v="El Paso"/>
    <x v="5"/>
    <n v="79907"/>
    <x v="2"/>
    <s v="OFF-ST-10001469"/>
    <x v="1"/>
    <x v="4"/>
    <x v="399"/>
    <x v="5222"/>
    <n v="3"/>
    <n v="0.2"/>
    <x v="6280"/>
    <x v="2"/>
    <x v="0"/>
    <n v="0.25"/>
    <n v="0.05"/>
  </r>
  <r>
    <x v="7951"/>
    <s v="CA-2017-145814"/>
    <x v="902"/>
    <d v="2017-11-24T00:00:00"/>
    <s v="Standard Class"/>
    <s v="KD-16345"/>
    <x v="44"/>
    <x v="0"/>
    <x v="0"/>
    <s v="New York City"/>
    <x v="15"/>
    <n v="10035"/>
    <x v="3"/>
    <s v="OFF-BI-10003196"/>
    <x v="1"/>
    <x v="8"/>
    <x v="1376"/>
    <x v="4452"/>
    <n v="2"/>
    <n v="0.2"/>
    <x v="6281"/>
    <x v="3"/>
    <x v="0"/>
    <n v="0.5"/>
    <n v="0.1"/>
  </r>
  <r>
    <x v="7952"/>
    <s v="CA-2017-145814"/>
    <x v="902"/>
    <d v="2017-11-24T00:00:00"/>
    <s v="Standard Class"/>
    <s v="KD-16345"/>
    <x v="44"/>
    <x v="0"/>
    <x v="0"/>
    <s v="New York City"/>
    <x v="15"/>
    <n v="10035"/>
    <x v="3"/>
    <s v="TEC-PH-10002200"/>
    <x v="2"/>
    <x v="7"/>
    <x v="1480"/>
    <x v="5223"/>
    <n v="4"/>
    <n v="0"/>
    <x v="6282"/>
    <x v="3"/>
    <x v="0"/>
    <n v="0.5"/>
    <n v="0.1"/>
  </r>
  <r>
    <x v="7953"/>
    <s v="CA-2016-138359"/>
    <x v="470"/>
    <d v="2016-04-06T00:00:00"/>
    <s v="Standard Class"/>
    <s v="KH-16330"/>
    <x v="542"/>
    <x v="1"/>
    <x v="0"/>
    <s v="Revere"/>
    <x v="31"/>
    <n v="2151"/>
    <x v="3"/>
    <s v="OFF-ST-10000636"/>
    <x v="1"/>
    <x v="4"/>
    <x v="1753"/>
    <x v="5224"/>
    <n v="4"/>
    <n v="0"/>
    <x v="6283"/>
    <x v="3"/>
    <x v="0"/>
    <n v="0.5"/>
    <n v="5.5555555555555552E-2"/>
  </r>
  <r>
    <x v="7954"/>
    <s v="CA-2016-138359"/>
    <x v="470"/>
    <d v="2016-04-06T00:00:00"/>
    <s v="Standard Class"/>
    <s v="KH-16330"/>
    <x v="542"/>
    <x v="1"/>
    <x v="0"/>
    <s v="Revere"/>
    <x v="31"/>
    <n v="2151"/>
    <x v="3"/>
    <s v="OFF-BI-10000145"/>
    <x v="1"/>
    <x v="8"/>
    <x v="742"/>
    <x v="875"/>
    <n v="2"/>
    <n v="0"/>
    <x v="908"/>
    <x v="3"/>
    <x v="0"/>
    <n v="0.5"/>
    <n v="5.5555555555555552E-2"/>
  </r>
  <r>
    <x v="7955"/>
    <s v="CA-2019-131807"/>
    <x v="361"/>
    <d v="2019-10-10T00:00:00"/>
    <s v="Standard Class"/>
    <s v="GG-14650"/>
    <x v="55"/>
    <x v="1"/>
    <x v="0"/>
    <s v="Chico"/>
    <x v="1"/>
    <n v="95928"/>
    <x v="1"/>
    <s v="FUR-CH-10001190"/>
    <x v="0"/>
    <x v="1"/>
    <x v="1335"/>
    <x v="5037"/>
    <n v="4"/>
    <n v="0.2"/>
    <x v="6024"/>
    <x v="1"/>
    <x v="1"/>
    <n v="0.16666666666666666"/>
    <n v="4.1666666666666664E-2"/>
  </r>
  <r>
    <x v="7956"/>
    <s v="CA-2019-131807"/>
    <x v="361"/>
    <d v="2019-10-10T00:00:00"/>
    <s v="Standard Class"/>
    <s v="GG-14650"/>
    <x v="55"/>
    <x v="1"/>
    <x v="0"/>
    <s v="Chico"/>
    <x v="1"/>
    <n v="95928"/>
    <x v="1"/>
    <s v="OFF-FA-10002780"/>
    <x v="1"/>
    <x v="13"/>
    <x v="128"/>
    <x v="81"/>
    <n v="5"/>
    <n v="0"/>
    <x v="6284"/>
    <x v="1"/>
    <x v="1"/>
    <n v="0.16666666666666666"/>
    <n v="4.1666666666666664E-2"/>
  </r>
  <r>
    <x v="7957"/>
    <s v="CA-2019-131807"/>
    <x v="361"/>
    <d v="2019-10-10T00:00:00"/>
    <s v="Standard Class"/>
    <s v="GG-14650"/>
    <x v="55"/>
    <x v="1"/>
    <x v="0"/>
    <s v="Chico"/>
    <x v="1"/>
    <n v="95928"/>
    <x v="1"/>
    <s v="OFF-AP-10004052"/>
    <x v="1"/>
    <x v="9"/>
    <x v="1671"/>
    <x v="2394"/>
    <n v="4"/>
    <n v="0"/>
    <x v="6285"/>
    <x v="1"/>
    <x v="1"/>
    <n v="0.16666666666666666"/>
    <n v="4.1666666666666664E-2"/>
  </r>
  <r>
    <x v="7958"/>
    <s v="CA-2019-131807"/>
    <x v="361"/>
    <d v="2019-10-10T00:00:00"/>
    <s v="Standard Class"/>
    <s v="GG-14650"/>
    <x v="55"/>
    <x v="1"/>
    <x v="0"/>
    <s v="Chico"/>
    <x v="1"/>
    <n v="95928"/>
    <x v="1"/>
    <s v="FUR-FU-10004666"/>
    <x v="0"/>
    <x v="5"/>
    <x v="1461"/>
    <x v="5225"/>
    <n v="5"/>
    <n v="0"/>
    <x v="6286"/>
    <x v="1"/>
    <x v="1"/>
    <n v="0.16666666666666666"/>
    <n v="4.1666666666666664E-2"/>
  </r>
  <r>
    <x v="7959"/>
    <s v="CA-2019-131807"/>
    <x v="361"/>
    <d v="2019-10-10T00:00:00"/>
    <s v="Standard Class"/>
    <s v="GG-14650"/>
    <x v="55"/>
    <x v="1"/>
    <x v="0"/>
    <s v="Chico"/>
    <x v="1"/>
    <n v="95928"/>
    <x v="1"/>
    <s v="FUR-TA-10004086"/>
    <x v="0"/>
    <x v="3"/>
    <x v="832"/>
    <x v="5226"/>
    <n v="3"/>
    <n v="0.2"/>
    <x v="6287"/>
    <x v="1"/>
    <x v="1"/>
    <n v="0.16666666666666666"/>
    <n v="4.1666666666666664E-2"/>
  </r>
  <r>
    <x v="7960"/>
    <s v="CA-2019-131807"/>
    <x v="361"/>
    <d v="2019-10-10T00:00:00"/>
    <s v="Standard Class"/>
    <s v="GG-14650"/>
    <x v="55"/>
    <x v="1"/>
    <x v="0"/>
    <s v="Chico"/>
    <x v="1"/>
    <n v="95928"/>
    <x v="1"/>
    <s v="TEC-PH-10000702"/>
    <x v="2"/>
    <x v="7"/>
    <x v="312"/>
    <x v="465"/>
    <n v="1"/>
    <n v="0.2"/>
    <x v="3148"/>
    <x v="1"/>
    <x v="1"/>
    <n v="0.16666666666666666"/>
    <n v="4.1666666666666664E-2"/>
  </r>
  <r>
    <x v="7961"/>
    <s v="CA-2019-104864"/>
    <x v="551"/>
    <d v="2019-11-23T00:00:00"/>
    <s v="Second Class"/>
    <s v="JS-15685"/>
    <x v="40"/>
    <x v="1"/>
    <x v="0"/>
    <s v="Miramar"/>
    <x v="2"/>
    <n v="33023"/>
    <x v="0"/>
    <s v="OFF-ST-10002301"/>
    <x v="1"/>
    <x v="4"/>
    <x v="1499"/>
    <x v="5227"/>
    <n v="5"/>
    <n v="0.2"/>
    <x v="6288"/>
    <x v="0"/>
    <x v="0"/>
    <n v="0.2"/>
    <n v="9.0909090909090912E-2"/>
  </r>
  <r>
    <x v="7962"/>
    <s v="CA-2019-104864"/>
    <x v="551"/>
    <d v="2019-11-23T00:00:00"/>
    <s v="Second Class"/>
    <s v="JS-15685"/>
    <x v="40"/>
    <x v="1"/>
    <x v="0"/>
    <s v="Miramar"/>
    <x v="2"/>
    <n v="33023"/>
    <x v="0"/>
    <s v="OFF-BI-10001636"/>
    <x v="1"/>
    <x v="8"/>
    <x v="674"/>
    <x v="5228"/>
    <n v="8"/>
    <n v="0.7"/>
    <x v="6289"/>
    <x v="0"/>
    <x v="0"/>
    <n v="0.2"/>
    <n v="9.0909090909090912E-2"/>
  </r>
  <r>
    <x v="7963"/>
    <s v="CA-2019-104864"/>
    <x v="551"/>
    <d v="2019-11-23T00:00:00"/>
    <s v="Second Class"/>
    <s v="JS-15685"/>
    <x v="40"/>
    <x v="1"/>
    <x v="0"/>
    <s v="Miramar"/>
    <x v="2"/>
    <n v="33023"/>
    <x v="0"/>
    <s v="OFF-AP-10002684"/>
    <x v="1"/>
    <x v="9"/>
    <x v="167"/>
    <x v="5229"/>
    <n v="4"/>
    <n v="0.2"/>
    <x v="6290"/>
    <x v="0"/>
    <x v="0"/>
    <n v="0.2"/>
    <n v="9.0909090909090912E-2"/>
  </r>
  <r>
    <x v="7964"/>
    <s v="CA-2019-104864"/>
    <x v="551"/>
    <d v="2019-11-23T00:00:00"/>
    <s v="Second Class"/>
    <s v="JS-15685"/>
    <x v="40"/>
    <x v="1"/>
    <x v="0"/>
    <s v="Miramar"/>
    <x v="2"/>
    <n v="33023"/>
    <x v="0"/>
    <s v="OFF-PA-10004609"/>
    <x v="1"/>
    <x v="10"/>
    <x v="1503"/>
    <x v="561"/>
    <n v="4"/>
    <n v="0.2"/>
    <x v="570"/>
    <x v="0"/>
    <x v="0"/>
    <n v="0.2"/>
    <n v="9.0909090909090912E-2"/>
  </r>
  <r>
    <x v="7965"/>
    <s v="CA-2019-104864"/>
    <x v="551"/>
    <d v="2019-11-23T00:00:00"/>
    <s v="Second Class"/>
    <s v="JS-15685"/>
    <x v="40"/>
    <x v="1"/>
    <x v="0"/>
    <s v="Miramar"/>
    <x v="2"/>
    <n v="33023"/>
    <x v="0"/>
    <s v="OFF-PA-10003309"/>
    <x v="1"/>
    <x v="10"/>
    <x v="1152"/>
    <x v="759"/>
    <n v="8"/>
    <n v="0.2"/>
    <x v="782"/>
    <x v="0"/>
    <x v="0"/>
    <n v="0.2"/>
    <n v="9.0909090909090912E-2"/>
  </r>
  <r>
    <x v="7966"/>
    <s v="CA-2017-138219"/>
    <x v="391"/>
    <d v="2017-03-30T00:00:00"/>
    <s v="Standard Class"/>
    <s v="BP-11095"/>
    <x v="162"/>
    <x v="1"/>
    <x v="0"/>
    <s v="Los Angeles"/>
    <x v="1"/>
    <n v="90049"/>
    <x v="1"/>
    <s v="OFF-PA-10000380"/>
    <x v="1"/>
    <x v="10"/>
    <x v="1290"/>
    <x v="1735"/>
    <n v="4"/>
    <n v="0"/>
    <x v="6291"/>
    <x v="1"/>
    <x v="0"/>
    <n v="1"/>
    <n v="0.05"/>
  </r>
  <r>
    <x v="7967"/>
    <s v="CA-2018-157707"/>
    <x v="1155"/>
    <d v="2018-10-12T00:00:00"/>
    <s v="First Class"/>
    <s v="CC-12610"/>
    <x v="566"/>
    <x v="1"/>
    <x v="0"/>
    <s v="Denver"/>
    <x v="22"/>
    <n v="80219"/>
    <x v="1"/>
    <s v="FUR-BO-10001567"/>
    <x v="0"/>
    <x v="0"/>
    <x v="1818"/>
    <x v="5172"/>
    <n v="3"/>
    <n v="0.7"/>
    <x v="6292"/>
    <x v="1"/>
    <x v="0"/>
    <n v="0.33333333333333331"/>
    <n v="8.3333333333333329E-2"/>
  </r>
  <r>
    <x v="7968"/>
    <s v="CA-2018-157707"/>
    <x v="1155"/>
    <d v="2018-10-12T00:00:00"/>
    <s v="First Class"/>
    <s v="CC-12610"/>
    <x v="566"/>
    <x v="1"/>
    <x v="0"/>
    <s v="Denver"/>
    <x v="22"/>
    <n v="80219"/>
    <x v="1"/>
    <s v="TEC-PH-10002583"/>
    <x v="2"/>
    <x v="7"/>
    <x v="1717"/>
    <x v="314"/>
    <n v="1"/>
    <n v="0.2"/>
    <x v="6293"/>
    <x v="1"/>
    <x v="0"/>
    <n v="0.33333333333333331"/>
    <n v="8.3333333333333329E-2"/>
  </r>
  <r>
    <x v="7969"/>
    <s v="CA-2018-157707"/>
    <x v="1155"/>
    <d v="2018-10-12T00:00:00"/>
    <s v="First Class"/>
    <s v="CC-12610"/>
    <x v="566"/>
    <x v="1"/>
    <x v="0"/>
    <s v="Denver"/>
    <x v="22"/>
    <n v="80219"/>
    <x v="1"/>
    <s v="FUR-CH-10004853"/>
    <x v="0"/>
    <x v="1"/>
    <x v="531"/>
    <x v="3200"/>
    <n v="1"/>
    <n v="0.2"/>
    <x v="6294"/>
    <x v="1"/>
    <x v="0"/>
    <n v="0.33333333333333331"/>
    <n v="8.3333333333333329E-2"/>
  </r>
  <r>
    <x v="7970"/>
    <s v="US-2017-126753"/>
    <x v="748"/>
    <d v="2017-08-20T00:00:00"/>
    <s v="Standard Class"/>
    <s v="SP-20860"/>
    <x v="133"/>
    <x v="1"/>
    <x v="0"/>
    <s v="Philadelphia"/>
    <x v="9"/>
    <n v="19134"/>
    <x v="3"/>
    <s v="TEC-PH-10003580"/>
    <x v="2"/>
    <x v="7"/>
    <x v="1006"/>
    <x v="5230"/>
    <n v="4"/>
    <n v="0.4"/>
    <x v="6295"/>
    <x v="3"/>
    <x v="0"/>
    <n v="0.14285714285714285"/>
    <n v="4.1666666666666664E-2"/>
  </r>
  <r>
    <x v="7971"/>
    <s v="US-2017-126753"/>
    <x v="748"/>
    <d v="2017-08-20T00:00:00"/>
    <s v="Standard Class"/>
    <s v="SP-20860"/>
    <x v="133"/>
    <x v="1"/>
    <x v="0"/>
    <s v="Philadelphia"/>
    <x v="9"/>
    <n v="19134"/>
    <x v="3"/>
    <s v="TEC-AC-10004227"/>
    <x v="2"/>
    <x v="11"/>
    <x v="1409"/>
    <x v="5231"/>
    <n v="3"/>
    <n v="0.2"/>
    <x v="6296"/>
    <x v="3"/>
    <x v="0"/>
    <n v="0.14285714285714285"/>
    <n v="4.1666666666666664E-2"/>
  </r>
  <r>
    <x v="7972"/>
    <s v="US-2017-126753"/>
    <x v="748"/>
    <d v="2017-08-20T00:00:00"/>
    <s v="Standard Class"/>
    <s v="SP-20860"/>
    <x v="133"/>
    <x v="1"/>
    <x v="0"/>
    <s v="Philadelphia"/>
    <x v="9"/>
    <n v="19134"/>
    <x v="3"/>
    <s v="OFF-PA-10002787"/>
    <x v="1"/>
    <x v="10"/>
    <x v="1276"/>
    <x v="563"/>
    <n v="2"/>
    <n v="0.2"/>
    <x v="572"/>
    <x v="3"/>
    <x v="0"/>
    <n v="0.14285714285714285"/>
    <n v="4.1666666666666664E-2"/>
  </r>
  <r>
    <x v="7973"/>
    <s v="US-2017-126753"/>
    <x v="748"/>
    <d v="2017-08-20T00:00:00"/>
    <s v="Standard Class"/>
    <s v="SP-20860"/>
    <x v="133"/>
    <x v="1"/>
    <x v="0"/>
    <s v="Philadelphia"/>
    <x v="9"/>
    <n v="19134"/>
    <x v="3"/>
    <s v="OFF-BI-10003981"/>
    <x v="1"/>
    <x v="8"/>
    <x v="109"/>
    <x v="5232"/>
    <n v="2"/>
    <n v="0.7"/>
    <x v="6297"/>
    <x v="3"/>
    <x v="0"/>
    <n v="0.14285714285714285"/>
    <n v="4.1666666666666664E-2"/>
  </r>
  <r>
    <x v="7974"/>
    <s v="US-2017-126753"/>
    <x v="748"/>
    <d v="2017-08-20T00:00:00"/>
    <s v="Standard Class"/>
    <s v="SP-20860"/>
    <x v="133"/>
    <x v="1"/>
    <x v="0"/>
    <s v="Philadelphia"/>
    <x v="9"/>
    <n v="19134"/>
    <x v="3"/>
    <s v="FUR-FU-10001488"/>
    <x v="0"/>
    <x v="5"/>
    <x v="1049"/>
    <x v="1825"/>
    <n v="3"/>
    <n v="0.2"/>
    <x v="232"/>
    <x v="3"/>
    <x v="0"/>
    <n v="0.14285714285714285"/>
    <n v="4.1666666666666664E-2"/>
  </r>
  <r>
    <x v="7975"/>
    <s v="US-2017-126753"/>
    <x v="748"/>
    <d v="2017-08-20T00:00:00"/>
    <s v="Standard Class"/>
    <s v="SP-20860"/>
    <x v="133"/>
    <x v="1"/>
    <x v="0"/>
    <s v="Philadelphia"/>
    <x v="9"/>
    <n v="19134"/>
    <x v="3"/>
    <s v="OFF-BI-10003727"/>
    <x v="1"/>
    <x v="8"/>
    <x v="805"/>
    <x v="5233"/>
    <n v="3"/>
    <n v="0.7"/>
    <x v="6298"/>
    <x v="3"/>
    <x v="0"/>
    <n v="0.14285714285714285"/>
    <n v="4.1666666666666664E-2"/>
  </r>
  <r>
    <x v="7976"/>
    <s v="US-2017-126753"/>
    <x v="748"/>
    <d v="2017-08-20T00:00:00"/>
    <s v="Standard Class"/>
    <s v="SP-20860"/>
    <x v="133"/>
    <x v="1"/>
    <x v="0"/>
    <s v="Philadelphia"/>
    <x v="9"/>
    <n v="19134"/>
    <x v="3"/>
    <s v="OFF-PA-10000130"/>
    <x v="1"/>
    <x v="10"/>
    <x v="1004"/>
    <x v="1518"/>
    <n v="3"/>
    <n v="0.2"/>
    <x v="1603"/>
    <x v="3"/>
    <x v="0"/>
    <n v="0.14285714285714285"/>
    <n v="4.1666666666666664E-2"/>
  </r>
  <r>
    <x v="7977"/>
    <s v="CA-2016-166051"/>
    <x v="1178"/>
    <d v="2016-06-05T00:00:00"/>
    <s v="Standard Class"/>
    <s v="JK-15625"/>
    <x v="600"/>
    <x v="0"/>
    <x v="0"/>
    <s v="Jackson"/>
    <x v="35"/>
    <n v="39212"/>
    <x v="0"/>
    <s v="TEC-PH-10002680"/>
    <x v="2"/>
    <x v="7"/>
    <x v="420"/>
    <x v="5234"/>
    <n v="3"/>
    <n v="0"/>
    <x v="6299"/>
    <x v="0"/>
    <x v="0"/>
    <n v="0.5"/>
    <n v="8.3333333333333329E-2"/>
  </r>
  <r>
    <x v="7978"/>
    <s v="CA-2016-166051"/>
    <x v="1178"/>
    <d v="2016-06-05T00:00:00"/>
    <s v="Standard Class"/>
    <s v="JK-15625"/>
    <x v="600"/>
    <x v="0"/>
    <x v="0"/>
    <s v="Jackson"/>
    <x v="35"/>
    <n v="39212"/>
    <x v="0"/>
    <s v="TEC-PH-10002538"/>
    <x v="2"/>
    <x v="7"/>
    <x v="529"/>
    <x v="4332"/>
    <n v="3"/>
    <n v="0"/>
    <x v="5070"/>
    <x v="0"/>
    <x v="0"/>
    <n v="0.5"/>
    <n v="8.3333333333333329E-2"/>
  </r>
  <r>
    <x v="7979"/>
    <s v="CA-2017-113040"/>
    <x v="375"/>
    <d v="2017-08-31T00:00:00"/>
    <s v="Standard Class"/>
    <s v="CC-12100"/>
    <x v="385"/>
    <x v="2"/>
    <x v="0"/>
    <s v="Los Angeles"/>
    <x v="1"/>
    <n v="90045"/>
    <x v="1"/>
    <s v="OFF-BI-10001249"/>
    <x v="1"/>
    <x v="8"/>
    <x v="1191"/>
    <x v="5235"/>
    <n v="1"/>
    <n v="0.2"/>
    <x v="6300"/>
    <x v="1"/>
    <x v="0"/>
    <n v="1"/>
    <n v="7.6923076923076927E-2"/>
  </r>
  <r>
    <x v="7980"/>
    <s v="CA-2016-103800"/>
    <x v="1179"/>
    <d v="2016-01-07T00:00:00"/>
    <s v="Standard Class"/>
    <s v="DP-13000"/>
    <x v="24"/>
    <x v="0"/>
    <x v="0"/>
    <s v="Houston"/>
    <x v="5"/>
    <n v="77095"/>
    <x v="2"/>
    <s v="OFF-PA-10000174"/>
    <x v="1"/>
    <x v="10"/>
    <x v="1524"/>
    <x v="2861"/>
    <n v="2"/>
    <n v="0.2"/>
    <x v="3181"/>
    <x v="2"/>
    <x v="0"/>
    <n v="1"/>
    <n v="5.8823529411764705E-2"/>
  </r>
  <r>
    <x v="7981"/>
    <s v="CA-2016-113383"/>
    <x v="1076"/>
    <d v="2016-09-13T00:00:00"/>
    <s v="First Class"/>
    <s v="SF-20065"/>
    <x v="11"/>
    <x v="0"/>
    <x v="0"/>
    <s v="Clifton"/>
    <x v="30"/>
    <n v="7011"/>
    <x v="3"/>
    <s v="OFF-AP-10004532"/>
    <x v="1"/>
    <x v="9"/>
    <x v="564"/>
    <x v="1067"/>
    <n v="4"/>
    <n v="0"/>
    <x v="1108"/>
    <x v="3"/>
    <x v="0"/>
    <n v="0.5"/>
    <n v="0.1111111111111111"/>
  </r>
  <r>
    <x v="7982"/>
    <s v="CA-2016-113383"/>
    <x v="1076"/>
    <d v="2016-09-13T00:00:00"/>
    <s v="First Class"/>
    <s v="SF-20065"/>
    <x v="11"/>
    <x v="0"/>
    <x v="0"/>
    <s v="Clifton"/>
    <x v="30"/>
    <n v="7011"/>
    <x v="3"/>
    <s v="FUR-FU-10001986"/>
    <x v="0"/>
    <x v="5"/>
    <x v="1142"/>
    <x v="2574"/>
    <n v="5"/>
    <n v="0"/>
    <x v="6301"/>
    <x v="3"/>
    <x v="0"/>
    <n v="0.5"/>
    <n v="0.1111111111111111"/>
  </r>
  <r>
    <x v="7983"/>
    <s v="CA-2019-152499"/>
    <x v="203"/>
    <d v="2019-01-25T00:00:00"/>
    <s v="Second Class"/>
    <s v="EH-13765"/>
    <x v="553"/>
    <x v="1"/>
    <x v="0"/>
    <s v="Chicago"/>
    <x v="10"/>
    <n v="60623"/>
    <x v="2"/>
    <s v="OFF-FA-10002975"/>
    <x v="1"/>
    <x v="13"/>
    <x v="128"/>
    <x v="1150"/>
    <n v="5"/>
    <n v="0.2"/>
    <x v="1192"/>
    <x v="2"/>
    <x v="0"/>
    <n v="0.5"/>
    <n v="3.125E-2"/>
  </r>
  <r>
    <x v="7984"/>
    <s v="CA-2019-152499"/>
    <x v="203"/>
    <d v="2019-01-25T00:00:00"/>
    <s v="Second Class"/>
    <s v="EH-13765"/>
    <x v="553"/>
    <x v="1"/>
    <x v="0"/>
    <s v="Chicago"/>
    <x v="10"/>
    <n v="60623"/>
    <x v="2"/>
    <s v="OFF-AR-10003481"/>
    <x v="1"/>
    <x v="6"/>
    <x v="1600"/>
    <x v="964"/>
    <n v="3"/>
    <n v="0.2"/>
    <x v="3456"/>
    <x v="2"/>
    <x v="0"/>
    <n v="0.5"/>
    <n v="3.125E-2"/>
  </r>
  <r>
    <x v="7985"/>
    <s v="CA-2018-151498"/>
    <x v="438"/>
    <d v="2018-04-24T00:00:00"/>
    <s v="First Class"/>
    <s v="DN-13690"/>
    <x v="35"/>
    <x v="0"/>
    <x v="0"/>
    <s v="Seattle"/>
    <x v="4"/>
    <n v="98115"/>
    <x v="1"/>
    <s v="OFF-BI-10004967"/>
    <x v="1"/>
    <x v="8"/>
    <x v="256"/>
    <x v="1366"/>
    <n v="5"/>
    <n v="0.2"/>
    <x v="5499"/>
    <x v="1"/>
    <x v="0"/>
    <n v="1"/>
    <n v="9.0909090909090912E-2"/>
  </r>
  <r>
    <x v="7986"/>
    <s v="CA-2018-137939"/>
    <x v="1180"/>
    <d v="2018-07-23T00:00:00"/>
    <s v="Second Class"/>
    <s v="PJ-19015"/>
    <x v="307"/>
    <x v="0"/>
    <x v="0"/>
    <s v="Long Beach"/>
    <x v="15"/>
    <n v="11561"/>
    <x v="3"/>
    <s v="TEC-PH-10003589"/>
    <x v="2"/>
    <x v="7"/>
    <x v="826"/>
    <x v="5126"/>
    <n v="5"/>
    <n v="0"/>
    <x v="6145"/>
    <x v="3"/>
    <x v="0"/>
    <n v="1"/>
    <n v="0.1"/>
  </r>
  <r>
    <x v="7987"/>
    <s v="US-2018-117793"/>
    <x v="828"/>
    <d v="2018-08-29T00:00:00"/>
    <s v="Standard Class"/>
    <s v="MA-17560"/>
    <x v="15"/>
    <x v="2"/>
    <x v="0"/>
    <s v="Sheboygan"/>
    <x v="6"/>
    <n v="53081"/>
    <x v="2"/>
    <s v="OFF-LA-10002945"/>
    <x v="1"/>
    <x v="2"/>
    <x v="1612"/>
    <x v="5236"/>
    <n v="4"/>
    <n v="0"/>
    <x v="6302"/>
    <x v="2"/>
    <x v="0"/>
    <n v="0.25"/>
    <n v="2.9411764705882353E-2"/>
  </r>
  <r>
    <x v="7988"/>
    <s v="US-2018-117793"/>
    <x v="828"/>
    <d v="2018-08-29T00:00:00"/>
    <s v="Standard Class"/>
    <s v="MA-17560"/>
    <x v="15"/>
    <x v="2"/>
    <x v="0"/>
    <s v="Sheboygan"/>
    <x v="6"/>
    <n v="53081"/>
    <x v="2"/>
    <s v="OFF-LA-10003537"/>
    <x v="1"/>
    <x v="2"/>
    <x v="1577"/>
    <x v="3185"/>
    <n v="3"/>
    <n v="0"/>
    <x v="3587"/>
    <x v="2"/>
    <x v="0"/>
    <n v="0.25"/>
    <n v="2.9411764705882353E-2"/>
  </r>
  <r>
    <x v="7989"/>
    <s v="US-2018-117793"/>
    <x v="828"/>
    <d v="2018-08-29T00:00:00"/>
    <s v="Standard Class"/>
    <s v="MA-17560"/>
    <x v="15"/>
    <x v="2"/>
    <x v="0"/>
    <s v="Sheboygan"/>
    <x v="6"/>
    <n v="53081"/>
    <x v="2"/>
    <s v="OFF-ST-10002406"/>
    <x v="1"/>
    <x v="4"/>
    <x v="328"/>
    <x v="2748"/>
    <n v="1"/>
    <n v="0"/>
    <x v="3045"/>
    <x v="2"/>
    <x v="0"/>
    <n v="0.25"/>
    <n v="2.9411764705882353E-2"/>
  </r>
  <r>
    <x v="7990"/>
    <s v="US-2018-117793"/>
    <x v="828"/>
    <d v="2018-08-29T00:00:00"/>
    <s v="Standard Class"/>
    <s v="MA-17560"/>
    <x v="15"/>
    <x v="2"/>
    <x v="0"/>
    <s v="Sheboygan"/>
    <x v="6"/>
    <n v="53081"/>
    <x v="2"/>
    <s v="TEC-AC-10003433"/>
    <x v="2"/>
    <x v="11"/>
    <x v="1418"/>
    <x v="5237"/>
    <n v="2"/>
    <n v="0"/>
    <x v="6303"/>
    <x v="2"/>
    <x v="0"/>
    <n v="0.25"/>
    <n v="2.9411764705882353E-2"/>
  </r>
  <r>
    <x v="7991"/>
    <s v="CA-2018-133872"/>
    <x v="403"/>
    <d v="2018-06-17T00:00:00"/>
    <s v="First Class"/>
    <s v="VM-21835"/>
    <x v="718"/>
    <x v="0"/>
    <x v="0"/>
    <s v="Boca Raton"/>
    <x v="2"/>
    <n v="33433"/>
    <x v="0"/>
    <s v="OFF-BI-10002082"/>
    <x v="1"/>
    <x v="8"/>
    <x v="1182"/>
    <x v="5238"/>
    <n v="4"/>
    <n v="0.7"/>
    <x v="6304"/>
    <x v="0"/>
    <x v="0"/>
    <n v="0.5"/>
    <n v="0.125"/>
  </r>
  <r>
    <x v="7992"/>
    <s v="CA-2018-133872"/>
    <x v="403"/>
    <d v="2018-06-17T00:00:00"/>
    <s v="First Class"/>
    <s v="VM-21835"/>
    <x v="718"/>
    <x v="0"/>
    <x v="0"/>
    <s v="Boca Raton"/>
    <x v="2"/>
    <n v="33433"/>
    <x v="0"/>
    <s v="TEC-AC-10000521"/>
    <x v="2"/>
    <x v="11"/>
    <x v="1566"/>
    <x v="4997"/>
    <n v="2"/>
    <n v="0.2"/>
    <x v="6305"/>
    <x v="0"/>
    <x v="0"/>
    <n v="0.5"/>
    <n v="0.125"/>
  </r>
  <r>
    <x v="7993"/>
    <s v="US-2017-165743"/>
    <x v="312"/>
    <d v="2017-11-23T00:00:00"/>
    <s v="Second Class"/>
    <s v="MM-18055"/>
    <x v="514"/>
    <x v="0"/>
    <x v="0"/>
    <s v="Aurora"/>
    <x v="22"/>
    <n v="80013"/>
    <x v="1"/>
    <s v="OFF-BI-10001982"/>
    <x v="1"/>
    <x v="8"/>
    <x v="304"/>
    <x v="322"/>
    <n v="3"/>
    <n v="0.7"/>
    <x v="328"/>
    <x v="1"/>
    <x v="0"/>
    <n v="0.33333333333333331"/>
    <n v="5.2631578947368418E-2"/>
  </r>
  <r>
    <x v="7994"/>
    <s v="US-2017-165743"/>
    <x v="312"/>
    <d v="2017-11-23T00:00:00"/>
    <s v="Second Class"/>
    <s v="MM-18055"/>
    <x v="514"/>
    <x v="0"/>
    <x v="0"/>
    <s v="Aurora"/>
    <x v="22"/>
    <n v="80013"/>
    <x v="1"/>
    <s v="FUR-BO-10002268"/>
    <x v="0"/>
    <x v="0"/>
    <x v="317"/>
    <x v="3489"/>
    <n v="6"/>
    <n v="0.7"/>
    <x v="6306"/>
    <x v="1"/>
    <x v="0"/>
    <n v="0.33333333333333331"/>
    <n v="5.2631578947368418E-2"/>
  </r>
  <r>
    <x v="7995"/>
    <s v="US-2017-165743"/>
    <x v="312"/>
    <d v="2017-11-23T00:00:00"/>
    <s v="Second Class"/>
    <s v="MM-18055"/>
    <x v="514"/>
    <x v="0"/>
    <x v="0"/>
    <s v="Aurora"/>
    <x v="22"/>
    <n v="80013"/>
    <x v="1"/>
    <s v="OFF-BI-10001758"/>
    <x v="1"/>
    <x v="8"/>
    <x v="944"/>
    <x v="5239"/>
    <n v="6"/>
    <n v="0.7"/>
    <x v="6307"/>
    <x v="1"/>
    <x v="0"/>
    <n v="0.33333333333333331"/>
    <n v="5.2631578947368418E-2"/>
  </r>
  <r>
    <x v="7996"/>
    <s v="US-2019-105998"/>
    <x v="132"/>
    <d v="2019-11-05T00:00:00"/>
    <s v="First Class"/>
    <s v="CR-12580"/>
    <x v="615"/>
    <x v="2"/>
    <x v="0"/>
    <s v="San Diego"/>
    <x v="1"/>
    <n v="92037"/>
    <x v="1"/>
    <s v="TEC-AC-10004469"/>
    <x v="2"/>
    <x v="11"/>
    <x v="241"/>
    <x v="5240"/>
    <n v="5"/>
    <n v="0"/>
    <x v="6308"/>
    <x v="1"/>
    <x v="0"/>
    <n v="0.5"/>
    <n v="0.16666666666666666"/>
  </r>
  <r>
    <x v="7997"/>
    <s v="US-2019-105998"/>
    <x v="132"/>
    <d v="2019-11-05T00:00:00"/>
    <s v="First Class"/>
    <s v="CR-12580"/>
    <x v="615"/>
    <x v="2"/>
    <x v="0"/>
    <s v="San Diego"/>
    <x v="1"/>
    <n v="92037"/>
    <x v="1"/>
    <s v="FUR-TA-10001095"/>
    <x v="0"/>
    <x v="3"/>
    <x v="616"/>
    <x v="5241"/>
    <n v="12"/>
    <n v="0.2"/>
    <x v="6309"/>
    <x v="1"/>
    <x v="0"/>
    <n v="0.5"/>
    <n v="0.16666666666666666"/>
  </r>
  <r>
    <x v="7998"/>
    <s v="US-2016-148194"/>
    <x v="417"/>
    <d v="2016-05-07T00:00:00"/>
    <s v="First Class"/>
    <s v="BS-11365"/>
    <x v="740"/>
    <x v="1"/>
    <x v="0"/>
    <s v="Seattle"/>
    <x v="4"/>
    <n v="98105"/>
    <x v="1"/>
    <s v="FUR-FU-10001852"/>
    <x v="0"/>
    <x v="5"/>
    <x v="845"/>
    <x v="5242"/>
    <n v="7"/>
    <n v="0"/>
    <x v="6310"/>
    <x v="1"/>
    <x v="0"/>
    <n v="0.5"/>
    <n v="0.1111111111111111"/>
  </r>
  <r>
    <x v="7999"/>
    <s v="US-2016-148194"/>
    <x v="417"/>
    <d v="2016-05-07T00:00:00"/>
    <s v="First Class"/>
    <s v="BS-11365"/>
    <x v="740"/>
    <x v="1"/>
    <x v="0"/>
    <s v="Seattle"/>
    <x v="4"/>
    <n v="98105"/>
    <x v="1"/>
    <s v="OFF-AP-10000696"/>
    <x v="1"/>
    <x v="9"/>
    <x v="336"/>
    <x v="5243"/>
    <n v="4"/>
    <n v="0"/>
    <x v="6311"/>
    <x v="1"/>
    <x v="0"/>
    <n v="0.5"/>
    <n v="0.1111111111111111"/>
  </r>
  <r>
    <x v="8000"/>
    <s v="US-2017-151407"/>
    <x v="627"/>
    <d v="2017-11-12T00:00:00"/>
    <s v="Standard Class"/>
    <s v="RD-19585"/>
    <x v="361"/>
    <x v="0"/>
    <x v="0"/>
    <s v="Dubuque"/>
    <x v="23"/>
    <n v="52001"/>
    <x v="2"/>
    <s v="TEC-PH-10003885"/>
    <x v="2"/>
    <x v="7"/>
    <x v="780"/>
    <x v="2392"/>
    <n v="4"/>
    <n v="0"/>
    <x v="6312"/>
    <x v="2"/>
    <x v="0"/>
    <n v="1"/>
    <n v="5.2631578947368418E-2"/>
  </r>
  <r>
    <x v="8001"/>
    <s v="CA-2017-110870"/>
    <x v="295"/>
    <d v="2017-12-15T00:00:00"/>
    <s v="First Class"/>
    <s v="KD-16270"/>
    <x v="30"/>
    <x v="0"/>
    <x v="0"/>
    <s v="Los Angeles"/>
    <x v="1"/>
    <n v="90032"/>
    <x v="1"/>
    <s v="TEC-AC-10002926"/>
    <x v="2"/>
    <x v="11"/>
    <x v="1123"/>
    <x v="5244"/>
    <n v="6"/>
    <n v="0"/>
    <x v="6313"/>
    <x v="1"/>
    <x v="0"/>
    <n v="0.5"/>
    <n v="6.25E-2"/>
  </r>
  <r>
    <x v="8002"/>
    <s v="CA-2017-110870"/>
    <x v="295"/>
    <d v="2017-12-15T00:00:00"/>
    <s v="First Class"/>
    <s v="KD-16270"/>
    <x v="30"/>
    <x v="0"/>
    <x v="0"/>
    <s v="Los Angeles"/>
    <x v="1"/>
    <n v="90032"/>
    <x v="1"/>
    <s v="OFF-SU-10001225"/>
    <x v="1"/>
    <x v="14"/>
    <x v="327"/>
    <x v="4751"/>
    <n v="7"/>
    <n v="0"/>
    <x v="6314"/>
    <x v="1"/>
    <x v="0"/>
    <n v="0.5"/>
    <n v="6.25E-2"/>
  </r>
  <r>
    <x v="8003"/>
    <s v="CA-2016-143210"/>
    <x v="588"/>
    <d v="2016-12-03T00:00:00"/>
    <s v="First Class"/>
    <s v="AA-10645"/>
    <x v="731"/>
    <x v="0"/>
    <x v="0"/>
    <s v="Lowell"/>
    <x v="31"/>
    <n v="1852"/>
    <x v="3"/>
    <s v="TEC-PH-10004434"/>
    <x v="2"/>
    <x v="7"/>
    <x v="1613"/>
    <x v="5245"/>
    <n v="2"/>
    <n v="0"/>
    <x v="6315"/>
    <x v="3"/>
    <x v="0"/>
    <n v="0.33333333333333331"/>
    <n v="5.5555555555555552E-2"/>
  </r>
  <r>
    <x v="8004"/>
    <s v="CA-2016-143210"/>
    <x v="588"/>
    <d v="2016-12-03T00:00:00"/>
    <s v="First Class"/>
    <s v="AA-10645"/>
    <x v="731"/>
    <x v="0"/>
    <x v="0"/>
    <s v="Lowell"/>
    <x v="31"/>
    <n v="1852"/>
    <x v="3"/>
    <s v="FUR-FU-10003878"/>
    <x v="0"/>
    <x v="5"/>
    <x v="677"/>
    <x v="5246"/>
    <n v="3"/>
    <n v="0"/>
    <x v="6316"/>
    <x v="3"/>
    <x v="0"/>
    <n v="0.33333333333333331"/>
    <n v="5.5555555555555552E-2"/>
  </r>
  <r>
    <x v="8005"/>
    <s v="CA-2016-143210"/>
    <x v="588"/>
    <d v="2016-12-03T00:00:00"/>
    <s v="First Class"/>
    <s v="AA-10645"/>
    <x v="731"/>
    <x v="0"/>
    <x v="0"/>
    <s v="Lowell"/>
    <x v="31"/>
    <n v="1852"/>
    <x v="3"/>
    <s v="FUR-FU-10002268"/>
    <x v="0"/>
    <x v="5"/>
    <x v="869"/>
    <x v="765"/>
    <n v="2"/>
    <n v="0"/>
    <x v="3413"/>
    <x v="3"/>
    <x v="0"/>
    <n v="0.33333333333333331"/>
    <n v="5.5555555555555552E-2"/>
  </r>
  <r>
    <x v="8006"/>
    <s v="CA-2018-139808"/>
    <x v="877"/>
    <d v="2018-10-11T00:00:00"/>
    <s v="Standard Class"/>
    <s v="MC-18100"/>
    <x v="498"/>
    <x v="0"/>
    <x v="0"/>
    <s v="Marysville"/>
    <x v="4"/>
    <n v="98270"/>
    <x v="1"/>
    <s v="OFF-FA-10001883"/>
    <x v="1"/>
    <x v="13"/>
    <x v="1493"/>
    <x v="5247"/>
    <n v="12"/>
    <n v="0"/>
    <x v="6317"/>
    <x v="1"/>
    <x v="0"/>
    <n v="1"/>
    <n v="5.2631578947368418E-2"/>
  </r>
  <r>
    <x v="8007"/>
    <s v="CA-2017-110863"/>
    <x v="972"/>
    <d v="2017-11-24T00:00:00"/>
    <s v="Standard Class"/>
    <s v="AA-10645"/>
    <x v="731"/>
    <x v="0"/>
    <x v="0"/>
    <s v="Oklahoma City"/>
    <x v="26"/>
    <n v="73120"/>
    <x v="2"/>
    <s v="OFF-ST-10002756"/>
    <x v="1"/>
    <x v="4"/>
    <x v="273"/>
    <x v="5248"/>
    <n v="4"/>
    <n v="0"/>
    <x v="6318"/>
    <x v="2"/>
    <x v="0"/>
    <n v="0.33333333333333331"/>
    <n v="5.5555555555555552E-2"/>
  </r>
  <r>
    <x v="8008"/>
    <s v="CA-2017-110863"/>
    <x v="972"/>
    <d v="2017-11-24T00:00:00"/>
    <s v="Standard Class"/>
    <s v="AA-10645"/>
    <x v="731"/>
    <x v="0"/>
    <x v="0"/>
    <s v="Oklahoma City"/>
    <x v="26"/>
    <n v="73120"/>
    <x v="2"/>
    <s v="OFF-PA-10000474"/>
    <x v="1"/>
    <x v="10"/>
    <x v="33"/>
    <x v="1938"/>
    <n v="3"/>
    <n v="0"/>
    <x v="2086"/>
    <x v="2"/>
    <x v="0"/>
    <n v="0.33333333333333331"/>
    <n v="5.5555555555555552E-2"/>
  </r>
  <r>
    <x v="8009"/>
    <s v="CA-2017-110863"/>
    <x v="972"/>
    <d v="2017-11-24T00:00:00"/>
    <s v="Standard Class"/>
    <s v="AA-10645"/>
    <x v="731"/>
    <x v="0"/>
    <x v="0"/>
    <s v="Oklahoma City"/>
    <x v="26"/>
    <n v="73120"/>
    <x v="2"/>
    <s v="FUR-CH-10002073"/>
    <x v="0"/>
    <x v="1"/>
    <x v="1792"/>
    <x v="5249"/>
    <n v="5"/>
    <n v="0"/>
    <x v="6319"/>
    <x v="2"/>
    <x v="0"/>
    <n v="0.33333333333333331"/>
    <n v="5.5555555555555552E-2"/>
  </r>
  <r>
    <x v="8010"/>
    <s v="CA-2016-127859"/>
    <x v="461"/>
    <d v="2016-03-20T00:00:00"/>
    <s v="Second Class"/>
    <s v="QJ-19255"/>
    <x v="425"/>
    <x v="1"/>
    <x v="0"/>
    <s v="Philadelphia"/>
    <x v="9"/>
    <n v="19134"/>
    <x v="3"/>
    <s v="OFF-PA-10003641"/>
    <x v="1"/>
    <x v="10"/>
    <x v="947"/>
    <x v="5250"/>
    <n v="6"/>
    <n v="0.2"/>
    <x v="6320"/>
    <x v="3"/>
    <x v="0"/>
    <n v="1"/>
    <n v="7.6923076923076927E-2"/>
  </r>
  <r>
    <x v="8011"/>
    <s v="US-2017-136427"/>
    <x v="782"/>
    <d v="2017-06-23T00:00:00"/>
    <s v="First Class"/>
    <s v="JM-16195"/>
    <x v="594"/>
    <x v="0"/>
    <x v="0"/>
    <s v="Aurora"/>
    <x v="22"/>
    <n v="80013"/>
    <x v="1"/>
    <s v="TEC-PH-10002070"/>
    <x v="2"/>
    <x v="7"/>
    <x v="1794"/>
    <x v="5251"/>
    <n v="7"/>
    <n v="0.2"/>
    <x v="6321"/>
    <x v="1"/>
    <x v="0"/>
    <n v="1"/>
    <n v="5.2631578947368418E-2"/>
  </r>
  <r>
    <x v="8012"/>
    <s v="CA-2019-120168"/>
    <x v="1126"/>
    <d v="2019-05-25T00:00:00"/>
    <s v="Same Day"/>
    <s v="TB-21625"/>
    <x v="577"/>
    <x v="0"/>
    <x v="0"/>
    <s v="New York City"/>
    <x v="15"/>
    <n v="10009"/>
    <x v="3"/>
    <s v="OFF-BI-10004519"/>
    <x v="1"/>
    <x v="8"/>
    <x v="889"/>
    <x v="5252"/>
    <n v="5"/>
    <n v="0.2"/>
    <x v="6322"/>
    <x v="3"/>
    <x v="0"/>
    <n v="0.25"/>
    <n v="6.6666666666666666E-2"/>
  </r>
  <r>
    <x v="8013"/>
    <s v="CA-2019-120168"/>
    <x v="1126"/>
    <d v="2019-05-25T00:00:00"/>
    <s v="Same Day"/>
    <s v="TB-21625"/>
    <x v="577"/>
    <x v="0"/>
    <x v="0"/>
    <s v="New York City"/>
    <x v="15"/>
    <n v="10009"/>
    <x v="3"/>
    <s v="TEC-AC-10002167"/>
    <x v="2"/>
    <x v="11"/>
    <x v="46"/>
    <x v="5253"/>
    <n v="8"/>
    <n v="0"/>
    <x v="6323"/>
    <x v="3"/>
    <x v="0"/>
    <n v="0.25"/>
    <n v="6.6666666666666666E-2"/>
  </r>
  <r>
    <x v="8014"/>
    <s v="CA-2019-120168"/>
    <x v="1126"/>
    <d v="2019-05-25T00:00:00"/>
    <s v="Same Day"/>
    <s v="TB-21625"/>
    <x v="577"/>
    <x v="0"/>
    <x v="0"/>
    <s v="New York City"/>
    <x v="15"/>
    <n v="10009"/>
    <x v="3"/>
    <s v="OFF-FA-10000936"/>
    <x v="1"/>
    <x v="13"/>
    <x v="1307"/>
    <x v="5254"/>
    <n v="1"/>
    <n v="0"/>
    <x v="6324"/>
    <x v="3"/>
    <x v="0"/>
    <n v="0.25"/>
    <n v="6.6666666666666666E-2"/>
  </r>
  <r>
    <x v="8015"/>
    <s v="CA-2019-120168"/>
    <x v="1126"/>
    <d v="2019-05-25T00:00:00"/>
    <s v="Same Day"/>
    <s v="TB-21625"/>
    <x v="577"/>
    <x v="0"/>
    <x v="0"/>
    <s v="New York City"/>
    <x v="15"/>
    <n v="10009"/>
    <x v="3"/>
    <s v="FUR-FU-10000732"/>
    <x v="0"/>
    <x v="5"/>
    <x v="545"/>
    <x v="609"/>
    <n v="3"/>
    <n v="0"/>
    <x v="619"/>
    <x v="3"/>
    <x v="0"/>
    <n v="0.25"/>
    <n v="6.6666666666666666E-2"/>
  </r>
  <r>
    <x v="8016"/>
    <s v="US-2016-131870"/>
    <x v="340"/>
    <d v="2016-09-11T00:00:00"/>
    <s v="First Class"/>
    <s v="NF-18595"/>
    <x v="376"/>
    <x v="2"/>
    <x v="0"/>
    <s v="Lancaster"/>
    <x v="24"/>
    <n v="43130"/>
    <x v="3"/>
    <s v="FUR-FU-10002501"/>
    <x v="0"/>
    <x v="5"/>
    <x v="1293"/>
    <x v="5255"/>
    <n v="6"/>
    <n v="0.2"/>
    <x v="6325"/>
    <x v="3"/>
    <x v="0"/>
    <n v="0.5"/>
    <n v="8.3333333333333329E-2"/>
  </r>
  <r>
    <x v="8017"/>
    <s v="US-2016-131870"/>
    <x v="340"/>
    <d v="2016-09-11T00:00:00"/>
    <s v="First Class"/>
    <s v="NF-18595"/>
    <x v="376"/>
    <x v="2"/>
    <x v="0"/>
    <s v="Lancaster"/>
    <x v="24"/>
    <n v="43130"/>
    <x v="3"/>
    <s v="OFF-AR-10000634"/>
    <x v="1"/>
    <x v="6"/>
    <x v="997"/>
    <x v="2791"/>
    <n v="9"/>
    <n v="0.2"/>
    <x v="6326"/>
    <x v="3"/>
    <x v="0"/>
    <n v="0.5"/>
    <n v="8.3333333333333329E-2"/>
  </r>
  <r>
    <x v="8018"/>
    <s v="CA-2019-114804"/>
    <x v="161"/>
    <d v="2019-10-19T00:00:00"/>
    <s v="Second Class"/>
    <s v="BF-11020"/>
    <x v="292"/>
    <x v="1"/>
    <x v="0"/>
    <s v="Modesto"/>
    <x v="1"/>
    <n v="95351"/>
    <x v="1"/>
    <s v="TEC-PH-10001700"/>
    <x v="2"/>
    <x v="7"/>
    <x v="195"/>
    <x v="5046"/>
    <n v="1"/>
    <n v="0.2"/>
    <x v="6034"/>
    <x v="1"/>
    <x v="0"/>
    <n v="1"/>
    <n v="4.7619047619047616E-2"/>
  </r>
  <r>
    <x v="8019"/>
    <s v="CA-2019-167227"/>
    <x v="808"/>
    <d v="2019-11-05T00:00:00"/>
    <s v="First Class"/>
    <s v="NP-18670"/>
    <x v="73"/>
    <x v="0"/>
    <x v="0"/>
    <s v="Saint Louis"/>
    <x v="25"/>
    <n v="63116"/>
    <x v="2"/>
    <s v="OFF-AP-10001962"/>
    <x v="1"/>
    <x v="9"/>
    <x v="1603"/>
    <x v="4585"/>
    <n v="10"/>
    <n v="0"/>
    <x v="6327"/>
    <x v="2"/>
    <x v="0"/>
    <n v="0.5"/>
    <n v="0.1"/>
  </r>
  <r>
    <x v="8020"/>
    <s v="CA-2019-167227"/>
    <x v="808"/>
    <d v="2019-11-05T00:00:00"/>
    <s v="First Class"/>
    <s v="NP-18670"/>
    <x v="73"/>
    <x v="0"/>
    <x v="0"/>
    <s v="Saint Louis"/>
    <x v="25"/>
    <n v="63116"/>
    <x v="2"/>
    <s v="OFF-PA-10001838"/>
    <x v="1"/>
    <x v="10"/>
    <x v="1008"/>
    <x v="2722"/>
    <n v="2"/>
    <n v="0"/>
    <x v="3975"/>
    <x v="2"/>
    <x v="0"/>
    <n v="0.5"/>
    <n v="0.1"/>
  </r>
  <r>
    <x v="8021"/>
    <s v="CA-2016-129189"/>
    <x v="609"/>
    <d v="2016-07-25T00:00:00"/>
    <s v="Standard Class"/>
    <s v="HM-14860"/>
    <x v="447"/>
    <x v="1"/>
    <x v="0"/>
    <s v="Dallas"/>
    <x v="5"/>
    <n v="75217"/>
    <x v="2"/>
    <s v="OFF-AP-10000124"/>
    <x v="1"/>
    <x v="9"/>
    <x v="1236"/>
    <x v="5256"/>
    <n v="3"/>
    <n v="0.8"/>
    <x v="6328"/>
    <x v="2"/>
    <x v="0"/>
    <n v="0.25"/>
    <n v="0.05"/>
  </r>
  <r>
    <x v="8022"/>
    <s v="CA-2016-129189"/>
    <x v="609"/>
    <d v="2016-07-25T00:00:00"/>
    <s v="Standard Class"/>
    <s v="HM-14860"/>
    <x v="447"/>
    <x v="1"/>
    <x v="0"/>
    <s v="Dallas"/>
    <x v="5"/>
    <n v="75217"/>
    <x v="2"/>
    <s v="OFF-EN-10003567"/>
    <x v="1"/>
    <x v="12"/>
    <x v="1652"/>
    <x v="1190"/>
    <n v="5"/>
    <n v="0.2"/>
    <x v="6329"/>
    <x v="2"/>
    <x v="0"/>
    <n v="0.25"/>
    <n v="0.05"/>
  </r>
  <r>
    <x v="8023"/>
    <s v="CA-2016-129189"/>
    <x v="609"/>
    <d v="2016-07-25T00:00:00"/>
    <s v="Standard Class"/>
    <s v="HM-14860"/>
    <x v="447"/>
    <x v="1"/>
    <x v="0"/>
    <s v="Dallas"/>
    <x v="5"/>
    <n v="75217"/>
    <x v="2"/>
    <s v="FUR-CH-10004997"/>
    <x v="0"/>
    <x v="1"/>
    <x v="499"/>
    <x v="2854"/>
    <n v="5"/>
    <n v="0.3"/>
    <x v="3172"/>
    <x v="2"/>
    <x v="0"/>
    <n v="0.25"/>
    <n v="0.05"/>
  </r>
  <r>
    <x v="8024"/>
    <s v="CA-2016-129189"/>
    <x v="609"/>
    <d v="2016-07-25T00:00:00"/>
    <s v="Standard Class"/>
    <s v="HM-14860"/>
    <x v="447"/>
    <x v="1"/>
    <x v="0"/>
    <s v="Dallas"/>
    <x v="5"/>
    <n v="75217"/>
    <x v="2"/>
    <s v="OFF-BI-10000494"/>
    <x v="1"/>
    <x v="8"/>
    <x v="1572"/>
    <x v="5257"/>
    <n v="1"/>
    <n v="0.8"/>
    <x v="6330"/>
    <x v="2"/>
    <x v="0"/>
    <n v="0.25"/>
    <n v="0.05"/>
  </r>
  <r>
    <x v="8025"/>
    <s v="CA-2017-132465"/>
    <x v="861"/>
    <d v="2017-09-15T00:00:00"/>
    <s v="Second Class"/>
    <s v="DM-13525"/>
    <x v="760"/>
    <x v="1"/>
    <x v="0"/>
    <s v="New York City"/>
    <x v="15"/>
    <n v="10035"/>
    <x v="3"/>
    <s v="FUR-FU-10000277"/>
    <x v="0"/>
    <x v="5"/>
    <x v="1795"/>
    <x v="5258"/>
    <n v="2"/>
    <n v="0"/>
    <x v="6331"/>
    <x v="3"/>
    <x v="0"/>
    <n v="0.25"/>
    <n v="0.1"/>
  </r>
  <r>
    <x v="8026"/>
    <s v="CA-2017-132465"/>
    <x v="861"/>
    <d v="2017-09-15T00:00:00"/>
    <s v="Second Class"/>
    <s v="DM-13525"/>
    <x v="760"/>
    <x v="1"/>
    <x v="0"/>
    <s v="New York City"/>
    <x v="15"/>
    <n v="10035"/>
    <x v="3"/>
    <s v="OFF-ST-10003641"/>
    <x v="1"/>
    <x v="4"/>
    <x v="1808"/>
    <x v="5259"/>
    <n v="1"/>
    <n v="0"/>
    <x v="6332"/>
    <x v="3"/>
    <x v="0"/>
    <n v="0.25"/>
    <n v="0.1"/>
  </r>
  <r>
    <x v="8027"/>
    <s v="CA-2017-132465"/>
    <x v="861"/>
    <d v="2017-09-15T00:00:00"/>
    <s v="Second Class"/>
    <s v="DM-13525"/>
    <x v="760"/>
    <x v="1"/>
    <x v="0"/>
    <s v="New York City"/>
    <x v="15"/>
    <n v="10035"/>
    <x v="3"/>
    <s v="TEC-AC-10001998"/>
    <x v="2"/>
    <x v="11"/>
    <x v="84"/>
    <x v="86"/>
    <n v="1"/>
    <n v="0"/>
    <x v="86"/>
    <x v="3"/>
    <x v="0"/>
    <n v="0.25"/>
    <n v="0.1"/>
  </r>
  <r>
    <x v="8028"/>
    <s v="CA-2017-132465"/>
    <x v="861"/>
    <d v="2017-09-15T00:00:00"/>
    <s v="Second Class"/>
    <s v="DM-13525"/>
    <x v="760"/>
    <x v="1"/>
    <x v="0"/>
    <s v="New York City"/>
    <x v="15"/>
    <n v="10035"/>
    <x v="3"/>
    <s v="OFF-ST-10001932"/>
    <x v="1"/>
    <x v="4"/>
    <x v="1650"/>
    <x v="4321"/>
    <n v="4"/>
    <n v="0"/>
    <x v="5051"/>
    <x v="3"/>
    <x v="0"/>
    <n v="0.25"/>
    <n v="0.1"/>
  </r>
  <r>
    <x v="8029"/>
    <s v="CA-2018-166373"/>
    <x v="147"/>
    <d v="2018-10-25T00:00:00"/>
    <s v="Standard Class"/>
    <s v="JF-15565"/>
    <x v="535"/>
    <x v="0"/>
    <x v="0"/>
    <s v="San Antonio"/>
    <x v="5"/>
    <n v="78207"/>
    <x v="2"/>
    <s v="TEC-AC-10002323"/>
    <x v="2"/>
    <x v="11"/>
    <x v="177"/>
    <x v="5260"/>
    <n v="6"/>
    <n v="0.2"/>
    <x v="6333"/>
    <x v="2"/>
    <x v="0"/>
    <n v="1"/>
    <n v="6.25E-2"/>
  </r>
  <r>
    <x v="8030"/>
    <s v="CA-2018-158806"/>
    <x v="676"/>
    <d v="2018-01-11T00:00:00"/>
    <s v="Standard Class"/>
    <s v="NM-18520"/>
    <x v="392"/>
    <x v="0"/>
    <x v="0"/>
    <s v="Amarillo"/>
    <x v="5"/>
    <n v="79109"/>
    <x v="2"/>
    <s v="FUR-FU-10004270"/>
    <x v="0"/>
    <x v="5"/>
    <x v="1381"/>
    <x v="5261"/>
    <n v="3"/>
    <n v="0.6"/>
    <x v="6334"/>
    <x v="2"/>
    <x v="0"/>
    <n v="0.5"/>
    <n v="6.6666666666666666E-2"/>
  </r>
  <r>
    <x v="8031"/>
    <s v="CA-2018-158806"/>
    <x v="676"/>
    <d v="2018-01-11T00:00:00"/>
    <s v="Standard Class"/>
    <s v="NM-18520"/>
    <x v="392"/>
    <x v="0"/>
    <x v="0"/>
    <s v="Amarillo"/>
    <x v="5"/>
    <n v="79109"/>
    <x v="2"/>
    <s v="OFF-PA-10004621"/>
    <x v="1"/>
    <x v="10"/>
    <x v="745"/>
    <x v="233"/>
    <n v="5"/>
    <n v="0.2"/>
    <x v="1446"/>
    <x v="2"/>
    <x v="0"/>
    <n v="0.5"/>
    <n v="6.6666666666666666E-2"/>
  </r>
  <r>
    <x v="8032"/>
    <s v="CA-2017-119690"/>
    <x v="608"/>
    <d v="2017-06-28T00:00:00"/>
    <s v="First Class"/>
    <s v="MV-17485"/>
    <x v="597"/>
    <x v="0"/>
    <x v="0"/>
    <s v="Houston"/>
    <x v="5"/>
    <n v="77041"/>
    <x v="2"/>
    <s v="OFF-PA-10001019"/>
    <x v="1"/>
    <x v="10"/>
    <x v="681"/>
    <x v="1107"/>
    <n v="3"/>
    <n v="0.2"/>
    <x v="3062"/>
    <x v="2"/>
    <x v="0"/>
    <n v="0.25"/>
    <n v="6.6666666666666666E-2"/>
  </r>
  <r>
    <x v="8033"/>
    <s v="CA-2017-119690"/>
    <x v="608"/>
    <d v="2017-06-28T00:00:00"/>
    <s v="First Class"/>
    <s v="MV-17485"/>
    <x v="597"/>
    <x v="0"/>
    <x v="0"/>
    <s v="Houston"/>
    <x v="5"/>
    <n v="77041"/>
    <x v="2"/>
    <s v="OFF-BI-10000201"/>
    <x v="1"/>
    <x v="8"/>
    <x v="1687"/>
    <x v="5262"/>
    <n v="2"/>
    <n v="0.8"/>
    <x v="6335"/>
    <x v="2"/>
    <x v="0"/>
    <n v="0.25"/>
    <n v="6.6666666666666666E-2"/>
  </r>
  <r>
    <x v="8034"/>
    <s v="CA-2017-119690"/>
    <x v="608"/>
    <d v="2017-06-28T00:00:00"/>
    <s v="First Class"/>
    <s v="MV-17485"/>
    <x v="597"/>
    <x v="0"/>
    <x v="0"/>
    <s v="Houston"/>
    <x v="5"/>
    <n v="77041"/>
    <x v="2"/>
    <s v="FUR-FU-10004587"/>
    <x v="0"/>
    <x v="5"/>
    <x v="1362"/>
    <x v="5263"/>
    <n v="9"/>
    <n v="0.6"/>
    <x v="6336"/>
    <x v="2"/>
    <x v="0"/>
    <n v="0.25"/>
    <n v="6.6666666666666666E-2"/>
  </r>
  <r>
    <x v="8035"/>
    <s v="CA-2017-119690"/>
    <x v="608"/>
    <d v="2017-06-28T00:00:00"/>
    <s v="First Class"/>
    <s v="MV-17485"/>
    <x v="597"/>
    <x v="0"/>
    <x v="0"/>
    <s v="Houston"/>
    <x v="5"/>
    <n v="77041"/>
    <x v="2"/>
    <s v="OFF-LA-10001613"/>
    <x v="1"/>
    <x v="2"/>
    <x v="743"/>
    <x v="877"/>
    <n v="2"/>
    <n v="0.2"/>
    <x v="910"/>
    <x v="2"/>
    <x v="0"/>
    <n v="0.25"/>
    <n v="6.6666666666666666E-2"/>
  </r>
  <r>
    <x v="8036"/>
    <s v="CA-2017-153738"/>
    <x v="1181"/>
    <d v="2017-09-22T00:00:00"/>
    <s v="First Class"/>
    <s v="AG-10270"/>
    <x v="8"/>
    <x v="0"/>
    <x v="0"/>
    <s v="Lawrence"/>
    <x v="31"/>
    <n v="1841"/>
    <x v="3"/>
    <s v="OFF-BI-10001308"/>
    <x v="1"/>
    <x v="8"/>
    <x v="1360"/>
    <x v="1023"/>
    <n v="6"/>
    <n v="0"/>
    <x v="6337"/>
    <x v="3"/>
    <x v="0"/>
    <n v="1"/>
    <n v="7.1428571428571425E-2"/>
  </r>
  <r>
    <x v="8037"/>
    <s v="CA-2019-169012"/>
    <x v="815"/>
    <d v="2019-07-14T00:00:00"/>
    <s v="Standard Class"/>
    <s v="BF-11275"/>
    <x v="667"/>
    <x v="1"/>
    <x v="0"/>
    <s v="Columbus"/>
    <x v="32"/>
    <n v="31907"/>
    <x v="0"/>
    <s v="OFF-AP-10003278"/>
    <x v="1"/>
    <x v="9"/>
    <x v="1793"/>
    <x v="5264"/>
    <n v="3"/>
    <n v="0"/>
    <x v="6338"/>
    <x v="0"/>
    <x v="0"/>
    <n v="1"/>
    <n v="0.25"/>
  </r>
  <r>
    <x v="8038"/>
    <s v="CA-2019-109393"/>
    <x v="160"/>
    <d v="2019-07-02T00:00:00"/>
    <s v="Second Class"/>
    <s v="JC-15775"/>
    <x v="547"/>
    <x v="0"/>
    <x v="0"/>
    <s v="Los Angeles"/>
    <x v="1"/>
    <n v="90032"/>
    <x v="1"/>
    <s v="FUR-BO-10003966"/>
    <x v="0"/>
    <x v="0"/>
    <x v="1095"/>
    <x v="2683"/>
    <n v="3"/>
    <n v="0.15"/>
    <x v="6339"/>
    <x v="1"/>
    <x v="0"/>
    <n v="1"/>
    <n v="6.25E-2"/>
  </r>
  <r>
    <x v="8039"/>
    <s v="CA-2019-121489"/>
    <x v="170"/>
    <d v="2019-08-25T00:00:00"/>
    <s v="Second Class"/>
    <s v="CM-11815"/>
    <x v="698"/>
    <x v="1"/>
    <x v="0"/>
    <s v="Seattle"/>
    <x v="4"/>
    <n v="98115"/>
    <x v="1"/>
    <s v="FUR-CH-10004698"/>
    <x v="0"/>
    <x v="1"/>
    <x v="168"/>
    <x v="340"/>
    <n v="6"/>
    <n v="0.2"/>
    <x v="6340"/>
    <x v="1"/>
    <x v="0"/>
    <n v="0.33333333333333331"/>
    <n v="0.1"/>
  </r>
  <r>
    <x v="8040"/>
    <s v="CA-2019-121489"/>
    <x v="170"/>
    <d v="2019-08-25T00:00:00"/>
    <s v="Second Class"/>
    <s v="CM-11815"/>
    <x v="698"/>
    <x v="1"/>
    <x v="0"/>
    <s v="Seattle"/>
    <x v="4"/>
    <n v="98115"/>
    <x v="1"/>
    <s v="OFF-ST-10000025"/>
    <x v="1"/>
    <x v="4"/>
    <x v="621"/>
    <x v="720"/>
    <n v="6"/>
    <n v="0"/>
    <x v="738"/>
    <x v="1"/>
    <x v="0"/>
    <n v="0.33333333333333331"/>
    <n v="0.1"/>
  </r>
  <r>
    <x v="8041"/>
    <s v="CA-2019-121489"/>
    <x v="170"/>
    <d v="2019-08-25T00:00:00"/>
    <s v="Second Class"/>
    <s v="CM-11815"/>
    <x v="698"/>
    <x v="1"/>
    <x v="0"/>
    <s v="Seattle"/>
    <x v="4"/>
    <n v="98115"/>
    <x v="1"/>
    <s v="TEC-AC-10000682"/>
    <x v="2"/>
    <x v="11"/>
    <x v="1336"/>
    <x v="5265"/>
    <n v="2"/>
    <n v="0"/>
    <x v="6341"/>
    <x v="1"/>
    <x v="0"/>
    <n v="0.33333333333333331"/>
    <n v="0.1"/>
  </r>
  <r>
    <x v="8042"/>
    <s v="US-2019-133081"/>
    <x v="825"/>
    <d v="2019-03-15T00:00:00"/>
    <s v="Standard Class"/>
    <s v="PV-18985"/>
    <x v="391"/>
    <x v="2"/>
    <x v="0"/>
    <s v="Cambridge"/>
    <x v="31"/>
    <n v="2138"/>
    <x v="3"/>
    <s v="TEC-AC-10001772"/>
    <x v="2"/>
    <x v="11"/>
    <x v="405"/>
    <x v="433"/>
    <n v="4"/>
    <n v="0"/>
    <x v="443"/>
    <x v="3"/>
    <x v="0"/>
    <n v="0.5"/>
    <n v="7.6923076923076927E-2"/>
  </r>
  <r>
    <x v="8043"/>
    <s v="US-2019-133081"/>
    <x v="825"/>
    <d v="2019-03-15T00:00:00"/>
    <s v="Standard Class"/>
    <s v="PV-18985"/>
    <x v="391"/>
    <x v="2"/>
    <x v="0"/>
    <s v="Cambridge"/>
    <x v="31"/>
    <n v="2138"/>
    <x v="3"/>
    <s v="FUR-FU-10001379"/>
    <x v="0"/>
    <x v="5"/>
    <x v="1819"/>
    <x v="4111"/>
    <n v="1"/>
    <n v="0"/>
    <x v="6342"/>
    <x v="3"/>
    <x v="0"/>
    <n v="0.5"/>
    <n v="7.6923076923076927E-2"/>
  </r>
  <r>
    <x v="8044"/>
    <s v="CA-2019-165008"/>
    <x v="175"/>
    <d v="2019-09-17T00:00:00"/>
    <s v="Second Class"/>
    <s v="DO-13645"/>
    <x v="770"/>
    <x v="0"/>
    <x v="0"/>
    <s v="Salt Lake City"/>
    <x v="7"/>
    <n v="84106"/>
    <x v="1"/>
    <s v="OFF-BI-10002794"/>
    <x v="1"/>
    <x v="8"/>
    <x v="102"/>
    <x v="5266"/>
    <n v="9"/>
    <n v="0.2"/>
    <x v="6343"/>
    <x v="1"/>
    <x v="1"/>
    <n v="1"/>
    <n v="9.0909090909090912E-2"/>
  </r>
  <r>
    <x v="8045"/>
    <s v="CA-2018-145611"/>
    <x v="873"/>
    <d v="2018-09-24T00:00:00"/>
    <s v="Standard Class"/>
    <s v="HA-14905"/>
    <x v="456"/>
    <x v="0"/>
    <x v="0"/>
    <s v="New York City"/>
    <x v="15"/>
    <n v="10035"/>
    <x v="3"/>
    <s v="OFF-AP-10001005"/>
    <x v="1"/>
    <x v="9"/>
    <x v="1140"/>
    <x v="5267"/>
    <n v="5"/>
    <n v="0"/>
    <x v="6344"/>
    <x v="3"/>
    <x v="0"/>
    <n v="1"/>
    <n v="0.1"/>
  </r>
  <r>
    <x v="8046"/>
    <s v="CA-2018-113600"/>
    <x v="272"/>
    <d v="2018-12-17T00:00:00"/>
    <s v="Second Class"/>
    <s v="SH-20395"/>
    <x v="129"/>
    <x v="0"/>
    <x v="0"/>
    <s v="Cuyahoga Falls"/>
    <x v="24"/>
    <n v="44221"/>
    <x v="3"/>
    <s v="OFF-BI-10000201"/>
    <x v="1"/>
    <x v="8"/>
    <x v="1687"/>
    <x v="3631"/>
    <n v="3"/>
    <n v="0.7"/>
    <x v="4144"/>
    <x v="3"/>
    <x v="0"/>
    <n v="1"/>
    <n v="6.6666666666666666E-2"/>
  </r>
  <r>
    <x v="8047"/>
    <s v="CA-2019-130834"/>
    <x v="132"/>
    <d v="2019-11-06T00:00:00"/>
    <s v="Second Class"/>
    <s v="JM-16195"/>
    <x v="594"/>
    <x v="0"/>
    <x v="0"/>
    <s v="Wilmington"/>
    <x v="3"/>
    <n v="28403"/>
    <x v="0"/>
    <s v="OFF-PA-10003673"/>
    <x v="1"/>
    <x v="10"/>
    <x v="980"/>
    <x v="3965"/>
    <n v="3"/>
    <n v="0.2"/>
    <x v="6345"/>
    <x v="0"/>
    <x v="0"/>
    <n v="1"/>
    <n v="5.2631578947368418E-2"/>
  </r>
  <r>
    <x v="8048"/>
    <s v="CA-2018-168543"/>
    <x v="894"/>
    <d v="2018-07-07T00:00:00"/>
    <s v="Standard Class"/>
    <s v="DK-13225"/>
    <x v="158"/>
    <x v="1"/>
    <x v="0"/>
    <s v="New York City"/>
    <x v="15"/>
    <n v="10035"/>
    <x v="3"/>
    <s v="OFF-AP-10000938"/>
    <x v="1"/>
    <x v="9"/>
    <x v="1712"/>
    <x v="3828"/>
    <n v="7"/>
    <n v="0"/>
    <x v="4401"/>
    <x v="3"/>
    <x v="0"/>
    <n v="1"/>
    <n v="5.2631578947368418E-2"/>
  </r>
  <r>
    <x v="8049"/>
    <s v="CA-2016-144974"/>
    <x v="467"/>
    <d v="2016-09-30T00:00:00"/>
    <s v="Standard Class"/>
    <s v="CM-12715"/>
    <x v="782"/>
    <x v="1"/>
    <x v="0"/>
    <s v="Philadelphia"/>
    <x v="9"/>
    <n v="19140"/>
    <x v="3"/>
    <s v="OFF-BI-10003274"/>
    <x v="1"/>
    <x v="8"/>
    <x v="122"/>
    <x v="3649"/>
    <n v="5"/>
    <n v="0.7"/>
    <x v="4169"/>
    <x v="3"/>
    <x v="0"/>
    <n v="0.33333333333333331"/>
    <n v="7.6923076923076927E-2"/>
  </r>
  <r>
    <x v="8050"/>
    <s v="CA-2016-144974"/>
    <x v="467"/>
    <d v="2016-09-30T00:00:00"/>
    <s v="Standard Class"/>
    <s v="CM-12715"/>
    <x v="782"/>
    <x v="1"/>
    <x v="0"/>
    <s v="Philadelphia"/>
    <x v="9"/>
    <n v="19140"/>
    <x v="3"/>
    <s v="FUR-FU-10001095"/>
    <x v="0"/>
    <x v="5"/>
    <x v="748"/>
    <x v="4571"/>
    <n v="1"/>
    <n v="0.2"/>
    <x v="6346"/>
    <x v="3"/>
    <x v="0"/>
    <n v="0.33333333333333331"/>
    <n v="7.6923076923076927E-2"/>
  </r>
  <r>
    <x v="8051"/>
    <s v="CA-2016-144974"/>
    <x v="467"/>
    <d v="2016-09-30T00:00:00"/>
    <s v="Standard Class"/>
    <s v="CM-12715"/>
    <x v="782"/>
    <x v="1"/>
    <x v="0"/>
    <s v="Philadelphia"/>
    <x v="9"/>
    <n v="19140"/>
    <x v="3"/>
    <s v="OFF-AP-10001492"/>
    <x v="1"/>
    <x v="9"/>
    <x v="22"/>
    <x v="3101"/>
    <n v="6"/>
    <n v="0.2"/>
    <x v="6347"/>
    <x v="3"/>
    <x v="0"/>
    <n v="0.33333333333333331"/>
    <n v="7.6923076923076927E-2"/>
  </r>
  <r>
    <x v="8052"/>
    <s v="CA-2016-109904"/>
    <x v="686"/>
    <d v="2016-07-17T00:00:00"/>
    <s v="Second Class"/>
    <s v="BF-10975"/>
    <x v="541"/>
    <x v="1"/>
    <x v="0"/>
    <s v="New York City"/>
    <x v="15"/>
    <n v="10009"/>
    <x v="3"/>
    <s v="OFF-AR-10004999"/>
    <x v="1"/>
    <x v="6"/>
    <x v="873"/>
    <x v="1465"/>
    <n v="3"/>
    <n v="0"/>
    <x v="6036"/>
    <x v="3"/>
    <x v="0"/>
    <n v="1"/>
    <n v="7.6923076923076927E-2"/>
  </r>
  <r>
    <x v="8053"/>
    <s v="CA-2019-152205"/>
    <x v="394"/>
    <d v="2019-10-05T00:00:00"/>
    <s v="Standard Class"/>
    <s v="SF-20965"/>
    <x v="245"/>
    <x v="1"/>
    <x v="0"/>
    <s v="Philadelphia"/>
    <x v="9"/>
    <n v="19134"/>
    <x v="3"/>
    <s v="OFF-BI-10004094"/>
    <x v="1"/>
    <x v="8"/>
    <x v="608"/>
    <x v="5268"/>
    <n v="1"/>
    <n v="0.7"/>
    <x v="6348"/>
    <x v="3"/>
    <x v="0"/>
    <n v="1"/>
    <n v="5.8823529411764705E-2"/>
  </r>
  <r>
    <x v="8054"/>
    <s v="CA-2017-121188"/>
    <x v="834"/>
    <d v="2017-09-04T00:00:00"/>
    <s v="Standard Class"/>
    <s v="CB-12025"/>
    <x v="90"/>
    <x v="0"/>
    <x v="0"/>
    <s v="Los Angeles"/>
    <x v="1"/>
    <n v="90049"/>
    <x v="1"/>
    <s v="OFF-ST-10001490"/>
    <x v="1"/>
    <x v="4"/>
    <x v="518"/>
    <x v="5269"/>
    <n v="5"/>
    <n v="0"/>
    <x v="6349"/>
    <x v="1"/>
    <x v="0"/>
    <n v="0.16666666666666666"/>
    <n v="3.8461538461538464E-2"/>
  </r>
  <r>
    <x v="8055"/>
    <s v="CA-2017-121188"/>
    <x v="834"/>
    <d v="2017-09-04T00:00:00"/>
    <s v="Standard Class"/>
    <s v="CB-12025"/>
    <x v="90"/>
    <x v="0"/>
    <x v="0"/>
    <s v="Los Angeles"/>
    <x v="1"/>
    <n v="90049"/>
    <x v="1"/>
    <s v="FUR-BO-10004695"/>
    <x v="0"/>
    <x v="0"/>
    <x v="200"/>
    <x v="1496"/>
    <n v="2"/>
    <n v="0.15"/>
    <x v="6350"/>
    <x v="1"/>
    <x v="0"/>
    <n v="0.16666666666666666"/>
    <n v="3.8461538461538464E-2"/>
  </r>
  <r>
    <x v="8056"/>
    <s v="CA-2017-121188"/>
    <x v="834"/>
    <d v="2017-09-04T00:00:00"/>
    <s v="Standard Class"/>
    <s v="CB-12025"/>
    <x v="90"/>
    <x v="0"/>
    <x v="0"/>
    <s v="Los Angeles"/>
    <x v="1"/>
    <n v="90049"/>
    <x v="1"/>
    <s v="OFF-ST-10000736"/>
    <x v="1"/>
    <x v="4"/>
    <x v="460"/>
    <x v="5270"/>
    <n v="9"/>
    <n v="0"/>
    <x v="6351"/>
    <x v="1"/>
    <x v="0"/>
    <n v="0.16666666666666666"/>
    <n v="3.8461538461538464E-2"/>
  </r>
  <r>
    <x v="8057"/>
    <s v="CA-2017-121188"/>
    <x v="834"/>
    <d v="2017-09-04T00:00:00"/>
    <s v="Standard Class"/>
    <s v="CB-12025"/>
    <x v="90"/>
    <x v="0"/>
    <x v="0"/>
    <s v="Los Angeles"/>
    <x v="1"/>
    <n v="90049"/>
    <x v="1"/>
    <s v="OFF-BI-10001617"/>
    <x v="1"/>
    <x v="8"/>
    <x v="1324"/>
    <x v="5271"/>
    <n v="5"/>
    <n v="0.2"/>
    <x v="6352"/>
    <x v="1"/>
    <x v="0"/>
    <n v="0.16666666666666666"/>
    <n v="3.8461538461538464E-2"/>
  </r>
  <r>
    <x v="8058"/>
    <s v="CA-2017-121188"/>
    <x v="834"/>
    <d v="2017-09-04T00:00:00"/>
    <s v="Standard Class"/>
    <s v="CB-12025"/>
    <x v="90"/>
    <x v="0"/>
    <x v="0"/>
    <s v="Los Angeles"/>
    <x v="1"/>
    <n v="90049"/>
    <x v="1"/>
    <s v="TEC-PH-10003589"/>
    <x v="2"/>
    <x v="7"/>
    <x v="826"/>
    <x v="752"/>
    <n v="3"/>
    <n v="0.2"/>
    <x v="2740"/>
    <x v="1"/>
    <x v="0"/>
    <n v="0.16666666666666666"/>
    <n v="3.8461538461538464E-2"/>
  </r>
  <r>
    <x v="8059"/>
    <s v="CA-2017-121188"/>
    <x v="834"/>
    <d v="2017-09-04T00:00:00"/>
    <s v="Standard Class"/>
    <s v="CB-12025"/>
    <x v="90"/>
    <x v="0"/>
    <x v="0"/>
    <s v="Los Angeles"/>
    <x v="1"/>
    <n v="90049"/>
    <x v="1"/>
    <s v="FUR-FU-10003981"/>
    <x v="0"/>
    <x v="5"/>
    <x v="325"/>
    <x v="1353"/>
    <n v="2"/>
    <n v="0"/>
    <x v="6353"/>
    <x v="1"/>
    <x v="0"/>
    <n v="0.16666666666666666"/>
    <n v="3.8461538461538464E-2"/>
  </r>
  <r>
    <x v="8060"/>
    <s v="CA-2017-156013"/>
    <x v="1181"/>
    <d v="2017-09-26T00:00:00"/>
    <s v="Standard Class"/>
    <s v="TC-20980"/>
    <x v="568"/>
    <x v="1"/>
    <x v="0"/>
    <s v="Long Beach"/>
    <x v="15"/>
    <n v="11561"/>
    <x v="3"/>
    <s v="OFF-PA-10001970"/>
    <x v="1"/>
    <x v="10"/>
    <x v="314"/>
    <x v="3733"/>
    <n v="5"/>
    <n v="0"/>
    <x v="4271"/>
    <x v="3"/>
    <x v="0"/>
    <n v="0.5"/>
    <n v="8.3333333333333329E-2"/>
  </r>
  <r>
    <x v="8061"/>
    <s v="CA-2017-156013"/>
    <x v="1181"/>
    <d v="2017-09-26T00:00:00"/>
    <s v="Standard Class"/>
    <s v="TC-20980"/>
    <x v="568"/>
    <x v="1"/>
    <x v="0"/>
    <s v="Long Beach"/>
    <x v="15"/>
    <n v="11561"/>
    <x v="3"/>
    <s v="OFF-BI-10002437"/>
    <x v="1"/>
    <x v="8"/>
    <x v="1314"/>
    <x v="671"/>
    <n v="2"/>
    <n v="0.2"/>
    <x v="683"/>
    <x v="3"/>
    <x v="0"/>
    <n v="0.5"/>
    <n v="8.3333333333333329E-2"/>
  </r>
  <r>
    <x v="8062"/>
    <s v="CA-2018-132997"/>
    <x v="77"/>
    <d v="2018-11-09T00:00:00"/>
    <s v="First Class"/>
    <s v="LW-17215"/>
    <x v="560"/>
    <x v="0"/>
    <x v="0"/>
    <s v="Rochester"/>
    <x v="15"/>
    <n v="14609"/>
    <x v="3"/>
    <s v="TEC-PH-10000586"/>
    <x v="2"/>
    <x v="7"/>
    <x v="506"/>
    <x v="2392"/>
    <n v="4"/>
    <n v="0"/>
    <x v="2603"/>
    <x v="3"/>
    <x v="0"/>
    <n v="0.2"/>
    <n v="6.6666666666666666E-2"/>
  </r>
  <r>
    <x v="8063"/>
    <s v="CA-2018-132997"/>
    <x v="77"/>
    <d v="2018-11-09T00:00:00"/>
    <s v="First Class"/>
    <s v="LW-17215"/>
    <x v="560"/>
    <x v="0"/>
    <x v="0"/>
    <s v="Rochester"/>
    <x v="15"/>
    <n v="14609"/>
    <x v="3"/>
    <s v="TEC-PH-10003811"/>
    <x v="2"/>
    <x v="7"/>
    <x v="1196"/>
    <x v="1911"/>
    <n v="3"/>
    <n v="0"/>
    <x v="6354"/>
    <x v="3"/>
    <x v="0"/>
    <n v="0.2"/>
    <n v="6.6666666666666666E-2"/>
  </r>
  <r>
    <x v="8064"/>
    <s v="CA-2018-132997"/>
    <x v="77"/>
    <d v="2018-11-09T00:00:00"/>
    <s v="First Class"/>
    <s v="LW-17215"/>
    <x v="560"/>
    <x v="0"/>
    <x v="0"/>
    <s v="Rochester"/>
    <x v="15"/>
    <n v="14609"/>
    <x v="3"/>
    <s v="OFF-PA-10004983"/>
    <x v="1"/>
    <x v="10"/>
    <x v="1332"/>
    <x v="91"/>
    <n v="2"/>
    <n v="0"/>
    <x v="91"/>
    <x v="3"/>
    <x v="0"/>
    <n v="0.2"/>
    <n v="6.6666666666666666E-2"/>
  </r>
  <r>
    <x v="8065"/>
    <s v="CA-2018-132997"/>
    <x v="77"/>
    <d v="2018-11-09T00:00:00"/>
    <s v="First Class"/>
    <s v="LW-17215"/>
    <x v="560"/>
    <x v="0"/>
    <x v="0"/>
    <s v="Rochester"/>
    <x v="15"/>
    <n v="14609"/>
    <x v="3"/>
    <s v="OFF-ST-10003479"/>
    <x v="1"/>
    <x v="4"/>
    <x v="41"/>
    <x v="5272"/>
    <n v="3"/>
    <n v="0"/>
    <x v="6355"/>
    <x v="3"/>
    <x v="0"/>
    <n v="0.2"/>
    <n v="6.6666666666666666E-2"/>
  </r>
  <r>
    <x v="8066"/>
    <s v="CA-2018-132997"/>
    <x v="77"/>
    <d v="2018-11-09T00:00:00"/>
    <s v="First Class"/>
    <s v="LW-17215"/>
    <x v="560"/>
    <x v="0"/>
    <x v="0"/>
    <s v="Rochester"/>
    <x v="15"/>
    <n v="14609"/>
    <x v="3"/>
    <s v="OFF-BI-10004318"/>
    <x v="1"/>
    <x v="8"/>
    <x v="1583"/>
    <x v="4795"/>
    <n v="2"/>
    <n v="0.2"/>
    <x v="5710"/>
    <x v="3"/>
    <x v="0"/>
    <n v="0.2"/>
    <n v="6.6666666666666666E-2"/>
  </r>
  <r>
    <x v="8067"/>
    <s v="US-2017-160563"/>
    <x v="1182"/>
    <d v="2017-10-24T00:00:00"/>
    <s v="Standard Class"/>
    <s v="NS-18640"/>
    <x v="374"/>
    <x v="1"/>
    <x v="0"/>
    <s v="San Francisco"/>
    <x v="1"/>
    <n v="94109"/>
    <x v="1"/>
    <s v="TEC-AC-10002567"/>
    <x v="2"/>
    <x v="11"/>
    <x v="428"/>
    <x v="764"/>
    <n v="3"/>
    <n v="0"/>
    <x v="6356"/>
    <x v="1"/>
    <x v="0"/>
    <n v="0.5"/>
    <n v="3.8461538461538464E-2"/>
  </r>
  <r>
    <x v="8068"/>
    <s v="US-2017-160563"/>
    <x v="1182"/>
    <d v="2017-10-24T00:00:00"/>
    <s v="Standard Class"/>
    <s v="NS-18640"/>
    <x v="374"/>
    <x v="1"/>
    <x v="0"/>
    <s v="San Francisco"/>
    <x v="1"/>
    <n v="94109"/>
    <x v="1"/>
    <s v="FUR-FU-10001731"/>
    <x v="0"/>
    <x v="5"/>
    <x v="1556"/>
    <x v="2003"/>
    <n v="6"/>
    <n v="0"/>
    <x v="6357"/>
    <x v="1"/>
    <x v="0"/>
    <n v="0.5"/>
    <n v="3.8461538461538464E-2"/>
  </r>
  <r>
    <x v="8069"/>
    <s v="CA-2019-151750"/>
    <x v="314"/>
    <d v="2019-01-05T00:00:00"/>
    <s v="Standard Class"/>
    <s v="JM-15250"/>
    <x v="49"/>
    <x v="0"/>
    <x v="0"/>
    <s v="Huntsville"/>
    <x v="5"/>
    <n v="77340"/>
    <x v="2"/>
    <s v="OFF-ST-10002743"/>
    <x v="1"/>
    <x v="4"/>
    <x v="418"/>
    <x v="5273"/>
    <n v="5"/>
    <n v="0.2"/>
    <x v="6358"/>
    <x v="2"/>
    <x v="0"/>
    <n v="0.14285714285714285"/>
    <n v="5.2631578947368418E-2"/>
  </r>
  <r>
    <x v="8070"/>
    <s v="CA-2019-151750"/>
    <x v="314"/>
    <d v="2019-01-05T00:00:00"/>
    <s v="Standard Class"/>
    <s v="JM-15250"/>
    <x v="49"/>
    <x v="0"/>
    <x v="0"/>
    <s v="Huntsville"/>
    <x v="5"/>
    <n v="77340"/>
    <x v="2"/>
    <s v="FUR-FU-10002116"/>
    <x v="0"/>
    <x v="5"/>
    <x v="1440"/>
    <x v="5274"/>
    <n v="5"/>
    <n v="0.6"/>
    <x v="6359"/>
    <x v="2"/>
    <x v="0"/>
    <n v="0.14285714285714285"/>
    <n v="5.2631578947368418E-2"/>
  </r>
  <r>
    <x v="8071"/>
    <s v="CA-2019-151750"/>
    <x v="314"/>
    <d v="2019-01-05T00:00:00"/>
    <s v="Standard Class"/>
    <s v="JM-15250"/>
    <x v="49"/>
    <x v="0"/>
    <x v="0"/>
    <s v="Huntsville"/>
    <x v="5"/>
    <n v="77340"/>
    <x v="2"/>
    <s v="FUR-CH-10003199"/>
    <x v="0"/>
    <x v="1"/>
    <x v="637"/>
    <x v="5275"/>
    <n v="4"/>
    <n v="0.3"/>
    <x v="6360"/>
    <x v="2"/>
    <x v="0"/>
    <n v="0.14285714285714285"/>
    <n v="5.2631578947368418E-2"/>
  </r>
  <r>
    <x v="8072"/>
    <s v="CA-2019-151750"/>
    <x v="314"/>
    <d v="2019-01-05T00:00:00"/>
    <s v="Standard Class"/>
    <s v="JM-15250"/>
    <x v="49"/>
    <x v="0"/>
    <x v="0"/>
    <s v="Huntsville"/>
    <x v="5"/>
    <n v="77340"/>
    <x v="2"/>
    <s v="OFF-AR-10003158"/>
    <x v="1"/>
    <x v="6"/>
    <x v="703"/>
    <x v="5276"/>
    <n v="4"/>
    <n v="0.2"/>
    <x v="6361"/>
    <x v="2"/>
    <x v="0"/>
    <n v="0.14285714285714285"/>
    <n v="5.2631578947368418E-2"/>
  </r>
  <r>
    <x v="8073"/>
    <s v="CA-2019-151750"/>
    <x v="314"/>
    <d v="2019-01-05T00:00:00"/>
    <s v="Standard Class"/>
    <s v="JM-15250"/>
    <x v="49"/>
    <x v="0"/>
    <x v="0"/>
    <s v="Huntsville"/>
    <x v="5"/>
    <n v="77340"/>
    <x v="2"/>
    <s v="OFF-BI-10000301"/>
    <x v="1"/>
    <x v="8"/>
    <x v="625"/>
    <x v="5277"/>
    <n v="5"/>
    <n v="0.8"/>
    <x v="6362"/>
    <x v="2"/>
    <x v="0"/>
    <n v="0.14285714285714285"/>
    <n v="5.2631578947368418E-2"/>
  </r>
  <r>
    <x v="8074"/>
    <s v="CA-2019-151750"/>
    <x v="314"/>
    <d v="2019-01-05T00:00:00"/>
    <s v="Standard Class"/>
    <s v="JM-15250"/>
    <x v="49"/>
    <x v="0"/>
    <x v="0"/>
    <s v="Huntsville"/>
    <x v="5"/>
    <n v="77340"/>
    <x v="2"/>
    <s v="OFF-BI-10000343"/>
    <x v="1"/>
    <x v="8"/>
    <x v="186"/>
    <x v="5278"/>
    <n v="14"/>
    <n v="0.8"/>
    <x v="6363"/>
    <x v="2"/>
    <x v="0"/>
    <n v="0.14285714285714285"/>
    <n v="5.2631578947368418E-2"/>
  </r>
  <r>
    <x v="8075"/>
    <s v="CA-2019-151750"/>
    <x v="314"/>
    <d v="2019-01-05T00:00:00"/>
    <s v="Standard Class"/>
    <s v="JM-15250"/>
    <x v="49"/>
    <x v="0"/>
    <x v="0"/>
    <s v="Huntsville"/>
    <x v="5"/>
    <n v="77340"/>
    <x v="2"/>
    <s v="OFF-AP-10004708"/>
    <x v="1"/>
    <x v="9"/>
    <x v="513"/>
    <x v="5279"/>
    <n v="2"/>
    <n v="0.8"/>
    <x v="6364"/>
    <x v="2"/>
    <x v="0"/>
    <n v="0.14285714285714285"/>
    <n v="5.2631578947368418E-2"/>
  </r>
  <r>
    <x v="8076"/>
    <s v="CA-2017-106187"/>
    <x v="537"/>
    <d v="2017-06-29T00:00:00"/>
    <s v="Standard Class"/>
    <s v="RF-19345"/>
    <x v="575"/>
    <x v="1"/>
    <x v="0"/>
    <s v="East Point"/>
    <x v="32"/>
    <n v="30344"/>
    <x v="0"/>
    <s v="FUR-FU-10000794"/>
    <x v="0"/>
    <x v="5"/>
    <x v="645"/>
    <x v="1877"/>
    <n v="3"/>
    <n v="0"/>
    <x v="6365"/>
    <x v="0"/>
    <x v="0"/>
    <n v="0.33333333333333331"/>
    <n v="6.25E-2"/>
  </r>
  <r>
    <x v="8077"/>
    <s v="CA-2017-106187"/>
    <x v="537"/>
    <d v="2017-06-29T00:00:00"/>
    <s v="Standard Class"/>
    <s v="RF-19345"/>
    <x v="575"/>
    <x v="1"/>
    <x v="0"/>
    <s v="East Point"/>
    <x v="32"/>
    <n v="30344"/>
    <x v="0"/>
    <s v="OFF-BI-10004519"/>
    <x v="1"/>
    <x v="8"/>
    <x v="889"/>
    <x v="5280"/>
    <n v="1"/>
    <n v="0"/>
    <x v="6366"/>
    <x v="0"/>
    <x v="0"/>
    <n v="0.33333333333333331"/>
    <n v="6.25E-2"/>
  </r>
  <r>
    <x v="8078"/>
    <s v="CA-2017-106187"/>
    <x v="537"/>
    <d v="2017-06-29T00:00:00"/>
    <s v="Standard Class"/>
    <s v="RF-19345"/>
    <x v="575"/>
    <x v="1"/>
    <x v="0"/>
    <s v="East Point"/>
    <x v="32"/>
    <n v="30344"/>
    <x v="0"/>
    <s v="TEC-AC-10001590"/>
    <x v="2"/>
    <x v="11"/>
    <x v="1356"/>
    <x v="5281"/>
    <n v="3"/>
    <n v="0"/>
    <x v="6367"/>
    <x v="0"/>
    <x v="0"/>
    <n v="0.33333333333333331"/>
    <n v="6.25E-2"/>
  </r>
  <r>
    <x v="8079"/>
    <s v="US-2018-164945"/>
    <x v="441"/>
    <d v="2018-11-27T00:00:00"/>
    <s v="Standard Class"/>
    <s v="CA-12055"/>
    <x v="402"/>
    <x v="2"/>
    <x v="0"/>
    <s v="New York City"/>
    <x v="15"/>
    <n v="10009"/>
    <x v="3"/>
    <s v="OFF-BI-10001524"/>
    <x v="1"/>
    <x v="8"/>
    <x v="301"/>
    <x v="5282"/>
    <n v="8"/>
    <n v="0.2"/>
    <x v="6368"/>
    <x v="3"/>
    <x v="0"/>
    <n v="1"/>
    <n v="0.1"/>
  </r>
  <r>
    <x v="8080"/>
    <s v="CA-2017-150714"/>
    <x v="662"/>
    <d v="2017-11-01T00:00:00"/>
    <s v="Standard Class"/>
    <s v="KH-16690"/>
    <x v="120"/>
    <x v="1"/>
    <x v="0"/>
    <s v="Springfield"/>
    <x v="21"/>
    <n v="97477"/>
    <x v="1"/>
    <s v="OFF-LA-10001474"/>
    <x v="1"/>
    <x v="2"/>
    <x v="926"/>
    <x v="5283"/>
    <n v="6"/>
    <n v="0.2"/>
    <x v="6369"/>
    <x v="1"/>
    <x v="0"/>
    <n v="0.2"/>
    <n v="6.6666666666666666E-2"/>
  </r>
  <r>
    <x v="8081"/>
    <s v="CA-2017-150714"/>
    <x v="662"/>
    <d v="2017-11-01T00:00:00"/>
    <s v="Standard Class"/>
    <s v="KH-16690"/>
    <x v="120"/>
    <x v="1"/>
    <x v="0"/>
    <s v="Springfield"/>
    <x v="21"/>
    <n v="97477"/>
    <x v="1"/>
    <s v="OFF-PA-10001497"/>
    <x v="1"/>
    <x v="10"/>
    <x v="1755"/>
    <x v="576"/>
    <n v="3"/>
    <n v="0.2"/>
    <x v="585"/>
    <x v="1"/>
    <x v="0"/>
    <n v="0.2"/>
    <n v="6.6666666666666666E-2"/>
  </r>
  <r>
    <x v="8082"/>
    <s v="CA-2017-150714"/>
    <x v="662"/>
    <d v="2017-11-01T00:00:00"/>
    <s v="Standard Class"/>
    <s v="KH-16690"/>
    <x v="120"/>
    <x v="1"/>
    <x v="0"/>
    <s v="Springfield"/>
    <x v="21"/>
    <n v="97477"/>
    <x v="1"/>
    <s v="OFF-AP-10003287"/>
    <x v="1"/>
    <x v="9"/>
    <x v="543"/>
    <x v="5284"/>
    <n v="5"/>
    <n v="0.2"/>
    <x v="6370"/>
    <x v="1"/>
    <x v="0"/>
    <n v="0.2"/>
    <n v="6.6666666666666666E-2"/>
  </r>
  <r>
    <x v="8083"/>
    <s v="CA-2017-150714"/>
    <x v="662"/>
    <d v="2017-11-01T00:00:00"/>
    <s v="Standard Class"/>
    <s v="KH-16690"/>
    <x v="120"/>
    <x v="1"/>
    <x v="0"/>
    <s v="Springfield"/>
    <x v="21"/>
    <n v="97477"/>
    <x v="1"/>
    <s v="OFF-BI-10002982"/>
    <x v="1"/>
    <x v="8"/>
    <x v="1267"/>
    <x v="4459"/>
    <n v="7"/>
    <n v="0.7"/>
    <x v="5255"/>
    <x v="1"/>
    <x v="0"/>
    <n v="0.2"/>
    <n v="6.6666666666666666E-2"/>
  </r>
  <r>
    <x v="8084"/>
    <s v="CA-2017-150714"/>
    <x v="662"/>
    <d v="2017-11-01T00:00:00"/>
    <s v="Standard Class"/>
    <s v="KH-16690"/>
    <x v="120"/>
    <x v="1"/>
    <x v="0"/>
    <s v="Springfield"/>
    <x v="21"/>
    <n v="97477"/>
    <x v="1"/>
    <s v="OFF-ST-10001809"/>
    <x v="1"/>
    <x v="4"/>
    <x v="435"/>
    <x v="5285"/>
    <n v="10"/>
    <n v="0.2"/>
    <x v="6371"/>
    <x v="1"/>
    <x v="0"/>
    <n v="0.2"/>
    <n v="6.6666666666666666E-2"/>
  </r>
  <r>
    <x v="8085"/>
    <s v="CA-2018-105753"/>
    <x v="201"/>
    <d v="2018-10-26T00:00:00"/>
    <s v="Standard Class"/>
    <s v="LC-16960"/>
    <x v="784"/>
    <x v="2"/>
    <x v="0"/>
    <s v="Arlington"/>
    <x v="17"/>
    <n v="22204"/>
    <x v="0"/>
    <s v="FUR-FU-10000246"/>
    <x v="0"/>
    <x v="5"/>
    <x v="391"/>
    <x v="5286"/>
    <n v="5"/>
    <n v="0"/>
    <x v="6372"/>
    <x v="0"/>
    <x v="0"/>
    <n v="1"/>
    <n v="0.14285714285714285"/>
  </r>
  <r>
    <x v="8086"/>
    <s v="CA-2019-120894"/>
    <x v="1045"/>
    <d v="2019-05-02T00:00:00"/>
    <s v="Standard Class"/>
    <s v="JL-15130"/>
    <x v="691"/>
    <x v="0"/>
    <x v="0"/>
    <s v="Wilmington"/>
    <x v="3"/>
    <n v="28403"/>
    <x v="0"/>
    <s v="OFF-AP-10000252"/>
    <x v="1"/>
    <x v="9"/>
    <x v="1251"/>
    <x v="5287"/>
    <n v="3"/>
    <n v="0.2"/>
    <x v="6373"/>
    <x v="0"/>
    <x v="0"/>
    <n v="1"/>
    <n v="8.3333333333333329E-2"/>
  </r>
  <r>
    <x v="8087"/>
    <s v="CA-2018-106621"/>
    <x v="321"/>
    <d v="2018-10-01T00:00:00"/>
    <s v="Second Class"/>
    <s v="DM-12955"/>
    <x v="678"/>
    <x v="1"/>
    <x v="0"/>
    <s v="Yuma"/>
    <x v="16"/>
    <n v="85364"/>
    <x v="1"/>
    <s v="OFF-AR-10002375"/>
    <x v="1"/>
    <x v="6"/>
    <x v="831"/>
    <x v="5288"/>
    <n v="4"/>
    <n v="0.2"/>
    <x v="6374"/>
    <x v="1"/>
    <x v="0"/>
    <n v="1"/>
    <n v="0.1111111111111111"/>
  </r>
  <r>
    <x v="8088"/>
    <s v="CA-2017-107020"/>
    <x v="848"/>
    <d v="2017-07-14T00:00:00"/>
    <s v="Standard Class"/>
    <s v="MV-18190"/>
    <x v="160"/>
    <x v="0"/>
    <x v="0"/>
    <s v="San Bernardino"/>
    <x v="1"/>
    <n v="92404"/>
    <x v="1"/>
    <s v="OFF-BI-10003719"/>
    <x v="1"/>
    <x v="8"/>
    <x v="691"/>
    <x v="3089"/>
    <n v="2"/>
    <n v="0.2"/>
    <x v="6375"/>
    <x v="1"/>
    <x v="0"/>
    <n v="1"/>
    <n v="9.0909090909090912E-2"/>
  </r>
  <r>
    <x v="8089"/>
    <s v="US-2017-117492"/>
    <x v="976"/>
    <d v="2017-08-09T00:00:00"/>
    <s v="First Class"/>
    <s v="NS-18640"/>
    <x v="374"/>
    <x v="1"/>
    <x v="0"/>
    <s v="Baltimore"/>
    <x v="39"/>
    <n v="21215"/>
    <x v="3"/>
    <s v="OFF-AP-10001492"/>
    <x v="1"/>
    <x v="9"/>
    <x v="22"/>
    <x v="5289"/>
    <n v="9"/>
    <n v="0"/>
    <x v="6376"/>
    <x v="3"/>
    <x v="0"/>
    <n v="1"/>
    <n v="3.8461538461538464E-2"/>
  </r>
  <r>
    <x v="8090"/>
    <s v="CA-2016-101392"/>
    <x v="1035"/>
    <d v="2016-12-13T00:00:00"/>
    <s v="Standard Class"/>
    <s v="AS-10630"/>
    <x v="357"/>
    <x v="2"/>
    <x v="0"/>
    <s v="Seattle"/>
    <x v="4"/>
    <n v="98103"/>
    <x v="1"/>
    <s v="OFF-ST-10000532"/>
    <x v="1"/>
    <x v="4"/>
    <x v="1412"/>
    <x v="5290"/>
    <n v="7"/>
    <n v="0"/>
    <x v="6377"/>
    <x v="1"/>
    <x v="0"/>
    <n v="1"/>
    <n v="8.3333333333333329E-2"/>
  </r>
  <r>
    <x v="8091"/>
    <s v="CA-2017-127502"/>
    <x v="895"/>
    <d v="2017-12-14T00:00:00"/>
    <s v="Standard Class"/>
    <s v="MT-17815"/>
    <x v="363"/>
    <x v="0"/>
    <x v="0"/>
    <s v="San Francisco"/>
    <x v="1"/>
    <n v="94110"/>
    <x v="1"/>
    <s v="OFF-LA-10001613"/>
    <x v="1"/>
    <x v="2"/>
    <x v="743"/>
    <x v="1784"/>
    <n v="2"/>
    <n v="0"/>
    <x v="2167"/>
    <x v="1"/>
    <x v="0"/>
    <n v="1"/>
    <n v="0.1"/>
  </r>
  <r>
    <x v="8092"/>
    <s v="CA-2019-143658"/>
    <x v="1183"/>
    <d v="2019-11-13T00:00:00"/>
    <s v="Second Class"/>
    <s v="SR-20425"/>
    <x v="676"/>
    <x v="2"/>
    <x v="0"/>
    <s v="New York City"/>
    <x v="15"/>
    <n v="10035"/>
    <x v="3"/>
    <s v="OFF-AR-10002818"/>
    <x v="1"/>
    <x v="6"/>
    <x v="933"/>
    <x v="2239"/>
    <n v="5"/>
    <n v="0"/>
    <x v="6378"/>
    <x v="3"/>
    <x v="0"/>
    <n v="1"/>
    <n v="0.1111111111111111"/>
  </r>
  <r>
    <x v="8093"/>
    <s v="CA-2019-133046"/>
    <x v="944"/>
    <d v="2019-08-01T00:00:00"/>
    <s v="Second Class"/>
    <s v="DK-13375"/>
    <x v="589"/>
    <x v="0"/>
    <x v="0"/>
    <s v="Seattle"/>
    <x v="4"/>
    <n v="98115"/>
    <x v="1"/>
    <s v="FUR-FU-10001940"/>
    <x v="0"/>
    <x v="5"/>
    <x v="222"/>
    <x v="1708"/>
    <n v="3"/>
    <n v="0"/>
    <x v="1811"/>
    <x v="1"/>
    <x v="0"/>
    <n v="0.25"/>
    <n v="4.3478260869565216E-2"/>
  </r>
  <r>
    <x v="8094"/>
    <s v="CA-2019-133046"/>
    <x v="944"/>
    <d v="2019-08-01T00:00:00"/>
    <s v="Second Class"/>
    <s v="DK-13375"/>
    <x v="589"/>
    <x v="0"/>
    <x v="0"/>
    <s v="Seattle"/>
    <x v="4"/>
    <n v="98115"/>
    <x v="1"/>
    <s v="OFF-PA-10003883"/>
    <x v="1"/>
    <x v="10"/>
    <x v="1238"/>
    <x v="2224"/>
    <n v="4"/>
    <n v="0"/>
    <x v="6379"/>
    <x v="1"/>
    <x v="0"/>
    <n v="0.25"/>
    <n v="4.3478260869565216E-2"/>
  </r>
  <r>
    <x v="8095"/>
    <s v="CA-2019-133046"/>
    <x v="944"/>
    <d v="2019-08-01T00:00:00"/>
    <s v="Second Class"/>
    <s v="DK-13375"/>
    <x v="589"/>
    <x v="0"/>
    <x v="0"/>
    <s v="Seattle"/>
    <x v="4"/>
    <n v="98115"/>
    <x v="1"/>
    <s v="OFF-PA-10002787"/>
    <x v="1"/>
    <x v="10"/>
    <x v="1276"/>
    <x v="91"/>
    <n v="2"/>
    <n v="0"/>
    <x v="91"/>
    <x v="1"/>
    <x v="0"/>
    <n v="0.25"/>
    <n v="4.3478260869565216E-2"/>
  </r>
  <r>
    <x v="8096"/>
    <s v="CA-2019-133046"/>
    <x v="944"/>
    <d v="2019-08-01T00:00:00"/>
    <s v="Second Class"/>
    <s v="DK-13375"/>
    <x v="589"/>
    <x v="0"/>
    <x v="0"/>
    <s v="Seattle"/>
    <x v="4"/>
    <n v="98115"/>
    <x v="1"/>
    <s v="TEC-AC-10000991"/>
    <x v="2"/>
    <x v="11"/>
    <x v="437"/>
    <x v="5291"/>
    <n v="5"/>
    <n v="0"/>
    <x v="6380"/>
    <x v="1"/>
    <x v="0"/>
    <n v="0.25"/>
    <n v="4.3478260869565216E-2"/>
  </r>
  <r>
    <x v="8097"/>
    <s v="CA-2019-122798"/>
    <x v="116"/>
    <d v="2020-01-01T00:00:00"/>
    <s v="Standard Class"/>
    <s v="SV-20935"/>
    <x v="603"/>
    <x v="0"/>
    <x v="0"/>
    <s v="Albuquerque"/>
    <x v="27"/>
    <n v="87105"/>
    <x v="1"/>
    <s v="OFF-ST-10003058"/>
    <x v="1"/>
    <x v="4"/>
    <x v="393"/>
    <x v="2946"/>
    <n v="5"/>
    <n v="0"/>
    <x v="3284"/>
    <x v="1"/>
    <x v="0"/>
    <n v="0.5"/>
    <n v="7.6923076923076927E-2"/>
  </r>
  <r>
    <x v="8098"/>
    <s v="CA-2019-122798"/>
    <x v="116"/>
    <d v="2020-01-01T00:00:00"/>
    <s v="Standard Class"/>
    <s v="SV-20935"/>
    <x v="603"/>
    <x v="0"/>
    <x v="0"/>
    <s v="Albuquerque"/>
    <x v="27"/>
    <n v="87105"/>
    <x v="1"/>
    <s v="OFF-PA-10004239"/>
    <x v="1"/>
    <x v="10"/>
    <x v="1421"/>
    <x v="732"/>
    <n v="1"/>
    <n v="0"/>
    <x v="750"/>
    <x v="1"/>
    <x v="0"/>
    <n v="0.5"/>
    <n v="7.6923076923076927E-2"/>
  </r>
  <r>
    <x v="8099"/>
    <s v="CA-2018-169663"/>
    <x v="612"/>
    <d v="2018-03-13T00:00:00"/>
    <s v="First Class"/>
    <s v="RH-19510"/>
    <x v="563"/>
    <x v="2"/>
    <x v="0"/>
    <s v="Los Angeles"/>
    <x v="1"/>
    <n v="90045"/>
    <x v="1"/>
    <s v="TEC-AC-10003038"/>
    <x v="2"/>
    <x v="11"/>
    <x v="1033"/>
    <x v="3999"/>
    <n v="3"/>
    <n v="0"/>
    <x v="4625"/>
    <x v="1"/>
    <x v="0"/>
    <n v="0.5"/>
    <n v="8.3333333333333329E-2"/>
  </r>
  <r>
    <x v="8100"/>
    <s v="CA-2018-169663"/>
    <x v="612"/>
    <d v="2018-03-13T00:00:00"/>
    <s v="First Class"/>
    <s v="RH-19510"/>
    <x v="563"/>
    <x v="2"/>
    <x v="0"/>
    <s v="Los Angeles"/>
    <x v="1"/>
    <n v="90045"/>
    <x v="1"/>
    <s v="TEC-MA-10000984"/>
    <x v="2"/>
    <x v="15"/>
    <x v="1820"/>
    <x v="5292"/>
    <n v="3"/>
    <n v="0.2"/>
    <x v="6381"/>
    <x v="1"/>
    <x v="0"/>
    <n v="0.5"/>
    <n v="8.3333333333333329E-2"/>
  </r>
  <r>
    <x v="8101"/>
    <s v="CA-2017-149846"/>
    <x v="1184"/>
    <d v="2017-05-26T00:00:00"/>
    <s v="Standard Class"/>
    <s v="SB-20185"/>
    <x v="766"/>
    <x v="0"/>
    <x v="0"/>
    <s v="Los Angeles"/>
    <x v="1"/>
    <n v="90045"/>
    <x v="1"/>
    <s v="OFF-LA-10004484"/>
    <x v="1"/>
    <x v="2"/>
    <x v="617"/>
    <x v="341"/>
    <n v="2"/>
    <n v="0"/>
    <x v="349"/>
    <x v="1"/>
    <x v="0"/>
    <n v="0.25"/>
    <n v="8.3333333333333329E-2"/>
  </r>
  <r>
    <x v="8102"/>
    <s v="CA-2017-149846"/>
    <x v="1184"/>
    <d v="2017-05-26T00:00:00"/>
    <s v="Standard Class"/>
    <s v="SB-20185"/>
    <x v="766"/>
    <x v="0"/>
    <x v="0"/>
    <s v="Los Angeles"/>
    <x v="1"/>
    <n v="90045"/>
    <x v="1"/>
    <s v="TEC-MA-10004002"/>
    <x v="2"/>
    <x v="15"/>
    <x v="668"/>
    <x v="5293"/>
    <n v="7"/>
    <n v="0.2"/>
    <x v="6382"/>
    <x v="1"/>
    <x v="0"/>
    <n v="0.25"/>
    <n v="8.3333333333333329E-2"/>
  </r>
  <r>
    <x v="8103"/>
    <s v="CA-2017-149846"/>
    <x v="1184"/>
    <d v="2017-05-26T00:00:00"/>
    <s v="Standard Class"/>
    <s v="SB-20185"/>
    <x v="766"/>
    <x v="0"/>
    <x v="0"/>
    <s v="Los Angeles"/>
    <x v="1"/>
    <n v="90045"/>
    <x v="1"/>
    <s v="OFF-ST-10002406"/>
    <x v="1"/>
    <x v="4"/>
    <x v="328"/>
    <x v="352"/>
    <n v="7"/>
    <n v="0"/>
    <x v="360"/>
    <x v="1"/>
    <x v="0"/>
    <n v="0.25"/>
    <n v="8.3333333333333329E-2"/>
  </r>
  <r>
    <x v="8104"/>
    <s v="CA-2017-149846"/>
    <x v="1184"/>
    <d v="2017-05-26T00:00:00"/>
    <s v="Standard Class"/>
    <s v="SB-20185"/>
    <x v="766"/>
    <x v="0"/>
    <x v="0"/>
    <s v="Los Angeles"/>
    <x v="1"/>
    <n v="90045"/>
    <x v="1"/>
    <s v="TEC-PH-10003645"/>
    <x v="2"/>
    <x v="7"/>
    <x v="297"/>
    <x v="5294"/>
    <n v="6"/>
    <n v="0.2"/>
    <x v="6383"/>
    <x v="1"/>
    <x v="0"/>
    <n v="0.25"/>
    <n v="8.3333333333333329E-2"/>
  </r>
  <r>
    <x v="8105"/>
    <s v="CA-2019-159149"/>
    <x v="922"/>
    <d v="2019-02-19T00:00:00"/>
    <s v="First Class"/>
    <s v="CR-12820"/>
    <x v="736"/>
    <x v="2"/>
    <x v="0"/>
    <s v="Houston"/>
    <x v="5"/>
    <n v="77041"/>
    <x v="2"/>
    <s v="FUR-BO-10001601"/>
    <x v="0"/>
    <x v="0"/>
    <x v="419"/>
    <x v="5295"/>
    <n v="1"/>
    <n v="0.32"/>
    <x v="6384"/>
    <x v="2"/>
    <x v="0"/>
    <n v="0.33333333333333331"/>
    <n v="0.14285714285714285"/>
  </r>
  <r>
    <x v="8106"/>
    <s v="CA-2019-159149"/>
    <x v="922"/>
    <d v="2019-02-19T00:00:00"/>
    <s v="First Class"/>
    <s v="CR-12820"/>
    <x v="736"/>
    <x v="2"/>
    <x v="0"/>
    <s v="Houston"/>
    <x v="5"/>
    <n v="77041"/>
    <x v="2"/>
    <s v="OFF-AR-10000937"/>
    <x v="1"/>
    <x v="6"/>
    <x v="1821"/>
    <x v="5296"/>
    <n v="6"/>
    <n v="0.2"/>
    <x v="6385"/>
    <x v="2"/>
    <x v="0"/>
    <n v="0.33333333333333331"/>
    <n v="0.14285714285714285"/>
  </r>
  <r>
    <x v="8107"/>
    <s v="CA-2019-159149"/>
    <x v="922"/>
    <d v="2019-02-19T00:00:00"/>
    <s v="First Class"/>
    <s v="CR-12820"/>
    <x v="736"/>
    <x v="2"/>
    <x v="0"/>
    <s v="Houston"/>
    <x v="5"/>
    <n v="77041"/>
    <x v="2"/>
    <s v="TEC-PH-10000038"/>
    <x v="2"/>
    <x v="7"/>
    <x v="1065"/>
    <x v="1435"/>
    <n v="4"/>
    <n v="0.2"/>
    <x v="1510"/>
    <x v="2"/>
    <x v="0"/>
    <n v="0.33333333333333331"/>
    <n v="0.14285714285714285"/>
  </r>
  <r>
    <x v="8108"/>
    <s v="US-2019-167570"/>
    <x v="166"/>
    <d v="2019-12-15T00:00:00"/>
    <s v="Standard Class"/>
    <s v="EG-13900"/>
    <x v="283"/>
    <x v="0"/>
    <x v="0"/>
    <s v="Philadelphia"/>
    <x v="9"/>
    <n v="19140"/>
    <x v="3"/>
    <s v="FUR-CH-10003396"/>
    <x v="0"/>
    <x v="1"/>
    <x v="390"/>
    <x v="5297"/>
    <n v="4"/>
    <n v="0.3"/>
    <x v="6386"/>
    <x v="3"/>
    <x v="0"/>
    <n v="1"/>
    <n v="0.1111111111111111"/>
  </r>
  <r>
    <x v="8109"/>
    <s v="CA-2019-160122"/>
    <x v="551"/>
    <d v="2019-11-23T00:00:00"/>
    <s v="Standard Class"/>
    <s v="RD-19930"/>
    <x v="709"/>
    <x v="0"/>
    <x v="0"/>
    <s v="Chicago"/>
    <x v="10"/>
    <n v="60623"/>
    <x v="2"/>
    <s v="OFF-EN-10002592"/>
    <x v="1"/>
    <x v="12"/>
    <x v="1711"/>
    <x v="5298"/>
    <n v="6"/>
    <n v="0.2"/>
    <x v="6387"/>
    <x v="2"/>
    <x v="0"/>
    <n v="0.5"/>
    <n v="0.1"/>
  </r>
  <r>
    <x v="8110"/>
    <s v="CA-2019-160122"/>
    <x v="551"/>
    <d v="2019-11-23T00:00:00"/>
    <s v="Standard Class"/>
    <s v="RD-19930"/>
    <x v="709"/>
    <x v="0"/>
    <x v="0"/>
    <s v="Chicago"/>
    <x v="10"/>
    <n v="60623"/>
    <x v="2"/>
    <s v="FUR-CH-10000422"/>
    <x v="0"/>
    <x v="1"/>
    <x v="1441"/>
    <x v="5299"/>
    <n v="2"/>
    <n v="0.3"/>
    <x v="6388"/>
    <x v="2"/>
    <x v="0"/>
    <n v="0.5"/>
    <n v="0.1"/>
  </r>
  <r>
    <x v="8111"/>
    <s v="CA-2018-130393"/>
    <x v="49"/>
    <d v="2018-12-03T00:00:00"/>
    <s v="Second Class"/>
    <s v="JM-15865"/>
    <x v="622"/>
    <x v="0"/>
    <x v="0"/>
    <s v="San Angelo"/>
    <x v="5"/>
    <n v="76903"/>
    <x v="2"/>
    <s v="FUR-CH-10002647"/>
    <x v="0"/>
    <x v="1"/>
    <x v="475"/>
    <x v="5300"/>
    <n v="5"/>
    <n v="0.3"/>
    <x v="6389"/>
    <x v="2"/>
    <x v="0"/>
    <n v="0.33333333333333331"/>
    <n v="7.6923076923076927E-2"/>
  </r>
  <r>
    <x v="8112"/>
    <s v="CA-2018-130393"/>
    <x v="49"/>
    <d v="2018-12-03T00:00:00"/>
    <s v="Second Class"/>
    <s v="JM-15865"/>
    <x v="622"/>
    <x v="0"/>
    <x v="0"/>
    <s v="San Angelo"/>
    <x v="5"/>
    <n v="76903"/>
    <x v="2"/>
    <s v="OFF-AP-10004859"/>
    <x v="1"/>
    <x v="9"/>
    <x v="930"/>
    <x v="5301"/>
    <n v="4"/>
    <n v="0.8"/>
    <x v="6390"/>
    <x v="2"/>
    <x v="0"/>
    <n v="0.33333333333333331"/>
    <n v="7.6923076923076927E-2"/>
  </r>
  <r>
    <x v="8113"/>
    <s v="CA-2018-130393"/>
    <x v="49"/>
    <d v="2018-12-03T00:00:00"/>
    <s v="Second Class"/>
    <s v="JM-15865"/>
    <x v="622"/>
    <x v="0"/>
    <x v="0"/>
    <s v="San Angelo"/>
    <x v="5"/>
    <n v="76903"/>
    <x v="2"/>
    <s v="FUR-CH-10004477"/>
    <x v="0"/>
    <x v="1"/>
    <x v="213"/>
    <x v="4967"/>
    <n v="2"/>
    <n v="0.3"/>
    <x v="5996"/>
    <x v="2"/>
    <x v="0"/>
    <n v="0.33333333333333331"/>
    <n v="7.6923076923076927E-2"/>
  </r>
  <r>
    <x v="8114"/>
    <s v="CA-2019-144820"/>
    <x v="621"/>
    <d v="2019-10-07T00:00:00"/>
    <s v="Second Class"/>
    <s v="LW-16825"/>
    <x v="429"/>
    <x v="1"/>
    <x v="0"/>
    <s v="Pasadena"/>
    <x v="5"/>
    <n v="77506"/>
    <x v="2"/>
    <s v="OFF-AR-10004817"/>
    <x v="1"/>
    <x v="6"/>
    <x v="915"/>
    <x v="5302"/>
    <n v="5"/>
    <n v="0.2"/>
    <x v="6391"/>
    <x v="2"/>
    <x v="0"/>
    <n v="1"/>
    <n v="6.6666666666666666E-2"/>
  </r>
  <r>
    <x v="8115"/>
    <s v="CA-2019-101014"/>
    <x v="635"/>
    <d v="2019-09-04T00:00:00"/>
    <s v="Standard Class"/>
    <s v="RW-19540"/>
    <x v="459"/>
    <x v="1"/>
    <x v="0"/>
    <s v="Los Angeles"/>
    <x v="1"/>
    <n v="90049"/>
    <x v="1"/>
    <s v="FUR-FU-10003374"/>
    <x v="0"/>
    <x v="5"/>
    <x v="1807"/>
    <x v="5303"/>
    <n v="3"/>
    <n v="0"/>
    <x v="6392"/>
    <x v="1"/>
    <x v="0"/>
    <n v="1"/>
    <n v="4.3478260869565216E-2"/>
  </r>
  <r>
    <x v="8116"/>
    <s v="CA-2019-105543"/>
    <x v="221"/>
    <d v="2019-11-24T00:00:00"/>
    <s v="Same Day"/>
    <s v="BG-11695"/>
    <x v="410"/>
    <x v="1"/>
    <x v="0"/>
    <s v="Garden City"/>
    <x v="41"/>
    <n v="67846"/>
    <x v="2"/>
    <s v="OFF-ST-10003123"/>
    <x v="1"/>
    <x v="4"/>
    <x v="1277"/>
    <x v="3304"/>
    <n v="1"/>
    <n v="0"/>
    <x v="3729"/>
    <x v="2"/>
    <x v="0"/>
    <n v="1"/>
    <n v="0.125"/>
  </r>
  <r>
    <x v="8117"/>
    <s v="US-2019-113201"/>
    <x v="160"/>
    <d v="2019-07-05T00:00:00"/>
    <s v="Standard Class"/>
    <s v="TT-21220"/>
    <x v="627"/>
    <x v="0"/>
    <x v="0"/>
    <s v="Los Angeles"/>
    <x v="1"/>
    <n v="90045"/>
    <x v="1"/>
    <s v="OFF-PA-10000675"/>
    <x v="1"/>
    <x v="10"/>
    <x v="1115"/>
    <x v="2929"/>
    <n v="5"/>
    <n v="0"/>
    <x v="3261"/>
    <x v="1"/>
    <x v="0"/>
    <n v="1"/>
    <n v="6.6666666666666666E-2"/>
  </r>
  <r>
    <x v="8118"/>
    <s v="US-2019-106551"/>
    <x v="847"/>
    <d v="2019-07-27T00:00:00"/>
    <s v="Standard Class"/>
    <s v="EB-13930"/>
    <x v="518"/>
    <x v="0"/>
    <x v="0"/>
    <s v="Chicago"/>
    <x v="10"/>
    <n v="60653"/>
    <x v="2"/>
    <s v="FUR-CH-10004997"/>
    <x v="0"/>
    <x v="1"/>
    <x v="499"/>
    <x v="5304"/>
    <n v="4"/>
    <n v="0.3"/>
    <x v="6393"/>
    <x v="2"/>
    <x v="0"/>
    <n v="1"/>
    <n v="0.14285714285714285"/>
  </r>
  <r>
    <x v="8119"/>
    <s v="CA-2018-116722"/>
    <x v="583"/>
    <d v="2018-11-16T00:00:00"/>
    <s v="Standard Class"/>
    <s v="LP-17080"/>
    <x v="221"/>
    <x v="0"/>
    <x v="0"/>
    <s v="San Francisco"/>
    <x v="1"/>
    <n v="94110"/>
    <x v="1"/>
    <s v="FUR-FU-10001934"/>
    <x v="0"/>
    <x v="5"/>
    <x v="107"/>
    <x v="108"/>
    <n v="2"/>
    <n v="0"/>
    <x v="109"/>
    <x v="1"/>
    <x v="0"/>
    <n v="0.33333333333333331"/>
    <n v="0.1111111111111111"/>
  </r>
  <r>
    <x v="8120"/>
    <s v="CA-2018-116722"/>
    <x v="583"/>
    <d v="2018-11-16T00:00:00"/>
    <s v="Standard Class"/>
    <s v="LP-17080"/>
    <x v="221"/>
    <x v="0"/>
    <x v="0"/>
    <s v="San Francisco"/>
    <x v="1"/>
    <n v="94110"/>
    <x v="1"/>
    <s v="FUR-CH-10004997"/>
    <x v="0"/>
    <x v="1"/>
    <x v="499"/>
    <x v="542"/>
    <n v="3"/>
    <n v="0.2"/>
    <x v="232"/>
    <x v="1"/>
    <x v="0"/>
    <n v="0.33333333333333331"/>
    <n v="0.1111111111111111"/>
  </r>
  <r>
    <x v="8121"/>
    <s v="CA-2018-116722"/>
    <x v="583"/>
    <d v="2018-11-16T00:00:00"/>
    <s v="Standard Class"/>
    <s v="LP-17080"/>
    <x v="221"/>
    <x v="0"/>
    <x v="0"/>
    <s v="San Francisco"/>
    <x v="1"/>
    <n v="94110"/>
    <x v="1"/>
    <s v="OFF-BI-10001890"/>
    <x v="1"/>
    <x v="8"/>
    <x v="176"/>
    <x v="5305"/>
    <n v="11"/>
    <n v="0.2"/>
    <x v="6394"/>
    <x v="1"/>
    <x v="0"/>
    <n v="0.33333333333333331"/>
    <n v="0.1111111111111111"/>
  </r>
  <r>
    <x v="8122"/>
    <s v="CA-2016-138128"/>
    <x v="337"/>
    <d v="2016-12-15T00:00:00"/>
    <s v="Standard Class"/>
    <s v="FP-14320"/>
    <x v="224"/>
    <x v="0"/>
    <x v="0"/>
    <s v="Philadelphia"/>
    <x v="9"/>
    <n v="19134"/>
    <x v="3"/>
    <s v="OFF-EN-10002500"/>
    <x v="1"/>
    <x v="12"/>
    <x v="118"/>
    <x v="5306"/>
    <n v="3"/>
    <n v="0.2"/>
    <x v="6395"/>
    <x v="3"/>
    <x v="0"/>
    <n v="0.5"/>
    <n v="7.1428571428571425E-2"/>
  </r>
  <r>
    <x v="8123"/>
    <s v="CA-2016-138128"/>
    <x v="337"/>
    <d v="2016-12-15T00:00:00"/>
    <s v="Standard Class"/>
    <s v="FP-14320"/>
    <x v="224"/>
    <x v="0"/>
    <x v="0"/>
    <s v="Philadelphia"/>
    <x v="9"/>
    <n v="19134"/>
    <x v="3"/>
    <s v="TEC-CO-10001766"/>
    <x v="2"/>
    <x v="16"/>
    <x v="1067"/>
    <x v="5307"/>
    <n v="4"/>
    <n v="0.4"/>
    <x v="6396"/>
    <x v="3"/>
    <x v="0"/>
    <n v="0.5"/>
    <n v="7.1428571428571425E-2"/>
  </r>
  <r>
    <x v="8124"/>
    <s v="US-2019-150070"/>
    <x v="210"/>
    <d v="2019-09-12T00:00:00"/>
    <s v="Standard Class"/>
    <s v="JA-15970"/>
    <x v="350"/>
    <x v="0"/>
    <x v="0"/>
    <s v="Modesto"/>
    <x v="1"/>
    <n v="95351"/>
    <x v="1"/>
    <s v="FUR-CH-10004860"/>
    <x v="0"/>
    <x v="1"/>
    <x v="212"/>
    <x v="224"/>
    <n v="2"/>
    <n v="0.2"/>
    <x v="226"/>
    <x v="1"/>
    <x v="0"/>
    <n v="1"/>
    <n v="4.1666666666666664E-2"/>
  </r>
  <r>
    <x v="8125"/>
    <s v="CA-2017-137064"/>
    <x v="525"/>
    <d v="2017-02-13T00:00:00"/>
    <s v="Standard Class"/>
    <s v="TS-21655"/>
    <x v="772"/>
    <x v="0"/>
    <x v="0"/>
    <s v="Houston"/>
    <x v="5"/>
    <n v="77070"/>
    <x v="2"/>
    <s v="OFF-BI-10002049"/>
    <x v="1"/>
    <x v="8"/>
    <x v="765"/>
    <x v="995"/>
    <n v="3"/>
    <n v="0.8"/>
    <x v="1034"/>
    <x v="2"/>
    <x v="0"/>
    <n v="0.33333333333333331"/>
    <n v="7.1428571428571425E-2"/>
  </r>
  <r>
    <x v="8126"/>
    <s v="CA-2017-137064"/>
    <x v="525"/>
    <d v="2017-02-13T00:00:00"/>
    <s v="Standard Class"/>
    <s v="TS-21655"/>
    <x v="772"/>
    <x v="0"/>
    <x v="0"/>
    <s v="Houston"/>
    <x v="5"/>
    <n v="77070"/>
    <x v="2"/>
    <s v="TEC-AC-10003499"/>
    <x v="2"/>
    <x v="11"/>
    <x v="103"/>
    <x v="5183"/>
    <n v="2"/>
    <n v="0.2"/>
    <x v="6397"/>
    <x v="2"/>
    <x v="0"/>
    <n v="0.33333333333333331"/>
    <n v="7.1428571428571425E-2"/>
  </r>
  <r>
    <x v="8127"/>
    <s v="CA-2017-137064"/>
    <x v="525"/>
    <d v="2017-02-13T00:00:00"/>
    <s v="Standard Class"/>
    <s v="TS-21655"/>
    <x v="772"/>
    <x v="0"/>
    <x v="0"/>
    <s v="Houston"/>
    <x v="5"/>
    <n v="77070"/>
    <x v="2"/>
    <s v="OFF-ST-10003470"/>
    <x v="1"/>
    <x v="4"/>
    <x v="1348"/>
    <x v="5308"/>
    <n v="3"/>
    <n v="0.2"/>
    <x v="6398"/>
    <x v="2"/>
    <x v="0"/>
    <n v="0.33333333333333331"/>
    <n v="7.1428571428571425E-2"/>
  </r>
  <r>
    <x v="8128"/>
    <s v="CA-2019-157350"/>
    <x v="775"/>
    <d v="2019-09-01T00:00:00"/>
    <s v="Standard Class"/>
    <s v="DP-13000"/>
    <x v="24"/>
    <x v="0"/>
    <x v="0"/>
    <s v="Chicago"/>
    <x v="10"/>
    <n v="60610"/>
    <x v="2"/>
    <s v="FUR-FU-10000222"/>
    <x v="0"/>
    <x v="5"/>
    <x v="596"/>
    <x v="647"/>
    <n v="5"/>
    <n v="0.6"/>
    <x v="6399"/>
    <x v="2"/>
    <x v="0"/>
    <n v="1"/>
    <n v="5.8823529411764705E-2"/>
  </r>
  <r>
    <x v="8129"/>
    <s v="CA-2016-127866"/>
    <x v="836"/>
    <d v="2016-07-23T00:00:00"/>
    <s v="First Class"/>
    <s v="JD-15895"/>
    <x v="63"/>
    <x v="1"/>
    <x v="0"/>
    <s v="Riverside"/>
    <x v="1"/>
    <n v="92503"/>
    <x v="1"/>
    <s v="TEC-AC-10000023"/>
    <x v="2"/>
    <x v="11"/>
    <x v="909"/>
    <x v="5045"/>
    <n v="2"/>
    <n v="0"/>
    <x v="6033"/>
    <x v="1"/>
    <x v="0"/>
    <n v="0.25"/>
    <n v="3.125E-2"/>
  </r>
  <r>
    <x v="8130"/>
    <s v="CA-2016-127866"/>
    <x v="836"/>
    <d v="2016-07-23T00:00:00"/>
    <s v="First Class"/>
    <s v="JD-15895"/>
    <x v="63"/>
    <x v="1"/>
    <x v="0"/>
    <s v="Riverside"/>
    <x v="1"/>
    <n v="92503"/>
    <x v="1"/>
    <s v="OFF-PA-10003971"/>
    <x v="1"/>
    <x v="10"/>
    <x v="1281"/>
    <x v="493"/>
    <n v="2"/>
    <n v="0"/>
    <x v="2181"/>
    <x v="1"/>
    <x v="0"/>
    <n v="0.25"/>
    <n v="3.125E-2"/>
  </r>
  <r>
    <x v="8131"/>
    <s v="CA-2016-127866"/>
    <x v="836"/>
    <d v="2016-07-23T00:00:00"/>
    <s v="First Class"/>
    <s v="JD-15895"/>
    <x v="63"/>
    <x v="1"/>
    <x v="0"/>
    <s v="Riverside"/>
    <x v="1"/>
    <n v="92503"/>
    <x v="1"/>
    <s v="OFF-AR-10003481"/>
    <x v="1"/>
    <x v="6"/>
    <x v="1600"/>
    <x v="2805"/>
    <n v="4"/>
    <n v="0"/>
    <x v="3116"/>
    <x v="1"/>
    <x v="0"/>
    <n v="0.25"/>
    <n v="3.125E-2"/>
  </r>
  <r>
    <x v="8132"/>
    <s v="CA-2016-127866"/>
    <x v="836"/>
    <d v="2016-07-23T00:00:00"/>
    <s v="First Class"/>
    <s v="JD-15895"/>
    <x v="63"/>
    <x v="1"/>
    <x v="0"/>
    <s v="Riverside"/>
    <x v="1"/>
    <n v="92503"/>
    <x v="1"/>
    <s v="OFF-ST-10001490"/>
    <x v="1"/>
    <x v="4"/>
    <x v="518"/>
    <x v="3469"/>
    <n v="3"/>
    <n v="0"/>
    <x v="3941"/>
    <x v="1"/>
    <x v="0"/>
    <n v="0.25"/>
    <n v="3.125E-2"/>
  </r>
  <r>
    <x v="8133"/>
    <s v="CA-2017-131352"/>
    <x v="1049"/>
    <d v="2017-10-13T00:00:00"/>
    <s v="Standard Class"/>
    <s v="GH-14485"/>
    <x v="16"/>
    <x v="1"/>
    <x v="0"/>
    <s v="Dallas"/>
    <x v="5"/>
    <n v="75081"/>
    <x v="2"/>
    <s v="FUR-FU-10003708"/>
    <x v="0"/>
    <x v="5"/>
    <x v="71"/>
    <x v="5309"/>
    <n v="3"/>
    <n v="0.6"/>
    <x v="6400"/>
    <x v="2"/>
    <x v="0"/>
    <n v="1"/>
    <n v="0.33333333333333331"/>
  </r>
  <r>
    <x v="8134"/>
    <s v="CA-2017-121776"/>
    <x v="1130"/>
    <d v="2017-02-21T00:00:00"/>
    <s v="Standard Class"/>
    <s v="RD-19585"/>
    <x v="361"/>
    <x v="0"/>
    <x v="0"/>
    <s v="Los Angeles"/>
    <x v="1"/>
    <n v="90008"/>
    <x v="1"/>
    <s v="OFF-PA-10001970"/>
    <x v="1"/>
    <x v="10"/>
    <x v="314"/>
    <x v="655"/>
    <n v="3"/>
    <n v="0"/>
    <x v="4445"/>
    <x v="1"/>
    <x v="0"/>
    <n v="0.5"/>
    <n v="5.2631578947368418E-2"/>
  </r>
  <r>
    <x v="8135"/>
    <s v="CA-2017-121776"/>
    <x v="1130"/>
    <d v="2017-02-21T00:00:00"/>
    <s v="Standard Class"/>
    <s v="RD-19585"/>
    <x v="361"/>
    <x v="0"/>
    <x v="0"/>
    <s v="Los Angeles"/>
    <x v="1"/>
    <n v="90008"/>
    <x v="1"/>
    <s v="OFF-LA-10002762"/>
    <x v="1"/>
    <x v="2"/>
    <x v="49"/>
    <x v="2077"/>
    <n v="7"/>
    <n v="0"/>
    <x v="2238"/>
    <x v="1"/>
    <x v="0"/>
    <n v="0.5"/>
    <n v="5.2631578947368418E-2"/>
  </r>
  <r>
    <x v="8136"/>
    <s v="CA-2018-118073"/>
    <x v="399"/>
    <d v="2018-08-16T00:00:00"/>
    <s v="Standard Class"/>
    <s v="CS-12490"/>
    <x v="703"/>
    <x v="1"/>
    <x v="0"/>
    <s v="Lakeland"/>
    <x v="2"/>
    <n v="33801"/>
    <x v="0"/>
    <s v="FUR-TA-10002533"/>
    <x v="0"/>
    <x v="3"/>
    <x v="277"/>
    <x v="5310"/>
    <n v="7"/>
    <n v="0.45"/>
    <x v="6401"/>
    <x v="0"/>
    <x v="0"/>
    <n v="1"/>
    <n v="0.1111111111111111"/>
  </r>
  <r>
    <x v="8137"/>
    <s v="CA-2016-103219"/>
    <x v="187"/>
    <d v="2016-11-13T00:00:00"/>
    <s v="Standard Class"/>
    <s v="BF-11215"/>
    <x v="682"/>
    <x v="2"/>
    <x v="0"/>
    <s v="New York City"/>
    <x v="15"/>
    <n v="10035"/>
    <x v="3"/>
    <s v="FUR-FU-10004091"/>
    <x v="0"/>
    <x v="5"/>
    <x v="963"/>
    <x v="5311"/>
    <n v="9"/>
    <n v="0"/>
    <x v="6402"/>
    <x v="3"/>
    <x v="0"/>
    <n v="1"/>
    <n v="0.125"/>
  </r>
  <r>
    <x v="8138"/>
    <s v="CA-2018-102561"/>
    <x v="427"/>
    <d v="2018-07-22T00:00:00"/>
    <s v="Standard Class"/>
    <s v="NK-18490"/>
    <x v="71"/>
    <x v="2"/>
    <x v="0"/>
    <s v="Philadelphia"/>
    <x v="9"/>
    <n v="19140"/>
    <x v="3"/>
    <s v="OFF-AR-10001545"/>
    <x v="1"/>
    <x v="6"/>
    <x v="820"/>
    <x v="2437"/>
    <n v="8"/>
    <n v="0.2"/>
    <x v="6403"/>
    <x v="3"/>
    <x v="0"/>
    <n v="0.33333333333333331"/>
    <n v="9.0909090909090912E-2"/>
  </r>
  <r>
    <x v="8139"/>
    <s v="CA-2018-102561"/>
    <x v="427"/>
    <d v="2018-07-22T00:00:00"/>
    <s v="Standard Class"/>
    <s v="NK-18490"/>
    <x v="71"/>
    <x v="2"/>
    <x v="0"/>
    <s v="Philadelphia"/>
    <x v="9"/>
    <n v="19140"/>
    <x v="3"/>
    <s v="OFF-ST-10001476"/>
    <x v="1"/>
    <x v="4"/>
    <x v="835"/>
    <x v="5312"/>
    <n v="10"/>
    <n v="0.2"/>
    <x v="6404"/>
    <x v="3"/>
    <x v="0"/>
    <n v="0.33333333333333331"/>
    <n v="9.0909090909090912E-2"/>
  </r>
  <r>
    <x v="8140"/>
    <s v="CA-2018-102561"/>
    <x v="427"/>
    <d v="2018-07-22T00:00:00"/>
    <s v="Standard Class"/>
    <s v="NK-18490"/>
    <x v="71"/>
    <x v="2"/>
    <x v="0"/>
    <s v="Philadelphia"/>
    <x v="9"/>
    <n v="19140"/>
    <x v="3"/>
    <s v="OFF-PA-10004971"/>
    <x v="1"/>
    <x v="10"/>
    <x v="609"/>
    <x v="282"/>
    <n v="4"/>
    <n v="0.2"/>
    <x v="6224"/>
    <x v="3"/>
    <x v="0"/>
    <n v="0.33333333333333331"/>
    <n v="9.0909090909090912E-2"/>
  </r>
  <r>
    <x v="8141"/>
    <s v="CA-2018-100993"/>
    <x v="473"/>
    <d v="2018-02-10T00:00:00"/>
    <s v="Standard Class"/>
    <s v="AZ-10750"/>
    <x v="616"/>
    <x v="0"/>
    <x v="0"/>
    <s v="San Diego"/>
    <x v="1"/>
    <n v="92037"/>
    <x v="1"/>
    <s v="OFF-LA-10003223"/>
    <x v="1"/>
    <x v="2"/>
    <x v="607"/>
    <x v="1674"/>
    <n v="3"/>
    <n v="0"/>
    <x v="4030"/>
    <x v="1"/>
    <x v="0"/>
    <n v="0.25"/>
    <n v="8.3333333333333329E-2"/>
  </r>
  <r>
    <x v="8142"/>
    <s v="CA-2018-100993"/>
    <x v="473"/>
    <d v="2018-02-10T00:00:00"/>
    <s v="Standard Class"/>
    <s v="AZ-10750"/>
    <x v="616"/>
    <x v="0"/>
    <x v="0"/>
    <s v="San Diego"/>
    <x v="1"/>
    <n v="92037"/>
    <x v="1"/>
    <s v="OFF-ST-10004340"/>
    <x v="1"/>
    <x v="4"/>
    <x v="817"/>
    <x v="4702"/>
    <n v="3"/>
    <n v="0"/>
    <x v="5587"/>
    <x v="1"/>
    <x v="0"/>
    <n v="0.25"/>
    <n v="8.3333333333333329E-2"/>
  </r>
  <r>
    <x v="8143"/>
    <s v="CA-2018-100993"/>
    <x v="473"/>
    <d v="2018-02-10T00:00:00"/>
    <s v="Standard Class"/>
    <s v="AZ-10750"/>
    <x v="616"/>
    <x v="0"/>
    <x v="0"/>
    <s v="San Diego"/>
    <x v="1"/>
    <n v="92037"/>
    <x v="1"/>
    <s v="FUR-TA-10001095"/>
    <x v="0"/>
    <x v="3"/>
    <x v="616"/>
    <x v="5313"/>
    <n v="4"/>
    <n v="0.2"/>
    <x v="6405"/>
    <x v="1"/>
    <x v="0"/>
    <n v="0.25"/>
    <n v="8.3333333333333329E-2"/>
  </r>
  <r>
    <x v="8144"/>
    <s v="CA-2018-100993"/>
    <x v="473"/>
    <d v="2018-02-10T00:00:00"/>
    <s v="Standard Class"/>
    <s v="AZ-10750"/>
    <x v="616"/>
    <x v="0"/>
    <x v="0"/>
    <s v="San Diego"/>
    <x v="1"/>
    <n v="92037"/>
    <x v="1"/>
    <s v="TEC-PH-10001448"/>
    <x v="2"/>
    <x v="7"/>
    <x v="141"/>
    <x v="4101"/>
    <n v="4"/>
    <n v="0.2"/>
    <x v="6406"/>
    <x v="1"/>
    <x v="0"/>
    <n v="0.25"/>
    <n v="8.3333333333333329E-2"/>
  </r>
  <r>
    <x v="8145"/>
    <s v="US-2016-112949"/>
    <x v="886"/>
    <d v="2016-06-27T00:00:00"/>
    <s v="Standard Class"/>
    <s v="Co-12640"/>
    <x v="476"/>
    <x v="0"/>
    <x v="0"/>
    <s v="Lawton"/>
    <x v="26"/>
    <n v="73505"/>
    <x v="2"/>
    <s v="OFF-AP-10001005"/>
    <x v="1"/>
    <x v="9"/>
    <x v="1140"/>
    <x v="5314"/>
    <n v="6"/>
    <n v="0"/>
    <x v="6407"/>
    <x v="2"/>
    <x v="0"/>
    <n v="0.5"/>
    <n v="0.125"/>
  </r>
  <r>
    <x v="8146"/>
    <s v="US-2016-112949"/>
    <x v="886"/>
    <d v="2016-06-27T00:00:00"/>
    <s v="Standard Class"/>
    <s v="Co-12640"/>
    <x v="476"/>
    <x v="0"/>
    <x v="0"/>
    <s v="Lawton"/>
    <x v="26"/>
    <n v="73505"/>
    <x v="2"/>
    <s v="OFF-AR-10003469"/>
    <x v="1"/>
    <x v="6"/>
    <x v="1258"/>
    <x v="2872"/>
    <n v="2"/>
    <n v="0"/>
    <x v="5702"/>
    <x v="2"/>
    <x v="0"/>
    <n v="0.5"/>
    <n v="0.125"/>
  </r>
  <r>
    <x v="8147"/>
    <s v="US-2019-146822"/>
    <x v="255"/>
    <d v="2019-06-14T00:00:00"/>
    <s v="Standard Class"/>
    <s v="AG-10675"/>
    <x v="165"/>
    <x v="0"/>
    <x v="0"/>
    <s v="Salem"/>
    <x v="17"/>
    <n v="24153"/>
    <x v="0"/>
    <s v="OFF-PA-10000249"/>
    <x v="1"/>
    <x v="10"/>
    <x v="33"/>
    <x v="338"/>
    <n v="4"/>
    <n v="0"/>
    <x v="346"/>
    <x v="0"/>
    <x v="0"/>
    <n v="1"/>
    <n v="6.6666666666666666E-2"/>
  </r>
  <r>
    <x v="8148"/>
    <s v="US-2018-131058"/>
    <x v="797"/>
    <d v="2018-12-31T00:00:00"/>
    <s v="Standard Class"/>
    <s v="EM-14140"/>
    <x v="670"/>
    <x v="2"/>
    <x v="0"/>
    <s v="Santa Ana"/>
    <x v="1"/>
    <n v="92704"/>
    <x v="1"/>
    <s v="OFF-LA-10001613"/>
    <x v="1"/>
    <x v="2"/>
    <x v="743"/>
    <x v="171"/>
    <n v="7"/>
    <n v="0"/>
    <x v="765"/>
    <x v="1"/>
    <x v="0"/>
    <n v="1"/>
    <n v="4.7619047619047616E-2"/>
  </r>
  <r>
    <x v="8149"/>
    <s v="CA-2016-167997"/>
    <x v="755"/>
    <d v="2016-01-29T00:00:00"/>
    <s v="First Class"/>
    <s v="CA-11965"/>
    <x v="662"/>
    <x v="1"/>
    <x v="0"/>
    <s v="Rapid City"/>
    <x v="44"/>
    <n v="57701"/>
    <x v="2"/>
    <s v="OFF-BI-10001758"/>
    <x v="1"/>
    <x v="8"/>
    <x v="944"/>
    <x v="3893"/>
    <n v="2"/>
    <n v="0"/>
    <x v="6408"/>
    <x v="2"/>
    <x v="0"/>
    <n v="0.5"/>
    <n v="0.1"/>
  </r>
  <r>
    <x v="8150"/>
    <s v="CA-2016-167997"/>
    <x v="755"/>
    <d v="2016-01-29T00:00:00"/>
    <s v="First Class"/>
    <s v="CA-11965"/>
    <x v="662"/>
    <x v="1"/>
    <x v="0"/>
    <s v="Rapid City"/>
    <x v="44"/>
    <n v="57701"/>
    <x v="2"/>
    <s v="FUR-BO-10004409"/>
    <x v="0"/>
    <x v="0"/>
    <x v="631"/>
    <x v="1741"/>
    <n v="2"/>
    <n v="0"/>
    <x v="1848"/>
    <x v="2"/>
    <x v="0"/>
    <n v="0.5"/>
    <n v="0.1"/>
  </r>
  <r>
    <x v="8151"/>
    <s v="CA-2019-140151"/>
    <x v="721"/>
    <d v="2019-03-25T00:00:00"/>
    <s v="First Class"/>
    <s v="RB-19360"/>
    <x v="181"/>
    <x v="0"/>
    <x v="0"/>
    <s v="Seattle"/>
    <x v="4"/>
    <n v="98115"/>
    <x v="1"/>
    <s v="OFF-ST-10001558"/>
    <x v="1"/>
    <x v="4"/>
    <x v="719"/>
    <x v="4663"/>
    <n v="2"/>
    <n v="0"/>
    <x v="5530"/>
    <x v="1"/>
    <x v="1"/>
    <n v="0.33333333333333331"/>
    <n v="5.5555555555555552E-2"/>
  </r>
  <r>
    <x v="8152"/>
    <s v="CA-2019-140151"/>
    <x v="721"/>
    <d v="2019-03-25T00:00:00"/>
    <s v="First Class"/>
    <s v="RB-19360"/>
    <x v="181"/>
    <x v="0"/>
    <x v="0"/>
    <s v="Seattle"/>
    <x v="4"/>
    <n v="98115"/>
    <x v="1"/>
    <s v="OFF-PA-10002986"/>
    <x v="1"/>
    <x v="10"/>
    <x v="482"/>
    <x v="130"/>
    <n v="3"/>
    <n v="0"/>
    <x v="132"/>
    <x v="1"/>
    <x v="1"/>
    <n v="0.33333333333333331"/>
    <n v="5.5555555555555552E-2"/>
  </r>
  <r>
    <x v="8153"/>
    <s v="CA-2019-140151"/>
    <x v="721"/>
    <d v="2019-03-25T00:00:00"/>
    <s v="First Class"/>
    <s v="RB-19360"/>
    <x v="181"/>
    <x v="0"/>
    <x v="0"/>
    <s v="Seattle"/>
    <x v="4"/>
    <n v="98115"/>
    <x v="1"/>
    <s v="TEC-CO-10004722"/>
    <x v="2"/>
    <x v="16"/>
    <x v="1374"/>
    <x v="5315"/>
    <n v="4"/>
    <n v="0"/>
    <x v="6409"/>
    <x v="1"/>
    <x v="1"/>
    <n v="0.33333333333333331"/>
    <n v="5.5555555555555552E-2"/>
  </r>
  <r>
    <x v="8154"/>
    <s v="US-2019-143770"/>
    <x v="177"/>
    <d v="2019-03-24T00:00:00"/>
    <s v="Standard Class"/>
    <s v="RD-19720"/>
    <x v="742"/>
    <x v="0"/>
    <x v="0"/>
    <s v="Middletown"/>
    <x v="29"/>
    <n v="6457"/>
    <x v="3"/>
    <s v="TEC-AC-10002842"/>
    <x v="2"/>
    <x v="11"/>
    <x v="1185"/>
    <x v="1685"/>
    <n v="2"/>
    <n v="0"/>
    <x v="1785"/>
    <x v="3"/>
    <x v="0"/>
    <n v="0.5"/>
    <n v="0.05"/>
  </r>
  <r>
    <x v="8155"/>
    <s v="US-2019-143770"/>
    <x v="177"/>
    <d v="2019-03-24T00:00:00"/>
    <s v="Standard Class"/>
    <s v="RD-19720"/>
    <x v="742"/>
    <x v="0"/>
    <x v="0"/>
    <s v="Middletown"/>
    <x v="29"/>
    <n v="6457"/>
    <x v="3"/>
    <s v="OFF-PA-10001125"/>
    <x v="1"/>
    <x v="10"/>
    <x v="1021"/>
    <x v="1168"/>
    <n v="2"/>
    <n v="0"/>
    <x v="4027"/>
    <x v="3"/>
    <x v="0"/>
    <n v="0.5"/>
    <n v="0.05"/>
  </r>
  <r>
    <x v="8156"/>
    <s v="CA-2018-131296"/>
    <x v="964"/>
    <d v="2018-10-09T00:00:00"/>
    <s v="Standard Class"/>
    <s v="MS-17830"/>
    <x v="234"/>
    <x v="0"/>
    <x v="0"/>
    <s v="Baltimore"/>
    <x v="39"/>
    <n v="21215"/>
    <x v="3"/>
    <s v="FUR-TA-10002622"/>
    <x v="0"/>
    <x v="3"/>
    <x v="969"/>
    <x v="5316"/>
    <n v="2"/>
    <n v="0.3"/>
    <x v="6410"/>
    <x v="3"/>
    <x v="0"/>
    <n v="1"/>
    <n v="0.2"/>
  </r>
  <r>
    <x v="8157"/>
    <s v="CA-2018-103464"/>
    <x v="741"/>
    <d v="2018-11-22T00:00:00"/>
    <s v="Standard Class"/>
    <s v="PG-18820"/>
    <x v="310"/>
    <x v="0"/>
    <x v="0"/>
    <s v="San Diego"/>
    <x v="1"/>
    <n v="92105"/>
    <x v="1"/>
    <s v="TEC-AC-10002842"/>
    <x v="2"/>
    <x v="11"/>
    <x v="1185"/>
    <x v="2027"/>
    <n v="5"/>
    <n v="0"/>
    <x v="2185"/>
    <x v="1"/>
    <x v="0"/>
    <n v="1"/>
    <n v="3.8461538461538464E-2"/>
  </r>
  <r>
    <x v="8158"/>
    <s v="CA-2019-136238"/>
    <x v="377"/>
    <d v="2020-01-01T00:00:00"/>
    <s v="Standard Class"/>
    <s v="KB-16240"/>
    <x v="208"/>
    <x v="1"/>
    <x v="0"/>
    <s v="Odessa"/>
    <x v="5"/>
    <n v="79762"/>
    <x v="2"/>
    <s v="OFF-PA-10004285"/>
    <x v="1"/>
    <x v="10"/>
    <x v="1268"/>
    <x v="2975"/>
    <n v="3"/>
    <n v="0.2"/>
    <x v="6411"/>
    <x v="2"/>
    <x v="0"/>
    <n v="1"/>
    <n v="0.1"/>
  </r>
  <r>
    <x v="8159"/>
    <s v="CA-2018-120803"/>
    <x v="1185"/>
    <d v="2018-03-13T00:00:00"/>
    <s v="Standard Class"/>
    <s v="RB-19465"/>
    <x v="46"/>
    <x v="2"/>
    <x v="0"/>
    <s v="Milford"/>
    <x v="29"/>
    <n v="6460"/>
    <x v="3"/>
    <s v="TEC-AC-10004469"/>
    <x v="2"/>
    <x v="11"/>
    <x v="241"/>
    <x v="5240"/>
    <n v="5"/>
    <n v="0"/>
    <x v="6308"/>
    <x v="3"/>
    <x v="0"/>
    <n v="1"/>
    <n v="4.3478260869565216E-2"/>
  </r>
  <r>
    <x v="8160"/>
    <s v="CA-2018-134138"/>
    <x v="595"/>
    <d v="2018-02-20T00:00:00"/>
    <s v="Standard Class"/>
    <s v="JD-15790"/>
    <x v="479"/>
    <x v="0"/>
    <x v="0"/>
    <s v="Belleville"/>
    <x v="30"/>
    <n v="7109"/>
    <x v="3"/>
    <s v="FUR-CH-10001545"/>
    <x v="0"/>
    <x v="1"/>
    <x v="1746"/>
    <x v="5317"/>
    <n v="2"/>
    <n v="0"/>
    <x v="6412"/>
    <x v="3"/>
    <x v="0"/>
    <n v="1"/>
    <n v="0.14285714285714285"/>
  </r>
  <r>
    <x v="8161"/>
    <s v="CA-2017-120915"/>
    <x v="694"/>
    <d v="2017-10-03T00:00:00"/>
    <s v="Second Class"/>
    <s v="JJ-15445"/>
    <x v="370"/>
    <x v="0"/>
    <x v="0"/>
    <s v="New York City"/>
    <x v="15"/>
    <n v="10035"/>
    <x v="3"/>
    <s v="OFF-AP-10002578"/>
    <x v="1"/>
    <x v="9"/>
    <x v="414"/>
    <x v="5318"/>
    <n v="6"/>
    <n v="0"/>
    <x v="6413"/>
    <x v="3"/>
    <x v="0"/>
    <n v="0.5"/>
    <n v="0.16666666666666666"/>
  </r>
  <r>
    <x v="8162"/>
    <s v="CA-2017-120915"/>
    <x v="694"/>
    <d v="2017-10-03T00:00:00"/>
    <s v="Second Class"/>
    <s v="JJ-15445"/>
    <x v="370"/>
    <x v="0"/>
    <x v="0"/>
    <s v="New York City"/>
    <x v="15"/>
    <n v="10035"/>
    <x v="3"/>
    <s v="TEC-PH-10003012"/>
    <x v="2"/>
    <x v="7"/>
    <x v="348"/>
    <x v="673"/>
    <n v="2"/>
    <n v="0"/>
    <x v="685"/>
    <x v="3"/>
    <x v="0"/>
    <n v="0.5"/>
    <n v="0.16666666666666666"/>
  </r>
  <r>
    <x v="8163"/>
    <s v="CA-2017-168207"/>
    <x v="121"/>
    <d v="2017-11-06T00:00:00"/>
    <s v="Standard Class"/>
    <s v="LT-17110"/>
    <x v="299"/>
    <x v="0"/>
    <x v="0"/>
    <s v="San Diego"/>
    <x v="1"/>
    <n v="92105"/>
    <x v="1"/>
    <s v="FUR-FU-10004909"/>
    <x v="0"/>
    <x v="5"/>
    <x v="1357"/>
    <x v="5319"/>
    <n v="6"/>
    <n v="0"/>
    <x v="6414"/>
    <x v="1"/>
    <x v="0"/>
    <n v="0.25"/>
    <n v="7.1428571428571425E-2"/>
  </r>
  <r>
    <x v="8164"/>
    <s v="CA-2017-168207"/>
    <x v="121"/>
    <d v="2017-11-06T00:00:00"/>
    <s v="Standard Class"/>
    <s v="LT-17110"/>
    <x v="299"/>
    <x v="0"/>
    <x v="0"/>
    <s v="San Diego"/>
    <x v="1"/>
    <n v="92105"/>
    <x v="1"/>
    <s v="OFF-BI-10001524"/>
    <x v="1"/>
    <x v="8"/>
    <x v="301"/>
    <x v="3668"/>
    <n v="7"/>
    <n v="0.2"/>
    <x v="4195"/>
    <x v="1"/>
    <x v="0"/>
    <n v="0.25"/>
    <n v="7.1428571428571425E-2"/>
  </r>
  <r>
    <x v="8165"/>
    <s v="CA-2017-168207"/>
    <x v="121"/>
    <d v="2017-11-06T00:00:00"/>
    <s v="Standard Class"/>
    <s v="LT-17110"/>
    <x v="299"/>
    <x v="0"/>
    <x v="0"/>
    <s v="San Diego"/>
    <x v="1"/>
    <n v="92105"/>
    <x v="1"/>
    <s v="OFF-BI-10003355"/>
    <x v="1"/>
    <x v="8"/>
    <x v="591"/>
    <x v="1655"/>
    <n v="3"/>
    <n v="0.2"/>
    <x v="4063"/>
    <x v="1"/>
    <x v="0"/>
    <n v="0.25"/>
    <n v="7.1428571428571425E-2"/>
  </r>
  <r>
    <x v="8166"/>
    <s v="CA-2017-168207"/>
    <x v="121"/>
    <d v="2017-11-06T00:00:00"/>
    <s v="Standard Class"/>
    <s v="LT-17110"/>
    <x v="299"/>
    <x v="0"/>
    <x v="0"/>
    <s v="San Diego"/>
    <x v="1"/>
    <n v="92105"/>
    <x v="1"/>
    <s v="FUR-BO-10004357"/>
    <x v="0"/>
    <x v="0"/>
    <x v="1358"/>
    <x v="5320"/>
    <n v="3"/>
    <n v="0.15"/>
    <x v="6415"/>
    <x v="1"/>
    <x v="0"/>
    <n v="0.25"/>
    <n v="7.1428571428571425E-2"/>
  </r>
  <r>
    <x v="8167"/>
    <s v="CA-2018-144148"/>
    <x v="995"/>
    <d v="2018-08-05T00:00:00"/>
    <s v="Standard Class"/>
    <s v="AH-10690"/>
    <x v="706"/>
    <x v="1"/>
    <x v="0"/>
    <s v="San Francisco"/>
    <x v="1"/>
    <n v="94122"/>
    <x v="1"/>
    <s v="FUR-TA-10002774"/>
    <x v="0"/>
    <x v="3"/>
    <x v="584"/>
    <x v="5321"/>
    <n v="7"/>
    <n v="0.2"/>
    <x v="6416"/>
    <x v="1"/>
    <x v="0"/>
    <n v="1"/>
    <n v="4.3478260869565216E-2"/>
  </r>
  <r>
    <x v="8168"/>
    <s v="CA-2019-107174"/>
    <x v="44"/>
    <d v="2019-11-13T00:00:00"/>
    <s v="Standard Class"/>
    <s v="AB-10060"/>
    <x v="144"/>
    <x v="2"/>
    <x v="0"/>
    <s v="Seattle"/>
    <x v="4"/>
    <n v="98105"/>
    <x v="1"/>
    <s v="FUR-TA-10004575"/>
    <x v="0"/>
    <x v="3"/>
    <x v="309"/>
    <x v="5322"/>
    <n v="7"/>
    <n v="0"/>
    <x v="6417"/>
    <x v="1"/>
    <x v="0"/>
    <n v="0.33333333333333331"/>
    <n v="5.5555555555555552E-2"/>
  </r>
  <r>
    <x v="8169"/>
    <s v="CA-2019-107174"/>
    <x v="44"/>
    <d v="2019-11-13T00:00:00"/>
    <s v="Standard Class"/>
    <s v="AB-10060"/>
    <x v="144"/>
    <x v="2"/>
    <x v="0"/>
    <s v="Seattle"/>
    <x v="4"/>
    <n v="98105"/>
    <x v="1"/>
    <s v="FUR-CH-10003312"/>
    <x v="0"/>
    <x v="1"/>
    <x v="299"/>
    <x v="4920"/>
    <n v="2"/>
    <n v="0.2"/>
    <x v="6418"/>
    <x v="1"/>
    <x v="0"/>
    <n v="0.33333333333333331"/>
    <n v="5.5555555555555552E-2"/>
  </r>
  <r>
    <x v="8170"/>
    <s v="CA-2019-107174"/>
    <x v="44"/>
    <d v="2019-11-13T00:00:00"/>
    <s v="Standard Class"/>
    <s v="AB-10060"/>
    <x v="144"/>
    <x v="2"/>
    <x v="0"/>
    <s v="Seattle"/>
    <x v="4"/>
    <n v="98105"/>
    <x v="1"/>
    <s v="TEC-AC-10001465"/>
    <x v="2"/>
    <x v="11"/>
    <x v="478"/>
    <x v="5323"/>
    <n v="3"/>
    <n v="0"/>
    <x v="6419"/>
    <x v="1"/>
    <x v="0"/>
    <n v="0.33333333333333331"/>
    <n v="5.5555555555555552E-2"/>
  </r>
  <r>
    <x v="8171"/>
    <s v="CA-2018-146150"/>
    <x v="1173"/>
    <d v="2018-02-19T00:00:00"/>
    <s v="Standard Class"/>
    <s v="FM-14380"/>
    <x v="248"/>
    <x v="0"/>
    <x v="0"/>
    <s v="Jackson"/>
    <x v="35"/>
    <n v="39212"/>
    <x v="0"/>
    <s v="OFF-AR-10002240"/>
    <x v="1"/>
    <x v="6"/>
    <x v="971"/>
    <x v="5324"/>
    <n v="7"/>
    <n v="0"/>
    <x v="6420"/>
    <x v="0"/>
    <x v="0"/>
    <n v="1"/>
    <n v="7.1428571428571425E-2"/>
  </r>
  <r>
    <x v="8172"/>
    <s v="CA-2016-114125"/>
    <x v="868"/>
    <d v="2016-07-13T00:00:00"/>
    <s v="Standard Class"/>
    <s v="GH-14410"/>
    <x v="689"/>
    <x v="2"/>
    <x v="0"/>
    <s v="Los Angeles"/>
    <x v="1"/>
    <n v="90049"/>
    <x v="1"/>
    <s v="OFF-LA-10004559"/>
    <x v="1"/>
    <x v="2"/>
    <x v="1349"/>
    <x v="709"/>
    <n v="1"/>
    <n v="0"/>
    <x v="723"/>
    <x v="1"/>
    <x v="0"/>
    <n v="0.33333333333333331"/>
    <n v="5.8823529411764705E-2"/>
  </r>
  <r>
    <x v="8173"/>
    <s v="CA-2016-114125"/>
    <x v="868"/>
    <d v="2016-07-13T00:00:00"/>
    <s v="Standard Class"/>
    <s v="GH-14410"/>
    <x v="689"/>
    <x v="2"/>
    <x v="0"/>
    <s v="Los Angeles"/>
    <x v="1"/>
    <n v="90049"/>
    <x v="1"/>
    <s v="OFF-BI-10003291"/>
    <x v="1"/>
    <x v="8"/>
    <x v="44"/>
    <x v="4299"/>
    <n v="6"/>
    <n v="0.2"/>
    <x v="5022"/>
    <x v="1"/>
    <x v="0"/>
    <n v="0.33333333333333331"/>
    <n v="5.8823529411764705E-2"/>
  </r>
  <r>
    <x v="8174"/>
    <s v="CA-2016-114125"/>
    <x v="868"/>
    <d v="2016-07-13T00:00:00"/>
    <s v="Standard Class"/>
    <s v="GH-14410"/>
    <x v="689"/>
    <x v="2"/>
    <x v="0"/>
    <s v="Los Angeles"/>
    <x v="1"/>
    <n v="90049"/>
    <x v="1"/>
    <s v="OFF-ST-10001505"/>
    <x v="1"/>
    <x v="4"/>
    <x v="1183"/>
    <x v="100"/>
    <n v="4"/>
    <n v="0"/>
    <x v="6421"/>
    <x v="1"/>
    <x v="0"/>
    <n v="0.33333333333333331"/>
    <n v="5.8823529411764705E-2"/>
  </r>
  <r>
    <x v="8175"/>
    <s v="CA-2018-114944"/>
    <x v="806"/>
    <d v="2018-02-04T00:00:00"/>
    <s v="Standard Class"/>
    <s v="HE-14800"/>
    <x v="785"/>
    <x v="1"/>
    <x v="0"/>
    <s v="Chicago"/>
    <x v="10"/>
    <n v="60623"/>
    <x v="2"/>
    <s v="OFF-PA-10003892"/>
    <x v="1"/>
    <x v="10"/>
    <x v="62"/>
    <x v="4415"/>
    <n v="4"/>
    <n v="0.2"/>
    <x v="6422"/>
    <x v="2"/>
    <x v="0"/>
    <n v="1"/>
    <n v="9.0909090909090912E-2"/>
  </r>
  <r>
    <x v="8176"/>
    <s v="CA-2018-135965"/>
    <x v="897"/>
    <d v="2018-09-25T00:00:00"/>
    <s v="First Class"/>
    <s v="SZ-20035"/>
    <x v="449"/>
    <x v="2"/>
    <x v="0"/>
    <s v="New York City"/>
    <x v="15"/>
    <n v="10035"/>
    <x v="3"/>
    <s v="OFF-ST-10002370"/>
    <x v="1"/>
    <x v="4"/>
    <x v="80"/>
    <x v="5325"/>
    <n v="6"/>
    <n v="0"/>
    <x v="6423"/>
    <x v="3"/>
    <x v="0"/>
    <n v="1"/>
    <n v="0.05"/>
  </r>
  <r>
    <x v="8177"/>
    <s v="CA-2019-149699"/>
    <x v="66"/>
    <d v="2019-12-24T00:00:00"/>
    <s v="First Class"/>
    <s v="CM-12115"/>
    <x v="441"/>
    <x v="0"/>
    <x v="0"/>
    <s v="Los Angeles"/>
    <x v="1"/>
    <n v="90008"/>
    <x v="1"/>
    <s v="TEC-AC-10000474"/>
    <x v="2"/>
    <x v="11"/>
    <x v="1510"/>
    <x v="5326"/>
    <n v="5"/>
    <n v="0"/>
    <x v="6424"/>
    <x v="1"/>
    <x v="0"/>
    <n v="1"/>
    <n v="0.14285714285714285"/>
  </r>
  <r>
    <x v="8178"/>
    <s v="CA-2018-166429"/>
    <x v="476"/>
    <d v="2018-09-08T00:00:00"/>
    <s v="Standard Class"/>
    <s v="TG-21310"/>
    <x v="592"/>
    <x v="0"/>
    <x v="0"/>
    <s v="Des Moines"/>
    <x v="4"/>
    <n v="98198"/>
    <x v="1"/>
    <s v="TEC-CO-10002095"/>
    <x v="2"/>
    <x v="16"/>
    <x v="615"/>
    <x v="3157"/>
    <n v="2"/>
    <n v="0"/>
    <x v="3549"/>
    <x v="1"/>
    <x v="0"/>
    <n v="1"/>
    <n v="0.1111111111111111"/>
  </r>
  <r>
    <x v="8179"/>
    <s v="CA-2017-112767"/>
    <x v="991"/>
    <d v="2017-08-06T00:00:00"/>
    <s v="Standard Class"/>
    <s v="DK-12985"/>
    <x v="213"/>
    <x v="0"/>
    <x v="0"/>
    <s v="Springfield"/>
    <x v="21"/>
    <n v="97477"/>
    <x v="1"/>
    <s v="FUR-TA-10003469"/>
    <x v="0"/>
    <x v="3"/>
    <x v="1573"/>
    <x v="5327"/>
    <n v="4"/>
    <n v="0.5"/>
    <x v="6425"/>
    <x v="1"/>
    <x v="0"/>
    <n v="1"/>
    <n v="0.125"/>
  </r>
  <r>
    <x v="8180"/>
    <s v="CA-2017-119879"/>
    <x v="82"/>
    <d v="2017-11-25T00:00:00"/>
    <s v="Standard Class"/>
    <s v="SS-20410"/>
    <x v="757"/>
    <x v="0"/>
    <x v="0"/>
    <s v="Philadelphia"/>
    <x v="9"/>
    <n v="19120"/>
    <x v="3"/>
    <s v="FUR-TA-10002958"/>
    <x v="0"/>
    <x v="3"/>
    <x v="965"/>
    <x v="5328"/>
    <n v="8"/>
    <n v="0.4"/>
    <x v="6426"/>
    <x v="3"/>
    <x v="0"/>
    <n v="0.5"/>
    <n v="8.3333333333333329E-2"/>
  </r>
  <r>
    <x v="8181"/>
    <s v="CA-2017-119879"/>
    <x v="82"/>
    <d v="2017-11-25T00:00:00"/>
    <s v="Standard Class"/>
    <s v="SS-20410"/>
    <x v="757"/>
    <x v="0"/>
    <x v="0"/>
    <s v="Philadelphia"/>
    <x v="9"/>
    <n v="19120"/>
    <x v="3"/>
    <s v="TEC-PH-10002923"/>
    <x v="2"/>
    <x v="7"/>
    <x v="687"/>
    <x v="5329"/>
    <n v="5"/>
    <n v="0.4"/>
    <x v="6427"/>
    <x v="3"/>
    <x v="0"/>
    <n v="0.5"/>
    <n v="8.3333333333333329E-2"/>
  </r>
  <r>
    <x v="8182"/>
    <s v="CA-2019-155642"/>
    <x v="796"/>
    <d v="2019-05-22T00:00:00"/>
    <s v="Standard Class"/>
    <s v="BM-11575"/>
    <x v="606"/>
    <x v="1"/>
    <x v="0"/>
    <s v="Chicago"/>
    <x v="10"/>
    <n v="60653"/>
    <x v="2"/>
    <s v="FUR-FU-10004973"/>
    <x v="0"/>
    <x v="5"/>
    <x v="1143"/>
    <x v="1832"/>
    <n v="3"/>
    <n v="0.6"/>
    <x v="1963"/>
    <x v="2"/>
    <x v="0"/>
    <n v="0.5"/>
    <n v="0.1"/>
  </r>
  <r>
    <x v="8183"/>
    <s v="CA-2019-155642"/>
    <x v="796"/>
    <d v="2019-05-22T00:00:00"/>
    <s v="Standard Class"/>
    <s v="BM-11575"/>
    <x v="606"/>
    <x v="1"/>
    <x v="0"/>
    <s v="Chicago"/>
    <x v="10"/>
    <n v="60653"/>
    <x v="2"/>
    <s v="FUR-FU-10001918"/>
    <x v="0"/>
    <x v="5"/>
    <x v="283"/>
    <x v="5330"/>
    <n v="1"/>
    <n v="0.6"/>
    <x v="6428"/>
    <x v="2"/>
    <x v="0"/>
    <n v="0.5"/>
    <n v="0.1"/>
  </r>
  <r>
    <x v="8184"/>
    <s v="US-2019-101721"/>
    <x v="283"/>
    <d v="2019-07-27T00:00:00"/>
    <s v="Standard Class"/>
    <s v="MY-17380"/>
    <x v="199"/>
    <x v="1"/>
    <x v="0"/>
    <s v="Chicago"/>
    <x v="10"/>
    <n v="60623"/>
    <x v="2"/>
    <s v="OFF-PA-10003641"/>
    <x v="1"/>
    <x v="10"/>
    <x v="947"/>
    <x v="930"/>
    <n v="3"/>
    <n v="0.2"/>
    <x v="964"/>
    <x v="2"/>
    <x v="0"/>
    <n v="1"/>
    <n v="7.6923076923076927E-2"/>
  </r>
  <r>
    <x v="8185"/>
    <s v="CA-2017-136728"/>
    <x v="1023"/>
    <d v="2017-09-17T00:00:00"/>
    <s v="Second Class"/>
    <s v="AG-10900"/>
    <x v="151"/>
    <x v="0"/>
    <x v="0"/>
    <s v="Chicago"/>
    <x v="10"/>
    <n v="60623"/>
    <x v="2"/>
    <s v="OFF-EN-10002621"/>
    <x v="1"/>
    <x v="12"/>
    <x v="153"/>
    <x v="1635"/>
    <n v="1"/>
    <n v="0.2"/>
    <x v="1732"/>
    <x v="2"/>
    <x v="0"/>
    <n v="0.5"/>
    <n v="4.7619047619047616E-2"/>
  </r>
  <r>
    <x v="8186"/>
    <s v="CA-2017-136728"/>
    <x v="1023"/>
    <d v="2017-09-17T00:00:00"/>
    <s v="Second Class"/>
    <s v="AG-10900"/>
    <x v="151"/>
    <x v="0"/>
    <x v="0"/>
    <s v="Chicago"/>
    <x v="10"/>
    <n v="60623"/>
    <x v="2"/>
    <s v="FUR-CH-10003817"/>
    <x v="0"/>
    <x v="1"/>
    <x v="164"/>
    <x v="5331"/>
    <n v="4"/>
    <n v="0.3"/>
    <x v="6429"/>
    <x v="2"/>
    <x v="0"/>
    <n v="0.5"/>
    <n v="4.7619047619047616E-2"/>
  </r>
  <r>
    <x v="8187"/>
    <s v="CA-2018-127194"/>
    <x v="107"/>
    <d v="2018-12-16T00:00:00"/>
    <s v="Standard Class"/>
    <s v="BW-11110"/>
    <x v="308"/>
    <x v="1"/>
    <x v="0"/>
    <s v="New York City"/>
    <x v="15"/>
    <n v="10024"/>
    <x v="3"/>
    <s v="OFF-PA-10000659"/>
    <x v="1"/>
    <x v="10"/>
    <x v="162"/>
    <x v="2159"/>
    <n v="9"/>
    <n v="0"/>
    <x v="6430"/>
    <x v="3"/>
    <x v="0"/>
    <n v="1"/>
    <n v="5.8823529411764705E-2"/>
  </r>
  <r>
    <x v="8188"/>
    <s v="CA-2017-140375"/>
    <x v="653"/>
    <d v="2017-10-05T00:00:00"/>
    <s v="Second Class"/>
    <s v="SG-20470"/>
    <x v="495"/>
    <x v="0"/>
    <x v="0"/>
    <s v="Rockville"/>
    <x v="39"/>
    <n v="20852"/>
    <x v="3"/>
    <s v="OFF-PA-10001870"/>
    <x v="1"/>
    <x v="10"/>
    <x v="680"/>
    <x v="541"/>
    <n v="3"/>
    <n v="0"/>
    <x v="551"/>
    <x v="3"/>
    <x v="0"/>
    <n v="0.5"/>
    <n v="7.1428571428571425E-2"/>
  </r>
  <r>
    <x v="8189"/>
    <s v="CA-2017-140375"/>
    <x v="653"/>
    <d v="2017-10-05T00:00:00"/>
    <s v="Second Class"/>
    <s v="SG-20470"/>
    <x v="495"/>
    <x v="0"/>
    <x v="0"/>
    <s v="Rockville"/>
    <x v="39"/>
    <n v="20852"/>
    <x v="3"/>
    <s v="OFF-BI-10000320"/>
    <x v="1"/>
    <x v="8"/>
    <x v="776"/>
    <x v="1576"/>
    <n v="1"/>
    <n v="0"/>
    <x v="6431"/>
    <x v="3"/>
    <x v="0"/>
    <n v="0.5"/>
    <n v="7.1428571428571425E-2"/>
  </r>
  <r>
    <x v="8190"/>
    <s v="US-2019-155866"/>
    <x v="701"/>
    <d v="2019-11-21T00:00:00"/>
    <s v="Standard Class"/>
    <s v="CC-12370"/>
    <x v="666"/>
    <x v="0"/>
    <x v="0"/>
    <s v="New York City"/>
    <x v="15"/>
    <n v="10011"/>
    <x v="3"/>
    <s v="OFF-PA-10004735"/>
    <x v="1"/>
    <x v="10"/>
    <x v="827"/>
    <x v="789"/>
    <n v="6"/>
    <n v="0"/>
    <x v="814"/>
    <x v="3"/>
    <x v="0"/>
    <n v="0.5"/>
    <n v="9.0909090909090912E-2"/>
  </r>
  <r>
    <x v="8191"/>
    <s v="US-2019-155866"/>
    <x v="701"/>
    <d v="2019-11-21T00:00:00"/>
    <s v="Standard Class"/>
    <s v="CC-12370"/>
    <x v="666"/>
    <x v="0"/>
    <x v="0"/>
    <s v="New York City"/>
    <x v="15"/>
    <n v="10011"/>
    <x v="3"/>
    <s v="FUR-FU-10004091"/>
    <x v="0"/>
    <x v="5"/>
    <x v="267"/>
    <x v="5093"/>
    <n v="4"/>
    <n v="0"/>
    <x v="6093"/>
    <x v="3"/>
    <x v="0"/>
    <n v="0.5"/>
    <n v="9.0909090909090912E-2"/>
  </r>
  <r>
    <x v="8192"/>
    <s v="CA-2017-141327"/>
    <x v="672"/>
    <d v="2017-12-03T00:00:00"/>
    <s v="First Class"/>
    <s v="LR-16915"/>
    <x v="235"/>
    <x v="0"/>
    <x v="0"/>
    <s v="Durham"/>
    <x v="3"/>
    <n v="27707"/>
    <x v="0"/>
    <s v="OFF-BI-10000546"/>
    <x v="1"/>
    <x v="8"/>
    <x v="614"/>
    <x v="5332"/>
    <n v="7"/>
    <n v="0.7"/>
    <x v="6432"/>
    <x v="0"/>
    <x v="0"/>
    <n v="0.33333333333333331"/>
    <n v="6.25E-2"/>
  </r>
  <r>
    <x v="8193"/>
    <s v="CA-2017-141327"/>
    <x v="672"/>
    <d v="2017-12-03T00:00:00"/>
    <s v="First Class"/>
    <s v="LR-16915"/>
    <x v="235"/>
    <x v="0"/>
    <x v="0"/>
    <s v="Durham"/>
    <x v="3"/>
    <n v="27707"/>
    <x v="0"/>
    <s v="OFF-AP-10001293"/>
    <x v="1"/>
    <x v="9"/>
    <x v="1346"/>
    <x v="2066"/>
    <n v="3"/>
    <n v="0.2"/>
    <x v="6433"/>
    <x v="0"/>
    <x v="0"/>
    <n v="0.33333333333333331"/>
    <n v="6.25E-2"/>
  </r>
  <r>
    <x v="8194"/>
    <s v="CA-2017-141327"/>
    <x v="672"/>
    <d v="2017-12-03T00:00:00"/>
    <s v="First Class"/>
    <s v="LR-16915"/>
    <x v="235"/>
    <x v="0"/>
    <x v="0"/>
    <s v="Durham"/>
    <x v="3"/>
    <n v="27707"/>
    <x v="0"/>
    <s v="FUR-FU-10000576"/>
    <x v="0"/>
    <x v="5"/>
    <x v="221"/>
    <x v="5333"/>
    <n v="2"/>
    <n v="0.2"/>
    <x v="6434"/>
    <x v="0"/>
    <x v="0"/>
    <n v="0.33333333333333331"/>
    <n v="6.25E-2"/>
  </r>
  <r>
    <x v="8195"/>
    <s v="CA-2017-136700"/>
    <x v="401"/>
    <d v="2017-12-11T00:00:00"/>
    <s v="Second Class"/>
    <s v="DB-13120"/>
    <x v="106"/>
    <x v="1"/>
    <x v="0"/>
    <s v="Santa Barbara"/>
    <x v="1"/>
    <n v="93101"/>
    <x v="1"/>
    <s v="OFF-PA-10004519"/>
    <x v="1"/>
    <x v="10"/>
    <x v="1045"/>
    <x v="2482"/>
    <n v="2"/>
    <n v="0"/>
    <x v="4602"/>
    <x v="1"/>
    <x v="0"/>
    <n v="1"/>
    <n v="7.1428571428571425E-2"/>
  </r>
  <r>
    <x v="8196"/>
    <s v="CA-2019-102736"/>
    <x v="528"/>
    <d v="2019-09-09T00:00:00"/>
    <s v="Standard Class"/>
    <s v="LP-17095"/>
    <x v="431"/>
    <x v="0"/>
    <x v="0"/>
    <s v="Knoxville"/>
    <x v="18"/>
    <n v="37918"/>
    <x v="0"/>
    <s v="TEC-AC-10004568"/>
    <x v="2"/>
    <x v="11"/>
    <x v="1118"/>
    <x v="2879"/>
    <n v="4"/>
    <n v="0.2"/>
    <x v="6435"/>
    <x v="0"/>
    <x v="0"/>
    <n v="0.33333333333333331"/>
    <n v="6.6666666666666666E-2"/>
  </r>
  <r>
    <x v="8197"/>
    <s v="CA-2019-102736"/>
    <x v="528"/>
    <d v="2019-09-09T00:00:00"/>
    <s v="Standard Class"/>
    <s v="LP-17095"/>
    <x v="431"/>
    <x v="0"/>
    <x v="0"/>
    <s v="Knoxville"/>
    <x v="18"/>
    <n v="37918"/>
    <x v="0"/>
    <s v="OFF-AR-10001897"/>
    <x v="1"/>
    <x v="6"/>
    <x v="646"/>
    <x v="1002"/>
    <n v="5"/>
    <n v="0.2"/>
    <x v="6063"/>
    <x v="0"/>
    <x v="0"/>
    <n v="0.33333333333333331"/>
    <n v="6.6666666666666666E-2"/>
  </r>
  <r>
    <x v="8198"/>
    <s v="CA-2019-102736"/>
    <x v="528"/>
    <d v="2019-09-09T00:00:00"/>
    <s v="Standard Class"/>
    <s v="LP-17095"/>
    <x v="431"/>
    <x v="0"/>
    <x v="0"/>
    <s v="Knoxville"/>
    <x v="18"/>
    <n v="37918"/>
    <x v="0"/>
    <s v="OFF-PA-10001800"/>
    <x v="1"/>
    <x v="10"/>
    <x v="585"/>
    <x v="12"/>
    <n v="3"/>
    <n v="0.2"/>
    <x v="12"/>
    <x v="0"/>
    <x v="0"/>
    <n v="0.33333333333333331"/>
    <n v="6.6666666666666666E-2"/>
  </r>
  <r>
    <x v="8199"/>
    <s v="CA-2019-125269"/>
    <x v="558"/>
    <d v="2019-04-30T00:00:00"/>
    <s v="Standard Class"/>
    <s v="AF-10870"/>
    <x v="578"/>
    <x v="0"/>
    <x v="0"/>
    <s v="Chicago"/>
    <x v="10"/>
    <n v="60610"/>
    <x v="2"/>
    <s v="OFF-BI-10001628"/>
    <x v="1"/>
    <x v="8"/>
    <x v="1112"/>
    <x v="5334"/>
    <n v="5"/>
    <n v="0.8"/>
    <x v="6436"/>
    <x v="2"/>
    <x v="0"/>
    <n v="0.5"/>
    <n v="6.25E-2"/>
  </r>
  <r>
    <x v="8200"/>
    <s v="CA-2019-125269"/>
    <x v="558"/>
    <d v="2019-04-30T00:00:00"/>
    <s v="Standard Class"/>
    <s v="AF-10870"/>
    <x v="578"/>
    <x v="0"/>
    <x v="0"/>
    <s v="Chicago"/>
    <x v="10"/>
    <n v="60610"/>
    <x v="2"/>
    <s v="OFF-ST-10004123"/>
    <x v="1"/>
    <x v="4"/>
    <x v="72"/>
    <x v="74"/>
    <n v="1"/>
    <n v="0.2"/>
    <x v="74"/>
    <x v="2"/>
    <x v="0"/>
    <n v="0.5"/>
    <n v="6.25E-2"/>
  </r>
  <r>
    <x v="8201"/>
    <s v="CA-2017-114811"/>
    <x v="627"/>
    <d v="2017-11-08T00:00:00"/>
    <s v="Same Day"/>
    <s v="KD-16495"/>
    <x v="470"/>
    <x v="1"/>
    <x v="0"/>
    <s v="New York City"/>
    <x v="15"/>
    <n v="10024"/>
    <x v="3"/>
    <s v="OFF-ST-10000885"/>
    <x v="1"/>
    <x v="4"/>
    <x v="1666"/>
    <x v="5335"/>
    <n v="5"/>
    <n v="0"/>
    <x v="6437"/>
    <x v="3"/>
    <x v="0"/>
    <n v="0.2"/>
    <n v="3.5714285714285712E-2"/>
  </r>
  <r>
    <x v="8202"/>
    <s v="CA-2017-114811"/>
    <x v="627"/>
    <d v="2017-11-08T00:00:00"/>
    <s v="Same Day"/>
    <s v="KD-16495"/>
    <x v="470"/>
    <x v="1"/>
    <x v="0"/>
    <s v="New York City"/>
    <x v="15"/>
    <n v="10024"/>
    <x v="3"/>
    <s v="TEC-PH-10004165"/>
    <x v="2"/>
    <x v="7"/>
    <x v="895"/>
    <x v="5336"/>
    <n v="2"/>
    <n v="0"/>
    <x v="6438"/>
    <x v="3"/>
    <x v="0"/>
    <n v="0.2"/>
    <n v="3.5714285714285712E-2"/>
  </r>
  <r>
    <x v="8203"/>
    <s v="CA-2017-114811"/>
    <x v="627"/>
    <d v="2017-11-08T00:00:00"/>
    <s v="Same Day"/>
    <s v="KD-16495"/>
    <x v="470"/>
    <x v="1"/>
    <x v="0"/>
    <s v="New York City"/>
    <x v="15"/>
    <n v="10024"/>
    <x v="3"/>
    <s v="FUR-FU-10002240"/>
    <x v="0"/>
    <x v="5"/>
    <x v="1790"/>
    <x v="5337"/>
    <n v="3"/>
    <n v="0"/>
    <x v="6439"/>
    <x v="3"/>
    <x v="0"/>
    <n v="0.2"/>
    <n v="3.5714285714285712E-2"/>
  </r>
  <r>
    <x v="8204"/>
    <s v="CA-2017-114811"/>
    <x v="627"/>
    <d v="2017-11-08T00:00:00"/>
    <s v="Same Day"/>
    <s v="KD-16495"/>
    <x v="470"/>
    <x v="1"/>
    <x v="0"/>
    <s v="New York City"/>
    <x v="15"/>
    <n v="10024"/>
    <x v="3"/>
    <s v="TEC-MA-10000045"/>
    <x v="2"/>
    <x v="15"/>
    <x v="1702"/>
    <x v="5338"/>
    <n v="4"/>
    <n v="0"/>
    <x v="6440"/>
    <x v="3"/>
    <x v="0"/>
    <n v="0.2"/>
    <n v="3.5714285714285712E-2"/>
  </r>
  <r>
    <x v="8205"/>
    <s v="CA-2017-114811"/>
    <x v="627"/>
    <d v="2017-11-08T00:00:00"/>
    <s v="Same Day"/>
    <s v="KD-16495"/>
    <x v="470"/>
    <x v="1"/>
    <x v="0"/>
    <s v="New York City"/>
    <x v="15"/>
    <n v="10024"/>
    <x v="3"/>
    <s v="FUR-CH-10003746"/>
    <x v="0"/>
    <x v="1"/>
    <x v="623"/>
    <x v="5339"/>
    <n v="2"/>
    <n v="0.1"/>
    <x v="6441"/>
    <x v="3"/>
    <x v="0"/>
    <n v="0.2"/>
    <n v="3.5714285714285712E-2"/>
  </r>
  <r>
    <x v="8206"/>
    <s v="CA-2017-122266"/>
    <x v="33"/>
    <d v="2017-04-30T00:00:00"/>
    <s v="Standard Class"/>
    <s v="SA-20830"/>
    <x v="193"/>
    <x v="0"/>
    <x v="0"/>
    <s v="Daytona Beach"/>
    <x v="2"/>
    <n v="32114"/>
    <x v="0"/>
    <s v="FUR-TA-10000577"/>
    <x v="0"/>
    <x v="3"/>
    <x v="3"/>
    <x v="5340"/>
    <n v="1"/>
    <n v="0.45"/>
    <x v="6442"/>
    <x v="0"/>
    <x v="0"/>
    <n v="0.5"/>
    <n v="4.7619047619047616E-2"/>
  </r>
  <r>
    <x v="8207"/>
    <s v="CA-2017-122266"/>
    <x v="33"/>
    <d v="2017-04-30T00:00:00"/>
    <s v="Standard Class"/>
    <s v="SA-20830"/>
    <x v="193"/>
    <x v="0"/>
    <x v="0"/>
    <s v="Daytona Beach"/>
    <x v="2"/>
    <n v="32114"/>
    <x v="0"/>
    <s v="OFF-AR-10004757"/>
    <x v="1"/>
    <x v="6"/>
    <x v="346"/>
    <x v="370"/>
    <n v="1"/>
    <n v="0.2"/>
    <x v="379"/>
    <x v="0"/>
    <x v="0"/>
    <n v="0.5"/>
    <n v="4.7619047619047616E-2"/>
  </r>
  <r>
    <x v="8208"/>
    <s v="CA-2017-141565"/>
    <x v="1181"/>
    <d v="2017-09-24T00:00:00"/>
    <s v="Standard Class"/>
    <s v="BG-11035"/>
    <x v="767"/>
    <x v="0"/>
    <x v="0"/>
    <s v="Nashville"/>
    <x v="18"/>
    <n v="37211"/>
    <x v="0"/>
    <s v="OFF-BI-10000545"/>
    <x v="1"/>
    <x v="8"/>
    <x v="692"/>
    <x v="5341"/>
    <n v="6"/>
    <n v="0.7"/>
    <x v="6443"/>
    <x v="0"/>
    <x v="0"/>
    <n v="0.5"/>
    <n v="8.3333333333333329E-2"/>
  </r>
  <r>
    <x v="8209"/>
    <s v="CA-2017-141565"/>
    <x v="1181"/>
    <d v="2017-09-24T00:00:00"/>
    <s v="Standard Class"/>
    <s v="BG-11035"/>
    <x v="767"/>
    <x v="0"/>
    <x v="0"/>
    <s v="Nashville"/>
    <x v="18"/>
    <n v="37211"/>
    <x v="0"/>
    <s v="OFF-ST-10001522"/>
    <x v="1"/>
    <x v="4"/>
    <x v="197"/>
    <x v="5342"/>
    <n v="4"/>
    <n v="0.2"/>
    <x v="6444"/>
    <x v="0"/>
    <x v="0"/>
    <n v="0.5"/>
    <n v="8.3333333333333329E-2"/>
  </r>
  <r>
    <x v="8210"/>
    <s v="CA-2019-128769"/>
    <x v="210"/>
    <d v="2019-09-12T00:00:00"/>
    <s v="Standard Class"/>
    <s v="DM-12955"/>
    <x v="678"/>
    <x v="1"/>
    <x v="0"/>
    <s v="Nashville"/>
    <x v="18"/>
    <n v="37211"/>
    <x v="0"/>
    <s v="OFF-AP-10001271"/>
    <x v="1"/>
    <x v="9"/>
    <x v="474"/>
    <x v="2424"/>
    <n v="2"/>
    <n v="0.2"/>
    <x v="6445"/>
    <x v="0"/>
    <x v="0"/>
    <n v="1"/>
    <n v="0.1111111111111111"/>
  </r>
  <r>
    <x v="8211"/>
    <s v="CA-2018-116337"/>
    <x v="77"/>
    <d v="2018-11-12T00:00:00"/>
    <s v="Standard Class"/>
    <s v="MC-17845"/>
    <x v="266"/>
    <x v="0"/>
    <x v="0"/>
    <s v="Dallas"/>
    <x v="5"/>
    <n v="75220"/>
    <x v="2"/>
    <s v="FUR-FU-10002030"/>
    <x v="0"/>
    <x v="5"/>
    <x v="1822"/>
    <x v="5343"/>
    <n v="5"/>
    <n v="0.6"/>
    <x v="6446"/>
    <x v="2"/>
    <x v="0"/>
    <n v="0.5"/>
    <n v="7.1428571428571425E-2"/>
  </r>
  <r>
    <x v="8212"/>
    <s v="CA-2018-116337"/>
    <x v="77"/>
    <d v="2018-11-12T00:00:00"/>
    <s v="Standard Class"/>
    <s v="MC-17845"/>
    <x v="266"/>
    <x v="0"/>
    <x v="0"/>
    <s v="Dallas"/>
    <x v="5"/>
    <n v="75220"/>
    <x v="2"/>
    <s v="OFF-ST-10001272"/>
    <x v="1"/>
    <x v="4"/>
    <x v="533"/>
    <x v="5344"/>
    <n v="3"/>
    <n v="0.2"/>
    <x v="6447"/>
    <x v="2"/>
    <x v="0"/>
    <n v="0.5"/>
    <n v="7.1428571428571425E-2"/>
  </r>
  <r>
    <x v="8213"/>
    <s v="CA-2017-120845"/>
    <x v="12"/>
    <d v="2017-10-02T00:00:00"/>
    <s v="Standard Class"/>
    <s v="ML-17395"/>
    <x v="504"/>
    <x v="1"/>
    <x v="0"/>
    <s v="Murfreesboro"/>
    <x v="18"/>
    <n v="37130"/>
    <x v="0"/>
    <s v="OFF-BI-10001116"/>
    <x v="1"/>
    <x v="8"/>
    <x v="1075"/>
    <x v="5345"/>
    <n v="4"/>
    <n v="0.7"/>
    <x v="6448"/>
    <x v="0"/>
    <x v="0"/>
    <n v="0.25"/>
    <n v="0.05"/>
  </r>
  <r>
    <x v="8214"/>
    <s v="CA-2017-120845"/>
    <x v="12"/>
    <d v="2017-10-02T00:00:00"/>
    <s v="Standard Class"/>
    <s v="ML-17395"/>
    <x v="504"/>
    <x v="1"/>
    <x v="0"/>
    <s v="Murfreesboro"/>
    <x v="18"/>
    <n v="37130"/>
    <x v="0"/>
    <s v="OFF-PA-10004665"/>
    <x v="1"/>
    <x v="10"/>
    <x v="1389"/>
    <x v="3755"/>
    <n v="1"/>
    <n v="0.2"/>
    <x v="6449"/>
    <x v="0"/>
    <x v="0"/>
    <n v="0.25"/>
    <n v="0.05"/>
  </r>
  <r>
    <x v="8215"/>
    <s v="CA-2017-120845"/>
    <x v="12"/>
    <d v="2017-10-02T00:00:00"/>
    <s v="Standard Class"/>
    <s v="ML-17395"/>
    <x v="504"/>
    <x v="1"/>
    <x v="0"/>
    <s v="Murfreesboro"/>
    <x v="18"/>
    <n v="37130"/>
    <x v="0"/>
    <s v="OFF-BI-10004506"/>
    <x v="1"/>
    <x v="8"/>
    <x v="1247"/>
    <x v="5346"/>
    <n v="1"/>
    <n v="0.7"/>
    <x v="6450"/>
    <x v="0"/>
    <x v="0"/>
    <n v="0.25"/>
    <n v="0.05"/>
  </r>
  <r>
    <x v="8216"/>
    <s v="CA-2017-120845"/>
    <x v="12"/>
    <d v="2017-10-02T00:00:00"/>
    <s v="Standard Class"/>
    <s v="ML-17395"/>
    <x v="504"/>
    <x v="1"/>
    <x v="0"/>
    <s v="Murfreesboro"/>
    <x v="18"/>
    <n v="37130"/>
    <x v="0"/>
    <s v="OFF-BI-10001982"/>
    <x v="1"/>
    <x v="8"/>
    <x v="304"/>
    <x v="5347"/>
    <n v="2"/>
    <n v="0.7"/>
    <x v="6451"/>
    <x v="0"/>
    <x v="0"/>
    <n v="0.25"/>
    <n v="0.05"/>
  </r>
  <r>
    <x v="8217"/>
    <s v="CA-2016-120775"/>
    <x v="462"/>
    <d v="2016-10-07T00:00:00"/>
    <s v="Standard Class"/>
    <s v="RD-19930"/>
    <x v="709"/>
    <x v="0"/>
    <x v="0"/>
    <s v="Dallas"/>
    <x v="5"/>
    <n v="75217"/>
    <x v="2"/>
    <s v="OFF-FA-10002676"/>
    <x v="1"/>
    <x v="13"/>
    <x v="1078"/>
    <x v="1456"/>
    <n v="3"/>
    <n v="0.2"/>
    <x v="1535"/>
    <x v="2"/>
    <x v="0"/>
    <n v="0.2"/>
    <n v="0.1"/>
  </r>
  <r>
    <x v="8218"/>
    <s v="CA-2016-120775"/>
    <x v="462"/>
    <d v="2016-10-07T00:00:00"/>
    <s v="Standard Class"/>
    <s v="RD-19930"/>
    <x v="709"/>
    <x v="0"/>
    <x v="0"/>
    <s v="Dallas"/>
    <x v="5"/>
    <n v="75217"/>
    <x v="2"/>
    <s v="FUR-FU-10000758"/>
    <x v="0"/>
    <x v="5"/>
    <x v="1082"/>
    <x v="5348"/>
    <n v="3"/>
    <n v="0.6"/>
    <x v="6452"/>
    <x v="2"/>
    <x v="0"/>
    <n v="0.2"/>
    <n v="0.1"/>
  </r>
  <r>
    <x v="8219"/>
    <s v="CA-2016-120775"/>
    <x v="462"/>
    <d v="2016-10-07T00:00:00"/>
    <s v="Standard Class"/>
    <s v="RD-19930"/>
    <x v="709"/>
    <x v="0"/>
    <x v="0"/>
    <s v="Dallas"/>
    <x v="5"/>
    <n v="75217"/>
    <x v="2"/>
    <s v="OFF-LA-10002271"/>
    <x v="1"/>
    <x v="2"/>
    <x v="641"/>
    <x v="1268"/>
    <n v="2"/>
    <n v="0.2"/>
    <x v="5212"/>
    <x v="2"/>
    <x v="0"/>
    <n v="0.2"/>
    <n v="0.1"/>
  </r>
  <r>
    <x v="8220"/>
    <s v="CA-2016-120775"/>
    <x v="462"/>
    <d v="2016-10-07T00:00:00"/>
    <s v="Standard Class"/>
    <s v="RD-19930"/>
    <x v="709"/>
    <x v="0"/>
    <x v="0"/>
    <s v="Dallas"/>
    <x v="5"/>
    <n v="75217"/>
    <x v="2"/>
    <s v="OFF-BI-10002609"/>
    <x v="1"/>
    <x v="8"/>
    <x v="98"/>
    <x v="99"/>
    <n v="3"/>
    <n v="0.8"/>
    <x v="100"/>
    <x v="2"/>
    <x v="0"/>
    <n v="0.2"/>
    <n v="0.1"/>
  </r>
  <r>
    <x v="8221"/>
    <s v="CA-2016-120775"/>
    <x v="462"/>
    <d v="2016-10-07T00:00:00"/>
    <s v="Standard Class"/>
    <s v="RD-19930"/>
    <x v="709"/>
    <x v="0"/>
    <x v="0"/>
    <s v="Dallas"/>
    <x v="5"/>
    <n v="75217"/>
    <x v="2"/>
    <s v="OFF-FA-10000254"/>
    <x v="1"/>
    <x v="13"/>
    <x v="1823"/>
    <x v="5349"/>
    <n v="4"/>
    <n v="0.2"/>
    <x v="6453"/>
    <x v="2"/>
    <x v="0"/>
    <n v="0.2"/>
    <n v="0.1"/>
  </r>
  <r>
    <x v="8222"/>
    <s v="CA-2016-152905"/>
    <x v="1087"/>
    <d v="2016-02-24T00:00:00"/>
    <s v="Standard Class"/>
    <s v="AB-10015"/>
    <x v="755"/>
    <x v="0"/>
    <x v="0"/>
    <s v="Arlington"/>
    <x v="5"/>
    <n v="76017"/>
    <x v="2"/>
    <s v="OFF-ST-10000321"/>
    <x v="1"/>
    <x v="4"/>
    <x v="1543"/>
    <x v="1438"/>
    <n v="2"/>
    <n v="0.2"/>
    <x v="5629"/>
    <x v="2"/>
    <x v="0"/>
    <n v="1"/>
    <n v="0.16666666666666666"/>
  </r>
  <r>
    <x v="8223"/>
    <s v="CA-2018-104633"/>
    <x v="1"/>
    <d v="2018-06-16T00:00:00"/>
    <s v="Standard Class"/>
    <s v="EA-14035"/>
    <x v="105"/>
    <x v="1"/>
    <x v="0"/>
    <s v="Pasadena"/>
    <x v="1"/>
    <n v="91104"/>
    <x v="1"/>
    <s v="OFF-PA-10000241"/>
    <x v="1"/>
    <x v="10"/>
    <x v="1160"/>
    <x v="790"/>
    <n v="6"/>
    <n v="0"/>
    <x v="6454"/>
    <x v="1"/>
    <x v="0"/>
    <n v="0.5"/>
    <n v="0.04"/>
  </r>
  <r>
    <x v="8224"/>
    <s v="CA-2018-104633"/>
    <x v="1"/>
    <d v="2018-06-16T00:00:00"/>
    <s v="Standard Class"/>
    <s v="EA-14035"/>
    <x v="105"/>
    <x v="1"/>
    <x v="0"/>
    <s v="Pasadena"/>
    <x v="1"/>
    <n v="91104"/>
    <x v="1"/>
    <s v="OFF-PA-10004782"/>
    <x v="1"/>
    <x v="10"/>
    <x v="1422"/>
    <x v="91"/>
    <n v="2"/>
    <n v="0"/>
    <x v="91"/>
    <x v="1"/>
    <x v="0"/>
    <n v="0.5"/>
    <n v="0.04"/>
  </r>
  <r>
    <x v="8225"/>
    <s v="CA-2019-104136"/>
    <x v="752"/>
    <d v="2019-11-04T00:00:00"/>
    <s v="Second Class"/>
    <s v="SF-20065"/>
    <x v="11"/>
    <x v="0"/>
    <x v="0"/>
    <s v="Everett"/>
    <x v="31"/>
    <n v="2149"/>
    <x v="3"/>
    <s v="OFF-PA-10004243"/>
    <x v="1"/>
    <x v="10"/>
    <x v="274"/>
    <x v="2408"/>
    <n v="10"/>
    <n v="0"/>
    <x v="6455"/>
    <x v="3"/>
    <x v="0"/>
    <n v="0.5"/>
    <n v="0.1111111111111111"/>
  </r>
  <r>
    <x v="8226"/>
    <s v="CA-2019-104136"/>
    <x v="752"/>
    <d v="2019-11-04T00:00:00"/>
    <s v="Second Class"/>
    <s v="SF-20065"/>
    <x v="11"/>
    <x v="0"/>
    <x v="0"/>
    <s v="Everett"/>
    <x v="31"/>
    <n v="2149"/>
    <x v="3"/>
    <s v="OFF-PA-10001033"/>
    <x v="1"/>
    <x v="10"/>
    <x v="1509"/>
    <x v="1018"/>
    <n v="1"/>
    <n v="0"/>
    <x v="1057"/>
    <x v="3"/>
    <x v="0"/>
    <n v="0.5"/>
    <n v="0.1111111111111111"/>
  </r>
  <r>
    <x v="8227"/>
    <s v="CA-2018-123050"/>
    <x v="958"/>
    <d v="2018-04-08T00:00:00"/>
    <s v="Second Class"/>
    <s v="BC-11125"/>
    <x v="604"/>
    <x v="2"/>
    <x v="0"/>
    <s v="Troy"/>
    <x v="15"/>
    <n v="12180"/>
    <x v="3"/>
    <s v="FUR-FU-10000723"/>
    <x v="0"/>
    <x v="5"/>
    <x v="480"/>
    <x v="5350"/>
    <n v="2"/>
    <n v="0"/>
    <x v="6456"/>
    <x v="3"/>
    <x v="0"/>
    <n v="0.33333333333333331"/>
    <n v="5.5555555555555552E-2"/>
  </r>
  <r>
    <x v="8228"/>
    <s v="CA-2018-123050"/>
    <x v="958"/>
    <d v="2018-04-08T00:00:00"/>
    <s v="Second Class"/>
    <s v="BC-11125"/>
    <x v="604"/>
    <x v="2"/>
    <x v="0"/>
    <s v="Troy"/>
    <x v="15"/>
    <n v="12180"/>
    <x v="3"/>
    <s v="OFF-ST-10003455"/>
    <x v="1"/>
    <x v="4"/>
    <x v="171"/>
    <x v="5351"/>
    <n v="2"/>
    <n v="0"/>
    <x v="6457"/>
    <x v="3"/>
    <x v="0"/>
    <n v="0.33333333333333331"/>
    <n v="5.5555555555555552E-2"/>
  </r>
  <r>
    <x v="8229"/>
    <s v="CA-2018-123050"/>
    <x v="958"/>
    <d v="2018-04-08T00:00:00"/>
    <s v="Second Class"/>
    <s v="BC-11125"/>
    <x v="604"/>
    <x v="2"/>
    <x v="0"/>
    <s v="Troy"/>
    <x v="15"/>
    <n v="12180"/>
    <x v="3"/>
    <s v="TEC-AC-10001109"/>
    <x v="2"/>
    <x v="11"/>
    <x v="1007"/>
    <x v="1324"/>
    <n v="3"/>
    <n v="0"/>
    <x v="1381"/>
    <x v="3"/>
    <x v="0"/>
    <n v="0.33333333333333331"/>
    <n v="5.5555555555555552E-2"/>
  </r>
  <r>
    <x v="8230"/>
    <s v="CA-2018-162355"/>
    <x v="1186"/>
    <d v="2018-07-02T00:00:00"/>
    <s v="Second Class"/>
    <s v="PF-19165"/>
    <x v="58"/>
    <x v="0"/>
    <x v="0"/>
    <s v="Sandy Springs"/>
    <x v="32"/>
    <n v="30328"/>
    <x v="0"/>
    <s v="OFF-AR-10004344"/>
    <x v="1"/>
    <x v="6"/>
    <x v="370"/>
    <x v="878"/>
    <n v="3"/>
    <n v="0"/>
    <x v="911"/>
    <x v="0"/>
    <x v="0"/>
    <n v="0.5"/>
    <n v="0.1"/>
  </r>
  <r>
    <x v="8231"/>
    <s v="CA-2018-162355"/>
    <x v="1186"/>
    <d v="2018-07-02T00:00:00"/>
    <s v="Second Class"/>
    <s v="PF-19165"/>
    <x v="58"/>
    <x v="0"/>
    <x v="0"/>
    <s v="Sandy Springs"/>
    <x v="32"/>
    <n v="30328"/>
    <x v="0"/>
    <s v="FUR-BO-10004695"/>
    <x v="0"/>
    <x v="0"/>
    <x v="200"/>
    <x v="5352"/>
    <n v="7"/>
    <n v="0"/>
    <x v="6458"/>
    <x v="0"/>
    <x v="0"/>
    <n v="0.5"/>
    <n v="0.1"/>
  </r>
  <r>
    <x v="8232"/>
    <s v="CA-2016-158225"/>
    <x v="358"/>
    <d v="2016-09-28T00:00:00"/>
    <s v="Standard Class"/>
    <s v="SE-20110"/>
    <x v="339"/>
    <x v="0"/>
    <x v="0"/>
    <s v="San Jose"/>
    <x v="1"/>
    <n v="95123"/>
    <x v="1"/>
    <s v="OFF-ST-10000675"/>
    <x v="1"/>
    <x v="4"/>
    <x v="298"/>
    <x v="3382"/>
    <n v="5"/>
    <n v="0"/>
    <x v="3823"/>
    <x v="1"/>
    <x v="0"/>
    <n v="0.5"/>
    <n v="5.2631578947368418E-2"/>
  </r>
  <r>
    <x v="8233"/>
    <s v="CA-2016-158225"/>
    <x v="358"/>
    <d v="2016-09-28T00:00:00"/>
    <s v="Standard Class"/>
    <s v="SE-20110"/>
    <x v="339"/>
    <x v="0"/>
    <x v="0"/>
    <s v="San Jose"/>
    <x v="1"/>
    <n v="95123"/>
    <x v="1"/>
    <s v="OFF-ST-10002301"/>
    <x v="1"/>
    <x v="4"/>
    <x v="1499"/>
    <x v="1390"/>
    <n v="2"/>
    <n v="0"/>
    <x v="4594"/>
    <x v="1"/>
    <x v="0"/>
    <n v="0.5"/>
    <n v="5.2631578947368418E-2"/>
  </r>
  <r>
    <x v="8234"/>
    <s v="CA-2019-102204"/>
    <x v="927"/>
    <d v="2019-05-06T00:00:00"/>
    <s v="Standard Class"/>
    <s v="CJ-12010"/>
    <x v="170"/>
    <x v="0"/>
    <x v="0"/>
    <s v="Jacksonville"/>
    <x v="2"/>
    <n v="32216"/>
    <x v="0"/>
    <s v="OFF-SU-10001212"/>
    <x v="1"/>
    <x v="14"/>
    <x v="1686"/>
    <x v="5353"/>
    <n v="2"/>
    <n v="0.2"/>
    <x v="6459"/>
    <x v="0"/>
    <x v="0"/>
    <n v="0.33333333333333331"/>
    <n v="0.05"/>
  </r>
  <r>
    <x v="8235"/>
    <s v="CA-2019-102204"/>
    <x v="927"/>
    <d v="2019-05-06T00:00:00"/>
    <s v="Standard Class"/>
    <s v="CJ-12010"/>
    <x v="170"/>
    <x v="0"/>
    <x v="0"/>
    <s v="Jacksonville"/>
    <x v="2"/>
    <n v="32216"/>
    <x v="0"/>
    <s v="FUR-TA-10001889"/>
    <x v="0"/>
    <x v="3"/>
    <x v="411"/>
    <x v="5354"/>
    <n v="4"/>
    <n v="0.45"/>
    <x v="6460"/>
    <x v="0"/>
    <x v="0"/>
    <n v="0.33333333333333331"/>
    <n v="0.05"/>
  </r>
  <r>
    <x v="8236"/>
    <s v="CA-2019-102204"/>
    <x v="927"/>
    <d v="2019-05-06T00:00:00"/>
    <s v="Standard Class"/>
    <s v="CJ-12010"/>
    <x v="170"/>
    <x v="0"/>
    <x v="0"/>
    <s v="Jacksonville"/>
    <x v="2"/>
    <n v="32216"/>
    <x v="0"/>
    <s v="FUR-CH-10002024"/>
    <x v="0"/>
    <x v="1"/>
    <x v="483"/>
    <x v="5355"/>
    <n v="5"/>
    <n v="0.2"/>
    <x v="232"/>
    <x v="0"/>
    <x v="0"/>
    <n v="0.33333333333333331"/>
    <n v="0.05"/>
  </r>
  <r>
    <x v="8237"/>
    <s v="CA-2019-103065"/>
    <x v="179"/>
    <d v="2019-10-20T00:00:00"/>
    <s v="Same Day"/>
    <s v="PT-19090"/>
    <x v="690"/>
    <x v="0"/>
    <x v="0"/>
    <s v="Jacksonville"/>
    <x v="2"/>
    <n v="32216"/>
    <x v="0"/>
    <s v="OFF-ST-10000617"/>
    <x v="1"/>
    <x v="4"/>
    <x v="384"/>
    <x v="411"/>
    <n v="2"/>
    <n v="0.2"/>
    <x v="421"/>
    <x v="0"/>
    <x v="0"/>
    <n v="0.25"/>
    <n v="0.14285714285714285"/>
  </r>
  <r>
    <x v="8238"/>
    <s v="CA-2019-103065"/>
    <x v="179"/>
    <d v="2019-10-20T00:00:00"/>
    <s v="Same Day"/>
    <s v="PT-19090"/>
    <x v="690"/>
    <x v="0"/>
    <x v="0"/>
    <s v="Jacksonville"/>
    <x v="2"/>
    <n v="32216"/>
    <x v="0"/>
    <s v="OFF-PA-10000380"/>
    <x v="1"/>
    <x v="10"/>
    <x v="1290"/>
    <x v="1407"/>
    <n v="1"/>
    <n v="0.2"/>
    <x v="6461"/>
    <x v="0"/>
    <x v="0"/>
    <n v="0.25"/>
    <n v="0.14285714285714285"/>
  </r>
  <r>
    <x v="8239"/>
    <s v="CA-2019-103065"/>
    <x v="179"/>
    <d v="2019-10-20T00:00:00"/>
    <s v="Same Day"/>
    <s v="PT-19090"/>
    <x v="690"/>
    <x v="0"/>
    <x v="0"/>
    <s v="Jacksonville"/>
    <x v="2"/>
    <n v="32216"/>
    <x v="0"/>
    <s v="OFF-AR-10003251"/>
    <x v="1"/>
    <x v="6"/>
    <x v="1050"/>
    <x v="3079"/>
    <n v="2"/>
    <n v="0.2"/>
    <x v="6462"/>
    <x v="0"/>
    <x v="0"/>
    <n v="0.25"/>
    <n v="0.14285714285714285"/>
  </r>
  <r>
    <x v="8240"/>
    <s v="CA-2019-103065"/>
    <x v="179"/>
    <d v="2019-10-20T00:00:00"/>
    <s v="Same Day"/>
    <s v="PT-19090"/>
    <x v="690"/>
    <x v="0"/>
    <x v="0"/>
    <s v="Jacksonville"/>
    <x v="2"/>
    <n v="32216"/>
    <x v="0"/>
    <s v="FUR-FU-10000175"/>
    <x v="0"/>
    <x v="5"/>
    <x v="1638"/>
    <x v="5356"/>
    <n v="4"/>
    <n v="0.2"/>
    <x v="6463"/>
    <x v="0"/>
    <x v="0"/>
    <n v="0.25"/>
    <n v="0.14285714285714285"/>
  </r>
  <r>
    <x v="8241"/>
    <s v="CA-2016-109855"/>
    <x v="416"/>
    <d v="2016-09-05T00:00:00"/>
    <s v="Standard Class"/>
    <s v="LH-16900"/>
    <x v="23"/>
    <x v="0"/>
    <x v="0"/>
    <s v="New York City"/>
    <x v="15"/>
    <n v="10009"/>
    <x v="3"/>
    <s v="OFF-BI-10004716"/>
    <x v="1"/>
    <x v="8"/>
    <x v="707"/>
    <x v="5357"/>
    <n v="2"/>
    <n v="0.2"/>
    <x v="6464"/>
    <x v="3"/>
    <x v="0"/>
    <n v="0.5"/>
    <n v="6.6666666666666666E-2"/>
  </r>
  <r>
    <x v="8242"/>
    <s v="CA-2016-109855"/>
    <x v="416"/>
    <d v="2016-09-05T00:00:00"/>
    <s v="Standard Class"/>
    <s v="LH-16900"/>
    <x v="23"/>
    <x v="0"/>
    <x v="0"/>
    <s v="New York City"/>
    <x v="15"/>
    <n v="10009"/>
    <x v="3"/>
    <s v="TEC-AC-10002842"/>
    <x v="2"/>
    <x v="11"/>
    <x v="1185"/>
    <x v="5358"/>
    <n v="3"/>
    <n v="0"/>
    <x v="6465"/>
    <x v="3"/>
    <x v="0"/>
    <n v="0.5"/>
    <n v="6.6666666666666666E-2"/>
  </r>
  <r>
    <x v="8243"/>
    <s v="CA-2016-109897"/>
    <x v="1132"/>
    <d v="2016-08-16T00:00:00"/>
    <s v="Standard Class"/>
    <s v="BW-11200"/>
    <x v="572"/>
    <x v="0"/>
    <x v="0"/>
    <s v="San Francisco"/>
    <x v="1"/>
    <n v="94122"/>
    <x v="1"/>
    <s v="TEC-PH-10003691"/>
    <x v="2"/>
    <x v="7"/>
    <x v="1407"/>
    <x v="5359"/>
    <n v="8"/>
    <n v="0.2"/>
    <x v="5287"/>
    <x v="1"/>
    <x v="0"/>
    <n v="0.5"/>
    <n v="0.1"/>
  </r>
  <r>
    <x v="8244"/>
    <s v="CA-2016-109897"/>
    <x v="1132"/>
    <d v="2016-08-16T00:00:00"/>
    <s v="Standard Class"/>
    <s v="BW-11200"/>
    <x v="572"/>
    <x v="0"/>
    <x v="0"/>
    <s v="San Francisco"/>
    <x v="1"/>
    <n v="94122"/>
    <x v="1"/>
    <s v="FUR-FU-10002878"/>
    <x v="0"/>
    <x v="5"/>
    <x v="1134"/>
    <x v="5360"/>
    <n v="3"/>
    <n v="0"/>
    <x v="6466"/>
    <x v="1"/>
    <x v="0"/>
    <n v="0.5"/>
    <n v="0.1"/>
  </r>
  <r>
    <x v="8245"/>
    <s v="US-2016-143581"/>
    <x v="710"/>
    <d v="2016-08-23T00:00:00"/>
    <s v="Standard Class"/>
    <s v="BS-11365"/>
    <x v="740"/>
    <x v="1"/>
    <x v="0"/>
    <s v="Columbus"/>
    <x v="32"/>
    <n v="31907"/>
    <x v="0"/>
    <s v="OFF-ST-10000991"/>
    <x v="1"/>
    <x v="4"/>
    <x v="157"/>
    <x v="3216"/>
    <n v="3"/>
    <n v="0"/>
    <x v="3624"/>
    <x v="0"/>
    <x v="0"/>
    <n v="1"/>
    <n v="0.1111111111111111"/>
  </r>
  <r>
    <x v="8246"/>
    <s v="CA-2017-129217"/>
    <x v="1187"/>
    <d v="2017-05-10T00:00:00"/>
    <s v="Same Day"/>
    <s v="DP-13390"/>
    <x v="503"/>
    <x v="2"/>
    <x v="0"/>
    <s v="Aurora"/>
    <x v="10"/>
    <n v="60505"/>
    <x v="2"/>
    <s v="OFF-AP-10002439"/>
    <x v="1"/>
    <x v="9"/>
    <x v="553"/>
    <x v="5361"/>
    <n v="5"/>
    <n v="0.8"/>
    <x v="6467"/>
    <x v="2"/>
    <x v="0"/>
    <n v="0.5"/>
    <n v="7.1428571428571425E-2"/>
  </r>
  <r>
    <x v="8247"/>
    <s v="CA-2017-129217"/>
    <x v="1187"/>
    <d v="2017-05-10T00:00:00"/>
    <s v="Same Day"/>
    <s v="DP-13390"/>
    <x v="503"/>
    <x v="2"/>
    <x v="0"/>
    <s v="Aurora"/>
    <x v="10"/>
    <n v="60505"/>
    <x v="2"/>
    <s v="OFF-AR-10004602"/>
    <x v="1"/>
    <x v="6"/>
    <x v="1226"/>
    <x v="2862"/>
    <n v="2"/>
    <n v="0.2"/>
    <x v="6468"/>
    <x v="2"/>
    <x v="0"/>
    <n v="0.5"/>
    <n v="7.1428571428571425E-2"/>
  </r>
  <r>
    <x v="8248"/>
    <s v="CA-2018-133816"/>
    <x v="1120"/>
    <d v="2018-05-13T00:00:00"/>
    <s v="Second Class"/>
    <s v="CS-12400"/>
    <x v="37"/>
    <x v="2"/>
    <x v="0"/>
    <s v="Philadelphia"/>
    <x v="9"/>
    <n v="19134"/>
    <x v="3"/>
    <s v="TEC-PH-10001795"/>
    <x v="2"/>
    <x v="7"/>
    <x v="647"/>
    <x v="5362"/>
    <n v="2"/>
    <n v="0.4"/>
    <x v="6469"/>
    <x v="3"/>
    <x v="0"/>
    <n v="1"/>
    <n v="7.1428571428571425E-2"/>
  </r>
  <r>
    <x v="8249"/>
    <s v="CA-2017-140221"/>
    <x v="616"/>
    <d v="2017-03-09T00:00:00"/>
    <s v="Second Class"/>
    <s v="MS-17365"/>
    <x v="333"/>
    <x v="0"/>
    <x v="0"/>
    <s v="Chicago"/>
    <x v="10"/>
    <n v="60653"/>
    <x v="2"/>
    <s v="OFF-BI-10002854"/>
    <x v="1"/>
    <x v="8"/>
    <x v="904"/>
    <x v="5363"/>
    <n v="2"/>
    <n v="0.8"/>
    <x v="6470"/>
    <x v="2"/>
    <x v="0"/>
    <n v="0.25"/>
    <n v="4.1666666666666664E-2"/>
  </r>
  <r>
    <x v="8250"/>
    <s v="CA-2017-140221"/>
    <x v="616"/>
    <d v="2017-03-09T00:00:00"/>
    <s v="Second Class"/>
    <s v="MS-17365"/>
    <x v="333"/>
    <x v="0"/>
    <x v="0"/>
    <s v="Chicago"/>
    <x v="10"/>
    <n v="60653"/>
    <x v="2"/>
    <s v="FUR-FU-10000023"/>
    <x v="0"/>
    <x v="5"/>
    <x v="325"/>
    <x v="5364"/>
    <n v="2"/>
    <n v="0.6"/>
    <x v="6471"/>
    <x v="2"/>
    <x v="0"/>
    <n v="0.25"/>
    <n v="4.1666666666666664E-2"/>
  </r>
  <r>
    <x v="8251"/>
    <s v="CA-2017-140221"/>
    <x v="616"/>
    <d v="2017-03-09T00:00:00"/>
    <s v="Second Class"/>
    <s v="MS-17365"/>
    <x v="333"/>
    <x v="0"/>
    <x v="0"/>
    <s v="Chicago"/>
    <x v="10"/>
    <n v="60653"/>
    <x v="2"/>
    <s v="OFF-AP-10000828"/>
    <x v="1"/>
    <x v="9"/>
    <x v="1096"/>
    <x v="5365"/>
    <n v="5"/>
    <n v="0.8"/>
    <x v="6472"/>
    <x v="2"/>
    <x v="0"/>
    <n v="0.25"/>
    <n v="4.1666666666666664E-2"/>
  </r>
  <r>
    <x v="8252"/>
    <s v="CA-2017-140221"/>
    <x v="616"/>
    <d v="2017-03-09T00:00:00"/>
    <s v="Second Class"/>
    <s v="MS-17365"/>
    <x v="333"/>
    <x v="0"/>
    <x v="0"/>
    <s v="Chicago"/>
    <x v="10"/>
    <n v="60653"/>
    <x v="2"/>
    <s v="OFF-ST-10000777"/>
    <x v="1"/>
    <x v="4"/>
    <x v="117"/>
    <x v="1556"/>
    <n v="2"/>
    <n v="0.2"/>
    <x v="1644"/>
    <x v="2"/>
    <x v="0"/>
    <n v="0.25"/>
    <n v="4.1666666666666664E-2"/>
  </r>
  <r>
    <x v="8253"/>
    <s v="CA-2019-152310"/>
    <x v="801"/>
    <d v="2019-08-19T00:00:00"/>
    <s v="Standard Class"/>
    <s v="DK-12895"/>
    <x v="729"/>
    <x v="0"/>
    <x v="0"/>
    <s v="Seattle"/>
    <x v="4"/>
    <n v="98103"/>
    <x v="1"/>
    <s v="TEC-CO-10000971"/>
    <x v="2"/>
    <x v="16"/>
    <x v="1313"/>
    <x v="5366"/>
    <n v="1"/>
    <n v="0"/>
    <x v="3911"/>
    <x v="1"/>
    <x v="0"/>
    <n v="0.16666666666666666"/>
    <n v="6.6666666666666666E-2"/>
  </r>
  <r>
    <x v="8254"/>
    <s v="CA-2019-152310"/>
    <x v="801"/>
    <d v="2019-08-19T00:00:00"/>
    <s v="Standard Class"/>
    <s v="DK-12895"/>
    <x v="729"/>
    <x v="0"/>
    <x v="0"/>
    <s v="Seattle"/>
    <x v="4"/>
    <n v="98103"/>
    <x v="1"/>
    <s v="OFF-PA-10003134"/>
    <x v="1"/>
    <x v="10"/>
    <x v="1672"/>
    <x v="2250"/>
    <n v="4"/>
    <n v="0"/>
    <x v="2430"/>
    <x v="1"/>
    <x v="0"/>
    <n v="0.16666666666666666"/>
    <n v="6.6666666666666666E-2"/>
  </r>
  <r>
    <x v="8255"/>
    <s v="CA-2019-152310"/>
    <x v="801"/>
    <d v="2019-08-19T00:00:00"/>
    <s v="Standard Class"/>
    <s v="DK-12895"/>
    <x v="729"/>
    <x v="0"/>
    <x v="0"/>
    <s v="Seattle"/>
    <x v="4"/>
    <n v="98103"/>
    <x v="1"/>
    <s v="TEC-PH-10002538"/>
    <x v="2"/>
    <x v="7"/>
    <x v="529"/>
    <x v="5367"/>
    <n v="8"/>
    <n v="0.2"/>
    <x v="6473"/>
    <x v="1"/>
    <x v="0"/>
    <n v="0.16666666666666666"/>
    <n v="6.6666666666666666E-2"/>
  </r>
  <r>
    <x v="8256"/>
    <s v="CA-2019-152310"/>
    <x v="801"/>
    <d v="2019-08-19T00:00:00"/>
    <s v="Standard Class"/>
    <s v="DK-12895"/>
    <x v="729"/>
    <x v="0"/>
    <x v="0"/>
    <s v="Seattle"/>
    <x v="4"/>
    <n v="98103"/>
    <x v="1"/>
    <s v="OFF-ST-10001228"/>
    <x v="1"/>
    <x v="4"/>
    <x v="450"/>
    <x v="485"/>
    <n v="3"/>
    <n v="0"/>
    <x v="496"/>
    <x v="1"/>
    <x v="0"/>
    <n v="0.16666666666666666"/>
    <n v="6.6666666666666666E-2"/>
  </r>
  <r>
    <x v="8257"/>
    <s v="CA-2019-152310"/>
    <x v="801"/>
    <d v="2019-08-19T00:00:00"/>
    <s v="Standard Class"/>
    <s v="DK-12895"/>
    <x v="729"/>
    <x v="0"/>
    <x v="0"/>
    <s v="Seattle"/>
    <x v="4"/>
    <n v="98103"/>
    <x v="1"/>
    <s v="TEC-AC-10000397"/>
    <x v="2"/>
    <x v="11"/>
    <x v="1468"/>
    <x v="5368"/>
    <n v="5"/>
    <n v="0"/>
    <x v="6474"/>
    <x v="1"/>
    <x v="0"/>
    <n v="0.16666666666666666"/>
    <n v="6.6666666666666666E-2"/>
  </r>
  <r>
    <x v="8258"/>
    <s v="CA-2019-152310"/>
    <x v="801"/>
    <d v="2019-08-19T00:00:00"/>
    <s v="Standard Class"/>
    <s v="DK-12895"/>
    <x v="729"/>
    <x v="0"/>
    <x v="0"/>
    <s v="Seattle"/>
    <x v="4"/>
    <n v="98103"/>
    <x v="1"/>
    <s v="OFF-BI-10004308"/>
    <x v="1"/>
    <x v="8"/>
    <x v="1776"/>
    <x v="997"/>
    <n v="6"/>
    <n v="0.2"/>
    <x v="6475"/>
    <x v="1"/>
    <x v="0"/>
    <n v="0.16666666666666666"/>
    <n v="6.6666666666666666E-2"/>
  </r>
  <r>
    <x v="8259"/>
    <s v="CA-2018-118101"/>
    <x v="190"/>
    <d v="2018-06-26T00:00:00"/>
    <s v="Same Day"/>
    <s v="SN-20560"/>
    <x v="381"/>
    <x v="2"/>
    <x v="0"/>
    <s v="Roseville"/>
    <x v="12"/>
    <n v="48066"/>
    <x v="2"/>
    <s v="OFF-PA-10000357"/>
    <x v="1"/>
    <x v="10"/>
    <x v="447"/>
    <x v="1542"/>
    <n v="9"/>
    <n v="0"/>
    <x v="1629"/>
    <x v="2"/>
    <x v="0"/>
    <n v="0.33333333333333331"/>
    <n v="6.6666666666666666E-2"/>
  </r>
  <r>
    <x v="8260"/>
    <s v="CA-2018-118101"/>
    <x v="190"/>
    <d v="2018-06-26T00:00:00"/>
    <s v="Same Day"/>
    <s v="SN-20560"/>
    <x v="381"/>
    <x v="2"/>
    <x v="0"/>
    <s v="Roseville"/>
    <x v="12"/>
    <n v="48066"/>
    <x v="2"/>
    <s v="OFF-BI-10000773"/>
    <x v="1"/>
    <x v="8"/>
    <x v="386"/>
    <x v="5369"/>
    <n v="1"/>
    <n v="0"/>
    <x v="6476"/>
    <x v="2"/>
    <x v="0"/>
    <n v="0.33333333333333331"/>
    <n v="6.6666666666666666E-2"/>
  </r>
  <r>
    <x v="8261"/>
    <s v="CA-2018-118101"/>
    <x v="190"/>
    <d v="2018-06-26T00:00:00"/>
    <s v="Same Day"/>
    <s v="SN-20560"/>
    <x v="381"/>
    <x v="2"/>
    <x v="0"/>
    <s v="Roseville"/>
    <x v="12"/>
    <n v="48066"/>
    <x v="2"/>
    <s v="OFF-ST-10001837"/>
    <x v="1"/>
    <x v="4"/>
    <x v="1340"/>
    <x v="5370"/>
    <n v="4"/>
    <n v="0"/>
    <x v="6477"/>
    <x v="2"/>
    <x v="0"/>
    <n v="0.33333333333333331"/>
    <n v="6.6666666666666666E-2"/>
  </r>
  <r>
    <x v="8262"/>
    <s v="CA-2018-100307"/>
    <x v="272"/>
    <d v="2018-12-19T00:00:00"/>
    <s v="Standard Class"/>
    <s v="TC-21475"/>
    <x v="679"/>
    <x v="2"/>
    <x v="0"/>
    <s v="Fayetteville"/>
    <x v="36"/>
    <n v="72701"/>
    <x v="0"/>
    <s v="OFF-PA-10002552"/>
    <x v="1"/>
    <x v="10"/>
    <x v="353"/>
    <x v="541"/>
    <n v="3"/>
    <n v="0"/>
    <x v="551"/>
    <x v="0"/>
    <x v="0"/>
    <n v="1"/>
    <n v="9.0909090909090912E-2"/>
  </r>
  <r>
    <x v="8263"/>
    <s v="CA-2017-138457"/>
    <x v="1023"/>
    <d v="2017-09-17T00:00:00"/>
    <s v="Standard Class"/>
    <s v="AM-10705"/>
    <x v="562"/>
    <x v="0"/>
    <x v="0"/>
    <s v="Jacksonville"/>
    <x v="3"/>
    <n v="28540"/>
    <x v="0"/>
    <s v="OFF-BI-10000014"/>
    <x v="1"/>
    <x v="8"/>
    <x v="634"/>
    <x v="3702"/>
    <n v="4"/>
    <n v="0.7"/>
    <x v="4234"/>
    <x v="0"/>
    <x v="0"/>
    <n v="1"/>
    <n v="4.5454545454545456E-2"/>
  </r>
  <r>
    <x v="8264"/>
    <s v="CA-2016-131800"/>
    <x v="125"/>
    <d v="2017-01-04T00:00:00"/>
    <s v="Standard Class"/>
    <s v="AJ-10960"/>
    <x v="195"/>
    <x v="0"/>
    <x v="0"/>
    <s v="New York City"/>
    <x v="15"/>
    <n v="10035"/>
    <x v="3"/>
    <s v="OFF-AP-10004136"/>
    <x v="1"/>
    <x v="9"/>
    <x v="1824"/>
    <x v="1546"/>
    <n v="3"/>
    <n v="0"/>
    <x v="6478"/>
    <x v="3"/>
    <x v="0"/>
    <n v="0.5"/>
    <n v="0.2"/>
  </r>
  <r>
    <x v="8265"/>
    <s v="CA-2016-131800"/>
    <x v="125"/>
    <d v="2017-01-04T00:00:00"/>
    <s v="Standard Class"/>
    <s v="AJ-10960"/>
    <x v="195"/>
    <x v="0"/>
    <x v="0"/>
    <s v="New York City"/>
    <x v="15"/>
    <n v="10035"/>
    <x v="3"/>
    <s v="OFF-BI-10003429"/>
    <x v="1"/>
    <x v="8"/>
    <x v="852"/>
    <x v="5371"/>
    <n v="7"/>
    <n v="0.2"/>
    <x v="6479"/>
    <x v="3"/>
    <x v="0"/>
    <n v="0.5"/>
    <n v="0.2"/>
  </r>
  <r>
    <x v="8266"/>
    <s v="CA-2016-118304"/>
    <x v="333"/>
    <d v="2016-05-04T00:00:00"/>
    <s v="Standard Class"/>
    <s v="KH-16360"/>
    <x v="347"/>
    <x v="0"/>
    <x v="0"/>
    <s v="Dover"/>
    <x v="13"/>
    <n v="19901"/>
    <x v="3"/>
    <s v="TEC-PH-10000376"/>
    <x v="2"/>
    <x v="7"/>
    <x v="433"/>
    <x v="1024"/>
    <n v="2"/>
    <n v="0"/>
    <x v="6480"/>
    <x v="3"/>
    <x v="0"/>
    <n v="1"/>
    <n v="7.1428571428571425E-2"/>
  </r>
  <r>
    <x v="8267"/>
    <s v="CA-2019-121790"/>
    <x v="289"/>
    <d v="2019-02-06T00:00:00"/>
    <s v="Standard Class"/>
    <s v="LP-17095"/>
    <x v="431"/>
    <x v="0"/>
    <x v="0"/>
    <s v="Aurora"/>
    <x v="10"/>
    <n v="60505"/>
    <x v="2"/>
    <s v="FUR-TA-10003469"/>
    <x v="0"/>
    <x v="3"/>
    <x v="1573"/>
    <x v="5372"/>
    <n v="1"/>
    <n v="0.5"/>
    <x v="6481"/>
    <x v="2"/>
    <x v="0"/>
    <n v="0.25"/>
    <n v="6.6666666666666666E-2"/>
  </r>
  <r>
    <x v="8268"/>
    <s v="CA-2019-121790"/>
    <x v="289"/>
    <d v="2019-02-06T00:00:00"/>
    <s v="Standard Class"/>
    <s v="LP-17095"/>
    <x v="431"/>
    <x v="0"/>
    <x v="0"/>
    <s v="Aurora"/>
    <x v="10"/>
    <n v="60505"/>
    <x v="2"/>
    <s v="OFF-SU-10004231"/>
    <x v="1"/>
    <x v="14"/>
    <x v="557"/>
    <x v="2511"/>
    <n v="4"/>
    <n v="0.2"/>
    <x v="2752"/>
    <x v="2"/>
    <x v="0"/>
    <n v="0.25"/>
    <n v="6.6666666666666666E-2"/>
  </r>
  <r>
    <x v="8269"/>
    <s v="CA-2019-121790"/>
    <x v="289"/>
    <d v="2019-02-06T00:00:00"/>
    <s v="Standard Class"/>
    <s v="LP-17095"/>
    <x v="431"/>
    <x v="0"/>
    <x v="0"/>
    <s v="Aurora"/>
    <x v="10"/>
    <n v="60505"/>
    <x v="2"/>
    <s v="TEC-PH-10002584"/>
    <x v="2"/>
    <x v="7"/>
    <x v="1705"/>
    <x v="5373"/>
    <n v="4"/>
    <n v="0.2"/>
    <x v="6482"/>
    <x v="2"/>
    <x v="0"/>
    <n v="0.25"/>
    <n v="6.6666666666666666E-2"/>
  </r>
  <r>
    <x v="8270"/>
    <s v="CA-2019-121790"/>
    <x v="289"/>
    <d v="2019-02-06T00:00:00"/>
    <s v="Standard Class"/>
    <s v="LP-17095"/>
    <x v="431"/>
    <x v="0"/>
    <x v="0"/>
    <s v="Aurora"/>
    <x v="10"/>
    <n v="60505"/>
    <x v="2"/>
    <s v="OFF-AR-10003602"/>
    <x v="1"/>
    <x v="6"/>
    <x v="242"/>
    <x v="564"/>
    <n v="2"/>
    <n v="0.2"/>
    <x v="6483"/>
    <x v="2"/>
    <x v="0"/>
    <n v="0.25"/>
    <n v="6.6666666666666666E-2"/>
  </r>
  <r>
    <x v="8271"/>
    <s v="CA-2018-169670"/>
    <x v="591"/>
    <d v="2018-12-31T00:00:00"/>
    <s v="Standard Class"/>
    <s v="JE-15715"/>
    <x v="555"/>
    <x v="0"/>
    <x v="0"/>
    <s v="New York City"/>
    <x v="15"/>
    <n v="10009"/>
    <x v="3"/>
    <s v="FUR-CH-10002331"/>
    <x v="0"/>
    <x v="1"/>
    <x v="407"/>
    <x v="5374"/>
    <n v="8"/>
    <n v="0.1"/>
    <x v="6484"/>
    <x v="3"/>
    <x v="0"/>
    <n v="1"/>
    <n v="4.5454545454545456E-2"/>
  </r>
  <r>
    <x v="8272"/>
    <s v="CA-2018-139549"/>
    <x v="201"/>
    <d v="2018-10-25T00:00:00"/>
    <s v="Standard Class"/>
    <s v="MY-18295"/>
    <x v="501"/>
    <x v="1"/>
    <x v="0"/>
    <s v="El Cajon"/>
    <x v="1"/>
    <n v="92020"/>
    <x v="1"/>
    <s v="FUR-CH-10001802"/>
    <x v="0"/>
    <x v="1"/>
    <x v="1697"/>
    <x v="2388"/>
    <n v="4"/>
    <n v="0.2"/>
    <x v="6485"/>
    <x v="1"/>
    <x v="0"/>
    <n v="1"/>
    <n v="4.7619047619047616E-2"/>
  </r>
  <r>
    <x v="8273"/>
    <s v="CA-2017-104059"/>
    <x v="385"/>
    <d v="2017-06-15T00:00:00"/>
    <s v="Second Class"/>
    <s v="FC-14245"/>
    <x v="763"/>
    <x v="2"/>
    <x v="0"/>
    <s v="Springfield"/>
    <x v="24"/>
    <n v="45503"/>
    <x v="3"/>
    <s v="OFF-AR-10000634"/>
    <x v="1"/>
    <x v="6"/>
    <x v="997"/>
    <x v="1321"/>
    <n v="1"/>
    <n v="0.2"/>
    <x v="6486"/>
    <x v="3"/>
    <x v="0"/>
    <n v="1"/>
    <n v="7.1428571428571425E-2"/>
  </r>
  <r>
    <x v="8274"/>
    <s v="CA-2019-164112"/>
    <x v="160"/>
    <d v="2019-07-04T00:00:00"/>
    <s v="Standard Class"/>
    <s v="ND-18460"/>
    <x v="540"/>
    <x v="1"/>
    <x v="0"/>
    <s v="Mount Vernon"/>
    <x v="15"/>
    <n v="10550"/>
    <x v="3"/>
    <s v="OFF-ST-10002615"/>
    <x v="1"/>
    <x v="4"/>
    <x v="1436"/>
    <x v="2969"/>
    <n v="7"/>
    <n v="0"/>
    <x v="3313"/>
    <x v="3"/>
    <x v="0"/>
    <n v="1"/>
    <n v="0.125"/>
  </r>
  <r>
    <x v="8275"/>
    <s v="CA-2017-143882"/>
    <x v="153"/>
    <d v="2017-06-30T00:00:00"/>
    <s v="Standard Class"/>
    <s v="DB-13360"/>
    <x v="748"/>
    <x v="2"/>
    <x v="0"/>
    <s v="Lakewood"/>
    <x v="24"/>
    <n v="44107"/>
    <x v="3"/>
    <s v="OFF-PA-10004040"/>
    <x v="1"/>
    <x v="10"/>
    <x v="99"/>
    <x v="5375"/>
    <n v="9"/>
    <n v="0.2"/>
    <x v="6487"/>
    <x v="3"/>
    <x v="0"/>
    <n v="1"/>
    <n v="0.16666666666666666"/>
  </r>
  <r>
    <x v="8276"/>
    <s v="US-2018-139262"/>
    <x v="823"/>
    <d v="2018-02-25T00:00:00"/>
    <s v="Standard Class"/>
    <s v="LC-16960"/>
    <x v="784"/>
    <x v="2"/>
    <x v="0"/>
    <s v="Tampa"/>
    <x v="2"/>
    <n v="33614"/>
    <x v="0"/>
    <s v="OFF-BI-10003727"/>
    <x v="1"/>
    <x v="8"/>
    <x v="805"/>
    <x v="5233"/>
    <n v="3"/>
    <n v="0.7"/>
    <x v="6298"/>
    <x v="0"/>
    <x v="0"/>
    <n v="0.33333333333333331"/>
    <n v="0.14285714285714285"/>
  </r>
  <r>
    <x v="8277"/>
    <s v="US-2018-139262"/>
    <x v="823"/>
    <d v="2018-02-25T00:00:00"/>
    <s v="Standard Class"/>
    <s v="LC-16960"/>
    <x v="784"/>
    <x v="2"/>
    <x v="0"/>
    <s v="Tampa"/>
    <x v="2"/>
    <n v="33614"/>
    <x v="0"/>
    <s v="OFF-BI-10002026"/>
    <x v="1"/>
    <x v="8"/>
    <x v="912"/>
    <x v="5376"/>
    <n v="2"/>
    <n v="0.7"/>
    <x v="6488"/>
    <x v="0"/>
    <x v="0"/>
    <n v="0.33333333333333331"/>
    <n v="0.14285714285714285"/>
  </r>
  <r>
    <x v="8278"/>
    <s v="US-2018-139262"/>
    <x v="823"/>
    <d v="2018-02-25T00:00:00"/>
    <s v="Standard Class"/>
    <s v="LC-16960"/>
    <x v="784"/>
    <x v="2"/>
    <x v="0"/>
    <s v="Tampa"/>
    <x v="2"/>
    <n v="33614"/>
    <x v="0"/>
    <s v="OFF-ST-10001496"/>
    <x v="1"/>
    <x v="4"/>
    <x v="733"/>
    <x v="5377"/>
    <n v="3"/>
    <n v="0.2"/>
    <x v="6489"/>
    <x v="0"/>
    <x v="0"/>
    <n v="0.33333333333333331"/>
    <n v="0.14285714285714285"/>
  </r>
  <r>
    <x v="8279"/>
    <s v="CA-2019-146192"/>
    <x v="300"/>
    <d v="2019-04-26T00:00:00"/>
    <s v="Standard Class"/>
    <s v="BD-11725"/>
    <x v="232"/>
    <x v="0"/>
    <x v="0"/>
    <s v="Columbus"/>
    <x v="32"/>
    <n v="31907"/>
    <x v="0"/>
    <s v="OFF-ST-10003716"/>
    <x v="1"/>
    <x v="4"/>
    <x v="898"/>
    <x v="5378"/>
    <n v="3"/>
    <n v="0"/>
    <x v="6490"/>
    <x v="0"/>
    <x v="0"/>
    <n v="1"/>
    <n v="0.1"/>
  </r>
  <r>
    <x v="8280"/>
    <s v="CA-2019-134810"/>
    <x v="1188"/>
    <d v="2019-05-10T00:00:00"/>
    <s v="First Class"/>
    <s v="MC-17605"/>
    <x v="204"/>
    <x v="1"/>
    <x v="0"/>
    <s v="Jacksonville"/>
    <x v="3"/>
    <n v="28540"/>
    <x v="0"/>
    <s v="OFF-EN-10002504"/>
    <x v="1"/>
    <x v="12"/>
    <x v="113"/>
    <x v="5379"/>
    <n v="3"/>
    <n v="0.2"/>
    <x v="6491"/>
    <x v="0"/>
    <x v="0"/>
    <n v="0.5"/>
    <n v="5.5555555555555552E-2"/>
  </r>
  <r>
    <x v="8281"/>
    <s v="CA-2019-134810"/>
    <x v="1188"/>
    <d v="2019-05-10T00:00:00"/>
    <s v="First Class"/>
    <s v="MC-17605"/>
    <x v="204"/>
    <x v="1"/>
    <x v="0"/>
    <s v="Jacksonville"/>
    <x v="3"/>
    <n v="28540"/>
    <x v="0"/>
    <s v="FUR-CH-10001270"/>
    <x v="0"/>
    <x v="1"/>
    <x v="860"/>
    <x v="724"/>
    <n v="3"/>
    <n v="0.2"/>
    <x v="1681"/>
    <x v="0"/>
    <x v="0"/>
    <n v="0.5"/>
    <n v="5.5555555555555552E-2"/>
  </r>
  <r>
    <x v="8282"/>
    <s v="CA-2017-154284"/>
    <x v="379"/>
    <d v="2017-12-26T00:00:00"/>
    <s v="Second Class"/>
    <s v="SZ-20035"/>
    <x v="449"/>
    <x v="2"/>
    <x v="0"/>
    <s v="Saint Charles"/>
    <x v="10"/>
    <n v="60174"/>
    <x v="2"/>
    <s v="TEC-MA-10004241"/>
    <x v="2"/>
    <x v="15"/>
    <x v="840"/>
    <x v="5380"/>
    <n v="2"/>
    <n v="0.3"/>
    <x v="6492"/>
    <x v="2"/>
    <x v="0"/>
    <n v="0.25"/>
    <n v="0.05"/>
  </r>
  <r>
    <x v="8283"/>
    <s v="CA-2017-154284"/>
    <x v="379"/>
    <d v="2017-12-26T00:00:00"/>
    <s v="Second Class"/>
    <s v="SZ-20035"/>
    <x v="449"/>
    <x v="2"/>
    <x v="0"/>
    <s v="Saint Charles"/>
    <x v="10"/>
    <n v="60174"/>
    <x v="2"/>
    <s v="OFF-AR-10001468"/>
    <x v="1"/>
    <x v="6"/>
    <x v="725"/>
    <x v="3497"/>
    <n v="2"/>
    <n v="0.2"/>
    <x v="3979"/>
    <x v="2"/>
    <x v="0"/>
    <n v="0.25"/>
    <n v="0.05"/>
  </r>
  <r>
    <x v="8284"/>
    <s v="CA-2017-154284"/>
    <x v="379"/>
    <d v="2017-12-26T00:00:00"/>
    <s v="Second Class"/>
    <s v="SZ-20035"/>
    <x v="449"/>
    <x v="2"/>
    <x v="0"/>
    <s v="Saint Charles"/>
    <x v="10"/>
    <n v="60174"/>
    <x v="2"/>
    <s v="TEC-AC-10003198"/>
    <x v="2"/>
    <x v="11"/>
    <x v="768"/>
    <x v="5381"/>
    <n v="8"/>
    <n v="0.2"/>
    <x v="6493"/>
    <x v="2"/>
    <x v="0"/>
    <n v="0.25"/>
    <n v="0.05"/>
  </r>
  <r>
    <x v="8285"/>
    <s v="CA-2017-154284"/>
    <x v="379"/>
    <d v="2017-12-26T00:00:00"/>
    <s v="Second Class"/>
    <s v="SZ-20035"/>
    <x v="449"/>
    <x v="2"/>
    <x v="0"/>
    <s v="Saint Charles"/>
    <x v="10"/>
    <n v="60174"/>
    <x v="2"/>
    <s v="FUR-FU-10003039"/>
    <x v="0"/>
    <x v="5"/>
    <x v="484"/>
    <x v="5382"/>
    <n v="3"/>
    <n v="0.6"/>
    <x v="6494"/>
    <x v="2"/>
    <x v="0"/>
    <n v="0.25"/>
    <n v="0.05"/>
  </r>
  <r>
    <x v="8286"/>
    <s v="CA-2016-156244"/>
    <x v="1132"/>
    <d v="2016-08-16T00:00:00"/>
    <s v="Standard Class"/>
    <s v="DH-13675"/>
    <x v="723"/>
    <x v="2"/>
    <x v="0"/>
    <s v="Miami"/>
    <x v="2"/>
    <n v="33180"/>
    <x v="0"/>
    <s v="OFF-PA-10000295"/>
    <x v="1"/>
    <x v="10"/>
    <x v="1788"/>
    <x v="277"/>
    <n v="6"/>
    <n v="0.2"/>
    <x v="282"/>
    <x v="0"/>
    <x v="0"/>
    <n v="0.16666666666666666"/>
    <n v="9.0909090909090912E-2"/>
  </r>
  <r>
    <x v="8287"/>
    <s v="CA-2016-156244"/>
    <x v="1132"/>
    <d v="2016-08-16T00:00:00"/>
    <s v="Standard Class"/>
    <s v="DH-13675"/>
    <x v="723"/>
    <x v="2"/>
    <x v="0"/>
    <s v="Miami"/>
    <x v="2"/>
    <n v="33180"/>
    <x v="0"/>
    <s v="OFF-AR-10004344"/>
    <x v="1"/>
    <x v="6"/>
    <x v="370"/>
    <x v="1914"/>
    <n v="5"/>
    <n v="0.2"/>
    <x v="2058"/>
    <x v="0"/>
    <x v="0"/>
    <n v="0.16666666666666666"/>
    <n v="9.0909090909090912E-2"/>
  </r>
  <r>
    <x v="8288"/>
    <s v="CA-2016-156244"/>
    <x v="1132"/>
    <d v="2016-08-16T00:00:00"/>
    <s v="Standard Class"/>
    <s v="DH-13675"/>
    <x v="723"/>
    <x v="2"/>
    <x v="0"/>
    <s v="Miami"/>
    <x v="2"/>
    <n v="33180"/>
    <x v="0"/>
    <s v="TEC-AC-10002473"/>
    <x v="2"/>
    <x v="11"/>
    <x v="720"/>
    <x v="2030"/>
    <n v="7"/>
    <n v="0.2"/>
    <x v="2188"/>
    <x v="0"/>
    <x v="0"/>
    <n v="0.16666666666666666"/>
    <n v="9.0909090909090912E-2"/>
  </r>
  <r>
    <x v="8289"/>
    <s v="CA-2016-156244"/>
    <x v="1132"/>
    <d v="2016-08-16T00:00:00"/>
    <s v="Standard Class"/>
    <s v="DH-13675"/>
    <x v="723"/>
    <x v="2"/>
    <x v="0"/>
    <s v="Miami"/>
    <x v="2"/>
    <n v="33180"/>
    <x v="0"/>
    <s v="OFF-AP-10002403"/>
    <x v="1"/>
    <x v="9"/>
    <x v="1311"/>
    <x v="5383"/>
    <n v="6"/>
    <n v="0.2"/>
    <x v="6495"/>
    <x v="0"/>
    <x v="0"/>
    <n v="0.16666666666666666"/>
    <n v="9.0909090909090912E-2"/>
  </r>
  <r>
    <x v="8290"/>
    <s v="CA-2016-156244"/>
    <x v="1132"/>
    <d v="2016-08-16T00:00:00"/>
    <s v="Standard Class"/>
    <s v="DH-13675"/>
    <x v="723"/>
    <x v="2"/>
    <x v="0"/>
    <s v="Miami"/>
    <x v="2"/>
    <n v="33180"/>
    <x v="0"/>
    <s v="OFF-SU-10000432"/>
    <x v="1"/>
    <x v="14"/>
    <x v="1558"/>
    <x v="4839"/>
    <n v="2"/>
    <n v="0.2"/>
    <x v="5772"/>
    <x v="0"/>
    <x v="0"/>
    <n v="0.16666666666666666"/>
    <n v="9.0909090909090912E-2"/>
  </r>
  <r>
    <x v="8291"/>
    <s v="CA-2016-156244"/>
    <x v="1132"/>
    <d v="2016-08-16T00:00:00"/>
    <s v="Standard Class"/>
    <s v="DH-13675"/>
    <x v="723"/>
    <x v="2"/>
    <x v="0"/>
    <s v="Miami"/>
    <x v="2"/>
    <n v="33180"/>
    <x v="0"/>
    <s v="OFF-LA-10000443"/>
    <x v="1"/>
    <x v="2"/>
    <x v="1127"/>
    <x v="5384"/>
    <n v="1"/>
    <n v="0.2"/>
    <x v="6496"/>
    <x v="0"/>
    <x v="0"/>
    <n v="0.16666666666666666"/>
    <n v="9.0909090909090912E-2"/>
  </r>
  <r>
    <x v="8292"/>
    <s v="CA-2017-106362"/>
    <x v="555"/>
    <d v="2017-12-15T00:00:00"/>
    <s v="Standard Class"/>
    <s v="LC-16885"/>
    <x v="62"/>
    <x v="0"/>
    <x v="0"/>
    <s v="Troy"/>
    <x v="24"/>
    <n v="45373"/>
    <x v="3"/>
    <s v="OFF-BI-10003166"/>
    <x v="1"/>
    <x v="8"/>
    <x v="1414"/>
    <x v="2293"/>
    <n v="3"/>
    <n v="0.7"/>
    <x v="2479"/>
    <x v="3"/>
    <x v="0"/>
    <n v="1"/>
    <n v="4.3478260869565216E-2"/>
  </r>
  <r>
    <x v="8293"/>
    <s v="US-2019-168802"/>
    <x v="132"/>
    <d v="2019-11-07T00:00:00"/>
    <s v="Standard Class"/>
    <s v="JO-15145"/>
    <x v="705"/>
    <x v="1"/>
    <x v="0"/>
    <s v="Seattle"/>
    <x v="4"/>
    <n v="98103"/>
    <x v="1"/>
    <s v="OFF-BI-10002393"/>
    <x v="1"/>
    <x v="8"/>
    <x v="1197"/>
    <x v="5385"/>
    <n v="4"/>
    <n v="0.2"/>
    <x v="6497"/>
    <x v="1"/>
    <x v="0"/>
    <n v="1"/>
    <n v="7.6923076923076927E-2"/>
  </r>
  <r>
    <x v="8294"/>
    <s v="US-2019-146906"/>
    <x v="677"/>
    <d v="2019-03-17T00:00:00"/>
    <s v="Standard Class"/>
    <s v="MT-17815"/>
    <x v="363"/>
    <x v="0"/>
    <x v="0"/>
    <s v="New York City"/>
    <x v="15"/>
    <n v="10011"/>
    <x v="3"/>
    <s v="TEC-PH-10001809"/>
    <x v="2"/>
    <x v="7"/>
    <x v="1173"/>
    <x v="1657"/>
    <n v="2"/>
    <n v="0"/>
    <x v="1755"/>
    <x v="3"/>
    <x v="0"/>
    <n v="1"/>
    <n v="0.1"/>
  </r>
  <r>
    <x v="8295"/>
    <s v="CA-2018-166380"/>
    <x v="198"/>
    <d v="2018-06-03T00:00:00"/>
    <s v="Standard Class"/>
    <s v="EB-13750"/>
    <x v="494"/>
    <x v="1"/>
    <x v="0"/>
    <s v="Arlington"/>
    <x v="17"/>
    <n v="22204"/>
    <x v="0"/>
    <s v="OFF-EN-10002600"/>
    <x v="1"/>
    <x v="12"/>
    <x v="111"/>
    <x v="5386"/>
    <n v="9"/>
    <n v="0"/>
    <x v="6498"/>
    <x v="0"/>
    <x v="0"/>
    <n v="0.5"/>
    <n v="0.05"/>
  </r>
  <r>
    <x v="8296"/>
    <s v="CA-2018-166380"/>
    <x v="198"/>
    <d v="2018-06-03T00:00:00"/>
    <s v="Standard Class"/>
    <s v="EB-13750"/>
    <x v="494"/>
    <x v="1"/>
    <x v="0"/>
    <s v="Arlington"/>
    <x v="17"/>
    <n v="22204"/>
    <x v="0"/>
    <s v="TEC-AC-10000109"/>
    <x v="2"/>
    <x v="11"/>
    <x v="202"/>
    <x v="5387"/>
    <n v="2"/>
    <n v="0"/>
    <x v="6499"/>
    <x v="0"/>
    <x v="0"/>
    <n v="0.5"/>
    <n v="0.05"/>
  </r>
  <r>
    <x v="8297"/>
    <s v="US-2017-158911"/>
    <x v="761"/>
    <d v="2017-07-11T00:00:00"/>
    <s v="Standard Class"/>
    <s v="RS-19765"/>
    <x v="276"/>
    <x v="1"/>
    <x v="0"/>
    <s v="Charlotte"/>
    <x v="3"/>
    <n v="28205"/>
    <x v="0"/>
    <s v="FUR-FU-10003829"/>
    <x v="0"/>
    <x v="5"/>
    <x v="1378"/>
    <x v="1268"/>
    <n v="2"/>
    <n v="0.2"/>
    <x v="2371"/>
    <x v="0"/>
    <x v="0"/>
    <n v="0.5"/>
    <n v="7.1428571428571425E-2"/>
  </r>
  <r>
    <x v="8298"/>
    <s v="US-2017-158911"/>
    <x v="761"/>
    <d v="2017-07-11T00:00:00"/>
    <s v="Standard Class"/>
    <s v="RS-19765"/>
    <x v="276"/>
    <x v="1"/>
    <x v="0"/>
    <s v="Charlotte"/>
    <x v="3"/>
    <n v="28205"/>
    <x v="0"/>
    <s v="OFF-LA-10003223"/>
    <x v="1"/>
    <x v="2"/>
    <x v="607"/>
    <x v="696"/>
    <n v="3"/>
    <n v="0.2"/>
    <x v="710"/>
    <x v="0"/>
    <x v="0"/>
    <n v="0.5"/>
    <n v="7.1428571428571425E-2"/>
  </r>
  <r>
    <x v="8299"/>
    <s v="US-2016-103338"/>
    <x v="518"/>
    <d v="2016-03-15T00:00:00"/>
    <s v="Standard Class"/>
    <s v="RB-19435"/>
    <x v="579"/>
    <x v="0"/>
    <x v="0"/>
    <s v="Roseville"/>
    <x v="1"/>
    <n v="95661"/>
    <x v="1"/>
    <s v="OFF-AR-10001770"/>
    <x v="1"/>
    <x v="6"/>
    <x v="1588"/>
    <x v="3373"/>
    <n v="3"/>
    <n v="0"/>
    <x v="3812"/>
    <x v="1"/>
    <x v="0"/>
    <n v="1"/>
    <n v="6.25E-2"/>
  </r>
  <r>
    <x v="8300"/>
    <s v="CA-2017-109169"/>
    <x v="704"/>
    <d v="2017-04-24T00:00:00"/>
    <s v="Standard Class"/>
    <s v="OT-18730"/>
    <x v="220"/>
    <x v="0"/>
    <x v="0"/>
    <s v="Detroit"/>
    <x v="12"/>
    <n v="48234"/>
    <x v="2"/>
    <s v="OFF-EN-10003296"/>
    <x v="1"/>
    <x v="12"/>
    <x v="232"/>
    <x v="2171"/>
    <n v="2"/>
    <n v="0"/>
    <x v="2338"/>
    <x v="2"/>
    <x v="0"/>
    <n v="1"/>
    <n v="0.1"/>
  </r>
  <r>
    <x v="8301"/>
    <s v="US-2019-167318"/>
    <x v="1189"/>
    <d v="2019-08-01T00:00:00"/>
    <s v="Standard Class"/>
    <s v="GZ-14545"/>
    <x v="433"/>
    <x v="1"/>
    <x v="0"/>
    <s v="Los Angeles"/>
    <x v="1"/>
    <n v="90036"/>
    <x v="1"/>
    <s v="TEC-AC-10003870"/>
    <x v="2"/>
    <x v="11"/>
    <x v="1727"/>
    <x v="3939"/>
    <n v="5"/>
    <n v="0"/>
    <x v="4548"/>
    <x v="1"/>
    <x v="0"/>
    <n v="0.5"/>
    <n v="0.2"/>
  </r>
  <r>
    <x v="8302"/>
    <s v="US-2019-167318"/>
    <x v="1189"/>
    <d v="2019-08-01T00:00:00"/>
    <s v="Standard Class"/>
    <s v="GZ-14545"/>
    <x v="433"/>
    <x v="1"/>
    <x v="0"/>
    <s v="Los Angeles"/>
    <x v="1"/>
    <n v="90036"/>
    <x v="1"/>
    <s v="FUR-CH-10000665"/>
    <x v="0"/>
    <x v="1"/>
    <x v="662"/>
    <x v="1599"/>
    <n v="3"/>
    <n v="0.2"/>
    <x v="6500"/>
    <x v="1"/>
    <x v="0"/>
    <n v="0.5"/>
    <n v="0.2"/>
  </r>
  <r>
    <x v="8303"/>
    <s v="US-2016-120313"/>
    <x v="656"/>
    <d v="2016-11-02T00:00:00"/>
    <s v="Second Class"/>
    <s v="NL-18310"/>
    <x v="644"/>
    <x v="2"/>
    <x v="0"/>
    <s v="San Francisco"/>
    <x v="1"/>
    <n v="94110"/>
    <x v="1"/>
    <s v="TEC-PH-10003092"/>
    <x v="2"/>
    <x v="7"/>
    <x v="521"/>
    <x v="89"/>
    <n v="2"/>
    <n v="0.2"/>
    <x v="89"/>
    <x v="1"/>
    <x v="0"/>
    <n v="1"/>
    <n v="0.1"/>
  </r>
  <r>
    <x v="8304"/>
    <s v="CA-2019-135419"/>
    <x v="132"/>
    <d v="2019-11-09T00:00:00"/>
    <s v="Standard Class"/>
    <s v="BG-11740"/>
    <x v="696"/>
    <x v="0"/>
    <x v="0"/>
    <s v="Bakersfield"/>
    <x v="1"/>
    <n v="93309"/>
    <x v="1"/>
    <s v="FUR-TA-10001086"/>
    <x v="0"/>
    <x v="3"/>
    <x v="1736"/>
    <x v="5388"/>
    <n v="4"/>
    <n v="0.2"/>
    <x v="6501"/>
    <x v="1"/>
    <x v="0"/>
    <n v="1"/>
    <n v="0.14285714285714285"/>
  </r>
  <r>
    <x v="8305"/>
    <s v="CA-2018-128671"/>
    <x v="1190"/>
    <d v="2018-08-16T00:00:00"/>
    <s v="Standard Class"/>
    <s v="MT-18070"/>
    <x v="192"/>
    <x v="2"/>
    <x v="0"/>
    <s v="Tulsa"/>
    <x v="26"/>
    <n v="74133"/>
    <x v="2"/>
    <s v="OFF-PA-10001870"/>
    <x v="1"/>
    <x v="10"/>
    <x v="680"/>
    <x v="56"/>
    <n v="5"/>
    <n v="0"/>
    <x v="56"/>
    <x v="2"/>
    <x v="1"/>
    <n v="0.33333333333333331"/>
    <n v="9.0909090909090912E-2"/>
  </r>
  <r>
    <x v="8306"/>
    <s v="CA-2018-128671"/>
    <x v="1190"/>
    <d v="2018-08-16T00:00:00"/>
    <s v="Standard Class"/>
    <s v="MT-18070"/>
    <x v="192"/>
    <x v="2"/>
    <x v="0"/>
    <s v="Tulsa"/>
    <x v="26"/>
    <n v="74133"/>
    <x v="2"/>
    <s v="OFF-BI-10003305"/>
    <x v="1"/>
    <x v="8"/>
    <x v="570"/>
    <x v="1085"/>
    <n v="7"/>
    <n v="0"/>
    <x v="6502"/>
    <x v="2"/>
    <x v="1"/>
    <n v="0.33333333333333331"/>
    <n v="9.0909090909090912E-2"/>
  </r>
  <r>
    <x v="8307"/>
    <s v="CA-2018-128671"/>
    <x v="1190"/>
    <d v="2018-08-16T00:00:00"/>
    <s v="Standard Class"/>
    <s v="MT-18070"/>
    <x v="192"/>
    <x v="2"/>
    <x v="0"/>
    <s v="Tulsa"/>
    <x v="26"/>
    <n v="74133"/>
    <x v="2"/>
    <s v="OFF-BI-10003007"/>
    <x v="1"/>
    <x v="8"/>
    <x v="1551"/>
    <x v="4231"/>
    <n v="2"/>
    <n v="0"/>
    <x v="4935"/>
    <x v="2"/>
    <x v="1"/>
    <n v="0.33333333333333331"/>
    <n v="9.0909090909090912E-2"/>
  </r>
  <r>
    <x v="8308"/>
    <s v="CA-2018-149335"/>
    <x v="197"/>
    <d v="2018-07-25T00:00:00"/>
    <s v="Same Day"/>
    <s v="BC-11125"/>
    <x v="604"/>
    <x v="2"/>
    <x v="0"/>
    <s v="San Francisco"/>
    <x v="1"/>
    <n v="94122"/>
    <x v="1"/>
    <s v="OFF-AR-10001419"/>
    <x v="1"/>
    <x v="6"/>
    <x v="1015"/>
    <x v="5389"/>
    <n v="9"/>
    <n v="0"/>
    <x v="979"/>
    <x v="1"/>
    <x v="0"/>
    <n v="1"/>
    <n v="5.5555555555555552E-2"/>
  </r>
  <r>
    <x v="8309"/>
    <s v="CA-2016-168312"/>
    <x v="72"/>
    <d v="2016-03-07T00:00:00"/>
    <s v="Standard Class"/>
    <s v="GW-14605"/>
    <x v="543"/>
    <x v="0"/>
    <x v="0"/>
    <s v="Houston"/>
    <x v="5"/>
    <n v="77036"/>
    <x v="2"/>
    <s v="OFF-ST-10003692"/>
    <x v="1"/>
    <x v="4"/>
    <x v="1262"/>
    <x v="5390"/>
    <n v="3"/>
    <n v="0.2"/>
    <x v="6503"/>
    <x v="2"/>
    <x v="0"/>
    <n v="0.5"/>
    <n v="0.1111111111111111"/>
  </r>
  <r>
    <x v="8310"/>
    <s v="CA-2016-168312"/>
    <x v="72"/>
    <d v="2016-03-07T00:00:00"/>
    <s v="Standard Class"/>
    <s v="GW-14605"/>
    <x v="543"/>
    <x v="0"/>
    <x v="0"/>
    <s v="Houston"/>
    <x v="5"/>
    <n v="77036"/>
    <x v="2"/>
    <s v="FUR-TA-10001866"/>
    <x v="0"/>
    <x v="3"/>
    <x v="1280"/>
    <x v="5391"/>
    <n v="3"/>
    <n v="0.3"/>
    <x v="6504"/>
    <x v="2"/>
    <x v="0"/>
    <n v="0.5"/>
    <n v="0.1111111111111111"/>
  </r>
  <r>
    <x v="8311"/>
    <s v="US-2019-105935"/>
    <x v="795"/>
    <d v="2019-01-31T00:00:00"/>
    <s v="Standard Class"/>
    <s v="BD-11500"/>
    <x v="214"/>
    <x v="0"/>
    <x v="0"/>
    <s v="Columbus"/>
    <x v="32"/>
    <n v="31907"/>
    <x v="0"/>
    <s v="FUR-FU-10002157"/>
    <x v="0"/>
    <x v="5"/>
    <x v="116"/>
    <x v="5392"/>
    <n v="4"/>
    <n v="0"/>
    <x v="6505"/>
    <x v="0"/>
    <x v="0"/>
    <n v="0.5"/>
    <n v="0.1"/>
  </r>
  <r>
    <x v="8312"/>
    <s v="US-2019-105935"/>
    <x v="795"/>
    <d v="2019-01-31T00:00:00"/>
    <s v="Standard Class"/>
    <s v="BD-11500"/>
    <x v="214"/>
    <x v="0"/>
    <x v="0"/>
    <s v="Columbus"/>
    <x v="32"/>
    <n v="31907"/>
    <x v="0"/>
    <s v="TEC-PH-10001459"/>
    <x v="2"/>
    <x v="7"/>
    <x v="1447"/>
    <x v="5393"/>
    <n v="7"/>
    <n v="0"/>
    <x v="6506"/>
    <x v="0"/>
    <x v="0"/>
    <n v="0.5"/>
    <n v="0.1"/>
  </r>
  <r>
    <x v="8313"/>
    <s v="CA-2016-161508"/>
    <x v="136"/>
    <d v="2016-07-16T00:00:00"/>
    <s v="Standard Class"/>
    <s v="PV-18985"/>
    <x v="391"/>
    <x v="2"/>
    <x v="0"/>
    <s v="League City"/>
    <x v="5"/>
    <n v="77573"/>
    <x v="2"/>
    <s v="FUR-CH-10002126"/>
    <x v="0"/>
    <x v="1"/>
    <x v="849"/>
    <x v="5394"/>
    <n v="3"/>
    <n v="0.3"/>
    <x v="6507"/>
    <x v="2"/>
    <x v="0"/>
    <n v="0.25"/>
    <n v="7.6923076923076927E-2"/>
  </r>
  <r>
    <x v="8314"/>
    <s v="CA-2016-161508"/>
    <x v="136"/>
    <d v="2016-07-16T00:00:00"/>
    <s v="Standard Class"/>
    <s v="PV-18985"/>
    <x v="391"/>
    <x v="2"/>
    <x v="0"/>
    <s v="League City"/>
    <x v="5"/>
    <n v="77573"/>
    <x v="2"/>
    <s v="OFF-FA-10001561"/>
    <x v="1"/>
    <x v="13"/>
    <x v="839"/>
    <x v="4273"/>
    <n v="2"/>
    <n v="0.2"/>
    <x v="4992"/>
    <x v="2"/>
    <x v="0"/>
    <n v="0.25"/>
    <n v="7.6923076923076927E-2"/>
  </r>
  <r>
    <x v="8315"/>
    <s v="CA-2016-161508"/>
    <x v="136"/>
    <d v="2016-07-16T00:00:00"/>
    <s v="Standard Class"/>
    <s v="PV-18985"/>
    <x v="391"/>
    <x v="2"/>
    <x v="0"/>
    <s v="League City"/>
    <x v="5"/>
    <n v="77573"/>
    <x v="2"/>
    <s v="OFF-AR-10003158"/>
    <x v="1"/>
    <x v="6"/>
    <x v="703"/>
    <x v="2715"/>
    <n v="7"/>
    <n v="0.2"/>
    <x v="6508"/>
    <x v="2"/>
    <x v="0"/>
    <n v="0.25"/>
    <n v="7.6923076923076927E-2"/>
  </r>
  <r>
    <x v="8316"/>
    <s v="CA-2016-161508"/>
    <x v="136"/>
    <d v="2016-07-16T00:00:00"/>
    <s v="Standard Class"/>
    <s v="PV-18985"/>
    <x v="391"/>
    <x v="2"/>
    <x v="0"/>
    <s v="League City"/>
    <x v="5"/>
    <n v="77573"/>
    <x v="2"/>
    <s v="OFF-PA-10001804"/>
    <x v="1"/>
    <x v="10"/>
    <x v="129"/>
    <x v="2975"/>
    <n v="3"/>
    <n v="0.2"/>
    <x v="6411"/>
    <x v="2"/>
    <x v="0"/>
    <n v="0.25"/>
    <n v="7.6923076923076927E-2"/>
  </r>
  <r>
    <x v="8317"/>
    <s v="CA-2019-130904"/>
    <x v="645"/>
    <d v="2019-04-16T00:00:00"/>
    <s v="Standard Class"/>
    <s v="HM-14980"/>
    <x v="31"/>
    <x v="0"/>
    <x v="0"/>
    <s v="Burlington"/>
    <x v="3"/>
    <n v="27217"/>
    <x v="0"/>
    <s v="OFF-AR-10000422"/>
    <x v="1"/>
    <x v="6"/>
    <x v="901"/>
    <x v="5395"/>
    <n v="1"/>
    <n v="0.2"/>
    <x v="6509"/>
    <x v="0"/>
    <x v="0"/>
    <n v="0.5"/>
    <n v="0.14285714285714285"/>
  </r>
  <r>
    <x v="8318"/>
    <s v="CA-2019-130904"/>
    <x v="645"/>
    <d v="2019-04-16T00:00:00"/>
    <s v="Standard Class"/>
    <s v="HM-14980"/>
    <x v="31"/>
    <x v="0"/>
    <x v="0"/>
    <s v="Burlington"/>
    <x v="3"/>
    <n v="27217"/>
    <x v="0"/>
    <s v="OFF-AR-10000127"/>
    <x v="1"/>
    <x v="6"/>
    <x v="1195"/>
    <x v="5396"/>
    <n v="8"/>
    <n v="0.2"/>
    <x v="6510"/>
    <x v="0"/>
    <x v="0"/>
    <n v="0.5"/>
    <n v="0.14285714285714285"/>
  </r>
  <r>
    <x v="8319"/>
    <s v="CA-2019-133620"/>
    <x v="38"/>
    <d v="2019-11-18T00:00:00"/>
    <s v="Standard Class"/>
    <s v="EM-14065"/>
    <x v="191"/>
    <x v="0"/>
    <x v="0"/>
    <s v="New York City"/>
    <x v="15"/>
    <n v="10009"/>
    <x v="3"/>
    <s v="OFF-ST-10004634"/>
    <x v="1"/>
    <x v="4"/>
    <x v="602"/>
    <x v="1082"/>
    <n v="1"/>
    <n v="0"/>
    <x v="1123"/>
    <x v="3"/>
    <x v="0"/>
    <n v="1"/>
    <n v="0.16666666666666666"/>
  </r>
  <r>
    <x v="8320"/>
    <s v="CA-2017-142937"/>
    <x v="901"/>
    <d v="2017-12-06T00:00:00"/>
    <s v="First Class"/>
    <s v="SF-20065"/>
    <x v="11"/>
    <x v="0"/>
    <x v="0"/>
    <s v="Dallas"/>
    <x v="5"/>
    <n v="75220"/>
    <x v="2"/>
    <s v="OFF-AR-10003582"/>
    <x v="1"/>
    <x v="6"/>
    <x v="1460"/>
    <x v="3816"/>
    <n v="2"/>
    <n v="0.2"/>
    <x v="4382"/>
    <x v="2"/>
    <x v="0"/>
    <n v="1"/>
    <n v="0.1111111111111111"/>
  </r>
  <r>
    <x v="8321"/>
    <s v="US-2018-149790"/>
    <x v="182"/>
    <d v="2018-10-01T00:00:00"/>
    <s v="Standard Class"/>
    <s v="SC-20380"/>
    <x v="618"/>
    <x v="0"/>
    <x v="0"/>
    <s v="Houston"/>
    <x v="5"/>
    <n v="77095"/>
    <x v="2"/>
    <s v="OFF-BI-10002026"/>
    <x v="1"/>
    <x v="8"/>
    <x v="1758"/>
    <x v="5397"/>
    <n v="2"/>
    <n v="0.8"/>
    <x v="6511"/>
    <x v="2"/>
    <x v="0"/>
    <n v="1"/>
    <n v="0.05"/>
  </r>
  <r>
    <x v="8322"/>
    <s v="CA-2018-130778"/>
    <x v="258"/>
    <d v="2018-11-25T00:00:00"/>
    <s v="Standard Class"/>
    <s v="ND-18370"/>
    <x v="444"/>
    <x v="0"/>
    <x v="0"/>
    <s v="Long Beach"/>
    <x v="15"/>
    <n v="11561"/>
    <x v="3"/>
    <s v="OFF-AP-10000595"/>
    <x v="1"/>
    <x v="9"/>
    <x v="1505"/>
    <x v="4622"/>
    <n v="2"/>
    <n v="0"/>
    <x v="5476"/>
    <x v="3"/>
    <x v="0"/>
    <n v="0.5"/>
    <n v="5.5555555555555552E-2"/>
  </r>
  <r>
    <x v="8323"/>
    <s v="CA-2018-130778"/>
    <x v="258"/>
    <d v="2018-11-25T00:00:00"/>
    <s v="Standard Class"/>
    <s v="ND-18370"/>
    <x v="444"/>
    <x v="0"/>
    <x v="0"/>
    <s v="Long Beach"/>
    <x v="15"/>
    <n v="11561"/>
    <x v="3"/>
    <s v="OFF-PA-10001509"/>
    <x v="1"/>
    <x v="10"/>
    <x v="422"/>
    <x v="915"/>
    <n v="5"/>
    <n v="0"/>
    <x v="948"/>
    <x v="3"/>
    <x v="0"/>
    <n v="0.5"/>
    <n v="5.5555555555555552E-2"/>
  </r>
  <r>
    <x v="8324"/>
    <s v="CA-2019-144456"/>
    <x v="565"/>
    <d v="2019-09-09T00:00:00"/>
    <s v="First Class"/>
    <s v="FC-14245"/>
    <x v="763"/>
    <x v="2"/>
    <x v="0"/>
    <s v="Hialeah"/>
    <x v="2"/>
    <n v="33012"/>
    <x v="0"/>
    <s v="OFF-ST-10001321"/>
    <x v="1"/>
    <x v="4"/>
    <x v="421"/>
    <x v="3058"/>
    <n v="5"/>
    <n v="0.2"/>
    <x v="6512"/>
    <x v="0"/>
    <x v="0"/>
    <n v="0.5"/>
    <n v="7.1428571428571425E-2"/>
  </r>
  <r>
    <x v="8325"/>
    <s v="CA-2019-144456"/>
    <x v="565"/>
    <d v="2019-09-09T00:00:00"/>
    <s v="First Class"/>
    <s v="FC-14245"/>
    <x v="763"/>
    <x v="2"/>
    <x v="0"/>
    <s v="Hialeah"/>
    <x v="2"/>
    <n v="33012"/>
    <x v="0"/>
    <s v="TEC-PH-10001750"/>
    <x v="2"/>
    <x v="7"/>
    <x v="977"/>
    <x v="3180"/>
    <n v="3"/>
    <n v="0.2"/>
    <x v="3581"/>
    <x v="0"/>
    <x v="0"/>
    <n v="0.5"/>
    <n v="7.1428571428571425E-2"/>
  </r>
  <r>
    <x v="8326"/>
    <s v="CA-2019-103478"/>
    <x v="246"/>
    <d v="2019-07-24T00:00:00"/>
    <s v="Second Class"/>
    <s v="KL-16555"/>
    <x v="126"/>
    <x v="1"/>
    <x v="0"/>
    <s v="Aurora"/>
    <x v="10"/>
    <n v="60505"/>
    <x v="2"/>
    <s v="OFF-BI-10001890"/>
    <x v="1"/>
    <x v="8"/>
    <x v="176"/>
    <x v="5398"/>
    <n v="4"/>
    <n v="0.8"/>
    <x v="6513"/>
    <x v="2"/>
    <x v="0"/>
    <n v="0.5"/>
    <n v="4.5454545454545456E-2"/>
  </r>
  <r>
    <x v="8327"/>
    <s v="CA-2019-103478"/>
    <x v="246"/>
    <d v="2019-07-24T00:00:00"/>
    <s v="Second Class"/>
    <s v="KL-16555"/>
    <x v="126"/>
    <x v="1"/>
    <x v="0"/>
    <s v="Aurora"/>
    <x v="10"/>
    <n v="60505"/>
    <x v="2"/>
    <s v="OFF-BI-10004224"/>
    <x v="1"/>
    <x v="8"/>
    <x v="1070"/>
    <x v="5399"/>
    <n v="7"/>
    <n v="0.8"/>
    <x v="6514"/>
    <x v="2"/>
    <x v="0"/>
    <n v="0.5"/>
    <n v="4.5454545454545456E-2"/>
  </r>
  <r>
    <x v="8328"/>
    <s v="CA-2019-118577"/>
    <x v="833"/>
    <d v="2019-10-11T00:00:00"/>
    <s v="Standard Class"/>
    <s v="XP-21865"/>
    <x v="190"/>
    <x v="0"/>
    <x v="0"/>
    <s v="Belleville"/>
    <x v="30"/>
    <n v="7109"/>
    <x v="3"/>
    <s v="OFF-PA-10001357"/>
    <x v="1"/>
    <x v="10"/>
    <x v="1041"/>
    <x v="140"/>
    <n v="3"/>
    <n v="0"/>
    <x v="142"/>
    <x v="3"/>
    <x v="0"/>
    <n v="0.5"/>
    <n v="3.5714285714285712E-2"/>
  </r>
  <r>
    <x v="8329"/>
    <s v="CA-2019-118577"/>
    <x v="833"/>
    <d v="2019-10-11T00:00:00"/>
    <s v="Standard Class"/>
    <s v="XP-21865"/>
    <x v="190"/>
    <x v="0"/>
    <x v="0"/>
    <s v="Belleville"/>
    <x v="30"/>
    <n v="7109"/>
    <x v="3"/>
    <s v="OFF-PA-10004888"/>
    <x v="1"/>
    <x v="10"/>
    <x v="968"/>
    <x v="90"/>
    <n v="1"/>
    <n v="0"/>
    <x v="90"/>
    <x v="3"/>
    <x v="0"/>
    <n v="0.5"/>
    <n v="3.5714285714285712E-2"/>
  </r>
  <r>
    <x v="8330"/>
    <s v="CA-2019-113572"/>
    <x v="659"/>
    <d v="2019-11-11T00:00:00"/>
    <s v="Standard Class"/>
    <s v="FP-14320"/>
    <x v="224"/>
    <x v="0"/>
    <x v="0"/>
    <s v="New York City"/>
    <x v="15"/>
    <n v="10024"/>
    <x v="3"/>
    <s v="TEC-AC-10002370"/>
    <x v="2"/>
    <x v="11"/>
    <x v="1825"/>
    <x v="2317"/>
    <n v="4"/>
    <n v="0"/>
    <x v="6515"/>
    <x v="3"/>
    <x v="0"/>
    <n v="1"/>
    <n v="7.1428571428571425E-2"/>
  </r>
  <r>
    <x v="8331"/>
    <s v="CA-2018-153269"/>
    <x v="1185"/>
    <d v="2018-03-12T00:00:00"/>
    <s v="First Class"/>
    <s v="PS-18760"/>
    <x v="519"/>
    <x v="0"/>
    <x v="0"/>
    <s v="Andover"/>
    <x v="31"/>
    <n v="1810"/>
    <x v="3"/>
    <s v="OFF-ST-10004634"/>
    <x v="1"/>
    <x v="4"/>
    <x v="602"/>
    <x v="1082"/>
    <n v="1"/>
    <n v="0"/>
    <x v="1123"/>
    <x v="3"/>
    <x v="0"/>
    <n v="0.25"/>
    <n v="4.7619047619047616E-2"/>
  </r>
  <r>
    <x v="8332"/>
    <s v="CA-2018-153269"/>
    <x v="1185"/>
    <d v="2018-03-12T00:00:00"/>
    <s v="First Class"/>
    <s v="PS-18760"/>
    <x v="519"/>
    <x v="0"/>
    <x v="0"/>
    <s v="Andover"/>
    <x v="31"/>
    <n v="1810"/>
    <x v="3"/>
    <s v="FUR-CH-10002647"/>
    <x v="0"/>
    <x v="1"/>
    <x v="475"/>
    <x v="1383"/>
    <n v="5"/>
    <n v="0"/>
    <x v="5044"/>
    <x v="3"/>
    <x v="0"/>
    <n v="0.25"/>
    <n v="4.7619047619047616E-2"/>
  </r>
  <r>
    <x v="8333"/>
    <s v="CA-2018-153269"/>
    <x v="1185"/>
    <d v="2018-03-12T00:00:00"/>
    <s v="First Class"/>
    <s v="PS-18760"/>
    <x v="519"/>
    <x v="0"/>
    <x v="0"/>
    <s v="Andover"/>
    <x v="31"/>
    <n v="1810"/>
    <x v="3"/>
    <s v="OFF-PA-10001801"/>
    <x v="1"/>
    <x v="10"/>
    <x v="1766"/>
    <x v="1465"/>
    <n v="3"/>
    <n v="0"/>
    <x v="1544"/>
    <x v="3"/>
    <x v="0"/>
    <n v="0.25"/>
    <n v="4.7619047619047616E-2"/>
  </r>
  <r>
    <x v="8334"/>
    <s v="CA-2018-153269"/>
    <x v="1185"/>
    <d v="2018-03-12T00:00:00"/>
    <s v="First Class"/>
    <s v="PS-18760"/>
    <x v="519"/>
    <x v="0"/>
    <x v="0"/>
    <s v="Andover"/>
    <x v="31"/>
    <n v="1810"/>
    <x v="3"/>
    <s v="OFF-BI-10004632"/>
    <x v="1"/>
    <x v="8"/>
    <x v="919"/>
    <x v="5400"/>
    <n v="4"/>
    <n v="0"/>
    <x v="6516"/>
    <x v="3"/>
    <x v="0"/>
    <n v="0.25"/>
    <n v="4.7619047619047616E-2"/>
  </r>
  <r>
    <x v="8335"/>
    <s v="CA-2019-161655"/>
    <x v="726"/>
    <d v="2019-05-18T00:00:00"/>
    <s v="Second Class"/>
    <s v="CW-11905"/>
    <x v="194"/>
    <x v="2"/>
    <x v="0"/>
    <s v="Newark"/>
    <x v="13"/>
    <n v="19711"/>
    <x v="3"/>
    <s v="OFF-BI-10002082"/>
    <x v="1"/>
    <x v="8"/>
    <x v="1182"/>
    <x v="5401"/>
    <n v="9"/>
    <n v="0"/>
    <x v="6517"/>
    <x v="3"/>
    <x v="0"/>
    <n v="1"/>
    <n v="9.0909090909090912E-2"/>
  </r>
  <r>
    <x v="8336"/>
    <s v="CA-2018-101469"/>
    <x v="415"/>
    <d v="2018-07-08T00:00:00"/>
    <s v="Standard Class"/>
    <s v="KH-16360"/>
    <x v="347"/>
    <x v="0"/>
    <x v="0"/>
    <s v="Arlington"/>
    <x v="17"/>
    <n v="22204"/>
    <x v="0"/>
    <s v="OFF-AR-10003986"/>
    <x v="1"/>
    <x v="6"/>
    <x v="1826"/>
    <x v="5402"/>
    <n v="2"/>
    <n v="0"/>
    <x v="6518"/>
    <x v="0"/>
    <x v="0"/>
    <n v="1"/>
    <n v="7.1428571428571425E-2"/>
  </r>
  <r>
    <x v="8337"/>
    <s v="CA-2016-153087"/>
    <x v="422"/>
    <d v="2017-01-03T00:00:00"/>
    <s v="Standard Class"/>
    <s v="TC-20980"/>
    <x v="568"/>
    <x v="1"/>
    <x v="0"/>
    <s v="Decatur"/>
    <x v="19"/>
    <n v="35601"/>
    <x v="0"/>
    <s v="OFF-PA-10001243"/>
    <x v="1"/>
    <x v="10"/>
    <x v="1803"/>
    <x v="100"/>
    <n v="4"/>
    <n v="0"/>
    <x v="101"/>
    <x v="0"/>
    <x v="0"/>
    <n v="0.5"/>
    <n v="8.3333333333333329E-2"/>
  </r>
  <r>
    <x v="8338"/>
    <s v="CA-2016-153087"/>
    <x v="422"/>
    <d v="2017-01-03T00:00:00"/>
    <s v="Standard Class"/>
    <s v="TC-20980"/>
    <x v="568"/>
    <x v="1"/>
    <x v="0"/>
    <s v="Decatur"/>
    <x v="19"/>
    <n v="35601"/>
    <x v="0"/>
    <s v="TEC-AC-10003198"/>
    <x v="2"/>
    <x v="11"/>
    <x v="768"/>
    <x v="5403"/>
    <n v="5"/>
    <n v="0"/>
    <x v="6519"/>
    <x v="0"/>
    <x v="0"/>
    <n v="0.5"/>
    <n v="8.3333333333333329E-2"/>
  </r>
  <r>
    <x v="8339"/>
    <s v="CA-2019-135076"/>
    <x v="669"/>
    <d v="2019-04-17T00:00:00"/>
    <s v="Standard Class"/>
    <s v="YS-21880"/>
    <x v="453"/>
    <x v="1"/>
    <x v="0"/>
    <s v="Hesperia"/>
    <x v="1"/>
    <n v="92345"/>
    <x v="1"/>
    <s v="FUR-CH-10003774"/>
    <x v="0"/>
    <x v="1"/>
    <x v="1194"/>
    <x v="5404"/>
    <n v="6"/>
    <n v="0.2"/>
    <x v="6520"/>
    <x v="1"/>
    <x v="0"/>
    <n v="1"/>
    <n v="8.3333333333333329E-2"/>
  </r>
  <r>
    <x v="8340"/>
    <s v="CA-2016-161634"/>
    <x v="687"/>
    <d v="2016-11-20T00:00:00"/>
    <s v="Standard Class"/>
    <s v="CC-12220"/>
    <x v="417"/>
    <x v="0"/>
    <x v="0"/>
    <s v="Chesapeake"/>
    <x v="17"/>
    <n v="23320"/>
    <x v="0"/>
    <s v="OFF-PA-10002262"/>
    <x v="1"/>
    <x v="10"/>
    <x v="1001"/>
    <x v="56"/>
    <n v="5"/>
    <n v="0"/>
    <x v="56"/>
    <x v="0"/>
    <x v="0"/>
    <n v="1"/>
    <n v="4.5454545454545456E-2"/>
  </r>
  <r>
    <x v="8341"/>
    <s v="CA-2019-141481"/>
    <x v="532"/>
    <d v="2019-06-14T00:00:00"/>
    <s v="First Class"/>
    <s v="ZD-21925"/>
    <x v="9"/>
    <x v="0"/>
    <x v="0"/>
    <s v="Los Angeles"/>
    <x v="1"/>
    <n v="90036"/>
    <x v="1"/>
    <s v="OFF-AP-10004532"/>
    <x v="1"/>
    <x v="9"/>
    <x v="564"/>
    <x v="639"/>
    <n v="3"/>
    <n v="0"/>
    <x v="651"/>
    <x v="1"/>
    <x v="0"/>
    <n v="1"/>
    <n v="0.1111111111111111"/>
  </r>
  <r>
    <x v="8342"/>
    <s v="CA-2018-132549"/>
    <x v="881"/>
    <d v="2018-11-30T00:00:00"/>
    <s v="Standard Class"/>
    <s v="JK-15370"/>
    <x v="271"/>
    <x v="0"/>
    <x v="0"/>
    <s v="Huntsville"/>
    <x v="19"/>
    <n v="35810"/>
    <x v="0"/>
    <s v="OFF-ST-10001325"/>
    <x v="1"/>
    <x v="4"/>
    <x v="471"/>
    <x v="5405"/>
    <n v="7"/>
    <n v="0"/>
    <x v="6521"/>
    <x v="0"/>
    <x v="0"/>
    <n v="1"/>
    <n v="5.8823529411764705E-2"/>
  </r>
  <r>
    <x v="8343"/>
    <s v="US-2016-155544"/>
    <x v="90"/>
    <d v="2016-03-25T00:00:00"/>
    <s v="Standard Class"/>
    <s v="GM-14440"/>
    <x v="306"/>
    <x v="0"/>
    <x v="0"/>
    <s v="Knoxville"/>
    <x v="18"/>
    <n v="37918"/>
    <x v="0"/>
    <s v="OFF-LA-10004544"/>
    <x v="1"/>
    <x v="2"/>
    <x v="199"/>
    <x v="5406"/>
    <n v="5"/>
    <n v="0.2"/>
    <x v="6522"/>
    <x v="0"/>
    <x v="0"/>
    <n v="0.33333333333333331"/>
    <n v="9.0909090909090912E-2"/>
  </r>
  <r>
    <x v="8344"/>
    <s v="US-2016-155544"/>
    <x v="90"/>
    <d v="2016-03-25T00:00:00"/>
    <s v="Standard Class"/>
    <s v="GM-14440"/>
    <x v="306"/>
    <x v="0"/>
    <x v="0"/>
    <s v="Knoxville"/>
    <x v="18"/>
    <n v="37918"/>
    <x v="0"/>
    <s v="FUR-FU-10001473"/>
    <x v="0"/>
    <x v="5"/>
    <x v="993"/>
    <x v="2427"/>
    <n v="3"/>
    <n v="0.2"/>
    <x v="6523"/>
    <x v="0"/>
    <x v="0"/>
    <n v="0.33333333333333331"/>
    <n v="9.0909090909090912E-2"/>
  </r>
  <r>
    <x v="8345"/>
    <s v="US-2016-155544"/>
    <x v="90"/>
    <d v="2016-03-25T00:00:00"/>
    <s v="Standard Class"/>
    <s v="GM-14440"/>
    <x v="306"/>
    <x v="0"/>
    <x v="0"/>
    <s v="Knoxville"/>
    <x v="18"/>
    <n v="37918"/>
    <x v="0"/>
    <s v="FUR-CH-10000422"/>
    <x v="0"/>
    <x v="1"/>
    <x v="1441"/>
    <x v="5407"/>
    <n v="3"/>
    <n v="0.2"/>
    <x v="6524"/>
    <x v="0"/>
    <x v="0"/>
    <n v="0.33333333333333331"/>
    <n v="9.0909090909090912E-2"/>
  </r>
  <r>
    <x v="8346"/>
    <s v="US-2017-115238"/>
    <x v="28"/>
    <d v="2017-05-04T00:00:00"/>
    <s v="Standard Class"/>
    <s v="JW-15220"/>
    <x v="478"/>
    <x v="1"/>
    <x v="0"/>
    <s v="Lawrence"/>
    <x v="31"/>
    <n v="1841"/>
    <x v="3"/>
    <s v="FUR-FU-10002960"/>
    <x v="0"/>
    <x v="5"/>
    <x v="192"/>
    <x v="815"/>
    <n v="5"/>
    <n v="0"/>
    <x v="6525"/>
    <x v="3"/>
    <x v="0"/>
    <n v="0.2"/>
    <n v="7.1428571428571425E-2"/>
  </r>
  <r>
    <x v="8347"/>
    <s v="US-2017-115238"/>
    <x v="28"/>
    <d v="2017-05-04T00:00:00"/>
    <s v="Standard Class"/>
    <s v="JW-15220"/>
    <x v="478"/>
    <x v="1"/>
    <x v="0"/>
    <s v="Lawrence"/>
    <x v="31"/>
    <n v="1841"/>
    <x v="3"/>
    <s v="FUR-FU-10002445"/>
    <x v="0"/>
    <x v="5"/>
    <x v="1448"/>
    <x v="5408"/>
    <n v="1"/>
    <n v="0"/>
    <x v="6526"/>
    <x v="3"/>
    <x v="0"/>
    <n v="0.2"/>
    <n v="7.1428571428571425E-2"/>
  </r>
  <r>
    <x v="8348"/>
    <s v="US-2017-115238"/>
    <x v="28"/>
    <d v="2017-05-04T00:00:00"/>
    <s v="Standard Class"/>
    <s v="JW-15220"/>
    <x v="478"/>
    <x v="1"/>
    <x v="0"/>
    <s v="Lawrence"/>
    <x v="31"/>
    <n v="1841"/>
    <x v="3"/>
    <s v="TEC-PH-10001300"/>
    <x v="2"/>
    <x v="7"/>
    <x v="1011"/>
    <x v="5409"/>
    <n v="10"/>
    <n v="0"/>
    <x v="6527"/>
    <x v="3"/>
    <x v="0"/>
    <n v="0.2"/>
    <n v="7.1428571428571425E-2"/>
  </r>
  <r>
    <x v="8349"/>
    <s v="US-2017-115238"/>
    <x v="28"/>
    <d v="2017-05-04T00:00:00"/>
    <s v="Standard Class"/>
    <s v="JW-15220"/>
    <x v="478"/>
    <x v="1"/>
    <x v="0"/>
    <s v="Lawrence"/>
    <x v="31"/>
    <n v="1841"/>
    <x v="3"/>
    <s v="FUR-FU-10001025"/>
    <x v="0"/>
    <x v="5"/>
    <x v="1708"/>
    <x v="5410"/>
    <n v="5"/>
    <n v="0"/>
    <x v="6528"/>
    <x v="3"/>
    <x v="0"/>
    <n v="0.2"/>
    <n v="7.1428571428571425E-2"/>
  </r>
  <r>
    <x v="8350"/>
    <s v="US-2017-115238"/>
    <x v="28"/>
    <d v="2017-05-04T00:00:00"/>
    <s v="Standard Class"/>
    <s v="JW-15220"/>
    <x v="478"/>
    <x v="1"/>
    <x v="0"/>
    <s v="Lawrence"/>
    <x v="31"/>
    <n v="1841"/>
    <x v="3"/>
    <s v="OFF-PA-10002689"/>
    <x v="1"/>
    <x v="10"/>
    <x v="1066"/>
    <x v="90"/>
    <n v="1"/>
    <n v="0"/>
    <x v="90"/>
    <x v="3"/>
    <x v="0"/>
    <n v="0.2"/>
    <n v="7.1428571428571425E-2"/>
  </r>
  <r>
    <x v="8351"/>
    <s v="CA-2019-132199"/>
    <x v="898"/>
    <d v="2019-05-08T00:00:00"/>
    <s v="Standard Class"/>
    <s v="BO-11350"/>
    <x v="635"/>
    <x v="1"/>
    <x v="0"/>
    <s v="Philadelphia"/>
    <x v="9"/>
    <n v="19134"/>
    <x v="3"/>
    <s v="FUR-FU-10004245"/>
    <x v="0"/>
    <x v="5"/>
    <x v="1747"/>
    <x v="5411"/>
    <n v="2"/>
    <n v="0.2"/>
    <x v="6529"/>
    <x v="3"/>
    <x v="0"/>
    <n v="0.2"/>
    <n v="8.3333333333333329E-2"/>
  </r>
  <r>
    <x v="8352"/>
    <s v="CA-2019-132199"/>
    <x v="898"/>
    <d v="2019-05-08T00:00:00"/>
    <s v="Standard Class"/>
    <s v="BO-11350"/>
    <x v="635"/>
    <x v="1"/>
    <x v="0"/>
    <s v="Philadelphia"/>
    <x v="9"/>
    <n v="19134"/>
    <x v="3"/>
    <s v="OFF-BI-10003684"/>
    <x v="1"/>
    <x v="8"/>
    <x v="714"/>
    <x v="5412"/>
    <n v="4"/>
    <n v="0.7"/>
    <x v="6530"/>
    <x v="3"/>
    <x v="0"/>
    <n v="0.2"/>
    <n v="8.3333333333333329E-2"/>
  </r>
  <r>
    <x v="8353"/>
    <s v="CA-2019-132199"/>
    <x v="898"/>
    <d v="2019-05-08T00:00:00"/>
    <s v="Standard Class"/>
    <s v="BO-11350"/>
    <x v="635"/>
    <x v="1"/>
    <x v="0"/>
    <s v="Philadelphia"/>
    <x v="9"/>
    <n v="19134"/>
    <x v="3"/>
    <s v="FUR-TA-10003748"/>
    <x v="0"/>
    <x v="3"/>
    <x v="210"/>
    <x v="5413"/>
    <n v="5"/>
    <n v="0.4"/>
    <x v="6531"/>
    <x v="3"/>
    <x v="0"/>
    <n v="0.2"/>
    <n v="8.3333333333333329E-2"/>
  </r>
  <r>
    <x v="8354"/>
    <s v="CA-2019-132199"/>
    <x v="898"/>
    <d v="2019-05-08T00:00:00"/>
    <s v="Standard Class"/>
    <s v="BO-11350"/>
    <x v="635"/>
    <x v="1"/>
    <x v="0"/>
    <s v="Philadelphia"/>
    <x v="9"/>
    <n v="19134"/>
    <x v="3"/>
    <s v="OFF-BI-10002133"/>
    <x v="1"/>
    <x v="8"/>
    <x v="1147"/>
    <x v="4159"/>
    <n v="5"/>
    <n v="0.7"/>
    <x v="6532"/>
    <x v="3"/>
    <x v="0"/>
    <n v="0.2"/>
    <n v="8.3333333333333329E-2"/>
  </r>
  <r>
    <x v="8355"/>
    <s v="CA-2019-132199"/>
    <x v="898"/>
    <d v="2019-05-08T00:00:00"/>
    <s v="Standard Class"/>
    <s v="BO-11350"/>
    <x v="635"/>
    <x v="1"/>
    <x v="0"/>
    <s v="Philadelphia"/>
    <x v="9"/>
    <n v="19134"/>
    <x v="3"/>
    <s v="OFF-FA-10002280"/>
    <x v="1"/>
    <x v="13"/>
    <x v="659"/>
    <x v="3905"/>
    <n v="2"/>
    <n v="0.2"/>
    <x v="6533"/>
    <x v="3"/>
    <x v="0"/>
    <n v="0.2"/>
    <n v="8.3333333333333329E-2"/>
  </r>
  <r>
    <x v="8356"/>
    <s v="CA-2018-163174"/>
    <x v="370"/>
    <d v="2018-08-30T00:00:00"/>
    <s v="Standard Class"/>
    <s v="XP-21865"/>
    <x v="190"/>
    <x v="0"/>
    <x v="0"/>
    <s v="Athens"/>
    <x v="32"/>
    <n v="30605"/>
    <x v="0"/>
    <s v="FUR-FU-10000308"/>
    <x v="0"/>
    <x v="5"/>
    <x v="1278"/>
    <x v="4702"/>
    <n v="3"/>
    <n v="0"/>
    <x v="5643"/>
    <x v="0"/>
    <x v="0"/>
    <n v="1"/>
    <n v="3.5714285714285712E-2"/>
  </r>
  <r>
    <x v="8357"/>
    <s v="CA-2016-110555"/>
    <x v="909"/>
    <d v="2016-04-18T00:00:00"/>
    <s v="Standard Class"/>
    <s v="MM-18055"/>
    <x v="514"/>
    <x v="0"/>
    <x v="0"/>
    <s v="Great Falls"/>
    <x v="37"/>
    <n v="59405"/>
    <x v="1"/>
    <s v="OFF-ST-10000876"/>
    <x v="1"/>
    <x v="4"/>
    <x v="254"/>
    <x v="5414"/>
    <n v="7"/>
    <n v="0"/>
    <x v="6534"/>
    <x v="1"/>
    <x v="0"/>
    <n v="0.33333333333333331"/>
    <n v="5.2631578947368418E-2"/>
  </r>
  <r>
    <x v="8358"/>
    <s v="CA-2016-110555"/>
    <x v="909"/>
    <d v="2016-04-18T00:00:00"/>
    <s v="Standard Class"/>
    <s v="MM-18055"/>
    <x v="514"/>
    <x v="0"/>
    <x v="0"/>
    <s v="Great Falls"/>
    <x v="37"/>
    <n v="59405"/>
    <x v="1"/>
    <s v="TEC-PH-10000586"/>
    <x v="2"/>
    <x v="7"/>
    <x v="506"/>
    <x v="554"/>
    <n v="2"/>
    <n v="0.2"/>
    <x v="563"/>
    <x v="1"/>
    <x v="0"/>
    <n v="0.33333333333333331"/>
    <n v="5.2631578947368418E-2"/>
  </r>
  <r>
    <x v="8359"/>
    <s v="CA-2016-110555"/>
    <x v="909"/>
    <d v="2016-04-18T00:00:00"/>
    <s v="Standard Class"/>
    <s v="MM-18055"/>
    <x v="514"/>
    <x v="0"/>
    <x v="0"/>
    <s v="Great Falls"/>
    <x v="37"/>
    <n v="59405"/>
    <x v="1"/>
    <s v="TEC-AC-10003399"/>
    <x v="2"/>
    <x v="11"/>
    <x v="1506"/>
    <x v="5415"/>
    <n v="6"/>
    <n v="0"/>
    <x v="6535"/>
    <x v="1"/>
    <x v="0"/>
    <n v="0.33333333333333331"/>
    <n v="5.2631578947368418E-2"/>
  </r>
  <r>
    <x v="8360"/>
    <s v="CA-2019-147207"/>
    <x v="460"/>
    <d v="2019-01-04T00:00:00"/>
    <s v="Second Class"/>
    <s v="TS-21655"/>
    <x v="772"/>
    <x v="0"/>
    <x v="0"/>
    <s v="El Paso"/>
    <x v="5"/>
    <n v="79907"/>
    <x v="2"/>
    <s v="OFF-AR-10001955"/>
    <x v="1"/>
    <x v="6"/>
    <x v="1030"/>
    <x v="4142"/>
    <n v="2"/>
    <n v="0.2"/>
    <x v="6536"/>
    <x v="2"/>
    <x v="0"/>
    <n v="0.25"/>
    <n v="7.1428571428571425E-2"/>
  </r>
  <r>
    <x v="8361"/>
    <s v="CA-2019-147207"/>
    <x v="460"/>
    <d v="2019-01-04T00:00:00"/>
    <s v="Second Class"/>
    <s v="TS-21655"/>
    <x v="772"/>
    <x v="0"/>
    <x v="0"/>
    <s v="El Paso"/>
    <x v="5"/>
    <n v="79907"/>
    <x v="2"/>
    <s v="OFF-AP-10000027"/>
    <x v="1"/>
    <x v="9"/>
    <x v="1813"/>
    <x v="5416"/>
    <n v="2"/>
    <n v="0.8"/>
    <x v="6537"/>
    <x v="2"/>
    <x v="0"/>
    <n v="0.25"/>
    <n v="7.1428571428571425E-2"/>
  </r>
  <r>
    <x v="8362"/>
    <s v="CA-2019-147207"/>
    <x v="460"/>
    <d v="2019-01-04T00:00:00"/>
    <s v="Second Class"/>
    <s v="TS-21655"/>
    <x v="772"/>
    <x v="0"/>
    <x v="0"/>
    <s v="El Paso"/>
    <x v="5"/>
    <n v="79907"/>
    <x v="2"/>
    <s v="FUR-TA-10002958"/>
    <x v="0"/>
    <x v="3"/>
    <x v="965"/>
    <x v="3341"/>
    <n v="5"/>
    <n v="0.3"/>
    <x v="6538"/>
    <x v="2"/>
    <x v="0"/>
    <n v="0.25"/>
    <n v="7.1428571428571425E-2"/>
  </r>
  <r>
    <x v="8363"/>
    <s v="CA-2019-147207"/>
    <x v="460"/>
    <d v="2019-01-04T00:00:00"/>
    <s v="Second Class"/>
    <s v="TS-21655"/>
    <x v="772"/>
    <x v="0"/>
    <x v="0"/>
    <s v="El Paso"/>
    <x v="5"/>
    <n v="79907"/>
    <x v="2"/>
    <s v="OFF-ST-10002615"/>
    <x v="1"/>
    <x v="4"/>
    <x v="1436"/>
    <x v="5417"/>
    <n v="3"/>
    <n v="0.2"/>
    <x v="6539"/>
    <x v="2"/>
    <x v="0"/>
    <n v="0.25"/>
    <n v="7.1428571428571425E-2"/>
  </r>
  <r>
    <x v="8364"/>
    <s v="CA-2019-137631"/>
    <x v="1045"/>
    <d v="2019-05-02T00:00:00"/>
    <s v="Standard Class"/>
    <s v="JL-15235"/>
    <x v="538"/>
    <x v="0"/>
    <x v="0"/>
    <s v="Kissimmee"/>
    <x v="2"/>
    <n v="34741"/>
    <x v="0"/>
    <s v="TEC-PH-10002624"/>
    <x v="2"/>
    <x v="7"/>
    <x v="1135"/>
    <x v="5418"/>
    <n v="2"/>
    <n v="0.2"/>
    <x v="6540"/>
    <x v="0"/>
    <x v="0"/>
    <n v="1"/>
    <n v="0.1"/>
  </r>
  <r>
    <x v="8365"/>
    <s v="CA-2019-157273"/>
    <x v="289"/>
    <d v="2019-02-02T00:00:00"/>
    <s v="First Class"/>
    <s v="SZ-20035"/>
    <x v="449"/>
    <x v="2"/>
    <x v="0"/>
    <s v="Seattle"/>
    <x v="4"/>
    <n v="98105"/>
    <x v="1"/>
    <s v="TEC-PH-10002275"/>
    <x v="2"/>
    <x v="7"/>
    <x v="7"/>
    <x v="5419"/>
    <n v="4"/>
    <n v="0.2"/>
    <x v="6541"/>
    <x v="1"/>
    <x v="0"/>
    <n v="1"/>
    <n v="0.05"/>
  </r>
  <r>
    <x v="8366"/>
    <s v="CA-2016-109918"/>
    <x v="557"/>
    <d v="2016-09-12T00:00:00"/>
    <s v="Second Class"/>
    <s v="LR-17035"/>
    <x v="756"/>
    <x v="1"/>
    <x v="0"/>
    <s v="Santa Clara"/>
    <x v="1"/>
    <n v="95051"/>
    <x v="1"/>
    <s v="OFF-SU-10004290"/>
    <x v="1"/>
    <x v="14"/>
    <x v="1827"/>
    <x v="4083"/>
    <n v="4"/>
    <n v="0"/>
    <x v="6542"/>
    <x v="1"/>
    <x v="1"/>
    <n v="0.33333333333333331"/>
    <n v="8.3333333333333329E-2"/>
  </r>
  <r>
    <x v="8367"/>
    <s v="CA-2016-109918"/>
    <x v="557"/>
    <d v="2016-09-12T00:00:00"/>
    <s v="Second Class"/>
    <s v="LR-17035"/>
    <x v="756"/>
    <x v="1"/>
    <x v="0"/>
    <s v="Santa Clara"/>
    <x v="1"/>
    <n v="95051"/>
    <x v="1"/>
    <s v="OFF-PA-10000174"/>
    <x v="1"/>
    <x v="10"/>
    <x v="1524"/>
    <x v="5420"/>
    <n v="2"/>
    <n v="0"/>
    <x v="6543"/>
    <x v="1"/>
    <x v="1"/>
    <n v="0.33333333333333331"/>
    <n v="8.3333333333333329E-2"/>
  </r>
  <r>
    <x v="8368"/>
    <s v="CA-2016-109918"/>
    <x v="557"/>
    <d v="2016-09-12T00:00:00"/>
    <s v="Second Class"/>
    <s v="LR-17035"/>
    <x v="756"/>
    <x v="1"/>
    <x v="0"/>
    <s v="Santa Clara"/>
    <x v="1"/>
    <n v="95051"/>
    <x v="1"/>
    <s v="OFF-BI-10004308"/>
    <x v="1"/>
    <x v="8"/>
    <x v="1776"/>
    <x v="2067"/>
    <n v="5"/>
    <n v="0.2"/>
    <x v="6544"/>
    <x v="1"/>
    <x v="1"/>
    <n v="0.33333333333333331"/>
    <n v="8.3333333333333329E-2"/>
  </r>
  <r>
    <x v="8369"/>
    <s v="CA-2018-118745"/>
    <x v="725"/>
    <d v="2018-06-16T00:00:00"/>
    <s v="Standard Class"/>
    <s v="SV-20365"/>
    <x v="277"/>
    <x v="0"/>
    <x v="0"/>
    <s v="Los Angeles"/>
    <x v="1"/>
    <n v="90049"/>
    <x v="1"/>
    <s v="FUR-TA-10003473"/>
    <x v="0"/>
    <x v="3"/>
    <x v="216"/>
    <x v="3458"/>
    <n v="3"/>
    <n v="0.2"/>
    <x v="3929"/>
    <x v="1"/>
    <x v="0"/>
    <n v="1"/>
    <n v="3.125E-2"/>
  </r>
  <r>
    <x v="8370"/>
    <s v="CA-2018-163972"/>
    <x v="508"/>
    <d v="2018-10-21T00:00:00"/>
    <s v="Standard Class"/>
    <s v="MG-17890"/>
    <x v="450"/>
    <x v="2"/>
    <x v="0"/>
    <s v="Fresno"/>
    <x v="1"/>
    <n v="93727"/>
    <x v="1"/>
    <s v="FUR-BO-10003894"/>
    <x v="0"/>
    <x v="0"/>
    <x v="1628"/>
    <x v="2497"/>
    <n v="2"/>
    <n v="0.15"/>
    <x v="6545"/>
    <x v="1"/>
    <x v="0"/>
    <n v="1"/>
    <n v="7.6923076923076927E-2"/>
  </r>
  <r>
    <x v="8371"/>
    <s v="CA-2016-165393"/>
    <x v="422"/>
    <d v="2016-12-30T00:00:00"/>
    <s v="First Class"/>
    <s v="NC-18415"/>
    <x v="720"/>
    <x v="0"/>
    <x v="0"/>
    <s v="Fort Worth"/>
    <x v="5"/>
    <n v="76106"/>
    <x v="2"/>
    <s v="OFF-BI-10001658"/>
    <x v="1"/>
    <x v="8"/>
    <x v="444"/>
    <x v="5421"/>
    <n v="1"/>
    <n v="0.8"/>
    <x v="6546"/>
    <x v="2"/>
    <x v="0"/>
    <n v="1"/>
    <n v="7.1428571428571425E-2"/>
  </r>
  <r>
    <x v="8372"/>
    <s v="CA-2018-113726"/>
    <x v="390"/>
    <d v="2018-12-01T00:00:00"/>
    <s v="Standard Class"/>
    <s v="SC-20680"/>
    <x v="649"/>
    <x v="2"/>
    <x v="0"/>
    <s v="Seattle"/>
    <x v="4"/>
    <n v="98105"/>
    <x v="1"/>
    <s v="FUR-FU-10003535"/>
    <x v="0"/>
    <x v="5"/>
    <x v="897"/>
    <x v="4465"/>
    <n v="3"/>
    <n v="0"/>
    <x v="5264"/>
    <x v="1"/>
    <x v="0"/>
    <n v="1"/>
    <n v="0.125"/>
  </r>
  <r>
    <x v="8373"/>
    <s v="CA-2018-152940"/>
    <x v="338"/>
    <d v="2018-11-13T00:00:00"/>
    <s v="First Class"/>
    <s v="RO-19780"/>
    <x v="197"/>
    <x v="0"/>
    <x v="0"/>
    <s v="San Francisco"/>
    <x v="1"/>
    <n v="94110"/>
    <x v="1"/>
    <s v="OFF-ST-10000352"/>
    <x v="1"/>
    <x v="4"/>
    <x v="1058"/>
    <x v="5422"/>
    <n v="1"/>
    <n v="0"/>
    <x v="6547"/>
    <x v="1"/>
    <x v="0"/>
    <n v="1"/>
    <n v="8.3333333333333329E-2"/>
  </r>
  <r>
    <x v="8374"/>
    <s v="CA-2017-158701"/>
    <x v="956"/>
    <d v="2017-01-10T00:00:00"/>
    <s v="Standard Class"/>
    <s v="JL-15175"/>
    <x v="311"/>
    <x v="2"/>
    <x v="0"/>
    <s v="San Francisco"/>
    <x v="1"/>
    <n v="94110"/>
    <x v="1"/>
    <s v="OFF-AP-10004859"/>
    <x v="1"/>
    <x v="9"/>
    <x v="930"/>
    <x v="5423"/>
    <n v="6"/>
    <n v="0"/>
    <x v="6548"/>
    <x v="1"/>
    <x v="0"/>
    <n v="0.5"/>
    <n v="0.14285714285714285"/>
  </r>
  <r>
    <x v="8375"/>
    <s v="CA-2017-158701"/>
    <x v="956"/>
    <d v="2017-01-10T00:00:00"/>
    <s v="Standard Class"/>
    <s v="JL-15175"/>
    <x v="311"/>
    <x v="2"/>
    <x v="0"/>
    <s v="San Francisco"/>
    <x v="1"/>
    <n v="94110"/>
    <x v="1"/>
    <s v="OFF-BI-10001294"/>
    <x v="1"/>
    <x v="8"/>
    <x v="673"/>
    <x v="5424"/>
    <n v="6"/>
    <n v="0.2"/>
    <x v="6549"/>
    <x v="1"/>
    <x v="0"/>
    <n v="0.5"/>
    <n v="0.14285714285714285"/>
  </r>
  <r>
    <x v="8376"/>
    <s v="CA-2019-156272"/>
    <x v="708"/>
    <d v="2019-03-27T00:00:00"/>
    <s v="Standard Class"/>
    <s v="PW-19030"/>
    <x v="463"/>
    <x v="1"/>
    <x v="0"/>
    <s v="Pompano Beach"/>
    <x v="2"/>
    <n v="33068"/>
    <x v="0"/>
    <s v="OFF-AP-10001242"/>
    <x v="1"/>
    <x v="9"/>
    <x v="1417"/>
    <x v="5425"/>
    <n v="1"/>
    <n v="0.2"/>
    <x v="6550"/>
    <x v="0"/>
    <x v="0"/>
    <n v="1"/>
    <n v="7.6923076923076927E-2"/>
  </r>
  <r>
    <x v="8377"/>
    <s v="CA-2017-162964"/>
    <x v="768"/>
    <d v="2017-11-18T00:00:00"/>
    <s v="Standard Class"/>
    <s v="MF-18250"/>
    <x v="751"/>
    <x v="1"/>
    <x v="0"/>
    <s v="Houston"/>
    <x v="5"/>
    <n v="77095"/>
    <x v="2"/>
    <s v="OFF-ST-10002344"/>
    <x v="1"/>
    <x v="4"/>
    <x v="865"/>
    <x v="1466"/>
    <n v="1"/>
    <n v="0.2"/>
    <x v="1545"/>
    <x v="2"/>
    <x v="0"/>
    <n v="0.33333333333333331"/>
    <n v="8.3333333333333329E-2"/>
  </r>
  <r>
    <x v="8378"/>
    <s v="CA-2017-162964"/>
    <x v="768"/>
    <d v="2017-11-18T00:00:00"/>
    <s v="Standard Class"/>
    <s v="MF-18250"/>
    <x v="751"/>
    <x v="1"/>
    <x v="0"/>
    <s v="Houston"/>
    <x v="5"/>
    <n v="77095"/>
    <x v="2"/>
    <s v="OFF-PA-10003349"/>
    <x v="1"/>
    <x v="10"/>
    <x v="220"/>
    <x v="12"/>
    <n v="3"/>
    <n v="0.2"/>
    <x v="906"/>
    <x v="2"/>
    <x v="0"/>
    <n v="0.33333333333333331"/>
    <n v="8.3333333333333329E-2"/>
  </r>
  <r>
    <x v="8379"/>
    <s v="CA-2017-162964"/>
    <x v="768"/>
    <d v="2017-11-18T00:00:00"/>
    <s v="Standard Class"/>
    <s v="MF-18250"/>
    <x v="751"/>
    <x v="1"/>
    <x v="0"/>
    <s v="Houston"/>
    <x v="5"/>
    <n v="77095"/>
    <x v="2"/>
    <s v="OFF-EN-10003055"/>
    <x v="1"/>
    <x v="12"/>
    <x v="882"/>
    <x v="5426"/>
    <n v="7"/>
    <n v="0.2"/>
    <x v="6551"/>
    <x v="2"/>
    <x v="0"/>
    <n v="0.33333333333333331"/>
    <n v="8.3333333333333329E-2"/>
  </r>
  <r>
    <x v="8380"/>
    <s v="CA-2016-103527"/>
    <x v="340"/>
    <d v="2016-09-14T00:00:00"/>
    <s v="Second Class"/>
    <s v="CC-12220"/>
    <x v="417"/>
    <x v="0"/>
    <x v="0"/>
    <s v="Chicago"/>
    <x v="10"/>
    <n v="60653"/>
    <x v="2"/>
    <s v="OFF-PA-10001622"/>
    <x v="1"/>
    <x v="10"/>
    <x v="702"/>
    <x v="3023"/>
    <n v="3"/>
    <n v="0.2"/>
    <x v="6552"/>
    <x v="2"/>
    <x v="0"/>
    <n v="1"/>
    <n v="4.5454545454545456E-2"/>
  </r>
  <r>
    <x v="8381"/>
    <s v="CA-2018-134544"/>
    <x v="716"/>
    <d v="2018-03-19T00:00:00"/>
    <s v="Second Class"/>
    <s v="AC-10660"/>
    <x v="663"/>
    <x v="0"/>
    <x v="0"/>
    <s v="San Francisco"/>
    <x v="1"/>
    <n v="94109"/>
    <x v="1"/>
    <s v="TEC-PH-10003800"/>
    <x v="2"/>
    <x v="7"/>
    <x v="509"/>
    <x v="560"/>
    <n v="2"/>
    <n v="0.2"/>
    <x v="569"/>
    <x v="1"/>
    <x v="0"/>
    <n v="1"/>
    <n v="0.16666666666666666"/>
  </r>
  <r>
    <x v="8382"/>
    <s v="CA-2018-163048"/>
    <x v="597"/>
    <d v="2018-02-15T00:00:00"/>
    <s v="Standard Class"/>
    <s v="MH-17440"/>
    <x v="775"/>
    <x v="1"/>
    <x v="0"/>
    <s v="Houston"/>
    <x v="5"/>
    <n v="77036"/>
    <x v="2"/>
    <s v="FUR-CH-10001270"/>
    <x v="0"/>
    <x v="1"/>
    <x v="860"/>
    <x v="5427"/>
    <n v="4"/>
    <n v="0.3"/>
    <x v="232"/>
    <x v="2"/>
    <x v="0"/>
    <n v="1"/>
    <n v="0.1111111111111111"/>
  </r>
  <r>
    <x v="8383"/>
    <s v="CA-2018-145135"/>
    <x v="491"/>
    <d v="2018-11-28T00:00:00"/>
    <s v="First Class"/>
    <s v="CD-12790"/>
    <x v="522"/>
    <x v="2"/>
    <x v="0"/>
    <s v="Shelton"/>
    <x v="29"/>
    <n v="6484"/>
    <x v="3"/>
    <s v="TEC-AC-10003447"/>
    <x v="2"/>
    <x v="11"/>
    <x v="806"/>
    <x v="1543"/>
    <n v="3"/>
    <n v="0"/>
    <x v="1630"/>
    <x v="3"/>
    <x v="0"/>
    <n v="0.5"/>
    <n v="6.6666666666666666E-2"/>
  </r>
  <r>
    <x v="8384"/>
    <s v="CA-2018-145135"/>
    <x v="491"/>
    <d v="2018-11-28T00:00:00"/>
    <s v="First Class"/>
    <s v="CD-12790"/>
    <x v="522"/>
    <x v="2"/>
    <x v="0"/>
    <s v="Shelton"/>
    <x v="29"/>
    <n v="6484"/>
    <x v="3"/>
    <s v="OFF-PA-10004285"/>
    <x v="1"/>
    <x v="10"/>
    <x v="1268"/>
    <x v="522"/>
    <n v="2"/>
    <n v="0"/>
    <x v="534"/>
    <x v="3"/>
    <x v="0"/>
    <n v="0.5"/>
    <n v="6.6666666666666666E-2"/>
  </r>
  <r>
    <x v="8385"/>
    <s v="CA-2019-137582"/>
    <x v="507"/>
    <d v="2019-09-08T00:00:00"/>
    <s v="Standard Class"/>
    <s v="CV-12805"/>
    <x v="51"/>
    <x v="1"/>
    <x v="0"/>
    <s v="Oakland"/>
    <x v="1"/>
    <n v="94601"/>
    <x v="1"/>
    <s v="OFF-BI-10001757"/>
    <x v="1"/>
    <x v="8"/>
    <x v="1167"/>
    <x v="929"/>
    <n v="3"/>
    <n v="0.2"/>
    <x v="5616"/>
    <x v="1"/>
    <x v="0"/>
    <n v="1"/>
    <n v="5.2631578947368418E-2"/>
  </r>
  <r>
    <x v="8386"/>
    <s v="CA-2017-149601"/>
    <x v="71"/>
    <d v="2017-06-03T00:00:00"/>
    <s v="Standard Class"/>
    <s v="TB-21625"/>
    <x v="577"/>
    <x v="0"/>
    <x v="0"/>
    <s v="Manchester"/>
    <x v="29"/>
    <n v="6040"/>
    <x v="3"/>
    <s v="OFF-ST-10001558"/>
    <x v="1"/>
    <x v="4"/>
    <x v="719"/>
    <x v="5428"/>
    <n v="1"/>
    <n v="0"/>
    <x v="6553"/>
    <x v="3"/>
    <x v="0"/>
    <n v="0.5"/>
    <n v="6.6666666666666666E-2"/>
  </r>
  <r>
    <x v="8387"/>
    <s v="CA-2017-149601"/>
    <x v="71"/>
    <d v="2017-06-03T00:00:00"/>
    <s v="Standard Class"/>
    <s v="TB-21625"/>
    <x v="577"/>
    <x v="0"/>
    <x v="0"/>
    <s v="Manchester"/>
    <x v="29"/>
    <n v="6040"/>
    <x v="3"/>
    <s v="OFF-ST-10001328"/>
    <x v="1"/>
    <x v="4"/>
    <x v="178"/>
    <x v="3477"/>
    <n v="5"/>
    <n v="0"/>
    <x v="3952"/>
    <x v="3"/>
    <x v="0"/>
    <n v="0.5"/>
    <n v="6.6666666666666666E-2"/>
  </r>
  <r>
    <x v="8388"/>
    <s v="CA-2016-139423"/>
    <x v="301"/>
    <d v="2016-11-05T00:00:00"/>
    <s v="Standard Class"/>
    <s v="DG-13300"/>
    <x v="375"/>
    <x v="1"/>
    <x v="0"/>
    <s v="Orange"/>
    <x v="30"/>
    <n v="7050"/>
    <x v="3"/>
    <s v="OFF-AP-10004708"/>
    <x v="1"/>
    <x v="9"/>
    <x v="513"/>
    <x v="566"/>
    <n v="2"/>
    <n v="0"/>
    <x v="575"/>
    <x v="3"/>
    <x v="0"/>
    <n v="1"/>
    <n v="0.125"/>
  </r>
  <r>
    <x v="8389"/>
    <s v="CA-2018-102596"/>
    <x v="797"/>
    <d v="2018-12-30T00:00:00"/>
    <s v="First Class"/>
    <s v="RD-19810"/>
    <x v="279"/>
    <x v="2"/>
    <x v="0"/>
    <s v="Akron"/>
    <x v="24"/>
    <n v="44312"/>
    <x v="3"/>
    <s v="OFF-FA-10000621"/>
    <x v="1"/>
    <x v="13"/>
    <x v="110"/>
    <x v="5429"/>
    <n v="6"/>
    <n v="0.2"/>
    <x v="6554"/>
    <x v="3"/>
    <x v="0"/>
    <n v="1"/>
    <n v="6.25E-2"/>
  </r>
  <r>
    <x v="8390"/>
    <s v="CA-2019-153227"/>
    <x v="769"/>
    <d v="2019-12-06T00:00:00"/>
    <s v="First Class"/>
    <s v="CS-12250"/>
    <x v="294"/>
    <x v="1"/>
    <x v="0"/>
    <s v="Los Angeles"/>
    <x v="1"/>
    <n v="90032"/>
    <x v="1"/>
    <s v="OFF-PA-10001838"/>
    <x v="1"/>
    <x v="10"/>
    <x v="1008"/>
    <x v="2722"/>
    <n v="2"/>
    <n v="0"/>
    <x v="3975"/>
    <x v="1"/>
    <x v="0"/>
    <n v="1"/>
    <n v="3.5714285714285712E-2"/>
  </r>
  <r>
    <x v="8391"/>
    <s v="CA-2019-110625"/>
    <x v="331"/>
    <d v="2019-12-30T00:00:00"/>
    <s v="Standard Class"/>
    <s v="JB-16045"/>
    <x v="674"/>
    <x v="2"/>
    <x v="0"/>
    <s v="Danbury"/>
    <x v="29"/>
    <n v="6810"/>
    <x v="3"/>
    <s v="FUR-FU-10001473"/>
    <x v="0"/>
    <x v="5"/>
    <x v="993"/>
    <x v="1302"/>
    <n v="2"/>
    <n v="0"/>
    <x v="1357"/>
    <x v="3"/>
    <x v="0"/>
    <n v="1"/>
    <n v="0.1111111111111111"/>
  </r>
  <r>
    <x v="8392"/>
    <s v="CA-2018-142594"/>
    <x v="49"/>
    <d v="2018-12-06T00:00:00"/>
    <s v="Second Class"/>
    <s v="EJ-14155"/>
    <x v="412"/>
    <x v="0"/>
    <x v="0"/>
    <s v="Franklin"/>
    <x v="31"/>
    <n v="2038"/>
    <x v="3"/>
    <s v="TEC-PH-10000193"/>
    <x v="2"/>
    <x v="7"/>
    <x v="1664"/>
    <x v="4856"/>
    <n v="3"/>
    <n v="0"/>
    <x v="5793"/>
    <x v="3"/>
    <x v="0"/>
    <n v="0.25"/>
    <n v="0.125"/>
  </r>
  <r>
    <x v="8393"/>
    <s v="CA-2018-142594"/>
    <x v="49"/>
    <d v="2018-12-06T00:00:00"/>
    <s v="Second Class"/>
    <s v="EJ-14155"/>
    <x v="412"/>
    <x v="0"/>
    <x v="0"/>
    <s v="Franklin"/>
    <x v="31"/>
    <n v="2038"/>
    <x v="3"/>
    <s v="FUR-FU-10002045"/>
    <x v="0"/>
    <x v="5"/>
    <x v="1365"/>
    <x v="4818"/>
    <n v="5"/>
    <n v="0"/>
    <x v="5741"/>
    <x v="3"/>
    <x v="0"/>
    <n v="0.25"/>
    <n v="0.125"/>
  </r>
  <r>
    <x v="8394"/>
    <s v="CA-2018-142594"/>
    <x v="49"/>
    <d v="2018-12-06T00:00:00"/>
    <s v="Second Class"/>
    <s v="EJ-14155"/>
    <x v="412"/>
    <x v="0"/>
    <x v="0"/>
    <s v="Franklin"/>
    <x v="31"/>
    <n v="2038"/>
    <x v="3"/>
    <s v="OFF-AP-10002945"/>
    <x v="1"/>
    <x v="9"/>
    <x v="228"/>
    <x v="3352"/>
    <n v="3"/>
    <n v="0"/>
    <x v="3786"/>
    <x v="3"/>
    <x v="0"/>
    <n v="0.25"/>
    <n v="0.125"/>
  </r>
  <r>
    <x v="8395"/>
    <s v="CA-2018-142594"/>
    <x v="49"/>
    <d v="2018-12-06T00:00:00"/>
    <s v="Second Class"/>
    <s v="EJ-14155"/>
    <x v="412"/>
    <x v="0"/>
    <x v="0"/>
    <s v="Franklin"/>
    <x v="31"/>
    <n v="2038"/>
    <x v="3"/>
    <s v="FUR-TA-10001095"/>
    <x v="0"/>
    <x v="3"/>
    <x v="616"/>
    <x v="5430"/>
    <n v="3"/>
    <n v="0.3"/>
    <x v="6555"/>
    <x v="3"/>
    <x v="0"/>
    <n v="0.25"/>
    <n v="0.125"/>
  </r>
  <r>
    <x v="8396"/>
    <s v="CA-2016-152254"/>
    <x v="479"/>
    <d v="2016-06-30T00:00:00"/>
    <s v="Same Day"/>
    <s v="BD-11620"/>
    <x v="379"/>
    <x v="0"/>
    <x v="0"/>
    <s v="Wilmington"/>
    <x v="3"/>
    <n v="28403"/>
    <x v="0"/>
    <s v="OFF-PA-10001144"/>
    <x v="1"/>
    <x v="10"/>
    <x v="163"/>
    <x v="5431"/>
    <n v="7"/>
    <n v="0.2"/>
    <x v="6556"/>
    <x v="0"/>
    <x v="0"/>
    <n v="1"/>
    <n v="0.125"/>
  </r>
  <r>
    <x v="8397"/>
    <s v="US-2016-120236"/>
    <x v="1010"/>
    <d v="2016-09-04T00:00:00"/>
    <s v="First Class"/>
    <s v="MR-17545"/>
    <x v="280"/>
    <x v="2"/>
    <x v="0"/>
    <s v="Houston"/>
    <x v="5"/>
    <n v="77095"/>
    <x v="2"/>
    <s v="OFF-BI-10004099"/>
    <x v="1"/>
    <x v="8"/>
    <x v="1725"/>
    <x v="5432"/>
    <n v="5"/>
    <n v="0.8"/>
    <x v="6557"/>
    <x v="2"/>
    <x v="0"/>
    <n v="1"/>
    <n v="0.16666666666666666"/>
  </r>
  <r>
    <x v="8398"/>
    <s v="CA-2019-120061"/>
    <x v="808"/>
    <d v="2019-11-07T00:00:00"/>
    <s v="Second Class"/>
    <s v="SR-20425"/>
    <x v="676"/>
    <x v="2"/>
    <x v="0"/>
    <s v="Springfield"/>
    <x v="24"/>
    <n v="45503"/>
    <x v="3"/>
    <s v="FUR-CH-10001973"/>
    <x v="0"/>
    <x v="1"/>
    <x v="905"/>
    <x v="1177"/>
    <n v="2"/>
    <n v="0.3"/>
    <x v="5825"/>
    <x v="3"/>
    <x v="0"/>
    <n v="1"/>
    <n v="0.1111111111111111"/>
  </r>
  <r>
    <x v="8399"/>
    <s v="CA-2017-133837"/>
    <x v="657"/>
    <d v="2017-04-18T00:00:00"/>
    <s v="Standard Class"/>
    <s v="TH-21100"/>
    <x v="513"/>
    <x v="0"/>
    <x v="0"/>
    <s v="Glendale"/>
    <x v="16"/>
    <n v="85301"/>
    <x v="1"/>
    <s v="OFF-ST-10000344"/>
    <x v="1"/>
    <x v="4"/>
    <x v="1022"/>
    <x v="1356"/>
    <n v="1"/>
    <n v="0.2"/>
    <x v="1420"/>
    <x v="1"/>
    <x v="0"/>
    <n v="1"/>
    <n v="0.14285714285714285"/>
  </r>
  <r>
    <x v="8400"/>
    <s v="CA-2017-110814"/>
    <x v="901"/>
    <d v="2017-12-09T00:00:00"/>
    <s v="Second Class"/>
    <s v="BD-11635"/>
    <x v="631"/>
    <x v="0"/>
    <x v="0"/>
    <s v="New York City"/>
    <x v="15"/>
    <n v="10009"/>
    <x v="3"/>
    <s v="OFF-BI-10002026"/>
    <x v="1"/>
    <x v="8"/>
    <x v="912"/>
    <x v="2656"/>
    <n v="5"/>
    <n v="0.2"/>
    <x v="2931"/>
    <x v="3"/>
    <x v="1"/>
    <n v="0.33333333333333331"/>
    <n v="0.2"/>
  </r>
  <r>
    <x v="8401"/>
    <s v="CA-2017-110814"/>
    <x v="901"/>
    <d v="2017-12-09T00:00:00"/>
    <s v="Second Class"/>
    <s v="BD-11635"/>
    <x v="631"/>
    <x v="0"/>
    <x v="0"/>
    <s v="New York City"/>
    <x v="15"/>
    <n v="10009"/>
    <x v="3"/>
    <s v="FUR-CH-10003535"/>
    <x v="0"/>
    <x v="1"/>
    <x v="1522"/>
    <x v="5433"/>
    <n v="3"/>
    <n v="0.1"/>
    <x v="6558"/>
    <x v="3"/>
    <x v="1"/>
    <n v="0.33333333333333331"/>
    <n v="0.2"/>
  </r>
  <r>
    <x v="8402"/>
    <s v="CA-2017-110814"/>
    <x v="901"/>
    <d v="2017-12-09T00:00:00"/>
    <s v="Second Class"/>
    <s v="BD-11635"/>
    <x v="631"/>
    <x v="0"/>
    <x v="0"/>
    <s v="New York City"/>
    <x v="15"/>
    <n v="10009"/>
    <x v="3"/>
    <s v="OFF-PA-10004156"/>
    <x v="1"/>
    <x v="10"/>
    <x v="750"/>
    <x v="5434"/>
    <n v="2"/>
    <n v="0"/>
    <x v="6559"/>
    <x v="3"/>
    <x v="1"/>
    <n v="0.33333333333333331"/>
    <n v="0.2"/>
  </r>
  <r>
    <x v="8403"/>
    <s v="CA-2018-154067"/>
    <x v="854"/>
    <d v="2018-02-07T00:00:00"/>
    <s v="Standard Class"/>
    <s v="SM-20950"/>
    <x v="416"/>
    <x v="1"/>
    <x v="0"/>
    <s v="Los Angeles"/>
    <x v="1"/>
    <n v="90036"/>
    <x v="1"/>
    <s v="OFF-PA-10002254"/>
    <x v="1"/>
    <x v="10"/>
    <x v="146"/>
    <x v="151"/>
    <n v="4"/>
    <n v="0"/>
    <x v="153"/>
    <x v="1"/>
    <x v="0"/>
    <n v="1"/>
    <n v="4.5454545454545456E-2"/>
  </r>
  <r>
    <x v="8404"/>
    <s v="CA-2019-140480"/>
    <x v="141"/>
    <d v="2019-07-12T00:00:00"/>
    <s v="Standard Class"/>
    <s v="HE-14800"/>
    <x v="785"/>
    <x v="1"/>
    <x v="0"/>
    <s v="Newark"/>
    <x v="13"/>
    <n v="19711"/>
    <x v="3"/>
    <s v="FUR-FU-10003247"/>
    <x v="0"/>
    <x v="5"/>
    <x v="1465"/>
    <x v="202"/>
    <n v="4"/>
    <n v="0"/>
    <x v="204"/>
    <x v="3"/>
    <x v="0"/>
    <n v="0.2"/>
    <n v="9.0909090909090912E-2"/>
  </r>
  <r>
    <x v="8405"/>
    <s v="CA-2019-140480"/>
    <x v="141"/>
    <d v="2019-07-12T00:00:00"/>
    <s v="Standard Class"/>
    <s v="HE-14800"/>
    <x v="785"/>
    <x v="1"/>
    <x v="0"/>
    <s v="Newark"/>
    <x v="13"/>
    <n v="19711"/>
    <x v="3"/>
    <s v="TEC-AC-10002473"/>
    <x v="2"/>
    <x v="11"/>
    <x v="720"/>
    <x v="5435"/>
    <n v="5"/>
    <n v="0"/>
    <x v="6560"/>
    <x v="3"/>
    <x v="0"/>
    <n v="0.2"/>
    <n v="9.0909090909090912E-2"/>
  </r>
  <r>
    <x v="8406"/>
    <s v="CA-2019-140480"/>
    <x v="141"/>
    <d v="2019-07-12T00:00:00"/>
    <s v="Standard Class"/>
    <s v="HE-14800"/>
    <x v="785"/>
    <x v="1"/>
    <x v="0"/>
    <s v="Newark"/>
    <x v="13"/>
    <n v="19711"/>
    <x v="3"/>
    <s v="FUR-FU-10001057"/>
    <x v="0"/>
    <x v="5"/>
    <x v="1791"/>
    <x v="372"/>
    <n v="2"/>
    <n v="0"/>
    <x v="6561"/>
    <x v="3"/>
    <x v="0"/>
    <n v="0.2"/>
    <n v="9.0909090909090912E-2"/>
  </r>
  <r>
    <x v="8407"/>
    <s v="CA-2019-140480"/>
    <x v="141"/>
    <d v="2019-07-12T00:00:00"/>
    <s v="Standard Class"/>
    <s v="HE-14800"/>
    <x v="785"/>
    <x v="1"/>
    <x v="0"/>
    <s v="Newark"/>
    <x v="13"/>
    <n v="19711"/>
    <x v="3"/>
    <s v="OFF-AR-10001419"/>
    <x v="1"/>
    <x v="6"/>
    <x v="1015"/>
    <x v="1316"/>
    <n v="7"/>
    <n v="0"/>
    <x v="6562"/>
    <x v="3"/>
    <x v="0"/>
    <n v="0.2"/>
    <n v="9.0909090909090912E-2"/>
  </r>
  <r>
    <x v="8408"/>
    <s v="CA-2019-140480"/>
    <x v="141"/>
    <d v="2019-07-12T00:00:00"/>
    <s v="Standard Class"/>
    <s v="HE-14800"/>
    <x v="785"/>
    <x v="1"/>
    <x v="0"/>
    <s v="Newark"/>
    <x v="13"/>
    <n v="19711"/>
    <x v="3"/>
    <s v="OFF-AR-10004010"/>
    <x v="1"/>
    <x v="6"/>
    <x v="1743"/>
    <x v="5368"/>
    <n v="5"/>
    <n v="0"/>
    <x v="6563"/>
    <x v="3"/>
    <x v="0"/>
    <n v="0.2"/>
    <n v="9.0909090909090912E-2"/>
  </r>
  <r>
    <x v="8409"/>
    <s v="CA-2017-134082"/>
    <x v="555"/>
    <d v="2017-12-17T00:00:00"/>
    <s v="Standard Class"/>
    <s v="JK-15640"/>
    <x v="82"/>
    <x v="2"/>
    <x v="0"/>
    <s v="San Bernardino"/>
    <x v="1"/>
    <n v="92404"/>
    <x v="1"/>
    <s v="OFF-BI-10004230"/>
    <x v="1"/>
    <x v="8"/>
    <x v="655"/>
    <x v="5436"/>
    <n v="4"/>
    <n v="0.2"/>
    <x v="6564"/>
    <x v="1"/>
    <x v="0"/>
    <n v="1"/>
    <n v="8.3333333333333329E-2"/>
  </r>
  <r>
    <x v="8410"/>
    <s v="CA-2018-130820"/>
    <x v="625"/>
    <d v="2018-11-15T00:00:00"/>
    <s v="Same Day"/>
    <s v="ON-18715"/>
    <x v="21"/>
    <x v="1"/>
    <x v="0"/>
    <s v="Burlington"/>
    <x v="3"/>
    <n v="27217"/>
    <x v="0"/>
    <s v="FUR-TA-10001768"/>
    <x v="0"/>
    <x v="3"/>
    <x v="114"/>
    <x v="5437"/>
    <n v="4"/>
    <n v="0.4"/>
    <x v="6565"/>
    <x v="0"/>
    <x v="0"/>
    <n v="1"/>
    <n v="6.6666666666666666E-2"/>
  </r>
  <r>
    <x v="8411"/>
    <s v="CA-2018-159765"/>
    <x v="195"/>
    <d v="2018-05-12T00:00:00"/>
    <s v="Second Class"/>
    <s v="TH-21100"/>
    <x v="513"/>
    <x v="0"/>
    <x v="0"/>
    <s v="Salem"/>
    <x v="17"/>
    <n v="24153"/>
    <x v="0"/>
    <s v="OFF-AR-10003514"/>
    <x v="1"/>
    <x v="6"/>
    <x v="182"/>
    <x v="5438"/>
    <n v="7"/>
    <n v="0"/>
    <x v="6566"/>
    <x v="0"/>
    <x v="0"/>
    <n v="1"/>
    <n v="0.14285714285714285"/>
  </r>
  <r>
    <x v="8412"/>
    <s v="CA-2019-132290"/>
    <x v="434"/>
    <d v="2019-03-14T00:00:00"/>
    <s v="Standard Class"/>
    <s v="MD-17350"/>
    <x v="198"/>
    <x v="0"/>
    <x v="0"/>
    <s v="Dallas"/>
    <x v="5"/>
    <n v="75217"/>
    <x v="2"/>
    <s v="FUR-TA-10002228"/>
    <x v="0"/>
    <x v="3"/>
    <x v="601"/>
    <x v="5439"/>
    <n v="4"/>
    <n v="0.3"/>
    <x v="6567"/>
    <x v="2"/>
    <x v="0"/>
    <n v="1"/>
    <n v="5.8823529411764705E-2"/>
  </r>
  <r>
    <x v="8413"/>
    <s v="CA-2018-147109"/>
    <x v="907"/>
    <d v="2018-12-21T00:00:00"/>
    <s v="Standard Class"/>
    <s v="AH-10075"/>
    <x v="340"/>
    <x v="1"/>
    <x v="0"/>
    <s v="Arlington"/>
    <x v="5"/>
    <n v="76017"/>
    <x v="2"/>
    <s v="OFF-PA-10001972"/>
    <x v="1"/>
    <x v="10"/>
    <x v="1178"/>
    <x v="5440"/>
    <n v="10"/>
    <n v="0.2"/>
    <x v="6568"/>
    <x v="2"/>
    <x v="0"/>
    <n v="0.5"/>
    <n v="0.05"/>
  </r>
  <r>
    <x v="8414"/>
    <s v="CA-2018-147109"/>
    <x v="907"/>
    <d v="2018-12-21T00:00:00"/>
    <s v="Standard Class"/>
    <s v="AH-10075"/>
    <x v="340"/>
    <x v="1"/>
    <x v="0"/>
    <s v="Arlington"/>
    <x v="5"/>
    <n v="76017"/>
    <x v="2"/>
    <s v="TEC-AC-10002942"/>
    <x v="2"/>
    <x v="11"/>
    <x v="1606"/>
    <x v="5441"/>
    <n v="3"/>
    <n v="0.2"/>
    <x v="6569"/>
    <x v="2"/>
    <x v="0"/>
    <n v="0.5"/>
    <n v="0.05"/>
  </r>
  <r>
    <x v="8415"/>
    <s v="CA-2019-107265"/>
    <x v="1191"/>
    <d v="2019-04-12T00:00:00"/>
    <s v="Standard Class"/>
    <s v="ML-17755"/>
    <x v="529"/>
    <x v="2"/>
    <x v="0"/>
    <s v="Marion"/>
    <x v="23"/>
    <n v="52302"/>
    <x v="2"/>
    <s v="OFF-PA-10000474"/>
    <x v="1"/>
    <x v="10"/>
    <x v="33"/>
    <x v="1938"/>
    <n v="3"/>
    <n v="0"/>
    <x v="2086"/>
    <x v="2"/>
    <x v="0"/>
    <n v="1"/>
    <n v="7.6923076923076927E-2"/>
  </r>
  <r>
    <x v="8416"/>
    <s v="CA-2019-118199"/>
    <x v="1188"/>
    <d v="2019-05-11T00:00:00"/>
    <s v="First Class"/>
    <s v="LB-16795"/>
    <x v="697"/>
    <x v="2"/>
    <x v="0"/>
    <s v="Seattle"/>
    <x v="4"/>
    <n v="98105"/>
    <x v="1"/>
    <s v="OFF-BI-10004330"/>
    <x v="1"/>
    <x v="8"/>
    <x v="803"/>
    <x v="5442"/>
    <n v="5"/>
    <n v="0.2"/>
    <x v="6570"/>
    <x v="1"/>
    <x v="0"/>
    <n v="0.2"/>
    <n v="4.1666666666666664E-2"/>
  </r>
  <r>
    <x v="8417"/>
    <s v="CA-2019-118199"/>
    <x v="1188"/>
    <d v="2019-05-11T00:00:00"/>
    <s v="First Class"/>
    <s v="LB-16795"/>
    <x v="697"/>
    <x v="2"/>
    <x v="0"/>
    <s v="Seattle"/>
    <x v="4"/>
    <n v="98105"/>
    <x v="1"/>
    <s v="OFF-ST-10000604"/>
    <x v="1"/>
    <x v="4"/>
    <x v="54"/>
    <x v="1464"/>
    <n v="3"/>
    <n v="0"/>
    <x v="1543"/>
    <x v="1"/>
    <x v="0"/>
    <n v="0.2"/>
    <n v="4.1666666666666664E-2"/>
  </r>
  <r>
    <x v="8418"/>
    <s v="CA-2019-118199"/>
    <x v="1188"/>
    <d v="2019-05-11T00:00:00"/>
    <s v="First Class"/>
    <s v="LB-16795"/>
    <x v="697"/>
    <x v="2"/>
    <x v="0"/>
    <s v="Seattle"/>
    <x v="4"/>
    <n v="98105"/>
    <x v="1"/>
    <s v="FUR-TA-10004154"/>
    <x v="0"/>
    <x v="3"/>
    <x v="737"/>
    <x v="5443"/>
    <n v="1"/>
    <n v="0"/>
    <x v="6571"/>
    <x v="1"/>
    <x v="0"/>
    <n v="0.2"/>
    <n v="4.1666666666666664E-2"/>
  </r>
  <r>
    <x v="8419"/>
    <s v="CA-2019-118199"/>
    <x v="1188"/>
    <d v="2019-05-11T00:00:00"/>
    <s v="First Class"/>
    <s v="LB-16795"/>
    <x v="697"/>
    <x v="2"/>
    <x v="0"/>
    <s v="Seattle"/>
    <x v="4"/>
    <n v="98105"/>
    <x v="1"/>
    <s v="OFF-ST-10000636"/>
    <x v="1"/>
    <x v="4"/>
    <x v="1753"/>
    <x v="5224"/>
    <n v="4"/>
    <n v="0"/>
    <x v="6283"/>
    <x v="1"/>
    <x v="0"/>
    <n v="0.2"/>
    <n v="4.1666666666666664E-2"/>
  </r>
  <r>
    <x v="8420"/>
    <s v="CA-2019-118199"/>
    <x v="1188"/>
    <d v="2019-05-11T00:00:00"/>
    <s v="First Class"/>
    <s v="LB-16795"/>
    <x v="697"/>
    <x v="2"/>
    <x v="0"/>
    <s v="Seattle"/>
    <x v="4"/>
    <n v="98105"/>
    <x v="1"/>
    <s v="TEC-AC-10004171"/>
    <x v="2"/>
    <x v="11"/>
    <x v="1321"/>
    <x v="1664"/>
    <n v="2"/>
    <n v="0"/>
    <x v="6572"/>
    <x v="1"/>
    <x v="0"/>
    <n v="0.2"/>
    <n v="4.1666666666666664E-2"/>
  </r>
  <r>
    <x v="8421"/>
    <s v="CA-2019-150091"/>
    <x v="386"/>
    <d v="2019-10-16T00:00:00"/>
    <s v="Standard Class"/>
    <s v="NP-18670"/>
    <x v="73"/>
    <x v="0"/>
    <x v="0"/>
    <s v="Lakewood"/>
    <x v="30"/>
    <n v="8701"/>
    <x v="3"/>
    <s v="TEC-AC-10002167"/>
    <x v="2"/>
    <x v="11"/>
    <x v="46"/>
    <x v="47"/>
    <n v="3"/>
    <n v="0"/>
    <x v="47"/>
    <x v="3"/>
    <x v="0"/>
    <n v="0.25"/>
    <n v="0.1"/>
  </r>
  <r>
    <x v="8422"/>
    <s v="CA-2019-150091"/>
    <x v="386"/>
    <d v="2019-10-16T00:00:00"/>
    <s v="Standard Class"/>
    <s v="NP-18670"/>
    <x v="73"/>
    <x v="0"/>
    <x v="0"/>
    <s v="Lakewood"/>
    <x v="30"/>
    <n v="8701"/>
    <x v="3"/>
    <s v="OFF-FA-10000621"/>
    <x v="1"/>
    <x v="13"/>
    <x v="110"/>
    <x v="1511"/>
    <n v="5"/>
    <n v="0"/>
    <x v="6573"/>
    <x v="3"/>
    <x v="0"/>
    <n v="0.25"/>
    <n v="0.1"/>
  </r>
  <r>
    <x v="8423"/>
    <s v="CA-2019-150091"/>
    <x v="386"/>
    <d v="2019-10-16T00:00:00"/>
    <s v="Standard Class"/>
    <s v="NP-18670"/>
    <x v="73"/>
    <x v="0"/>
    <x v="0"/>
    <s v="Lakewood"/>
    <x v="30"/>
    <n v="8701"/>
    <x v="3"/>
    <s v="FUR-FU-10004053"/>
    <x v="0"/>
    <x v="5"/>
    <x v="1642"/>
    <x v="586"/>
    <n v="2"/>
    <n v="0"/>
    <x v="6574"/>
    <x v="3"/>
    <x v="0"/>
    <n v="0.25"/>
    <n v="0.1"/>
  </r>
  <r>
    <x v="8424"/>
    <s v="CA-2019-150091"/>
    <x v="386"/>
    <d v="2019-10-16T00:00:00"/>
    <s v="Standard Class"/>
    <s v="NP-18670"/>
    <x v="73"/>
    <x v="0"/>
    <x v="0"/>
    <s v="Lakewood"/>
    <x v="30"/>
    <n v="8701"/>
    <x v="3"/>
    <s v="FUR-BO-10003404"/>
    <x v="0"/>
    <x v="0"/>
    <x v="1385"/>
    <x v="5444"/>
    <n v="5"/>
    <n v="0"/>
    <x v="6575"/>
    <x v="3"/>
    <x v="0"/>
    <n v="0.25"/>
    <n v="0.1"/>
  </r>
  <r>
    <x v="8425"/>
    <s v="CA-2018-137652"/>
    <x v="770"/>
    <d v="2018-08-30T00:00:00"/>
    <s v="First Class"/>
    <s v="EB-13750"/>
    <x v="494"/>
    <x v="1"/>
    <x v="0"/>
    <s v="Cincinnati"/>
    <x v="24"/>
    <n v="45231"/>
    <x v="3"/>
    <s v="OFF-BI-10004099"/>
    <x v="1"/>
    <x v="8"/>
    <x v="1725"/>
    <x v="5445"/>
    <n v="8"/>
    <n v="0.7"/>
    <x v="6576"/>
    <x v="3"/>
    <x v="0"/>
    <n v="1"/>
    <n v="0.05"/>
  </r>
  <r>
    <x v="8426"/>
    <s v="CA-2017-128356"/>
    <x v="653"/>
    <d v="2017-10-07T00:00:00"/>
    <s v="Standard Class"/>
    <s v="RP-19390"/>
    <x v="261"/>
    <x v="0"/>
    <x v="0"/>
    <s v="Thornton"/>
    <x v="22"/>
    <n v="80229"/>
    <x v="1"/>
    <s v="OFF-SU-10004290"/>
    <x v="1"/>
    <x v="14"/>
    <x v="1827"/>
    <x v="5446"/>
    <n v="2"/>
    <n v="0.2"/>
    <x v="6577"/>
    <x v="1"/>
    <x v="0"/>
    <n v="1"/>
    <n v="0.04"/>
  </r>
  <r>
    <x v="8427"/>
    <s v="CA-2019-167017"/>
    <x v="51"/>
    <d v="2019-11-25T00:00:00"/>
    <s v="First Class"/>
    <s v="DC-12850"/>
    <x v="419"/>
    <x v="0"/>
    <x v="0"/>
    <s v="Roseville"/>
    <x v="12"/>
    <n v="48066"/>
    <x v="2"/>
    <s v="OFF-SU-10001935"/>
    <x v="1"/>
    <x v="14"/>
    <x v="327"/>
    <x v="1009"/>
    <n v="2"/>
    <n v="0"/>
    <x v="6578"/>
    <x v="2"/>
    <x v="0"/>
    <n v="1"/>
    <n v="5.5555555555555552E-2"/>
  </r>
  <r>
    <x v="8428"/>
    <s v="US-2019-132220"/>
    <x v="105"/>
    <d v="2019-11-16T00:00:00"/>
    <s v="Standard Class"/>
    <s v="DJ-13510"/>
    <x v="137"/>
    <x v="1"/>
    <x v="0"/>
    <s v="Tempe"/>
    <x v="16"/>
    <n v="85281"/>
    <x v="1"/>
    <s v="TEC-AC-10004227"/>
    <x v="2"/>
    <x v="11"/>
    <x v="1409"/>
    <x v="5447"/>
    <n v="6"/>
    <n v="0.2"/>
    <x v="6579"/>
    <x v="1"/>
    <x v="0"/>
    <n v="1"/>
    <n v="7.6923076923076927E-2"/>
  </r>
  <r>
    <x v="8429"/>
    <s v="CA-2018-118129"/>
    <x v="1054"/>
    <d v="2018-12-21T00:00:00"/>
    <s v="Second Class"/>
    <s v="CL-12565"/>
    <x v="52"/>
    <x v="0"/>
    <x v="0"/>
    <s v="Reading"/>
    <x v="9"/>
    <n v="19601"/>
    <x v="3"/>
    <s v="FUR-FU-10004904"/>
    <x v="0"/>
    <x v="5"/>
    <x v="1589"/>
    <x v="5448"/>
    <n v="5"/>
    <n v="0.2"/>
    <x v="6580"/>
    <x v="3"/>
    <x v="0"/>
    <n v="1"/>
    <n v="3.5714285714285712E-2"/>
  </r>
  <r>
    <x v="8430"/>
    <s v="US-2016-113124"/>
    <x v="809"/>
    <d v="2016-04-05T00:00:00"/>
    <s v="Standard Class"/>
    <s v="NC-18340"/>
    <x v="396"/>
    <x v="0"/>
    <x v="0"/>
    <s v="Apple Valley"/>
    <x v="11"/>
    <n v="55124"/>
    <x v="2"/>
    <s v="OFF-ST-10001511"/>
    <x v="1"/>
    <x v="4"/>
    <x v="556"/>
    <x v="2396"/>
    <n v="2"/>
    <n v="0"/>
    <x v="2608"/>
    <x v="2"/>
    <x v="0"/>
    <n v="1"/>
    <n v="5.8823529411764705E-2"/>
  </r>
  <r>
    <x v="8431"/>
    <s v="CA-2019-155621"/>
    <x v="1183"/>
    <d v="2019-11-13T00:00:00"/>
    <s v="Standard Class"/>
    <s v="KN-16450"/>
    <x v="634"/>
    <x v="1"/>
    <x v="0"/>
    <s v="Baltimore"/>
    <x v="39"/>
    <n v="21215"/>
    <x v="3"/>
    <s v="FUR-FU-10003535"/>
    <x v="0"/>
    <x v="5"/>
    <x v="897"/>
    <x v="5449"/>
    <n v="10"/>
    <n v="0"/>
    <x v="6581"/>
    <x v="3"/>
    <x v="0"/>
    <n v="1"/>
    <n v="0.125"/>
  </r>
  <r>
    <x v="8432"/>
    <s v="US-2016-127635"/>
    <x v="80"/>
    <d v="2016-09-18T00:00:00"/>
    <s v="Second Class"/>
    <s v="SC-20260"/>
    <x v="609"/>
    <x v="1"/>
    <x v="0"/>
    <s v="Corpus Christi"/>
    <x v="5"/>
    <n v="78415"/>
    <x v="2"/>
    <s v="OFF-FA-10000053"/>
    <x v="1"/>
    <x v="13"/>
    <x v="962"/>
    <x v="192"/>
    <n v="4"/>
    <n v="0.2"/>
    <x v="6582"/>
    <x v="2"/>
    <x v="0"/>
    <n v="0.25"/>
    <n v="5.5555555555555552E-2"/>
  </r>
  <r>
    <x v="8433"/>
    <s v="US-2016-127635"/>
    <x v="80"/>
    <d v="2016-09-18T00:00:00"/>
    <s v="Second Class"/>
    <s v="SC-20260"/>
    <x v="609"/>
    <x v="1"/>
    <x v="0"/>
    <s v="Corpus Christi"/>
    <x v="5"/>
    <n v="78415"/>
    <x v="2"/>
    <s v="OFF-PA-10004610"/>
    <x v="1"/>
    <x v="10"/>
    <x v="1520"/>
    <x v="1312"/>
    <n v="2"/>
    <n v="0.2"/>
    <x v="2997"/>
    <x v="2"/>
    <x v="0"/>
    <n v="0.25"/>
    <n v="5.5555555555555552E-2"/>
  </r>
  <r>
    <x v="8434"/>
    <s v="US-2016-127635"/>
    <x v="80"/>
    <d v="2016-09-18T00:00:00"/>
    <s v="Second Class"/>
    <s v="SC-20260"/>
    <x v="609"/>
    <x v="1"/>
    <x v="0"/>
    <s v="Corpus Christi"/>
    <x v="5"/>
    <n v="78415"/>
    <x v="2"/>
    <s v="FUR-FU-10000550"/>
    <x v="0"/>
    <x v="5"/>
    <x v="1454"/>
    <x v="745"/>
    <n v="5"/>
    <n v="0.6"/>
    <x v="6583"/>
    <x v="2"/>
    <x v="0"/>
    <n v="0.25"/>
    <n v="5.5555555555555552E-2"/>
  </r>
  <r>
    <x v="8435"/>
    <s v="US-2016-127635"/>
    <x v="80"/>
    <d v="2016-09-18T00:00:00"/>
    <s v="Second Class"/>
    <s v="SC-20260"/>
    <x v="609"/>
    <x v="1"/>
    <x v="0"/>
    <s v="Corpus Christi"/>
    <x v="5"/>
    <n v="78415"/>
    <x v="2"/>
    <s v="OFF-BI-10001721"/>
    <x v="1"/>
    <x v="8"/>
    <x v="94"/>
    <x v="5450"/>
    <n v="2"/>
    <n v="0.8"/>
    <x v="6584"/>
    <x v="2"/>
    <x v="0"/>
    <n v="0.25"/>
    <n v="5.5555555555555552E-2"/>
  </r>
  <r>
    <x v="8436"/>
    <s v="CA-2017-151470"/>
    <x v="1181"/>
    <d v="2017-09-26T00:00:00"/>
    <s v="Standard Class"/>
    <s v="AM-10705"/>
    <x v="562"/>
    <x v="0"/>
    <x v="0"/>
    <s v="Las Vegas"/>
    <x v="33"/>
    <n v="89115"/>
    <x v="1"/>
    <s v="OFF-BI-10004040"/>
    <x v="1"/>
    <x v="8"/>
    <x v="1487"/>
    <x v="682"/>
    <n v="11"/>
    <n v="0.2"/>
    <x v="6585"/>
    <x v="1"/>
    <x v="0"/>
    <n v="1"/>
    <n v="4.5454545454545456E-2"/>
  </r>
  <r>
    <x v="8437"/>
    <s v="CA-2017-112823"/>
    <x v="895"/>
    <d v="2017-12-16T00:00:00"/>
    <s v="Standard Class"/>
    <s v="RA-19945"/>
    <x v="362"/>
    <x v="0"/>
    <x v="0"/>
    <s v="Cleveland"/>
    <x v="24"/>
    <n v="44105"/>
    <x v="3"/>
    <s v="TEC-AC-10002550"/>
    <x v="2"/>
    <x v="11"/>
    <x v="1351"/>
    <x v="2116"/>
    <n v="2"/>
    <n v="0.2"/>
    <x v="1201"/>
    <x v="3"/>
    <x v="0"/>
    <n v="1"/>
    <n v="0.1111111111111111"/>
  </r>
  <r>
    <x v="8438"/>
    <s v="CA-2016-108861"/>
    <x v="1061"/>
    <d v="2016-06-01T00:00:00"/>
    <s v="Standard Class"/>
    <s v="MM-17260"/>
    <x v="570"/>
    <x v="0"/>
    <x v="0"/>
    <s v="Seattle"/>
    <x v="4"/>
    <n v="98105"/>
    <x v="1"/>
    <s v="OFF-BI-10003876"/>
    <x v="1"/>
    <x v="8"/>
    <x v="1626"/>
    <x v="5451"/>
    <n v="4"/>
    <n v="0.2"/>
    <x v="6586"/>
    <x v="1"/>
    <x v="1"/>
    <n v="1"/>
    <n v="0.16666666666666666"/>
  </r>
  <r>
    <x v="8439"/>
    <s v="CA-2019-114370"/>
    <x v="1192"/>
    <d v="2019-03-17T00:00:00"/>
    <s v="Second Class"/>
    <s v="BN-11470"/>
    <x v="272"/>
    <x v="1"/>
    <x v="0"/>
    <s v="Chicago"/>
    <x v="10"/>
    <n v="60623"/>
    <x v="2"/>
    <s v="TEC-PH-10000213"/>
    <x v="2"/>
    <x v="7"/>
    <x v="1658"/>
    <x v="5021"/>
    <n v="2"/>
    <n v="0.2"/>
    <x v="6007"/>
    <x v="2"/>
    <x v="0"/>
    <n v="1"/>
    <n v="0.16666666666666666"/>
  </r>
  <r>
    <x v="8440"/>
    <s v="CA-2018-158302"/>
    <x v="16"/>
    <d v="2018-12-12T00:00:00"/>
    <s v="Second Class"/>
    <s v="JB-16045"/>
    <x v="674"/>
    <x v="2"/>
    <x v="0"/>
    <s v="Columbus"/>
    <x v="24"/>
    <n v="43229"/>
    <x v="3"/>
    <s v="OFF-PA-10002615"/>
    <x v="1"/>
    <x v="10"/>
    <x v="250"/>
    <x v="5452"/>
    <n v="3"/>
    <n v="0.2"/>
    <x v="6587"/>
    <x v="3"/>
    <x v="0"/>
    <n v="1"/>
    <n v="0.1111111111111111"/>
  </r>
  <r>
    <x v="8441"/>
    <s v="CA-2019-145779"/>
    <x v="636"/>
    <d v="2019-05-10T00:00:00"/>
    <s v="Standard Class"/>
    <s v="DB-13615"/>
    <x v="140"/>
    <x v="0"/>
    <x v="0"/>
    <s v="Tucson"/>
    <x v="16"/>
    <n v="85705"/>
    <x v="1"/>
    <s v="OFF-PA-10002254"/>
    <x v="1"/>
    <x v="10"/>
    <x v="146"/>
    <x v="5453"/>
    <n v="4"/>
    <n v="0.2"/>
    <x v="6588"/>
    <x v="1"/>
    <x v="0"/>
    <n v="1"/>
    <n v="9.0909090909090912E-2"/>
  </r>
  <r>
    <x v="8442"/>
    <s v="US-2018-155173"/>
    <x v="1193"/>
    <d v="2018-03-10T00:00:00"/>
    <s v="Standard Class"/>
    <s v="JB-16045"/>
    <x v="674"/>
    <x v="2"/>
    <x v="0"/>
    <s v="Philadelphia"/>
    <x v="9"/>
    <n v="19120"/>
    <x v="3"/>
    <s v="TEC-PH-10004586"/>
    <x v="2"/>
    <x v="7"/>
    <x v="899"/>
    <x v="5454"/>
    <n v="2"/>
    <n v="0.4"/>
    <x v="6589"/>
    <x v="3"/>
    <x v="0"/>
    <n v="0.33333333333333331"/>
    <n v="0.1111111111111111"/>
  </r>
  <r>
    <x v="8443"/>
    <s v="US-2018-155173"/>
    <x v="1193"/>
    <d v="2018-03-10T00:00:00"/>
    <s v="Standard Class"/>
    <s v="JB-16045"/>
    <x v="674"/>
    <x v="2"/>
    <x v="0"/>
    <s v="Philadelphia"/>
    <x v="9"/>
    <n v="19120"/>
    <x v="3"/>
    <s v="OFF-BI-10002982"/>
    <x v="1"/>
    <x v="8"/>
    <x v="1267"/>
    <x v="5455"/>
    <n v="1"/>
    <n v="0.7"/>
    <x v="6590"/>
    <x v="3"/>
    <x v="0"/>
    <n v="0.33333333333333331"/>
    <n v="0.1111111111111111"/>
  </r>
  <r>
    <x v="8444"/>
    <s v="US-2018-155173"/>
    <x v="1193"/>
    <d v="2018-03-10T00:00:00"/>
    <s v="Standard Class"/>
    <s v="JB-16045"/>
    <x v="674"/>
    <x v="2"/>
    <x v="0"/>
    <s v="Philadelphia"/>
    <x v="9"/>
    <n v="19120"/>
    <x v="3"/>
    <s v="TEC-PH-10002538"/>
    <x v="2"/>
    <x v="7"/>
    <x v="529"/>
    <x v="5456"/>
    <n v="3"/>
    <n v="0.4"/>
    <x v="6591"/>
    <x v="3"/>
    <x v="0"/>
    <n v="0.33333333333333331"/>
    <n v="0.1111111111111111"/>
  </r>
  <r>
    <x v="8445"/>
    <s v="CA-2019-125451"/>
    <x v="436"/>
    <d v="2019-10-24T00:00:00"/>
    <s v="First Class"/>
    <s v="AH-10075"/>
    <x v="340"/>
    <x v="1"/>
    <x v="0"/>
    <s v="Cranston"/>
    <x v="34"/>
    <n v="2920"/>
    <x v="3"/>
    <s v="FUR-TA-10001039"/>
    <x v="0"/>
    <x v="3"/>
    <x v="832"/>
    <x v="5457"/>
    <n v="4"/>
    <n v="0.3"/>
    <x v="6592"/>
    <x v="3"/>
    <x v="0"/>
    <n v="0.16666666666666666"/>
    <n v="0.05"/>
  </r>
  <r>
    <x v="8446"/>
    <s v="CA-2019-125451"/>
    <x v="436"/>
    <d v="2019-10-24T00:00:00"/>
    <s v="First Class"/>
    <s v="AH-10075"/>
    <x v="340"/>
    <x v="1"/>
    <x v="0"/>
    <s v="Cranston"/>
    <x v="34"/>
    <n v="2920"/>
    <x v="3"/>
    <s v="FUR-FU-10004963"/>
    <x v="0"/>
    <x v="5"/>
    <x v="1443"/>
    <x v="768"/>
    <n v="4"/>
    <n v="0"/>
    <x v="5259"/>
    <x v="3"/>
    <x v="0"/>
    <n v="0.16666666666666666"/>
    <n v="0.05"/>
  </r>
  <r>
    <x v="8447"/>
    <s v="CA-2019-125451"/>
    <x v="436"/>
    <d v="2019-10-24T00:00:00"/>
    <s v="First Class"/>
    <s v="AH-10075"/>
    <x v="340"/>
    <x v="1"/>
    <x v="0"/>
    <s v="Cranston"/>
    <x v="34"/>
    <n v="2920"/>
    <x v="3"/>
    <s v="FUR-FU-10000277"/>
    <x v="0"/>
    <x v="5"/>
    <x v="1795"/>
    <x v="5258"/>
    <n v="2"/>
    <n v="0"/>
    <x v="6331"/>
    <x v="3"/>
    <x v="0"/>
    <n v="0.16666666666666666"/>
    <n v="0.05"/>
  </r>
  <r>
    <x v="8448"/>
    <s v="CA-2019-125451"/>
    <x v="436"/>
    <d v="2019-10-24T00:00:00"/>
    <s v="First Class"/>
    <s v="AH-10075"/>
    <x v="340"/>
    <x v="1"/>
    <x v="0"/>
    <s v="Cranston"/>
    <x v="34"/>
    <n v="2920"/>
    <x v="3"/>
    <s v="FUR-TA-10004915"/>
    <x v="0"/>
    <x v="3"/>
    <x v="335"/>
    <x v="3109"/>
    <n v="3"/>
    <n v="0.3"/>
    <x v="3490"/>
    <x v="3"/>
    <x v="0"/>
    <n v="0.16666666666666666"/>
    <n v="0.05"/>
  </r>
  <r>
    <x v="8449"/>
    <s v="CA-2019-125451"/>
    <x v="436"/>
    <d v="2019-10-24T00:00:00"/>
    <s v="First Class"/>
    <s v="AH-10075"/>
    <x v="340"/>
    <x v="1"/>
    <x v="0"/>
    <s v="Cranston"/>
    <x v="34"/>
    <n v="2920"/>
    <x v="3"/>
    <s v="OFF-PA-10003724"/>
    <x v="1"/>
    <x v="10"/>
    <x v="362"/>
    <x v="5458"/>
    <n v="8"/>
    <n v="0"/>
    <x v="6593"/>
    <x v="3"/>
    <x v="0"/>
    <n v="0.16666666666666666"/>
    <n v="0.05"/>
  </r>
  <r>
    <x v="8450"/>
    <s v="CA-2019-125451"/>
    <x v="436"/>
    <d v="2019-10-24T00:00:00"/>
    <s v="First Class"/>
    <s v="AH-10075"/>
    <x v="340"/>
    <x v="1"/>
    <x v="0"/>
    <s v="Cranston"/>
    <x v="34"/>
    <n v="2920"/>
    <x v="3"/>
    <s v="OFF-AP-10002906"/>
    <x v="1"/>
    <x v="9"/>
    <x v="1097"/>
    <x v="5459"/>
    <n v="1"/>
    <n v="0"/>
    <x v="6594"/>
    <x v="3"/>
    <x v="0"/>
    <n v="0.16666666666666666"/>
    <n v="0.05"/>
  </r>
  <r>
    <x v="8451"/>
    <s v="CA-2016-131387"/>
    <x v="582"/>
    <d v="2016-04-30T00:00:00"/>
    <s v="First Class"/>
    <s v="AI-10855"/>
    <x v="482"/>
    <x v="0"/>
    <x v="0"/>
    <s v="San Francisco"/>
    <x v="1"/>
    <n v="94122"/>
    <x v="1"/>
    <s v="TEC-PH-10001459"/>
    <x v="2"/>
    <x v="7"/>
    <x v="1447"/>
    <x v="5460"/>
    <n v="5"/>
    <n v="0.2"/>
    <x v="6595"/>
    <x v="1"/>
    <x v="0"/>
    <n v="1"/>
    <n v="5.5555555555555552E-2"/>
  </r>
  <r>
    <x v="8452"/>
    <s v="CA-2018-125087"/>
    <x v="724"/>
    <d v="2018-04-23T00:00:00"/>
    <s v="Standard Class"/>
    <s v="TH-21115"/>
    <x v="764"/>
    <x v="1"/>
    <x v="0"/>
    <s v="Houston"/>
    <x v="5"/>
    <n v="77070"/>
    <x v="2"/>
    <s v="FUR-CH-10002880"/>
    <x v="0"/>
    <x v="1"/>
    <x v="809"/>
    <x v="5209"/>
    <n v="4"/>
    <n v="0.3"/>
    <x v="6257"/>
    <x v="2"/>
    <x v="0"/>
    <n v="0.33333333333333331"/>
    <n v="0.1111111111111111"/>
  </r>
  <r>
    <x v="8453"/>
    <s v="CA-2018-125087"/>
    <x v="724"/>
    <d v="2018-04-23T00:00:00"/>
    <s v="Standard Class"/>
    <s v="TH-21115"/>
    <x v="764"/>
    <x v="1"/>
    <x v="0"/>
    <s v="Houston"/>
    <x v="5"/>
    <n v="77070"/>
    <x v="2"/>
    <s v="OFF-ST-10001780"/>
    <x v="1"/>
    <x v="4"/>
    <x v="486"/>
    <x v="5461"/>
    <n v="3"/>
    <n v="0.2"/>
    <x v="6596"/>
    <x v="2"/>
    <x v="0"/>
    <n v="0.33333333333333331"/>
    <n v="0.1111111111111111"/>
  </r>
  <r>
    <x v="8454"/>
    <s v="CA-2018-125087"/>
    <x v="724"/>
    <d v="2018-04-23T00:00:00"/>
    <s v="Standard Class"/>
    <s v="TH-21115"/>
    <x v="764"/>
    <x v="1"/>
    <x v="0"/>
    <s v="Houston"/>
    <x v="5"/>
    <n v="77070"/>
    <x v="2"/>
    <s v="FUR-FU-10004748"/>
    <x v="0"/>
    <x v="5"/>
    <x v="1252"/>
    <x v="1984"/>
    <n v="5"/>
    <n v="0.6"/>
    <x v="6597"/>
    <x v="2"/>
    <x v="0"/>
    <n v="0.33333333333333331"/>
    <n v="0.1111111111111111"/>
  </r>
  <r>
    <x v="8455"/>
    <s v="CA-2018-154081"/>
    <x v="730"/>
    <d v="2018-05-29T00:00:00"/>
    <s v="Standard Class"/>
    <s v="JE-15610"/>
    <x v="531"/>
    <x v="1"/>
    <x v="0"/>
    <s v="Los Angeles"/>
    <x v="1"/>
    <n v="90049"/>
    <x v="1"/>
    <s v="TEC-PH-10001918"/>
    <x v="2"/>
    <x v="7"/>
    <x v="193"/>
    <x v="2705"/>
    <n v="2"/>
    <n v="0.2"/>
    <x v="6598"/>
    <x v="1"/>
    <x v="0"/>
    <n v="1"/>
    <n v="0.05"/>
  </r>
  <r>
    <x v="8456"/>
    <s v="US-2019-118556"/>
    <x v="39"/>
    <d v="2019-06-02T00:00:00"/>
    <s v="Second Class"/>
    <s v="TH-21235"/>
    <x v="260"/>
    <x v="1"/>
    <x v="0"/>
    <s v="Chicago"/>
    <x v="10"/>
    <n v="60653"/>
    <x v="2"/>
    <s v="FUR-CH-10001146"/>
    <x v="0"/>
    <x v="1"/>
    <x v="124"/>
    <x v="5462"/>
    <n v="3"/>
    <n v="0.3"/>
    <x v="6599"/>
    <x v="2"/>
    <x v="0"/>
    <n v="0.5"/>
    <n v="7.6923076923076927E-2"/>
  </r>
  <r>
    <x v="8457"/>
    <s v="US-2019-118556"/>
    <x v="39"/>
    <d v="2019-06-02T00:00:00"/>
    <s v="Second Class"/>
    <s v="TH-21235"/>
    <x v="260"/>
    <x v="1"/>
    <x v="0"/>
    <s v="Chicago"/>
    <x v="10"/>
    <n v="60653"/>
    <x v="2"/>
    <s v="OFF-BI-10004364"/>
    <x v="1"/>
    <x v="8"/>
    <x v="305"/>
    <x v="3019"/>
    <n v="3"/>
    <n v="0.8"/>
    <x v="3369"/>
    <x v="2"/>
    <x v="0"/>
    <n v="0.5"/>
    <n v="7.6923076923076927E-2"/>
  </r>
  <r>
    <x v="8458"/>
    <s v="CA-2016-126200"/>
    <x v="55"/>
    <d v="2016-08-29T00:00:00"/>
    <s v="Standard Class"/>
    <s v="JE-15715"/>
    <x v="555"/>
    <x v="0"/>
    <x v="0"/>
    <s v="Houston"/>
    <x v="5"/>
    <n v="77070"/>
    <x v="2"/>
    <s v="OFF-BI-10002133"/>
    <x v="1"/>
    <x v="8"/>
    <x v="1147"/>
    <x v="5463"/>
    <n v="3"/>
    <n v="0.8"/>
    <x v="6600"/>
    <x v="2"/>
    <x v="0"/>
    <n v="0.5"/>
    <n v="4.5454545454545456E-2"/>
  </r>
  <r>
    <x v="8459"/>
    <s v="CA-2016-126200"/>
    <x v="55"/>
    <d v="2016-08-29T00:00:00"/>
    <s v="Standard Class"/>
    <s v="JE-15715"/>
    <x v="555"/>
    <x v="0"/>
    <x v="0"/>
    <s v="Houston"/>
    <x v="5"/>
    <n v="77070"/>
    <x v="2"/>
    <s v="OFF-BI-10002225"/>
    <x v="1"/>
    <x v="8"/>
    <x v="340"/>
    <x v="5464"/>
    <n v="3"/>
    <n v="0.8"/>
    <x v="6601"/>
    <x v="2"/>
    <x v="0"/>
    <n v="0.5"/>
    <n v="4.5454545454545456E-2"/>
  </r>
  <r>
    <x v="8460"/>
    <s v="CA-2016-146500"/>
    <x v="1194"/>
    <d v="2016-09-04T00:00:00"/>
    <s v="Standard Class"/>
    <s v="AT-10735"/>
    <x v="247"/>
    <x v="0"/>
    <x v="0"/>
    <s v="Bristol"/>
    <x v="29"/>
    <n v="6010"/>
    <x v="3"/>
    <s v="OFF-BI-10002432"/>
    <x v="1"/>
    <x v="8"/>
    <x v="875"/>
    <x v="3276"/>
    <n v="5"/>
    <n v="0"/>
    <x v="3698"/>
    <x v="3"/>
    <x v="0"/>
    <n v="0.5"/>
    <n v="6.25E-2"/>
  </r>
  <r>
    <x v="8461"/>
    <s v="CA-2016-146500"/>
    <x v="1194"/>
    <d v="2016-09-04T00:00:00"/>
    <s v="Standard Class"/>
    <s v="AT-10735"/>
    <x v="247"/>
    <x v="0"/>
    <x v="0"/>
    <s v="Bristol"/>
    <x v="29"/>
    <n v="6010"/>
    <x v="3"/>
    <s v="OFF-ST-10000563"/>
    <x v="1"/>
    <x v="4"/>
    <x v="903"/>
    <x v="1449"/>
    <n v="3"/>
    <n v="0"/>
    <x v="1526"/>
    <x v="3"/>
    <x v="0"/>
    <n v="0.5"/>
    <n v="6.25E-2"/>
  </r>
  <r>
    <x v="8462"/>
    <s v="CA-2017-169537"/>
    <x v="37"/>
    <d v="2017-09-07T00:00:00"/>
    <s v="Second Class"/>
    <s v="JH-15820"/>
    <x v="581"/>
    <x v="0"/>
    <x v="0"/>
    <s v="Holland"/>
    <x v="12"/>
    <n v="49423"/>
    <x v="2"/>
    <s v="OFF-LA-10001982"/>
    <x v="1"/>
    <x v="2"/>
    <x v="1538"/>
    <x v="5465"/>
    <n v="2"/>
    <n v="0"/>
    <x v="6602"/>
    <x v="2"/>
    <x v="0"/>
    <n v="1"/>
    <n v="0.125"/>
  </r>
  <r>
    <x v="8463"/>
    <s v="CA-2016-100881"/>
    <x v="1176"/>
    <d v="2016-04-01T00:00:00"/>
    <s v="Standard Class"/>
    <s v="DR-12940"/>
    <x v="660"/>
    <x v="2"/>
    <x v="0"/>
    <s v="Albuquerque"/>
    <x v="27"/>
    <n v="87105"/>
    <x v="1"/>
    <s v="TEC-PH-10003273"/>
    <x v="2"/>
    <x v="7"/>
    <x v="173"/>
    <x v="214"/>
    <n v="3"/>
    <n v="0.2"/>
    <x v="216"/>
    <x v="1"/>
    <x v="0"/>
    <n v="1"/>
    <n v="7.6923076923076927E-2"/>
  </r>
  <r>
    <x v="8464"/>
    <s v="CA-2017-144043"/>
    <x v="1187"/>
    <d v="2017-05-15T00:00:00"/>
    <s v="Standard Class"/>
    <s v="AB-10165"/>
    <x v="269"/>
    <x v="0"/>
    <x v="0"/>
    <s v="Louisville"/>
    <x v="22"/>
    <n v="80027"/>
    <x v="1"/>
    <s v="TEC-AC-10002718"/>
    <x v="2"/>
    <x v="11"/>
    <x v="1192"/>
    <x v="3854"/>
    <n v="4"/>
    <n v="0.2"/>
    <x v="4432"/>
    <x v="1"/>
    <x v="0"/>
    <n v="1"/>
    <n v="7.1428571428571425E-2"/>
  </r>
  <r>
    <x v="8465"/>
    <s v="CA-2017-116512"/>
    <x v="265"/>
    <d v="2017-04-14T00:00:00"/>
    <s v="Standard Class"/>
    <s v="MC-18100"/>
    <x v="498"/>
    <x v="0"/>
    <x v="0"/>
    <s v="New York City"/>
    <x v="15"/>
    <n v="10024"/>
    <x v="3"/>
    <s v="OFF-ST-10001505"/>
    <x v="1"/>
    <x v="4"/>
    <x v="1183"/>
    <x v="1465"/>
    <n v="3"/>
    <n v="0"/>
    <x v="4241"/>
    <x v="3"/>
    <x v="0"/>
    <n v="1"/>
    <n v="5.2631578947368418E-2"/>
  </r>
  <r>
    <x v="8466"/>
    <s v="CA-2017-101000"/>
    <x v="265"/>
    <d v="2017-04-14T00:00:00"/>
    <s v="Standard Class"/>
    <s v="IG-15085"/>
    <x v="490"/>
    <x v="0"/>
    <x v="0"/>
    <s v="Norwich"/>
    <x v="29"/>
    <n v="6360"/>
    <x v="3"/>
    <s v="OFF-AP-10000179"/>
    <x v="1"/>
    <x v="9"/>
    <x v="532"/>
    <x v="5466"/>
    <n v="3"/>
    <n v="0"/>
    <x v="6603"/>
    <x v="3"/>
    <x v="0"/>
    <n v="1"/>
    <n v="0.14285714285714285"/>
  </r>
  <r>
    <x v="8467"/>
    <s v="CA-2018-168557"/>
    <x v="251"/>
    <d v="2018-09-23T00:00:00"/>
    <s v="Standard Class"/>
    <s v="FH-14275"/>
    <x v="395"/>
    <x v="1"/>
    <x v="0"/>
    <s v="San Francisco"/>
    <x v="1"/>
    <n v="94122"/>
    <x v="1"/>
    <s v="OFF-BI-10002309"/>
    <x v="1"/>
    <x v="8"/>
    <x v="78"/>
    <x v="436"/>
    <n v="2"/>
    <n v="0.2"/>
    <x v="6604"/>
    <x v="1"/>
    <x v="0"/>
    <n v="1"/>
    <n v="4.7619047619047616E-2"/>
  </r>
  <r>
    <x v="8468"/>
    <s v="US-2018-164196"/>
    <x v="583"/>
    <d v="2018-11-17T00:00:00"/>
    <s v="Standard Class"/>
    <s v="AS-10285"/>
    <x v="155"/>
    <x v="1"/>
    <x v="0"/>
    <s v="Noblesville"/>
    <x v="14"/>
    <n v="46060"/>
    <x v="2"/>
    <s v="FUR-TA-10001950"/>
    <x v="0"/>
    <x v="3"/>
    <x v="1284"/>
    <x v="5467"/>
    <n v="6"/>
    <n v="0"/>
    <x v="6605"/>
    <x v="2"/>
    <x v="0"/>
    <n v="1"/>
    <n v="0.125"/>
  </r>
  <r>
    <x v="8469"/>
    <s v="US-2019-132031"/>
    <x v="756"/>
    <d v="2019-04-27T00:00:00"/>
    <s v="Standard Class"/>
    <s v="PN-18775"/>
    <x v="43"/>
    <x v="2"/>
    <x v="0"/>
    <s v="Clarksville"/>
    <x v="18"/>
    <n v="37042"/>
    <x v="0"/>
    <s v="FUR-BO-10001972"/>
    <x v="0"/>
    <x v="0"/>
    <x v="367"/>
    <x v="2388"/>
    <n v="4"/>
    <n v="0.2"/>
    <x v="6606"/>
    <x v="0"/>
    <x v="0"/>
    <n v="0.25"/>
    <n v="7.6923076923076927E-2"/>
  </r>
  <r>
    <x v="8470"/>
    <s v="US-2019-132031"/>
    <x v="756"/>
    <d v="2019-04-27T00:00:00"/>
    <s v="Standard Class"/>
    <s v="PN-18775"/>
    <x v="43"/>
    <x v="2"/>
    <x v="0"/>
    <s v="Clarksville"/>
    <x v="18"/>
    <n v="37042"/>
    <x v="0"/>
    <s v="TEC-AC-10002473"/>
    <x v="2"/>
    <x v="11"/>
    <x v="720"/>
    <x v="5468"/>
    <n v="2"/>
    <n v="0.2"/>
    <x v="6607"/>
    <x v="0"/>
    <x v="0"/>
    <n v="0.25"/>
    <n v="7.6923076923076927E-2"/>
  </r>
  <r>
    <x v="8471"/>
    <s v="US-2019-132031"/>
    <x v="756"/>
    <d v="2019-04-27T00:00:00"/>
    <s v="Standard Class"/>
    <s v="PN-18775"/>
    <x v="43"/>
    <x v="2"/>
    <x v="0"/>
    <s v="Clarksville"/>
    <x v="18"/>
    <n v="37042"/>
    <x v="0"/>
    <s v="FUR-FU-10000193"/>
    <x v="0"/>
    <x v="5"/>
    <x v="1512"/>
    <x v="2540"/>
    <n v="3"/>
    <n v="0.2"/>
    <x v="6608"/>
    <x v="0"/>
    <x v="0"/>
    <n v="0.25"/>
    <n v="7.6923076923076927E-2"/>
  </r>
  <r>
    <x v="8472"/>
    <s v="US-2019-132031"/>
    <x v="756"/>
    <d v="2019-04-27T00:00:00"/>
    <s v="Standard Class"/>
    <s v="PN-18775"/>
    <x v="43"/>
    <x v="2"/>
    <x v="0"/>
    <s v="Clarksville"/>
    <x v="18"/>
    <n v="37042"/>
    <x v="0"/>
    <s v="OFF-LA-10000081"/>
    <x v="1"/>
    <x v="2"/>
    <x v="1330"/>
    <x v="3500"/>
    <n v="1"/>
    <n v="0.2"/>
    <x v="3983"/>
    <x v="0"/>
    <x v="0"/>
    <n v="0.25"/>
    <n v="7.6923076923076927E-2"/>
  </r>
  <r>
    <x v="8473"/>
    <s v="CA-2017-169733"/>
    <x v="420"/>
    <d v="2017-10-26T00:00:00"/>
    <s v="Second Class"/>
    <s v="GM-14500"/>
    <x v="421"/>
    <x v="0"/>
    <x v="0"/>
    <s v="Hollywood"/>
    <x v="2"/>
    <n v="33021"/>
    <x v="0"/>
    <s v="OFF-ST-10000876"/>
    <x v="1"/>
    <x v="4"/>
    <x v="254"/>
    <x v="5469"/>
    <n v="1"/>
    <n v="0.2"/>
    <x v="6609"/>
    <x v="0"/>
    <x v="0"/>
    <n v="1"/>
    <n v="7.6923076923076927E-2"/>
  </r>
  <r>
    <x v="8474"/>
    <s v="CA-2019-169404"/>
    <x v="359"/>
    <d v="2019-04-14T00:00:00"/>
    <s v="Standard Class"/>
    <s v="NC-18625"/>
    <x v="544"/>
    <x v="1"/>
    <x v="0"/>
    <s v="York"/>
    <x v="9"/>
    <n v="17403"/>
    <x v="3"/>
    <s v="OFF-BI-10004492"/>
    <x v="1"/>
    <x v="8"/>
    <x v="351"/>
    <x v="5470"/>
    <n v="4"/>
    <n v="0.7"/>
    <x v="6610"/>
    <x v="3"/>
    <x v="0"/>
    <n v="0.5"/>
    <n v="0.1111111111111111"/>
  </r>
  <r>
    <x v="8475"/>
    <s v="CA-2019-169404"/>
    <x v="359"/>
    <d v="2019-04-14T00:00:00"/>
    <s v="Standard Class"/>
    <s v="NC-18625"/>
    <x v="544"/>
    <x v="1"/>
    <x v="0"/>
    <s v="York"/>
    <x v="9"/>
    <n v="17403"/>
    <x v="3"/>
    <s v="OFF-PA-10001033"/>
    <x v="1"/>
    <x v="10"/>
    <x v="1509"/>
    <x v="4975"/>
    <n v="2"/>
    <n v="0.2"/>
    <x v="5944"/>
    <x v="3"/>
    <x v="0"/>
    <n v="0.5"/>
    <n v="0.1111111111111111"/>
  </r>
  <r>
    <x v="8476"/>
    <s v="CA-2019-134880"/>
    <x v="855"/>
    <d v="2019-11-01T00:00:00"/>
    <s v="Standard Class"/>
    <s v="TW-21025"/>
    <x v="69"/>
    <x v="2"/>
    <x v="0"/>
    <s v="Mesa"/>
    <x v="16"/>
    <n v="85204"/>
    <x v="1"/>
    <s v="OFF-PA-10004039"/>
    <x v="1"/>
    <x v="10"/>
    <x v="1547"/>
    <x v="2542"/>
    <n v="1"/>
    <n v="0.2"/>
    <x v="6611"/>
    <x v="1"/>
    <x v="0"/>
    <n v="1"/>
    <n v="8.3333333333333329E-2"/>
  </r>
  <r>
    <x v="8477"/>
    <s v="CA-2017-145758"/>
    <x v="628"/>
    <d v="2017-10-30T00:00:00"/>
    <s v="Same Day"/>
    <s v="BF-11020"/>
    <x v="292"/>
    <x v="1"/>
    <x v="0"/>
    <s v="New York City"/>
    <x v="15"/>
    <n v="10024"/>
    <x v="3"/>
    <s v="TEC-MA-10004552"/>
    <x v="2"/>
    <x v="15"/>
    <x v="1828"/>
    <x v="5471"/>
    <n v="4"/>
    <n v="0"/>
    <x v="6612"/>
    <x v="3"/>
    <x v="0"/>
    <n v="1"/>
    <n v="4.7619047619047616E-2"/>
  </r>
  <r>
    <x v="8478"/>
    <s v="CA-2019-158736"/>
    <x v="404"/>
    <d v="2019-12-24T00:00:00"/>
    <s v="Standard Class"/>
    <s v="TT-21460"/>
    <x v="499"/>
    <x v="2"/>
    <x v="0"/>
    <s v="San Francisco"/>
    <x v="1"/>
    <n v="94110"/>
    <x v="1"/>
    <s v="OFF-AR-10002578"/>
    <x v="1"/>
    <x v="6"/>
    <x v="671"/>
    <x v="1784"/>
    <n v="2"/>
    <n v="0"/>
    <x v="6613"/>
    <x v="1"/>
    <x v="0"/>
    <n v="1"/>
    <n v="7.1428571428571425E-2"/>
  </r>
  <r>
    <x v="8479"/>
    <s v="US-2018-119270"/>
    <x v="299"/>
    <d v="2018-03-16T00:00:00"/>
    <s v="Standard Class"/>
    <s v="SW-20245"/>
    <x v="573"/>
    <x v="0"/>
    <x v="0"/>
    <s v="Los Angeles"/>
    <x v="1"/>
    <n v="90036"/>
    <x v="1"/>
    <s v="OFF-PA-10004022"/>
    <x v="1"/>
    <x v="10"/>
    <x v="1623"/>
    <x v="1024"/>
    <n v="2"/>
    <n v="0"/>
    <x v="1064"/>
    <x v="1"/>
    <x v="0"/>
    <n v="1"/>
    <n v="0.1"/>
  </r>
  <r>
    <x v="8480"/>
    <s v="CA-2016-109890"/>
    <x v="609"/>
    <d v="2016-07-27T00:00:00"/>
    <s v="Standard Class"/>
    <s v="PG-18820"/>
    <x v="310"/>
    <x v="0"/>
    <x v="0"/>
    <s v="Omaha"/>
    <x v="8"/>
    <n v="68104"/>
    <x v="2"/>
    <s v="TEC-PH-10004100"/>
    <x v="2"/>
    <x v="7"/>
    <x v="1752"/>
    <x v="5472"/>
    <n v="2"/>
    <n v="0"/>
    <x v="6614"/>
    <x v="2"/>
    <x v="0"/>
    <n v="1"/>
    <n v="3.8461538461538464E-2"/>
  </r>
  <r>
    <x v="8481"/>
    <s v="CA-2018-138583"/>
    <x v="1012"/>
    <d v="2018-05-28T00:00:00"/>
    <s v="Standard Class"/>
    <s v="DP-13390"/>
    <x v="503"/>
    <x v="2"/>
    <x v="0"/>
    <s v="Philadelphia"/>
    <x v="9"/>
    <n v="19120"/>
    <x v="3"/>
    <s v="OFF-AR-10001860"/>
    <x v="1"/>
    <x v="6"/>
    <x v="916"/>
    <x v="4008"/>
    <n v="3"/>
    <n v="0.2"/>
    <x v="6615"/>
    <x v="3"/>
    <x v="0"/>
    <n v="1"/>
    <n v="7.1428571428571425E-2"/>
  </r>
  <r>
    <x v="8482"/>
    <s v="US-2019-118535"/>
    <x v="512"/>
    <d v="2019-02-15T00:00:00"/>
    <s v="Standard Class"/>
    <s v="DJ-13510"/>
    <x v="137"/>
    <x v="1"/>
    <x v="0"/>
    <s v="New York City"/>
    <x v="15"/>
    <n v="10024"/>
    <x v="3"/>
    <s v="OFF-LA-10001297"/>
    <x v="1"/>
    <x v="2"/>
    <x v="488"/>
    <x v="346"/>
    <n v="2"/>
    <n v="0"/>
    <x v="354"/>
    <x v="3"/>
    <x v="0"/>
    <n v="1"/>
    <n v="7.6923076923076927E-2"/>
  </r>
  <r>
    <x v="8483"/>
    <s v="CA-2018-126284"/>
    <x v="873"/>
    <d v="2018-09-24T00:00:00"/>
    <s v="Standard Class"/>
    <s v="EN-13780"/>
    <x v="633"/>
    <x v="0"/>
    <x v="0"/>
    <s v="Grand Rapids"/>
    <x v="12"/>
    <n v="49505"/>
    <x v="2"/>
    <s v="OFF-BI-10004828"/>
    <x v="1"/>
    <x v="8"/>
    <x v="1587"/>
    <x v="4162"/>
    <n v="5"/>
    <n v="0"/>
    <x v="6616"/>
    <x v="2"/>
    <x v="0"/>
    <n v="1"/>
    <n v="0.1111111111111111"/>
  </r>
  <r>
    <x v="8484"/>
    <s v="CA-2019-142391"/>
    <x v="241"/>
    <d v="2019-09-24T00:00:00"/>
    <s v="Same Day"/>
    <s v="PB-19150"/>
    <x v="171"/>
    <x v="0"/>
    <x v="0"/>
    <s v="Seattle"/>
    <x v="4"/>
    <n v="98115"/>
    <x v="1"/>
    <s v="FUR-FU-10002759"/>
    <x v="0"/>
    <x v="5"/>
    <x v="560"/>
    <x v="5473"/>
    <n v="10"/>
    <n v="0"/>
    <x v="6617"/>
    <x v="1"/>
    <x v="0"/>
    <n v="1"/>
    <n v="9.0909090909090912E-2"/>
  </r>
  <r>
    <x v="8485"/>
    <s v="CA-2019-124716"/>
    <x v="996"/>
    <d v="2019-03-31T00:00:00"/>
    <s v="Standard Class"/>
    <s v="BD-11560"/>
    <x v="786"/>
    <x v="2"/>
    <x v="0"/>
    <s v="Fresno"/>
    <x v="1"/>
    <n v="93727"/>
    <x v="1"/>
    <s v="OFF-PA-10000740"/>
    <x v="1"/>
    <x v="10"/>
    <x v="1248"/>
    <x v="1846"/>
    <n v="2"/>
    <n v="0"/>
    <x v="1981"/>
    <x v="1"/>
    <x v="0"/>
    <n v="0.33333333333333331"/>
    <n v="0.25"/>
  </r>
  <r>
    <x v="8486"/>
    <s v="CA-2019-124716"/>
    <x v="996"/>
    <d v="2019-03-31T00:00:00"/>
    <s v="Standard Class"/>
    <s v="BD-11560"/>
    <x v="786"/>
    <x v="2"/>
    <x v="0"/>
    <s v="Fresno"/>
    <x v="1"/>
    <n v="93727"/>
    <x v="1"/>
    <s v="OFF-PA-10001144"/>
    <x v="1"/>
    <x v="10"/>
    <x v="163"/>
    <x v="168"/>
    <n v="2"/>
    <n v="0"/>
    <x v="170"/>
    <x v="1"/>
    <x v="0"/>
    <n v="0.33333333333333331"/>
    <n v="0.25"/>
  </r>
  <r>
    <x v="8487"/>
    <s v="CA-2019-124716"/>
    <x v="996"/>
    <d v="2019-03-31T00:00:00"/>
    <s v="Standard Class"/>
    <s v="BD-11560"/>
    <x v="786"/>
    <x v="2"/>
    <x v="0"/>
    <s v="Fresno"/>
    <x v="1"/>
    <n v="93727"/>
    <x v="1"/>
    <s v="OFF-PA-10000859"/>
    <x v="1"/>
    <x v="10"/>
    <x v="1730"/>
    <x v="5474"/>
    <n v="3"/>
    <n v="0"/>
    <x v="6618"/>
    <x v="1"/>
    <x v="0"/>
    <n v="0.33333333333333331"/>
    <n v="0.25"/>
  </r>
  <r>
    <x v="8488"/>
    <s v="CA-2018-158841"/>
    <x v="1056"/>
    <d v="2018-02-04T00:00:00"/>
    <s v="Second Class"/>
    <s v="SE-20110"/>
    <x v="339"/>
    <x v="0"/>
    <x v="0"/>
    <s v="Arlington"/>
    <x v="17"/>
    <n v="22204"/>
    <x v="0"/>
    <s v="TEC-MA-10001127"/>
    <x v="2"/>
    <x v="15"/>
    <x v="1619"/>
    <x v="5475"/>
    <n v="5"/>
    <n v="0"/>
    <x v="6619"/>
    <x v="0"/>
    <x v="0"/>
    <n v="0.33333333333333331"/>
    <n v="5.2631578947368418E-2"/>
  </r>
  <r>
    <x v="8489"/>
    <s v="CA-2018-158841"/>
    <x v="1056"/>
    <d v="2018-02-04T00:00:00"/>
    <s v="Second Class"/>
    <s v="SE-20110"/>
    <x v="339"/>
    <x v="0"/>
    <x v="0"/>
    <s v="Arlington"/>
    <x v="17"/>
    <n v="22204"/>
    <x v="0"/>
    <s v="OFF-BI-10002557"/>
    <x v="1"/>
    <x v="8"/>
    <x v="249"/>
    <x v="3441"/>
    <n v="8"/>
    <n v="0"/>
    <x v="6620"/>
    <x v="0"/>
    <x v="0"/>
    <n v="0.33333333333333331"/>
    <n v="5.2631578947368418E-2"/>
  </r>
  <r>
    <x v="8490"/>
    <s v="CA-2018-158841"/>
    <x v="1056"/>
    <d v="2018-02-04T00:00:00"/>
    <s v="Second Class"/>
    <s v="SE-20110"/>
    <x v="339"/>
    <x v="0"/>
    <x v="0"/>
    <s v="Arlington"/>
    <x v="17"/>
    <n v="22204"/>
    <x v="0"/>
    <s v="FUR-FU-10001731"/>
    <x v="0"/>
    <x v="5"/>
    <x v="1556"/>
    <x v="5476"/>
    <n v="7"/>
    <n v="0"/>
    <x v="6621"/>
    <x v="0"/>
    <x v="0"/>
    <n v="0.33333333333333331"/>
    <n v="5.2631578947368418E-2"/>
  </r>
  <r>
    <x v="8491"/>
    <s v="CA-2019-106824"/>
    <x v="437"/>
    <d v="2019-07-11T00:00:00"/>
    <s v="Standard Class"/>
    <s v="AT-10735"/>
    <x v="247"/>
    <x v="0"/>
    <x v="0"/>
    <s v="Los Angeles"/>
    <x v="1"/>
    <n v="90049"/>
    <x v="1"/>
    <s v="OFF-FA-10001135"/>
    <x v="1"/>
    <x v="13"/>
    <x v="1069"/>
    <x v="4095"/>
    <n v="3"/>
    <n v="0"/>
    <x v="6622"/>
    <x v="1"/>
    <x v="0"/>
    <n v="1"/>
    <n v="6.25E-2"/>
  </r>
  <r>
    <x v="8492"/>
    <s v="CA-2017-109190"/>
    <x v="924"/>
    <d v="2017-10-28T00:00:00"/>
    <s v="Standard Class"/>
    <s v="CC-12685"/>
    <x v="530"/>
    <x v="0"/>
    <x v="0"/>
    <s v="Lubbock"/>
    <x v="5"/>
    <n v="79424"/>
    <x v="2"/>
    <s v="OFF-PA-10000069"/>
    <x v="1"/>
    <x v="10"/>
    <x v="1578"/>
    <x v="5477"/>
    <n v="8"/>
    <n v="0.2"/>
    <x v="6623"/>
    <x v="2"/>
    <x v="0"/>
    <n v="0.33333333333333331"/>
    <n v="8.3333333333333329E-2"/>
  </r>
  <r>
    <x v="8493"/>
    <s v="CA-2017-109190"/>
    <x v="924"/>
    <d v="2017-10-28T00:00:00"/>
    <s v="Standard Class"/>
    <s v="CC-12685"/>
    <x v="530"/>
    <x v="0"/>
    <x v="0"/>
    <s v="Lubbock"/>
    <x v="5"/>
    <n v="79424"/>
    <x v="2"/>
    <s v="TEC-CO-10001943"/>
    <x v="2"/>
    <x v="16"/>
    <x v="1675"/>
    <x v="5478"/>
    <n v="3"/>
    <n v="0.2"/>
    <x v="6624"/>
    <x v="2"/>
    <x v="0"/>
    <n v="0.33333333333333331"/>
    <n v="8.3333333333333329E-2"/>
  </r>
  <r>
    <x v="8494"/>
    <s v="CA-2017-109190"/>
    <x v="924"/>
    <d v="2017-10-28T00:00:00"/>
    <s v="Standard Class"/>
    <s v="CC-12685"/>
    <x v="530"/>
    <x v="0"/>
    <x v="0"/>
    <s v="Lubbock"/>
    <x v="5"/>
    <n v="79424"/>
    <x v="2"/>
    <s v="OFF-BI-10000977"/>
    <x v="1"/>
    <x v="8"/>
    <x v="991"/>
    <x v="5479"/>
    <n v="1"/>
    <n v="0.8"/>
    <x v="6625"/>
    <x v="2"/>
    <x v="0"/>
    <n v="0.33333333333333331"/>
    <n v="8.3333333333333329E-2"/>
  </r>
  <r>
    <x v="8495"/>
    <s v="CA-2018-143154"/>
    <x v="499"/>
    <d v="2018-12-08T00:00:00"/>
    <s v="Standard Class"/>
    <s v="AS-10225"/>
    <x v="127"/>
    <x v="1"/>
    <x v="0"/>
    <s v="Longmont"/>
    <x v="22"/>
    <n v="80501"/>
    <x v="1"/>
    <s v="TEC-AC-10002942"/>
    <x v="2"/>
    <x v="11"/>
    <x v="1606"/>
    <x v="5441"/>
    <n v="3"/>
    <n v="0.2"/>
    <x v="6569"/>
    <x v="1"/>
    <x v="0"/>
    <n v="1"/>
    <n v="7.6923076923076927E-2"/>
  </r>
  <r>
    <x v="8496"/>
    <s v="CA-2016-169061"/>
    <x v="1195"/>
    <d v="2016-03-08T00:00:00"/>
    <s v="Second Class"/>
    <s v="AB-10150"/>
    <x v="492"/>
    <x v="0"/>
    <x v="0"/>
    <s v="Yonkers"/>
    <x v="15"/>
    <n v="10701"/>
    <x v="3"/>
    <s v="OFF-AR-10000588"/>
    <x v="1"/>
    <x v="6"/>
    <x v="398"/>
    <x v="426"/>
    <n v="3"/>
    <n v="0"/>
    <x v="436"/>
    <x v="3"/>
    <x v="0"/>
    <n v="0.2"/>
    <n v="8.3333333333333329E-2"/>
  </r>
  <r>
    <x v="8497"/>
    <s v="CA-2016-169061"/>
    <x v="1195"/>
    <d v="2016-03-08T00:00:00"/>
    <s v="Second Class"/>
    <s v="AB-10150"/>
    <x v="492"/>
    <x v="0"/>
    <x v="0"/>
    <s v="Yonkers"/>
    <x v="15"/>
    <n v="10701"/>
    <x v="3"/>
    <s v="TEC-AC-10002001"/>
    <x v="2"/>
    <x v="11"/>
    <x v="265"/>
    <x v="651"/>
    <n v="3"/>
    <n v="0"/>
    <x v="6626"/>
    <x v="3"/>
    <x v="0"/>
    <n v="0.2"/>
    <n v="8.3333333333333329E-2"/>
  </r>
  <r>
    <x v="8498"/>
    <s v="CA-2016-169061"/>
    <x v="1195"/>
    <d v="2016-03-08T00:00:00"/>
    <s v="Second Class"/>
    <s v="AB-10150"/>
    <x v="492"/>
    <x v="0"/>
    <x v="0"/>
    <s v="Yonkers"/>
    <x v="15"/>
    <n v="10701"/>
    <x v="3"/>
    <s v="OFF-SU-10000381"/>
    <x v="1"/>
    <x v="14"/>
    <x v="660"/>
    <x v="5480"/>
    <n v="2"/>
    <n v="0"/>
    <x v="6627"/>
    <x v="3"/>
    <x v="0"/>
    <n v="0.2"/>
    <n v="8.3333333333333329E-2"/>
  </r>
  <r>
    <x v="8499"/>
    <s v="CA-2016-169061"/>
    <x v="1195"/>
    <d v="2016-03-08T00:00:00"/>
    <s v="Second Class"/>
    <s v="AB-10150"/>
    <x v="492"/>
    <x v="0"/>
    <x v="0"/>
    <s v="Yonkers"/>
    <x v="15"/>
    <n v="10701"/>
    <x v="3"/>
    <s v="OFF-BI-10001617"/>
    <x v="1"/>
    <x v="8"/>
    <x v="1324"/>
    <x v="1612"/>
    <n v="6"/>
    <n v="0.2"/>
    <x v="6628"/>
    <x v="3"/>
    <x v="0"/>
    <n v="0.2"/>
    <n v="8.3333333333333329E-2"/>
  </r>
  <r>
    <x v="8500"/>
    <s v="CA-2016-169061"/>
    <x v="1195"/>
    <d v="2016-03-08T00:00:00"/>
    <s v="Second Class"/>
    <s v="AB-10150"/>
    <x v="492"/>
    <x v="0"/>
    <x v="0"/>
    <s v="Yonkers"/>
    <x v="15"/>
    <n v="10701"/>
    <x v="3"/>
    <s v="OFF-PA-10001878"/>
    <x v="1"/>
    <x v="10"/>
    <x v="1170"/>
    <x v="619"/>
    <n v="2"/>
    <n v="0"/>
    <x v="630"/>
    <x v="3"/>
    <x v="0"/>
    <n v="0.2"/>
    <n v="8.3333333333333329E-2"/>
  </r>
  <r>
    <x v="8501"/>
    <s v="CA-2017-102316"/>
    <x v="879"/>
    <d v="2017-03-03T00:00:00"/>
    <s v="Second Class"/>
    <s v="DH-13075"/>
    <x v="704"/>
    <x v="1"/>
    <x v="0"/>
    <s v="Los Angeles"/>
    <x v="1"/>
    <n v="90045"/>
    <x v="1"/>
    <s v="TEC-PH-10000376"/>
    <x v="2"/>
    <x v="7"/>
    <x v="433"/>
    <x v="2992"/>
    <n v="2"/>
    <n v="0.2"/>
    <x v="4815"/>
    <x v="1"/>
    <x v="0"/>
    <n v="0.5"/>
    <n v="4.3478260869565216E-2"/>
  </r>
  <r>
    <x v="8502"/>
    <s v="CA-2017-102316"/>
    <x v="879"/>
    <d v="2017-03-03T00:00:00"/>
    <s v="Second Class"/>
    <s v="DH-13075"/>
    <x v="704"/>
    <x v="1"/>
    <x v="0"/>
    <s v="Los Angeles"/>
    <x v="1"/>
    <n v="90045"/>
    <x v="1"/>
    <s v="FUR-CH-10003396"/>
    <x v="0"/>
    <x v="1"/>
    <x v="390"/>
    <x v="4236"/>
    <n v="3"/>
    <n v="0.2"/>
    <x v="4942"/>
    <x v="1"/>
    <x v="0"/>
    <n v="0.5"/>
    <n v="4.3478260869565216E-2"/>
  </r>
  <r>
    <x v="8503"/>
    <s v="CA-2016-164903"/>
    <x v="980"/>
    <d v="2016-02-24T00:00:00"/>
    <s v="Standard Class"/>
    <s v="SR-20740"/>
    <x v="256"/>
    <x v="2"/>
    <x v="0"/>
    <s v="Los Angeles"/>
    <x v="1"/>
    <n v="90049"/>
    <x v="1"/>
    <s v="OFF-PA-10003363"/>
    <x v="1"/>
    <x v="10"/>
    <x v="1529"/>
    <x v="91"/>
    <n v="2"/>
    <n v="0"/>
    <x v="91"/>
    <x v="1"/>
    <x v="0"/>
    <n v="1"/>
    <n v="8.3333333333333329E-2"/>
  </r>
  <r>
    <x v="8504"/>
    <s v="CA-2018-109400"/>
    <x v="440"/>
    <d v="2018-05-06T00:00:00"/>
    <s v="Standard Class"/>
    <s v="NR-18550"/>
    <x v="749"/>
    <x v="0"/>
    <x v="0"/>
    <s v="Amarillo"/>
    <x v="5"/>
    <n v="79109"/>
    <x v="2"/>
    <s v="FUR-CH-10003298"/>
    <x v="0"/>
    <x v="1"/>
    <x v="1576"/>
    <x v="4752"/>
    <n v="4"/>
    <n v="0.3"/>
    <x v="5650"/>
    <x v="2"/>
    <x v="0"/>
    <n v="1"/>
    <n v="7.6923076923076927E-2"/>
  </r>
  <r>
    <x v="8505"/>
    <s v="CA-2018-130400"/>
    <x v="387"/>
    <d v="2018-03-12T00:00:00"/>
    <s v="Standard Class"/>
    <s v="SJ-20125"/>
    <x v="319"/>
    <x v="2"/>
    <x v="0"/>
    <s v="Dallas"/>
    <x v="5"/>
    <n v="75217"/>
    <x v="2"/>
    <s v="OFF-BI-10001757"/>
    <x v="1"/>
    <x v="8"/>
    <x v="1167"/>
    <x v="5481"/>
    <n v="9"/>
    <n v="0.8"/>
    <x v="6629"/>
    <x v="2"/>
    <x v="0"/>
    <n v="0.33333333333333331"/>
    <n v="4.1666666666666664E-2"/>
  </r>
  <r>
    <x v="8506"/>
    <s v="CA-2018-130400"/>
    <x v="387"/>
    <d v="2018-03-12T00:00:00"/>
    <s v="Standard Class"/>
    <s v="SJ-20125"/>
    <x v="319"/>
    <x v="2"/>
    <x v="0"/>
    <s v="Dallas"/>
    <x v="5"/>
    <n v="75217"/>
    <x v="2"/>
    <s v="TEC-AC-10004633"/>
    <x v="2"/>
    <x v="11"/>
    <x v="60"/>
    <x v="5482"/>
    <n v="5"/>
    <n v="0.2"/>
    <x v="6630"/>
    <x v="2"/>
    <x v="0"/>
    <n v="0.33333333333333331"/>
    <n v="4.1666666666666664E-2"/>
  </r>
  <r>
    <x v="8507"/>
    <s v="CA-2018-130400"/>
    <x v="387"/>
    <d v="2018-03-12T00:00:00"/>
    <s v="Standard Class"/>
    <s v="SJ-20125"/>
    <x v="319"/>
    <x v="2"/>
    <x v="0"/>
    <s v="Dallas"/>
    <x v="5"/>
    <n v="75217"/>
    <x v="2"/>
    <s v="OFF-EN-10001453"/>
    <x v="1"/>
    <x v="12"/>
    <x v="1685"/>
    <x v="1770"/>
    <n v="3"/>
    <n v="0.2"/>
    <x v="6631"/>
    <x v="2"/>
    <x v="0"/>
    <n v="0.33333333333333331"/>
    <n v="4.1666666666666664E-2"/>
  </r>
  <r>
    <x v="8508"/>
    <s v="CA-2017-135853"/>
    <x v="555"/>
    <d v="2017-12-14T00:00:00"/>
    <s v="First Class"/>
    <s v="CA-12775"/>
    <x v="222"/>
    <x v="0"/>
    <x v="0"/>
    <s v="Detroit"/>
    <x v="12"/>
    <n v="48205"/>
    <x v="2"/>
    <s v="TEC-AC-10004761"/>
    <x v="2"/>
    <x v="11"/>
    <x v="786"/>
    <x v="5483"/>
    <n v="11"/>
    <n v="0"/>
    <x v="6632"/>
    <x v="2"/>
    <x v="0"/>
    <n v="0.33333333333333331"/>
    <n v="5.8823529411764705E-2"/>
  </r>
  <r>
    <x v="8509"/>
    <s v="CA-2017-135853"/>
    <x v="555"/>
    <d v="2017-12-14T00:00:00"/>
    <s v="First Class"/>
    <s v="CA-12775"/>
    <x v="222"/>
    <x v="0"/>
    <x v="0"/>
    <s v="Detroit"/>
    <x v="12"/>
    <n v="48205"/>
    <x v="2"/>
    <s v="TEC-PH-10003691"/>
    <x v="2"/>
    <x v="7"/>
    <x v="1407"/>
    <x v="4874"/>
    <n v="1"/>
    <n v="0"/>
    <x v="6633"/>
    <x v="2"/>
    <x v="0"/>
    <n v="0.33333333333333331"/>
    <n v="5.8823529411764705E-2"/>
  </r>
  <r>
    <x v="8510"/>
    <s v="CA-2017-135853"/>
    <x v="555"/>
    <d v="2017-12-14T00:00:00"/>
    <s v="First Class"/>
    <s v="CA-12775"/>
    <x v="222"/>
    <x v="0"/>
    <x v="0"/>
    <s v="Detroit"/>
    <x v="12"/>
    <n v="48205"/>
    <x v="2"/>
    <s v="OFF-BI-10004965"/>
    <x v="1"/>
    <x v="8"/>
    <x v="1014"/>
    <x v="5484"/>
    <n v="2"/>
    <n v="0"/>
    <x v="6634"/>
    <x v="2"/>
    <x v="0"/>
    <n v="0.33333333333333331"/>
    <n v="5.8823529411764705E-2"/>
  </r>
  <r>
    <x v="8511"/>
    <s v="CA-2018-103359"/>
    <x v="596"/>
    <d v="2018-12-26T00:00:00"/>
    <s v="Standard Class"/>
    <s v="LC-16885"/>
    <x v="62"/>
    <x v="0"/>
    <x v="0"/>
    <s v="New York City"/>
    <x v="15"/>
    <n v="10035"/>
    <x v="3"/>
    <s v="OFF-BI-10004233"/>
    <x v="1"/>
    <x v="8"/>
    <x v="1386"/>
    <x v="2212"/>
    <n v="2"/>
    <n v="0.2"/>
    <x v="2386"/>
    <x v="3"/>
    <x v="0"/>
    <n v="1"/>
    <n v="4.3478260869565216E-2"/>
  </r>
  <r>
    <x v="8512"/>
    <s v="CA-2018-144645"/>
    <x v="1056"/>
    <d v="2018-02-08T00:00:00"/>
    <s v="Standard Class"/>
    <s v="NS-18640"/>
    <x v="374"/>
    <x v="1"/>
    <x v="0"/>
    <s v="Houston"/>
    <x v="5"/>
    <n v="77041"/>
    <x v="2"/>
    <s v="FUR-FU-10003601"/>
    <x v="0"/>
    <x v="5"/>
    <x v="736"/>
    <x v="5485"/>
    <n v="2"/>
    <n v="0.6"/>
    <x v="6635"/>
    <x v="2"/>
    <x v="0"/>
    <n v="1"/>
    <n v="3.8461538461538464E-2"/>
  </r>
  <r>
    <x v="8513"/>
    <s v="CA-2019-141614"/>
    <x v="929"/>
    <d v="2019-06-09T00:00:00"/>
    <s v="Standard Class"/>
    <s v="NS-18640"/>
    <x v="374"/>
    <x v="1"/>
    <x v="0"/>
    <s v="Orlando"/>
    <x v="2"/>
    <n v="32839"/>
    <x v="0"/>
    <s v="OFF-PA-10002787"/>
    <x v="1"/>
    <x v="10"/>
    <x v="1276"/>
    <x v="561"/>
    <n v="4"/>
    <n v="0.2"/>
    <x v="570"/>
    <x v="0"/>
    <x v="0"/>
    <n v="1"/>
    <n v="3.8461538461538464E-2"/>
  </r>
  <r>
    <x v="8514"/>
    <s v="CA-2017-122168"/>
    <x v="291"/>
    <d v="2017-08-26T00:00:00"/>
    <s v="Standard Class"/>
    <s v="HG-14965"/>
    <x v="428"/>
    <x v="1"/>
    <x v="0"/>
    <s v="Florence"/>
    <x v="0"/>
    <n v="41042"/>
    <x v="0"/>
    <s v="OFF-AR-10003602"/>
    <x v="1"/>
    <x v="6"/>
    <x v="242"/>
    <x v="255"/>
    <n v="3"/>
    <n v="0"/>
    <x v="6636"/>
    <x v="0"/>
    <x v="0"/>
    <n v="0.5"/>
    <n v="5.8823529411764705E-2"/>
  </r>
  <r>
    <x v="8515"/>
    <s v="CA-2017-122168"/>
    <x v="291"/>
    <d v="2017-08-26T00:00:00"/>
    <s v="Standard Class"/>
    <s v="HG-14965"/>
    <x v="428"/>
    <x v="1"/>
    <x v="0"/>
    <s v="Florence"/>
    <x v="0"/>
    <n v="41042"/>
    <x v="0"/>
    <s v="OFF-AR-10002053"/>
    <x v="1"/>
    <x v="6"/>
    <x v="79"/>
    <x v="5486"/>
    <n v="12"/>
    <n v="0"/>
    <x v="6637"/>
    <x v="0"/>
    <x v="0"/>
    <n v="0.5"/>
    <n v="5.8823529411764705E-2"/>
  </r>
  <r>
    <x v="8516"/>
    <s v="CA-2018-132899"/>
    <x v="281"/>
    <d v="2018-04-11T00:00:00"/>
    <s v="Standard Class"/>
    <s v="SF-20200"/>
    <x v="227"/>
    <x v="0"/>
    <x v="0"/>
    <s v="New York City"/>
    <x v="15"/>
    <n v="10009"/>
    <x v="3"/>
    <s v="OFF-AR-10002833"/>
    <x v="1"/>
    <x v="6"/>
    <x v="6"/>
    <x v="1034"/>
    <n v="2"/>
    <n v="0"/>
    <x v="6638"/>
    <x v="3"/>
    <x v="0"/>
    <n v="1"/>
    <n v="6.6666666666666666E-2"/>
  </r>
  <r>
    <x v="8517"/>
    <s v="CA-2019-149720"/>
    <x v="400"/>
    <d v="2019-06-07T00:00:00"/>
    <s v="Second Class"/>
    <s v="EM-14065"/>
    <x v="191"/>
    <x v="0"/>
    <x v="0"/>
    <s v="Frisco"/>
    <x v="5"/>
    <n v="75034"/>
    <x v="2"/>
    <s v="FUR-FU-10002501"/>
    <x v="0"/>
    <x v="5"/>
    <x v="1293"/>
    <x v="5487"/>
    <n v="6"/>
    <n v="0.6"/>
    <x v="6639"/>
    <x v="2"/>
    <x v="0"/>
    <n v="1"/>
    <n v="0.16666666666666666"/>
  </r>
  <r>
    <x v="8518"/>
    <s v="CA-2019-118003"/>
    <x v="769"/>
    <d v="2019-12-10T00:00:00"/>
    <s v="Standard Class"/>
    <s v="DO-13645"/>
    <x v="770"/>
    <x v="0"/>
    <x v="0"/>
    <s v="Paterson"/>
    <x v="30"/>
    <n v="7501"/>
    <x v="3"/>
    <s v="FUR-FU-10002506"/>
    <x v="0"/>
    <x v="5"/>
    <x v="1811"/>
    <x v="2441"/>
    <n v="1"/>
    <n v="0"/>
    <x v="6640"/>
    <x v="3"/>
    <x v="0"/>
    <n v="0.33333333333333331"/>
    <n v="9.0909090909090912E-2"/>
  </r>
  <r>
    <x v="8519"/>
    <s v="CA-2019-118003"/>
    <x v="769"/>
    <d v="2019-12-10T00:00:00"/>
    <s v="Standard Class"/>
    <s v="DO-13645"/>
    <x v="770"/>
    <x v="0"/>
    <x v="0"/>
    <s v="Paterson"/>
    <x v="30"/>
    <n v="7501"/>
    <x v="3"/>
    <s v="FUR-CH-10003817"/>
    <x v="0"/>
    <x v="1"/>
    <x v="164"/>
    <x v="5488"/>
    <n v="3"/>
    <n v="0"/>
    <x v="6641"/>
    <x v="3"/>
    <x v="0"/>
    <n v="0.33333333333333331"/>
    <n v="9.0909090909090912E-2"/>
  </r>
  <r>
    <x v="8520"/>
    <s v="CA-2019-118003"/>
    <x v="769"/>
    <d v="2019-12-10T00:00:00"/>
    <s v="Standard Class"/>
    <s v="DO-13645"/>
    <x v="770"/>
    <x v="0"/>
    <x v="0"/>
    <s v="Paterson"/>
    <x v="30"/>
    <n v="7501"/>
    <x v="3"/>
    <s v="FUR-CH-10004860"/>
    <x v="0"/>
    <x v="1"/>
    <x v="212"/>
    <x v="3367"/>
    <n v="3"/>
    <n v="0"/>
    <x v="6642"/>
    <x v="3"/>
    <x v="0"/>
    <n v="0.33333333333333331"/>
    <n v="9.0909090909090912E-2"/>
  </r>
  <r>
    <x v="8521"/>
    <s v="CA-2018-141887"/>
    <x v="383"/>
    <d v="2018-01-15T00:00:00"/>
    <s v="Standard Class"/>
    <s v="MP-17470"/>
    <x v="88"/>
    <x v="2"/>
    <x v="0"/>
    <s v="Columbus"/>
    <x v="24"/>
    <n v="43229"/>
    <x v="3"/>
    <s v="FUR-FU-10002268"/>
    <x v="0"/>
    <x v="5"/>
    <x v="869"/>
    <x v="5489"/>
    <n v="14"/>
    <n v="0.2"/>
    <x v="6643"/>
    <x v="3"/>
    <x v="0"/>
    <n v="1"/>
    <n v="7.1428571428571425E-2"/>
  </r>
  <r>
    <x v="8522"/>
    <s v="US-2018-160206"/>
    <x v="178"/>
    <d v="2018-04-07T00:00:00"/>
    <s v="Standard Class"/>
    <s v="MY-18295"/>
    <x v="501"/>
    <x v="1"/>
    <x v="0"/>
    <s v="Milwaukee"/>
    <x v="6"/>
    <n v="53209"/>
    <x v="2"/>
    <s v="TEC-PH-10000148"/>
    <x v="2"/>
    <x v="7"/>
    <x v="779"/>
    <x v="2441"/>
    <n v="1"/>
    <n v="0"/>
    <x v="6644"/>
    <x v="2"/>
    <x v="0"/>
    <n v="1"/>
    <n v="4.7619047619047616E-2"/>
  </r>
  <r>
    <x v="8523"/>
    <s v="CA-2019-133074"/>
    <x v="296"/>
    <d v="2019-09-25T00:00:00"/>
    <s v="Standard Class"/>
    <s v="DB-13615"/>
    <x v="140"/>
    <x v="0"/>
    <x v="0"/>
    <s v="San Francisco"/>
    <x v="1"/>
    <n v="94109"/>
    <x v="1"/>
    <s v="OFF-PA-10004082"/>
    <x v="1"/>
    <x v="10"/>
    <x v="227"/>
    <x v="5490"/>
    <n v="7"/>
    <n v="0"/>
    <x v="6645"/>
    <x v="1"/>
    <x v="0"/>
    <n v="1"/>
    <n v="9.0909090909090912E-2"/>
  </r>
  <r>
    <x v="8524"/>
    <s v="CA-2019-161172"/>
    <x v="633"/>
    <d v="2019-03-16T00:00:00"/>
    <s v="Same Day"/>
    <s v="SP-20920"/>
    <x v="727"/>
    <x v="0"/>
    <x v="0"/>
    <s v="Columbus"/>
    <x v="24"/>
    <n v="43229"/>
    <x v="3"/>
    <s v="TEC-PH-10004348"/>
    <x v="2"/>
    <x v="7"/>
    <x v="987"/>
    <x v="5491"/>
    <n v="2"/>
    <n v="0.4"/>
    <x v="6646"/>
    <x v="3"/>
    <x v="0"/>
    <n v="0.2"/>
    <n v="7.1428571428571425E-2"/>
  </r>
  <r>
    <x v="8525"/>
    <s v="CA-2019-161172"/>
    <x v="633"/>
    <d v="2019-03-16T00:00:00"/>
    <s v="Same Day"/>
    <s v="SP-20920"/>
    <x v="727"/>
    <x v="0"/>
    <x v="0"/>
    <s v="Columbus"/>
    <x v="24"/>
    <n v="43229"/>
    <x v="3"/>
    <s v="FUR-FU-10003424"/>
    <x v="0"/>
    <x v="5"/>
    <x v="1668"/>
    <x v="5492"/>
    <n v="6"/>
    <n v="0.2"/>
    <x v="6647"/>
    <x v="3"/>
    <x v="0"/>
    <n v="0.2"/>
    <n v="7.1428571428571425E-2"/>
  </r>
  <r>
    <x v="8526"/>
    <s v="CA-2019-161172"/>
    <x v="633"/>
    <d v="2019-03-16T00:00:00"/>
    <s v="Same Day"/>
    <s v="SP-20920"/>
    <x v="727"/>
    <x v="0"/>
    <x v="0"/>
    <s v="Columbus"/>
    <x v="24"/>
    <n v="43229"/>
    <x v="3"/>
    <s v="OFF-BI-10004654"/>
    <x v="1"/>
    <x v="8"/>
    <x v="68"/>
    <x v="5493"/>
    <n v="3"/>
    <n v="0.7"/>
    <x v="636"/>
    <x v="3"/>
    <x v="0"/>
    <n v="0.2"/>
    <n v="7.1428571428571425E-2"/>
  </r>
  <r>
    <x v="8527"/>
    <s v="CA-2019-161172"/>
    <x v="633"/>
    <d v="2019-03-16T00:00:00"/>
    <s v="Same Day"/>
    <s v="SP-20920"/>
    <x v="727"/>
    <x v="0"/>
    <x v="0"/>
    <s v="Columbus"/>
    <x v="24"/>
    <n v="43229"/>
    <x v="3"/>
    <s v="TEC-AC-10004571"/>
    <x v="2"/>
    <x v="11"/>
    <x v="409"/>
    <x v="1305"/>
    <n v="2"/>
    <n v="0.2"/>
    <x v="1360"/>
    <x v="3"/>
    <x v="0"/>
    <n v="0.2"/>
    <n v="7.1428571428571425E-2"/>
  </r>
  <r>
    <x v="8528"/>
    <s v="CA-2019-161172"/>
    <x v="633"/>
    <d v="2019-03-16T00:00:00"/>
    <s v="Same Day"/>
    <s v="SP-20920"/>
    <x v="727"/>
    <x v="0"/>
    <x v="0"/>
    <s v="Columbus"/>
    <x v="24"/>
    <n v="43229"/>
    <x v="3"/>
    <s v="OFF-ST-10000675"/>
    <x v="1"/>
    <x v="4"/>
    <x v="298"/>
    <x v="316"/>
    <n v="2"/>
    <n v="0.2"/>
    <x v="322"/>
    <x v="3"/>
    <x v="0"/>
    <n v="0.2"/>
    <n v="7.1428571428571425E-2"/>
  </r>
  <r>
    <x v="8529"/>
    <s v="CA-2019-137624"/>
    <x v="468"/>
    <d v="2019-11-17T00:00:00"/>
    <s v="Standard Class"/>
    <s v="ME-17320"/>
    <x v="467"/>
    <x v="2"/>
    <x v="0"/>
    <s v="Los Angeles"/>
    <x v="1"/>
    <n v="90008"/>
    <x v="1"/>
    <s v="FUR-CH-10001714"/>
    <x v="0"/>
    <x v="1"/>
    <x v="1304"/>
    <x v="5494"/>
    <n v="2"/>
    <n v="0.2"/>
    <x v="6648"/>
    <x v="1"/>
    <x v="0"/>
    <n v="1"/>
    <n v="4.5454545454545456E-2"/>
  </r>
  <r>
    <x v="8530"/>
    <s v="CA-2018-156748"/>
    <x v="885"/>
    <d v="2018-12-06T00:00:00"/>
    <s v="Standard Class"/>
    <s v="BS-11755"/>
    <x v="94"/>
    <x v="0"/>
    <x v="0"/>
    <s v="Detroit"/>
    <x v="12"/>
    <n v="48227"/>
    <x v="2"/>
    <s v="OFF-PA-10000380"/>
    <x v="1"/>
    <x v="10"/>
    <x v="1290"/>
    <x v="1735"/>
    <n v="4"/>
    <n v="0"/>
    <x v="6291"/>
    <x v="2"/>
    <x v="0"/>
    <n v="0.25"/>
    <n v="7.1428571428571425E-2"/>
  </r>
  <r>
    <x v="8531"/>
    <s v="CA-2018-156748"/>
    <x v="885"/>
    <d v="2018-12-06T00:00:00"/>
    <s v="Standard Class"/>
    <s v="BS-11755"/>
    <x v="94"/>
    <x v="0"/>
    <x v="0"/>
    <s v="Detroit"/>
    <x v="12"/>
    <n v="48227"/>
    <x v="2"/>
    <s v="OFF-PA-10002713"/>
    <x v="1"/>
    <x v="10"/>
    <x v="320"/>
    <x v="1288"/>
    <n v="2"/>
    <n v="0"/>
    <x v="1341"/>
    <x v="2"/>
    <x v="0"/>
    <n v="0.25"/>
    <n v="7.1428571428571425E-2"/>
  </r>
  <r>
    <x v="8532"/>
    <s v="CA-2018-156748"/>
    <x v="885"/>
    <d v="2018-12-06T00:00:00"/>
    <s v="Standard Class"/>
    <s v="BS-11755"/>
    <x v="94"/>
    <x v="0"/>
    <x v="0"/>
    <s v="Detroit"/>
    <x v="12"/>
    <n v="48227"/>
    <x v="2"/>
    <s v="OFF-ST-10001370"/>
    <x v="1"/>
    <x v="4"/>
    <x v="1032"/>
    <x v="5495"/>
    <n v="7"/>
    <n v="0"/>
    <x v="6649"/>
    <x v="2"/>
    <x v="0"/>
    <n v="0.25"/>
    <n v="7.1428571428571425E-2"/>
  </r>
  <r>
    <x v="8533"/>
    <s v="CA-2018-156748"/>
    <x v="885"/>
    <d v="2018-12-06T00:00:00"/>
    <s v="Standard Class"/>
    <s v="BS-11755"/>
    <x v="94"/>
    <x v="0"/>
    <x v="0"/>
    <s v="Detroit"/>
    <x v="12"/>
    <n v="48227"/>
    <x v="2"/>
    <s v="FUR-CH-10000513"/>
    <x v="0"/>
    <x v="1"/>
    <x v="70"/>
    <x v="1948"/>
    <n v="3"/>
    <n v="0"/>
    <x v="6650"/>
    <x v="2"/>
    <x v="0"/>
    <n v="0.25"/>
    <n v="7.1428571428571425E-2"/>
  </r>
  <r>
    <x v="8534"/>
    <s v="CA-2017-169677"/>
    <x v="1004"/>
    <d v="2017-01-15T00:00:00"/>
    <s v="Second Class"/>
    <s v="KS-16300"/>
    <x v="754"/>
    <x v="1"/>
    <x v="0"/>
    <s v="Columbus"/>
    <x v="32"/>
    <n v="31907"/>
    <x v="0"/>
    <s v="OFF-LA-10003223"/>
    <x v="1"/>
    <x v="2"/>
    <x v="607"/>
    <x v="765"/>
    <n v="2"/>
    <n v="0"/>
    <x v="787"/>
    <x v="0"/>
    <x v="0"/>
    <n v="1"/>
    <n v="0.25"/>
  </r>
  <r>
    <x v="8535"/>
    <s v="US-2016-163146"/>
    <x v="1174"/>
    <d v="2016-05-20T00:00:00"/>
    <s v="Standard Class"/>
    <s v="CC-12475"/>
    <x v="693"/>
    <x v="0"/>
    <x v="0"/>
    <s v="San Francisco"/>
    <x v="1"/>
    <n v="94122"/>
    <x v="1"/>
    <s v="TEC-AC-10002217"/>
    <x v="2"/>
    <x v="11"/>
    <x v="1187"/>
    <x v="5496"/>
    <n v="3"/>
    <n v="0"/>
    <x v="6651"/>
    <x v="1"/>
    <x v="0"/>
    <n v="1"/>
    <n v="7.6923076923076927E-2"/>
  </r>
  <r>
    <x v="8536"/>
    <s v="CA-2017-157343"/>
    <x v="722"/>
    <d v="2017-06-11T00:00:00"/>
    <s v="Standard Class"/>
    <s v="HD-14785"/>
    <x v="787"/>
    <x v="2"/>
    <x v="0"/>
    <s v="Philadelphia"/>
    <x v="9"/>
    <n v="19143"/>
    <x v="3"/>
    <s v="OFF-BI-10003707"/>
    <x v="1"/>
    <x v="8"/>
    <x v="784"/>
    <x v="4654"/>
    <n v="4"/>
    <n v="0.7"/>
    <x v="5518"/>
    <x v="3"/>
    <x v="0"/>
    <n v="0.33333333333333331"/>
    <n v="0.14285714285714285"/>
  </r>
  <r>
    <x v="8537"/>
    <s v="CA-2017-157343"/>
    <x v="722"/>
    <d v="2017-06-11T00:00:00"/>
    <s v="Standard Class"/>
    <s v="HD-14785"/>
    <x v="787"/>
    <x v="2"/>
    <x v="0"/>
    <s v="Philadelphia"/>
    <x v="9"/>
    <n v="19143"/>
    <x v="3"/>
    <s v="OFF-PA-10000552"/>
    <x v="1"/>
    <x v="10"/>
    <x v="1541"/>
    <x v="233"/>
    <n v="5"/>
    <n v="0.2"/>
    <x v="1446"/>
    <x v="3"/>
    <x v="0"/>
    <n v="0.33333333333333331"/>
    <n v="0.14285714285714285"/>
  </r>
  <r>
    <x v="8538"/>
    <s v="CA-2017-157343"/>
    <x v="722"/>
    <d v="2017-06-11T00:00:00"/>
    <s v="Standard Class"/>
    <s v="HD-14785"/>
    <x v="787"/>
    <x v="2"/>
    <x v="0"/>
    <s v="Philadelphia"/>
    <x v="9"/>
    <n v="19143"/>
    <x v="3"/>
    <s v="OFF-AR-10003183"/>
    <x v="1"/>
    <x v="6"/>
    <x v="1399"/>
    <x v="2245"/>
    <n v="3"/>
    <n v="0.2"/>
    <x v="2423"/>
    <x v="3"/>
    <x v="0"/>
    <n v="0.33333333333333331"/>
    <n v="0.14285714285714285"/>
  </r>
  <r>
    <x v="8539"/>
    <s v="CA-2019-147354"/>
    <x v="631"/>
    <d v="2019-03-13T00:00:00"/>
    <s v="Standard Class"/>
    <s v="KB-16315"/>
    <x v="41"/>
    <x v="0"/>
    <x v="0"/>
    <s v="Los Angeles"/>
    <x v="1"/>
    <n v="90008"/>
    <x v="1"/>
    <s v="TEC-CO-10000971"/>
    <x v="2"/>
    <x v="16"/>
    <x v="1313"/>
    <x v="2006"/>
    <n v="2"/>
    <n v="0.2"/>
    <x v="2158"/>
    <x v="1"/>
    <x v="0"/>
    <n v="0.5"/>
    <n v="4.5454545454545456E-2"/>
  </r>
  <r>
    <x v="8540"/>
    <s v="CA-2019-147354"/>
    <x v="631"/>
    <d v="2019-03-13T00:00:00"/>
    <s v="Standard Class"/>
    <s v="KB-16315"/>
    <x v="41"/>
    <x v="0"/>
    <x v="0"/>
    <s v="Los Angeles"/>
    <x v="1"/>
    <n v="90008"/>
    <x v="1"/>
    <s v="OFF-BI-10003910"/>
    <x v="1"/>
    <x v="8"/>
    <x v="8"/>
    <x v="117"/>
    <n v="5"/>
    <n v="0.2"/>
    <x v="6652"/>
    <x v="1"/>
    <x v="0"/>
    <n v="0.5"/>
    <n v="4.5454545454545456E-2"/>
  </r>
  <r>
    <x v="8541"/>
    <s v="CA-2017-157287"/>
    <x v="937"/>
    <d v="2017-12-23T00:00:00"/>
    <s v="First Class"/>
    <s v="HR-14830"/>
    <x v="403"/>
    <x v="1"/>
    <x v="0"/>
    <s v="Philadelphia"/>
    <x v="9"/>
    <n v="19140"/>
    <x v="3"/>
    <s v="OFF-ST-10001172"/>
    <x v="1"/>
    <x v="4"/>
    <x v="1206"/>
    <x v="3295"/>
    <n v="2"/>
    <n v="0.2"/>
    <x v="6653"/>
    <x v="3"/>
    <x v="0"/>
    <n v="0.5"/>
    <n v="7.1428571428571425E-2"/>
  </r>
  <r>
    <x v="8542"/>
    <s v="CA-2017-157287"/>
    <x v="937"/>
    <d v="2017-12-23T00:00:00"/>
    <s v="First Class"/>
    <s v="HR-14830"/>
    <x v="403"/>
    <x v="1"/>
    <x v="0"/>
    <s v="Philadelphia"/>
    <x v="9"/>
    <n v="19140"/>
    <x v="3"/>
    <s v="FUR-CH-10001270"/>
    <x v="0"/>
    <x v="1"/>
    <x v="860"/>
    <x v="5497"/>
    <n v="7"/>
    <n v="0.3"/>
    <x v="232"/>
    <x v="3"/>
    <x v="0"/>
    <n v="0.5"/>
    <n v="7.1428571428571425E-2"/>
  </r>
  <r>
    <x v="8543"/>
    <s v="CA-2016-137575"/>
    <x v="908"/>
    <d v="2016-08-11T00:00:00"/>
    <s v="Standard Class"/>
    <s v="TB-21625"/>
    <x v="577"/>
    <x v="0"/>
    <x v="0"/>
    <s v="New York City"/>
    <x v="15"/>
    <n v="10035"/>
    <x v="3"/>
    <s v="TEC-AC-10004571"/>
    <x v="2"/>
    <x v="11"/>
    <x v="409"/>
    <x v="1664"/>
    <n v="2"/>
    <n v="0"/>
    <x v="4210"/>
    <x v="3"/>
    <x v="0"/>
    <n v="1"/>
    <n v="6.6666666666666666E-2"/>
  </r>
  <r>
    <x v="8544"/>
    <s v="CA-2018-119074"/>
    <x v="1196"/>
    <d v="2018-03-31T00:00:00"/>
    <s v="Standard Class"/>
    <s v="DS-13180"/>
    <x v="103"/>
    <x v="1"/>
    <x v="0"/>
    <s v="Columbus"/>
    <x v="32"/>
    <n v="31907"/>
    <x v="0"/>
    <s v="FUR-FU-10004053"/>
    <x v="0"/>
    <x v="5"/>
    <x v="1642"/>
    <x v="4895"/>
    <n v="1"/>
    <n v="0"/>
    <x v="6654"/>
    <x v="0"/>
    <x v="0"/>
    <n v="0.33333333333333331"/>
    <n v="0.05"/>
  </r>
  <r>
    <x v="8545"/>
    <s v="CA-2018-119074"/>
    <x v="1196"/>
    <d v="2018-03-31T00:00:00"/>
    <s v="Standard Class"/>
    <s v="DS-13180"/>
    <x v="103"/>
    <x v="1"/>
    <x v="0"/>
    <s v="Columbus"/>
    <x v="32"/>
    <n v="31907"/>
    <x v="0"/>
    <s v="FUR-FU-10003731"/>
    <x v="0"/>
    <x v="5"/>
    <x v="1602"/>
    <x v="3089"/>
    <n v="4"/>
    <n v="0"/>
    <x v="3466"/>
    <x v="0"/>
    <x v="0"/>
    <n v="0.33333333333333331"/>
    <n v="0.05"/>
  </r>
  <r>
    <x v="8546"/>
    <s v="CA-2018-119074"/>
    <x v="1196"/>
    <d v="2018-03-31T00:00:00"/>
    <s v="Standard Class"/>
    <s v="DS-13180"/>
    <x v="103"/>
    <x v="1"/>
    <x v="0"/>
    <s v="Columbus"/>
    <x v="32"/>
    <n v="31907"/>
    <x v="0"/>
    <s v="OFF-BI-10000962"/>
    <x v="1"/>
    <x v="8"/>
    <x v="1513"/>
    <x v="2942"/>
    <n v="2"/>
    <n v="0"/>
    <x v="3279"/>
    <x v="0"/>
    <x v="0"/>
    <n v="0.33333333333333331"/>
    <n v="0.05"/>
  </r>
  <r>
    <x v="8547"/>
    <s v="CA-2017-149566"/>
    <x v="901"/>
    <d v="2017-12-10T00:00:00"/>
    <s v="Standard Class"/>
    <s v="GB-14530"/>
    <x v="334"/>
    <x v="1"/>
    <x v="0"/>
    <s v="Los Angeles"/>
    <x v="1"/>
    <n v="90049"/>
    <x v="1"/>
    <s v="TEC-AC-10001266"/>
    <x v="2"/>
    <x v="11"/>
    <x v="198"/>
    <x v="3926"/>
    <n v="3"/>
    <n v="0"/>
    <x v="6655"/>
    <x v="1"/>
    <x v="0"/>
    <n v="0.5"/>
    <n v="0.05"/>
  </r>
  <r>
    <x v="8548"/>
    <s v="CA-2017-149566"/>
    <x v="901"/>
    <d v="2017-12-10T00:00:00"/>
    <s v="Standard Class"/>
    <s v="GB-14530"/>
    <x v="334"/>
    <x v="1"/>
    <x v="0"/>
    <s v="Los Angeles"/>
    <x v="1"/>
    <n v="90049"/>
    <x v="1"/>
    <s v="OFF-LA-10000452"/>
    <x v="1"/>
    <x v="2"/>
    <x v="812"/>
    <x v="2380"/>
    <n v="4"/>
    <n v="0"/>
    <x v="2588"/>
    <x v="1"/>
    <x v="0"/>
    <n v="0.5"/>
    <n v="0.05"/>
  </r>
  <r>
    <x v="8549"/>
    <s v="CA-2017-126186"/>
    <x v="861"/>
    <d v="2017-09-12T00:00:00"/>
    <s v="First Class"/>
    <s v="GB-14530"/>
    <x v="334"/>
    <x v="1"/>
    <x v="0"/>
    <s v="Aurora"/>
    <x v="22"/>
    <n v="80013"/>
    <x v="1"/>
    <s v="FUR-FU-10000073"/>
    <x v="0"/>
    <x v="5"/>
    <x v="442"/>
    <x v="4443"/>
    <n v="4"/>
    <n v="0.2"/>
    <x v="6656"/>
    <x v="1"/>
    <x v="0"/>
    <n v="1"/>
    <n v="0.05"/>
  </r>
  <r>
    <x v="8550"/>
    <s v="CA-2017-121132"/>
    <x v="789"/>
    <d v="2017-07-24T00:00:00"/>
    <s v="Standard Class"/>
    <s v="VB-21745"/>
    <x v="146"/>
    <x v="1"/>
    <x v="0"/>
    <s v="Houston"/>
    <x v="5"/>
    <n v="77041"/>
    <x v="2"/>
    <s v="OFF-LA-10002368"/>
    <x v="1"/>
    <x v="2"/>
    <x v="1786"/>
    <x v="303"/>
    <n v="3"/>
    <n v="0.2"/>
    <x v="308"/>
    <x v="2"/>
    <x v="0"/>
    <n v="0.5"/>
    <n v="0.1"/>
  </r>
  <r>
    <x v="8551"/>
    <s v="CA-2017-121132"/>
    <x v="789"/>
    <d v="2017-07-24T00:00:00"/>
    <s v="Standard Class"/>
    <s v="VB-21745"/>
    <x v="146"/>
    <x v="1"/>
    <x v="0"/>
    <s v="Houston"/>
    <x v="5"/>
    <n v="77041"/>
    <x v="2"/>
    <s v="OFF-FA-10004248"/>
    <x v="1"/>
    <x v="13"/>
    <x v="485"/>
    <x v="5498"/>
    <n v="4"/>
    <n v="0.2"/>
    <x v="6657"/>
    <x v="2"/>
    <x v="0"/>
    <n v="0.5"/>
    <n v="0.1"/>
  </r>
  <r>
    <x v="8552"/>
    <s v="CA-2016-140473"/>
    <x v="992"/>
    <d v="2016-06-03T00:00:00"/>
    <s v="Standard Class"/>
    <s v="MC-17425"/>
    <x v="466"/>
    <x v="1"/>
    <x v="0"/>
    <s v="Chicago"/>
    <x v="10"/>
    <n v="60623"/>
    <x v="2"/>
    <s v="TEC-CO-10004202"/>
    <x v="2"/>
    <x v="16"/>
    <x v="844"/>
    <x v="5499"/>
    <n v="3"/>
    <n v="0.2"/>
    <x v="6658"/>
    <x v="2"/>
    <x v="0"/>
    <n v="1"/>
    <n v="0.1"/>
  </r>
  <r>
    <x v="8553"/>
    <s v="US-2019-102904"/>
    <x v="38"/>
    <d v="2019-11-20T00:00:00"/>
    <s v="Standard Class"/>
    <s v="CB-12025"/>
    <x v="90"/>
    <x v="0"/>
    <x v="0"/>
    <s v="Decatur"/>
    <x v="19"/>
    <n v="35601"/>
    <x v="0"/>
    <s v="TEC-AC-10000927"/>
    <x v="2"/>
    <x v="11"/>
    <x v="701"/>
    <x v="5500"/>
    <n v="8"/>
    <n v="0"/>
    <x v="6659"/>
    <x v="0"/>
    <x v="0"/>
    <n v="1"/>
    <n v="3.8461538461538464E-2"/>
  </r>
  <r>
    <x v="8554"/>
    <s v="CA-2018-102092"/>
    <x v="10"/>
    <d v="2018-12-11T00:00:00"/>
    <s v="First Class"/>
    <s v="PM-18940"/>
    <x v="400"/>
    <x v="0"/>
    <x v="0"/>
    <s v="Springfield"/>
    <x v="17"/>
    <n v="22153"/>
    <x v="0"/>
    <s v="FUR-TA-10002530"/>
    <x v="0"/>
    <x v="3"/>
    <x v="992"/>
    <x v="2993"/>
    <n v="7"/>
    <n v="0"/>
    <x v="6660"/>
    <x v="0"/>
    <x v="0"/>
    <n v="1"/>
    <n v="0.25"/>
  </r>
  <r>
    <x v="8555"/>
    <s v="CA-2017-117884"/>
    <x v="204"/>
    <d v="2017-03-22T00:00:00"/>
    <s v="Same Day"/>
    <s v="DC-13285"/>
    <x v="290"/>
    <x v="0"/>
    <x v="0"/>
    <s v="Plantation"/>
    <x v="2"/>
    <n v="33317"/>
    <x v="0"/>
    <s v="TEC-AC-10002567"/>
    <x v="2"/>
    <x v="11"/>
    <x v="428"/>
    <x v="3020"/>
    <n v="7"/>
    <n v="0.2"/>
    <x v="3371"/>
    <x v="0"/>
    <x v="0"/>
    <n v="0.5"/>
    <n v="0.14285714285714285"/>
  </r>
  <r>
    <x v="8556"/>
    <s v="CA-2017-117884"/>
    <x v="204"/>
    <d v="2017-03-22T00:00:00"/>
    <s v="Same Day"/>
    <s v="DC-13285"/>
    <x v="290"/>
    <x v="0"/>
    <x v="0"/>
    <s v="Plantation"/>
    <x v="2"/>
    <n v="33317"/>
    <x v="0"/>
    <s v="OFF-ST-10002182"/>
    <x v="1"/>
    <x v="4"/>
    <x v="1741"/>
    <x v="5501"/>
    <n v="9"/>
    <n v="0.2"/>
    <x v="6661"/>
    <x v="0"/>
    <x v="0"/>
    <n v="0.5"/>
    <n v="0.14285714285714285"/>
  </r>
  <r>
    <x v="8557"/>
    <s v="CA-2018-132829"/>
    <x v="443"/>
    <d v="2018-12-26T00:00:00"/>
    <s v="Second Class"/>
    <s v="LA-16780"/>
    <x v="156"/>
    <x v="1"/>
    <x v="0"/>
    <s v="Houston"/>
    <x v="5"/>
    <n v="77041"/>
    <x v="2"/>
    <s v="TEC-PH-10004539"/>
    <x v="2"/>
    <x v="7"/>
    <x v="861"/>
    <x v="1384"/>
    <n v="3"/>
    <n v="0.2"/>
    <x v="1450"/>
    <x v="2"/>
    <x v="0"/>
    <n v="0.2"/>
    <n v="3.8461538461538464E-2"/>
  </r>
  <r>
    <x v="8558"/>
    <s v="CA-2018-132829"/>
    <x v="443"/>
    <d v="2018-12-26T00:00:00"/>
    <s v="Second Class"/>
    <s v="LA-16780"/>
    <x v="156"/>
    <x v="1"/>
    <x v="0"/>
    <s v="Houston"/>
    <x v="5"/>
    <n v="77041"/>
    <x v="2"/>
    <s v="OFF-LA-10002945"/>
    <x v="1"/>
    <x v="2"/>
    <x v="1612"/>
    <x v="1568"/>
    <n v="9"/>
    <n v="0.2"/>
    <x v="6662"/>
    <x v="2"/>
    <x v="0"/>
    <n v="0.2"/>
    <n v="3.8461538461538464E-2"/>
  </r>
  <r>
    <x v="8559"/>
    <s v="CA-2018-132829"/>
    <x v="443"/>
    <d v="2018-12-26T00:00:00"/>
    <s v="Second Class"/>
    <s v="LA-16780"/>
    <x v="156"/>
    <x v="1"/>
    <x v="0"/>
    <s v="Houston"/>
    <x v="5"/>
    <n v="77041"/>
    <x v="2"/>
    <s v="TEC-PH-10004345"/>
    <x v="2"/>
    <x v="7"/>
    <x v="1176"/>
    <x v="4246"/>
    <n v="3"/>
    <n v="0.2"/>
    <x v="4954"/>
    <x v="2"/>
    <x v="0"/>
    <n v="0.2"/>
    <n v="3.8461538461538464E-2"/>
  </r>
  <r>
    <x v="8560"/>
    <s v="CA-2018-132829"/>
    <x v="443"/>
    <d v="2018-12-26T00:00:00"/>
    <s v="Second Class"/>
    <s v="LA-16780"/>
    <x v="156"/>
    <x v="1"/>
    <x v="0"/>
    <s v="Houston"/>
    <x v="5"/>
    <n v="77041"/>
    <x v="2"/>
    <s v="TEC-PH-10004912"/>
    <x v="2"/>
    <x v="7"/>
    <x v="1501"/>
    <x v="5502"/>
    <n v="3"/>
    <n v="0.2"/>
    <x v="6663"/>
    <x v="2"/>
    <x v="0"/>
    <n v="0.2"/>
    <n v="3.8461538461538464E-2"/>
  </r>
  <r>
    <x v="8561"/>
    <s v="CA-2018-132829"/>
    <x v="443"/>
    <d v="2018-12-26T00:00:00"/>
    <s v="Second Class"/>
    <s v="LA-16780"/>
    <x v="156"/>
    <x v="1"/>
    <x v="0"/>
    <s v="Houston"/>
    <x v="5"/>
    <n v="77041"/>
    <x v="2"/>
    <s v="FUR-FU-10000206"/>
    <x v="0"/>
    <x v="5"/>
    <x v="397"/>
    <x v="998"/>
    <n v="2"/>
    <n v="0.6"/>
    <x v="1037"/>
    <x v="2"/>
    <x v="0"/>
    <n v="0.2"/>
    <n v="3.8461538461538464E-2"/>
  </r>
  <r>
    <x v="8562"/>
    <s v="CA-2018-123540"/>
    <x v="1197"/>
    <d v="2018-04-06T00:00:00"/>
    <s v="Second Class"/>
    <s v="DJ-13420"/>
    <x v="249"/>
    <x v="1"/>
    <x v="0"/>
    <s v="Milwaukee"/>
    <x v="6"/>
    <n v="53209"/>
    <x v="2"/>
    <s v="FUR-CH-10000847"/>
    <x v="0"/>
    <x v="1"/>
    <x v="995"/>
    <x v="5503"/>
    <n v="5"/>
    <n v="0"/>
    <x v="6664"/>
    <x v="2"/>
    <x v="0"/>
    <n v="1"/>
    <n v="0.2"/>
  </r>
  <r>
    <x v="8563"/>
    <s v="US-2019-108315"/>
    <x v="504"/>
    <d v="2019-05-04T00:00:00"/>
    <s v="Standard Class"/>
    <s v="MH-18115"/>
    <x v="414"/>
    <x v="2"/>
    <x v="0"/>
    <s v="Sanford"/>
    <x v="2"/>
    <n v="32771"/>
    <x v="0"/>
    <s v="OFF-BI-10000822"/>
    <x v="1"/>
    <x v="8"/>
    <x v="967"/>
    <x v="5155"/>
    <n v="3"/>
    <n v="0.7"/>
    <x v="6665"/>
    <x v="0"/>
    <x v="0"/>
    <n v="0.5"/>
    <n v="4.5454545454545456E-2"/>
  </r>
  <r>
    <x v="8564"/>
    <s v="US-2019-108315"/>
    <x v="504"/>
    <d v="2019-05-04T00:00:00"/>
    <s v="Standard Class"/>
    <s v="MH-18115"/>
    <x v="414"/>
    <x v="2"/>
    <x v="0"/>
    <s v="Sanford"/>
    <x v="2"/>
    <n v="32771"/>
    <x v="0"/>
    <s v="FUR-FU-10000747"/>
    <x v="0"/>
    <x v="5"/>
    <x v="1751"/>
    <x v="5504"/>
    <n v="6"/>
    <n v="0.2"/>
    <x v="6666"/>
    <x v="0"/>
    <x v="0"/>
    <n v="0.5"/>
    <n v="4.5454545454545456E-2"/>
  </r>
  <r>
    <x v="8565"/>
    <s v="CA-2018-134110"/>
    <x v="1019"/>
    <d v="2018-11-18T00:00:00"/>
    <s v="First Class"/>
    <s v="BG-11035"/>
    <x v="767"/>
    <x v="0"/>
    <x v="0"/>
    <s v="The Colony"/>
    <x v="5"/>
    <n v="75056"/>
    <x v="2"/>
    <s v="TEC-PH-10002350"/>
    <x v="2"/>
    <x v="7"/>
    <x v="1467"/>
    <x v="5505"/>
    <n v="3"/>
    <n v="0.2"/>
    <x v="6667"/>
    <x v="2"/>
    <x v="0"/>
    <n v="0.5"/>
    <n v="8.3333333333333329E-2"/>
  </r>
  <r>
    <x v="8566"/>
    <s v="CA-2018-134110"/>
    <x v="1019"/>
    <d v="2018-11-18T00:00:00"/>
    <s v="First Class"/>
    <s v="BG-11035"/>
    <x v="767"/>
    <x v="0"/>
    <x v="0"/>
    <s v="The Colony"/>
    <x v="5"/>
    <n v="75056"/>
    <x v="2"/>
    <s v="OFF-PA-10000697"/>
    <x v="1"/>
    <x v="10"/>
    <x v="1379"/>
    <x v="302"/>
    <n v="4"/>
    <n v="0.2"/>
    <x v="6142"/>
    <x v="2"/>
    <x v="0"/>
    <n v="0.5"/>
    <n v="8.3333333333333329E-2"/>
  </r>
  <r>
    <x v="8567"/>
    <s v="US-2018-136581"/>
    <x v="338"/>
    <d v="2018-11-12T00:00:00"/>
    <s v="First Class"/>
    <s v="SV-20365"/>
    <x v="277"/>
    <x v="0"/>
    <x v="0"/>
    <s v="Troy"/>
    <x v="24"/>
    <n v="45373"/>
    <x v="3"/>
    <s v="OFF-PA-10002787"/>
    <x v="1"/>
    <x v="10"/>
    <x v="1276"/>
    <x v="277"/>
    <n v="6"/>
    <n v="0.2"/>
    <x v="282"/>
    <x v="3"/>
    <x v="0"/>
    <n v="1"/>
    <n v="3.125E-2"/>
  </r>
  <r>
    <x v="8568"/>
    <s v="CA-2018-162390"/>
    <x v="409"/>
    <d v="2018-12-12T00:00:00"/>
    <s v="Standard Class"/>
    <s v="DP-13105"/>
    <x v="317"/>
    <x v="1"/>
    <x v="0"/>
    <s v="Hempstead"/>
    <x v="15"/>
    <n v="11550"/>
    <x v="3"/>
    <s v="OFF-BI-10004318"/>
    <x v="1"/>
    <x v="8"/>
    <x v="1583"/>
    <x v="5506"/>
    <n v="7"/>
    <n v="0.2"/>
    <x v="6668"/>
    <x v="3"/>
    <x v="0"/>
    <n v="0.33333333333333331"/>
    <n v="7.1428571428571425E-2"/>
  </r>
  <r>
    <x v="8569"/>
    <s v="CA-2018-162390"/>
    <x v="409"/>
    <d v="2018-12-12T00:00:00"/>
    <s v="Standard Class"/>
    <s v="DP-13105"/>
    <x v="317"/>
    <x v="1"/>
    <x v="0"/>
    <s v="Hempstead"/>
    <x v="15"/>
    <n v="11550"/>
    <x v="3"/>
    <s v="OFF-BI-10001721"/>
    <x v="1"/>
    <x v="8"/>
    <x v="94"/>
    <x v="5507"/>
    <n v="13"/>
    <n v="0.2"/>
    <x v="6669"/>
    <x v="3"/>
    <x v="0"/>
    <n v="0.33333333333333331"/>
    <n v="7.1428571428571425E-2"/>
  </r>
  <r>
    <x v="8570"/>
    <s v="CA-2018-162390"/>
    <x v="409"/>
    <d v="2018-12-12T00:00:00"/>
    <s v="Standard Class"/>
    <s v="DP-13105"/>
    <x v="317"/>
    <x v="1"/>
    <x v="0"/>
    <s v="Hempstead"/>
    <x v="15"/>
    <n v="11550"/>
    <x v="3"/>
    <s v="TEC-CO-10004202"/>
    <x v="2"/>
    <x v="16"/>
    <x v="844"/>
    <x v="2006"/>
    <n v="2"/>
    <n v="0.2"/>
    <x v="3911"/>
    <x v="3"/>
    <x v="0"/>
    <n v="0.33333333333333331"/>
    <n v="7.1428571428571425E-2"/>
  </r>
  <r>
    <x v="8571"/>
    <s v="CA-2018-162222"/>
    <x v="1015"/>
    <d v="2018-04-03T00:00:00"/>
    <s v="Same Day"/>
    <s v="SR-20740"/>
    <x v="256"/>
    <x v="2"/>
    <x v="0"/>
    <s v="Dallas"/>
    <x v="5"/>
    <n v="75081"/>
    <x v="2"/>
    <s v="OFF-PA-10003893"/>
    <x v="1"/>
    <x v="10"/>
    <x v="1105"/>
    <x v="1518"/>
    <n v="3"/>
    <n v="0.2"/>
    <x v="1603"/>
    <x v="2"/>
    <x v="0"/>
    <n v="1"/>
    <n v="8.3333333333333329E-2"/>
  </r>
  <r>
    <x v="8572"/>
    <s v="CA-2016-121629"/>
    <x v="683"/>
    <d v="2016-12-02T00:00:00"/>
    <s v="Standard Class"/>
    <s v="BT-11680"/>
    <x v="537"/>
    <x v="0"/>
    <x v="0"/>
    <s v="Houston"/>
    <x v="5"/>
    <n v="77041"/>
    <x v="2"/>
    <s v="TEC-MA-10004679"/>
    <x v="2"/>
    <x v="15"/>
    <x v="1083"/>
    <x v="5508"/>
    <n v="5"/>
    <n v="0.4"/>
    <x v="6670"/>
    <x v="2"/>
    <x v="0"/>
    <n v="1"/>
    <n v="0.05"/>
  </r>
  <r>
    <x v="8573"/>
    <s v="CA-2017-164623"/>
    <x v="1182"/>
    <d v="2017-10-22T00:00:00"/>
    <s v="First Class"/>
    <s v="MS-17770"/>
    <x v="474"/>
    <x v="0"/>
    <x v="0"/>
    <s v="New York City"/>
    <x v="15"/>
    <n v="10035"/>
    <x v="3"/>
    <s v="OFF-PA-10000249"/>
    <x v="1"/>
    <x v="10"/>
    <x v="33"/>
    <x v="335"/>
    <n v="2"/>
    <n v="0"/>
    <x v="342"/>
    <x v="3"/>
    <x v="0"/>
    <n v="1"/>
    <n v="5.2631578947368418E-2"/>
  </r>
  <r>
    <x v="8574"/>
    <s v="CA-2016-159849"/>
    <x v="111"/>
    <d v="2016-09-19T00:00:00"/>
    <s v="Same Day"/>
    <s v="JK-15640"/>
    <x v="82"/>
    <x v="2"/>
    <x v="0"/>
    <s v="San Francisco"/>
    <x v="1"/>
    <n v="94110"/>
    <x v="1"/>
    <s v="OFF-FA-10000053"/>
    <x v="1"/>
    <x v="13"/>
    <x v="962"/>
    <x v="1995"/>
    <n v="3"/>
    <n v="0"/>
    <x v="2147"/>
    <x v="1"/>
    <x v="0"/>
    <n v="1"/>
    <n v="8.3333333333333329E-2"/>
  </r>
  <r>
    <x v="8575"/>
    <s v="CA-2019-101273"/>
    <x v="151"/>
    <d v="2019-08-30T00:00:00"/>
    <s v="Second Class"/>
    <s v="ST-20530"/>
    <x v="461"/>
    <x v="0"/>
    <x v="0"/>
    <s v="Port Saint Lucie"/>
    <x v="2"/>
    <n v="34952"/>
    <x v="0"/>
    <s v="OFF-AP-10000804"/>
    <x v="1"/>
    <x v="9"/>
    <x v="566"/>
    <x v="5509"/>
    <n v="4"/>
    <n v="0.2"/>
    <x v="6671"/>
    <x v="0"/>
    <x v="1"/>
    <n v="1"/>
    <n v="8.3333333333333329E-2"/>
  </r>
  <r>
    <x v="8576"/>
    <s v="CA-2019-106747"/>
    <x v="445"/>
    <d v="2019-07-04T00:00:00"/>
    <s v="First Class"/>
    <s v="TS-21505"/>
    <x v="700"/>
    <x v="0"/>
    <x v="0"/>
    <s v="Concord"/>
    <x v="38"/>
    <n v="3301"/>
    <x v="3"/>
    <s v="FUR-FU-10004188"/>
    <x v="0"/>
    <x v="5"/>
    <x v="741"/>
    <x v="5510"/>
    <n v="1"/>
    <n v="0"/>
    <x v="6672"/>
    <x v="3"/>
    <x v="0"/>
    <n v="1"/>
    <n v="7.1428571428571425E-2"/>
  </r>
  <r>
    <x v="8577"/>
    <s v="CA-2019-146164"/>
    <x v="66"/>
    <d v="2019-12-26T00:00:00"/>
    <s v="Standard Class"/>
    <s v="CM-12190"/>
    <x v="496"/>
    <x v="0"/>
    <x v="0"/>
    <s v="Rochester"/>
    <x v="11"/>
    <n v="55901"/>
    <x v="2"/>
    <s v="FUR-TA-10004915"/>
    <x v="0"/>
    <x v="3"/>
    <x v="335"/>
    <x v="5511"/>
    <n v="2"/>
    <n v="0"/>
    <x v="6673"/>
    <x v="2"/>
    <x v="0"/>
    <n v="0.5"/>
    <n v="0.14285714285714285"/>
  </r>
  <r>
    <x v="8578"/>
    <s v="CA-2019-146164"/>
    <x v="66"/>
    <d v="2019-12-26T00:00:00"/>
    <s v="Standard Class"/>
    <s v="CM-12190"/>
    <x v="496"/>
    <x v="0"/>
    <x v="0"/>
    <s v="Rochester"/>
    <x v="11"/>
    <n v="55901"/>
    <x v="2"/>
    <s v="OFF-ST-10001228"/>
    <x v="1"/>
    <x v="4"/>
    <x v="450"/>
    <x v="5512"/>
    <n v="2"/>
    <n v="0"/>
    <x v="6674"/>
    <x v="2"/>
    <x v="0"/>
    <n v="0.5"/>
    <n v="0.14285714285714285"/>
  </r>
  <r>
    <x v="8579"/>
    <s v="CA-2018-111605"/>
    <x v="797"/>
    <d v="2019-01-02T00:00:00"/>
    <s v="Standard Class"/>
    <s v="JW-15955"/>
    <x v="527"/>
    <x v="0"/>
    <x v="0"/>
    <s v="Louisville"/>
    <x v="0"/>
    <n v="40214"/>
    <x v="0"/>
    <s v="OFF-LA-10002368"/>
    <x v="1"/>
    <x v="2"/>
    <x v="1786"/>
    <x v="537"/>
    <n v="1"/>
    <n v="0"/>
    <x v="547"/>
    <x v="0"/>
    <x v="0"/>
    <n v="1"/>
    <n v="9.0909090909090912E-2"/>
  </r>
  <r>
    <x v="8580"/>
    <s v="CA-2016-130673"/>
    <x v="671"/>
    <d v="2016-05-22T00:00:00"/>
    <s v="Second Class"/>
    <s v="MC-17590"/>
    <x v="565"/>
    <x v="1"/>
    <x v="0"/>
    <s v="San Marcos"/>
    <x v="5"/>
    <n v="78666"/>
    <x v="2"/>
    <s v="FUR-FU-10003489"/>
    <x v="0"/>
    <x v="5"/>
    <x v="1771"/>
    <x v="5513"/>
    <n v="3"/>
    <n v="0.6"/>
    <x v="6675"/>
    <x v="2"/>
    <x v="0"/>
    <n v="0.25"/>
    <n v="5.8823529411764705E-2"/>
  </r>
  <r>
    <x v="8581"/>
    <s v="CA-2016-130673"/>
    <x v="671"/>
    <d v="2016-05-22T00:00:00"/>
    <s v="Second Class"/>
    <s v="MC-17590"/>
    <x v="565"/>
    <x v="1"/>
    <x v="0"/>
    <s v="San Marcos"/>
    <x v="5"/>
    <n v="78666"/>
    <x v="2"/>
    <s v="OFF-PA-10000289"/>
    <x v="1"/>
    <x v="10"/>
    <x v="729"/>
    <x v="563"/>
    <n v="2"/>
    <n v="0.2"/>
    <x v="572"/>
    <x v="2"/>
    <x v="0"/>
    <n v="0.25"/>
    <n v="5.8823529411764705E-2"/>
  </r>
  <r>
    <x v="8582"/>
    <s v="CA-2016-130673"/>
    <x v="671"/>
    <d v="2016-05-22T00:00:00"/>
    <s v="Second Class"/>
    <s v="MC-17590"/>
    <x v="565"/>
    <x v="1"/>
    <x v="0"/>
    <s v="San Marcos"/>
    <x v="5"/>
    <n v="78666"/>
    <x v="2"/>
    <s v="TEC-AC-10004227"/>
    <x v="2"/>
    <x v="11"/>
    <x v="1409"/>
    <x v="4383"/>
    <n v="2"/>
    <n v="0.2"/>
    <x v="6676"/>
    <x v="2"/>
    <x v="0"/>
    <n v="0.25"/>
    <n v="5.8823529411764705E-2"/>
  </r>
  <r>
    <x v="8583"/>
    <s v="CA-2016-130673"/>
    <x v="671"/>
    <d v="2016-05-22T00:00:00"/>
    <s v="Second Class"/>
    <s v="MC-17590"/>
    <x v="565"/>
    <x v="1"/>
    <x v="0"/>
    <s v="San Marcos"/>
    <x v="5"/>
    <n v="78666"/>
    <x v="2"/>
    <s v="OFF-ST-10000636"/>
    <x v="1"/>
    <x v="4"/>
    <x v="1753"/>
    <x v="5224"/>
    <n v="5"/>
    <n v="0.2"/>
    <x v="6677"/>
    <x v="2"/>
    <x v="0"/>
    <n v="0.25"/>
    <n v="5.8823529411764705E-2"/>
  </r>
  <r>
    <x v="8584"/>
    <s v="CA-2016-104808"/>
    <x v="519"/>
    <d v="2016-02-08T00:00:00"/>
    <s v="Second Class"/>
    <s v="MH-17440"/>
    <x v="775"/>
    <x v="1"/>
    <x v="0"/>
    <s v="Escondido"/>
    <x v="1"/>
    <n v="92025"/>
    <x v="1"/>
    <s v="OFF-BI-10003676"/>
    <x v="1"/>
    <x v="8"/>
    <x v="824"/>
    <x v="3075"/>
    <n v="2"/>
    <n v="0.2"/>
    <x v="3444"/>
    <x v="1"/>
    <x v="0"/>
    <n v="1"/>
    <n v="0.1111111111111111"/>
  </r>
  <r>
    <x v="8585"/>
    <s v="US-2019-132927"/>
    <x v="34"/>
    <d v="2019-12-15T00:00:00"/>
    <s v="Standard Class"/>
    <s v="RD-19720"/>
    <x v="742"/>
    <x v="0"/>
    <x v="0"/>
    <s v="Philadelphia"/>
    <x v="9"/>
    <n v="19134"/>
    <x v="3"/>
    <s v="OFF-BI-10001116"/>
    <x v="1"/>
    <x v="8"/>
    <x v="1075"/>
    <x v="2227"/>
    <n v="7"/>
    <n v="0.7"/>
    <x v="2403"/>
    <x v="3"/>
    <x v="0"/>
    <n v="1"/>
    <n v="0.05"/>
  </r>
  <r>
    <x v="8586"/>
    <s v="CA-2019-162015"/>
    <x v="497"/>
    <d v="2019-07-18T00:00:00"/>
    <s v="Standard Class"/>
    <s v="KB-16240"/>
    <x v="208"/>
    <x v="1"/>
    <x v="0"/>
    <s v="Los Angeles"/>
    <x v="1"/>
    <n v="90049"/>
    <x v="1"/>
    <s v="TEC-AC-10003832"/>
    <x v="2"/>
    <x v="11"/>
    <x v="218"/>
    <x v="2694"/>
    <n v="5"/>
    <n v="0"/>
    <x v="2981"/>
    <x v="1"/>
    <x v="1"/>
    <n v="0.5"/>
    <n v="0.1"/>
  </r>
  <r>
    <x v="8587"/>
    <s v="CA-2019-162015"/>
    <x v="497"/>
    <d v="2019-07-18T00:00:00"/>
    <s v="Standard Class"/>
    <s v="KB-16240"/>
    <x v="208"/>
    <x v="1"/>
    <x v="0"/>
    <s v="Los Angeles"/>
    <x v="1"/>
    <n v="90049"/>
    <x v="1"/>
    <s v="OFF-AP-10003040"/>
    <x v="1"/>
    <x v="9"/>
    <x v="730"/>
    <x v="4660"/>
    <n v="5"/>
    <n v="0"/>
    <x v="5527"/>
    <x v="1"/>
    <x v="1"/>
    <n v="0.5"/>
    <n v="0.1"/>
  </r>
  <r>
    <x v="8588"/>
    <s v="CA-2017-138492"/>
    <x v="1060"/>
    <d v="2017-05-22T00:00:00"/>
    <s v="Standard Class"/>
    <s v="FC-14335"/>
    <x v="712"/>
    <x v="1"/>
    <x v="0"/>
    <s v="Philadelphia"/>
    <x v="9"/>
    <n v="19140"/>
    <x v="3"/>
    <s v="OFF-ST-10002583"/>
    <x v="1"/>
    <x v="4"/>
    <x v="571"/>
    <x v="3518"/>
    <n v="2"/>
    <n v="0.2"/>
    <x v="6678"/>
    <x v="3"/>
    <x v="0"/>
    <n v="1"/>
    <n v="0.1"/>
  </r>
  <r>
    <x v="8589"/>
    <s v="CA-2019-145338"/>
    <x v="926"/>
    <d v="2019-02-01T00:00:00"/>
    <s v="First Class"/>
    <s v="BD-11770"/>
    <x v="420"/>
    <x v="0"/>
    <x v="0"/>
    <s v="Philadelphia"/>
    <x v="9"/>
    <n v="19120"/>
    <x v="3"/>
    <s v="OFF-AR-10002053"/>
    <x v="1"/>
    <x v="6"/>
    <x v="79"/>
    <x v="411"/>
    <n v="2"/>
    <n v="0.2"/>
    <x v="6679"/>
    <x v="3"/>
    <x v="0"/>
    <n v="1"/>
    <n v="0.1"/>
  </r>
  <r>
    <x v="8590"/>
    <s v="CA-2019-126676"/>
    <x v="365"/>
    <d v="2019-10-01T00:00:00"/>
    <s v="First Class"/>
    <s v="FH-14365"/>
    <x v="92"/>
    <x v="1"/>
    <x v="0"/>
    <s v="Hempstead"/>
    <x v="15"/>
    <n v="11550"/>
    <x v="3"/>
    <s v="OFF-EN-10004846"/>
    <x v="1"/>
    <x v="12"/>
    <x v="1497"/>
    <x v="3373"/>
    <n v="3"/>
    <n v="0"/>
    <x v="6680"/>
    <x v="3"/>
    <x v="0"/>
    <n v="1"/>
    <n v="7.6923076923076927E-2"/>
  </r>
  <r>
    <x v="8591"/>
    <s v="CA-2019-101700"/>
    <x v="756"/>
    <d v="2019-04-26T00:00:00"/>
    <s v="First Class"/>
    <s v="SO-20335"/>
    <x v="2"/>
    <x v="0"/>
    <x v="0"/>
    <s v="Greeley"/>
    <x v="22"/>
    <n v="80634"/>
    <x v="1"/>
    <s v="OFF-EN-10003134"/>
    <x v="1"/>
    <x v="12"/>
    <x v="153"/>
    <x v="4061"/>
    <n v="2"/>
    <n v="0.2"/>
    <x v="6681"/>
    <x v="1"/>
    <x v="1"/>
    <n v="0.5"/>
    <n v="6.6666666666666666E-2"/>
  </r>
  <r>
    <x v="8592"/>
    <s v="CA-2019-101700"/>
    <x v="756"/>
    <d v="2019-04-26T00:00:00"/>
    <s v="First Class"/>
    <s v="SO-20335"/>
    <x v="2"/>
    <x v="0"/>
    <x v="0"/>
    <s v="Greeley"/>
    <x v="22"/>
    <n v="80634"/>
    <x v="1"/>
    <s v="FUR-FU-10001025"/>
    <x v="0"/>
    <x v="5"/>
    <x v="1708"/>
    <x v="5514"/>
    <n v="3"/>
    <n v="0.2"/>
    <x v="6682"/>
    <x v="1"/>
    <x v="1"/>
    <n v="0.5"/>
    <n v="6.6666666666666666E-2"/>
  </r>
  <r>
    <x v="8593"/>
    <s v="CA-2019-159667"/>
    <x v="45"/>
    <d v="2019-11-13T00:00:00"/>
    <s v="Standard Class"/>
    <s v="PM-19135"/>
    <x v="327"/>
    <x v="2"/>
    <x v="0"/>
    <s v="Jacksonville"/>
    <x v="2"/>
    <n v="32216"/>
    <x v="0"/>
    <s v="TEC-AC-10002567"/>
    <x v="2"/>
    <x v="11"/>
    <x v="428"/>
    <x v="1837"/>
    <n v="3"/>
    <n v="0.2"/>
    <x v="6683"/>
    <x v="0"/>
    <x v="0"/>
    <n v="0.5"/>
    <n v="0.14285714285714285"/>
  </r>
  <r>
    <x v="8594"/>
    <s v="CA-2019-159667"/>
    <x v="45"/>
    <d v="2019-11-13T00:00:00"/>
    <s v="Standard Class"/>
    <s v="PM-19135"/>
    <x v="327"/>
    <x v="2"/>
    <x v="0"/>
    <s v="Jacksonville"/>
    <x v="2"/>
    <n v="32216"/>
    <x v="0"/>
    <s v="TEC-PH-10004094"/>
    <x v="2"/>
    <x v="7"/>
    <x v="1797"/>
    <x v="5515"/>
    <n v="4"/>
    <n v="0.2"/>
    <x v="6684"/>
    <x v="0"/>
    <x v="0"/>
    <n v="0.5"/>
    <n v="0.14285714285714285"/>
  </r>
  <r>
    <x v="8595"/>
    <s v="CA-2016-111934"/>
    <x v="952"/>
    <d v="2016-05-07T00:00:00"/>
    <s v="First Class"/>
    <s v="GD-14590"/>
    <x v="241"/>
    <x v="1"/>
    <x v="0"/>
    <s v="Arlington"/>
    <x v="17"/>
    <n v="22204"/>
    <x v="0"/>
    <s v="OFF-BI-10004364"/>
    <x v="1"/>
    <x v="8"/>
    <x v="305"/>
    <x v="5516"/>
    <n v="2"/>
    <n v="0"/>
    <x v="6685"/>
    <x v="0"/>
    <x v="0"/>
    <n v="0.5"/>
    <n v="0.16666666666666666"/>
  </r>
  <r>
    <x v="8596"/>
    <s v="CA-2016-111934"/>
    <x v="952"/>
    <d v="2016-05-07T00:00:00"/>
    <s v="First Class"/>
    <s v="GD-14590"/>
    <x v="241"/>
    <x v="1"/>
    <x v="0"/>
    <s v="Arlington"/>
    <x v="17"/>
    <n v="22204"/>
    <x v="0"/>
    <s v="OFF-PA-10000474"/>
    <x v="1"/>
    <x v="10"/>
    <x v="33"/>
    <x v="131"/>
    <n v="1"/>
    <n v="0"/>
    <x v="133"/>
    <x v="0"/>
    <x v="0"/>
    <n v="0.5"/>
    <n v="0.16666666666666666"/>
  </r>
  <r>
    <x v="8597"/>
    <s v="US-2018-117387"/>
    <x v="189"/>
    <d v="2018-10-31T00:00:00"/>
    <s v="Standard Class"/>
    <s v="PA-19060"/>
    <x v="50"/>
    <x v="2"/>
    <x v="0"/>
    <s v="San Francisco"/>
    <x v="1"/>
    <n v="94122"/>
    <x v="1"/>
    <s v="OFF-BI-10004308"/>
    <x v="1"/>
    <x v="8"/>
    <x v="1776"/>
    <x v="1743"/>
    <n v="4"/>
    <n v="0.2"/>
    <x v="1852"/>
    <x v="1"/>
    <x v="0"/>
    <n v="1"/>
    <n v="0.14285714285714285"/>
  </r>
  <r>
    <x v="8598"/>
    <s v="CA-2016-141110"/>
    <x v="35"/>
    <d v="2016-12-01T00:00:00"/>
    <s v="Standard Class"/>
    <s v="LS-17200"/>
    <x v="624"/>
    <x v="1"/>
    <x v="0"/>
    <s v="Fresno"/>
    <x v="1"/>
    <n v="93727"/>
    <x v="1"/>
    <s v="OFF-BI-10002012"/>
    <x v="1"/>
    <x v="8"/>
    <x v="749"/>
    <x v="5517"/>
    <n v="3"/>
    <n v="0.2"/>
    <x v="1020"/>
    <x v="1"/>
    <x v="0"/>
    <n v="0.25"/>
    <n v="7.1428571428571425E-2"/>
  </r>
  <r>
    <x v="8599"/>
    <s v="CA-2016-141110"/>
    <x v="35"/>
    <d v="2016-12-01T00:00:00"/>
    <s v="Standard Class"/>
    <s v="LS-17200"/>
    <x v="624"/>
    <x v="1"/>
    <x v="0"/>
    <s v="Fresno"/>
    <x v="1"/>
    <n v="93727"/>
    <x v="1"/>
    <s v="OFF-PA-10002586"/>
    <x v="1"/>
    <x v="10"/>
    <x v="1016"/>
    <x v="1830"/>
    <n v="3"/>
    <n v="0"/>
    <x v="1961"/>
    <x v="1"/>
    <x v="0"/>
    <n v="0.25"/>
    <n v="7.1428571428571425E-2"/>
  </r>
  <r>
    <x v="8600"/>
    <s v="CA-2016-141110"/>
    <x v="35"/>
    <d v="2016-12-01T00:00:00"/>
    <s v="Standard Class"/>
    <s v="LS-17200"/>
    <x v="624"/>
    <x v="1"/>
    <x v="0"/>
    <s v="Fresno"/>
    <x v="1"/>
    <n v="93727"/>
    <x v="1"/>
    <s v="OFF-AP-10000692"/>
    <x v="1"/>
    <x v="9"/>
    <x v="1250"/>
    <x v="5518"/>
    <n v="2"/>
    <n v="0"/>
    <x v="6686"/>
    <x v="1"/>
    <x v="0"/>
    <n v="0.25"/>
    <n v="7.1428571428571425E-2"/>
  </r>
  <r>
    <x v="8601"/>
    <s v="CA-2016-141110"/>
    <x v="35"/>
    <d v="2016-12-01T00:00:00"/>
    <s v="Standard Class"/>
    <s v="LS-17200"/>
    <x v="624"/>
    <x v="1"/>
    <x v="0"/>
    <s v="Fresno"/>
    <x v="1"/>
    <n v="93727"/>
    <x v="1"/>
    <s v="OFF-BI-10001553"/>
    <x v="1"/>
    <x v="8"/>
    <x v="1302"/>
    <x v="1775"/>
    <n v="1"/>
    <n v="0.2"/>
    <x v="1891"/>
    <x v="1"/>
    <x v="0"/>
    <n v="0.25"/>
    <n v="7.1428571428571425E-2"/>
  </r>
  <r>
    <x v="8602"/>
    <s v="US-2016-133949"/>
    <x v="520"/>
    <d v="2016-12-31T00:00:00"/>
    <s v="Same Day"/>
    <s v="JL-15175"/>
    <x v="311"/>
    <x v="2"/>
    <x v="0"/>
    <s v="Reno"/>
    <x v="33"/>
    <n v="89502"/>
    <x v="1"/>
    <s v="TEC-PH-10004908"/>
    <x v="2"/>
    <x v="7"/>
    <x v="1483"/>
    <x v="5519"/>
    <n v="7"/>
    <n v="0.2"/>
    <x v="6687"/>
    <x v="1"/>
    <x v="0"/>
    <n v="1"/>
    <n v="0.14285714285714285"/>
  </r>
  <r>
    <x v="8603"/>
    <s v="US-2018-116365"/>
    <x v="835"/>
    <d v="2018-01-08T00:00:00"/>
    <s v="Standard Class"/>
    <s v="CA-12310"/>
    <x v="119"/>
    <x v="1"/>
    <x v="0"/>
    <s v="San Antonio"/>
    <x v="5"/>
    <n v="78207"/>
    <x v="2"/>
    <s v="TEC-AC-10002217"/>
    <x v="2"/>
    <x v="11"/>
    <x v="1187"/>
    <x v="5520"/>
    <n v="2"/>
    <n v="0.2"/>
    <x v="6688"/>
    <x v="2"/>
    <x v="0"/>
    <n v="0.33333333333333331"/>
    <n v="9.0909090909090912E-2"/>
  </r>
  <r>
    <x v="8604"/>
    <s v="US-2018-116365"/>
    <x v="835"/>
    <d v="2018-01-08T00:00:00"/>
    <s v="Standard Class"/>
    <s v="CA-12310"/>
    <x v="119"/>
    <x v="1"/>
    <x v="0"/>
    <s v="San Antonio"/>
    <x v="5"/>
    <n v="78207"/>
    <x v="2"/>
    <s v="TEC-AC-10002942"/>
    <x v="2"/>
    <x v="11"/>
    <x v="1606"/>
    <x v="5441"/>
    <n v="3"/>
    <n v="0.2"/>
    <x v="6569"/>
    <x v="2"/>
    <x v="0"/>
    <n v="0.33333333333333331"/>
    <n v="9.0909090909090912E-2"/>
  </r>
  <r>
    <x v="8605"/>
    <s v="US-2018-116365"/>
    <x v="835"/>
    <d v="2018-01-08T00:00:00"/>
    <s v="Standard Class"/>
    <s v="CA-12310"/>
    <x v="119"/>
    <x v="1"/>
    <x v="0"/>
    <s v="San Antonio"/>
    <x v="5"/>
    <n v="78207"/>
    <x v="2"/>
    <s v="TEC-PH-10002890"/>
    <x v="2"/>
    <x v="7"/>
    <x v="1396"/>
    <x v="2171"/>
    <n v="5"/>
    <n v="0.2"/>
    <x v="5258"/>
    <x v="2"/>
    <x v="0"/>
    <n v="0.33333333333333331"/>
    <n v="9.0909090909090912E-2"/>
  </r>
  <r>
    <x v="8606"/>
    <s v="CA-2019-162936"/>
    <x v="238"/>
    <d v="2019-08-22T00:00:00"/>
    <s v="Standard Class"/>
    <s v="CM-12160"/>
    <x v="380"/>
    <x v="0"/>
    <x v="0"/>
    <s v="New Bedford"/>
    <x v="31"/>
    <n v="2740"/>
    <x v="3"/>
    <s v="TEC-AC-10003614"/>
    <x v="2"/>
    <x v="11"/>
    <x v="567"/>
    <x v="5521"/>
    <n v="2"/>
    <n v="0"/>
    <x v="6689"/>
    <x v="3"/>
    <x v="0"/>
    <n v="1"/>
    <n v="0.14285714285714285"/>
  </r>
  <r>
    <x v="8607"/>
    <s v="CA-2016-151946"/>
    <x v="611"/>
    <d v="2016-06-09T00:00:00"/>
    <s v="Standard Class"/>
    <s v="BT-11440"/>
    <x v="590"/>
    <x v="0"/>
    <x v="0"/>
    <s v="New York City"/>
    <x v="15"/>
    <n v="10035"/>
    <x v="3"/>
    <s v="FUR-FU-10002878"/>
    <x v="0"/>
    <x v="5"/>
    <x v="1134"/>
    <x v="5522"/>
    <n v="2"/>
    <n v="0"/>
    <x v="6690"/>
    <x v="3"/>
    <x v="0"/>
    <n v="0.25"/>
    <n v="0.14285714285714285"/>
  </r>
  <r>
    <x v="8608"/>
    <s v="CA-2016-151946"/>
    <x v="611"/>
    <d v="2016-06-09T00:00:00"/>
    <s v="Standard Class"/>
    <s v="BT-11440"/>
    <x v="590"/>
    <x v="0"/>
    <x v="0"/>
    <s v="New York City"/>
    <x v="15"/>
    <n v="10035"/>
    <x v="3"/>
    <s v="OFF-AP-10001626"/>
    <x v="1"/>
    <x v="9"/>
    <x v="1025"/>
    <x v="2560"/>
    <n v="4"/>
    <n v="0"/>
    <x v="6691"/>
    <x v="3"/>
    <x v="0"/>
    <n v="0.25"/>
    <n v="0.14285714285714285"/>
  </r>
  <r>
    <x v="8609"/>
    <s v="CA-2016-151946"/>
    <x v="611"/>
    <d v="2016-06-09T00:00:00"/>
    <s v="Standard Class"/>
    <s v="BT-11440"/>
    <x v="590"/>
    <x v="0"/>
    <x v="0"/>
    <s v="New York City"/>
    <x v="15"/>
    <n v="10035"/>
    <x v="3"/>
    <s v="FUR-BO-10003272"/>
    <x v="0"/>
    <x v="0"/>
    <x v="587"/>
    <x v="3832"/>
    <n v="2"/>
    <n v="0.2"/>
    <x v="4405"/>
    <x v="3"/>
    <x v="0"/>
    <n v="0.25"/>
    <n v="0.14285714285714285"/>
  </r>
  <r>
    <x v="8610"/>
    <s v="CA-2016-151946"/>
    <x v="611"/>
    <d v="2016-06-09T00:00:00"/>
    <s v="Standard Class"/>
    <s v="BT-11440"/>
    <x v="590"/>
    <x v="0"/>
    <x v="0"/>
    <s v="New York City"/>
    <x v="15"/>
    <n v="10035"/>
    <x v="3"/>
    <s v="FUR-FU-10002191"/>
    <x v="0"/>
    <x v="5"/>
    <x v="769"/>
    <x v="544"/>
    <n v="2"/>
    <n v="0"/>
    <x v="955"/>
    <x v="3"/>
    <x v="0"/>
    <n v="0.25"/>
    <n v="0.14285714285714285"/>
  </r>
  <r>
    <x v="8611"/>
    <s v="CA-2019-123624"/>
    <x v="38"/>
    <d v="2019-11-17T00:00:00"/>
    <s v="Second Class"/>
    <s v="SE-20110"/>
    <x v="339"/>
    <x v="0"/>
    <x v="0"/>
    <s v="Oxnard"/>
    <x v="1"/>
    <n v="93030"/>
    <x v="1"/>
    <s v="TEC-AC-10000682"/>
    <x v="2"/>
    <x v="11"/>
    <x v="1336"/>
    <x v="2076"/>
    <n v="5"/>
    <n v="0"/>
    <x v="2237"/>
    <x v="1"/>
    <x v="0"/>
    <n v="1"/>
    <n v="5.2631578947368418E-2"/>
  </r>
  <r>
    <x v="8612"/>
    <s v="CA-2018-146437"/>
    <x v="1198"/>
    <d v="2018-02-01T00:00:00"/>
    <s v="Second Class"/>
    <s v="HG-14965"/>
    <x v="428"/>
    <x v="1"/>
    <x v="0"/>
    <s v="Los Angeles"/>
    <x v="1"/>
    <n v="90036"/>
    <x v="1"/>
    <s v="OFF-AR-10000588"/>
    <x v="1"/>
    <x v="6"/>
    <x v="398"/>
    <x v="2010"/>
    <n v="2"/>
    <n v="0"/>
    <x v="2163"/>
    <x v="1"/>
    <x v="0"/>
    <n v="1"/>
    <n v="5.8823529411764705E-2"/>
  </r>
  <r>
    <x v="8613"/>
    <s v="CA-2018-138233"/>
    <x v="1199"/>
    <d v="2018-11-14T00:00:00"/>
    <s v="Standard Class"/>
    <s v="PF-19165"/>
    <x v="58"/>
    <x v="0"/>
    <x v="0"/>
    <s v="Oakland"/>
    <x v="1"/>
    <n v="94601"/>
    <x v="1"/>
    <s v="TEC-AC-10002001"/>
    <x v="2"/>
    <x v="11"/>
    <x v="265"/>
    <x v="651"/>
    <n v="3"/>
    <n v="0"/>
    <x v="6626"/>
    <x v="1"/>
    <x v="0"/>
    <n v="1"/>
    <n v="0.1"/>
  </r>
  <r>
    <x v="8614"/>
    <s v="CA-2018-165918"/>
    <x v="545"/>
    <d v="2018-09-14T00:00:00"/>
    <s v="Standard Class"/>
    <s v="BD-11770"/>
    <x v="420"/>
    <x v="0"/>
    <x v="0"/>
    <s v="Edmonds"/>
    <x v="4"/>
    <n v="98026"/>
    <x v="1"/>
    <s v="OFF-LA-10003720"/>
    <x v="1"/>
    <x v="2"/>
    <x v="1636"/>
    <x v="1576"/>
    <n v="2"/>
    <n v="0"/>
    <x v="1666"/>
    <x v="1"/>
    <x v="0"/>
    <n v="0.25"/>
    <n v="0.1"/>
  </r>
  <r>
    <x v="8615"/>
    <s v="CA-2018-165918"/>
    <x v="545"/>
    <d v="2018-09-14T00:00:00"/>
    <s v="Standard Class"/>
    <s v="BD-11770"/>
    <x v="420"/>
    <x v="0"/>
    <x v="0"/>
    <s v="Edmonds"/>
    <x v="4"/>
    <n v="98026"/>
    <x v="1"/>
    <s v="OFF-BI-10004364"/>
    <x v="1"/>
    <x v="8"/>
    <x v="305"/>
    <x v="5523"/>
    <n v="3"/>
    <n v="0.2"/>
    <x v="6692"/>
    <x v="1"/>
    <x v="0"/>
    <n v="0.25"/>
    <n v="0.1"/>
  </r>
  <r>
    <x v="8616"/>
    <s v="CA-2018-165918"/>
    <x v="545"/>
    <d v="2018-09-14T00:00:00"/>
    <s v="Standard Class"/>
    <s v="BD-11770"/>
    <x v="420"/>
    <x v="0"/>
    <x v="0"/>
    <s v="Edmonds"/>
    <x v="4"/>
    <n v="98026"/>
    <x v="1"/>
    <s v="OFF-PA-10000100"/>
    <x v="1"/>
    <x v="10"/>
    <x v="833"/>
    <x v="2658"/>
    <n v="2"/>
    <n v="0"/>
    <x v="2934"/>
    <x v="1"/>
    <x v="0"/>
    <n v="0.25"/>
    <n v="0.1"/>
  </r>
  <r>
    <x v="8617"/>
    <s v="CA-2018-165918"/>
    <x v="545"/>
    <d v="2018-09-14T00:00:00"/>
    <s v="Standard Class"/>
    <s v="BD-11770"/>
    <x v="420"/>
    <x v="0"/>
    <x v="0"/>
    <s v="Edmonds"/>
    <x v="4"/>
    <n v="98026"/>
    <x v="1"/>
    <s v="OFF-BI-10004826"/>
    <x v="1"/>
    <x v="8"/>
    <x v="728"/>
    <x v="5524"/>
    <n v="3"/>
    <n v="0.2"/>
    <x v="6693"/>
    <x v="1"/>
    <x v="0"/>
    <n v="0.25"/>
    <n v="0.1"/>
  </r>
  <r>
    <x v="8618"/>
    <s v="CA-2019-117513"/>
    <x v="448"/>
    <d v="2019-03-08T00:00:00"/>
    <s v="Standard Class"/>
    <s v="BT-11395"/>
    <x v="387"/>
    <x v="1"/>
    <x v="0"/>
    <s v="Los Angeles"/>
    <x v="1"/>
    <n v="90004"/>
    <x v="1"/>
    <s v="FUR-TA-10001520"/>
    <x v="0"/>
    <x v="3"/>
    <x v="718"/>
    <x v="3860"/>
    <n v="7"/>
    <n v="0.2"/>
    <x v="4439"/>
    <x v="1"/>
    <x v="1"/>
    <n v="1"/>
    <n v="0.1"/>
  </r>
  <r>
    <x v="8619"/>
    <s v="CA-2019-132437"/>
    <x v="565"/>
    <d v="2019-09-13T00:00:00"/>
    <s v="Second Class"/>
    <s v="EM-14095"/>
    <x v="313"/>
    <x v="1"/>
    <x v="0"/>
    <s v="New York City"/>
    <x v="15"/>
    <n v="10024"/>
    <x v="3"/>
    <s v="OFF-ST-10001031"/>
    <x v="1"/>
    <x v="4"/>
    <x v="1560"/>
    <x v="5525"/>
    <n v="4"/>
    <n v="0"/>
    <x v="6694"/>
    <x v="3"/>
    <x v="0"/>
    <n v="1"/>
    <n v="0.1"/>
  </r>
  <r>
    <x v="8620"/>
    <s v="US-2019-119319"/>
    <x v="44"/>
    <d v="2019-11-09T00:00:00"/>
    <s v="Second Class"/>
    <s v="LC-17050"/>
    <x v="702"/>
    <x v="0"/>
    <x v="0"/>
    <s v="Dallas"/>
    <x v="5"/>
    <n v="75217"/>
    <x v="2"/>
    <s v="FUR-FU-10003878"/>
    <x v="0"/>
    <x v="5"/>
    <x v="677"/>
    <x v="5526"/>
    <n v="5"/>
    <n v="0.6"/>
    <x v="6695"/>
    <x v="2"/>
    <x v="0"/>
    <n v="1"/>
    <n v="0.1111111111111111"/>
  </r>
  <r>
    <x v="8621"/>
    <s v="CA-2019-104318"/>
    <x v="726"/>
    <d v="2019-05-18T00:00:00"/>
    <s v="Standard Class"/>
    <s v="FH-14275"/>
    <x v="395"/>
    <x v="1"/>
    <x v="0"/>
    <s v="Franklin"/>
    <x v="18"/>
    <n v="37064"/>
    <x v="0"/>
    <s v="OFF-AP-10000358"/>
    <x v="1"/>
    <x v="9"/>
    <x v="95"/>
    <x v="5527"/>
    <n v="2"/>
    <n v="0.2"/>
    <x v="6696"/>
    <x v="0"/>
    <x v="0"/>
    <n v="1"/>
    <n v="4.7619047619047616E-2"/>
  </r>
  <r>
    <x v="8622"/>
    <s v="US-2018-114230"/>
    <x v="581"/>
    <d v="2018-12-01T00:00:00"/>
    <s v="Standard Class"/>
    <s v="CM-12235"/>
    <x v="632"/>
    <x v="0"/>
    <x v="0"/>
    <s v="Phoenix"/>
    <x v="16"/>
    <n v="85023"/>
    <x v="1"/>
    <s v="OFF-ST-10000876"/>
    <x v="1"/>
    <x v="4"/>
    <x v="254"/>
    <x v="5528"/>
    <n v="4"/>
    <n v="0.2"/>
    <x v="6697"/>
    <x v="1"/>
    <x v="1"/>
    <n v="1"/>
    <n v="0.125"/>
  </r>
  <r>
    <x v="8623"/>
    <s v="CA-2017-136147"/>
    <x v="50"/>
    <d v="2017-11-18T00:00:00"/>
    <s v="Standard Class"/>
    <s v="FM-14380"/>
    <x v="248"/>
    <x v="0"/>
    <x v="0"/>
    <s v="Miami"/>
    <x v="2"/>
    <n v="33178"/>
    <x v="0"/>
    <s v="OFF-BI-10004224"/>
    <x v="1"/>
    <x v="8"/>
    <x v="1070"/>
    <x v="1444"/>
    <n v="6"/>
    <n v="0.7"/>
    <x v="1520"/>
    <x v="0"/>
    <x v="0"/>
    <n v="0.5"/>
    <n v="7.1428571428571425E-2"/>
  </r>
  <r>
    <x v="8624"/>
    <s v="CA-2017-136147"/>
    <x v="50"/>
    <d v="2017-11-18T00:00:00"/>
    <s v="Standard Class"/>
    <s v="FM-14380"/>
    <x v="248"/>
    <x v="0"/>
    <x v="0"/>
    <s v="Miami"/>
    <x v="2"/>
    <n v="33178"/>
    <x v="0"/>
    <s v="TEC-AC-10004568"/>
    <x v="2"/>
    <x v="11"/>
    <x v="1118"/>
    <x v="1375"/>
    <n v="5"/>
    <n v="0.2"/>
    <x v="6698"/>
    <x v="0"/>
    <x v="0"/>
    <n v="0.5"/>
    <n v="7.1428571428571425E-2"/>
  </r>
  <r>
    <x v="8625"/>
    <s v="CA-2017-156118"/>
    <x v="575"/>
    <d v="2017-12-12T00:00:00"/>
    <s v="Standard Class"/>
    <s v="HG-14965"/>
    <x v="428"/>
    <x v="1"/>
    <x v="0"/>
    <s v="Colorado Springs"/>
    <x v="22"/>
    <n v="80906"/>
    <x v="1"/>
    <s v="OFF-PA-10000533"/>
    <x v="1"/>
    <x v="10"/>
    <x v="1205"/>
    <x v="937"/>
    <n v="3"/>
    <n v="0.2"/>
    <x v="971"/>
    <x v="1"/>
    <x v="0"/>
    <n v="1"/>
    <n v="5.8823529411764705E-2"/>
  </r>
  <r>
    <x v="8626"/>
    <s v="CA-2017-164084"/>
    <x v="67"/>
    <d v="2017-09-12T00:00:00"/>
    <s v="Standard Class"/>
    <s v="AG-10525"/>
    <x v="132"/>
    <x v="1"/>
    <x v="0"/>
    <s v="New York City"/>
    <x v="15"/>
    <n v="10011"/>
    <x v="3"/>
    <s v="OFF-ST-10003638"/>
    <x v="1"/>
    <x v="4"/>
    <x v="1231"/>
    <x v="3824"/>
    <n v="3"/>
    <n v="0"/>
    <x v="4392"/>
    <x v="3"/>
    <x v="0"/>
    <n v="0.2"/>
    <n v="0.1111111111111111"/>
  </r>
  <r>
    <x v="8627"/>
    <s v="CA-2017-164084"/>
    <x v="67"/>
    <d v="2017-09-12T00:00:00"/>
    <s v="Standard Class"/>
    <s v="AG-10525"/>
    <x v="132"/>
    <x v="1"/>
    <x v="0"/>
    <s v="New York City"/>
    <x v="15"/>
    <n v="10011"/>
    <x v="3"/>
    <s v="TEC-AC-10002305"/>
    <x v="2"/>
    <x v="11"/>
    <x v="1530"/>
    <x v="2597"/>
    <n v="5"/>
    <n v="0"/>
    <x v="6699"/>
    <x v="3"/>
    <x v="0"/>
    <n v="0.2"/>
    <n v="0.1111111111111111"/>
  </r>
  <r>
    <x v="8628"/>
    <s v="CA-2017-164084"/>
    <x v="67"/>
    <d v="2017-09-12T00:00:00"/>
    <s v="Standard Class"/>
    <s v="AG-10525"/>
    <x v="132"/>
    <x v="1"/>
    <x v="0"/>
    <s v="New York City"/>
    <x v="15"/>
    <n v="10011"/>
    <x v="3"/>
    <s v="OFF-BI-10000605"/>
    <x v="1"/>
    <x v="8"/>
    <x v="536"/>
    <x v="861"/>
    <n v="2"/>
    <n v="0.2"/>
    <x v="3942"/>
    <x v="3"/>
    <x v="0"/>
    <n v="0.2"/>
    <n v="0.1111111111111111"/>
  </r>
  <r>
    <x v="8629"/>
    <s v="CA-2017-164084"/>
    <x v="67"/>
    <d v="2017-09-12T00:00:00"/>
    <s v="Standard Class"/>
    <s v="AG-10525"/>
    <x v="132"/>
    <x v="1"/>
    <x v="0"/>
    <s v="New York City"/>
    <x v="15"/>
    <n v="10011"/>
    <x v="3"/>
    <s v="FUR-TA-10003569"/>
    <x v="0"/>
    <x v="3"/>
    <x v="1367"/>
    <x v="5529"/>
    <n v="2"/>
    <n v="0.4"/>
    <x v="6700"/>
    <x v="3"/>
    <x v="0"/>
    <n v="0.2"/>
    <n v="0.1111111111111111"/>
  </r>
  <r>
    <x v="8630"/>
    <s v="CA-2017-164084"/>
    <x v="67"/>
    <d v="2017-09-12T00:00:00"/>
    <s v="Standard Class"/>
    <s v="AG-10525"/>
    <x v="132"/>
    <x v="1"/>
    <x v="0"/>
    <s v="New York City"/>
    <x v="15"/>
    <n v="10011"/>
    <x v="3"/>
    <s v="OFF-FA-10003059"/>
    <x v="1"/>
    <x v="13"/>
    <x v="802"/>
    <x v="5530"/>
    <n v="4"/>
    <n v="0"/>
    <x v="6701"/>
    <x v="3"/>
    <x v="0"/>
    <n v="0.2"/>
    <n v="0.1111111111111111"/>
  </r>
  <r>
    <x v="8631"/>
    <s v="CA-2018-107783"/>
    <x v="1062"/>
    <d v="2018-07-29T00:00:00"/>
    <s v="First Class"/>
    <s v="OT-18730"/>
    <x v="220"/>
    <x v="0"/>
    <x v="0"/>
    <s v="Bethlehem"/>
    <x v="9"/>
    <n v="18018"/>
    <x v="3"/>
    <s v="FUR-BO-10004409"/>
    <x v="0"/>
    <x v="0"/>
    <x v="631"/>
    <x v="5531"/>
    <n v="5"/>
    <n v="0.5"/>
    <x v="6702"/>
    <x v="3"/>
    <x v="0"/>
    <n v="0.33333333333333331"/>
    <n v="0.1"/>
  </r>
  <r>
    <x v="8632"/>
    <s v="CA-2018-107783"/>
    <x v="1062"/>
    <d v="2018-07-29T00:00:00"/>
    <s v="First Class"/>
    <s v="OT-18730"/>
    <x v="220"/>
    <x v="0"/>
    <x v="0"/>
    <s v="Bethlehem"/>
    <x v="9"/>
    <n v="18018"/>
    <x v="3"/>
    <s v="OFF-BI-10000545"/>
    <x v="1"/>
    <x v="8"/>
    <x v="692"/>
    <x v="5341"/>
    <n v="6"/>
    <n v="0.7"/>
    <x v="6443"/>
    <x v="3"/>
    <x v="0"/>
    <n v="0.33333333333333331"/>
    <n v="0.1"/>
  </r>
  <r>
    <x v="8633"/>
    <s v="CA-2018-107783"/>
    <x v="1062"/>
    <d v="2018-07-29T00:00:00"/>
    <s v="First Class"/>
    <s v="OT-18730"/>
    <x v="220"/>
    <x v="0"/>
    <x v="0"/>
    <s v="Bethlehem"/>
    <x v="9"/>
    <n v="18018"/>
    <x v="3"/>
    <s v="OFF-AP-10004052"/>
    <x v="1"/>
    <x v="9"/>
    <x v="1671"/>
    <x v="5408"/>
    <n v="3"/>
    <n v="0.2"/>
    <x v="6703"/>
    <x v="3"/>
    <x v="0"/>
    <n v="0.33333333333333331"/>
    <n v="0.1"/>
  </r>
  <r>
    <x v="8634"/>
    <s v="CA-2019-159793"/>
    <x v="326"/>
    <d v="2019-08-29T00:00:00"/>
    <s v="Standard Class"/>
    <s v="SV-20365"/>
    <x v="277"/>
    <x v="0"/>
    <x v="0"/>
    <s v="Philadelphia"/>
    <x v="9"/>
    <n v="19140"/>
    <x v="3"/>
    <s v="FUR-BO-10001798"/>
    <x v="0"/>
    <x v="0"/>
    <x v="0"/>
    <x v="5532"/>
    <n v="2"/>
    <n v="0.5"/>
    <x v="6704"/>
    <x v="3"/>
    <x v="0"/>
    <n v="1"/>
    <n v="3.125E-2"/>
  </r>
  <r>
    <x v="8635"/>
    <s v="CA-2016-160094"/>
    <x v="1013"/>
    <d v="2016-05-02T00:00:00"/>
    <s v="First Class"/>
    <s v="JM-16195"/>
    <x v="594"/>
    <x v="0"/>
    <x v="0"/>
    <s v="Louisville"/>
    <x v="0"/>
    <n v="40214"/>
    <x v="0"/>
    <s v="OFF-AR-10004010"/>
    <x v="1"/>
    <x v="6"/>
    <x v="1743"/>
    <x v="5368"/>
    <n v="5"/>
    <n v="0"/>
    <x v="6563"/>
    <x v="0"/>
    <x v="0"/>
    <n v="0.5"/>
    <n v="5.2631578947368418E-2"/>
  </r>
  <r>
    <x v="8636"/>
    <s v="CA-2016-160094"/>
    <x v="1013"/>
    <d v="2016-05-02T00:00:00"/>
    <s v="First Class"/>
    <s v="JM-16195"/>
    <x v="594"/>
    <x v="0"/>
    <x v="0"/>
    <s v="Louisville"/>
    <x v="0"/>
    <n v="40214"/>
    <x v="0"/>
    <s v="OFF-ST-10000585"/>
    <x v="1"/>
    <x v="4"/>
    <x v="546"/>
    <x v="5533"/>
    <n v="5"/>
    <n v="0"/>
    <x v="6705"/>
    <x v="0"/>
    <x v="0"/>
    <n v="0.5"/>
    <n v="5.2631578947368418E-2"/>
  </r>
  <r>
    <x v="8637"/>
    <s v="CA-2019-151281"/>
    <x v="842"/>
    <d v="2019-05-02T00:00:00"/>
    <s v="Standard Class"/>
    <s v="HM-14980"/>
    <x v="31"/>
    <x v="0"/>
    <x v="0"/>
    <s v="Seattle"/>
    <x v="4"/>
    <n v="98105"/>
    <x v="1"/>
    <s v="FUR-FU-10000397"/>
    <x v="0"/>
    <x v="5"/>
    <x v="63"/>
    <x v="5534"/>
    <n v="7"/>
    <n v="0"/>
    <x v="6706"/>
    <x v="1"/>
    <x v="0"/>
    <n v="1"/>
    <n v="0.14285714285714285"/>
  </r>
  <r>
    <x v="8638"/>
    <s v="CA-2019-118346"/>
    <x v="283"/>
    <d v="2019-07-24T00:00:00"/>
    <s v="First Class"/>
    <s v="PO-19180"/>
    <x v="178"/>
    <x v="2"/>
    <x v="0"/>
    <s v="Kenosha"/>
    <x v="6"/>
    <n v="53142"/>
    <x v="2"/>
    <s v="TEC-AC-10000736"/>
    <x v="2"/>
    <x v="11"/>
    <x v="1094"/>
    <x v="4516"/>
    <n v="5"/>
    <n v="0"/>
    <x v="5323"/>
    <x v="2"/>
    <x v="0"/>
    <n v="1"/>
    <n v="5.5555555555555552E-2"/>
  </r>
  <r>
    <x v="8639"/>
    <s v="CA-2016-129819"/>
    <x v="736"/>
    <d v="2016-12-15T00:00:00"/>
    <s v="Second Class"/>
    <s v="KC-16675"/>
    <x v="169"/>
    <x v="1"/>
    <x v="0"/>
    <s v="Henderson"/>
    <x v="0"/>
    <n v="42420"/>
    <x v="0"/>
    <s v="OFF-BI-10004970"/>
    <x v="1"/>
    <x v="8"/>
    <x v="917"/>
    <x v="714"/>
    <n v="3"/>
    <n v="0"/>
    <x v="4112"/>
    <x v="0"/>
    <x v="0"/>
    <n v="1"/>
    <n v="0.14285714285714285"/>
  </r>
  <r>
    <x v="8640"/>
    <s v="US-2019-148551"/>
    <x v="602"/>
    <d v="2019-01-16T00:00:00"/>
    <s v="Standard Class"/>
    <s v="DB-13120"/>
    <x v="106"/>
    <x v="1"/>
    <x v="0"/>
    <s v="Dallas"/>
    <x v="5"/>
    <n v="75217"/>
    <x v="2"/>
    <s v="OFF-BI-10000545"/>
    <x v="1"/>
    <x v="8"/>
    <x v="692"/>
    <x v="5535"/>
    <n v="5"/>
    <n v="0.8"/>
    <x v="6707"/>
    <x v="2"/>
    <x v="0"/>
    <n v="1"/>
    <n v="7.1428571428571425E-2"/>
  </r>
  <r>
    <x v="8641"/>
    <s v="CA-2019-147767"/>
    <x v="574"/>
    <d v="2019-12-02T00:00:00"/>
    <s v="Same Day"/>
    <s v="SV-20935"/>
    <x v="603"/>
    <x v="0"/>
    <x v="0"/>
    <s v="Peoria"/>
    <x v="16"/>
    <n v="85345"/>
    <x v="1"/>
    <s v="OFF-BI-10001670"/>
    <x v="1"/>
    <x v="8"/>
    <x v="443"/>
    <x v="5536"/>
    <n v="6"/>
    <n v="0.7"/>
    <x v="6708"/>
    <x v="1"/>
    <x v="0"/>
    <n v="1"/>
    <n v="7.6923076923076927E-2"/>
  </r>
  <r>
    <x v="8642"/>
    <s v="CA-2017-108259"/>
    <x v="627"/>
    <d v="2017-11-15T00:00:00"/>
    <s v="Standard Class"/>
    <s v="NS-18640"/>
    <x v="374"/>
    <x v="1"/>
    <x v="0"/>
    <s v="Jacksonville"/>
    <x v="3"/>
    <n v="28540"/>
    <x v="0"/>
    <s v="OFF-FA-10000624"/>
    <x v="1"/>
    <x v="13"/>
    <x v="294"/>
    <x v="5305"/>
    <n v="11"/>
    <n v="0.2"/>
    <x v="6709"/>
    <x v="0"/>
    <x v="0"/>
    <n v="0.25"/>
    <n v="3.8461538461538464E-2"/>
  </r>
  <r>
    <x v="8643"/>
    <s v="CA-2017-108259"/>
    <x v="627"/>
    <d v="2017-11-15T00:00:00"/>
    <s v="Standard Class"/>
    <s v="NS-18640"/>
    <x v="374"/>
    <x v="1"/>
    <x v="0"/>
    <s v="Jacksonville"/>
    <x v="3"/>
    <n v="28540"/>
    <x v="0"/>
    <s v="OFF-LA-10002945"/>
    <x v="1"/>
    <x v="2"/>
    <x v="1612"/>
    <x v="1325"/>
    <n v="1"/>
    <n v="0.2"/>
    <x v="6710"/>
    <x v="0"/>
    <x v="0"/>
    <n v="0.25"/>
    <n v="3.8461538461538464E-2"/>
  </r>
  <r>
    <x v="8644"/>
    <s v="CA-2017-108259"/>
    <x v="627"/>
    <d v="2017-11-15T00:00:00"/>
    <s v="Standard Class"/>
    <s v="NS-18640"/>
    <x v="374"/>
    <x v="1"/>
    <x v="0"/>
    <s v="Jacksonville"/>
    <x v="3"/>
    <n v="28540"/>
    <x v="0"/>
    <s v="OFF-BI-10000315"/>
    <x v="1"/>
    <x v="8"/>
    <x v="412"/>
    <x v="5537"/>
    <n v="7"/>
    <n v="0.7"/>
    <x v="6711"/>
    <x v="0"/>
    <x v="0"/>
    <n v="0.25"/>
    <n v="3.8461538461538464E-2"/>
  </r>
  <r>
    <x v="8645"/>
    <s v="CA-2017-108259"/>
    <x v="627"/>
    <d v="2017-11-15T00:00:00"/>
    <s v="Standard Class"/>
    <s v="NS-18640"/>
    <x v="374"/>
    <x v="1"/>
    <x v="0"/>
    <s v="Jacksonville"/>
    <x v="3"/>
    <n v="28540"/>
    <x v="0"/>
    <s v="FUR-FU-10000023"/>
    <x v="0"/>
    <x v="5"/>
    <x v="325"/>
    <x v="5364"/>
    <n v="1"/>
    <n v="0.2"/>
    <x v="6712"/>
    <x v="0"/>
    <x v="0"/>
    <n v="0.25"/>
    <n v="3.8461538461538464E-2"/>
  </r>
  <r>
    <x v="8646"/>
    <s v="CA-2018-113341"/>
    <x v="881"/>
    <d v="2018-11-29T00:00:00"/>
    <s v="Standard Class"/>
    <s v="MH-17455"/>
    <x v="708"/>
    <x v="0"/>
    <x v="0"/>
    <s v="Los Angeles"/>
    <x v="1"/>
    <n v="90032"/>
    <x v="1"/>
    <s v="FUR-CH-10004698"/>
    <x v="0"/>
    <x v="1"/>
    <x v="168"/>
    <x v="4934"/>
    <n v="3"/>
    <n v="0.2"/>
    <x v="6713"/>
    <x v="1"/>
    <x v="1"/>
    <n v="1"/>
    <n v="9.0909090909090912E-2"/>
  </r>
  <r>
    <x v="8647"/>
    <s v="US-2017-131842"/>
    <x v="901"/>
    <d v="2017-12-08T00:00:00"/>
    <s v="First Class"/>
    <s v="RR-19525"/>
    <x v="645"/>
    <x v="1"/>
    <x v="0"/>
    <s v="Nashville"/>
    <x v="18"/>
    <n v="37211"/>
    <x v="0"/>
    <s v="FUR-CH-10004477"/>
    <x v="0"/>
    <x v="1"/>
    <x v="213"/>
    <x v="5538"/>
    <n v="2"/>
    <n v="0.2"/>
    <x v="6714"/>
    <x v="0"/>
    <x v="0"/>
    <n v="1"/>
    <n v="0.1"/>
  </r>
  <r>
    <x v="8648"/>
    <s v="CA-2018-164574"/>
    <x v="875"/>
    <d v="2018-08-03T00:00:00"/>
    <s v="Standard Class"/>
    <s v="RH-19555"/>
    <x v="653"/>
    <x v="0"/>
    <x v="0"/>
    <s v="Charlotte"/>
    <x v="3"/>
    <n v="28205"/>
    <x v="0"/>
    <s v="OFF-ST-10003816"/>
    <x v="1"/>
    <x v="4"/>
    <x v="717"/>
    <x v="3327"/>
    <n v="5"/>
    <n v="0.2"/>
    <x v="6715"/>
    <x v="0"/>
    <x v="0"/>
    <n v="0.5"/>
    <n v="0.33333333333333331"/>
  </r>
  <r>
    <x v="8649"/>
    <s v="CA-2018-164574"/>
    <x v="875"/>
    <d v="2018-08-03T00:00:00"/>
    <s v="Standard Class"/>
    <s v="RH-19555"/>
    <x v="653"/>
    <x v="0"/>
    <x v="0"/>
    <s v="Charlotte"/>
    <x v="3"/>
    <n v="28205"/>
    <x v="0"/>
    <s v="OFF-BI-10002429"/>
    <x v="1"/>
    <x v="8"/>
    <x v="472"/>
    <x v="5539"/>
    <n v="3"/>
    <n v="0.7"/>
    <x v="6716"/>
    <x v="0"/>
    <x v="0"/>
    <n v="0.5"/>
    <n v="0.33333333333333331"/>
  </r>
  <r>
    <x v="8650"/>
    <s v="CA-2016-142769"/>
    <x v="103"/>
    <d v="2016-09-13T00:00:00"/>
    <s v="Same Day"/>
    <s v="RP-19390"/>
    <x v="261"/>
    <x v="0"/>
    <x v="0"/>
    <s v="Seattle"/>
    <x v="4"/>
    <n v="98103"/>
    <x v="1"/>
    <s v="OFF-FA-10000840"/>
    <x v="1"/>
    <x v="13"/>
    <x v="1694"/>
    <x v="5540"/>
    <n v="5"/>
    <n v="0"/>
    <x v="6717"/>
    <x v="1"/>
    <x v="1"/>
    <n v="0.125"/>
    <n v="0.04"/>
  </r>
  <r>
    <x v="8651"/>
    <s v="CA-2016-142769"/>
    <x v="103"/>
    <d v="2016-09-13T00:00:00"/>
    <s v="Same Day"/>
    <s v="RP-19390"/>
    <x v="261"/>
    <x v="0"/>
    <x v="0"/>
    <s v="Seattle"/>
    <x v="4"/>
    <n v="98103"/>
    <x v="1"/>
    <s v="FUR-FU-10001918"/>
    <x v="0"/>
    <x v="5"/>
    <x v="283"/>
    <x v="5541"/>
    <n v="3"/>
    <n v="0"/>
    <x v="6718"/>
    <x v="1"/>
    <x v="1"/>
    <n v="0.125"/>
    <n v="0.04"/>
  </r>
  <r>
    <x v="8652"/>
    <s v="CA-2016-142769"/>
    <x v="103"/>
    <d v="2016-09-13T00:00:00"/>
    <s v="Same Day"/>
    <s v="RP-19390"/>
    <x v="261"/>
    <x v="0"/>
    <x v="0"/>
    <s v="Seattle"/>
    <x v="4"/>
    <n v="98103"/>
    <x v="1"/>
    <s v="OFF-SU-10001574"/>
    <x v="1"/>
    <x v="14"/>
    <x v="503"/>
    <x v="549"/>
    <n v="2"/>
    <n v="0"/>
    <x v="558"/>
    <x v="1"/>
    <x v="1"/>
    <n v="0.125"/>
    <n v="0.04"/>
  </r>
  <r>
    <x v="8653"/>
    <s v="CA-2016-142769"/>
    <x v="103"/>
    <d v="2016-09-13T00:00:00"/>
    <s v="Same Day"/>
    <s v="RP-19390"/>
    <x v="261"/>
    <x v="0"/>
    <x v="0"/>
    <s v="Seattle"/>
    <x v="4"/>
    <n v="98103"/>
    <x v="1"/>
    <s v="TEC-AC-10001606"/>
    <x v="2"/>
    <x v="11"/>
    <x v="590"/>
    <x v="1664"/>
    <n v="2"/>
    <n v="0"/>
    <x v="6719"/>
    <x v="1"/>
    <x v="1"/>
    <n v="0.125"/>
    <n v="0.04"/>
  </r>
  <r>
    <x v="8654"/>
    <s v="CA-2016-142769"/>
    <x v="103"/>
    <d v="2016-09-13T00:00:00"/>
    <s v="Same Day"/>
    <s v="RP-19390"/>
    <x v="261"/>
    <x v="0"/>
    <x v="0"/>
    <s v="Seattle"/>
    <x v="4"/>
    <n v="98103"/>
    <x v="1"/>
    <s v="TEC-AC-10003399"/>
    <x v="2"/>
    <x v="11"/>
    <x v="1506"/>
    <x v="5542"/>
    <n v="4"/>
    <n v="0"/>
    <x v="6720"/>
    <x v="1"/>
    <x v="1"/>
    <n v="0.125"/>
    <n v="0.04"/>
  </r>
  <r>
    <x v="8655"/>
    <s v="CA-2016-142769"/>
    <x v="103"/>
    <d v="2016-09-13T00:00:00"/>
    <s v="Same Day"/>
    <s v="RP-19390"/>
    <x v="261"/>
    <x v="0"/>
    <x v="0"/>
    <s v="Seattle"/>
    <x v="4"/>
    <n v="98103"/>
    <x v="1"/>
    <s v="TEC-AC-10000865"/>
    <x v="2"/>
    <x v="11"/>
    <x v="1005"/>
    <x v="5543"/>
    <n v="2"/>
    <n v="0"/>
    <x v="6721"/>
    <x v="1"/>
    <x v="1"/>
    <n v="0.125"/>
    <n v="0.04"/>
  </r>
  <r>
    <x v="8656"/>
    <s v="CA-2016-142769"/>
    <x v="103"/>
    <d v="2016-09-13T00:00:00"/>
    <s v="Same Day"/>
    <s v="RP-19390"/>
    <x v="261"/>
    <x v="0"/>
    <x v="0"/>
    <s v="Seattle"/>
    <x v="4"/>
    <n v="98103"/>
    <x v="1"/>
    <s v="OFF-PA-10002923"/>
    <x v="1"/>
    <x v="10"/>
    <x v="1426"/>
    <x v="1553"/>
    <n v="1"/>
    <n v="0"/>
    <x v="1641"/>
    <x v="1"/>
    <x v="1"/>
    <n v="0.125"/>
    <n v="0.04"/>
  </r>
  <r>
    <x v="8657"/>
    <s v="CA-2016-142769"/>
    <x v="103"/>
    <d v="2016-09-13T00:00:00"/>
    <s v="Same Day"/>
    <s v="RP-19390"/>
    <x v="261"/>
    <x v="0"/>
    <x v="0"/>
    <s v="Seattle"/>
    <x v="4"/>
    <n v="98103"/>
    <x v="1"/>
    <s v="OFF-AP-10004785"/>
    <x v="1"/>
    <x v="9"/>
    <x v="1186"/>
    <x v="5544"/>
    <n v="2"/>
    <n v="0"/>
    <x v="6722"/>
    <x v="1"/>
    <x v="1"/>
    <n v="0.125"/>
    <n v="0.04"/>
  </r>
  <r>
    <x v="8658"/>
    <s v="CA-2018-168361"/>
    <x v="1028"/>
    <d v="2018-06-25T00:00:00"/>
    <s v="Standard Class"/>
    <s v="KB-16600"/>
    <x v="33"/>
    <x v="1"/>
    <x v="0"/>
    <s v="Chicago"/>
    <x v="10"/>
    <n v="60623"/>
    <x v="2"/>
    <s v="OFF-BI-10003727"/>
    <x v="1"/>
    <x v="8"/>
    <x v="805"/>
    <x v="5545"/>
    <n v="1"/>
    <n v="0.8"/>
    <x v="6723"/>
    <x v="2"/>
    <x v="0"/>
    <n v="1"/>
    <n v="0.1111111111111111"/>
  </r>
  <r>
    <x v="8659"/>
    <s v="CA-2018-153185"/>
    <x v="323"/>
    <d v="2018-09-08T00:00:00"/>
    <s v="Standard Class"/>
    <s v="MH-17620"/>
    <x v="588"/>
    <x v="1"/>
    <x v="0"/>
    <s v="Cincinnati"/>
    <x v="24"/>
    <n v="45231"/>
    <x v="3"/>
    <s v="OFF-PA-10002246"/>
    <x v="1"/>
    <x v="10"/>
    <x v="1395"/>
    <x v="2733"/>
    <n v="6"/>
    <n v="0.2"/>
    <x v="3026"/>
    <x v="3"/>
    <x v="0"/>
    <n v="1"/>
    <n v="0.16666666666666666"/>
  </r>
  <r>
    <x v="8660"/>
    <s v="CA-2019-124765"/>
    <x v="920"/>
    <d v="2019-11-30T00:00:00"/>
    <s v="Standard Class"/>
    <s v="HZ-14950"/>
    <x v="521"/>
    <x v="0"/>
    <x v="0"/>
    <s v="Fort Lauderdale"/>
    <x v="2"/>
    <n v="33311"/>
    <x v="0"/>
    <s v="FUR-BO-10003965"/>
    <x v="0"/>
    <x v="0"/>
    <x v="1092"/>
    <x v="1937"/>
    <n v="5"/>
    <n v="0.2"/>
    <x v="6724"/>
    <x v="0"/>
    <x v="0"/>
    <n v="1"/>
    <n v="0.16666666666666666"/>
  </r>
  <r>
    <x v="8661"/>
    <s v="CA-2017-131856"/>
    <x v="793"/>
    <d v="2017-05-17T00:00:00"/>
    <s v="Standard Class"/>
    <s v="JG-15160"/>
    <x v="506"/>
    <x v="0"/>
    <x v="0"/>
    <s v="Houston"/>
    <x v="5"/>
    <n v="77041"/>
    <x v="2"/>
    <s v="FUR-FU-10000175"/>
    <x v="0"/>
    <x v="5"/>
    <x v="1638"/>
    <x v="5546"/>
    <n v="4"/>
    <n v="0.6"/>
    <x v="6725"/>
    <x v="2"/>
    <x v="0"/>
    <n v="0.33333333333333331"/>
    <n v="5.5555555555555552E-2"/>
  </r>
  <r>
    <x v="8662"/>
    <s v="CA-2017-131856"/>
    <x v="793"/>
    <d v="2017-05-17T00:00:00"/>
    <s v="Standard Class"/>
    <s v="JG-15160"/>
    <x v="506"/>
    <x v="0"/>
    <x v="0"/>
    <s v="Houston"/>
    <x v="5"/>
    <n v="77041"/>
    <x v="2"/>
    <s v="TEC-PH-10001336"/>
    <x v="2"/>
    <x v="7"/>
    <x v="950"/>
    <x v="5547"/>
    <n v="6"/>
    <n v="0.2"/>
    <x v="6726"/>
    <x v="2"/>
    <x v="0"/>
    <n v="0.33333333333333331"/>
    <n v="5.5555555555555552E-2"/>
  </r>
  <r>
    <x v="8663"/>
    <s v="CA-2017-131856"/>
    <x v="793"/>
    <d v="2017-05-17T00:00:00"/>
    <s v="Standard Class"/>
    <s v="JG-15160"/>
    <x v="506"/>
    <x v="0"/>
    <x v="0"/>
    <s v="Houston"/>
    <x v="5"/>
    <n v="77041"/>
    <x v="2"/>
    <s v="OFF-PA-10001954"/>
    <x v="1"/>
    <x v="10"/>
    <x v="600"/>
    <x v="5548"/>
    <n v="7"/>
    <n v="0.2"/>
    <x v="6727"/>
    <x v="2"/>
    <x v="0"/>
    <n v="0.33333333333333331"/>
    <n v="5.5555555555555552E-2"/>
  </r>
  <r>
    <x v="8664"/>
    <s v="CA-2019-126634"/>
    <x v="983"/>
    <d v="2019-04-01T00:00:00"/>
    <s v="Second Class"/>
    <s v="AB-10165"/>
    <x v="269"/>
    <x v="0"/>
    <x v="0"/>
    <s v="Lakewood"/>
    <x v="1"/>
    <n v="90712"/>
    <x v="1"/>
    <s v="FUR-FU-10004973"/>
    <x v="0"/>
    <x v="5"/>
    <x v="1143"/>
    <x v="5549"/>
    <n v="5"/>
    <n v="0"/>
    <x v="6728"/>
    <x v="1"/>
    <x v="0"/>
    <n v="1"/>
    <n v="7.1428571428571425E-2"/>
  </r>
  <r>
    <x v="8665"/>
    <s v="CA-2018-118500"/>
    <x v="1019"/>
    <d v="2018-11-18T00:00:00"/>
    <s v="First Class"/>
    <s v="HJ-14875"/>
    <x v="707"/>
    <x v="2"/>
    <x v="0"/>
    <s v="San Francisco"/>
    <x v="1"/>
    <n v="94122"/>
    <x v="1"/>
    <s v="OFF-SU-10004231"/>
    <x v="1"/>
    <x v="14"/>
    <x v="557"/>
    <x v="5550"/>
    <n v="5"/>
    <n v="0"/>
    <x v="1338"/>
    <x v="1"/>
    <x v="1"/>
    <n v="1"/>
    <n v="0.16666666666666666"/>
  </r>
  <r>
    <x v="8666"/>
    <s v="CA-2018-163951"/>
    <x v="945"/>
    <d v="2019-01-02T00:00:00"/>
    <s v="First Class"/>
    <s v="CJ-11875"/>
    <x v="788"/>
    <x v="1"/>
    <x v="0"/>
    <s v="Philadelphia"/>
    <x v="9"/>
    <n v="19140"/>
    <x v="3"/>
    <s v="OFF-AR-10004269"/>
    <x v="1"/>
    <x v="6"/>
    <x v="1550"/>
    <x v="1053"/>
    <n v="5"/>
    <n v="0.2"/>
    <x v="6729"/>
    <x v="3"/>
    <x v="0"/>
    <n v="1"/>
    <n v="1"/>
  </r>
  <r>
    <x v="8667"/>
    <s v="CA-2018-149916"/>
    <x v="596"/>
    <d v="2018-12-24T00:00:00"/>
    <s v="Second Class"/>
    <s v="ED-13885"/>
    <x v="525"/>
    <x v="2"/>
    <x v="0"/>
    <s v="Seattle"/>
    <x v="4"/>
    <n v="98115"/>
    <x v="1"/>
    <s v="OFF-BI-10004002"/>
    <x v="1"/>
    <x v="8"/>
    <x v="154"/>
    <x v="2444"/>
    <n v="4"/>
    <n v="0.2"/>
    <x v="6730"/>
    <x v="1"/>
    <x v="0"/>
    <n v="0.5"/>
    <n v="7.1428571428571425E-2"/>
  </r>
  <r>
    <x v="8668"/>
    <s v="CA-2018-149916"/>
    <x v="596"/>
    <d v="2018-12-24T00:00:00"/>
    <s v="Second Class"/>
    <s v="ED-13885"/>
    <x v="525"/>
    <x v="2"/>
    <x v="0"/>
    <s v="Seattle"/>
    <x v="4"/>
    <n v="98115"/>
    <x v="1"/>
    <s v="TEC-MA-10000752"/>
    <x v="2"/>
    <x v="15"/>
    <x v="1692"/>
    <x v="1057"/>
    <n v="1"/>
    <n v="0.2"/>
    <x v="6731"/>
    <x v="1"/>
    <x v="0"/>
    <n v="0.5"/>
    <n v="7.1428571428571425E-2"/>
  </r>
  <r>
    <x v="8669"/>
    <s v="CA-2017-158918"/>
    <x v="139"/>
    <d v="2017-12-25T00:00:00"/>
    <s v="Second Class"/>
    <s v="AI-10855"/>
    <x v="482"/>
    <x v="0"/>
    <x v="0"/>
    <s v="Los Angeles"/>
    <x v="1"/>
    <n v="90036"/>
    <x v="1"/>
    <s v="OFF-PA-10004947"/>
    <x v="1"/>
    <x v="10"/>
    <x v="33"/>
    <x v="860"/>
    <n v="4"/>
    <n v="0"/>
    <x v="1786"/>
    <x v="1"/>
    <x v="0"/>
    <n v="1"/>
    <n v="5.5555555555555552E-2"/>
  </r>
  <r>
    <x v="8670"/>
    <s v="US-2016-159611"/>
    <x v="422"/>
    <d v="2017-01-01T00:00:00"/>
    <s v="Second Class"/>
    <s v="KB-16315"/>
    <x v="41"/>
    <x v="0"/>
    <x v="0"/>
    <s v="Cleveland"/>
    <x v="24"/>
    <n v="44105"/>
    <x v="3"/>
    <s v="FUR-FU-10004904"/>
    <x v="0"/>
    <x v="5"/>
    <x v="1589"/>
    <x v="5551"/>
    <n v="3"/>
    <n v="0.2"/>
    <x v="6732"/>
    <x v="3"/>
    <x v="0"/>
    <n v="0.5"/>
    <n v="4.5454545454545456E-2"/>
  </r>
  <r>
    <x v="8671"/>
    <s v="US-2016-159611"/>
    <x v="422"/>
    <d v="2017-01-01T00:00:00"/>
    <s v="Second Class"/>
    <s v="KB-16315"/>
    <x v="41"/>
    <x v="0"/>
    <x v="0"/>
    <s v="Cleveland"/>
    <x v="24"/>
    <n v="44105"/>
    <x v="3"/>
    <s v="OFF-ST-10002790"/>
    <x v="1"/>
    <x v="4"/>
    <x v="236"/>
    <x v="5092"/>
    <n v="2"/>
    <n v="0.2"/>
    <x v="6091"/>
    <x v="3"/>
    <x v="0"/>
    <n v="0.5"/>
    <n v="4.5454545454545456E-2"/>
  </r>
  <r>
    <x v="8672"/>
    <s v="CA-2019-163265"/>
    <x v="911"/>
    <d v="2019-02-21T00:00:00"/>
    <s v="Standard Class"/>
    <s v="JS-16030"/>
    <x v="559"/>
    <x v="0"/>
    <x v="0"/>
    <s v="Decatur"/>
    <x v="10"/>
    <n v="62521"/>
    <x v="2"/>
    <s v="OFF-FA-10004854"/>
    <x v="1"/>
    <x v="13"/>
    <x v="271"/>
    <x v="5385"/>
    <n v="2"/>
    <n v="0.2"/>
    <x v="6733"/>
    <x v="2"/>
    <x v="0"/>
    <n v="0.2"/>
    <n v="5.5555555555555552E-2"/>
  </r>
  <r>
    <x v="8673"/>
    <s v="CA-2019-163265"/>
    <x v="911"/>
    <d v="2019-02-21T00:00:00"/>
    <s v="Standard Class"/>
    <s v="JS-16030"/>
    <x v="559"/>
    <x v="0"/>
    <x v="0"/>
    <s v="Decatur"/>
    <x v="10"/>
    <n v="62521"/>
    <x v="2"/>
    <s v="FUR-CH-10004063"/>
    <x v="0"/>
    <x v="1"/>
    <x v="120"/>
    <x v="121"/>
    <n v="3"/>
    <n v="0.3"/>
    <x v="123"/>
    <x v="2"/>
    <x v="0"/>
    <n v="0.2"/>
    <n v="5.5555555555555552E-2"/>
  </r>
  <r>
    <x v="8674"/>
    <s v="CA-2019-163265"/>
    <x v="911"/>
    <d v="2019-02-21T00:00:00"/>
    <s v="Standard Class"/>
    <s v="JS-16030"/>
    <x v="559"/>
    <x v="0"/>
    <x v="0"/>
    <s v="Decatur"/>
    <x v="10"/>
    <n v="62521"/>
    <x v="2"/>
    <s v="OFF-ST-10000642"/>
    <x v="1"/>
    <x v="4"/>
    <x v="194"/>
    <x v="4503"/>
    <n v="3"/>
    <n v="0.2"/>
    <x v="6734"/>
    <x v="2"/>
    <x v="0"/>
    <n v="0.2"/>
    <n v="5.5555555555555552E-2"/>
  </r>
  <r>
    <x v="8675"/>
    <s v="CA-2019-163265"/>
    <x v="911"/>
    <d v="2019-02-21T00:00:00"/>
    <s v="Standard Class"/>
    <s v="JS-16030"/>
    <x v="559"/>
    <x v="0"/>
    <x v="0"/>
    <s v="Decatur"/>
    <x v="10"/>
    <n v="62521"/>
    <x v="2"/>
    <s v="OFF-AR-10004078"/>
    <x v="1"/>
    <x v="6"/>
    <x v="512"/>
    <x v="5552"/>
    <n v="6"/>
    <n v="0.2"/>
    <x v="2915"/>
    <x v="2"/>
    <x v="0"/>
    <n v="0.2"/>
    <n v="5.5555555555555552E-2"/>
  </r>
  <r>
    <x v="8676"/>
    <s v="CA-2019-163265"/>
    <x v="911"/>
    <d v="2019-02-21T00:00:00"/>
    <s v="Standard Class"/>
    <s v="JS-16030"/>
    <x v="559"/>
    <x v="0"/>
    <x v="0"/>
    <s v="Decatur"/>
    <x v="10"/>
    <n v="62521"/>
    <x v="2"/>
    <s v="FUR-FU-10004270"/>
    <x v="0"/>
    <x v="5"/>
    <x v="1381"/>
    <x v="5553"/>
    <n v="1"/>
    <n v="0.6"/>
    <x v="6735"/>
    <x v="2"/>
    <x v="0"/>
    <n v="0.2"/>
    <n v="5.5555555555555552E-2"/>
  </r>
  <r>
    <x v="8677"/>
    <s v="CA-2019-141705"/>
    <x v="1200"/>
    <d v="2019-10-26T00:00:00"/>
    <s v="First Class"/>
    <s v="PO-18850"/>
    <x v="138"/>
    <x v="0"/>
    <x v="0"/>
    <s v="Mansfield"/>
    <x v="5"/>
    <n v="76063"/>
    <x v="2"/>
    <s v="FUR-TA-10004607"/>
    <x v="0"/>
    <x v="3"/>
    <x v="1104"/>
    <x v="5554"/>
    <n v="5"/>
    <n v="0.3"/>
    <x v="6736"/>
    <x v="2"/>
    <x v="0"/>
    <n v="1"/>
    <n v="4.5454545454545456E-2"/>
  </r>
  <r>
    <x v="8678"/>
    <s v="CA-2018-112739"/>
    <x v="476"/>
    <d v="2018-09-07T00:00:00"/>
    <s v="Second Class"/>
    <s v="RD-19810"/>
    <x v="279"/>
    <x v="2"/>
    <x v="0"/>
    <s v="Houston"/>
    <x v="5"/>
    <n v="77070"/>
    <x v="2"/>
    <s v="OFF-BI-10001132"/>
    <x v="1"/>
    <x v="8"/>
    <x v="636"/>
    <x v="5555"/>
    <n v="8"/>
    <n v="0.8"/>
    <x v="6737"/>
    <x v="2"/>
    <x v="0"/>
    <n v="0.5"/>
    <n v="6.25E-2"/>
  </r>
  <r>
    <x v="8679"/>
    <s v="CA-2018-112739"/>
    <x v="476"/>
    <d v="2018-09-07T00:00:00"/>
    <s v="Second Class"/>
    <s v="RD-19810"/>
    <x v="279"/>
    <x v="2"/>
    <x v="0"/>
    <s v="Houston"/>
    <x v="5"/>
    <n v="77070"/>
    <x v="2"/>
    <s v="TEC-AC-10001714"/>
    <x v="2"/>
    <x v="11"/>
    <x v="685"/>
    <x v="4703"/>
    <n v="5"/>
    <n v="0.2"/>
    <x v="6738"/>
    <x v="2"/>
    <x v="0"/>
    <n v="0.5"/>
    <n v="6.25E-2"/>
  </r>
  <r>
    <x v="8680"/>
    <s v="CA-2018-143805"/>
    <x v="49"/>
    <d v="2018-12-03T00:00:00"/>
    <s v="Second Class"/>
    <s v="JD-15895"/>
    <x v="63"/>
    <x v="1"/>
    <x v="0"/>
    <s v="Richmond"/>
    <x v="17"/>
    <n v="23223"/>
    <x v="0"/>
    <s v="OFF-AP-10002945"/>
    <x v="1"/>
    <x v="9"/>
    <x v="228"/>
    <x v="5556"/>
    <n v="7"/>
    <n v="0"/>
    <x v="6739"/>
    <x v="0"/>
    <x v="0"/>
    <n v="0.5"/>
    <n v="3.125E-2"/>
  </r>
  <r>
    <x v="8681"/>
    <s v="CA-2018-143805"/>
    <x v="49"/>
    <d v="2018-12-03T00:00:00"/>
    <s v="Second Class"/>
    <s v="JD-15895"/>
    <x v="63"/>
    <x v="1"/>
    <x v="0"/>
    <s v="Richmond"/>
    <x v="17"/>
    <n v="23223"/>
    <x v="0"/>
    <s v="OFF-SU-10004664"/>
    <x v="1"/>
    <x v="14"/>
    <x v="597"/>
    <x v="5557"/>
    <n v="5"/>
    <n v="0"/>
    <x v="6740"/>
    <x v="0"/>
    <x v="0"/>
    <n v="0.5"/>
    <n v="3.125E-2"/>
  </r>
  <r>
    <x v="8682"/>
    <s v="CA-2016-133634"/>
    <x v="1127"/>
    <d v="2016-11-10T00:00:00"/>
    <s v="Standard Class"/>
    <s v="SR-20740"/>
    <x v="256"/>
    <x v="2"/>
    <x v="0"/>
    <s v="Arlington"/>
    <x v="17"/>
    <n v="22204"/>
    <x v="0"/>
    <s v="TEC-AC-10002550"/>
    <x v="2"/>
    <x v="11"/>
    <x v="1351"/>
    <x v="3706"/>
    <n v="3"/>
    <n v="0"/>
    <x v="4239"/>
    <x v="0"/>
    <x v="0"/>
    <n v="1"/>
    <n v="8.3333333333333329E-2"/>
  </r>
  <r>
    <x v="8683"/>
    <s v="CA-2019-101665"/>
    <x v="920"/>
    <d v="2019-12-01T00:00:00"/>
    <s v="Standard Class"/>
    <s v="TZ-21580"/>
    <x v="356"/>
    <x v="0"/>
    <x v="0"/>
    <s v="San Francisco"/>
    <x v="1"/>
    <n v="94122"/>
    <x v="1"/>
    <s v="OFF-AR-10002335"/>
    <x v="1"/>
    <x v="6"/>
    <x v="679"/>
    <x v="788"/>
    <n v="2"/>
    <n v="0"/>
    <x v="813"/>
    <x v="1"/>
    <x v="0"/>
    <n v="1"/>
    <n v="0.1111111111111111"/>
  </r>
  <r>
    <x v="8684"/>
    <s v="CA-2018-155446"/>
    <x v="186"/>
    <d v="2018-12-23T00:00:00"/>
    <s v="Standard Class"/>
    <s v="TN-21040"/>
    <x v="184"/>
    <x v="2"/>
    <x v="0"/>
    <s v="San Diego"/>
    <x v="1"/>
    <n v="92024"/>
    <x v="1"/>
    <s v="TEC-AC-10001445"/>
    <x v="2"/>
    <x v="11"/>
    <x v="427"/>
    <x v="5558"/>
    <n v="7"/>
    <n v="0"/>
    <x v="6741"/>
    <x v="1"/>
    <x v="0"/>
    <n v="1"/>
    <n v="8.3333333333333329E-2"/>
  </r>
  <r>
    <x v="8685"/>
    <s v="CA-2019-137323"/>
    <x v="237"/>
    <d v="2019-11-18T00:00:00"/>
    <s v="Second Class"/>
    <s v="PW-19030"/>
    <x v="463"/>
    <x v="1"/>
    <x v="0"/>
    <s v="Watertown"/>
    <x v="15"/>
    <n v="13601"/>
    <x v="3"/>
    <s v="OFF-ST-10003996"/>
    <x v="1"/>
    <x v="4"/>
    <x v="1212"/>
    <x v="5559"/>
    <n v="6"/>
    <n v="0"/>
    <x v="6742"/>
    <x v="3"/>
    <x v="0"/>
    <n v="1"/>
    <n v="7.6923076923076927E-2"/>
  </r>
  <r>
    <x v="8686"/>
    <s v="CA-2018-144015"/>
    <x v="190"/>
    <d v="2018-06-26T00:00:00"/>
    <s v="Same Day"/>
    <s v="AH-10075"/>
    <x v="340"/>
    <x v="1"/>
    <x v="0"/>
    <s v="Los Angeles"/>
    <x v="1"/>
    <n v="90036"/>
    <x v="1"/>
    <s v="OFF-SU-10003505"/>
    <x v="1"/>
    <x v="14"/>
    <x v="413"/>
    <x v="4540"/>
    <n v="2"/>
    <n v="0"/>
    <x v="5359"/>
    <x v="1"/>
    <x v="0"/>
    <n v="0.33333333333333331"/>
    <n v="0.05"/>
  </r>
  <r>
    <x v="8687"/>
    <s v="CA-2018-144015"/>
    <x v="190"/>
    <d v="2018-06-26T00:00:00"/>
    <s v="Same Day"/>
    <s v="AH-10075"/>
    <x v="340"/>
    <x v="1"/>
    <x v="0"/>
    <s v="Los Angeles"/>
    <x v="1"/>
    <n v="90036"/>
    <x v="1"/>
    <s v="OFF-FA-10000624"/>
    <x v="1"/>
    <x v="13"/>
    <x v="294"/>
    <x v="1511"/>
    <n v="5"/>
    <n v="0"/>
    <x v="5521"/>
    <x v="1"/>
    <x v="0"/>
    <n v="0.33333333333333331"/>
    <n v="0.05"/>
  </r>
  <r>
    <x v="8688"/>
    <s v="CA-2018-144015"/>
    <x v="190"/>
    <d v="2018-06-26T00:00:00"/>
    <s v="Same Day"/>
    <s v="AH-10075"/>
    <x v="340"/>
    <x v="1"/>
    <x v="0"/>
    <s v="Los Angeles"/>
    <x v="1"/>
    <n v="90036"/>
    <x v="1"/>
    <s v="OFF-PA-10002870"/>
    <x v="1"/>
    <x v="10"/>
    <x v="902"/>
    <x v="1140"/>
    <n v="2"/>
    <n v="0"/>
    <x v="1181"/>
    <x v="1"/>
    <x v="0"/>
    <n v="0.33333333333333331"/>
    <n v="0.05"/>
  </r>
  <r>
    <x v="8689"/>
    <s v="CA-2016-101427"/>
    <x v="58"/>
    <d v="2016-12-30T00:00:00"/>
    <s v="Standard Class"/>
    <s v="AY-10555"/>
    <x v="672"/>
    <x v="1"/>
    <x v="0"/>
    <s v="Philadelphia"/>
    <x v="9"/>
    <n v="19140"/>
    <x v="3"/>
    <s v="OFF-AR-10002257"/>
    <x v="1"/>
    <x v="6"/>
    <x v="1200"/>
    <x v="2245"/>
    <n v="3"/>
    <n v="0.2"/>
    <x v="6743"/>
    <x v="3"/>
    <x v="0"/>
    <n v="1"/>
    <n v="0.1"/>
  </r>
  <r>
    <x v="8690"/>
    <s v="CA-2018-136770"/>
    <x v="1041"/>
    <d v="2018-08-18T00:00:00"/>
    <s v="Standard Class"/>
    <s v="SP-20650"/>
    <x v="70"/>
    <x v="1"/>
    <x v="0"/>
    <s v="Akron"/>
    <x v="24"/>
    <n v="44312"/>
    <x v="3"/>
    <s v="TEC-PH-10003580"/>
    <x v="2"/>
    <x v="7"/>
    <x v="1006"/>
    <x v="4688"/>
    <n v="2"/>
    <n v="0.4"/>
    <x v="5569"/>
    <x v="3"/>
    <x v="0"/>
    <n v="0.33333333333333331"/>
    <n v="6.6666666666666666E-2"/>
  </r>
  <r>
    <x v="8691"/>
    <s v="CA-2018-136770"/>
    <x v="1041"/>
    <d v="2018-08-18T00:00:00"/>
    <s v="Standard Class"/>
    <s v="SP-20650"/>
    <x v="70"/>
    <x v="1"/>
    <x v="0"/>
    <s v="Akron"/>
    <x v="24"/>
    <n v="44312"/>
    <x v="3"/>
    <s v="TEC-PH-10001530"/>
    <x v="2"/>
    <x v="7"/>
    <x v="759"/>
    <x v="5560"/>
    <n v="2"/>
    <n v="0.4"/>
    <x v="6744"/>
    <x v="3"/>
    <x v="0"/>
    <n v="0.33333333333333331"/>
    <n v="6.6666666666666666E-2"/>
  </r>
  <r>
    <x v="8692"/>
    <s v="CA-2018-136770"/>
    <x v="1041"/>
    <d v="2018-08-18T00:00:00"/>
    <s v="Standard Class"/>
    <s v="SP-20650"/>
    <x v="70"/>
    <x v="1"/>
    <x v="0"/>
    <s v="Akron"/>
    <x v="24"/>
    <n v="44312"/>
    <x v="3"/>
    <s v="TEC-AC-10000420"/>
    <x v="2"/>
    <x v="11"/>
    <x v="1496"/>
    <x v="463"/>
    <n v="5"/>
    <n v="0.2"/>
    <x v="6745"/>
    <x v="3"/>
    <x v="0"/>
    <n v="0.33333333333333331"/>
    <n v="6.6666666666666666E-2"/>
  </r>
  <r>
    <x v="8693"/>
    <s v="CA-2018-118311"/>
    <x v="1057"/>
    <d v="2018-10-28T00:00:00"/>
    <s v="Standard Class"/>
    <s v="ED-13885"/>
    <x v="525"/>
    <x v="2"/>
    <x v="0"/>
    <s v="San Francisco"/>
    <x v="1"/>
    <n v="94110"/>
    <x v="1"/>
    <s v="TEC-AC-10000892"/>
    <x v="2"/>
    <x v="11"/>
    <x v="293"/>
    <x v="5561"/>
    <n v="5"/>
    <n v="0"/>
    <x v="6746"/>
    <x v="1"/>
    <x v="1"/>
    <n v="1"/>
    <n v="7.1428571428571425E-2"/>
  </r>
  <r>
    <x v="8694"/>
    <s v="US-2016-112795"/>
    <x v="709"/>
    <d v="2016-08-28T00:00:00"/>
    <s v="Second Class"/>
    <s v="CR-12625"/>
    <x v="128"/>
    <x v="2"/>
    <x v="0"/>
    <s v="Grand Rapids"/>
    <x v="12"/>
    <n v="49505"/>
    <x v="2"/>
    <s v="OFF-PA-10001934"/>
    <x v="1"/>
    <x v="10"/>
    <x v="548"/>
    <x v="541"/>
    <n v="3"/>
    <n v="0"/>
    <x v="6747"/>
    <x v="2"/>
    <x v="0"/>
    <n v="1"/>
    <n v="0.25"/>
  </r>
  <r>
    <x v="8695"/>
    <s v="CA-2019-127096"/>
    <x v="175"/>
    <d v="2019-09-17T00:00:00"/>
    <s v="Second Class"/>
    <s v="CS-12400"/>
    <x v="37"/>
    <x v="2"/>
    <x v="0"/>
    <s v="San Francisco"/>
    <x v="1"/>
    <n v="94109"/>
    <x v="1"/>
    <s v="FUR-TA-10003473"/>
    <x v="0"/>
    <x v="3"/>
    <x v="216"/>
    <x v="1216"/>
    <n v="1"/>
    <n v="0.2"/>
    <x v="1261"/>
    <x v="1"/>
    <x v="0"/>
    <n v="1"/>
    <n v="7.1428571428571425E-2"/>
  </r>
  <r>
    <x v="8696"/>
    <s v="CA-2019-119284"/>
    <x v="140"/>
    <d v="2019-06-20T00:00:00"/>
    <s v="Standard Class"/>
    <s v="TS-21205"/>
    <x v="131"/>
    <x v="1"/>
    <x v="0"/>
    <s v="Nashville"/>
    <x v="18"/>
    <n v="37211"/>
    <x v="0"/>
    <s v="TEC-PH-10001051"/>
    <x v="2"/>
    <x v="7"/>
    <x v="1263"/>
    <x v="1977"/>
    <n v="3"/>
    <n v="0.2"/>
    <x v="5502"/>
    <x v="0"/>
    <x v="1"/>
    <n v="0.14285714285714285"/>
    <n v="5.2631578947368418E-2"/>
  </r>
  <r>
    <x v="8697"/>
    <s v="CA-2019-119284"/>
    <x v="140"/>
    <d v="2019-06-20T00:00:00"/>
    <s v="Standard Class"/>
    <s v="TS-21205"/>
    <x v="131"/>
    <x v="1"/>
    <x v="0"/>
    <s v="Nashville"/>
    <x v="18"/>
    <n v="37211"/>
    <x v="0"/>
    <s v="FUR-FU-10004351"/>
    <x v="0"/>
    <x v="5"/>
    <x v="222"/>
    <x v="5562"/>
    <n v="4"/>
    <n v="0.2"/>
    <x v="6748"/>
    <x v="0"/>
    <x v="1"/>
    <n v="0.14285714285714285"/>
    <n v="5.2631578947368418E-2"/>
  </r>
  <r>
    <x v="8698"/>
    <s v="CA-2019-119284"/>
    <x v="140"/>
    <d v="2019-06-20T00:00:00"/>
    <s v="Standard Class"/>
    <s v="TS-21205"/>
    <x v="131"/>
    <x v="1"/>
    <x v="0"/>
    <s v="Nashville"/>
    <x v="18"/>
    <n v="37211"/>
    <x v="0"/>
    <s v="FUR-TA-10004152"/>
    <x v="0"/>
    <x v="3"/>
    <x v="1516"/>
    <x v="5563"/>
    <n v="2"/>
    <n v="0.4"/>
    <x v="6749"/>
    <x v="0"/>
    <x v="1"/>
    <n v="0.14285714285714285"/>
    <n v="5.2631578947368418E-2"/>
  </r>
  <r>
    <x v="8699"/>
    <s v="CA-2019-119284"/>
    <x v="140"/>
    <d v="2019-06-20T00:00:00"/>
    <s v="Standard Class"/>
    <s v="TS-21205"/>
    <x v="131"/>
    <x v="1"/>
    <x v="0"/>
    <s v="Nashville"/>
    <x v="18"/>
    <n v="37211"/>
    <x v="0"/>
    <s v="TEC-PH-10000560"/>
    <x v="2"/>
    <x v="7"/>
    <x v="752"/>
    <x v="5564"/>
    <n v="8"/>
    <n v="0.2"/>
    <x v="6750"/>
    <x v="0"/>
    <x v="1"/>
    <n v="0.14285714285714285"/>
    <n v="5.2631578947368418E-2"/>
  </r>
  <r>
    <x v="8700"/>
    <s v="CA-2019-119284"/>
    <x v="140"/>
    <d v="2019-06-20T00:00:00"/>
    <s v="Standard Class"/>
    <s v="TS-21205"/>
    <x v="131"/>
    <x v="1"/>
    <x v="0"/>
    <s v="Nashville"/>
    <x v="18"/>
    <n v="37211"/>
    <x v="0"/>
    <s v="OFF-AP-10004249"/>
    <x v="1"/>
    <x v="9"/>
    <x v="360"/>
    <x v="5565"/>
    <n v="8"/>
    <n v="0.2"/>
    <x v="6751"/>
    <x v="0"/>
    <x v="1"/>
    <n v="0.14285714285714285"/>
    <n v="5.2631578947368418E-2"/>
  </r>
  <r>
    <x v="8701"/>
    <s v="CA-2019-119284"/>
    <x v="140"/>
    <d v="2019-06-20T00:00:00"/>
    <s v="Standard Class"/>
    <s v="TS-21205"/>
    <x v="131"/>
    <x v="1"/>
    <x v="0"/>
    <s v="Nashville"/>
    <x v="18"/>
    <n v="37211"/>
    <x v="0"/>
    <s v="OFF-ST-10001490"/>
    <x v="1"/>
    <x v="4"/>
    <x v="518"/>
    <x v="573"/>
    <n v="1"/>
    <n v="0.2"/>
    <x v="582"/>
    <x v="0"/>
    <x v="1"/>
    <n v="0.14285714285714285"/>
    <n v="5.2631578947368418E-2"/>
  </r>
  <r>
    <x v="8702"/>
    <s v="CA-2019-119284"/>
    <x v="140"/>
    <d v="2019-06-20T00:00:00"/>
    <s v="Standard Class"/>
    <s v="TS-21205"/>
    <x v="131"/>
    <x v="1"/>
    <x v="0"/>
    <s v="Nashville"/>
    <x v="18"/>
    <n v="37211"/>
    <x v="0"/>
    <s v="OFF-PA-10000312"/>
    <x v="1"/>
    <x v="10"/>
    <x v="1829"/>
    <x v="5566"/>
    <n v="5"/>
    <n v="0.2"/>
    <x v="6752"/>
    <x v="0"/>
    <x v="1"/>
    <n v="0.14285714285714285"/>
    <n v="5.2631578947368418E-2"/>
  </r>
  <r>
    <x v="8703"/>
    <s v="CA-2017-133494"/>
    <x v="879"/>
    <d v="2017-03-05T00:00:00"/>
    <s v="Standard Class"/>
    <s v="RP-19390"/>
    <x v="261"/>
    <x v="0"/>
    <x v="0"/>
    <s v="Philadelphia"/>
    <x v="9"/>
    <n v="19120"/>
    <x v="3"/>
    <s v="OFF-AP-10002906"/>
    <x v="1"/>
    <x v="9"/>
    <x v="1097"/>
    <x v="1503"/>
    <n v="2"/>
    <n v="0.2"/>
    <x v="1585"/>
    <x v="3"/>
    <x v="0"/>
    <n v="1"/>
    <n v="0.04"/>
  </r>
  <r>
    <x v="8704"/>
    <s v="CA-2018-111318"/>
    <x v="310"/>
    <d v="2018-07-26T00:00:00"/>
    <s v="First Class"/>
    <s v="IL-15100"/>
    <x v="582"/>
    <x v="0"/>
    <x v="0"/>
    <s v="Houston"/>
    <x v="5"/>
    <n v="77041"/>
    <x v="2"/>
    <s v="TEC-PH-10004100"/>
    <x v="2"/>
    <x v="7"/>
    <x v="1752"/>
    <x v="5567"/>
    <n v="8"/>
    <n v="0.2"/>
    <x v="6753"/>
    <x v="2"/>
    <x v="0"/>
    <n v="1"/>
    <n v="7.1428571428571425E-2"/>
  </r>
  <r>
    <x v="8705"/>
    <s v="US-2016-132745"/>
    <x v="1201"/>
    <d v="2016-10-05T00:00:00"/>
    <s v="Standard Class"/>
    <s v="NF-18475"/>
    <x v="739"/>
    <x v="2"/>
    <x v="0"/>
    <s v="Reno"/>
    <x v="33"/>
    <n v="89502"/>
    <x v="1"/>
    <s v="OFF-FA-10000254"/>
    <x v="1"/>
    <x v="13"/>
    <x v="1823"/>
    <x v="5568"/>
    <n v="1"/>
    <n v="0"/>
    <x v="232"/>
    <x v="1"/>
    <x v="0"/>
    <n v="1"/>
    <n v="0.25"/>
  </r>
  <r>
    <x v="8706"/>
    <s v="CA-2016-146815"/>
    <x v="78"/>
    <d v="2016-09-13T00:00:00"/>
    <s v="Standard Class"/>
    <s v="PP-18955"/>
    <x v="452"/>
    <x v="2"/>
    <x v="0"/>
    <s v="New York City"/>
    <x v="15"/>
    <n v="10009"/>
    <x v="3"/>
    <s v="FUR-CH-10004289"/>
    <x v="0"/>
    <x v="1"/>
    <x v="984"/>
    <x v="3140"/>
    <n v="2"/>
    <n v="0.1"/>
    <x v="6754"/>
    <x v="3"/>
    <x v="0"/>
    <n v="0.5"/>
    <n v="2.9411764705882353E-2"/>
  </r>
  <r>
    <x v="8707"/>
    <s v="CA-2016-146815"/>
    <x v="78"/>
    <d v="2016-09-13T00:00:00"/>
    <s v="Standard Class"/>
    <s v="PP-18955"/>
    <x v="452"/>
    <x v="2"/>
    <x v="0"/>
    <s v="New York City"/>
    <x v="15"/>
    <n v="10009"/>
    <x v="3"/>
    <s v="OFF-AR-10003469"/>
    <x v="1"/>
    <x v="6"/>
    <x v="1258"/>
    <x v="2872"/>
    <n v="2"/>
    <n v="0"/>
    <x v="5702"/>
    <x v="3"/>
    <x v="0"/>
    <n v="0.5"/>
    <n v="2.9411764705882353E-2"/>
  </r>
  <r>
    <x v="8708"/>
    <s v="CA-2016-119144"/>
    <x v="912"/>
    <d v="2016-11-18T00:00:00"/>
    <s v="First Class"/>
    <s v="JD-16150"/>
    <x v="251"/>
    <x v="1"/>
    <x v="0"/>
    <s v="Los Angeles"/>
    <x v="1"/>
    <n v="90008"/>
    <x v="1"/>
    <s v="TEC-PH-10004188"/>
    <x v="2"/>
    <x v="7"/>
    <x v="770"/>
    <x v="5569"/>
    <n v="4"/>
    <n v="0.2"/>
    <x v="6755"/>
    <x v="1"/>
    <x v="0"/>
    <n v="0.33333333333333331"/>
    <n v="5.8823529411764705E-2"/>
  </r>
  <r>
    <x v="8709"/>
    <s v="CA-2016-119144"/>
    <x v="912"/>
    <d v="2016-11-18T00:00:00"/>
    <s v="First Class"/>
    <s v="JD-16150"/>
    <x v="251"/>
    <x v="1"/>
    <x v="0"/>
    <s v="Los Angeles"/>
    <x v="1"/>
    <n v="90008"/>
    <x v="1"/>
    <s v="FUR-BO-10004015"/>
    <x v="0"/>
    <x v="0"/>
    <x v="574"/>
    <x v="5570"/>
    <n v="3"/>
    <n v="0.15"/>
    <x v="6756"/>
    <x v="1"/>
    <x v="0"/>
    <n v="0.33333333333333331"/>
    <n v="5.8823529411764705E-2"/>
  </r>
  <r>
    <x v="8710"/>
    <s v="CA-2016-119144"/>
    <x v="912"/>
    <d v="2016-11-18T00:00:00"/>
    <s v="First Class"/>
    <s v="JD-16150"/>
    <x v="251"/>
    <x v="1"/>
    <x v="0"/>
    <s v="Los Angeles"/>
    <x v="1"/>
    <n v="90008"/>
    <x v="1"/>
    <s v="OFF-ST-10000991"/>
    <x v="1"/>
    <x v="4"/>
    <x v="157"/>
    <x v="3216"/>
    <n v="3"/>
    <n v="0"/>
    <x v="3624"/>
    <x v="1"/>
    <x v="0"/>
    <n v="0.33333333333333331"/>
    <n v="5.8823529411764705E-2"/>
  </r>
  <r>
    <x v="8711"/>
    <s v="CA-2016-105648"/>
    <x v="223"/>
    <d v="2016-03-07T00:00:00"/>
    <s v="Standard Class"/>
    <s v="EJ-14155"/>
    <x v="412"/>
    <x v="0"/>
    <x v="0"/>
    <s v="San Diego"/>
    <x v="1"/>
    <n v="92037"/>
    <x v="1"/>
    <s v="FUR-TA-10002958"/>
    <x v="0"/>
    <x v="3"/>
    <x v="965"/>
    <x v="188"/>
    <n v="3"/>
    <n v="0.2"/>
    <x v="6757"/>
    <x v="1"/>
    <x v="0"/>
    <n v="1"/>
    <n v="0.125"/>
  </r>
  <r>
    <x v="8712"/>
    <s v="US-2017-145422"/>
    <x v="155"/>
    <d v="2017-12-07T00:00:00"/>
    <s v="Standard Class"/>
    <s v="PW-19240"/>
    <x v="617"/>
    <x v="0"/>
    <x v="0"/>
    <s v="San Francisco"/>
    <x v="1"/>
    <n v="94110"/>
    <x v="1"/>
    <s v="FUR-BO-10002213"/>
    <x v="0"/>
    <x v="0"/>
    <x v="1334"/>
    <x v="3754"/>
    <n v="3"/>
    <n v="0.15"/>
    <x v="4298"/>
    <x v="1"/>
    <x v="0"/>
    <n v="1"/>
    <n v="8.3333333333333329E-2"/>
  </r>
  <r>
    <x v="8713"/>
    <s v="CA-2019-136623"/>
    <x v="497"/>
    <d v="2019-07-16T00:00:00"/>
    <s v="Standard Class"/>
    <s v="TS-21430"/>
    <x v="747"/>
    <x v="1"/>
    <x v="0"/>
    <s v="San Diego"/>
    <x v="1"/>
    <n v="92105"/>
    <x v="1"/>
    <s v="TEC-PH-10000004"/>
    <x v="2"/>
    <x v="7"/>
    <x v="611"/>
    <x v="5571"/>
    <n v="6"/>
    <n v="0.2"/>
    <x v="6758"/>
    <x v="1"/>
    <x v="0"/>
    <n v="0.5"/>
    <n v="0.14285714285714285"/>
  </r>
  <r>
    <x v="8714"/>
    <s v="CA-2019-136623"/>
    <x v="497"/>
    <d v="2019-07-16T00:00:00"/>
    <s v="Standard Class"/>
    <s v="TS-21430"/>
    <x v="747"/>
    <x v="1"/>
    <x v="0"/>
    <s v="San Diego"/>
    <x v="1"/>
    <n v="92105"/>
    <x v="1"/>
    <s v="OFF-BI-10003708"/>
    <x v="1"/>
    <x v="8"/>
    <x v="978"/>
    <x v="1278"/>
    <n v="5"/>
    <n v="0.2"/>
    <x v="1329"/>
    <x v="1"/>
    <x v="0"/>
    <n v="0.5"/>
    <n v="0.14285714285714285"/>
  </r>
  <r>
    <x v="8715"/>
    <s v="CA-2019-121678"/>
    <x v="673"/>
    <d v="2019-11-20T00:00:00"/>
    <s v="Second Class"/>
    <s v="BM-11650"/>
    <x v="312"/>
    <x v="1"/>
    <x v="0"/>
    <s v="Elyria"/>
    <x v="24"/>
    <n v="44035"/>
    <x v="3"/>
    <s v="OFF-BI-10002949"/>
    <x v="1"/>
    <x v="8"/>
    <x v="525"/>
    <x v="5572"/>
    <n v="1"/>
    <n v="0.7"/>
    <x v="6759"/>
    <x v="3"/>
    <x v="0"/>
    <n v="1"/>
    <n v="3.4482758620689655E-2"/>
  </r>
  <r>
    <x v="8716"/>
    <s v="CA-2018-120824"/>
    <x v="1"/>
    <d v="2018-06-16T00:00:00"/>
    <s v="Second Class"/>
    <s v="AW-10930"/>
    <x v="585"/>
    <x v="2"/>
    <x v="0"/>
    <s v="Houston"/>
    <x v="5"/>
    <n v="77070"/>
    <x v="2"/>
    <s v="OFF-AP-10001242"/>
    <x v="1"/>
    <x v="9"/>
    <x v="1417"/>
    <x v="5573"/>
    <n v="4"/>
    <n v="0.8"/>
    <x v="6760"/>
    <x v="2"/>
    <x v="0"/>
    <n v="0.14285714285714285"/>
    <n v="6.25E-2"/>
  </r>
  <r>
    <x v="8717"/>
    <s v="CA-2018-120824"/>
    <x v="1"/>
    <d v="2018-06-16T00:00:00"/>
    <s v="Second Class"/>
    <s v="AW-10930"/>
    <x v="585"/>
    <x v="2"/>
    <x v="0"/>
    <s v="Houston"/>
    <x v="5"/>
    <n v="77070"/>
    <x v="2"/>
    <s v="FUR-FU-10001424"/>
    <x v="0"/>
    <x v="5"/>
    <x v="698"/>
    <x v="1913"/>
    <n v="2"/>
    <n v="0.6"/>
    <x v="6761"/>
    <x v="2"/>
    <x v="0"/>
    <n v="0.14285714285714285"/>
    <n v="6.25E-2"/>
  </r>
  <r>
    <x v="8718"/>
    <s v="CA-2018-120824"/>
    <x v="1"/>
    <d v="2018-06-16T00:00:00"/>
    <s v="Second Class"/>
    <s v="AW-10930"/>
    <x v="585"/>
    <x v="2"/>
    <x v="0"/>
    <s v="Houston"/>
    <x v="5"/>
    <n v="77070"/>
    <x v="2"/>
    <s v="OFF-AR-10003469"/>
    <x v="1"/>
    <x v="6"/>
    <x v="1258"/>
    <x v="2437"/>
    <n v="8"/>
    <n v="0.2"/>
    <x v="6762"/>
    <x v="2"/>
    <x v="0"/>
    <n v="0.14285714285714285"/>
    <n v="6.25E-2"/>
  </r>
  <r>
    <x v="8719"/>
    <s v="CA-2018-120824"/>
    <x v="1"/>
    <d v="2018-06-16T00:00:00"/>
    <s v="Second Class"/>
    <s v="AW-10930"/>
    <x v="585"/>
    <x v="2"/>
    <x v="0"/>
    <s v="Houston"/>
    <x v="5"/>
    <n v="77070"/>
    <x v="2"/>
    <s v="OFF-PA-10000232"/>
    <x v="1"/>
    <x v="10"/>
    <x v="1631"/>
    <x v="12"/>
    <n v="3"/>
    <n v="0.2"/>
    <x v="906"/>
    <x v="2"/>
    <x v="0"/>
    <n v="0.14285714285714285"/>
    <n v="6.25E-2"/>
  </r>
  <r>
    <x v="8720"/>
    <s v="CA-2018-120824"/>
    <x v="1"/>
    <d v="2018-06-16T00:00:00"/>
    <s v="Second Class"/>
    <s v="AW-10930"/>
    <x v="585"/>
    <x v="2"/>
    <x v="0"/>
    <s v="Houston"/>
    <x v="5"/>
    <n v="77070"/>
    <x v="2"/>
    <s v="FUR-CH-10000229"/>
    <x v="0"/>
    <x v="1"/>
    <x v="1621"/>
    <x v="5574"/>
    <n v="2"/>
    <n v="0.3"/>
    <x v="6763"/>
    <x v="2"/>
    <x v="0"/>
    <n v="0.14285714285714285"/>
    <n v="6.25E-2"/>
  </r>
  <r>
    <x v="8721"/>
    <s v="CA-2018-120824"/>
    <x v="1"/>
    <d v="2018-06-16T00:00:00"/>
    <s v="Second Class"/>
    <s v="AW-10930"/>
    <x v="585"/>
    <x v="2"/>
    <x v="0"/>
    <s v="Houston"/>
    <x v="5"/>
    <n v="77070"/>
    <x v="2"/>
    <s v="OFF-ST-10002562"/>
    <x v="1"/>
    <x v="4"/>
    <x v="683"/>
    <x v="5575"/>
    <n v="9"/>
    <n v="0.2"/>
    <x v="6764"/>
    <x v="2"/>
    <x v="0"/>
    <n v="0.14285714285714285"/>
    <n v="6.25E-2"/>
  </r>
  <r>
    <x v="8722"/>
    <s v="CA-2018-120824"/>
    <x v="1"/>
    <d v="2018-06-16T00:00:00"/>
    <s v="Second Class"/>
    <s v="AW-10930"/>
    <x v="585"/>
    <x v="2"/>
    <x v="0"/>
    <s v="Houston"/>
    <x v="5"/>
    <n v="77070"/>
    <x v="2"/>
    <s v="OFF-BI-10001525"/>
    <x v="1"/>
    <x v="8"/>
    <x v="31"/>
    <x v="5576"/>
    <n v="2"/>
    <n v="0.8"/>
    <x v="6765"/>
    <x v="2"/>
    <x v="0"/>
    <n v="0.14285714285714285"/>
    <n v="6.25E-2"/>
  </r>
  <r>
    <x v="8723"/>
    <s v="US-2018-135209"/>
    <x v="723"/>
    <d v="2018-12-31T00:00:00"/>
    <s v="Second Class"/>
    <s v="MH-17290"/>
    <x v="762"/>
    <x v="2"/>
    <x v="0"/>
    <s v="Miami"/>
    <x v="2"/>
    <n v="33178"/>
    <x v="0"/>
    <s v="OFF-PA-10002986"/>
    <x v="1"/>
    <x v="10"/>
    <x v="482"/>
    <x v="5577"/>
    <n v="7"/>
    <n v="0.2"/>
    <x v="6766"/>
    <x v="0"/>
    <x v="0"/>
    <n v="0.5"/>
    <n v="7.6923076923076927E-2"/>
  </r>
  <r>
    <x v="8724"/>
    <s v="US-2018-135209"/>
    <x v="723"/>
    <d v="2018-12-31T00:00:00"/>
    <s v="Second Class"/>
    <s v="MH-17290"/>
    <x v="762"/>
    <x v="2"/>
    <x v="0"/>
    <s v="Miami"/>
    <x v="2"/>
    <n v="33178"/>
    <x v="0"/>
    <s v="OFF-PA-10000143"/>
    <x v="1"/>
    <x v="10"/>
    <x v="1701"/>
    <x v="869"/>
    <n v="6"/>
    <n v="0.2"/>
    <x v="2930"/>
    <x v="0"/>
    <x v="0"/>
    <n v="0.5"/>
    <n v="7.6923076923076927E-2"/>
  </r>
  <r>
    <x v="8725"/>
    <s v="CA-2019-148145"/>
    <x v="257"/>
    <d v="2019-03-23T00:00:00"/>
    <s v="Standard Class"/>
    <s v="SW-20275"/>
    <x v="349"/>
    <x v="0"/>
    <x v="0"/>
    <s v="Seattle"/>
    <x v="4"/>
    <n v="98115"/>
    <x v="1"/>
    <s v="OFF-AR-10003752"/>
    <x v="1"/>
    <x v="6"/>
    <x v="684"/>
    <x v="849"/>
    <n v="4"/>
    <n v="0"/>
    <x v="6767"/>
    <x v="1"/>
    <x v="0"/>
    <n v="1"/>
    <n v="0.14285714285714285"/>
  </r>
  <r>
    <x v="8726"/>
    <s v="CA-2017-103870"/>
    <x v="17"/>
    <d v="2017-12-31T00:00:00"/>
    <s v="Standard Class"/>
    <s v="SP-20860"/>
    <x v="133"/>
    <x v="1"/>
    <x v="0"/>
    <s v="Murfreesboro"/>
    <x v="18"/>
    <n v="37130"/>
    <x v="0"/>
    <s v="TEC-AC-10002370"/>
    <x v="2"/>
    <x v="11"/>
    <x v="1825"/>
    <x v="5578"/>
    <n v="3"/>
    <n v="0.2"/>
    <x v="6768"/>
    <x v="0"/>
    <x v="0"/>
    <n v="0.2"/>
    <n v="4.1666666666666664E-2"/>
  </r>
  <r>
    <x v="8727"/>
    <s v="CA-2017-103870"/>
    <x v="17"/>
    <d v="2017-12-31T00:00:00"/>
    <s v="Standard Class"/>
    <s v="SP-20860"/>
    <x v="133"/>
    <x v="1"/>
    <x v="0"/>
    <s v="Murfreesboro"/>
    <x v="18"/>
    <n v="37130"/>
    <x v="0"/>
    <s v="FUR-FU-10002030"/>
    <x v="0"/>
    <x v="5"/>
    <x v="1822"/>
    <x v="5579"/>
    <n v="3"/>
    <n v="0.2"/>
    <x v="6769"/>
    <x v="0"/>
    <x v="0"/>
    <n v="0.2"/>
    <n v="4.1666666666666664E-2"/>
  </r>
  <r>
    <x v="8728"/>
    <s v="CA-2017-103870"/>
    <x v="17"/>
    <d v="2017-12-31T00:00:00"/>
    <s v="Standard Class"/>
    <s v="SP-20860"/>
    <x v="133"/>
    <x v="1"/>
    <x v="0"/>
    <s v="Murfreesboro"/>
    <x v="18"/>
    <n v="37130"/>
    <x v="0"/>
    <s v="FUR-BO-10002853"/>
    <x v="0"/>
    <x v="0"/>
    <x v="1622"/>
    <x v="5580"/>
    <n v="2"/>
    <n v="0.2"/>
    <x v="6770"/>
    <x v="0"/>
    <x v="0"/>
    <n v="0.2"/>
    <n v="4.1666666666666664E-2"/>
  </r>
  <r>
    <x v="8729"/>
    <s v="CA-2017-103870"/>
    <x v="17"/>
    <d v="2017-12-31T00:00:00"/>
    <s v="Standard Class"/>
    <s v="SP-20860"/>
    <x v="133"/>
    <x v="1"/>
    <x v="0"/>
    <s v="Murfreesboro"/>
    <x v="18"/>
    <n v="37130"/>
    <x v="0"/>
    <s v="OFF-ST-10002562"/>
    <x v="1"/>
    <x v="4"/>
    <x v="683"/>
    <x v="2752"/>
    <n v="3"/>
    <n v="0.2"/>
    <x v="3051"/>
    <x v="0"/>
    <x v="0"/>
    <n v="0.2"/>
    <n v="4.1666666666666664E-2"/>
  </r>
  <r>
    <x v="8730"/>
    <s v="CA-2017-103870"/>
    <x v="17"/>
    <d v="2017-12-31T00:00:00"/>
    <s v="Standard Class"/>
    <s v="SP-20860"/>
    <x v="133"/>
    <x v="1"/>
    <x v="0"/>
    <s v="Murfreesboro"/>
    <x v="18"/>
    <n v="37130"/>
    <x v="0"/>
    <s v="TEC-AC-10004227"/>
    <x v="2"/>
    <x v="11"/>
    <x v="1409"/>
    <x v="3145"/>
    <n v="7"/>
    <n v="0.2"/>
    <x v="6771"/>
    <x v="0"/>
    <x v="0"/>
    <n v="0.2"/>
    <n v="4.1666666666666664E-2"/>
  </r>
  <r>
    <x v="8731"/>
    <s v="CA-2017-111017"/>
    <x v="374"/>
    <d v="2017-08-06T00:00:00"/>
    <s v="Standard Class"/>
    <s v="SC-20695"/>
    <x v="281"/>
    <x v="1"/>
    <x v="0"/>
    <s v="Saint Louis"/>
    <x v="25"/>
    <n v="63116"/>
    <x v="2"/>
    <s v="OFF-SU-10002573"/>
    <x v="1"/>
    <x v="14"/>
    <x v="354"/>
    <x v="5581"/>
    <n v="3"/>
    <n v="0"/>
    <x v="6772"/>
    <x v="2"/>
    <x v="0"/>
    <n v="1"/>
    <n v="7.1428571428571425E-2"/>
  </r>
  <r>
    <x v="8732"/>
    <s v="CA-2019-116988"/>
    <x v="818"/>
    <d v="2019-06-29T00:00:00"/>
    <s v="Second Class"/>
    <s v="PW-19030"/>
    <x v="463"/>
    <x v="1"/>
    <x v="0"/>
    <s v="Seattle"/>
    <x v="4"/>
    <n v="98105"/>
    <x v="1"/>
    <s v="OFF-PA-10003848"/>
    <x v="1"/>
    <x v="10"/>
    <x v="1451"/>
    <x v="541"/>
    <n v="3"/>
    <n v="0"/>
    <x v="551"/>
    <x v="1"/>
    <x v="0"/>
    <n v="0.33333333333333331"/>
    <n v="7.6923076923076927E-2"/>
  </r>
  <r>
    <x v="8733"/>
    <s v="CA-2019-116988"/>
    <x v="818"/>
    <d v="2019-06-29T00:00:00"/>
    <s v="Second Class"/>
    <s v="PW-19030"/>
    <x v="463"/>
    <x v="1"/>
    <x v="0"/>
    <s v="Seattle"/>
    <x v="4"/>
    <n v="98105"/>
    <x v="1"/>
    <s v="FUR-FU-10001290"/>
    <x v="0"/>
    <x v="5"/>
    <x v="452"/>
    <x v="487"/>
    <n v="3"/>
    <n v="0"/>
    <x v="498"/>
    <x v="1"/>
    <x v="0"/>
    <n v="0.33333333333333331"/>
    <n v="7.6923076923076927E-2"/>
  </r>
  <r>
    <x v="8734"/>
    <s v="CA-2019-116988"/>
    <x v="818"/>
    <d v="2019-06-29T00:00:00"/>
    <s v="Second Class"/>
    <s v="PW-19030"/>
    <x v="463"/>
    <x v="1"/>
    <x v="0"/>
    <s v="Seattle"/>
    <x v="4"/>
    <n v="98105"/>
    <x v="1"/>
    <s v="TEC-AC-10003832"/>
    <x v="2"/>
    <x v="11"/>
    <x v="218"/>
    <x v="2694"/>
    <n v="5"/>
    <n v="0"/>
    <x v="2981"/>
    <x v="1"/>
    <x v="0"/>
    <n v="0.33333333333333331"/>
    <n v="7.6923076923076927E-2"/>
  </r>
  <r>
    <x v="8735"/>
    <s v="US-2016-169390"/>
    <x v="315"/>
    <d v="2016-02-10T00:00:00"/>
    <s v="Second Class"/>
    <s v="CS-12250"/>
    <x v="294"/>
    <x v="1"/>
    <x v="0"/>
    <s v="New York City"/>
    <x v="15"/>
    <n v="10024"/>
    <x v="3"/>
    <s v="OFF-ST-10001558"/>
    <x v="1"/>
    <x v="4"/>
    <x v="719"/>
    <x v="647"/>
    <n v="4"/>
    <n v="0"/>
    <x v="6773"/>
    <x v="3"/>
    <x v="0"/>
    <n v="1"/>
    <n v="3.5714285714285712E-2"/>
  </r>
  <r>
    <x v="8736"/>
    <s v="CA-2018-168774"/>
    <x v="913"/>
    <d v="2018-09-09T00:00:00"/>
    <s v="Standard Class"/>
    <s v="RP-19855"/>
    <x v="532"/>
    <x v="1"/>
    <x v="0"/>
    <s v="Woodbury"/>
    <x v="11"/>
    <n v="55125"/>
    <x v="2"/>
    <s v="OFF-ST-10001490"/>
    <x v="1"/>
    <x v="4"/>
    <x v="518"/>
    <x v="3469"/>
    <n v="3"/>
    <n v="0"/>
    <x v="3941"/>
    <x v="2"/>
    <x v="0"/>
    <n v="1"/>
    <n v="6.6666666666666666E-2"/>
  </r>
  <r>
    <x v="8737"/>
    <s v="CA-2019-161592"/>
    <x v="1191"/>
    <d v="2019-04-10T00:00:00"/>
    <s v="Standard Class"/>
    <s v="CS-12175"/>
    <x v="728"/>
    <x v="1"/>
    <x v="0"/>
    <s v="Chattanooga"/>
    <x v="18"/>
    <n v="37421"/>
    <x v="0"/>
    <s v="OFF-BI-10003669"/>
    <x v="1"/>
    <x v="8"/>
    <x v="804"/>
    <x v="5582"/>
    <n v="5"/>
    <n v="0.7"/>
    <x v="6774"/>
    <x v="0"/>
    <x v="0"/>
    <n v="1"/>
    <n v="0.125"/>
  </r>
  <r>
    <x v="8738"/>
    <s v="US-2019-131961"/>
    <x v="166"/>
    <d v="2019-12-11T00:00:00"/>
    <s v="First Class"/>
    <s v="MJ-17740"/>
    <x v="77"/>
    <x v="0"/>
    <x v="0"/>
    <s v="Philadelphia"/>
    <x v="9"/>
    <n v="19140"/>
    <x v="3"/>
    <s v="OFF-AR-10004441"/>
    <x v="1"/>
    <x v="6"/>
    <x v="155"/>
    <x v="2153"/>
    <n v="4"/>
    <n v="0.2"/>
    <x v="2319"/>
    <x v="3"/>
    <x v="0"/>
    <n v="0.5"/>
    <n v="6.6666666666666666E-2"/>
  </r>
  <r>
    <x v="8739"/>
    <s v="US-2019-131961"/>
    <x v="166"/>
    <d v="2019-12-11T00:00:00"/>
    <s v="First Class"/>
    <s v="MJ-17740"/>
    <x v="77"/>
    <x v="0"/>
    <x v="0"/>
    <s v="Philadelphia"/>
    <x v="9"/>
    <n v="19140"/>
    <x v="3"/>
    <s v="TEC-PH-10001924"/>
    <x v="2"/>
    <x v="7"/>
    <x v="431"/>
    <x v="5583"/>
    <n v="2"/>
    <n v="0.4"/>
    <x v="6775"/>
    <x v="3"/>
    <x v="0"/>
    <n v="0.5"/>
    <n v="6.6666666666666666E-2"/>
  </r>
  <r>
    <x v="8740"/>
    <s v="CA-2018-102498"/>
    <x v="1131"/>
    <d v="2018-07-25T00:00:00"/>
    <s v="First Class"/>
    <s v="JG-15160"/>
    <x v="506"/>
    <x v="0"/>
    <x v="0"/>
    <s v="Lafayette"/>
    <x v="28"/>
    <n v="70506"/>
    <x v="0"/>
    <s v="OFF-AR-10004456"/>
    <x v="1"/>
    <x v="6"/>
    <x v="1053"/>
    <x v="1411"/>
    <n v="5"/>
    <n v="0"/>
    <x v="1483"/>
    <x v="0"/>
    <x v="0"/>
    <n v="1"/>
    <n v="5.5555555555555552E-2"/>
  </r>
  <r>
    <x v="8741"/>
    <s v="CA-2017-113222"/>
    <x v="529"/>
    <d v="2017-11-09T00:00:00"/>
    <s v="Same Day"/>
    <s v="AG-10765"/>
    <x v="326"/>
    <x v="2"/>
    <x v="0"/>
    <s v="Lawrence"/>
    <x v="14"/>
    <n v="46226"/>
    <x v="2"/>
    <s v="OFF-BI-10001890"/>
    <x v="1"/>
    <x v="8"/>
    <x v="176"/>
    <x v="631"/>
    <n v="3"/>
    <n v="0"/>
    <x v="6776"/>
    <x v="2"/>
    <x v="0"/>
    <n v="1"/>
    <n v="0.2"/>
  </r>
  <r>
    <x v="8742"/>
    <s v="US-2017-144771"/>
    <x v="653"/>
    <d v="2017-10-04T00:00:00"/>
    <s v="First Class"/>
    <s v="CK-12205"/>
    <x v="237"/>
    <x v="0"/>
    <x v="0"/>
    <s v="Hillsboro"/>
    <x v="21"/>
    <n v="97123"/>
    <x v="1"/>
    <s v="FUR-FU-10000629"/>
    <x v="0"/>
    <x v="5"/>
    <x v="93"/>
    <x v="5584"/>
    <n v="1"/>
    <n v="0.2"/>
    <x v="6777"/>
    <x v="1"/>
    <x v="0"/>
    <n v="0.5"/>
    <n v="3.125E-2"/>
  </r>
  <r>
    <x v="8743"/>
    <s v="US-2017-144771"/>
    <x v="653"/>
    <d v="2017-10-04T00:00:00"/>
    <s v="First Class"/>
    <s v="CK-12205"/>
    <x v="237"/>
    <x v="0"/>
    <x v="0"/>
    <s v="Hillsboro"/>
    <x v="21"/>
    <n v="97123"/>
    <x v="1"/>
    <s v="TEC-AC-10002323"/>
    <x v="2"/>
    <x v="11"/>
    <x v="177"/>
    <x v="4035"/>
    <n v="3"/>
    <n v="0.2"/>
    <x v="4679"/>
    <x v="1"/>
    <x v="0"/>
    <n v="0.5"/>
    <n v="3.125E-2"/>
  </r>
  <r>
    <x v="8744"/>
    <s v="CA-2017-162376"/>
    <x v="6"/>
    <d v="2017-11-25T00:00:00"/>
    <s v="Second Class"/>
    <s v="HD-14785"/>
    <x v="787"/>
    <x v="2"/>
    <x v="0"/>
    <s v="Cambridge"/>
    <x v="31"/>
    <n v="2138"/>
    <x v="3"/>
    <s v="OFF-AR-10003056"/>
    <x v="1"/>
    <x v="6"/>
    <x v="18"/>
    <x v="860"/>
    <n v="4"/>
    <n v="0"/>
    <x v="2951"/>
    <x v="3"/>
    <x v="0"/>
    <n v="0.5"/>
    <n v="0.14285714285714285"/>
  </r>
  <r>
    <x v="8745"/>
    <s v="CA-2017-162376"/>
    <x v="6"/>
    <d v="2017-11-25T00:00:00"/>
    <s v="Second Class"/>
    <s v="HD-14785"/>
    <x v="787"/>
    <x v="2"/>
    <x v="0"/>
    <s v="Cambridge"/>
    <x v="31"/>
    <n v="2138"/>
    <x v="3"/>
    <s v="OFF-PA-10000300"/>
    <x v="1"/>
    <x v="10"/>
    <x v="1775"/>
    <x v="731"/>
    <n v="3"/>
    <n v="0"/>
    <x v="749"/>
    <x v="3"/>
    <x v="0"/>
    <n v="0.5"/>
    <n v="0.14285714285714285"/>
  </r>
  <r>
    <x v="8746"/>
    <s v="CA-2019-128076"/>
    <x v="62"/>
    <d v="2019-02-07T00:00:00"/>
    <s v="Standard Class"/>
    <s v="BO-11350"/>
    <x v="635"/>
    <x v="1"/>
    <x v="0"/>
    <s v="San Diego"/>
    <x v="1"/>
    <n v="92105"/>
    <x v="1"/>
    <s v="FUR-FU-10000293"/>
    <x v="0"/>
    <x v="5"/>
    <x v="791"/>
    <x v="5585"/>
    <n v="2"/>
    <n v="0"/>
    <x v="6778"/>
    <x v="1"/>
    <x v="0"/>
    <n v="0.33333333333333331"/>
    <n v="8.3333333333333329E-2"/>
  </r>
  <r>
    <x v="8747"/>
    <s v="CA-2019-128076"/>
    <x v="62"/>
    <d v="2019-02-07T00:00:00"/>
    <s v="Standard Class"/>
    <s v="BO-11350"/>
    <x v="635"/>
    <x v="1"/>
    <x v="0"/>
    <s v="San Diego"/>
    <x v="1"/>
    <n v="92105"/>
    <x v="1"/>
    <s v="OFF-BI-10003638"/>
    <x v="1"/>
    <x v="8"/>
    <x v="612"/>
    <x v="5586"/>
    <n v="2"/>
    <n v="0.2"/>
    <x v="6779"/>
    <x v="1"/>
    <x v="0"/>
    <n v="0.33333333333333331"/>
    <n v="8.3333333333333329E-2"/>
  </r>
  <r>
    <x v="8748"/>
    <s v="CA-2019-128076"/>
    <x v="62"/>
    <d v="2019-02-07T00:00:00"/>
    <s v="Standard Class"/>
    <s v="BO-11350"/>
    <x v="635"/>
    <x v="1"/>
    <x v="0"/>
    <s v="San Diego"/>
    <x v="1"/>
    <n v="92105"/>
    <x v="1"/>
    <s v="TEC-MA-10002109"/>
    <x v="2"/>
    <x v="15"/>
    <x v="1738"/>
    <x v="2562"/>
    <n v="2"/>
    <n v="0.2"/>
    <x v="6780"/>
    <x v="1"/>
    <x v="0"/>
    <n v="0.33333333333333331"/>
    <n v="8.3333333333333329E-2"/>
  </r>
  <r>
    <x v="8749"/>
    <s v="US-2017-163825"/>
    <x v="382"/>
    <d v="2017-06-19T00:00:00"/>
    <s v="First Class"/>
    <s v="LC-16885"/>
    <x v="62"/>
    <x v="0"/>
    <x v="0"/>
    <s v="New York City"/>
    <x v="15"/>
    <n v="10009"/>
    <x v="3"/>
    <s v="OFF-BI-10003527"/>
    <x v="1"/>
    <x v="8"/>
    <x v="451"/>
    <x v="5587"/>
    <n v="3"/>
    <n v="0.2"/>
    <x v="6781"/>
    <x v="3"/>
    <x v="0"/>
    <n v="0.5"/>
    <n v="4.3478260869565216E-2"/>
  </r>
  <r>
    <x v="8750"/>
    <s v="US-2017-163825"/>
    <x v="382"/>
    <d v="2017-06-19T00:00:00"/>
    <s v="First Class"/>
    <s v="LC-16885"/>
    <x v="62"/>
    <x v="0"/>
    <x v="0"/>
    <s v="New York City"/>
    <x v="15"/>
    <n v="10009"/>
    <x v="3"/>
    <s v="TEC-PH-10004922"/>
    <x v="2"/>
    <x v="7"/>
    <x v="1076"/>
    <x v="5588"/>
    <n v="2"/>
    <n v="0"/>
    <x v="6782"/>
    <x v="3"/>
    <x v="0"/>
    <n v="0.5"/>
    <n v="4.3478260869565216E-2"/>
  </r>
  <r>
    <x v="8751"/>
    <s v="CA-2018-105662"/>
    <x v="465"/>
    <d v="2018-05-09T00:00:00"/>
    <s v="Standard Class"/>
    <s v="RB-19465"/>
    <x v="46"/>
    <x v="2"/>
    <x v="0"/>
    <s v="Tallahassee"/>
    <x v="2"/>
    <n v="32303"/>
    <x v="0"/>
    <s v="OFF-PA-10001001"/>
    <x v="1"/>
    <x v="10"/>
    <x v="1830"/>
    <x v="5589"/>
    <n v="4"/>
    <n v="0.2"/>
    <x v="6783"/>
    <x v="0"/>
    <x v="0"/>
    <n v="0.5"/>
    <n v="4.3478260869565216E-2"/>
  </r>
  <r>
    <x v="8752"/>
    <s v="CA-2018-105662"/>
    <x v="465"/>
    <d v="2018-05-09T00:00:00"/>
    <s v="Standard Class"/>
    <s v="RB-19465"/>
    <x v="46"/>
    <x v="2"/>
    <x v="0"/>
    <s v="Tallahassee"/>
    <x v="2"/>
    <n v="32303"/>
    <x v="0"/>
    <s v="TEC-PH-10001198"/>
    <x v="2"/>
    <x v="7"/>
    <x v="1177"/>
    <x v="1665"/>
    <n v="3"/>
    <n v="0.2"/>
    <x v="1763"/>
    <x v="0"/>
    <x v="0"/>
    <n v="0.5"/>
    <n v="4.3478260869565216E-2"/>
  </r>
  <r>
    <x v="8753"/>
    <s v="CA-2019-152198"/>
    <x v="428"/>
    <d v="2019-09-10T00:00:00"/>
    <s v="First Class"/>
    <s v="JD-16015"/>
    <x v="557"/>
    <x v="0"/>
    <x v="0"/>
    <s v="Toledo"/>
    <x v="24"/>
    <n v="43615"/>
    <x v="3"/>
    <s v="OFF-LA-10000443"/>
    <x v="1"/>
    <x v="2"/>
    <x v="1127"/>
    <x v="1173"/>
    <n v="6"/>
    <n v="0.2"/>
    <x v="6784"/>
    <x v="3"/>
    <x v="0"/>
    <n v="0.33333333333333331"/>
    <n v="9.0909090909090912E-2"/>
  </r>
  <r>
    <x v="8754"/>
    <s v="CA-2019-152198"/>
    <x v="428"/>
    <d v="2019-09-10T00:00:00"/>
    <s v="First Class"/>
    <s v="JD-16015"/>
    <x v="557"/>
    <x v="0"/>
    <x v="0"/>
    <s v="Toledo"/>
    <x v="24"/>
    <n v="43615"/>
    <x v="3"/>
    <s v="OFF-BI-10003669"/>
    <x v="1"/>
    <x v="8"/>
    <x v="804"/>
    <x v="5590"/>
    <n v="3"/>
    <n v="0.7"/>
    <x v="6785"/>
    <x v="3"/>
    <x v="0"/>
    <n v="0.33333333333333331"/>
    <n v="9.0909090909090912E-2"/>
  </r>
  <r>
    <x v="8755"/>
    <s v="CA-2019-152198"/>
    <x v="428"/>
    <d v="2019-09-10T00:00:00"/>
    <s v="First Class"/>
    <s v="JD-16015"/>
    <x v="557"/>
    <x v="0"/>
    <x v="0"/>
    <s v="Toledo"/>
    <x v="24"/>
    <n v="43615"/>
    <x v="3"/>
    <s v="OFF-BI-10001628"/>
    <x v="1"/>
    <x v="8"/>
    <x v="1112"/>
    <x v="5591"/>
    <n v="2"/>
    <n v="0.7"/>
    <x v="6786"/>
    <x v="3"/>
    <x v="0"/>
    <n v="0.33333333333333331"/>
    <n v="9.0909090909090912E-2"/>
  </r>
  <r>
    <x v="8756"/>
    <s v="CA-2018-114307"/>
    <x v="405"/>
    <d v="2018-07-26T00:00:00"/>
    <s v="Standard Class"/>
    <s v="MF-17665"/>
    <x v="716"/>
    <x v="1"/>
    <x v="0"/>
    <s v="Columbia"/>
    <x v="39"/>
    <n v="21044"/>
    <x v="3"/>
    <s v="OFF-AP-10002350"/>
    <x v="1"/>
    <x v="9"/>
    <x v="550"/>
    <x v="1023"/>
    <n v="2"/>
    <n v="0"/>
    <x v="1063"/>
    <x v="3"/>
    <x v="1"/>
    <n v="0.25"/>
    <n v="0.125"/>
  </r>
  <r>
    <x v="8757"/>
    <s v="CA-2018-114307"/>
    <x v="405"/>
    <d v="2018-07-26T00:00:00"/>
    <s v="Standard Class"/>
    <s v="MF-17665"/>
    <x v="716"/>
    <x v="1"/>
    <x v="0"/>
    <s v="Columbia"/>
    <x v="39"/>
    <n v="21044"/>
    <x v="3"/>
    <s v="OFF-PA-10004100"/>
    <x v="1"/>
    <x v="10"/>
    <x v="260"/>
    <x v="187"/>
    <n v="8"/>
    <n v="0"/>
    <x v="189"/>
    <x v="3"/>
    <x v="1"/>
    <n v="0.25"/>
    <n v="0.125"/>
  </r>
  <r>
    <x v="8758"/>
    <s v="CA-2018-114307"/>
    <x v="405"/>
    <d v="2018-07-26T00:00:00"/>
    <s v="Standard Class"/>
    <s v="MF-17665"/>
    <x v="716"/>
    <x v="1"/>
    <x v="0"/>
    <s v="Columbia"/>
    <x v="39"/>
    <n v="21044"/>
    <x v="3"/>
    <s v="FUR-FU-10000794"/>
    <x v="0"/>
    <x v="5"/>
    <x v="645"/>
    <x v="1877"/>
    <n v="3"/>
    <n v="0"/>
    <x v="6365"/>
    <x v="3"/>
    <x v="1"/>
    <n v="0.25"/>
    <n v="0.125"/>
  </r>
  <r>
    <x v="8759"/>
    <s v="CA-2018-114307"/>
    <x v="405"/>
    <d v="2018-07-26T00:00:00"/>
    <s v="Standard Class"/>
    <s v="MF-17665"/>
    <x v="716"/>
    <x v="1"/>
    <x v="0"/>
    <s v="Columbia"/>
    <x v="39"/>
    <n v="21044"/>
    <x v="3"/>
    <s v="OFF-BI-10002012"/>
    <x v="1"/>
    <x v="8"/>
    <x v="749"/>
    <x v="5592"/>
    <n v="3"/>
    <n v="0"/>
    <x v="6787"/>
    <x v="3"/>
    <x v="1"/>
    <n v="0.25"/>
    <n v="0.125"/>
  </r>
  <r>
    <x v="8760"/>
    <s v="CA-2018-159891"/>
    <x v="1011"/>
    <d v="2018-02-06T00:00:00"/>
    <s v="Standard Class"/>
    <s v="BF-11170"/>
    <x v="408"/>
    <x v="2"/>
    <x v="0"/>
    <s v="Atlanta"/>
    <x v="32"/>
    <n v="30318"/>
    <x v="0"/>
    <s v="OFF-BI-10003527"/>
    <x v="1"/>
    <x v="8"/>
    <x v="451"/>
    <x v="5593"/>
    <n v="1"/>
    <n v="0"/>
    <x v="6788"/>
    <x v="0"/>
    <x v="0"/>
    <n v="0.5"/>
    <n v="3.7037037037037035E-2"/>
  </r>
  <r>
    <x v="8761"/>
    <s v="CA-2018-159891"/>
    <x v="1011"/>
    <d v="2018-02-06T00:00:00"/>
    <s v="Standard Class"/>
    <s v="BF-11170"/>
    <x v="408"/>
    <x v="2"/>
    <x v="0"/>
    <s v="Atlanta"/>
    <x v="32"/>
    <n v="30318"/>
    <x v="0"/>
    <s v="OFF-EN-10004483"/>
    <x v="1"/>
    <x v="12"/>
    <x v="1344"/>
    <x v="5594"/>
    <n v="8"/>
    <n v="0"/>
    <x v="6789"/>
    <x v="0"/>
    <x v="0"/>
    <n v="0.5"/>
    <n v="3.7037037037037035E-2"/>
  </r>
  <r>
    <x v="8762"/>
    <s v="CA-2018-112578"/>
    <x v="723"/>
    <d v="2019-01-02T00:00:00"/>
    <s v="Standard Class"/>
    <s v="FO-14305"/>
    <x v="383"/>
    <x v="0"/>
    <x v="0"/>
    <s v="Sacramento"/>
    <x v="1"/>
    <n v="95823"/>
    <x v="1"/>
    <s v="OFF-ST-10003722"/>
    <x v="1"/>
    <x v="4"/>
    <x v="767"/>
    <x v="919"/>
    <n v="1"/>
    <n v="0"/>
    <x v="952"/>
    <x v="1"/>
    <x v="0"/>
    <n v="0.5"/>
    <n v="6.6666666666666666E-2"/>
  </r>
  <r>
    <x v="8763"/>
    <s v="CA-2018-112578"/>
    <x v="723"/>
    <d v="2019-01-02T00:00:00"/>
    <s v="Standard Class"/>
    <s v="FO-14305"/>
    <x v="383"/>
    <x v="0"/>
    <x v="0"/>
    <s v="Sacramento"/>
    <x v="1"/>
    <n v="95823"/>
    <x v="1"/>
    <s v="OFF-SU-10002557"/>
    <x v="1"/>
    <x v="14"/>
    <x v="1338"/>
    <x v="5482"/>
    <n v="2"/>
    <n v="0"/>
    <x v="6790"/>
    <x v="1"/>
    <x v="0"/>
    <n v="0.5"/>
    <n v="6.6666666666666666E-2"/>
  </r>
  <r>
    <x v="8764"/>
    <s v="CA-2017-107083"/>
    <x v="82"/>
    <d v="2017-11-27T00:00:00"/>
    <s v="Standard Class"/>
    <s v="BB-11545"/>
    <x v="179"/>
    <x v="1"/>
    <x v="0"/>
    <s v="Fort Worth"/>
    <x v="5"/>
    <n v="76106"/>
    <x v="2"/>
    <s v="OFF-AR-10002257"/>
    <x v="1"/>
    <x v="6"/>
    <x v="1200"/>
    <x v="758"/>
    <n v="2"/>
    <n v="0.2"/>
    <x v="1820"/>
    <x v="2"/>
    <x v="0"/>
    <n v="0.25"/>
    <n v="0.05"/>
  </r>
  <r>
    <x v="8765"/>
    <s v="CA-2017-107083"/>
    <x v="82"/>
    <d v="2017-11-27T00:00:00"/>
    <s v="Standard Class"/>
    <s v="BB-11545"/>
    <x v="179"/>
    <x v="1"/>
    <x v="0"/>
    <s v="Fort Worth"/>
    <x v="5"/>
    <n v="76106"/>
    <x v="2"/>
    <s v="OFF-BI-10000756"/>
    <x v="1"/>
    <x v="8"/>
    <x v="15"/>
    <x v="5595"/>
    <n v="2"/>
    <n v="0.8"/>
    <x v="6791"/>
    <x v="2"/>
    <x v="0"/>
    <n v="0.25"/>
    <n v="0.05"/>
  </r>
  <r>
    <x v="8766"/>
    <s v="CA-2017-107083"/>
    <x v="82"/>
    <d v="2017-11-27T00:00:00"/>
    <s v="Standard Class"/>
    <s v="BB-11545"/>
    <x v="179"/>
    <x v="1"/>
    <x v="0"/>
    <s v="Fort Worth"/>
    <x v="5"/>
    <n v="76106"/>
    <x v="2"/>
    <s v="OFF-AP-10004136"/>
    <x v="1"/>
    <x v="9"/>
    <x v="1824"/>
    <x v="4396"/>
    <n v="3"/>
    <n v="0.8"/>
    <x v="6792"/>
    <x v="2"/>
    <x v="0"/>
    <n v="0.25"/>
    <n v="0.05"/>
  </r>
  <r>
    <x v="8767"/>
    <s v="CA-2017-107083"/>
    <x v="82"/>
    <d v="2017-11-27T00:00:00"/>
    <s v="Standard Class"/>
    <s v="BB-11545"/>
    <x v="179"/>
    <x v="1"/>
    <x v="0"/>
    <s v="Fort Worth"/>
    <x v="5"/>
    <n v="76106"/>
    <x v="2"/>
    <s v="OFF-BI-10002194"/>
    <x v="1"/>
    <x v="8"/>
    <x v="416"/>
    <x v="5596"/>
    <n v="5"/>
    <n v="0.8"/>
    <x v="6793"/>
    <x v="2"/>
    <x v="0"/>
    <n v="0.25"/>
    <n v="0.05"/>
  </r>
  <r>
    <x v="8768"/>
    <s v="CA-2017-151722"/>
    <x v="348"/>
    <d v="2017-10-09T00:00:00"/>
    <s v="Standard Class"/>
    <s v="IL-15100"/>
    <x v="582"/>
    <x v="0"/>
    <x v="0"/>
    <s v="Columbus"/>
    <x v="24"/>
    <n v="43229"/>
    <x v="3"/>
    <s v="TEC-AC-10000892"/>
    <x v="2"/>
    <x v="11"/>
    <x v="293"/>
    <x v="5597"/>
    <n v="4"/>
    <n v="0.2"/>
    <x v="6794"/>
    <x v="3"/>
    <x v="0"/>
    <n v="1"/>
    <n v="7.1428571428571425E-2"/>
  </r>
  <r>
    <x v="8769"/>
    <s v="CA-2018-151148"/>
    <x v="126"/>
    <d v="2018-09-13T00:00:00"/>
    <s v="Same Day"/>
    <s v="PO-19180"/>
    <x v="178"/>
    <x v="2"/>
    <x v="0"/>
    <s v="Louisville"/>
    <x v="22"/>
    <n v="80027"/>
    <x v="1"/>
    <s v="TEC-PH-10001870"/>
    <x v="2"/>
    <x v="7"/>
    <x v="1740"/>
    <x v="5598"/>
    <n v="3"/>
    <n v="0.2"/>
    <x v="6795"/>
    <x v="1"/>
    <x v="0"/>
    <n v="0.5"/>
    <n v="5.5555555555555552E-2"/>
  </r>
  <r>
    <x v="8770"/>
    <s v="CA-2018-151148"/>
    <x v="126"/>
    <d v="2018-09-13T00:00:00"/>
    <s v="Same Day"/>
    <s v="PO-19180"/>
    <x v="178"/>
    <x v="2"/>
    <x v="0"/>
    <s v="Louisville"/>
    <x v="22"/>
    <n v="80027"/>
    <x v="1"/>
    <s v="FUR-CH-10002304"/>
    <x v="0"/>
    <x v="1"/>
    <x v="790"/>
    <x v="5599"/>
    <n v="4"/>
    <n v="0.2"/>
    <x v="6796"/>
    <x v="1"/>
    <x v="0"/>
    <n v="0.5"/>
    <n v="5.5555555555555552E-2"/>
  </r>
  <r>
    <x v="8771"/>
    <s v="CA-2019-115882"/>
    <x v="32"/>
    <d v="2019-09-17T00:00:00"/>
    <s v="First Class"/>
    <s v="DB-13555"/>
    <x v="587"/>
    <x v="1"/>
    <x v="0"/>
    <s v="Raleigh"/>
    <x v="3"/>
    <n v="27604"/>
    <x v="0"/>
    <s v="OFF-AP-10002534"/>
    <x v="1"/>
    <x v="9"/>
    <x v="1202"/>
    <x v="5600"/>
    <n v="4"/>
    <n v="0.2"/>
    <x v="6797"/>
    <x v="0"/>
    <x v="0"/>
    <n v="0.5"/>
    <n v="7.1428571428571425E-2"/>
  </r>
  <r>
    <x v="8772"/>
    <s v="CA-2019-115882"/>
    <x v="32"/>
    <d v="2019-09-17T00:00:00"/>
    <s v="First Class"/>
    <s v="DB-13555"/>
    <x v="587"/>
    <x v="1"/>
    <x v="0"/>
    <s v="Raleigh"/>
    <x v="3"/>
    <n v="27604"/>
    <x v="0"/>
    <s v="OFF-PA-10001125"/>
    <x v="1"/>
    <x v="10"/>
    <x v="1021"/>
    <x v="1355"/>
    <n v="3"/>
    <n v="0.2"/>
    <x v="1419"/>
    <x v="0"/>
    <x v="0"/>
    <n v="0.5"/>
    <n v="7.1428571428571425E-2"/>
  </r>
  <r>
    <x v="8773"/>
    <s v="CA-2017-132276"/>
    <x v="1202"/>
    <d v="2017-02-28T00:00:00"/>
    <s v="Standard Class"/>
    <s v="LC-16960"/>
    <x v="784"/>
    <x v="2"/>
    <x v="0"/>
    <s v="New York City"/>
    <x v="15"/>
    <n v="10024"/>
    <x v="3"/>
    <s v="OFF-AP-10000804"/>
    <x v="1"/>
    <x v="9"/>
    <x v="566"/>
    <x v="2051"/>
    <n v="6"/>
    <n v="0"/>
    <x v="6798"/>
    <x v="3"/>
    <x v="0"/>
    <n v="0.5"/>
    <n v="0.14285714285714285"/>
  </r>
  <r>
    <x v="8774"/>
    <s v="CA-2017-132276"/>
    <x v="1202"/>
    <d v="2017-02-28T00:00:00"/>
    <s v="Standard Class"/>
    <s v="LC-16960"/>
    <x v="784"/>
    <x v="2"/>
    <x v="0"/>
    <s v="New York City"/>
    <x v="15"/>
    <n v="10024"/>
    <x v="3"/>
    <s v="OFF-BI-10002982"/>
    <x v="1"/>
    <x v="8"/>
    <x v="1267"/>
    <x v="3023"/>
    <n v="2"/>
    <n v="0.2"/>
    <x v="6799"/>
    <x v="3"/>
    <x v="0"/>
    <n v="0.5"/>
    <n v="0.14285714285714285"/>
  </r>
  <r>
    <x v="8775"/>
    <s v="CA-2018-163636"/>
    <x v="5"/>
    <d v="2018-12-09T00:00:00"/>
    <s v="Second Class"/>
    <s v="MP-18175"/>
    <x v="486"/>
    <x v="2"/>
    <x v="0"/>
    <s v="Chicago"/>
    <x v="10"/>
    <n v="60623"/>
    <x v="2"/>
    <s v="OFF-AR-10001547"/>
    <x v="1"/>
    <x v="6"/>
    <x v="148"/>
    <x v="5601"/>
    <n v="2"/>
    <n v="0.2"/>
    <x v="6800"/>
    <x v="2"/>
    <x v="0"/>
    <n v="1"/>
    <n v="5.2631578947368418E-2"/>
  </r>
  <r>
    <x v="8776"/>
    <s v="CA-2018-102813"/>
    <x v="415"/>
    <d v="2018-07-03T00:00:00"/>
    <s v="First Class"/>
    <s v="EA-14035"/>
    <x v="105"/>
    <x v="1"/>
    <x v="0"/>
    <s v="Huntsville"/>
    <x v="5"/>
    <n v="77340"/>
    <x v="2"/>
    <s v="FUR-CH-10000665"/>
    <x v="0"/>
    <x v="1"/>
    <x v="662"/>
    <x v="2568"/>
    <n v="5"/>
    <n v="0.3"/>
    <x v="232"/>
    <x v="2"/>
    <x v="0"/>
    <n v="0.5"/>
    <n v="0.04"/>
  </r>
  <r>
    <x v="8777"/>
    <s v="CA-2018-102813"/>
    <x v="415"/>
    <d v="2018-07-03T00:00:00"/>
    <s v="First Class"/>
    <s v="EA-14035"/>
    <x v="105"/>
    <x v="1"/>
    <x v="0"/>
    <s v="Huntsville"/>
    <x v="5"/>
    <n v="77340"/>
    <x v="2"/>
    <s v="OFF-PA-10000520"/>
    <x v="1"/>
    <x v="10"/>
    <x v="1428"/>
    <x v="759"/>
    <n v="8"/>
    <n v="0.2"/>
    <x v="782"/>
    <x v="2"/>
    <x v="0"/>
    <n v="0.5"/>
    <n v="0.04"/>
  </r>
  <r>
    <x v="8778"/>
    <s v="CA-2019-135377"/>
    <x v="1096"/>
    <d v="2019-12-18T00:00:00"/>
    <s v="Standard Class"/>
    <s v="BP-11095"/>
    <x v="162"/>
    <x v="1"/>
    <x v="0"/>
    <s v="New York City"/>
    <x v="15"/>
    <n v="10024"/>
    <x v="3"/>
    <s v="FUR-BO-10004015"/>
    <x v="0"/>
    <x v="0"/>
    <x v="574"/>
    <x v="5602"/>
    <n v="3"/>
    <n v="0.2"/>
    <x v="6801"/>
    <x v="3"/>
    <x v="0"/>
    <n v="1"/>
    <n v="0.05"/>
  </r>
  <r>
    <x v="8779"/>
    <s v="CA-2017-165813"/>
    <x v="305"/>
    <d v="2017-03-22T00:00:00"/>
    <s v="Second Class"/>
    <s v="BM-11785"/>
    <x v="298"/>
    <x v="0"/>
    <x v="0"/>
    <s v="Salem"/>
    <x v="21"/>
    <n v="97301"/>
    <x v="1"/>
    <s v="OFF-ST-10004258"/>
    <x v="1"/>
    <x v="4"/>
    <x v="761"/>
    <x v="5603"/>
    <n v="3"/>
    <n v="0.2"/>
    <x v="6802"/>
    <x v="1"/>
    <x v="0"/>
    <n v="1"/>
    <n v="7.1428571428571425E-2"/>
  </r>
  <r>
    <x v="8780"/>
    <s v="CA-2017-133585"/>
    <x v="879"/>
    <d v="2017-03-04T00:00:00"/>
    <s v="First Class"/>
    <s v="CM-12715"/>
    <x v="782"/>
    <x v="1"/>
    <x v="0"/>
    <s v="Houston"/>
    <x v="5"/>
    <n v="77070"/>
    <x v="2"/>
    <s v="OFF-AR-10003696"/>
    <x v="1"/>
    <x v="6"/>
    <x v="1245"/>
    <x v="5604"/>
    <n v="2"/>
    <n v="0.2"/>
    <x v="6803"/>
    <x v="2"/>
    <x v="0"/>
    <n v="0.5"/>
    <n v="7.6923076923076927E-2"/>
  </r>
  <r>
    <x v="8781"/>
    <s v="CA-2017-133585"/>
    <x v="879"/>
    <d v="2017-03-04T00:00:00"/>
    <s v="First Class"/>
    <s v="CM-12715"/>
    <x v="782"/>
    <x v="1"/>
    <x v="0"/>
    <s v="Houston"/>
    <x v="5"/>
    <n v="77070"/>
    <x v="2"/>
    <s v="FUR-BO-10001811"/>
    <x v="0"/>
    <x v="0"/>
    <x v="787"/>
    <x v="5605"/>
    <n v="6"/>
    <n v="0.32"/>
    <x v="6804"/>
    <x v="2"/>
    <x v="0"/>
    <n v="0.5"/>
    <n v="7.6923076923076927E-2"/>
  </r>
  <r>
    <x v="8782"/>
    <s v="CA-2018-116911"/>
    <x v="306"/>
    <d v="2018-09-20T00:00:00"/>
    <s v="Standard Class"/>
    <s v="JD-16150"/>
    <x v="251"/>
    <x v="1"/>
    <x v="0"/>
    <s v="Twin Falls"/>
    <x v="45"/>
    <n v="83301"/>
    <x v="1"/>
    <s v="OFF-BI-10001249"/>
    <x v="1"/>
    <x v="8"/>
    <x v="1191"/>
    <x v="5606"/>
    <n v="4"/>
    <n v="0.2"/>
    <x v="6805"/>
    <x v="1"/>
    <x v="0"/>
    <n v="0.5"/>
    <n v="5.8823529411764705E-2"/>
  </r>
  <r>
    <x v="8783"/>
    <s v="CA-2018-116911"/>
    <x v="306"/>
    <d v="2018-09-20T00:00:00"/>
    <s v="Standard Class"/>
    <s v="JD-16150"/>
    <x v="251"/>
    <x v="1"/>
    <x v="0"/>
    <s v="Twin Falls"/>
    <x v="45"/>
    <n v="83301"/>
    <x v="1"/>
    <s v="FUR-TA-10003473"/>
    <x v="0"/>
    <x v="3"/>
    <x v="216"/>
    <x v="5607"/>
    <n v="3"/>
    <n v="0"/>
    <x v="6806"/>
    <x v="1"/>
    <x v="0"/>
    <n v="0.5"/>
    <n v="5.8823529411764705E-2"/>
  </r>
  <r>
    <x v="8784"/>
    <s v="US-2019-129224"/>
    <x v="294"/>
    <d v="2019-03-23T00:00:00"/>
    <s v="Standard Class"/>
    <s v="AS-10630"/>
    <x v="357"/>
    <x v="2"/>
    <x v="0"/>
    <s v="Knoxville"/>
    <x v="18"/>
    <n v="37918"/>
    <x v="0"/>
    <s v="OFF-LA-10003190"/>
    <x v="1"/>
    <x v="2"/>
    <x v="1172"/>
    <x v="877"/>
    <n v="2"/>
    <n v="0.2"/>
    <x v="910"/>
    <x v="0"/>
    <x v="0"/>
    <n v="1"/>
    <n v="8.3333333333333329E-2"/>
  </r>
  <r>
    <x v="8785"/>
    <s v="CA-2019-145765"/>
    <x v="39"/>
    <d v="2019-06-02T00:00:00"/>
    <s v="Standard Class"/>
    <s v="CM-11815"/>
    <x v="698"/>
    <x v="1"/>
    <x v="0"/>
    <s v="Phoenix"/>
    <x v="16"/>
    <n v="85023"/>
    <x v="1"/>
    <s v="TEC-PH-10001305"/>
    <x v="2"/>
    <x v="7"/>
    <x v="1680"/>
    <x v="4398"/>
    <n v="5"/>
    <n v="0.2"/>
    <x v="5160"/>
    <x v="1"/>
    <x v="0"/>
    <n v="0.33333333333333331"/>
    <n v="0.1"/>
  </r>
  <r>
    <x v="8786"/>
    <s v="CA-2019-145765"/>
    <x v="39"/>
    <d v="2019-06-02T00:00:00"/>
    <s v="Standard Class"/>
    <s v="CM-11815"/>
    <x v="698"/>
    <x v="1"/>
    <x v="0"/>
    <s v="Phoenix"/>
    <x v="16"/>
    <n v="85023"/>
    <x v="1"/>
    <s v="OFF-PA-10001534"/>
    <x v="1"/>
    <x v="10"/>
    <x v="1470"/>
    <x v="12"/>
    <n v="3"/>
    <n v="0.2"/>
    <x v="12"/>
    <x v="1"/>
    <x v="0"/>
    <n v="0.33333333333333331"/>
    <n v="0.1"/>
  </r>
  <r>
    <x v="8787"/>
    <s v="CA-2019-145765"/>
    <x v="39"/>
    <d v="2019-06-02T00:00:00"/>
    <s v="Standard Class"/>
    <s v="CM-11815"/>
    <x v="698"/>
    <x v="1"/>
    <x v="0"/>
    <s v="Phoenix"/>
    <x v="16"/>
    <n v="85023"/>
    <x v="1"/>
    <s v="TEC-AC-10000844"/>
    <x v="2"/>
    <x v="11"/>
    <x v="106"/>
    <x v="5608"/>
    <n v="4"/>
    <n v="0.2"/>
    <x v="6807"/>
    <x v="1"/>
    <x v="0"/>
    <n v="0.33333333333333331"/>
    <n v="0.1"/>
  </r>
  <r>
    <x v="8788"/>
    <s v="CA-2019-126914"/>
    <x v="140"/>
    <d v="2019-06-19T00:00:00"/>
    <s v="Standard Class"/>
    <s v="JE-15715"/>
    <x v="555"/>
    <x v="0"/>
    <x v="0"/>
    <s v="Monroe"/>
    <x v="3"/>
    <n v="28110"/>
    <x v="0"/>
    <s v="FUR-CH-10000847"/>
    <x v="0"/>
    <x v="1"/>
    <x v="995"/>
    <x v="327"/>
    <n v="3"/>
    <n v="0.2"/>
    <x v="5386"/>
    <x v="0"/>
    <x v="0"/>
    <n v="0.5"/>
    <n v="4.5454545454545456E-2"/>
  </r>
  <r>
    <x v="8789"/>
    <s v="CA-2019-126914"/>
    <x v="140"/>
    <d v="2019-06-19T00:00:00"/>
    <s v="Standard Class"/>
    <s v="JE-15715"/>
    <x v="555"/>
    <x v="0"/>
    <x v="0"/>
    <s v="Monroe"/>
    <x v="3"/>
    <n v="28110"/>
    <x v="0"/>
    <s v="FUR-BO-10000468"/>
    <x v="0"/>
    <x v="0"/>
    <x v="1180"/>
    <x v="5609"/>
    <n v="2"/>
    <n v="0.2"/>
    <x v="6808"/>
    <x v="0"/>
    <x v="0"/>
    <n v="0.5"/>
    <n v="4.5454545454545456E-2"/>
  </r>
  <r>
    <x v="8790"/>
    <s v="CA-2017-169572"/>
    <x v="684"/>
    <d v="2017-09-12T00:00:00"/>
    <s v="Standard Class"/>
    <s v="AG-10525"/>
    <x v="132"/>
    <x v="1"/>
    <x v="0"/>
    <s v="Richmond"/>
    <x v="17"/>
    <n v="23223"/>
    <x v="0"/>
    <s v="OFF-BI-10002799"/>
    <x v="1"/>
    <x v="8"/>
    <x v="1459"/>
    <x v="5610"/>
    <n v="9"/>
    <n v="0"/>
    <x v="6809"/>
    <x v="0"/>
    <x v="0"/>
    <n v="1"/>
    <n v="0.1111111111111111"/>
  </r>
  <r>
    <x v="8791"/>
    <s v="CA-2019-162075"/>
    <x v="257"/>
    <d v="2019-03-24T00:00:00"/>
    <s v="Standard Class"/>
    <s v="TT-21220"/>
    <x v="627"/>
    <x v="0"/>
    <x v="0"/>
    <s v="Houston"/>
    <x v="5"/>
    <n v="77041"/>
    <x v="2"/>
    <s v="TEC-PH-10001557"/>
    <x v="2"/>
    <x v="7"/>
    <x v="664"/>
    <x v="3431"/>
    <n v="7"/>
    <n v="0.2"/>
    <x v="6810"/>
    <x v="2"/>
    <x v="0"/>
    <n v="1"/>
    <n v="6.6666666666666666E-2"/>
  </r>
  <r>
    <x v="8792"/>
    <s v="CA-2016-162992"/>
    <x v="174"/>
    <d v="2016-12-21T00:00:00"/>
    <s v="First Class"/>
    <s v="BP-11095"/>
    <x v="162"/>
    <x v="1"/>
    <x v="0"/>
    <s v="Los Angeles"/>
    <x v="1"/>
    <n v="90008"/>
    <x v="1"/>
    <s v="OFF-LA-10001934"/>
    <x v="1"/>
    <x v="2"/>
    <x v="573"/>
    <x v="2"/>
    <n v="2"/>
    <n v="0"/>
    <x v="2"/>
    <x v="1"/>
    <x v="0"/>
    <n v="0.25"/>
    <n v="0.05"/>
  </r>
  <r>
    <x v="8793"/>
    <s v="CA-2016-162992"/>
    <x v="174"/>
    <d v="2016-12-21T00:00:00"/>
    <s v="First Class"/>
    <s v="BP-11095"/>
    <x v="162"/>
    <x v="1"/>
    <x v="0"/>
    <s v="Los Angeles"/>
    <x v="1"/>
    <n v="90008"/>
    <x v="1"/>
    <s v="OFF-FA-10004248"/>
    <x v="1"/>
    <x v="13"/>
    <x v="485"/>
    <x v="5611"/>
    <n v="5"/>
    <n v="0"/>
    <x v="6811"/>
    <x v="1"/>
    <x v="0"/>
    <n v="0.25"/>
    <n v="0.05"/>
  </r>
  <r>
    <x v="8794"/>
    <s v="CA-2016-162992"/>
    <x v="174"/>
    <d v="2016-12-21T00:00:00"/>
    <s v="First Class"/>
    <s v="BP-11095"/>
    <x v="162"/>
    <x v="1"/>
    <x v="0"/>
    <s v="Los Angeles"/>
    <x v="1"/>
    <n v="90008"/>
    <x v="1"/>
    <s v="TEC-PH-10001944"/>
    <x v="2"/>
    <x v="7"/>
    <x v="1271"/>
    <x v="5612"/>
    <n v="5"/>
    <n v="0.2"/>
    <x v="6812"/>
    <x v="1"/>
    <x v="0"/>
    <n v="0.25"/>
    <n v="0.05"/>
  </r>
  <r>
    <x v="8795"/>
    <s v="CA-2016-162992"/>
    <x v="174"/>
    <d v="2016-12-21T00:00:00"/>
    <s v="First Class"/>
    <s v="BP-11095"/>
    <x v="162"/>
    <x v="1"/>
    <x v="0"/>
    <s v="Los Angeles"/>
    <x v="1"/>
    <n v="90008"/>
    <x v="1"/>
    <s v="TEC-PH-10002085"/>
    <x v="2"/>
    <x v="7"/>
    <x v="665"/>
    <x v="2005"/>
    <n v="4"/>
    <n v="0.2"/>
    <x v="2157"/>
    <x v="1"/>
    <x v="0"/>
    <n v="0.25"/>
    <n v="0.05"/>
  </r>
  <r>
    <x v="8796"/>
    <s v="CA-2018-106397"/>
    <x v="274"/>
    <d v="2018-07-13T00:00:00"/>
    <s v="Standard Class"/>
    <s v="MJ-17740"/>
    <x v="77"/>
    <x v="0"/>
    <x v="0"/>
    <s v="Orem"/>
    <x v="7"/>
    <n v="84057"/>
    <x v="1"/>
    <s v="OFF-PA-10003441"/>
    <x v="1"/>
    <x v="10"/>
    <x v="490"/>
    <x v="91"/>
    <n v="2"/>
    <n v="0"/>
    <x v="91"/>
    <x v="1"/>
    <x v="0"/>
    <n v="0.5"/>
    <n v="6.6666666666666666E-2"/>
  </r>
  <r>
    <x v="8797"/>
    <s v="CA-2018-106397"/>
    <x v="274"/>
    <d v="2018-07-13T00:00:00"/>
    <s v="Standard Class"/>
    <s v="MJ-17740"/>
    <x v="77"/>
    <x v="0"/>
    <x v="0"/>
    <s v="Orem"/>
    <x v="7"/>
    <n v="84057"/>
    <x v="1"/>
    <s v="OFF-AR-10004602"/>
    <x v="1"/>
    <x v="6"/>
    <x v="1226"/>
    <x v="44"/>
    <n v="2"/>
    <n v="0"/>
    <x v="4504"/>
    <x v="1"/>
    <x v="0"/>
    <n v="0.5"/>
    <n v="6.6666666666666666E-2"/>
  </r>
  <r>
    <x v="8798"/>
    <s v="US-2018-150140"/>
    <x v="1203"/>
    <d v="2018-04-10T00:00:00"/>
    <s v="Standard Class"/>
    <s v="VM-21685"/>
    <x v="91"/>
    <x v="2"/>
    <x v="0"/>
    <s v="Burlington"/>
    <x v="42"/>
    <m/>
    <x v="3"/>
    <s v="TEC-PH-10002555"/>
    <x v="2"/>
    <x v="7"/>
    <x v="1352"/>
    <x v="5613"/>
    <n v="5"/>
    <n v="0"/>
    <x v="6813"/>
    <x v="3"/>
    <x v="0"/>
    <n v="1"/>
    <n v="8.3333333333333329E-2"/>
  </r>
  <r>
    <x v="8799"/>
    <s v="CA-2016-116666"/>
    <x v="1204"/>
    <d v="2016-05-10T00:00:00"/>
    <s v="First Class"/>
    <s v="KT-16480"/>
    <x v="409"/>
    <x v="0"/>
    <x v="0"/>
    <s v="Philadelphia"/>
    <x v="9"/>
    <n v="19134"/>
    <x v="3"/>
    <s v="TEC-CO-10001449"/>
    <x v="2"/>
    <x v="16"/>
    <x v="306"/>
    <x v="5614"/>
    <n v="5"/>
    <n v="0.4"/>
    <x v="6814"/>
    <x v="3"/>
    <x v="0"/>
    <n v="1"/>
    <n v="7.6923076923076927E-2"/>
  </r>
  <r>
    <x v="8800"/>
    <s v="CA-2019-148992"/>
    <x v="51"/>
    <d v="2019-11-27T00:00:00"/>
    <s v="Standard Class"/>
    <s v="CS-12250"/>
    <x v="294"/>
    <x v="1"/>
    <x v="0"/>
    <s v="Chicago"/>
    <x v="10"/>
    <n v="60623"/>
    <x v="2"/>
    <s v="OFF-PA-10004285"/>
    <x v="1"/>
    <x v="10"/>
    <x v="1268"/>
    <x v="1432"/>
    <n v="2"/>
    <n v="0.2"/>
    <x v="1507"/>
    <x v="2"/>
    <x v="0"/>
    <n v="1"/>
    <n v="3.5714285714285712E-2"/>
  </r>
  <r>
    <x v="8801"/>
    <s v="CA-2018-140935"/>
    <x v="338"/>
    <d v="2018-11-12T00:00:00"/>
    <s v="First Class"/>
    <s v="AB-10015"/>
    <x v="755"/>
    <x v="0"/>
    <x v="0"/>
    <s v="Oklahoma City"/>
    <x v="26"/>
    <n v="73120"/>
    <x v="2"/>
    <s v="TEC-PH-10000562"/>
    <x v="2"/>
    <x v="7"/>
    <x v="1707"/>
    <x v="5615"/>
    <n v="2"/>
    <n v="0"/>
    <x v="6815"/>
    <x v="2"/>
    <x v="0"/>
    <n v="0.5"/>
    <n v="0.16666666666666666"/>
  </r>
  <r>
    <x v="8802"/>
    <s v="CA-2018-140935"/>
    <x v="338"/>
    <d v="2018-11-12T00:00:00"/>
    <s v="First Class"/>
    <s v="AB-10015"/>
    <x v="755"/>
    <x v="0"/>
    <x v="0"/>
    <s v="Oklahoma City"/>
    <x v="26"/>
    <n v="73120"/>
    <x v="2"/>
    <s v="FUR-BO-10003966"/>
    <x v="0"/>
    <x v="0"/>
    <x v="1095"/>
    <x v="2661"/>
    <n v="2"/>
    <n v="0"/>
    <x v="6816"/>
    <x v="2"/>
    <x v="0"/>
    <n v="0.5"/>
    <n v="0.16666666666666666"/>
  </r>
  <r>
    <x v="8803"/>
    <s v="CA-2016-157644"/>
    <x v="520"/>
    <d v="2017-01-01T00:00:00"/>
    <s v="First Class"/>
    <s v="AH-10030"/>
    <x v="692"/>
    <x v="1"/>
    <x v="0"/>
    <s v="New York City"/>
    <x v="15"/>
    <n v="10035"/>
    <x v="3"/>
    <s v="TEC-AC-10003614"/>
    <x v="2"/>
    <x v="11"/>
    <x v="567"/>
    <x v="5616"/>
    <n v="3"/>
    <n v="0"/>
    <x v="6817"/>
    <x v="3"/>
    <x v="0"/>
    <n v="0.5"/>
    <n v="9.0909090909090912E-2"/>
  </r>
  <r>
    <x v="8804"/>
    <s v="CA-2016-157644"/>
    <x v="520"/>
    <d v="2017-01-01T00:00:00"/>
    <s v="First Class"/>
    <s v="AH-10030"/>
    <x v="692"/>
    <x v="1"/>
    <x v="0"/>
    <s v="New York City"/>
    <x v="15"/>
    <n v="10035"/>
    <x v="3"/>
    <s v="OFF-LA-10003148"/>
    <x v="1"/>
    <x v="2"/>
    <x v="166"/>
    <x v="1381"/>
    <n v="3"/>
    <n v="0"/>
    <x v="3602"/>
    <x v="3"/>
    <x v="0"/>
    <n v="0.5"/>
    <n v="9.0909090909090912E-2"/>
  </r>
  <r>
    <x v="8805"/>
    <s v="US-2019-100398"/>
    <x v="971"/>
    <d v="2019-08-23T00:00:00"/>
    <s v="Standard Class"/>
    <s v="DO-13435"/>
    <x v="157"/>
    <x v="0"/>
    <x v="0"/>
    <s v="Salt Lake City"/>
    <x v="7"/>
    <n v="84106"/>
    <x v="1"/>
    <s v="OFF-BI-10002133"/>
    <x v="1"/>
    <x v="8"/>
    <x v="1147"/>
    <x v="5617"/>
    <n v="3"/>
    <n v="0.2"/>
    <x v="6818"/>
    <x v="1"/>
    <x v="0"/>
    <n v="1"/>
    <n v="7.6923076923076927E-2"/>
  </r>
  <r>
    <x v="8806"/>
    <s v="CA-2018-113082"/>
    <x v="126"/>
    <d v="2018-09-16T00:00:00"/>
    <s v="Standard Class"/>
    <s v="MC-17590"/>
    <x v="565"/>
    <x v="1"/>
    <x v="0"/>
    <s v="Utica"/>
    <x v="15"/>
    <n v="13501"/>
    <x v="3"/>
    <s v="FUR-FU-10002813"/>
    <x v="0"/>
    <x v="5"/>
    <x v="1691"/>
    <x v="586"/>
    <n v="2"/>
    <n v="0"/>
    <x v="6188"/>
    <x v="3"/>
    <x v="0"/>
    <n v="1"/>
    <n v="5.8823529411764705E-2"/>
  </r>
  <r>
    <x v="8807"/>
    <s v="US-2019-110646"/>
    <x v="40"/>
    <d v="2019-10-31T00:00:00"/>
    <s v="Standard Class"/>
    <s v="JF-15190"/>
    <x v="440"/>
    <x v="0"/>
    <x v="0"/>
    <s v="Philadelphia"/>
    <x v="9"/>
    <n v="19134"/>
    <x v="3"/>
    <s v="OFF-BI-10004330"/>
    <x v="1"/>
    <x v="8"/>
    <x v="803"/>
    <x v="5618"/>
    <n v="3"/>
    <n v="0.7"/>
    <x v="6819"/>
    <x v="3"/>
    <x v="0"/>
    <n v="0.33333333333333331"/>
    <n v="5.2631578947368418E-2"/>
  </r>
  <r>
    <x v="8808"/>
    <s v="US-2019-110646"/>
    <x v="40"/>
    <d v="2019-10-31T00:00:00"/>
    <s v="Standard Class"/>
    <s v="JF-15190"/>
    <x v="440"/>
    <x v="0"/>
    <x v="0"/>
    <s v="Philadelphia"/>
    <x v="9"/>
    <n v="19134"/>
    <x v="3"/>
    <s v="TEC-PH-10002807"/>
    <x v="2"/>
    <x v="7"/>
    <x v="1239"/>
    <x v="5619"/>
    <n v="5"/>
    <n v="0.4"/>
    <x v="6820"/>
    <x v="3"/>
    <x v="0"/>
    <n v="0.33333333333333331"/>
    <n v="5.2631578947368418E-2"/>
  </r>
  <r>
    <x v="8809"/>
    <s v="US-2019-110646"/>
    <x v="40"/>
    <d v="2019-10-31T00:00:00"/>
    <s v="Standard Class"/>
    <s v="JF-15190"/>
    <x v="440"/>
    <x v="0"/>
    <x v="0"/>
    <s v="Philadelphia"/>
    <x v="9"/>
    <n v="19134"/>
    <x v="3"/>
    <s v="OFF-LA-10001404"/>
    <x v="1"/>
    <x v="2"/>
    <x v="925"/>
    <x v="1816"/>
    <n v="5"/>
    <n v="0.2"/>
    <x v="6821"/>
    <x v="3"/>
    <x v="0"/>
    <n v="0.33333333333333331"/>
    <n v="5.2631578947368418E-2"/>
  </r>
  <r>
    <x v="8810"/>
    <s v="CA-2019-120614"/>
    <x v="1109"/>
    <d v="2019-06-04T00:00:00"/>
    <s v="Standard Class"/>
    <s v="SM-20950"/>
    <x v="416"/>
    <x v="1"/>
    <x v="0"/>
    <s v="Los Angeles"/>
    <x v="1"/>
    <n v="90004"/>
    <x v="1"/>
    <s v="OFF-PA-10004911"/>
    <x v="1"/>
    <x v="10"/>
    <x v="938"/>
    <x v="5620"/>
    <n v="4"/>
    <n v="0"/>
    <x v="6822"/>
    <x v="1"/>
    <x v="0"/>
    <n v="1"/>
    <n v="4.5454545454545456E-2"/>
  </r>
  <r>
    <x v="8811"/>
    <s v="US-2018-140172"/>
    <x v="387"/>
    <d v="2018-03-13T00:00:00"/>
    <s v="Standard Class"/>
    <s v="SP-20650"/>
    <x v="70"/>
    <x v="1"/>
    <x v="0"/>
    <s v="Jackson"/>
    <x v="12"/>
    <n v="49201"/>
    <x v="2"/>
    <s v="OFF-AP-10004233"/>
    <x v="1"/>
    <x v="9"/>
    <x v="1131"/>
    <x v="5621"/>
    <n v="3"/>
    <n v="0.1"/>
    <x v="6823"/>
    <x v="2"/>
    <x v="1"/>
    <n v="0.5"/>
    <n v="6.6666666666666666E-2"/>
  </r>
  <r>
    <x v="8812"/>
    <s v="US-2018-140172"/>
    <x v="387"/>
    <d v="2018-03-13T00:00:00"/>
    <s v="Standard Class"/>
    <s v="SP-20650"/>
    <x v="70"/>
    <x v="1"/>
    <x v="0"/>
    <s v="Jackson"/>
    <x v="12"/>
    <n v="49201"/>
    <x v="2"/>
    <s v="OFF-AR-10002766"/>
    <x v="1"/>
    <x v="6"/>
    <x v="1050"/>
    <x v="2255"/>
    <n v="5"/>
    <n v="0"/>
    <x v="6824"/>
    <x v="2"/>
    <x v="1"/>
    <n v="0.5"/>
    <n v="6.6666666666666666E-2"/>
  </r>
  <r>
    <x v="8813"/>
    <s v="CA-2017-127754"/>
    <x v="353"/>
    <d v="2017-07-31T00:00:00"/>
    <s v="Standard Class"/>
    <s v="CK-12760"/>
    <x v="316"/>
    <x v="1"/>
    <x v="0"/>
    <s v="Glendale"/>
    <x v="16"/>
    <n v="85301"/>
    <x v="1"/>
    <s v="FUR-CH-10003199"/>
    <x v="0"/>
    <x v="1"/>
    <x v="637"/>
    <x v="4602"/>
    <n v="3"/>
    <n v="0.2"/>
    <x v="6825"/>
    <x v="1"/>
    <x v="0"/>
    <n v="1"/>
    <n v="7.1428571428571425E-2"/>
  </r>
  <r>
    <x v="8814"/>
    <s v="CA-2017-144274"/>
    <x v="521"/>
    <d v="2017-11-25T00:00:00"/>
    <s v="Second Class"/>
    <s v="PW-19240"/>
    <x v="617"/>
    <x v="0"/>
    <x v="0"/>
    <s v="Wilmington"/>
    <x v="13"/>
    <n v="19805"/>
    <x v="3"/>
    <s v="TEC-PH-10003012"/>
    <x v="2"/>
    <x v="7"/>
    <x v="348"/>
    <x v="673"/>
    <n v="2"/>
    <n v="0"/>
    <x v="685"/>
    <x v="3"/>
    <x v="0"/>
    <n v="0.2"/>
    <n v="8.3333333333333329E-2"/>
  </r>
  <r>
    <x v="8815"/>
    <s v="CA-2017-144274"/>
    <x v="521"/>
    <d v="2017-11-25T00:00:00"/>
    <s v="Second Class"/>
    <s v="PW-19240"/>
    <x v="617"/>
    <x v="0"/>
    <x v="0"/>
    <s v="Wilmington"/>
    <x v="13"/>
    <n v="19805"/>
    <x v="3"/>
    <s v="OFF-PA-10001583"/>
    <x v="1"/>
    <x v="10"/>
    <x v="1831"/>
    <x v="5622"/>
    <n v="6"/>
    <n v="0"/>
    <x v="6826"/>
    <x v="3"/>
    <x v="0"/>
    <n v="0.2"/>
    <n v="8.3333333333333329E-2"/>
  </r>
  <r>
    <x v="8816"/>
    <s v="CA-2017-144274"/>
    <x v="521"/>
    <d v="2017-11-25T00:00:00"/>
    <s v="Second Class"/>
    <s v="PW-19240"/>
    <x v="617"/>
    <x v="0"/>
    <x v="0"/>
    <s v="Wilmington"/>
    <x v="13"/>
    <n v="19805"/>
    <x v="3"/>
    <s v="OFF-AR-10001940"/>
    <x v="1"/>
    <x v="6"/>
    <x v="170"/>
    <x v="2805"/>
    <n v="4"/>
    <n v="0"/>
    <x v="6827"/>
    <x v="3"/>
    <x v="0"/>
    <n v="0.2"/>
    <n v="8.3333333333333329E-2"/>
  </r>
  <r>
    <x v="8817"/>
    <s v="CA-2017-144274"/>
    <x v="521"/>
    <d v="2017-11-25T00:00:00"/>
    <s v="Second Class"/>
    <s v="PW-19240"/>
    <x v="617"/>
    <x v="0"/>
    <x v="0"/>
    <s v="Wilmington"/>
    <x v="13"/>
    <n v="19805"/>
    <x v="3"/>
    <s v="OFF-EN-10003286"/>
    <x v="1"/>
    <x v="12"/>
    <x v="153"/>
    <x v="3416"/>
    <n v="2"/>
    <n v="0"/>
    <x v="6828"/>
    <x v="3"/>
    <x v="0"/>
    <n v="0.2"/>
    <n v="8.3333333333333329E-2"/>
  </r>
  <r>
    <x v="8818"/>
    <s v="CA-2017-144274"/>
    <x v="521"/>
    <d v="2017-11-25T00:00:00"/>
    <s v="Second Class"/>
    <s v="PW-19240"/>
    <x v="617"/>
    <x v="0"/>
    <x v="0"/>
    <s v="Wilmington"/>
    <x v="13"/>
    <n v="19805"/>
    <x v="3"/>
    <s v="OFF-PA-10003441"/>
    <x v="1"/>
    <x v="10"/>
    <x v="490"/>
    <x v="789"/>
    <n v="6"/>
    <n v="0"/>
    <x v="814"/>
    <x v="3"/>
    <x v="0"/>
    <n v="0.2"/>
    <n v="8.3333333333333329E-2"/>
  </r>
  <r>
    <x v="8819"/>
    <s v="CA-2017-142930"/>
    <x v="109"/>
    <d v="2017-12-02T00:00:00"/>
    <s v="Standard Class"/>
    <s v="EB-14170"/>
    <x v="432"/>
    <x v="0"/>
    <x v="0"/>
    <s v="Austin"/>
    <x v="5"/>
    <n v="78745"/>
    <x v="2"/>
    <s v="OFF-PA-10003395"/>
    <x v="1"/>
    <x v="10"/>
    <x v="656"/>
    <x v="763"/>
    <n v="4"/>
    <n v="0.2"/>
    <x v="785"/>
    <x v="2"/>
    <x v="0"/>
    <n v="1"/>
    <n v="0.14285714285714285"/>
  </r>
  <r>
    <x v="8820"/>
    <s v="CA-2019-100622"/>
    <x v="132"/>
    <d v="2019-11-07T00:00:00"/>
    <s v="Standard Class"/>
    <s v="DK-13090"/>
    <x v="54"/>
    <x v="0"/>
    <x v="0"/>
    <s v="Orlando"/>
    <x v="2"/>
    <n v="32839"/>
    <x v="0"/>
    <s v="TEC-CO-10003236"/>
    <x v="2"/>
    <x v="16"/>
    <x v="456"/>
    <x v="324"/>
    <n v="2"/>
    <n v="0.2"/>
    <x v="6829"/>
    <x v="0"/>
    <x v="0"/>
    <n v="0.25"/>
    <n v="7.6923076923076927E-2"/>
  </r>
  <r>
    <x v="8821"/>
    <s v="CA-2019-100622"/>
    <x v="132"/>
    <d v="2019-11-07T00:00:00"/>
    <s v="Standard Class"/>
    <s v="DK-13090"/>
    <x v="54"/>
    <x v="0"/>
    <x v="0"/>
    <s v="Orlando"/>
    <x v="2"/>
    <n v="32839"/>
    <x v="0"/>
    <s v="OFF-BI-10002982"/>
    <x v="1"/>
    <x v="8"/>
    <x v="1267"/>
    <x v="5623"/>
    <n v="2"/>
    <n v="0.7"/>
    <x v="6830"/>
    <x v="0"/>
    <x v="0"/>
    <n v="0.25"/>
    <n v="7.6923076923076927E-2"/>
  </r>
  <r>
    <x v="8822"/>
    <s v="CA-2019-100622"/>
    <x v="132"/>
    <d v="2019-11-07T00:00:00"/>
    <s v="Standard Class"/>
    <s v="DK-13090"/>
    <x v="54"/>
    <x v="0"/>
    <x v="0"/>
    <s v="Orlando"/>
    <x v="2"/>
    <n v="32839"/>
    <x v="0"/>
    <s v="OFF-AR-10004010"/>
    <x v="1"/>
    <x v="6"/>
    <x v="1743"/>
    <x v="4029"/>
    <n v="2"/>
    <n v="0.2"/>
    <x v="4672"/>
    <x v="0"/>
    <x v="0"/>
    <n v="0.25"/>
    <n v="7.6923076923076927E-2"/>
  </r>
  <r>
    <x v="8823"/>
    <s v="CA-2019-100622"/>
    <x v="132"/>
    <d v="2019-11-07T00:00:00"/>
    <s v="Standard Class"/>
    <s v="DK-13090"/>
    <x v="54"/>
    <x v="0"/>
    <x v="0"/>
    <s v="Orlando"/>
    <x v="2"/>
    <n v="32839"/>
    <x v="0"/>
    <s v="OFF-PA-10002947"/>
    <x v="1"/>
    <x v="10"/>
    <x v="710"/>
    <x v="1432"/>
    <n v="2"/>
    <n v="0.2"/>
    <x v="1507"/>
    <x v="0"/>
    <x v="0"/>
    <n v="0.25"/>
    <n v="7.6923076923076927E-2"/>
  </r>
  <r>
    <x v="8824"/>
    <s v="CA-2019-117156"/>
    <x v="708"/>
    <d v="2019-03-23T00:00:00"/>
    <s v="Second Class"/>
    <s v="TB-21055"/>
    <x v="26"/>
    <x v="0"/>
    <x v="0"/>
    <s v="Reading"/>
    <x v="9"/>
    <n v="19601"/>
    <x v="3"/>
    <s v="OFF-EN-10003845"/>
    <x v="1"/>
    <x v="12"/>
    <x v="436"/>
    <x v="3179"/>
    <n v="3"/>
    <n v="0.2"/>
    <x v="4605"/>
    <x v="3"/>
    <x v="0"/>
    <n v="1"/>
    <n v="5.5555555555555552E-2"/>
  </r>
  <r>
    <x v="8825"/>
    <s v="CA-2017-115399"/>
    <x v="546"/>
    <d v="2017-12-22T00:00:00"/>
    <s v="First Class"/>
    <s v="AG-10900"/>
    <x v="151"/>
    <x v="0"/>
    <x v="0"/>
    <s v="Philadelphia"/>
    <x v="9"/>
    <n v="19134"/>
    <x v="3"/>
    <s v="OFF-LA-10003190"/>
    <x v="1"/>
    <x v="2"/>
    <x v="1172"/>
    <x v="2789"/>
    <n v="3"/>
    <n v="0.2"/>
    <x v="3177"/>
    <x v="3"/>
    <x v="0"/>
    <n v="1"/>
    <n v="4.7619047619047616E-2"/>
  </r>
  <r>
    <x v="8826"/>
    <s v="US-2016-157847"/>
    <x v="1063"/>
    <d v="2016-04-06T00:00:00"/>
    <s v="Second Class"/>
    <s v="SC-20020"/>
    <x v="710"/>
    <x v="0"/>
    <x v="0"/>
    <s v="Houston"/>
    <x v="5"/>
    <n v="77095"/>
    <x v="2"/>
    <s v="OFF-PA-10002986"/>
    <x v="1"/>
    <x v="10"/>
    <x v="482"/>
    <x v="3059"/>
    <n v="5"/>
    <n v="0.2"/>
    <x v="3422"/>
    <x v="2"/>
    <x v="0"/>
    <n v="0.5"/>
    <n v="5.8823529411764705E-2"/>
  </r>
  <r>
    <x v="8827"/>
    <s v="US-2016-157847"/>
    <x v="1063"/>
    <d v="2016-04-06T00:00:00"/>
    <s v="Second Class"/>
    <s v="SC-20020"/>
    <x v="710"/>
    <x v="0"/>
    <x v="0"/>
    <s v="Houston"/>
    <x v="5"/>
    <n v="77095"/>
    <x v="2"/>
    <s v="OFF-PA-10001593"/>
    <x v="1"/>
    <x v="10"/>
    <x v="1764"/>
    <x v="1399"/>
    <n v="7"/>
    <n v="0.2"/>
    <x v="6831"/>
    <x v="2"/>
    <x v="0"/>
    <n v="0.5"/>
    <n v="5.8823529411764705E-2"/>
  </r>
  <r>
    <x v="8828"/>
    <s v="CA-2017-115168"/>
    <x v="1117"/>
    <d v="2017-06-09T00:00:00"/>
    <s v="Standard Class"/>
    <s v="BB-11545"/>
    <x v="179"/>
    <x v="1"/>
    <x v="0"/>
    <s v="Saint Charles"/>
    <x v="25"/>
    <n v="63301"/>
    <x v="2"/>
    <s v="OFF-PA-10000528"/>
    <x v="1"/>
    <x v="10"/>
    <x v="1145"/>
    <x v="232"/>
    <n v="2"/>
    <n v="0"/>
    <x v="234"/>
    <x v="2"/>
    <x v="0"/>
    <n v="1"/>
    <n v="0.05"/>
  </r>
  <r>
    <x v="8829"/>
    <s v="CA-2016-109680"/>
    <x v="191"/>
    <d v="2016-10-09T00:00:00"/>
    <s v="First Class"/>
    <s v="VP-21760"/>
    <x v="778"/>
    <x v="1"/>
    <x v="0"/>
    <s v="Indianapolis"/>
    <x v="14"/>
    <n v="46203"/>
    <x v="2"/>
    <s v="OFF-ST-10001932"/>
    <x v="1"/>
    <x v="4"/>
    <x v="1650"/>
    <x v="5624"/>
    <n v="2"/>
    <n v="0"/>
    <x v="6832"/>
    <x v="2"/>
    <x v="0"/>
    <n v="1"/>
    <n v="7.1428571428571425E-2"/>
  </r>
  <r>
    <x v="8830"/>
    <s v="CA-2018-167983"/>
    <x v="1036"/>
    <d v="2018-08-24T00:00:00"/>
    <s v="Second Class"/>
    <s v="RP-19270"/>
    <x v="345"/>
    <x v="1"/>
    <x v="0"/>
    <s v="Seattle"/>
    <x v="4"/>
    <n v="98115"/>
    <x v="1"/>
    <s v="OFF-BI-10003727"/>
    <x v="1"/>
    <x v="8"/>
    <x v="805"/>
    <x v="5625"/>
    <n v="10"/>
    <n v="0.2"/>
    <x v="6833"/>
    <x v="1"/>
    <x v="0"/>
    <n v="1"/>
    <n v="8.3333333333333329E-2"/>
  </r>
  <r>
    <x v="8831"/>
    <s v="CA-2017-145324"/>
    <x v="219"/>
    <d v="2017-11-19T00:00:00"/>
    <s v="Standard Class"/>
    <s v="DH-13675"/>
    <x v="723"/>
    <x v="2"/>
    <x v="0"/>
    <s v="Harrisonburg"/>
    <x v="17"/>
    <n v="22801"/>
    <x v="0"/>
    <s v="FUR-FU-10002759"/>
    <x v="0"/>
    <x v="5"/>
    <x v="560"/>
    <x v="792"/>
    <n v="2"/>
    <n v="0"/>
    <x v="6834"/>
    <x v="0"/>
    <x v="0"/>
    <n v="1"/>
    <n v="9.0909090909090912E-2"/>
  </r>
  <r>
    <x v="8832"/>
    <s v="CA-2017-153423"/>
    <x v="137"/>
    <d v="2017-06-27T00:00:00"/>
    <s v="Standard Class"/>
    <s v="SW-20455"/>
    <x v="517"/>
    <x v="0"/>
    <x v="0"/>
    <s v="Rochester"/>
    <x v="15"/>
    <n v="14609"/>
    <x v="3"/>
    <s v="OFF-BI-10000545"/>
    <x v="1"/>
    <x v="8"/>
    <x v="692"/>
    <x v="1396"/>
    <n v="2"/>
    <n v="0.2"/>
    <x v="1465"/>
    <x v="3"/>
    <x v="0"/>
    <n v="1"/>
    <n v="0.1111111111111111"/>
  </r>
  <r>
    <x v="8833"/>
    <s v="US-2019-132675"/>
    <x v="241"/>
    <d v="2019-09-28T00:00:00"/>
    <s v="Standard Class"/>
    <s v="KF-16285"/>
    <x v="580"/>
    <x v="2"/>
    <x v="0"/>
    <s v="Sandy Springs"/>
    <x v="32"/>
    <n v="30328"/>
    <x v="0"/>
    <s v="OFF-ST-10004950"/>
    <x v="1"/>
    <x v="4"/>
    <x v="1519"/>
    <x v="4729"/>
    <n v="1"/>
    <n v="0"/>
    <x v="5877"/>
    <x v="0"/>
    <x v="0"/>
    <n v="0.2"/>
    <n v="5.5555555555555552E-2"/>
  </r>
  <r>
    <x v="8834"/>
    <s v="US-2019-132675"/>
    <x v="241"/>
    <d v="2019-09-28T00:00:00"/>
    <s v="Standard Class"/>
    <s v="KF-16285"/>
    <x v="580"/>
    <x v="2"/>
    <x v="0"/>
    <s v="Sandy Springs"/>
    <x v="32"/>
    <n v="30328"/>
    <x v="0"/>
    <s v="TEC-PH-10003171"/>
    <x v="2"/>
    <x v="7"/>
    <x v="1504"/>
    <x v="5626"/>
    <n v="2"/>
    <n v="0"/>
    <x v="6835"/>
    <x v="0"/>
    <x v="0"/>
    <n v="0.2"/>
    <n v="5.5555555555555552E-2"/>
  </r>
  <r>
    <x v="8835"/>
    <s v="US-2019-132675"/>
    <x v="241"/>
    <d v="2019-09-28T00:00:00"/>
    <s v="Standard Class"/>
    <s v="KF-16285"/>
    <x v="580"/>
    <x v="2"/>
    <x v="0"/>
    <s v="Sandy Springs"/>
    <x v="32"/>
    <n v="30328"/>
    <x v="0"/>
    <s v="OFF-AR-10000614"/>
    <x v="1"/>
    <x v="6"/>
    <x v="1731"/>
    <x v="293"/>
    <n v="4"/>
    <n v="0"/>
    <x v="6836"/>
    <x v="0"/>
    <x v="0"/>
    <n v="0.2"/>
    <n v="5.5555555555555552E-2"/>
  </r>
  <r>
    <x v="8836"/>
    <s v="US-2019-132675"/>
    <x v="241"/>
    <d v="2019-09-28T00:00:00"/>
    <s v="Standard Class"/>
    <s v="KF-16285"/>
    <x v="580"/>
    <x v="2"/>
    <x v="0"/>
    <s v="Sandy Springs"/>
    <x v="32"/>
    <n v="30328"/>
    <x v="0"/>
    <s v="OFF-AR-10000034"/>
    <x v="1"/>
    <x v="6"/>
    <x v="751"/>
    <x v="1936"/>
    <n v="3"/>
    <n v="0"/>
    <x v="6837"/>
    <x v="0"/>
    <x v="0"/>
    <n v="0.2"/>
    <n v="5.5555555555555552E-2"/>
  </r>
  <r>
    <x v="8837"/>
    <s v="US-2019-132675"/>
    <x v="241"/>
    <d v="2019-09-28T00:00:00"/>
    <s v="Standard Class"/>
    <s v="KF-16285"/>
    <x v="580"/>
    <x v="2"/>
    <x v="0"/>
    <s v="Sandy Springs"/>
    <x v="32"/>
    <n v="30328"/>
    <x v="0"/>
    <s v="OFF-LA-10003766"/>
    <x v="1"/>
    <x v="2"/>
    <x v="365"/>
    <x v="2143"/>
    <n v="5"/>
    <n v="0"/>
    <x v="2309"/>
    <x v="0"/>
    <x v="0"/>
    <n v="0.2"/>
    <n v="5.5555555555555552E-2"/>
  </r>
  <r>
    <x v="8838"/>
    <s v="CA-2016-153808"/>
    <x v="322"/>
    <d v="2016-04-10T00:00:00"/>
    <s v="Second Class"/>
    <s v="FH-14275"/>
    <x v="395"/>
    <x v="1"/>
    <x v="0"/>
    <s v="Los Angeles"/>
    <x v="1"/>
    <n v="90004"/>
    <x v="1"/>
    <s v="OFF-AR-10001725"/>
    <x v="1"/>
    <x v="6"/>
    <x v="1549"/>
    <x v="421"/>
    <n v="3"/>
    <n v="0"/>
    <x v="3810"/>
    <x v="1"/>
    <x v="0"/>
    <n v="0.33333333333333331"/>
    <n v="4.7619047619047616E-2"/>
  </r>
  <r>
    <x v="8839"/>
    <s v="CA-2016-153808"/>
    <x v="322"/>
    <d v="2016-04-10T00:00:00"/>
    <s v="Second Class"/>
    <s v="FH-14275"/>
    <x v="395"/>
    <x v="1"/>
    <x v="0"/>
    <s v="Los Angeles"/>
    <x v="1"/>
    <n v="90004"/>
    <x v="1"/>
    <s v="OFF-BI-10002794"/>
    <x v="1"/>
    <x v="8"/>
    <x v="102"/>
    <x v="959"/>
    <n v="2"/>
    <n v="0.2"/>
    <x v="6838"/>
    <x v="1"/>
    <x v="0"/>
    <n v="0.33333333333333331"/>
    <n v="4.7619047619047616E-2"/>
  </r>
  <r>
    <x v="8840"/>
    <s v="CA-2016-153808"/>
    <x v="322"/>
    <d v="2016-04-10T00:00:00"/>
    <s v="Second Class"/>
    <s v="FH-14275"/>
    <x v="395"/>
    <x v="1"/>
    <x v="0"/>
    <s v="Los Angeles"/>
    <x v="1"/>
    <n v="90004"/>
    <x v="1"/>
    <s v="TEC-AC-10004171"/>
    <x v="2"/>
    <x v="11"/>
    <x v="1321"/>
    <x v="674"/>
    <n v="3"/>
    <n v="0"/>
    <x v="6839"/>
    <x v="1"/>
    <x v="0"/>
    <n v="0.33333333333333331"/>
    <n v="4.7619047619047616E-2"/>
  </r>
  <r>
    <x v="8841"/>
    <s v="US-2018-112396"/>
    <x v="1205"/>
    <d v="2018-02-13T00:00:00"/>
    <s v="Standard Class"/>
    <s v="JR-16210"/>
    <x v="335"/>
    <x v="1"/>
    <x v="0"/>
    <s v="San Francisco"/>
    <x v="1"/>
    <n v="94110"/>
    <x v="1"/>
    <s v="TEC-AC-10003628"/>
    <x v="2"/>
    <x v="11"/>
    <x v="247"/>
    <x v="1324"/>
    <n v="3"/>
    <n v="0"/>
    <x v="6840"/>
    <x v="1"/>
    <x v="0"/>
    <n v="0.5"/>
    <n v="0.1"/>
  </r>
  <r>
    <x v="8842"/>
    <s v="US-2018-112396"/>
    <x v="1205"/>
    <d v="2018-02-13T00:00:00"/>
    <s v="Standard Class"/>
    <s v="JR-16210"/>
    <x v="335"/>
    <x v="1"/>
    <x v="0"/>
    <s v="San Francisco"/>
    <x v="1"/>
    <n v="94110"/>
    <x v="1"/>
    <s v="TEC-AC-10004761"/>
    <x v="2"/>
    <x v="11"/>
    <x v="786"/>
    <x v="945"/>
    <n v="2"/>
    <n v="0"/>
    <x v="979"/>
    <x v="1"/>
    <x v="0"/>
    <n v="0.5"/>
    <n v="0.1"/>
  </r>
  <r>
    <x v="8843"/>
    <s v="CA-2016-141173"/>
    <x v="728"/>
    <d v="2016-11-20T00:00:00"/>
    <s v="Second Class"/>
    <s v="JC-16105"/>
    <x v="36"/>
    <x v="1"/>
    <x v="0"/>
    <s v="Minneapolis"/>
    <x v="11"/>
    <n v="55407"/>
    <x v="2"/>
    <s v="OFF-ST-10000885"/>
    <x v="1"/>
    <x v="4"/>
    <x v="1666"/>
    <x v="5335"/>
    <n v="5"/>
    <n v="0"/>
    <x v="6437"/>
    <x v="2"/>
    <x v="0"/>
    <n v="1"/>
    <n v="0.1111111111111111"/>
  </r>
  <r>
    <x v="8844"/>
    <s v="CA-2019-156664"/>
    <x v="404"/>
    <d v="2019-12-23T00:00:00"/>
    <s v="Standard Class"/>
    <s v="BP-11290"/>
    <x v="443"/>
    <x v="0"/>
    <x v="0"/>
    <s v="Columbus"/>
    <x v="24"/>
    <n v="43229"/>
    <x v="3"/>
    <s v="OFF-BI-10004209"/>
    <x v="1"/>
    <x v="8"/>
    <x v="1215"/>
    <x v="5627"/>
    <n v="3"/>
    <n v="0.7"/>
    <x v="6841"/>
    <x v="3"/>
    <x v="0"/>
    <n v="0.25"/>
    <n v="6.25E-2"/>
  </r>
  <r>
    <x v="8845"/>
    <s v="CA-2019-156664"/>
    <x v="404"/>
    <d v="2019-12-23T00:00:00"/>
    <s v="Standard Class"/>
    <s v="BP-11290"/>
    <x v="443"/>
    <x v="0"/>
    <x v="0"/>
    <s v="Columbus"/>
    <x v="24"/>
    <n v="43229"/>
    <x v="3"/>
    <s v="OFF-FA-10002988"/>
    <x v="1"/>
    <x v="13"/>
    <x v="132"/>
    <x v="5628"/>
    <n v="3"/>
    <n v="0.2"/>
    <x v="6842"/>
    <x v="3"/>
    <x v="0"/>
    <n v="0.25"/>
    <n v="6.25E-2"/>
  </r>
  <r>
    <x v="8846"/>
    <s v="CA-2019-156664"/>
    <x v="404"/>
    <d v="2019-12-23T00:00:00"/>
    <s v="Standard Class"/>
    <s v="BP-11290"/>
    <x v="443"/>
    <x v="0"/>
    <x v="0"/>
    <s v="Columbus"/>
    <x v="24"/>
    <n v="43229"/>
    <x v="3"/>
    <s v="OFF-PA-10002222"/>
    <x v="1"/>
    <x v="10"/>
    <x v="394"/>
    <x v="5566"/>
    <n v="5"/>
    <n v="0.2"/>
    <x v="6752"/>
    <x v="3"/>
    <x v="0"/>
    <n v="0.25"/>
    <n v="6.25E-2"/>
  </r>
  <r>
    <x v="8847"/>
    <s v="CA-2019-156664"/>
    <x v="404"/>
    <d v="2019-12-23T00:00:00"/>
    <s v="Standard Class"/>
    <s v="BP-11290"/>
    <x v="443"/>
    <x v="0"/>
    <x v="0"/>
    <s v="Columbus"/>
    <x v="24"/>
    <n v="43229"/>
    <x v="3"/>
    <s v="OFF-AP-10004487"/>
    <x v="1"/>
    <x v="9"/>
    <x v="722"/>
    <x v="5629"/>
    <n v="2"/>
    <n v="0.2"/>
    <x v="6843"/>
    <x v="3"/>
    <x v="0"/>
    <n v="0.25"/>
    <n v="6.25E-2"/>
  </r>
  <r>
    <x v="8848"/>
    <s v="CA-2017-140718"/>
    <x v="740"/>
    <d v="2017-07-04T00:00:00"/>
    <s v="First Class"/>
    <s v="FA-14230"/>
    <x v="135"/>
    <x v="1"/>
    <x v="0"/>
    <s v="Raleigh"/>
    <x v="3"/>
    <n v="27604"/>
    <x v="0"/>
    <s v="TEC-PH-10003505"/>
    <x v="2"/>
    <x v="7"/>
    <x v="910"/>
    <x v="5630"/>
    <n v="1"/>
    <n v="0.2"/>
    <x v="6844"/>
    <x v="0"/>
    <x v="0"/>
    <n v="0.25"/>
    <n v="5.8823529411764705E-2"/>
  </r>
  <r>
    <x v="8849"/>
    <s v="CA-2017-140718"/>
    <x v="740"/>
    <d v="2017-07-04T00:00:00"/>
    <s v="First Class"/>
    <s v="FA-14230"/>
    <x v="135"/>
    <x v="1"/>
    <x v="0"/>
    <s v="Raleigh"/>
    <x v="3"/>
    <n v="27604"/>
    <x v="0"/>
    <s v="FUR-FU-10000076"/>
    <x v="0"/>
    <x v="5"/>
    <x v="884"/>
    <x v="5631"/>
    <n v="10"/>
    <n v="0.2"/>
    <x v="6845"/>
    <x v="0"/>
    <x v="0"/>
    <n v="0.25"/>
    <n v="5.8823529411764705E-2"/>
  </r>
  <r>
    <x v="8850"/>
    <s v="CA-2017-140718"/>
    <x v="740"/>
    <d v="2017-07-04T00:00:00"/>
    <s v="First Class"/>
    <s v="FA-14230"/>
    <x v="135"/>
    <x v="1"/>
    <x v="0"/>
    <s v="Raleigh"/>
    <x v="3"/>
    <n v="27604"/>
    <x v="0"/>
    <s v="OFF-BI-10004728"/>
    <x v="1"/>
    <x v="8"/>
    <x v="544"/>
    <x v="5632"/>
    <n v="2"/>
    <n v="0.7"/>
    <x v="6846"/>
    <x v="0"/>
    <x v="0"/>
    <n v="0.25"/>
    <n v="5.8823529411764705E-2"/>
  </r>
  <r>
    <x v="8851"/>
    <s v="CA-2017-140718"/>
    <x v="740"/>
    <d v="2017-07-04T00:00:00"/>
    <s v="First Class"/>
    <s v="FA-14230"/>
    <x v="135"/>
    <x v="1"/>
    <x v="0"/>
    <s v="Raleigh"/>
    <x v="3"/>
    <n v="27604"/>
    <x v="0"/>
    <s v="OFF-PA-10002250"/>
    <x v="1"/>
    <x v="10"/>
    <x v="706"/>
    <x v="1746"/>
    <n v="2"/>
    <n v="0.2"/>
    <x v="1855"/>
    <x v="0"/>
    <x v="0"/>
    <n v="0.25"/>
    <n v="5.8823529411764705E-2"/>
  </r>
  <r>
    <x v="8852"/>
    <s v="CA-2016-119977"/>
    <x v="1169"/>
    <d v="2016-10-13T00:00:00"/>
    <s v="Second Class"/>
    <s v="DN-13690"/>
    <x v="35"/>
    <x v="0"/>
    <x v="0"/>
    <s v="New York City"/>
    <x v="15"/>
    <n v="10011"/>
    <x v="3"/>
    <s v="OFF-PA-10003823"/>
    <x v="1"/>
    <x v="10"/>
    <x v="1010"/>
    <x v="1862"/>
    <n v="4"/>
    <n v="0"/>
    <x v="1997"/>
    <x v="3"/>
    <x v="0"/>
    <n v="1"/>
    <n v="9.0909090909090912E-2"/>
  </r>
  <r>
    <x v="8853"/>
    <s v="US-2017-115343"/>
    <x v="357"/>
    <d v="2017-09-25T00:00:00"/>
    <s v="First Class"/>
    <s v="FO-14305"/>
    <x v="383"/>
    <x v="0"/>
    <x v="0"/>
    <s v="Philadelphia"/>
    <x v="9"/>
    <n v="19143"/>
    <x v="3"/>
    <s v="OFF-SU-10000898"/>
    <x v="1"/>
    <x v="14"/>
    <x v="1190"/>
    <x v="5633"/>
    <n v="5"/>
    <n v="0.2"/>
    <x v="6847"/>
    <x v="3"/>
    <x v="0"/>
    <n v="0.5"/>
    <n v="6.6666666666666666E-2"/>
  </r>
  <r>
    <x v="8854"/>
    <s v="US-2017-115343"/>
    <x v="357"/>
    <d v="2017-09-25T00:00:00"/>
    <s v="First Class"/>
    <s v="FO-14305"/>
    <x v="383"/>
    <x v="0"/>
    <x v="0"/>
    <s v="Philadelphia"/>
    <x v="9"/>
    <n v="19143"/>
    <x v="3"/>
    <s v="TEC-AC-10003832"/>
    <x v="2"/>
    <x v="11"/>
    <x v="218"/>
    <x v="231"/>
    <n v="3"/>
    <n v="0.2"/>
    <x v="233"/>
    <x v="3"/>
    <x v="0"/>
    <n v="0.5"/>
    <n v="6.6666666666666666E-2"/>
  </r>
  <r>
    <x v="8855"/>
    <s v="CA-2019-163671"/>
    <x v="165"/>
    <d v="2019-12-30T00:00:00"/>
    <s v="Standard Class"/>
    <s v="DP-13105"/>
    <x v="317"/>
    <x v="1"/>
    <x v="0"/>
    <s v="Meridian"/>
    <x v="45"/>
    <n v="83642"/>
    <x v="1"/>
    <s v="OFF-BI-10001679"/>
    <x v="1"/>
    <x v="8"/>
    <x v="214"/>
    <x v="3406"/>
    <n v="3"/>
    <n v="0.2"/>
    <x v="6848"/>
    <x v="1"/>
    <x v="0"/>
    <n v="1"/>
    <n v="7.1428571428571425E-2"/>
  </r>
  <r>
    <x v="8856"/>
    <s v="CA-2019-135909"/>
    <x v="119"/>
    <d v="2019-10-20T00:00:00"/>
    <s v="Standard Class"/>
    <s v="JW-15220"/>
    <x v="478"/>
    <x v="1"/>
    <x v="0"/>
    <s v="Sacramento"/>
    <x v="1"/>
    <n v="95823"/>
    <x v="1"/>
    <s v="TEC-AC-10002335"/>
    <x v="2"/>
    <x v="11"/>
    <x v="343"/>
    <x v="4552"/>
    <n v="6"/>
    <n v="0"/>
    <x v="6849"/>
    <x v="1"/>
    <x v="0"/>
    <n v="0.33333333333333331"/>
    <n v="7.1428571428571425E-2"/>
  </r>
  <r>
    <x v="8857"/>
    <s v="CA-2019-135909"/>
    <x v="119"/>
    <d v="2019-10-20T00:00:00"/>
    <s v="Standard Class"/>
    <s v="JW-15220"/>
    <x v="478"/>
    <x v="1"/>
    <x v="0"/>
    <s v="Sacramento"/>
    <x v="1"/>
    <n v="95823"/>
    <x v="1"/>
    <s v="TEC-PH-10003187"/>
    <x v="2"/>
    <x v="7"/>
    <x v="1419"/>
    <x v="236"/>
    <n v="2"/>
    <n v="0.2"/>
    <x v="5558"/>
    <x v="1"/>
    <x v="0"/>
    <n v="0.33333333333333331"/>
    <n v="7.1428571428571425E-2"/>
  </r>
  <r>
    <x v="8858"/>
    <s v="CA-2019-135909"/>
    <x v="119"/>
    <d v="2019-10-20T00:00:00"/>
    <s v="Standard Class"/>
    <s v="JW-15220"/>
    <x v="478"/>
    <x v="1"/>
    <x v="0"/>
    <s v="Sacramento"/>
    <x v="1"/>
    <n v="95823"/>
    <x v="1"/>
    <s v="OFF-BI-10003527"/>
    <x v="1"/>
    <x v="8"/>
    <x v="451"/>
    <x v="5634"/>
    <n v="5"/>
    <n v="0.2"/>
    <x v="6850"/>
    <x v="1"/>
    <x v="0"/>
    <n v="0.33333333333333331"/>
    <n v="7.1428571428571425E-2"/>
  </r>
  <r>
    <x v="8859"/>
    <s v="US-2019-114356"/>
    <x v="648"/>
    <d v="2019-08-26T00:00:00"/>
    <s v="Standard Class"/>
    <s v="TT-21460"/>
    <x v="499"/>
    <x v="2"/>
    <x v="0"/>
    <s v="Charlotte"/>
    <x v="3"/>
    <n v="28205"/>
    <x v="0"/>
    <s v="TEC-PH-10003171"/>
    <x v="2"/>
    <x v="7"/>
    <x v="1504"/>
    <x v="3651"/>
    <n v="1"/>
    <n v="0.2"/>
    <x v="6851"/>
    <x v="0"/>
    <x v="0"/>
    <n v="1"/>
    <n v="7.1428571428571425E-2"/>
  </r>
  <r>
    <x v="8860"/>
    <s v="CA-2017-125934"/>
    <x v="861"/>
    <d v="2017-09-18T00:00:00"/>
    <s v="Standard Class"/>
    <s v="SN-20560"/>
    <x v="381"/>
    <x v="2"/>
    <x v="0"/>
    <s v="Paterson"/>
    <x v="30"/>
    <n v="7501"/>
    <x v="3"/>
    <s v="OFF-LA-10000414"/>
    <x v="1"/>
    <x v="2"/>
    <x v="1643"/>
    <x v="2551"/>
    <n v="3"/>
    <n v="0"/>
    <x v="2797"/>
    <x v="3"/>
    <x v="0"/>
    <n v="0.2"/>
    <n v="6.6666666666666666E-2"/>
  </r>
  <r>
    <x v="8861"/>
    <s v="CA-2017-125934"/>
    <x v="861"/>
    <d v="2017-09-18T00:00:00"/>
    <s v="Standard Class"/>
    <s v="SN-20560"/>
    <x v="381"/>
    <x v="2"/>
    <x v="0"/>
    <s v="Paterson"/>
    <x v="30"/>
    <n v="7501"/>
    <x v="3"/>
    <s v="FUR-FU-10002107"/>
    <x v="0"/>
    <x v="5"/>
    <x v="1333"/>
    <x v="4206"/>
    <n v="4"/>
    <n v="0"/>
    <x v="4898"/>
    <x v="3"/>
    <x v="0"/>
    <n v="0.2"/>
    <n v="6.6666666666666666E-2"/>
  </r>
  <r>
    <x v="8862"/>
    <s v="CA-2017-125934"/>
    <x v="861"/>
    <d v="2017-09-18T00:00:00"/>
    <s v="Standard Class"/>
    <s v="SN-20560"/>
    <x v="381"/>
    <x v="2"/>
    <x v="0"/>
    <s v="Paterson"/>
    <x v="30"/>
    <n v="7501"/>
    <x v="3"/>
    <s v="OFF-BI-10004593"/>
    <x v="1"/>
    <x v="8"/>
    <x v="270"/>
    <x v="5635"/>
    <n v="4"/>
    <n v="0"/>
    <x v="6852"/>
    <x v="3"/>
    <x v="0"/>
    <n v="0.2"/>
    <n v="6.6666666666666666E-2"/>
  </r>
  <r>
    <x v="8863"/>
    <s v="CA-2017-125934"/>
    <x v="861"/>
    <d v="2017-09-18T00:00:00"/>
    <s v="Standard Class"/>
    <s v="SN-20560"/>
    <x v="381"/>
    <x v="2"/>
    <x v="0"/>
    <s v="Paterson"/>
    <x v="30"/>
    <n v="7501"/>
    <x v="3"/>
    <s v="OFF-AP-10003860"/>
    <x v="1"/>
    <x v="9"/>
    <x v="1098"/>
    <x v="5636"/>
    <n v="4"/>
    <n v="0"/>
    <x v="6853"/>
    <x v="3"/>
    <x v="0"/>
    <n v="0.2"/>
    <n v="6.6666666666666666E-2"/>
  </r>
  <r>
    <x v="8864"/>
    <s v="CA-2017-125934"/>
    <x v="861"/>
    <d v="2017-09-18T00:00:00"/>
    <s v="Standard Class"/>
    <s v="SN-20560"/>
    <x v="381"/>
    <x v="2"/>
    <x v="0"/>
    <s v="Paterson"/>
    <x v="30"/>
    <n v="7501"/>
    <x v="3"/>
    <s v="OFF-PA-10000556"/>
    <x v="1"/>
    <x v="10"/>
    <x v="1639"/>
    <x v="789"/>
    <n v="6"/>
    <n v="0"/>
    <x v="814"/>
    <x v="3"/>
    <x v="0"/>
    <n v="0.2"/>
    <n v="6.6666666666666666E-2"/>
  </r>
  <r>
    <x v="8865"/>
    <s v="CA-2017-158148"/>
    <x v="139"/>
    <d v="2017-12-26T00:00:00"/>
    <s v="Standard Class"/>
    <s v="JM-15865"/>
    <x v="622"/>
    <x v="0"/>
    <x v="0"/>
    <s v="Arlington"/>
    <x v="17"/>
    <n v="22204"/>
    <x v="0"/>
    <s v="OFF-AP-10003281"/>
    <x v="1"/>
    <x v="9"/>
    <x v="1189"/>
    <x v="2311"/>
    <n v="3"/>
    <n v="0"/>
    <x v="2503"/>
    <x v="0"/>
    <x v="0"/>
    <n v="1"/>
    <n v="7.6923076923076927E-2"/>
  </r>
  <r>
    <x v="8866"/>
    <s v="CA-2016-120411"/>
    <x v="59"/>
    <d v="2016-09-23T00:00:00"/>
    <s v="First Class"/>
    <s v="SB-20185"/>
    <x v="766"/>
    <x v="0"/>
    <x v="0"/>
    <s v="Chicago"/>
    <x v="10"/>
    <n v="60653"/>
    <x v="2"/>
    <s v="FUR-BO-10004218"/>
    <x v="0"/>
    <x v="0"/>
    <x v="1593"/>
    <x v="5637"/>
    <n v="5"/>
    <n v="0.3"/>
    <x v="6854"/>
    <x v="2"/>
    <x v="0"/>
    <n v="0.5"/>
    <n v="8.3333333333333329E-2"/>
  </r>
  <r>
    <x v="8867"/>
    <s v="CA-2016-120411"/>
    <x v="59"/>
    <d v="2016-09-23T00:00:00"/>
    <s v="First Class"/>
    <s v="SB-20185"/>
    <x v="766"/>
    <x v="0"/>
    <x v="0"/>
    <s v="Chicago"/>
    <x v="10"/>
    <n v="60653"/>
    <x v="2"/>
    <s v="TEC-PH-10002185"/>
    <x v="2"/>
    <x v="7"/>
    <x v="1081"/>
    <x v="3988"/>
    <n v="2"/>
    <n v="0.2"/>
    <x v="4609"/>
    <x v="2"/>
    <x v="0"/>
    <n v="0.5"/>
    <n v="8.3333333333333329E-2"/>
  </r>
  <r>
    <x v="8868"/>
    <s v="CA-2018-158260"/>
    <x v="254"/>
    <d v="2018-11-08T00:00:00"/>
    <s v="Standard Class"/>
    <s v="CC-12475"/>
    <x v="693"/>
    <x v="0"/>
    <x v="0"/>
    <s v="San Diego"/>
    <x v="1"/>
    <n v="92037"/>
    <x v="1"/>
    <s v="TEC-MA-10003176"/>
    <x v="2"/>
    <x v="15"/>
    <x v="1761"/>
    <x v="5638"/>
    <n v="2"/>
    <n v="0.2"/>
    <x v="6855"/>
    <x v="1"/>
    <x v="0"/>
    <n v="1"/>
    <n v="7.6923076923076927E-2"/>
  </r>
  <r>
    <x v="8869"/>
    <s v="CA-2019-101805"/>
    <x v="96"/>
    <d v="2019-12-06T00:00:00"/>
    <s v="Standard Class"/>
    <s v="SH-19975"/>
    <x v="64"/>
    <x v="1"/>
    <x v="0"/>
    <s v="Seattle"/>
    <x v="4"/>
    <n v="98105"/>
    <x v="1"/>
    <s v="OFF-BI-10002003"/>
    <x v="1"/>
    <x v="8"/>
    <x v="1393"/>
    <x v="482"/>
    <n v="5"/>
    <n v="0.2"/>
    <x v="493"/>
    <x v="1"/>
    <x v="1"/>
    <n v="0.33333333333333331"/>
    <n v="3.4482758620689655E-2"/>
  </r>
  <r>
    <x v="8870"/>
    <s v="CA-2019-101805"/>
    <x v="96"/>
    <d v="2019-12-06T00:00:00"/>
    <s v="Standard Class"/>
    <s v="SH-19975"/>
    <x v="64"/>
    <x v="1"/>
    <x v="0"/>
    <s v="Seattle"/>
    <x v="4"/>
    <n v="98105"/>
    <x v="1"/>
    <s v="FUR-FU-10000023"/>
    <x v="0"/>
    <x v="5"/>
    <x v="325"/>
    <x v="5639"/>
    <n v="12"/>
    <n v="0"/>
    <x v="6856"/>
    <x v="1"/>
    <x v="1"/>
    <n v="0.33333333333333331"/>
    <n v="3.4482758620689655E-2"/>
  </r>
  <r>
    <x v="8871"/>
    <s v="CA-2019-101805"/>
    <x v="96"/>
    <d v="2019-12-06T00:00:00"/>
    <s v="Standard Class"/>
    <s v="SH-19975"/>
    <x v="64"/>
    <x v="1"/>
    <x v="0"/>
    <s v="Seattle"/>
    <x v="4"/>
    <n v="98105"/>
    <x v="1"/>
    <s v="OFF-ST-10002756"/>
    <x v="1"/>
    <x v="4"/>
    <x v="273"/>
    <x v="5248"/>
    <n v="4"/>
    <n v="0"/>
    <x v="6318"/>
    <x v="1"/>
    <x v="1"/>
    <n v="0.33333333333333331"/>
    <n v="3.4482758620689655E-2"/>
  </r>
  <r>
    <x v="8872"/>
    <s v="US-2016-105137"/>
    <x v="982"/>
    <d v="2016-10-10T00:00:00"/>
    <s v="Same Day"/>
    <s v="RB-19435"/>
    <x v="579"/>
    <x v="0"/>
    <x v="0"/>
    <s v="Columbus"/>
    <x v="24"/>
    <n v="43229"/>
    <x v="3"/>
    <s v="TEC-MA-10002694"/>
    <x v="2"/>
    <x v="15"/>
    <x v="1832"/>
    <x v="5640"/>
    <n v="2"/>
    <n v="0.7"/>
    <x v="6857"/>
    <x v="3"/>
    <x v="1"/>
    <n v="0.5"/>
    <n v="6.25E-2"/>
  </r>
  <r>
    <x v="8873"/>
    <s v="US-2016-105137"/>
    <x v="982"/>
    <d v="2016-10-10T00:00:00"/>
    <s v="Same Day"/>
    <s v="RB-19435"/>
    <x v="579"/>
    <x v="0"/>
    <x v="0"/>
    <s v="Columbus"/>
    <x v="24"/>
    <n v="43229"/>
    <x v="3"/>
    <s v="OFF-BI-10002429"/>
    <x v="1"/>
    <x v="8"/>
    <x v="472"/>
    <x v="3594"/>
    <n v="2"/>
    <n v="0.7"/>
    <x v="6858"/>
    <x v="3"/>
    <x v="1"/>
    <n v="0.5"/>
    <n v="6.25E-2"/>
  </r>
  <r>
    <x v="8874"/>
    <s v="CA-2019-142489"/>
    <x v="237"/>
    <d v="2019-11-16T00:00:00"/>
    <s v="Second Class"/>
    <s v="TC-21295"/>
    <x v="646"/>
    <x v="0"/>
    <x v="0"/>
    <s v="Houston"/>
    <x v="5"/>
    <n v="77095"/>
    <x v="2"/>
    <s v="OFF-BI-10003684"/>
    <x v="1"/>
    <x v="8"/>
    <x v="714"/>
    <x v="5641"/>
    <n v="5"/>
    <n v="0.8"/>
    <x v="6859"/>
    <x v="2"/>
    <x v="0"/>
    <n v="1"/>
    <n v="6.25E-2"/>
  </r>
  <r>
    <x v="8875"/>
    <s v="US-2018-141264"/>
    <x v="572"/>
    <d v="2018-08-19T00:00:00"/>
    <s v="Standard Class"/>
    <s v="CT-11995"/>
    <x v="564"/>
    <x v="0"/>
    <x v="0"/>
    <s v="Irving"/>
    <x v="5"/>
    <n v="75061"/>
    <x v="2"/>
    <s v="OFF-SU-10003505"/>
    <x v="1"/>
    <x v="14"/>
    <x v="413"/>
    <x v="442"/>
    <n v="2"/>
    <n v="0.2"/>
    <x v="453"/>
    <x v="2"/>
    <x v="0"/>
    <n v="0.5"/>
    <n v="5.5555555555555552E-2"/>
  </r>
  <r>
    <x v="8876"/>
    <s v="US-2018-141264"/>
    <x v="572"/>
    <d v="2018-08-19T00:00:00"/>
    <s v="Standard Class"/>
    <s v="CT-11995"/>
    <x v="564"/>
    <x v="0"/>
    <x v="0"/>
    <s v="Irving"/>
    <x v="5"/>
    <n v="75061"/>
    <x v="2"/>
    <s v="OFF-AP-10002534"/>
    <x v="1"/>
    <x v="9"/>
    <x v="1202"/>
    <x v="5642"/>
    <n v="1"/>
    <n v="0.8"/>
    <x v="6860"/>
    <x v="2"/>
    <x v="0"/>
    <n v="0.5"/>
    <n v="5.5555555555555552E-2"/>
  </r>
  <r>
    <x v="8877"/>
    <s v="CA-2019-126928"/>
    <x v="697"/>
    <d v="2019-09-23T00:00:00"/>
    <s v="Standard Class"/>
    <s v="GZ-14470"/>
    <x v="47"/>
    <x v="0"/>
    <x v="0"/>
    <s v="Morristown"/>
    <x v="30"/>
    <n v="7960"/>
    <x v="3"/>
    <s v="TEC-MA-10004626"/>
    <x v="2"/>
    <x v="15"/>
    <x v="1833"/>
    <x v="5643"/>
    <n v="4"/>
    <n v="0"/>
    <x v="6861"/>
    <x v="3"/>
    <x v="0"/>
    <n v="0.5"/>
    <n v="7.1428571428571425E-2"/>
  </r>
  <r>
    <x v="8878"/>
    <s v="CA-2019-126928"/>
    <x v="697"/>
    <d v="2019-09-23T00:00:00"/>
    <s v="Standard Class"/>
    <s v="GZ-14470"/>
    <x v="47"/>
    <x v="0"/>
    <x v="0"/>
    <s v="Morristown"/>
    <x v="30"/>
    <n v="7960"/>
    <x v="3"/>
    <s v="OFF-ST-10000615"/>
    <x v="1"/>
    <x v="4"/>
    <x v="75"/>
    <x v="4024"/>
    <n v="3"/>
    <n v="0"/>
    <x v="4665"/>
    <x v="3"/>
    <x v="0"/>
    <n v="0.5"/>
    <n v="7.1428571428571425E-2"/>
  </r>
  <r>
    <x v="8879"/>
    <s v="US-2017-107944"/>
    <x v="391"/>
    <d v="2017-03-25T00:00:00"/>
    <s v="First Class"/>
    <s v="AM-10360"/>
    <x v="87"/>
    <x v="1"/>
    <x v="0"/>
    <s v="Los Angeles"/>
    <x v="1"/>
    <n v="90008"/>
    <x v="1"/>
    <s v="OFF-PA-10000659"/>
    <x v="1"/>
    <x v="10"/>
    <x v="1295"/>
    <x v="5644"/>
    <n v="11"/>
    <n v="0"/>
    <x v="6862"/>
    <x v="1"/>
    <x v="0"/>
    <n v="0.5"/>
    <n v="8.3333333333333329E-2"/>
  </r>
  <r>
    <x v="8880"/>
    <s v="US-2017-107944"/>
    <x v="391"/>
    <d v="2017-03-25T00:00:00"/>
    <s v="First Class"/>
    <s v="AM-10360"/>
    <x v="87"/>
    <x v="1"/>
    <x v="0"/>
    <s v="Los Angeles"/>
    <x v="1"/>
    <n v="90008"/>
    <x v="1"/>
    <s v="TEC-AC-10000736"/>
    <x v="2"/>
    <x v="11"/>
    <x v="1094"/>
    <x v="764"/>
    <n v="3"/>
    <n v="0"/>
    <x v="6356"/>
    <x v="1"/>
    <x v="0"/>
    <n v="0.5"/>
    <n v="8.3333333333333329E-2"/>
  </r>
  <r>
    <x v="8881"/>
    <s v="CA-2018-135594"/>
    <x v="1186"/>
    <d v="2018-07-03T00:00:00"/>
    <s v="Second Class"/>
    <s v="AH-10120"/>
    <x v="571"/>
    <x v="2"/>
    <x v="0"/>
    <s v="Aurora"/>
    <x v="10"/>
    <n v="60505"/>
    <x v="2"/>
    <s v="TEC-AC-10003038"/>
    <x v="2"/>
    <x v="11"/>
    <x v="1033"/>
    <x v="2298"/>
    <n v="7"/>
    <n v="0.2"/>
    <x v="2485"/>
    <x v="2"/>
    <x v="0"/>
    <n v="1"/>
    <n v="6.25E-2"/>
  </r>
  <r>
    <x v="8882"/>
    <s v="US-2019-115252"/>
    <x v="179"/>
    <d v="2019-10-25T00:00:00"/>
    <s v="Standard Class"/>
    <s v="MY-18295"/>
    <x v="501"/>
    <x v="1"/>
    <x v="0"/>
    <s v="Durham"/>
    <x v="3"/>
    <n v="27707"/>
    <x v="0"/>
    <s v="TEC-PH-10004071"/>
    <x v="2"/>
    <x v="7"/>
    <x v="1546"/>
    <x v="2992"/>
    <n v="2"/>
    <n v="0.2"/>
    <x v="6863"/>
    <x v="0"/>
    <x v="0"/>
    <n v="0.5"/>
    <n v="4.7619047619047616E-2"/>
  </r>
  <r>
    <x v="8883"/>
    <s v="US-2019-115252"/>
    <x v="179"/>
    <d v="2019-10-25T00:00:00"/>
    <s v="Standard Class"/>
    <s v="MY-18295"/>
    <x v="501"/>
    <x v="1"/>
    <x v="0"/>
    <s v="Durham"/>
    <x v="3"/>
    <n v="27707"/>
    <x v="0"/>
    <s v="OFF-PA-10001667"/>
    <x v="1"/>
    <x v="10"/>
    <x v="458"/>
    <x v="646"/>
    <n v="3"/>
    <n v="0.2"/>
    <x v="2978"/>
    <x v="0"/>
    <x v="0"/>
    <n v="0.5"/>
    <n v="4.7619047619047616E-2"/>
  </r>
  <r>
    <x v="8884"/>
    <s v="CA-2016-107398"/>
    <x v="55"/>
    <d v="2016-08-30T00:00:00"/>
    <s v="Standard Class"/>
    <s v="BS-11590"/>
    <x v="29"/>
    <x v="1"/>
    <x v="0"/>
    <s v="Columbus"/>
    <x v="24"/>
    <n v="43229"/>
    <x v="3"/>
    <s v="OFF-BI-10001982"/>
    <x v="1"/>
    <x v="8"/>
    <x v="304"/>
    <x v="5645"/>
    <n v="4"/>
    <n v="0.7"/>
    <x v="6864"/>
    <x v="3"/>
    <x v="0"/>
    <n v="0.33333333333333331"/>
    <n v="0.1"/>
  </r>
  <r>
    <x v="8885"/>
    <s v="CA-2016-107398"/>
    <x v="55"/>
    <d v="2016-08-30T00:00:00"/>
    <s v="Standard Class"/>
    <s v="BS-11590"/>
    <x v="29"/>
    <x v="1"/>
    <x v="0"/>
    <s v="Columbus"/>
    <x v="24"/>
    <n v="43229"/>
    <x v="3"/>
    <s v="OFF-BI-10004141"/>
    <x v="1"/>
    <x v="8"/>
    <x v="1296"/>
    <x v="5646"/>
    <n v="3"/>
    <n v="0.7"/>
    <x v="6865"/>
    <x v="3"/>
    <x v="0"/>
    <n v="0.33333333333333331"/>
    <n v="0.1"/>
  </r>
  <r>
    <x v="8886"/>
    <s v="CA-2016-107398"/>
    <x v="55"/>
    <d v="2016-08-30T00:00:00"/>
    <s v="Standard Class"/>
    <s v="BS-11590"/>
    <x v="29"/>
    <x v="1"/>
    <x v="0"/>
    <s v="Columbus"/>
    <x v="24"/>
    <n v="43229"/>
    <x v="3"/>
    <s v="OFF-BI-10002103"/>
    <x v="1"/>
    <x v="8"/>
    <x v="530"/>
    <x v="5647"/>
    <n v="8"/>
    <n v="0.7"/>
    <x v="6866"/>
    <x v="3"/>
    <x v="0"/>
    <n v="0.33333333333333331"/>
    <n v="0.1"/>
  </r>
  <r>
    <x v="8887"/>
    <s v="CA-2016-169642"/>
    <x v="923"/>
    <d v="2016-07-30T00:00:00"/>
    <s v="Second Class"/>
    <s v="BB-10990"/>
    <x v="121"/>
    <x v="1"/>
    <x v="0"/>
    <s v="Los Angeles"/>
    <x v="1"/>
    <n v="90036"/>
    <x v="1"/>
    <s v="OFF-ST-10002574"/>
    <x v="1"/>
    <x v="4"/>
    <x v="935"/>
    <x v="5648"/>
    <n v="2"/>
    <n v="0"/>
    <x v="232"/>
    <x v="1"/>
    <x v="0"/>
    <n v="1"/>
    <n v="0.125"/>
  </r>
  <r>
    <x v="8888"/>
    <s v="CA-2019-103968"/>
    <x v="96"/>
    <d v="2019-12-07T00:00:00"/>
    <s v="Standard Class"/>
    <s v="ML-17755"/>
    <x v="529"/>
    <x v="2"/>
    <x v="0"/>
    <s v="Stockton"/>
    <x v="1"/>
    <n v="95207"/>
    <x v="1"/>
    <s v="FUR-FU-10003394"/>
    <x v="0"/>
    <x v="5"/>
    <x v="583"/>
    <x v="5649"/>
    <n v="9"/>
    <n v="0"/>
    <x v="6867"/>
    <x v="1"/>
    <x v="0"/>
    <n v="1"/>
    <n v="7.6923076923076927E-2"/>
  </r>
  <r>
    <x v="8889"/>
    <s v="CA-2018-147256"/>
    <x v="508"/>
    <d v="2018-10-21T00:00:00"/>
    <s v="Second Class"/>
    <s v="FC-14245"/>
    <x v="763"/>
    <x v="2"/>
    <x v="0"/>
    <s v="Columbia"/>
    <x v="25"/>
    <n v="65203"/>
    <x v="2"/>
    <s v="TEC-PH-10003072"/>
    <x v="2"/>
    <x v="7"/>
    <x v="1319"/>
    <x v="5650"/>
    <n v="3"/>
    <n v="0"/>
    <x v="6868"/>
    <x v="2"/>
    <x v="0"/>
    <n v="0.5"/>
    <n v="7.1428571428571425E-2"/>
  </r>
  <r>
    <x v="8890"/>
    <s v="CA-2018-147256"/>
    <x v="508"/>
    <d v="2018-10-21T00:00:00"/>
    <s v="Second Class"/>
    <s v="FC-14245"/>
    <x v="763"/>
    <x v="2"/>
    <x v="0"/>
    <s v="Columbia"/>
    <x v="25"/>
    <n v="65203"/>
    <x v="2"/>
    <s v="OFF-AP-10003057"/>
    <x v="1"/>
    <x v="9"/>
    <x v="1326"/>
    <x v="5651"/>
    <n v="7"/>
    <n v="0"/>
    <x v="6869"/>
    <x v="2"/>
    <x v="0"/>
    <n v="0.5"/>
    <n v="7.1428571428571425E-2"/>
  </r>
  <r>
    <x v="8891"/>
    <s v="CA-2018-162159"/>
    <x v="1142"/>
    <d v="2018-09-18T00:00:00"/>
    <s v="First Class"/>
    <s v="CR-12625"/>
    <x v="128"/>
    <x v="2"/>
    <x v="0"/>
    <s v="Columbus"/>
    <x v="32"/>
    <n v="31907"/>
    <x v="0"/>
    <s v="FUR-CH-10001146"/>
    <x v="0"/>
    <x v="1"/>
    <x v="64"/>
    <x v="5652"/>
    <n v="2"/>
    <n v="0"/>
    <x v="6870"/>
    <x v="0"/>
    <x v="1"/>
    <n v="1"/>
    <n v="0.25"/>
  </r>
  <r>
    <x v="8892"/>
    <s v="CA-2017-111038"/>
    <x v="494"/>
    <d v="2017-12-06T00:00:00"/>
    <s v="Standard Class"/>
    <s v="LC-16960"/>
    <x v="784"/>
    <x v="2"/>
    <x v="0"/>
    <s v="San Diego"/>
    <x v="1"/>
    <n v="92037"/>
    <x v="1"/>
    <s v="FUR-CH-10003973"/>
    <x v="0"/>
    <x v="1"/>
    <x v="867"/>
    <x v="5653"/>
    <n v="9"/>
    <n v="0.2"/>
    <x v="6871"/>
    <x v="1"/>
    <x v="0"/>
    <n v="1"/>
    <n v="0.14285714285714285"/>
  </r>
  <r>
    <x v="8893"/>
    <s v="CA-2016-124723"/>
    <x v="79"/>
    <d v="2016-08-12T00:00:00"/>
    <s v="Standard Class"/>
    <s v="GZ-14470"/>
    <x v="47"/>
    <x v="0"/>
    <x v="0"/>
    <s v="Texas City"/>
    <x v="5"/>
    <n v="77590"/>
    <x v="2"/>
    <s v="FUR-TA-10001307"/>
    <x v="0"/>
    <x v="3"/>
    <x v="1099"/>
    <x v="5654"/>
    <n v="2"/>
    <n v="0.3"/>
    <x v="6872"/>
    <x v="2"/>
    <x v="0"/>
    <n v="1"/>
    <n v="7.1428571428571425E-2"/>
  </r>
  <r>
    <x v="8894"/>
    <s v="CA-2018-167241"/>
    <x v="243"/>
    <d v="2018-08-22T00:00:00"/>
    <s v="Standard Class"/>
    <s v="BD-11320"/>
    <x v="217"/>
    <x v="0"/>
    <x v="0"/>
    <s v="Los Angeles"/>
    <x v="1"/>
    <n v="90004"/>
    <x v="1"/>
    <s v="FUR-FU-10004071"/>
    <x v="0"/>
    <x v="5"/>
    <x v="575"/>
    <x v="5655"/>
    <n v="3"/>
    <n v="0"/>
    <x v="6873"/>
    <x v="1"/>
    <x v="0"/>
    <n v="0.25"/>
    <n v="5.2631578947368418E-2"/>
  </r>
  <r>
    <x v="8895"/>
    <s v="CA-2018-167241"/>
    <x v="243"/>
    <d v="2018-08-22T00:00:00"/>
    <s v="Standard Class"/>
    <s v="BD-11320"/>
    <x v="217"/>
    <x v="0"/>
    <x v="0"/>
    <s v="Los Angeles"/>
    <x v="1"/>
    <n v="90004"/>
    <x v="1"/>
    <s v="OFF-ST-10001505"/>
    <x v="1"/>
    <x v="4"/>
    <x v="1183"/>
    <x v="1465"/>
    <n v="3"/>
    <n v="0"/>
    <x v="4241"/>
    <x v="1"/>
    <x v="0"/>
    <n v="0.25"/>
    <n v="5.2631578947368418E-2"/>
  </r>
  <r>
    <x v="8896"/>
    <s v="CA-2018-167241"/>
    <x v="243"/>
    <d v="2018-08-22T00:00:00"/>
    <s v="Standard Class"/>
    <s v="BD-11320"/>
    <x v="217"/>
    <x v="0"/>
    <x v="0"/>
    <s v="Los Angeles"/>
    <x v="1"/>
    <n v="90004"/>
    <x v="1"/>
    <s v="TEC-PH-10004614"/>
    <x v="2"/>
    <x v="7"/>
    <x v="302"/>
    <x v="5441"/>
    <n v="3"/>
    <n v="0.2"/>
    <x v="139"/>
    <x v="1"/>
    <x v="0"/>
    <n v="0.25"/>
    <n v="5.2631578947368418E-2"/>
  </r>
  <r>
    <x v="8897"/>
    <s v="CA-2018-167241"/>
    <x v="243"/>
    <d v="2018-08-22T00:00:00"/>
    <s v="Standard Class"/>
    <s v="BD-11320"/>
    <x v="217"/>
    <x v="0"/>
    <x v="0"/>
    <s v="Los Angeles"/>
    <x v="1"/>
    <n v="90004"/>
    <x v="1"/>
    <s v="OFF-PA-10004911"/>
    <x v="1"/>
    <x v="10"/>
    <x v="938"/>
    <x v="5620"/>
    <n v="4"/>
    <n v="0"/>
    <x v="6822"/>
    <x v="1"/>
    <x v="0"/>
    <n v="0.25"/>
    <n v="5.2631578947368418E-2"/>
  </r>
  <r>
    <x v="8898"/>
    <s v="CA-2017-163237"/>
    <x v="976"/>
    <d v="2017-08-09T00:00:00"/>
    <s v="Second Class"/>
    <s v="EM-14095"/>
    <x v="313"/>
    <x v="1"/>
    <x v="0"/>
    <s v="Springfield"/>
    <x v="17"/>
    <n v="22153"/>
    <x v="0"/>
    <s v="TEC-PH-10003601"/>
    <x v="2"/>
    <x v="7"/>
    <x v="1392"/>
    <x v="4678"/>
    <n v="3"/>
    <n v="0"/>
    <x v="5551"/>
    <x v="0"/>
    <x v="0"/>
    <n v="0.5"/>
    <n v="0.1"/>
  </r>
  <r>
    <x v="8899"/>
    <s v="CA-2017-163237"/>
    <x v="976"/>
    <d v="2017-08-09T00:00:00"/>
    <s v="Second Class"/>
    <s v="EM-14095"/>
    <x v="313"/>
    <x v="1"/>
    <x v="0"/>
    <s v="Springfield"/>
    <x v="17"/>
    <n v="22153"/>
    <x v="0"/>
    <s v="OFF-LA-10004545"/>
    <x v="1"/>
    <x v="2"/>
    <x v="1337"/>
    <x v="2989"/>
    <n v="2"/>
    <n v="0"/>
    <x v="3335"/>
    <x v="0"/>
    <x v="0"/>
    <n v="0.5"/>
    <n v="0.1"/>
  </r>
  <r>
    <x v="8900"/>
    <s v="CA-2018-150483"/>
    <x v="1206"/>
    <d v="2018-06-04T00:00:00"/>
    <s v="Standard Class"/>
    <s v="BP-11290"/>
    <x v="443"/>
    <x v="0"/>
    <x v="0"/>
    <s v="Decatur"/>
    <x v="10"/>
    <n v="62521"/>
    <x v="2"/>
    <s v="FUR-FU-10001379"/>
    <x v="0"/>
    <x v="5"/>
    <x v="1819"/>
    <x v="164"/>
    <n v="3"/>
    <n v="0.6"/>
    <x v="6874"/>
    <x v="2"/>
    <x v="0"/>
    <n v="0.25"/>
    <n v="6.25E-2"/>
  </r>
  <r>
    <x v="8901"/>
    <s v="CA-2018-150483"/>
    <x v="1206"/>
    <d v="2018-06-04T00:00:00"/>
    <s v="Standard Class"/>
    <s v="BP-11290"/>
    <x v="443"/>
    <x v="0"/>
    <x v="0"/>
    <s v="Decatur"/>
    <x v="10"/>
    <n v="62521"/>
    <x v="2"/>
    <s v="OFF-PA-10001846"/>
    <x v="1"/>
    <x v="10"/>
    <x v="1816"/>
    <x v="282"/>
    <n v="4"/>
    <n v="0.2"/>
    <x v="6224"/>
    <x v="2"/>
    <x v="0"/>
    <n v="0.25"/>
    <n v="6.25E-2"/>
  </r>
  <r>
    <x v="8902"/>
    <s v="CA-2018-150483"/>
    <x v="1206"/>
    <d v="2018-06-04T00:00:00"/>
    <s v="Standard Class"/>
    <s v="BP-11290"/>
    <x v="443"/>
    <x v="0"/>
    <x v="0"/>
    <s v="Decatur"/>
    <x v="10"/>
    <n v="62521"/>
    <x v="2"/>
    <s v="FUR-CH-10000422"/>
    <x v="0"/>
    <x v="1"/>
    <x v="1441"/>
    <x v="5656"/>
    <n v="3"/>
    <n v="0.3"/>
    <x v="6875"/>
    <x v="2"/>
    <x v="0"/>
    <n v="0.25"/>
    <n v="6.25E-2"/>
  </r>
  <r>
    <x v="8903"/>
    <s v="CA-2018-150483"/>
    <x v="1206"/>
    <d v="2018-06-04T00:00:00"/>
    <s v="Standard Class"/>
    <s v="BP-11290"/>
    <x v="443"/>
    <x v="0"/>
    <x v="0"/>
    <s v="Decatur"/>
    <x v="10"/>
    <n v="62521"/>
    <x v="2"/>
    <s v="OFF-PA-10004621"/>
    <x v="1"/>
    <x v="10"/>
    <x v="745"/>
    <x v="563"/>
    <n v="2"/>
    <n v="0.2"/>
    <x v="572"/>
    <x v="2"/>
    <x v="0"/>
    <n v="0.25"/>
    <n v="6.25E-2"/>
  </r>
  <r>
    <x v="8904"/>
    <s v="US-2018-126431"/>
    <x v="949"/>
    <d v="2018-07-01T00:00:00"/>
    <s v="Same Day"/>
    <s v="SU-20665"/>
    <x v="711"/>
    <x v="2"/>
    <x v="0"/>
    <s v="New York City"/>
    <x v="15"/>
    <n v="10009"/>
    <x v="3"/>
    <s v="OFF-LA-10001474"/>
    <x v="1"/>
    <x v="2"/>
    <x v="926"/>
    <x v="5657"/>
    <n v="1"/>
    <n v="0"/>
    <x v="6876"/>
    <x v="3"/>
    <x v="0"/>
    <n v="0.33333333333333331"/>
    <n v="5.5555555555555552E-2"/>
  </r>
  <r>
    <x v="8905"/>
    <s v="US-2018-126431"/>
    <x v="949"/>
    <d v="2018-07-01T00:00:00"/>
    <s v="Same Day"/>
    <s v="SU-20665"/>
    <x v="711"/>
    <x v="2"/>
    <x v="0"/>
    <s v="New York City"/>
    <x v="15"/>
    <n v="10009"/>
    <x v="3"/>
    <s v="TEC-AC-10001635"/>
    <x v="2"/>
    <x v="11"/>
    <x v="1372"/>
    <x v="5658"/>
    <n v="3"/>
    <n v="0"/>
    <x v="6877"/>
    <x v="3"/>
    <x v="0"/>
    <n v="0.33333333333333331"/>
    <n v="5.5555555555555552E-2"/>
  </r>
  <r>
    <x v="8906"/>
    <s v="US-2018-126431"/>
    <x v="949"/>
    <d v="2018-07-01T00:00:00"/>
    <s v="Same Day"/>
    <s v="SU-20665"/>
    <x v="711"/>
    <x v="2"/>
    <x v="0"/>
    <s v="New York City"/>
    <x v="15"/>
    <n v="10009"/>
    <x v="3"/>
    <s v="OFF-PA-10001950"/>
    <x v="1"/>
    <x v="10"/>
    <x v="145"/>
    <x v="5659"/>
    <n v="9"/>
    <n v="0"/>
    <x v="6878"/>
    <x v="3"/>
    <x v="0"/>
    <n v="0.33333333333333331"/>
    <n v="5.5555555555555552E-2"/>
  </r>
  <r>
    <x v="8907"/>
    <s v="CA-2018-139934"/>
    <x v="122"/>
    <d v="2018-12-20T00:00:00"/>
    <s v="First Class"/>
    <s v="AY-10555"/>
    <x v="672"/>
    <x v="1"/>
    <x v="0"/>
    <s v="San Francisco"/>
    <x v="1"/>
    <n v="94110"/>
    <x v="1"/>
    <s v="TEC-PH-10001552"/>
    <x v="2"/>
    <x v="7"/>
    <x v="180"/>
    <x v="5660"/>
    <n v="7"/>
    <n v="0.2"/>
    <x v="2070"/>
    <x v="1"/>
    <x v="0"/>
    <n v="1"/>
    <n v="0.1"/>
  </r>
  <r>
    <x v="8908"/>
    <s v="CA-2017-109603"/>
    <x v="1207"/>
    <d v="2017-02-01T00:00:00"/>
    <s v="Standard Class"/>
    <s v="EM-13825"/>
    <x v="605"/>
    <x v="1"/>
    <x v="0"/>
    <s v="Moreno Valley"/>
    <x v="1"/>
    <n v="92553"/>
    <x v="1"/>
    <s v="OFF-PA-10003790"/>
    <x v="1"/>
    <x v="10"/>
    <x v="1259"/>
    <x v="685"/>
    <n v="8"/>
    <n v="0"/>
    <x v="698"/>
    <x v="1"/>
    <x v="0"/>
    <n v="1"/>
    <n v="6.25E-2"/>
  </r>
  <r>
    <x v="8909"/>
    <s v="CA-2019-160661"/>
    <x v="960"/>
    <d v="2019-11-01T00:00:00"/>
    <s v="Standard Class"/>
    <s v="SA-20830"/>
    <x v="193"/>
    <x v="0"/>
    <x v="0"/>
    <s v="Everett"/>
    <x v="31"/>
    <n v="2149"/>
    <x v="3"/>
    <s v="OFF-LA-10002475"/>
    <x v="1"/>
    <x v="2"/>
    <x v="149"/>
    <x v="2521"/>
    <n v="3"/>
    <n v="0"/>
    <x v="3635"/>
    <x v="3"/>
    <x v="0"/>
    <n v="1"/>
    <n v="4.7619047619047616E-2"/>
  </r>
  <r>
    <x v="8910"/>
    <s v="CA-2019-102610"/>
    <x v="259"/>
    <d v="2019-11-08T00:00:00"/>
    <s v="Standard Class"/>
    <s v="CA-12265"/>
    <x v="244"/>
    <x v="0"/>
    <x v="0"/>
    <s v="Chattanooga"/>
    <x v="18"/>
    <n v="37421"/>
    <x v="0"/>
    <s v="TEC-AC-10000303"/>
    <x v="2"/>
    <x v="11"/>
    <x v="434"/>
    <x v="98"/>
    <n v="3"/>
    <n v="0.2"/>
    <x v="6879"/>
    <x v="0"/>
    <x v="0"/>
    <n v="0.25"/>
    <n v="5.8823529411764705E-2"/>
  </r>
  <r>
    <x v="8911"/>
    <s v="CA-2019-102610"/>
    <x v="259"/>
    <d v="2019-11-08T00:00:00"/>
    <s v="Standard Class"/>
    <s v="CA-12265"/>
    <x v="244"/>
    <x v="0"/>
    <x v="0"/>
    <s v="Chattanooga"/>
    <x v="18"/>
    <n v="37421"/>
    <x v="0"/>
    <s v="TEC-PH-10000127"/>
    <x v="2"/>
    <x v="7"/>
    <x v="1767"/>
    <x v="5661"/>
    <n v="9"/>
    <n v="0.2"/>
    <x v="6880"/>
    <x v="0"/>
    <x v="0"/>
    <n v="0.25"/>
    <n v="5.8823529411764705E-2"/>
  </r>
  <r>
    <x v="8912"/>
    <s v="CA-2019-102610"/>
    <x v="259"/>
    <d v="2019-11-08T00:00:00"/>
    <s v="Standard Class"/>
    <s v="CA-12265"/>
    <x v="244"/>
    <x v="0"/>
    <x v="0"/>
    <s v="Chattanooga"/>
    <x v="18"/>
    <n v="37421"/>
    <x v="0"/>
    <s v="OFF-BI-10004364"/>
    <x v="1"/>
    <x v="8"/>
    <x v="305"/>
    <x v="5662"/>
    <n v="2"/>
    <n v="0.7"/>
    <x v="6881"/>
    <x v="0"/>
    <x v="0"/>
    <n v="0.25"/>
    <n v="5.8823529411764705E-2"/>
  </r>
  <r>
    <x v="8913"/>
    <s v="CA-2019-102610"/>
    <x v="259"/>
    <d v="2019-11-08T00:00:00"/>
    <s v="Standard Class"/>
    <s v="CA-12265"/>
    <x v="244"/>
    <x v="0"/>
    <x v="0"/>
    <s v="Chattanooga"/>
    <x v="18"/>
    <n v="37421"/>
    <x v="0"/>
    <s v="OFF-LA-10002195"/>
    <x v="1"/>
    <x v="2"/>
    <x v="1028"/>
    <x v="1268"/>
    <n v="2"/>
    <n v="0.2"/>
    <x v="5212"/>
    <x v="0"/>
    <x v="0"/>
    <n v="0.25"/>
    <n v="5.8823529411764705E-2"/>
  </r>
  <r>
    <x v="8914"/>
    <s v="US-2018-144057"/>
    <x v="195"/>
    <d v="2018-05-13T00:00:00"/>
    <s v="Standard Class"/>
    <s v="CV-12805"/>
    <x v="51"/>
    <x v="1"/>
    <x v="0"/>
    <s v="Austin"/>
    <x v="5"/>
    <n v="78745"/>
    <x v="2"/>
    <s v="OFF-ST-10001490"/>
    <x v="1"/>
    <x v="4"/>
    <x v="518"/>
    <x v="5663"/>
    <n v="6"/>
    <n v="0.2"/>
    <x v="6882"/>
    <x v="2"/>
    <x v="1"/>
    <n v="0.2"/>
    <n v="5.2631578947368418E-2"/>
  </r>
  <r>
    <x v="8915"/>
    <s v="US-2018-144057"/>
    <x v="195"/>
    <d v="2018-05-13T00:00:00"/>
    <s v="Standard Class"/>
    <s v="CV-12805"/>
    <x v="51"/>
    <x v="1"/>
    <x v="0"/>
    <s v="Austin"/>
    <x v="5"/>
    <n v="78745"/>
    <x v="2"/>
    <s v="OFF-BI-10002852"/>
    <x v="1"/>
    <x v="8"/>
    <x v="91"/>
    <x v="5664"/>
    <n v="4"/>
    <n v="0.8"/>
    <x v="6883"/>
    <x v="2"/>
    <x v="1"/>
    <n v="0.2"/>
    <n v="5.2631578947368418E-2"/>
  </r>
  <r>
    <x v="8916"/>
    <s v="US-2018-144057"/>
    <x v="195"/>
    <d v="2018-05-13T00:00:00"/>
    <s v="Standard Class"/>
    <s v="CV-12805"/>
    <x v="51"/>
    <x v="1"/>
    <x v="0"/>
    <s v="Austin"/>
    <x v="5"/>
    <n v="78745"/>
    <x v="2"/>
    <s v="OFF-AP-10000390"/>
    <x v="1"/>
    <x v="9"/>
    <x v="1700"/>
    <x v="5665"/>
    <n v="4"/>
    <n v="0.8"/>
    <x v="6884"/>
    <x v="2"/>
    <x v="1"/>
    <n v="0.2"/>
    <n v="5.2631578947368418E-2"/>
  </r>
  <r>
    <x v="8917"/>
    <s v="US-2018-144057"/>
    <x v="195"/>
    <d v="2018-05-13T00:00:00"/>
    <s v="Standard Class"/>
    <s v="CV-12805"/>
    <x v="51"/>
    <x v="1"/>
    <x v="0"/>
    <s v="Austin"/>
    <x v="5"/>
    <n v="78745"/>
    <x v="2"/>
    <s v="OFF-PA-10004327"/>
    <x v="1"/>
    <x v="10"/>
    <x v="137"/>
    <x v="5201"/>
    <n v="2"/>
    <n v="0.2"/>
    <x v="6248"/>
    <x v="2"/>
    <x v="1"/>
    <n v="0.2"/>
    <n v="5.2631578947368418E-2"/>
  </r>
  <r>
    <x v="8918"/>
    <s v="US-2018-144057"/>
    <x v="195"/>
    <d v="2018-05-13T00:00:00"/>
    <s v="Standard Class"/>
    <s v="CV-12805"/>
    <x v="51"/>
    <x v="1"/>
    <x v="0"/>
    <s v="Austin"/>
    <x v="5"/>
    <n v="78745"/>
    <x v="2"/>
    <s v="OFF-BI-10002353"/>
    <x v="1"/>
    <x v="8"/>
    <x v="1077"/>
    <x v="5666"/>
    <n v="6"/>
    <n v="0.8"/>
    <x v="6885"/>
    <x v="2"/>
    <x v="1"/>
    <n v="0.2"/>
    <n v="5.2631578947368418E-2"/>
  </r>
  <r>
    <x v="8919"/>
    <s v="CA-2016-160276"/>
    <x v="1063"/>
    <d v="2016-04-08T00:00:00"/>
    <s v="Standard Class"/>
    <s v="AH-10690"/>
    <x v="706"/>
    <x v="1"/>
    <x v="0"/>
    <s v="Virginia Beach"/>
    <x v="17"/>
    <n v="23464"/>
    <x v="0"/>
    <s v="FUR-FU-10003192"/>
    <x v="0"/>
    <x v="5"/>
    <x v="1729"/>
    <x v="5667"/>
    <n v="2"/>
    <n v="0"/>
    <x v="6886"/>
    <x v="0"/>
    <x v="0"/>
    <n v="1"/>
    <n v="4.3478260869565216E-2"/>
  </r>
  <r>
    <x v="8920"/>
    <s v="CA-2016-132983"/>
    <x v="582"/>
    <d v="2016-05-03T00:00:00"/>
    <s v="Standard Class"/>
    <s v="DS-13180"/>
    <x v="103"/>
    <x v="1"/>
    <x v="0"/>
    <s v="Jamestown"/>
    <x v="15"/>
    <n v="14701"/>
    <x v="3"/>
    <s v="TEC-AC-10000736"/>
    <x v="2"/>
    <x v="11"/>
    <x v="1094"/>
    <x v="460"/>
    <n v="2"/>
    <n v="0"/>
    <x v="471"/>
    <x v="3"/>
    <x v="0"/>
    <n v="1"/>
    <n v="0.05"/>
  </r>
  <r>
    <x v="8921"/>
    <s v="CA-2018-145709"/>
    <x v="964"/>
    <d v="2018-10-08T00:00:00"/>
    <s v="Standard Class"/>
    <s v="AH-10690"/>
    <x v="706"/>
    <x v="1"/>
    <x v="0"/>
    <s v="Coral Gables"/>
    <x v="2"/>
    <n v="33134"/>
    <x v="0"/>
    <s v="TEC-PH-10003095"/>
    <x v="2"/>
    <x v="7"/>
    <x v="1500"/>
    <x v="2672"/>
    <n v="3"/>
    <n v="0.2"/>
    <x v="2949"/>
    <x v="0"/>
    <x v="0"/>
    <n v="0.5"/>
    <n v="4.3478260869565216E-2"/>
  </r>
  <r>
    <x v="8922"/>
    <s v="CA-2018-145709"/>
    <x v="964"/>
    <d v="2018-10-08T00:00:00"/>
    <s v="Standard Class"/>
    <s v="AH-10690"/>
    <x v="706"/>
    <x v="1"/>
    <x v="0"/>
    <s v="Coral Gables"/>
    <x v="2"/>
    <n v="33134"/>
    <x v="0"/>
    <s v="FUR-FU-10002885"/>
    <x v="0"/>
    <x v="5"/>
    <x v="762"/>
    <x v="5668"/>
    <n v="3"/>
    <n v="0.2"/>
    <x v="6887"/>
    <x v="0"/>
    <x v="0"/>
    <n v="0.5"/>
    <n v="4.3478260869565216E-2"/>
  </r>
  <r>
    <x v="8923"/>
    <s v="CA-2019-133928"/>
    <x v="532"/>
    <d v="2019-06-17T00:00:00"/>
    <s v="Standard Class"/>
    <s v="ZC-21910"/>
    <x v="233"/>
    <x v="0"/>
    <x v="0"/>
    <s v="Hickory"/>
    <x v="3"/>
    <n v="28601"/>
    <x v="0"/>
    <s v="OFF-BI-10001525"/>
    <x v="1"/>
    <x v="8"/>
    <x v="31"/>
    <x v="5669"/>
    <n v="4"/>
    <n v="0.7"/>
    <x v="6888"/>
    <x v="0"/>
    <x v="0"/>
    <n v="1"/>
    <n v="3.2258064516129031E-2"/>
  </r>
  <r>
    <x v="8924"/>
    <s v="CA-2018-168032"/>
    <x v="806"/>
    <d v="2018-02-03T00:00:00"/>
    <s v="Standard Class"/>
    <s v="DF-13135"/>
    <x v="650"/>
    <x v="0"/>
    <x v="0"/>
    <s v="Rockford"/>
    <x v="10"/>
    <n v="61107"/>
    <x v="2"/>
    <s v="TEC-PH-10004241"/>
    <x v="2"/>
    <x v="7"/>
    <x v="1834"/>
    <x v="4345"/>
    <n v="4"/>
    <n v="0.2"/>
    <x v="6889"/>
    <x v="2"/>
    <x v="0"/>
    <n v="0.33333333333333331"/>
    <n v="0.16666666666666666"/>
  </r>
  <r>
    <x v="8925"/>
    <s v="CA-2018-168032"/>
    <x v="806"/>
    <d v="2018-02-03T00:00:00"/>
    <s v="Standard Class"/>
    <s v="DF-13135"/>
    <x v="650"/>
    <x v="0"/>
    <x v="0"/>
    <s v="Rockford"/>
    <x v="10"/>
    <n v="61107"/>
    <x v="2"/>
    <s v="OFF-BI-10000546"/>
    <x v="1"/>
    <x v="8"/>
    <x v="614"/>
    <x v="5670"/>
    <n v="3"/>
    <n v="0.8"/>
    <x v="6890"/>
    <x v="2"/>
    <x v="0"/>
    <n v="0.33333333333333331"/>
    <n v="0.16666666666666666"/>
  </r>
  <r>
    <x v="8926"/>
    <s v="CA-2018-168032"/>
    <x v="806"/>
    <d v="2018-02-03T00:00:00"/>
    <s v="Standard Class"/>
    <s v="DF-13135"/>
    <x v="650"/>
    <x v="0"/>
    <x v="0"/>
    <s v="Rockford"/>
    <x v="10"/>
    <n v="61107"/>
    <x v="2"/>
    <s v="FUR-TA-10004256"/>
    <x v="0"/>
    <x v="3"/>
    <x v="489"/>
    <x v="5671"/>
    <n v="3"/>
    <n v="0.5"/>
    <x v="6891"/>
    <x v="2"/>
    <x v="0"/>
    <n v="0.33333333333333331"/>
    <n v="0.16666666666666666"/>
  </r>
  <r>
    <x v="8927"/>
    <s v="CA-2017-143616"/>
    <x v="874"/>
    <d v="2017-09-29T00:00:00"/>
    <s v="Second Class"/>
    <s v="SS-20140"/>
    <x v="164"/>
    <x v="1"/>
    <x v="0"/>
    <s v="Seattle"/>
    <x v="4"/>
    <n v="98103"/>
    <x v="1"/>
    <s v="OFF-AR-10002067"/>
    <x v="1"/>
    <x v="6"/>
    <x v="1154"/>
    <x v="1618"/>
    <n v="5"/>
    <n v="0"/>
    <x v="1713"/>
    <x v="1"/>
    <x v="0"/>
    <n v="1"/>
    <n v="4.7619047619047616E-2"/>
  </r>
  <r>
    <x v="8928"/>
    <s v="US-2017-168704"/>
    <x v="657"/>
    <d v="2017-04-17T00:00:00"/>
    <s v="Standard Class"/>
    <s v="FP-14320"/>
    <x v="224"/>
    <x v="0"/>
    <x v="0"/>
    <s v="Huntsville"/>
    <x v="5"/>
    <n v="77340"/>
    <x v="2"/>
    <s v="FUR-TA-10000688"/>
    <x v="0"/>
    <x v="3"/>
    <x v="561"/>
    <x v="5672"/>
    <n v="4"/>
    <n v="0.3"/>
    <x v="6892"/>
    <x v="2"/>
    <x v="0"/>
    <n v="0.33333333333333331"/>
    <n v="7.1428571428571425E-2"/>
  </r>
  <r>
    <x v="8929"/>
    <s v="US-2017-168704"/>
    <x v="657"/>
    <d v="2017-04-17T00:00:00"/>
    <s v="Standard Class"/>
    <s v="FP-14320"/>
    <x v="224"/>
    <x v="0"/>
    <x v="0"/>
    <s v="Huntsville"/>
    <x v="5"/>
    <n v="77340"/>
    <x v="2"/>
    <s v="FUR-TA-10002530"/>
    <x v="0"/>
    <x v="3"/>
    <x v="992"/>
    <x v="5673"/>
    <n v="2"/>
    <n v="0.3"/>
    <x v="6893"/>
    <x v="2"/>
    <x v="0"/>
    <n v="0.33333333333333331"/>
    <n v="7.1428571428571425E-2"/>
  </r>
  <r>
    <x v="8930"/>
    <s v="US-2017-168704"/>
    <x v="657"/>
    <d v="2017-04-17T00:00:00"/>
    <s v="Standard Class"/>
    <s v="FP-14320"/>
    <x v="224"/>
    <x v="0"/>
    <x v="0"/>
    <s v="Huntsville"/>
    <x v="5"/>
    <n v="77340"/>
    <x v="2"/>
    <s v="TEC-PH-10001061"/>
    <x v="2"/>
    <x v="7"/>
    <x v="830"/>
    <x v="1977"/>
    <n v="3"/>
    <n v="0.2"/>
    <x v="5148"/>
    <x v="2"/>
    <x v="0"/>
    <n v="0.33333333333333331"/>
    <n v="7.1428571428571425E-2"/>
  </r>
  <r>
    <x v="8931"/>
    <s v="CA-2019-143252"/>
    <x v="404"/>
    <d v="2019-12-24T00:00:00"/>
    <s v="Standard Class"/>
    <s v="HE-14800"/>
    <x v="785"/>
    <x v="1"/>
    <x v="0"/>
    <s v="Milwaukee"/>
    <x v="6"/>
    <n v="53209"/>
    <x v="2"/>
    <s v="FUR-FU-10001057"/>
    <x v="0"/>
    <x v="5"/>
    <x v="1791"/>
    <x v="5674"/>
    <n v="5"/>
    <n v="0"/>
    <x v="6894"/>
    <x v="2"/>
    <x v="0"/>
    <n v="0.5"/>
    <n v="9.0909090909090912E-2"/>
  </r>
  <r>
    <x v="8932"/>
    <s v="CA-2019-143252"/>
    <x v="404"/>
    <d v="2019-12-24T00:00:00"/>
    <s v="Standard Class"/>
    <s v="HE-14800"/>
    <x v="785"/>
    <x v="1"/>
    <x v="0"/>
    <s v="Milwaukee"/>
    <x v="6"/>
    <n v="53209"/>
    <x v="2"/>
    <s v="TEC-AC-10002331"/>
    <x v="2"/>
    <x v="11"/>
    <x v="1591"/>
    <x v="1624"/>
    <n v="3"/>
    <n v="0"/>
    <x v="6895"/>
    <x v="2"/>
    <x v="0"/>
    <n v="0.5"/>
    <n v="9.0909090909090912E-2"/>
  </r>
  <r>
    <x v="8933"/>
    <s v="CA-2018-102134"/>
    <x v="560"/>
    <d v="2018-03-19T00:00:00"/>
    <s v="Standard Class"/>
    <s v="SP-20545"/>
    <x v="259"/>
    <x v="1"/>
    <x v="0"/>
    <s v="Green Bay"/>
    <x v="6"/>
    <n v="54302"/>
    <x v="2"/>
    <s v="FUR-FU-10003724"/>
    <x v="0"/>
    <x v="5"/>
    <x v="896"/>
    <x v="2499"/>
    <n v="2"/>
    <n v="0"/>
    <x v="3063"/>
    <x v="2"/>
    <x v="0"/>
    <n v="1"/>
    <n v="0.1"/>
  </r>
  <r>
    <x v="8934"/>
    <s v="CA-2019-130036"/>
    <x v="151"/>
    <d v="2019-08-27T00:00:00"/>
    <s v="Same Day"/>
    <s v="BP-11185"/>
    <x v="130"/>
    <x v="1"/>
    <x v="0"/>
    <s v="Philadelphia"/>
    <x v="9"/>
    <n v="19120"/>
    <x v="3"/>
    <s v="OFF-PA-10000528"/>
    <x v="1"/>
    <x v="10"/>
    <x v="1145"/>
    <x v="2538"/>
    <n v="3"/>
    <n v="0.2"/>
    <x v="6896"/>
    <x v="3"/>
    <x v="0"/>
    <n v="0.5"/>
    <n v="5.5555555555555552E-2"/>
  </r>
  <r>
    <x v="8935"/>
    <s v="CA-2019-130036"/>
    <x v="151"/>
    <d v="2019-08-27T00:00:00"/>
    <s v="Same Day"/>
    <s v="BP-11185"/>
    <x v="130"/>
    <x v="1"/>
    <x v="0"/>
    <s v="Philadelphia"/>
    <x v="9"/>
    <n v="19120"/>
    <x v="3"/>
    <s v="TEC-AC-10001908"/>
    <x v="2"/>
    <x v="11"/>
    <x v="295"/>
    <x v="5675"/>
    <n v="14"/>
    <n v="0.2"/>
    <x v="6897"/>
    <x v="3"/>
    <x v="0"/>
    <n v="0.5"/>
    <n v="5.5555555555555552E-2"/>
  </r>
  <r>
    <x v="8936"/>
    <s v="CA-2017-134117"/>
    <x v="997"/>
    <d v="2017-12-19T00:00:00"/>
    <s v="Second Class"/>
    <s v="PG-18895"/>
    <x v="38"/>
    <x v="0"/>
    <x v="0"/>
    <s v="Los Angeles"/>
    <x v="1"/>
    <n v="90008"/>
    <x v="1"/>
    <s v="OFF-AR-10003903"/>
    <x v="1"/>
    <x v="6"/>
    <x v="887"/>
    <x v="3135"/>
    <n v="5"/>
    <n v="0"/>
    <x v="6898"/>
    <x v="1"/>
    <x v="0"/>
    <n v="0.25"/>
    <n v="5.8823529411764705E-2"/>
  </r>
  <r>
    <x v="8937"/>
    <s v="CA-2017-134117"/>
    <x v="997"/>
    <d v="2017-12-19T00:00:00"/>
    <s v="Second Class"/>
    <s v="PG-18895"/>
    <x v="38"/>
    <x v="0"/>
    <x v="0"/>
    <s v="Los Angeles"/>
    <x v="1"/>
    <n v="90008"/>
    <x v="1"/>
    <s v="TEC-PH-10004908"/>
    <x v="2"/>
    <x v="7"/>
    <x v="1483"/>
    <x v="5676"/>
    <n v="2"/>
    <n v="0.2"/>
    <x v="6899"/>
    <x v="1"/>
    <x v="0"/>
    <n v="0.25"/>
    <n v="5.8823529411764705E-2"/>
  </r>
  <r>
    <x v="8938"/>
    <s v="CA-2017-134117"/>
    <x v="997"/>
    <d v="2017-12-19T00:00:00"/>
    <s v="Second Class"/>
    <s v="PG-18895"/>
    <x v="38"/>
    <x v="0"/>
    <x v="0"/>
    <s v="Los Angeles"/>
    <x v="1"/>
    <n v="90008"/>
    <x v="1"/>
    <s v="OFF-AR-10001940"/>
    <x v="1"/>
    <x v="6"/>
    <x v="170"/>
    <x v="1235"/>
    <n v="5"/>
    <n v="0"/>
    <x v="6900"/>
    <x v="1"/>
    <x v="0"/>
    <n v="0.25"/>
    <n v="5.8823529411764705E-2"/>
  </r>
  <r>
    <x v="8939"/>
    <s v="CA-2017-134117"/>
    <x v="997"/>
    <d v="2017-12-19T00:00:00"/>
    <s v="Second Class"/>
    <s v="PG-18895"/>
    <x v="38"/>
    <x v="0"/>
    <x v="0"/>
    <s v="Los Angeles"/>
    <x v="1"/>
    <n v="90008"/>
    <x v="1"/>
    <s v="OFF-BI-10002026"/>
    <x v="1"/>
    <x v="8"/>
    <x v="912"/>
    <x v="5677"/>
    <n v="2"/>
    <n v="0.2"/>
    <x v="6901"/>
    <x v="1"/>
    <x v="0"/>
    <n v="0.25"/>
    <n v="5.8823529411764705E-2"/>
  </r>
  <r>
    <x v="8940"/>
    <s v="CA-2016-130918"/>
    <x v="963"/>
    <d v="2016-08-24T00:00:00"/>
    <s v="Second Class"/>
    <s v="JP-15520"/>
    <x v="187"/>
    <x v="0"/>
    <x v="0"/>
    <s v="North Miami"/>
    <x v="2"/>
    <n v="33161"/>
    <x v="0"/>
    <s v="OFF-SU-10003936"/>
    <x v="1"/>
    <x v="14"/>
    <x v="1835"/>
    <x v="5678"/>
    <n v="3"/>
    <n v="0.2"/>
    <x v="6902"/>
    <x v="0"/>
    <x v="0"/>
    <n v="1"/>
    <n v="6.25E-2"/>
  </r>
  <r>
    <x v="8941"/>
    <s v="CA-2018-159023"/>
    <x v="54"/>
    <d v="2018-11-05T00:00:00"/>
    <s v="First Class"/>
    <s v="NW-18400"/>
    <x v="508"/>
    <x v="0"/>
    <x v="0"/>
    <s v="Portland"/>
    <x v="21"/>
    <n v="97206"/>
    <x v="1"/>
    <s v="OFF-BI-10002813"/>
    <x v="1"/>
    <x v="8"/>
    <x v="914"/>
    <x v="4909"/>
    <n v="7"/>
    <n v="0.7"/>
    <x v="5865"/>
    <x v="1"/>
    <x v="1"/>
    <n v="0.5"/>
    <n v="4.5454545454545456E-2"/>
  </r>
  <r>
    <x v="8942"/>
    <s v="CA-2018-159023"/>
    <x v="54"/>
    <d v="2018-11-05T00:00:00"/>
    <s v="First Class"/>
    <s v="NW-18400"/>
    <x v="508"/>
    <x v="0"/>
    <x v="0"/>
    <s v="Portland"/>
    <x v="21"/>
    <n v="97206"/>
    <x v="1"/>
    <s v="TEC-MA-10003337"/>
    <x v="2"/>
    <x v="15"/>
    <x v="1836"/>
    <x v="5679"/>
    <n v="3"/>
    <n v="0.7"/>
    <x v="6903"/>
    <x v="1"/>
    <x v="1"/>
    <n v="0.5"/>
    <n v="4.5454545454545456E-2"/>
  </r>
  <r>
    <x v="8943"/>
    <s v="CA-2019-111717"/>
    <x v="1208"/>
    <d v="2019-10-16T00:00:00"/>
    <s v="Standard Class"/>
    <s v="SW-20245"/>
    <x v="573"/>
    <x v="0"/>
    <x v="0"/>
    <s v="Aurora"/>
    <x v="10"/>
    <n v="60505"/>
    <x v="2"/>
    <s v="FUR-CH-10001545"/>
    <x v="0"/>
    <x v="1"/>
    <x v="1746"/>
    <x v="5680"/>
    <n v="3"/>
    <n v="0.3"/>
    <x v="6904"/>
    <x v="2"/>
    <x v="0"/>
    <n v="1"/>
    <n v="0.1"/>
  </r>
  <r>
    <x v="8944"/>
    <s v="CA-2016-154592"/>
    <x v="1035"/>
    <d v="2016-12-08T00:00:00"/>
    <s v="First Class"/>
    <s v="EH-14005"/>
    <x v="382"/>
    <x v="2"/>
    <x v="0"/>
    <s v="San Francisco"/>
    <x v="1"/>
    <n v="94109"/>
    <x v="1"/>
    <s v="OFF-PA-10000062"/>
    <x v="1"/>
    <x v="10"/>
    <x v="1384"/>
    <x v="2210"/>
    <n v="3"/>
    <n v="0"/>
    <x v="2384"/>
    <x v="1"/>
    <x v="0"/>
    <n v="1"/>
    <n v="9.0909090909090912E-2"/>
  </r>
  <r>
    <x v="8945"/>
    <s v="CA-2016-128622"/>
    <x v="647"/>
    <d v="2016-11-17T00:00:00"/>
    <s v="Second Class"/>
    <s v="SC-20260"/>
    <x v="609"/>
    <x v="1"/>
    <x v="0"/>
    <s v="San Francisco"/>
    <x v="1"/>
    <n v="94110"/>
    <x v="1"/>
    <s v="OFF-SU-10001574"/>
    <x v="1"/>
    <x v="14"/>
    <x v="503"/>
    <x v="1031"/>
    <n v="3"/>
    <n v="0"/>
    <x v="3561"/>
    <x v="1"/>
    <x v="0"/>
    <n v="1"/>
    <n v="5.5555555555555552E-2"/>
  </r>
  <r>
    <x v="8946"/>
    <s v="CA-2019-148355"/>
    <x v="165"/>
    <d v="2019-12-28T00:00:00"/>
    <s v="Standard Class"/>
    <s v="NC-18535"/>
    <x v="714"/>
    <x v="1"/>
    <x v="0"/>
    <s v="New Bedford"/>
    <x v="31"/>
    <n v="2740"/>
    <x v="3"/>
    <s v="OFF-PA-10001972"/>
    <x v="1"/>
    <x v="10"/>
    <x v="1178"/>
    <x v="541"/>
    <n v="3"/>
    <n v="0"/>
    <x v="551"/>
    <x v="3"/>
    <x v="0"/>
    <n v="0.5"/>
    <n v="6.6666666666666666E-2"/>
  </r>
  <r>
    <x v="8947"/>
    <s v="CA-2019-148355"/>
    <x v="165"/>
    <d v="2019-12-28T00:00:00"/>
    <s v="Standard Class"/>
    <s v="NC-18535"/>
    <x v="714"/>
    <x v="1"/>
    <x v="0"/>
    <s v="New Bedford"/>
    <x v="31"/>
    <n v="2740"/>
    <x v="3"/>
    <s v="OFF-BI-10000201"/>
    <x v="1"/>
    <x v="8"/>
    <x v="1687"/>
    <x v="5681"/>
    <n v="5"/>
    <n v="0"/>
    <x v="6905"/>
    <x v="3"/>
    <x v="0"/>
    <n v="0.5"/>
    <n v="6.6666666666666666E-2"/>
  </r>
  <r>
    <x v="8948"/>
    <s v="CA-2016-132913"/>
    <x v="163"/>
    <d v="2016-12-26T00:00:00"/>
    <s v="First Class"/>
    <s v="AS-10090"/>
    <x v="548"/>
    <x v="0"/>
    <x v="0"/>
    <s v="San Diego"/>
    <x v="1"/>
    <n v="92037"/>
    <x v="1"/>
    <s v="OFF-AP-10003278"/>
    <x v="1"/>
    <x v="9"/>
    <x v="1793"/>
    <x v="5682"/>
    <n v="1"/>
    <n v="0"/>
    <x v="6906"/>
    <x v="1"/>
    <x v="0"/>
    <n v="1"/>
    <n v="0.04"/>
  </r>
  <r>
    <x v="8949"/>
    <s v="CA-2019-150910"/>
    <x v="66"/>
    <d v="2019-12-28T00:00:00"/>
    <s v="Standard Class"/>
    <s v="JL-15130"/>
    <x v="691"/>
    <x v="0"/>
    <x v="0"/>
    <s v="Jackson"/>
    <x v="18"/>
    <n v="38301"/>
    <x v="0"/>
    <s v="FUR-TA-10002903"/>
    <x v="0"/>
    <x v="3"/>
    <x v="258"/>
    <x v="5683"/>
    <n v="6"/>
    <n v="0.4"/>
    <x v="6907"/>
    <x v="0"/>
    <x v="1"/>
    <n v="0.2"/>
    <n v="8.3333333333333329E-2"/>
  </r>
  <r>
    <x v="8950"/>
    <s v="CA-2019-150910"/>
    <x v="66"/>
    <d v="2019-12-28T00:00:00"/>
    <s v="Standard Class"/>
    <s v="JL-15130"/>
    <x v="691"/>
    <x v="0"/>
    <x v="0"/>
    <s v="Jackson"/>
    <x v="18"/>
    <n v="38301"/>
    <x v="0"/>
    <s v="TEC-AC-10001013"/>
    <x v="2"/>
    <x v="11"/>
    <x v="821"/>
    <x v="1525"/>
    <n v="2"/>
    <n v="0.2"/>
    <x v="1612"/>
    <x v="0"/>
    <x v="1"/>
    <n v="0.2"/>
    <n v="8.3333333333333329E-2"/>
  </r>
  <r>
    <x v="8951"/>
    <s v="CA-2019-150910"/>
    <x v="66"/>
    <d v="2019-12-28T00:00:00"/>
    <s v="Standard Class"/>
    <s v="JL-15130"/>
    <x v="691"/>
    <x v="0"/>
    <x v="0"/>
    <s v="Jackson"/>
    <x v="18"/>
    <n v="38301"/>
    <x v="0"/>
    <s v="OFF-ST-10000918"/>
    <x v="1"/>
    <x v="4"/>
    <x v="377"/>
    <x v="4322"/>
    <n v="3"/>
    <n v="0.2"/>
    <x v="5054"/>
    <x v="0"/>
    <x v="1"/>
    <n v="0.2"/>
    <n v="8.3333333333333329E-2"/>
  </r>
  <r>
    <x v="8952"/>
    <s v="CA-2019-150910"/>
    <x v="66"/>
    <d v="2019-12-28T00:00:00"/>
    <s v="Standard Class"/>
    <s v="JL-15130"/>
    <x v="691"/>
    <x v="0"/>
    <x v="0"/>
    <s v="Jackson"/>
    <x v="18"/>
    <n v="38301"/>
    <x v="0"/>
    <s v="OFF-AR-10001419"/>
    <x v="1"/>
    <x v="6"/>
    <x v="1015"/>
    <x v="5684"/>
    <n v="7"/>
    <n v="0.2"/>
    <x v="6908"/>
    <x v="0"/>
    <x v="1"/>
    <n v="0.2"/>
    <n v="8.3333333333333329E-2"/>
  </r>
  <r>
    <x v="8953"/>
    <s v="CA-2019-150910"/>
    <x v="66"/>
    <d v="2019-12-28T00:00:00"/>
    <s v="Standard Class"/>
    <s v="JL-15130"/>
    <x v="691"/>
    <x v="0"/>
    <x v="0"/>
    <s v="Jackson"/>
    <x v="18"/>
    <n v="38301"/>
    <x v="0"/>
    <s v="OFF-AP-10003266"/>
    <x v="1"/>
    <x v="9"/>
    <x v="667"/>
    <x v="5685"/>
    <n v="5"/>
    <n v="0.2"/>
    <x v="6909"/>
    <x v="0"/>
    <x v="1"/>
    <n v="0.2"/>
    <n v="8.3333333333333329E-2"/>
  </r>
  <r>
    <x v="8954"/>
    <s v="CA-2016-156790"/>
    <x v="233"/>
    <d v="2016-08-10T00:00:00"/>
    <s v="Second Class"/>
    <s v="VG-21790"/>
    <x v="364"/>
    <x v="0"/>
    <x v="0"/>
    <s v="Jacksonville"/>
    <x v="2"/>
    <n v="32216"/>
    <x v="0"/>
    <s v="FUR-BO-10000468"/>
    <x v="0"/>
    <x v="0"/>
    <x v="1180"/>
    <x v="5686"/>
    <n v="4"/>
    <n v="0.2"/>
    <x v="6910"/>
    <x v="0"/>
    <x v="0"/>
    <n v="1"/>
    <n v="0.125"/>
  </r>
  <r>
    <x v="8955"/>
    <s v="CA-2016-126480"/>
    <x v="59"/>
    <d v="2016-09-24T00:00:00"/>
    <s v="Standard Class"/>
    <s v="HG-14965"/>
    <x v="428"/>
    <x v="1"/>
    <x v="0"/>
    <s v="San Diego"/>
    <x v="1"/>
    <n v="92024"/>
    <x v="1"/>
    <s v="OFF-PA-10004610"/>
    <x v="1"/>
    <x v="10"/>
    <x v="1520"/>
    <x v="18"/>
    <n v="2"/>
    <n v="0"/>
    <x v="1608"/>
    <x v="1"/>
    <x v="0"/>
    <n v="1"/>
    <n v="5.8823529411764705E-2"/>
  </r>
  <r>
    <x v="8956"/>
    <s v="CA-2019-105620"/>
    <x v="53"/>
    <d v="2019-12-28T00:00:00"/>
    <s v="First Class"/>
    <s v="JH-15430"/>
    <x v="371"/>
    <x v="0"/>
    <x v="0"/>
    <s v="Hialeah"/>
    <x v="2"/>
    <n v="33012"/>
    <x v="0"/>
    <s v="FUR-FU-10004963"/>
    <x v="0"/>
    <x v="5"/>
    <x v="1443"/>
    <x v="5687"/>
    <n v="3"/>
    <n v="0.2"/>
    <x v="6911"/>
    <x v="0"/>
    <x v="0"/>
    <n v="0.5"/>
    <n v="0.14285714285714285"/>
  </r>
  <r>
    <x v="8957"/>
    <s v="CA-2019-105620"/>
    <x v="53"/>
    <d v="2019-12-28T00:00:00"/>
    <s v="First Class"/>
    <s v="JH-15430"/>
    <x v="371"/>
    <x v="0"/>
    <x v="0"/>
    <s v="Hialeah"/>
    <x v="2"/>
    <n v="33012"/>
    <x v="0"/>
    <s v="TEC-MA-10004626"/>
    <x v="2"/>
    <x v="15"/>
    <x v="1833"/>
    <x v="5253"/>
    <n v="2"/>
    <n v="0.5"/>
    <x v="6912"/>
    <x v="0"/>
    <x v="0"/>
    <n v="0.5"/>
    <n v="0.14285714285714285"/>
  </r>
  <r>
    <x v="8958"/>
    <s v="CA-2019-150266"/>
    <x v="920"/>
    <d v="2019-11-30T00:00:00"/>
    <s v="Standard Class"/>
    <s v="RO-19780"/>
    <x v="197"/>
    <x v="0"/>
    <x v="0"/>
    <s v="Houston"/>
    <x v="5"/>
    <n v="77070"/>
    <x v="2"/>
    <s v="TEC-PH-10003437"/>
    <x v="2"/>
    <x v="7"/>
    <x v="922"/>
    <x v="5688"/>
    <n v="5"/>
    <n v="0.2"/>
    <x v="6913"/>
    <x v="2"/>
    <x v="0"/>
    <n v="0.25"/>
    <n v="8.3333333333333329E-2"/>
  </r>
  <r>
    <x v="8959"/>
    <s v="CA-2019-150266"/>
    <x v="920"/>
    <d v="2019-11-30T00:00:00"/>
    <s v="Standard Class"/>
    <s v="RO-19780"/>
    <x v="197"/>
    <x v="0"/>
    <x v="0"/>
    <s v="Houston"/>
    <x v="5"/>
    <n v="77070"/>
    <x v="2"/>
    <s v="OFF-AP-10002867"/>
    <x v="1"/>
    <x v="9"/>
    <x v="1514"/>
    <x v="5689"/>
    <n v="5"/>
    <n v="0.8"/>
    <x v="6914"/>
    <x v="2"/>
    <x v="0"/>
    <n v="0.25"/>
    <n v="8.3333333333333329E-2"/>
  </r>
  <r>
    <x v="8960"/>
    <s v="CA-2019-150266"/>
    <x v="920"/>
    <d v="2019-11-30T00:00:00"/>
    <s v="Standard Class"/>
    <s v="RO-19780"/>
    <x v="197"/>
    <x v="0"/>
    <x v="0"/>
    <s v="Houston"/>
    <x v="5"/>
    <n v="77070"/>
    <x v="2"/>
    <s v="FUR-CH-10002126"/>
    <x v="0"/>
    <x v="1"/>
    <x v="849"/>
    <x v="3122"/>
    <n v="5"/>
    <n v="0.3"/>
    <x v="6915"/>
    <x v="2"/>
    <x v="0"/>
    <n v="0.25"/>
    <n v="8.3333333333333329E-2"/>
  </r>
  <r>
    <x v="8961"/>
    <s v="CA-2019-150266"/>
    <x v="920"/>
    <d v="2019-11-30T00:00:00"/>
    <s v="Standard Class"/>
    <s v="RO-19780"/>
    <x v="197"/>
    <x v="0"/>
    <x v="0"/>
    <s v="Houston"/>
    <x v="5"/>
    <n v="77070"/>
    <x v="2"/>
    <s v="OFF-AR-10001761"/>
    <x v="1"/>
    <x v="6"/>
    <x v="1651"/>
    <x v="4061"/>
    <n v="4"/>
    <n v="0.2"/>
    <x v="6916"/>
    <x v="2"/>
    <x v="0"/>
    <n v="0.25"/>
    <n v="8.3333333333333329E-2"/>
  </r>
  <r>
    <x v="8962"/>
    <s v="CA-2018-157280"/>
    <x v="732"/>
    <d v="2018-11-07T00:00:00"/>
    <s v="First Class"/>
    <s v="LW-17125"/>
    <x v="752"/>
    <x v="0"/>
    <x v="0"/>
    <s v="Virginia Beach"/>
    <x v="17"/>
    <n v="23464"/>
    <x v="0"/>
    <s v="FUR-FU-10004665"/>
    <x v="0"/>
    <x v="5"/>
    <x v="1354"/>
    <x v="2963"/>
    <n v="2"/>
    <n v="0"/>
    <x v="4510"/>
    <x v="0"/>
    <x v="1"/>
    <n v="0.33333333333333331"/>
    <n v="0.2"/>
  </r>
  <r>
    <x v="8963"/>
    <s v="CA-2018-157280"/>
    <x v="732"/>
    <d v="2018-11-07T00:00:00"/>
    <s v="First Class"/>
    <s v="LW-17125"/>
    <x v="752"/>
    <x v="0"/>
    <x v="0"/>
    <s v="Virginia Beach"/>
    <x v="17"/>
    <n v="23464"/>
    <x v="0"/>
    <s v="TEC-AC-10000057"/>
    <x v="2"/>
    <x v="11"/>
    <x v="632"/>
    <x v="1324"/>
    <n v="3"/>
    <n v="0"/>
    <x v="2965"/>
    <x v="0"/>
    <x v="1"/>
    <n v="0.33333333333333331"/>
    <n v="0.2"/>
  </r>
  <r>
    <x v="8964"/>
    <s v="CA-2018-157280"/>
    <x v="732"/>
    <d v="2018-11-07T00:00:00"/>
    <s v="First Class"/>
    <s v="LW-17125"/>
    <x v="752"/>
    <x v="0"/>
    <x v="0"/>
    <s v="Virginia Beach"/>
    <x v="17"/>
    <n v="23464"/>
    <x v="0"/>
    <s v="FUR-FU-10003806"/>
    <x v="0"/>
    <x v="5"/>
    <x v="1804"/>
    <x v="4850"/>
    <n v="5"/>
    <n v="0"/>
    <x v="5786"/>
    <x v="0"/>
    <x v="1"/>
    <n v="0.33333333333333331"/>
    <n v="0.2"/>
  </r>
  <r>
    <x v="8965"/>
    <s v="CA-2019-106691"/>
    <x v="44"/>
    <d v="2019-11-12T00:00:00"/>
    <s v="Standard Class"/>
    <s v="CC-12370"/>
    <x v="666"/>
    <x v="0"/>
    <x v="0"/>
    <s v="Houston"/>
    <x v="5"/>
    <n v="77070"/>
    <x v="2"/>
    <s v="OFF-BI-10000145"/>
    <x v="1"/>
    <x v="8"/>
    <x v="742"/>
    <x v="75"/>
    <n v="2"/>
    <n v="0.8"/>
    <x v="6917"/>
    <x v="2"/>
    <x v="0"/>
    <n v="1"/>
    <n v="9.0909090909090912E-2"/>
  </r>
  <r>
    <x v="8966"/>
    <s v="CA-2018-134180"/>
    <x v="54"/>
    <d v="2018-11-07T00:00:00"/>
    <s v="Standard Class"/>
    <s v="JP-16135"/>
    <x v="655"/>
    <x v="2"/>
    <x v="0"/>
    <s v="Philadelphia"/>
    <x v="9"/>
    <n v="19120"/>
    <x v="3"/>
    <s v="TEC-AC-10000892"/>
    <x v="2"/>
    <x v="11"/>
    <x v="293"/>
    <x v="2775"/>
    <n v="1"/>
    <n v="0.2"/>
    <x v="3129"/>
    <x v="3"/>
    <x v="0"/>
    <n v="0.5"/>
    <n v="7.6923076923076927E-2"/>
  </r>
  <r>
    <x v="8967"/>
    <s v="CA-2018-134180"/>
    <x v="54"/>
    <d v="2018-11-07T00:00:00"/>
    <s v="Standard Class"/>
    <s v="JP-16135"/>
    <x v="655"/>
    <x v="2"/>
    <x v="0"/>
    <s v="Philadelphia"/>
    <x v="9"/>
    <n v="19120"/>
    <x v="3"/>
    <s v="FUR-CH-10004886"/>
    <x v="0"/>
    <x v="1"/>
    <x v="371"/>
    <x v="5690"/>
    <n v="7"/>
    <n v="0.3"/>
    <x v="6918"/>
    <x v="3"/>
    <x v="0"/>
    <n v="0.5"/>
    <n v="7.6923076923076927E-2"/>
  </r>
  <r>
    <x v="8968"/>
    <s v="CA-2016-166730"/>
    <x v="125"/>
    <d v="2017-01-01T00:00:00"/>
    <s v="First Class"/>
    <s v="DD-13570"/>
    <x v="732"/>
    <x v="0"/>
    <x v="0"/>
    <s v="Memphis"/>
    <x v="18"/>
    <n v="38109"/>
    <x v="0"/>
    <s v="OFF-ST-10002554"/>
    <x v="1"/>
    <x v="4"/>
    <x v="1153"/>
    <x v="5691"/>
    <n v="1"/>
    <n v="0.2"/>
    <x v="6919"/>
    <x v="0"/>
    <x v="0"/>
    <n v="1"/>
    <n v="0.1111111111111111"/>
  </r>
  <r>
    <x v="8969"/>
    <s v="CA-2019-157469"/>
    <x v="574"/>
    <d v="2019-12-07T00:00:00"/>
    <s v="Standard Class"/>
    <s v="ES-14080"/>
    <x v="20"/>
    <x v="1"/>
    <x v="0"/>
    <s v="Lakewood"/>
    <x v="24"/>
    <n v="44107"/>
    <x v="3"/>
    <s v="OFF-AR-10001662"/>
    <x v="1"/>
    <x v="6"/>
    <x v="448"/>
    <x v="5692"/>
    <n v="9"/>
    <n v="0.2"/>
    <x v="6920"/>
    <x v="3"/>
    <x v="0"/>
    <n v="0.5"/>
    <n v="0.05"/>
  </r>
  <r>
    <x v="8970"/>
    <s v="CA-2019-157469"/>
    <x v="574"/>
    <d v="2019-12-07T00:00:00"/>
    <s v="Standard Class"/>
    <s v="ES-14080"/>
    <x v="20"/>
    <x v="1"/>
    <x v="0"/>
    <s v="Lakewood"/>
    <x v="24"/>
    <n v="44107"/>
    <x v="3"/>
    <s v="TEC-PH-10004531"/>
    <x v="2"/>
    <x v="7"/>
    <x v="1404"/>
    <x v="5693"/>
    <n v="2"/>
    <n v="0.4"/>
    <x v="6921"/>
    <x v="3"/>
    <x v="0"/>
    <n v="0.5"/>
    <n v="0.05"/>
  </r>
  <r>
    <x v="8971"/>
    <s v="CA-2019-122308"/>
    <x v="668"/>
    <d v="2019-03-28T00:00:00"/>
    <s v="Standard Class"/>
    <s v="MV-17485"/>
    <x v="597"/>
    <x v="0"/>
    <x v="0"/>
    <s v="New York City"/>
    <x v="15"/>
    <n v="10011"/>
    <x v="3"/>
    <s v="FUR-CH-10000665"/>
    <x v="0"/>
    <x v="1"/>
    <x v="662"/>
    <x v="2659"/>
    <n v="2"/>
    <n v="0.1"/>
    <x v="3018"/>
    <x v="3"/>
    <x v="0"/>
    <n v="1"/>
    <n v="6.6666666666666666E-2"/>
  </r>
  <r>
    <x v="8972"/>
    <s v="US-2016-149034"/>
    <x v="84"/>
    <d v="2016-11-21T00:00:00"/>
    <s v="First Class"/>
    <s v="RD-19900"/>
    <x v="76"/>
    <x v="0"/>
    <x v="0"/>
    <s v="Philadelphia"/>
    <x v="9"/>
    <n v="19120"/>
    <x v="3"/>
    <s v="TEC-AC-10003023"/>
    <x v="2"/>
    <x v="11"/>
    <x v="1079"/>
    <x v="5694"/>
    <n v="1"/>
    <n v="0.2"/>
    <x v="6922"/>
    <x v="3"/>
    <x v="0"/>
    <n v="1"/>
    <n v="4.7619047619047616E-2"/>
  </r>
  <r>
    <x v="8973"/>
    <s v="CA-2019-159226"/>
    <x v="1016"/>
    <d v="2019-04-27T00:00:00"/>
    <s v="Second Class"/>
    <s v="RL-19615"/>
    <x v="210"/>
    <x v="0"/>
    <x v="0"/>
    <s v="Los Angeles"/>
    <x v="1"/>
    <n v="90008"/>
    <x v="1"/>
    <s v="FUR-BO-10004709"/>
    <x v="0"/>
    <x v="0"/>
    <x v="266"/>
    <x v="5695"/>
    <n v="7"/>
    <n v="0.15"/>
    <x v="6923"/>
    <x v="1"/>
    <x v="0"/>
    <n v="1"/>
    <n v="4.1666666666666664E-2"/>
  </r>
  <r>
    <x v="8974"/>
    <s v="CA-2019-156622"/>
    <x v="51"/>
    <d v="2019-11-26T00:00:00"/>
    <s v="First Class"/>
    <s v="JP-15460"/>
    <x v="687"/>
    <x v="1"/>
    <x v="0"/>
    <s v="Dallas"/>
    <x v="5"/>
    <n v="75220"/>
    <x v="2"/>
    <s v="OFF-PA-10000477"/>
    <x v="1"/>
    <x v="10"/>
    <x v="1270"/>
    <x v="1590"/>
    <n v="7"/>
    <n v="0.2"/>
    <x v="1683"/>
    <x v="2"/>
    <x v="0"/>
    <n v="0.25"/>
    <n v="6.6666666666666666E-2"/>
  </r>
  <r>
    <x v="8975"/>
    <s v="CA-2019-156622"/>
    <x v="51"/>
    <d v="2019-11-26T00:00:00"/>
    <s v="First Class"/>
    <s v="JP-15460"/>
    <x v="687"/>
    <x v="1"/>
    <x v="0"/>
    <s v="Dallas"/>
    <x v="5"/>
    <n v="75220"/>
    <x v="2"/>
    <s v="OFF-PA-10002923"/>
    <x v="1"/>
    <x v="10"/>
    <x v="1426"/>
    <x v="128"/>
    <n v="2"/>
    <n v="0.2"/>
    <x v="130"/>
    <x v="2"/>
    <x v="0"/>
    <n v="0.25"/>
    <n v="6.6666666666666666E-2"/>
  </r>
  <r>
    <x v="8976"/>
    <s v="CA-2019-156622"/>
    <x v="51"/>
    <d v="2019-11-26T00:00:00"/>
    <s v="First Class"/>
    <s v="JP-15460"/>
    <x v="687"/>
    <x v="1"/>
    <x v="0"/>
    <s v="Dallas"/>
    <x v="5"/>
    <n v="75220"/>
    <x v="2"/>
    <s v="FUR-TA-10003008"/>
    <x v="0"/>
    <x v="3"/>
    <x v="955"/>
    <x v="5696"/>
    <n v="1"/>
    <n v="0.3"/>
    <x v="6924"/>
    <x v="2"/>
    <x v="0"/>
    <n v="0.25"/>
    <n v="6.6666666666666666E-2"/>
  </r>
  <r>
    <x v="8977"/>
    <s v="CA-2019-156622"/>
    <x v="51"/>
    <d v="2019-11-26T00:00:00"/>
    <s v="First Class"/>
    <s v="JP-15460"/>
    <x v="687"/>
    <x v="1"/>
    <x v="0"/>
    <s v="Dallas"/>
    <x v="5"/>
    <n v="75220"/>
    <x v="2"/>
    <s v="OFF-BI-10003707"/>
    <x v="1"/>
    <x v="8"/>
    <x v="784"/>
    <x v="5697"/>
    <n v="2"/>
    <n v="0.8"/>
    <x v="6925"/>
    <x v="2"/>
    <x v="0"/>
    <n v="0.25"/>
    <n v="6.6666666666666666E-2"/>
  </r>
  <r>
    <x v="8978"/>
    <s v="CA-2016-119529"/>
    <x v="935"/>
    <d v="2016-11-05T00:00:00"/>
    <s v="Second Class"/>
    <s v="DM-13345"/>
    <x v="664"/>
    <x v="1"/>
    <x v="0"/>
    <s v="Orange"/>
    <x v="30"/>
    <n v="7050"/>
    <x v="3"/>
    <s v="OFF-BI-10000546"/>
    <x v="1"/>
    <x v="8"/>
    <x v="614"/>
    <x v="1784"/>
    <n v="2"/>
    <n v="0"/>
    <x v="2167"/>
    <x v="3"/>
    <x v="0"/>
    <n v="1"/>
    <n v="7.6923076923076927E-2"/>
  </r>
  <r>
    <x v="8979"/>
    <s v="CA-2017-150413"/>
    <x v="324"/>
    <d v="2017-10-24T00:00:00"/>
    <s v="Second Class"/>
    <s v="CS-11860"/>
    <x v="750"/>
    <x v="0"/>
    <x v="0"/>
    <s v="Dallas"/>
    <x v="5"/>
    <n v="75220"/>
    <x v="2"/>
    <s v="OFF-BI-10000404"/>
    <x v="1"/>
    <x v="8"/>
    <x v="481"/>
    <x v="5698"/>
    <n v="1"/>
    <n v="0.8"/>
    <x v="6926"/>
    <x v="2"/>
    <x v="0"/>
    <n v="1"/>
    <n v="0.14285714285714285"/>
  </r>
  <r>
    <x v="8980"/>
    <s v="CA-2016-108182"/>
    <x v="644"/>
    <d v="2016-02-10T00:00:00"/>
    <s v="Second Class"/>
    <s v="DL-13315"/>
    <x v="111"/>
    <x v="0"/>
    <x v="0"/>
    <s v="Romeoville"/>
    <x v="10"/>
    <n v="60441"/>
    <x v="2"/>
    <s v="OFF-BI-10001196"/>
    <x v="1"/>
    <x v="8"/>
    <x v="1390"/>
    <x v="5699"/>
    <n v="2"/>
    <n v="0.8"/>
    <x v="6927"/>
    <x v="2"/>
    <x v="0"/>
    <n v="1"/>
    <n v="5.8823529411764705E-2"/>
  </r>
  <r>
    <x v="8981"/>
    <s v="CA-2018-110898"/>
    <x v="1193"/>
    <d v="2018-03-12T00:00:00"/>
    <s v="Standard Class"/>
    <s v="LC-16870"/>
    <x v="48"/>
    <x v="0"/>
    <x v="0"/>
    <s v="Chicago"/>
    <x v="10"/>
    <n v="60623"/>
    <x v="2"/>
    <s v="OFF-AP-10001626"/>
    <x v="1"/>
    <x v="9"/>
    <x v="1025"/>
    <x v="5700"/>
    <n v="3"/>
    <n v="0.8"/>
    <x v="6928"/>
    <x v="2"/>
    <x v="0"/>
    <n v="0.25"/>
    <n v="3.3333333333333333E-2"/>
  </r>
  <r>
    <x v="8982"/>
    <s v="CA-2018-110898"/>
    <x v="1193"/>
    <d v="2018-03-12T00:00:00"/>
    <s v="Standard Class"/>
    <s v="LC-16870"/>
    <x v="48"/>
    <x v="0"/>
    <x v="0"/>
    <s v="Chicago"/>
    <x v="10"/>
    <n v="60623"/>
    <x v="2"/>
    <s v="OFF-BI-10004656"/>
    <x v="1"/>
    <x v="8"/>
    <x v="864"/>
    <x v="5701"/>
    <n v="4"/>
    <n v="0.8"/>
    <x v="6929"/>
    <x v="2"/>
    <x v="0"/>
    <n v="0.25"/>
    <n v="3.3333333333333333E-2"/>
  </r>
  <r>
    <x v="8983"/>
    <s v="CA-2018-110898"/>
    <x v="1193"/>
    <d v="2018-03-12T00:00:00"/>
    <s v="Standard Class"/>
    <s v="LC-16870"/>
    <x v="48"/>
    <x v="0"/>
    <x v="0"/>
    <s v="Chicago"/>
    <x v="10"/>
    <n v="60623"/>
    <x v="2"/>
    <s v="FUR-FU-10003773"/>
    <x v="0"/>
    <x v="5"/>
    <x v="125"/>
    <x v="5702"/>
    <n v="5"/>
    <n v="0.6"/>
    <x v="6930"/>
    <x v="2"/>
    <x v="0"/>
    <n v="0.25"/>
    <n v="3.3333333333333333E-2"/>
  </r>
  <r>
    <x v="8984"/>
    <s v="CA-2018-110898"/>
    <x v="1193"/>
    <d v="2018-03-12T00:00:00"/>
    <s v="Standard Class"/>
    <s v="LC-16870"/>
    <x v="48"/>
    <x v="0"/>
    <x v="0"/>
    <s v="Chicago"/>
    <x v="10"/>
    <n v="60623"/>
    <x v="2"/>
    <s v="FUR-TA-10000849"/>
    <x v="0"/>
    <x v="3"/>
    <x v="1327"/>
    <x v="2044"/>
    <n v="2"/>
    <n v="0.5"/>
    <x v="2202"/>
    <x v="2"/>
    <x v="0"/>
    <n v="0.25"/>
    <n v="3.3333333333333333E-2"/>
  </r>
  <r>
    <x v="8985"/>
    <s v="CA-2017-123092"/>
    <x v="155"/>
    <d v="2017-12-07T00:00:00"/>
    <s v="Standard Class"/>
    <s v="JG-15115"/>
    <x v="161"/>
    <x v="0"/>
    <x v="0"/>
    <s v="Jacksonville"/>
    <x v="3"/>
    <n v="28540"/>
    <x v="0"/>
    <s v="FUR-FU-10000222"/>
    <x v="0"/>
    <x v="5"/>
    <x v="596"/>
    <x v="2540"/>
    <n v="3"/>
    <n v="0.2"/>
    <x v="6931"/>
    <x v="0"/>
    <x v="0"/>
    <n v="0.25"/>
    <n v="0.14285714285714285"/>
  </r>
  <r>
    <x v="8986"/>
    <s v="CA-2017-123092"/>
    <x v="155"/>
    <d v="2017-12-07T00:00:00"/>
    <s v="Standard Class"/>
    <s v="JG-15115"/>
    <x v="161"/>
    <x v="0"/>
    <x v="0"/>
    <s v="Jacksonville"/>
    <x v="3"/>
    <n v="28540"/>
    <x v="0"/>
    <s v="OFF-BI-10001718"/>
    <x v="1"/>
    <x v="8"/>
    <x v="1225"/>
    <x v="5703"/>
    <n v="5"/>
    <n v="0.7"/>
    <x v="6932"/>
    <x v="0"/>
    <x v="0"/>
    <n v="0.25"/>
    <n v="0.14285714285714285"/>
  </r>
  <r>
    <x v="8987"/>
    <s v="CA-2017-123092"/>
    <x v="155"/>
    <d v="2017-12-07T00:00:00"/>
    <s v="Standard Class"/>
    <s v="JG-15115"/>
    <x v="161"/>
    <x v="0"/>
    <x v="0"/>
    <s v="Jacksonville"/>
    <x v="3"/>
    <n v="28540"/>
    <x v="0"/>
    <s v="TEC-PH-10001700"/>
    <x v="2"/>
    <x v="7"/>
    <x v="195"/>
    <x v="554"/>
    <n v="2"/>
    <n v="0.2"/>
    <x v="563"/>
    <x v="0"/>
    <x v="0"/>
    <n v="0.25"/>
    <n v="0.14285714285714285"/>
  </r>
  <r>
    <x v="8988"/>
    <s v="CA-2017-123092"/>
    <x v="155"/>
    <d v="2017-12-07T00:00:00"/>
    <s v="Standard Class"/>
    <s v="JG-15115"/>
    <x v="161"/>
    <x v="0"/>
    <x v="0"/>
    <s v="Jacksonville"/>
    <x v="3"/>
    <n v="28540"/>
    <x v="0"/>
    <s v="OFF-AR-10004078"/>
    <x v="1"/>
    <x v="6"/>
    <x v="512"/>
    <x v="564"/>
    <n v="2"/>
    <n v="0.2"/>
    <x v="573"/>
    <x v="0"/>
    <x v="0"/>
    <n v="0.25"/>
    <n v="0.14285714285714285"/>
  </r>
  <r>
    <x v="8989"/>
    <s v="US-2017-128587"/>
    <x v="100"/>
    <d v="2017-12-30T00:00:00"/>
    <s v="Standard Class"/>
    <s v="HM-14860"/>
    <x v="447"/>
    <x v="1"/>
    <x v="0"/>
    <s v="Springfield"/>
    <x v="25"/>
    <n v="65807"/>
    <x v="2"/>
    <s v="FUR-FU-10003026"/>
    <x v="0"/>
    <x v="5"/>
    <x v="1564"/>
    <x v="390"/>
    <n v="2"/>
    <n v="0"/>
    <x v="6933"/>
    <x v="2"/>
    <x v="0"/>
    <n v="0.5"/>
    <n v="0.05"/>
  </r>
  <r>
    <x v="8990"/>
    <s v="US-2017-128587"/>
    <x v="100"/>
    <d v="2017-12-30T00:00:00"/>
    <s v="Standard Class"/>
    <s v="HM-14860"/>
    <x v="447"/>
    <x v="1"/>
    <x v="0"/>
    <s v="Springfield"/>
    <x v="25"/>
    <n v="65807"/>
    <x v="2"/>
    <s v="TEC-CO-10003763"/>
    <x v="2"/>
    <x v="16"/>
    <x v="1279"/>
    <x v="980"/>
    <n v="7"/>
    <n v="0"/>
    <x v="6934"/>
    <x v="2"/>
    <x v="0"/>
    <n v="0.5"/>
    <n v="0.05"/>
  </r>
  <r>
    <x v="8991"/>
    <s v="US-2019-139577"/>
    <x v="172"/>
    <d v="2019-10-06T00:00:00"/>
    <s v="Standard Class"/>
    <s v="TN-21040"/>
    <x v="184"/>
    <x v="2"/>
    <x v="0"/>
    <s v="San Francisco"/>
    <x v="1"/>
    <n v="94110"/>
    <x v="1"/>
    <s v="TEC-AC-10004708"/>
    <x v="2"/>
    <x v="11"/>
    <x v="341"/>
    <x v="5704"/>
    <n v="5"/>
    <n v="0"/>
    <x v="6935"/>
    <x v="1"/>
    <x v="0"/>
    <n v="1"/>
    <n v="8.3333333333333329E-2"/>
  </r>
  <r>
    <x v="8992"/>
    <s v="CA-2019-159100"/>
    <x v="524"/>
    <d v="2019-10-21T00:00:00"/>
    <s v="Standard Class"/>
    <s v="VP-21760"/>
    <x v="778"/>
    <x v="1"/>
    <x v="0"/>
    <s v="Columbia"/>
    <x v="18"/>
    <n v="38401"/>
    <x v="0"/>
    <s v="TEC-AC-10003499"/>
    <x v="2"/>
    <x v="11"/>
    <x v="103"/>
    <x v="5183"/>
    <n v="2"/>
    <n v="0.2"/>
    <x v="6397"/>
    <x v="0"/>
    <x v="0"/>
    <n v="0.5"/>
    <n v="7.1428571428571425E-2"/>
  </r>
  <r>
    <x v="8993"/>
    <s v="CA-2019-159100"/>
    <x v="524"/>
    <d v="2019-10-21T00:00:00"/>
    <s v="Standard Class"/>
    <s v="VP-21760"/>
    <x v="778"/>
    <x v="1"/>
    <x v="0"/>
    <s v="Columbia"/>
    <x v="18"/>
    <n v="38401"/>
    <x v="0"/>
    <s v="FUR-TA-10001950"/>
    <x v="0"/>
    <x v="3"/>
    <x v="1284"/>
    <x v="5705"/>
    <n v="7"/>
    <n v="0.4"/>
    <x v="6936"/>
    <x v="0"/>
    <x v="0"/>
    <n v="0.5"/>
    <n v="7.1428571428571425E-2"/>
  </r>
  <r>
    <x v="8994"/>
    <s v="CA-2016-109043"/>
    <x v="860"/>
    <d v="2016-08-17T00:00:00"/>
    <s v="First Class"/>
    <s v="CS-12355"/>
    <x v="394"/>
    <x v="0"/>
    <x v="0"/>
    <s v="Hollywood"/>
    <x v="2"/>
    <n v="33021"/>
    <x v="0"/>
    <s v="OFF-PA-10000312"/>
    <x v="1"/>
    <x v="10"/>
    <x v="1829"/>
    <x v="5566"/>
    <n v="5"/>
    <n v="0.2"/>
    <x v="6752"/>
    <x v="0"/>
    <x v="0"/>
    <n v="0.5"/>
    <n v="4.5454545454545456E-2"/>
  </r>
  <r>
    <x v="8995"/>
    <s v="CA-2016-109043"/>
    <x v="860"/>
    <d v="2016-08-17T00:00:00"/>
    <s v="First Class"/>
    <s v="CS-12355"/>
    <x v="394"/>
    <x v="0"/>
    <x v="0"/>
    <s v="Hollywood"/>
    <x v="2"/>
    <n v="33021"/>
    <x v="0"/>
    <s v="OFF-AP-10004708"/>
    <x v="1"/>
    <x v="9"/>
    <x v="513"/>
    <x v="5706"/>
    <n v="5"/>
    <n v="0.2"/>
    <x v="6937"/>
    <x v="0"/>
    <x v="0"/>
    <n v="0.5"/>
    <n v="4.5454545454545456E-2"/>
  </r>
  <r>
    <x v="8996"/>
    <s v="US-2019-116491"/>
    <x v="343"/>
    <d v="2019-11-13T00:00:00"/>
    <s v="First Class"/>
    <s v="PG-18820"/>
    <x v="310"/>
    <x v="0"/>
    <x v="0"/>
    <s v="Dallas"/>
    <x v="5"/>
    <n v="75081"/>
    <x v="2"/>
    <s v="TEC-PH-10004531"/>
    <x v="2"/>
    <x v="7"/>
    <x v="721"/>
    <x v="5707"/>
    <n v="2"/>
    <n v="0.2"/>
    <x v="6938"/>
    <x v="2"/>
    <x v="0"/>
    <n v="1"/>
    <n v="3.8461538461538464E-2"/>
  </r>
  <r>
    <x v="8997"/>
    <s v="CA-2019-122763"/>
    <x v="177"/>
    <d v="2019-03-20T00:00:00"/>
    <s v="Same Day"/>
    <s v="HG-14845"/>
    <x v="668"/>
    <x v="0"/>
    <x v="0"/>
    <s v="Houston"/>
    <x v="5"/>
    <n v="77041"/>
    <x v="2"/>
    <s v="OFF-PA-10000474"/>
    <x v="1"/>
    <x v="10"/>
    <x v="33"/>
    <x v="3987"/>
    <n v="2"/>
    <n v="0.2"/>
    <x v="4608"/>
    <x v="2"/>
    <x v="0"/>
    <n v="0.5"/>
    <n v="0.1"/>
  </r>
  <r>
    <x v="8998"/>
    <s v="CA-2019-122763"/>
    <x v="177"/>
    <d v="2019-03-20T00:00:00"/>
    <s v="Same Day"/>
    <s v="HG-14845"/>
    <x v="668"/>
    <x v="0"/>
    <x v="0"/>
    <s v="Houston"/>
    <x v="5"/>
    <n v="77041"/>
    <x v="2"/>
    <s v="OFF-PA-10002377"/>
    <x v="1"/>
    <x v="10"/>
    <x v="127"/>
    <x v="5708"/>
    <n v="7"/>
    <n v="0.2"/>
    <x v="6939"/>
    <x v="2"/>
    <x v="0"/>
    <n v="0.5"/>
    <n v="0.1"/>
  </r>
  <r>
    <x v="8999"/>
    <s v="CA-2019-137785"/>
    <x v="726"/>
    <d v="2019-05-17T00:00:00"/>
    <s v="Standard Class"/>
    <s v="MH-18115"/>
    <x v="414"/>
    <x v="2"/>
    <x v="0"/>
    <s v="Philadelphia"/>
    <x v="9"/>
    <n v="19140"/>
    <x v="3"/>
    <s v="FUR-CH-10001482"/>
    <x v="0"/>
    <x v="1"/>
    <x v="541"/>
    <x v="4237"/>
    <n v="5"/>
    <n v="0.3"/>
    <x v="6940"/>
    <x v="3"/>
    <x v="0"/>
    <n v="1"/>
    <n v="4.5454545454545456E-2"/>
  </r>
  <r>
    <x v="9000"/>
    <s v="CA-2016-133389"/>
    <x v="169"/>
    <d v="2016-06-22T00:00:00"/>
    <s v="Same Day"/>
    <s v="TB-21280"/>
    <x v="509"/>
    <x v="0"/>
    <x v="0"/>
    <s v="Phoenix"/>
    <x v="16"/>
    <n v="85023"/>
    <x v="1"/>
    <s v="OFF-BI-10001553"/>
    <x v="1"/>
    <x v="8"/>
    <x v="1302"/>
    <x v="2281"/>
    <n v="3"/>
    <n v="0.7"/>
    <x v="2466"/>
    <x v="1"/>
    <x v="0"/>
    <n v="1"/>
    <n v="9.0909090909090912E-2"/>
  </r>
  <r>
    <x v="9001"/>
    <s v="CA-2016-103807"/>
    <x v="266"/>
    <d v="2016-12-09T00:00:00"/>
    <s v="Standard Class"/>
    <s v="EM-13825"/>
    <x v="605"/>
    <x v="1"/>
    <x v="0"/>
    <s v="Sandy Springs"/>
    <x v="32"/>
    <n v="30328"/>
    <x v="0"/>
    <s v="TEC-AC-10000199"/>
    <x v="2"/>
    <x v="11"/>
    <x v="1618"/>
    <x v="5709"/>
    <n v="1"/>
    <n v="0"/>
    <x v="6941"/>
    <x v="0"/>
    <x v="0"/>
    <n v="0.5"/>
    <n v="6.25E-2"/>
  </r>
  <r>
    <x v="9002"/>
    <s v="CA-2016-103807"/>
    <x v="266"/>
    <d v="2016-12-09T00:00:00"/>
    <s v="Standard Class"/>
    <s v="EM-13825"/>
    <x v="605"/>
    <x v="1"/>
    <x v="0"/>
    <s v="Sandy Springs"/>
    <x v="32"/>
    <n v="30328"/>
    <x v="0"/>
    <s v="OFF-PA-10002195"/>
    <x v="1"/>
    <x v="10"/>
    <x v="726"/>
    <x v="597"/>
    <n v="3"/>
    <n v="0"/>
    <x v="6942"/>
    <x v="0"/>
    <x v="0"/>
    <n v="0.5"/>
    <n v="6.25E-2"/>
  </r>
  <r>
    <x v="9003"/>
    <s v="CA-2017-102855"/>
    <x v="57"/>
    <d v="2017-04-06T00:00:00"/>
    <s v="Same Day"/>
    <s v="JF-15415"/>
    <x v="226"/>
    <x v="0"/>
    <x v="0"/>
    <s v="Spokane"/>
    <x v="4"/>
    <n v="99207"/>
    <x v="1"/>
    <s v="TEC-AC-10001767"/>
    <x v="2"/>
    <x v="11"/>
    <x v="97"/>
    <x v="5710"/>
    <n v="6"/>
    <n v="0"/>
    <x v="6943"/>
    <x v="1"/>
    <x v="0"/>
    <n v="0.5"/>
    <n v="7.1428571428571425E-2"/>
  </r>
  <r>
    <x v="9004"/>
    <s v="CA-2017-102855"/>
    <x v="57"/>
    <d v="2017-04-06T00:00:00"/>
    <s v="Same Day"/>
    <s v="JF-15415"/>
    <x v="226"/>
    <x v="0"/>
    <x v="0"/>
    <s v="Spokane"/>
    <x v="4"/>
    <n v="99207"/>
    <x v="1"/>
    <s v="OFF-AR-10002467"/>
    <x v="1"/>
    <x v="6"/>
    <x v="1690"/>
    <x v="5711"/>
    <n v="8"/>
    <n v="0"/>
    <x v="6944"/>
    <x v="1"/>
    <x v="0"/>
    <n v="0.5"/>
    <n v="7.1428571428571425E-2"/>
  </r>
  <r>
    <x v="9005"/>
    <s v="CA-2019-107825"/>
    <x v="551"/>
    <d v="2019-11-18T00:00:00"/>
    <s v="Same Day"/>
    <s v="NB-18655"/>
    <x v="240"/>
    <x v="1"/>
    <x v="0"/>
    <s v="Milwaukee"/>
    <x v="6"/>
    <n v="53209"/>
    <x v="2"/>
    <s v="OFF-ST-10001321"/>
    <x v="1"/>
    <x v="4"/>
    <x v="421"/>
    <x v="451"/>
    <n v="6"/>
    <n v="0"/>
    <x v="462"/>
    <x v="2"/>
    <x v="1"/>
    <n v="0.25"/>
    <n v="5.8823529411764705E-2"/>
  </r>
  <r>
    <x v="9006"/>
    <s v="CA-2019-107825"/>
    <x v="551"/>
    <d v="2019-11-18T00:00:00"/>
    <s v="Same Day"/>
    <s v="NB-18655"/>
    <x v="240"/>
    <x v="1"/>
    <x v="0"/>
    <s v="Milwaukee"/>
    <x v="6"/>
    <n v="53209"/>
    <x v="2"/>
    <s v="OFF-ST-10000777"/>
    <x v="1"/>
    <x v="4"/>
    <x v="117"/>
    <x v="5712"/>
    <n v="1"/>
    <n v="0"/>
    <x v="6945"/>
    <x v="2"/>
    <x v="1"/>
    <n v="0.25"/>
    <n v="5.8823529411764705E-2"/>
  </r>
  <r>
    <x v="9007"/>
    <s v="CA-2019-107825"/>
    <x v="551"/>
    <d v="2019-11-18T00:00:00"/>
    <s v="Same Day"/>
    <s v="NB-18655"/>
    <x v="240"/>
    <x v="1"/>
    <x v="0"/>
    <s v="Milwaukee"/>
    <x v="6"/>
    <n v="53209"/>
    <x v="2"/>
    <s v="OFF-LA-10003720"/>
    <x v="1"/>
    <x v="2"/>
    <x v="1636"/>
    <x v="1576"/>
    <n v="2"/>
    <n v="0"/>
    <x v="1666"/>
    <x v="2"/>
    <x v="1"/>
    <n v="0.25"/>
    <n v="5.8823529411764705E-2"/>
  </r>
  <r>
    <x v="9008"/>
    <s v="CA-2019-107825"/>
    <x v="551"/>
    <d v="2019-11-18T00:00:00"/>
    <s v="Same Day"/>
    <s v="NB-18655"/>
    <x v="240"/>
    <x v="1"/>
    <x v="0"/>
    <s v="Milwaukee"/>
    <x v="6"/>
    <n v="53209"/>
    <x v="2"/>
    <s v="FUR-FU-10000206"/>
    <x v="0"/>
    <x v="5"/>
    <x v="397"/>
    <x v="5713"/>
    <n v="2"/>
    <n v="0"/>
    <x v="6946"/>
    <x v="2"/>
    <x v="1"/>
    <n v="0.25"/>
    <n v="5.8823529411764705E-2"/>
  </r>
  <r>
    <x v="9009"/>
    <s v="CA-2019-106047"/>
    <x v="1209"/>
    <d v="2019-07-18T00:00:00"/>
    <s v="Standard Class"/>
    <s v="CS-11860"/>
    <x v="750"/>
    <x v="0"/>
    <x v="0"/>
    <s v="Fairfield"/>
    <x v="24"/>
    <n v="45014"/>
    <x v="3"/>
    <s v="OFF-PA-10000791"/>
    <x v="1"/>
    <x v="10"/>
    <x v="1433"/>
    <x v="5714"/>
    <n v="1"/>
    <n v="0.2"/>
    <x v="6947"/>
    <x v="3"/>
    <x v="0"/>
    <n v="1"/>
    <n v="0.14285714285714285"/>
  </r>
  <r>
    <x v="9010"/>
    <s v="CA-2019-127803"/>
    <x v="240"/>
    <d v="2019-05-23T00:00:00"/>
    <s v="Standard Class"/>
    <s v="ND-18460"/>
    <x v="540"/>
    <x v="1"/>
    <x v="0"/>
    <s v="Huntsville"/>
    <x v="19"/>
    <n v="35810"/>
    <x v="0"/>
    <s v="OFF-BI-10001787"/>
    <x v="1"/>
    <x v="8"/>
    <x v="1491"/>
    <x v="5715"/>
    <n v="4"/>
    <n v="0"/>
    <x v="6948"/>
    <x v="0"/>
    <x v="0"/>
    <n v="1"/>
    <n v="0.125"/>
  </r>
  <r>
    <x v="9011"/>
    <s v="CA-2017-137071"/>
    <x v="139"/>
    <d v="2017-12-21T00:00:00"/>
    <s v="First Class"/>
    <s v="ED-13885"/>
    <x v="525"/>
    <x v="2"/>
    <x v="0"/>
    <s v="Houston"/>
    <x v="5"/>
    <n v="77036"/>
    <x v="2"/>
    <s v="TEC-AC-10004353"/>
    <x v="2"/>
    <x v="11"/>
    <x v="724"/>
    <x v="4649"/>
    <n v="2"/>
    <n v="0.2"/>
    <x v="5510"/>
    <x v="2"/>
    <x v="0"/>
    <n v="1"/>
    <n v="7.1428571428571425E-2"/>
  </r>
  <r>
    <x v="9012"/>
    <s v="CA-2018-121447"/>
    <x v="823"/>
    <d v="2018-02-22T00:00:00"/>
    <s v="First Class"/>
    <s v="EA-14035"/>
    <x v="105"/>
    <x v="1"/>
    <x v="0"/>
    <s v="New York City"/>
    <x v="15"/>
    <n v="10011"/>
    <x v="3"/>
    <s v="FUR-FU-10001861"/>
    <x v="0"/>
    <x v="5"/>
    <x v="275"/>
    <x v="5716"/>
    <n v="7"/>
    <n v="0"/>
    <x v="6949"/>
    <x v="3"/>
    <x v="0"/>
    <n v="1"/>
    <n v="0.04"/>
  </r>
  <r>
    <x v="9013"/>
    <s v="CA-2019-143084"/>
    <x v="257"/>
    <d v="2019-03-22T00:00:00"/>
    <s v="Standard Class"/>
    <s v="BP-11050"/>
    <x v="771"/>
    <x v="1"/>
    <x v="0"/>
    <s v="Los Angeles"/>
    <x v="1"/>
    <n v="90008"/>
    <x v="1"/>
    <s v="OFF-AR-10002766"/>
    <x v="1"/>
    <x v="6"/>
    <x v="1050"/>
    <x v="2255"/>
    <n v="5"/>
    <n v="0"/>
    <x v="6824"/>
    <x v="1"/>
    <x v="1"/>
    <n v="0.5"/>
    <n v="0.14285714285714285"/>
  </r>
  <r>
    <x v="9014"/>
    <s v="CA-2019-143084"/>
    <x v="257"/>
    <d v="2019-03-22T00:00:00"/>
    <s v="Standard Class"/>
    <s v="BP-11050"/>
    <x v="771"/>
    <x v="1"/>
    <x v="0"/>
    <s v="Los Angeles"/>
    <x v="1"/>
    <n v="90008"/>
    <x v="1"/>
    <s v="OFF-EN-10003072"/>
    <x v="1"/>
    <x v="12"/>
    <x v="775"/>
    <x v="5717"/>
    <n v="5"/>
    <n v="0"/>
    <x v="6950"/>
    <x v="1"/>
    <x v="1"/>
    <n v="0.5"/>
    <n v="0.14285714285714285"/>
  </r>
  <r>
    <x v="9015"/>
    <s v="CA-2018-131639"/>
    <x v="907"/>
    <d v="2018-12-23T00:00:00"/>
    <s v="Standard Class"/>
    <s v="NS-18640"/>
    <x v="374"/>
    <x v="1"/>
    <x v="0"/>
    <s v="Carlsbad"/>
    <x v="27"/>
    <n v="88220"/>
    <x v="1"/>
    <s v="OFF-BI-10001636"/>
    <x v="1"/>
    <x v="8"/>
    <x v="674"/>
    <x v="5718"/>
    <n v="2"/>
    <n v="0.2"/>
    <x v="6951"/>
    <x v="1"/>
    <x v="0"/>
    <n v="0.5"/>
    <n v="3.8461538461538464E-2"/>
  </r>
  <r>
    <x v="9016"/>
    <s v="CA-2018-131639"/>
    <x v="907"/>
    <d v="2018-12-23T00:00:00"/>
    <s v="Standard Class"/>
    <s v="NS-18640"/>
    <x v="374"/>
    <x v="1"/>
    <x v="0"/>
    <s v="Carlsbad"/>
    <x v="27"/>
    <n v="88220"/>
    <x v="1"/>
    <s v="OFF-BI-10000948"/>
    <x v="1"/>
    <x v="8"/>
    <x v="1382"/>
    <x v="5719"/>
    <n v="1"/>
    <n v="0.2"/>
    <x v="6952"/>
    <x v="1"/>
    <x v="0"/>
    <n v="0.5"/>
    <n v="3.8461538461538464E-2"/>
  </r>
  <r>
    <x v="9017"/>
    <s v="CA-2018-161361"/>
    <x v="253"/>
    <d v="2018-03-28T00:00:00"/>
    <s v="Second Class"/>
    <s v="MV-17485"/>
    <x v="597"/>
    <x v="0"/>
    <x v="0"/>
    <s v="Pocatello"/>
    <x v="45"/>
    <n v="83201"/>
    <x v="1"/>
    <s v="OFF-PA-10001838"/>
    <x v="1"/>
    <x v="10"/>
    <x v="1008"/>
    <x v="4634"/>
    <n v="3"/>
    <n v="0"/>
    <x v="5906"/>
    <x v="1"/>
    <x v="0"/>
    <n v="0.5"/>
    <n v="6.6666666666666666E-2"/>
  </r>
  <r>
    <x v="9018"/>
    <s v="CA-2018-161361"/>
    <x v="253"/>
    <d v="2018-03-28T00:00:00"/>
    <s v="Second Class"/>
    <s v="MV-17485"/>
    <x v="597"/>
    <x v="0"/>
    <x v="0"/>
    <s v="Pocatello"/>
    <x v="45"/>
    <n v="83201"/>
    <x v="1"/>
    <s v="OFF-BI-10002215"/>
    <x v="1"/>
    <x v="8"/>
    <x v="20"/>
    <x v="342"/>
    <n v="3"/>
    <n v="0.2"/>
    <x v="6000"/>
    <x v="1"/>
    <x v="0"/>
    <n v="0.5"/>
    <n v="6.6666666666666666E-2"/>
  </r>
  <r>
    <x v="9019"/>
    <s v="CA-2016-100706"/>
    <x v="757"/>
    <d v="2016-12-18T00:00:00"/>
    <s v="Second Class"/>
    <s v="LE-16810"/>
    <x v="97"/>
    <x v="0"/>
    <x v="0"/>
    <s v="Springfield"/>
    <x v="17"/>
    <n v="22153"/>
    <x v="0"/>
    <s v="TEC-AC-10001314"/>
    <x v="2"/>
    <x v="11"/>
    <x v="952"/>
    <x v="2622"/>
    <n v="2"/>
    <n v="0"/>
    <x v="2888"/>
    <x v="0"/>
    <x v="0"/>
    <n v="0.5"/>
    <n v="0.1111111111111111"/>
  </r>
  <r>
    <x v="9020"/>
    <s v="CA-2016-100706"/>
    <x v="757"/>
    <d v="2016-12-18T00:00:00"/>
    <s v="Second Class"/>
    <s v="LE-16810"/>
    <x v="97"/>
    <x v="0"/>
    <x v="0"/>
    <s v="Springfield"/>
    <x v="17"/>
    <n v="22153"/>
    <x v="0"/>
    <s v="FUR-FU-10002268"/>
    <x v="0"/>
    <x v="5"/>
    <x v="869"/>
    <x v="2111"/>
    <n v="6"/>
    <n v="0"/>
    <x v="6953"/>
    <x v="0"/>
    <x v="0"/>
    <n v="0.5"/>
    <n v="0.1111111111111111"/>
  </r>
  <r>
    <x v="9021"/>
    <s v="CA-2017-129525"/>
    <x v="219"/>
    <d v="2017-11-20T00:00:00"/>
    <s v="Standard Class"/>
    <s v="VP-21760"/>
    <x v="778"/>
    <x v="1"/>
    <x v="0"/>
    <s v="Toledo"/>
    <x v="24"/>
    <n v="43615"/>
    <x v="3"/>
    <s v="OFF-BI-10002133"/>
    <x v="1"/>
    <x v="8"/>
    <x v="1147"/>
    <x v="5720"/>
    <n v="13"/>
    <n v="0.7"/>
    <x v="6954"/>
    <x v="3"/>
    <x v="0"/>
    <n v="1"/>
    <n v="7.1428571428571425E-2"/>
  </r>
  <r>
    <x v="9022"/>
    <s v="US-2018-141880"/>
    <x v="250"/>
    <d v="2018-08-23T00:00:00"/>
    <s v="First Class"/>
    <s v="TC-21475"/>
    <x v="679"/>
    <x v="2"/>
    <x v="0"/>
    <s v="Fort Collins"/>
    <x v="22"/>
    <n v="80525"/>
    <x v="1"/>
    <s v="FUR-FU-10001979"/>
    <x v="0"/>
    <x v="5"/>
    <x v="514"/>
    <x v="5721"/>
    <n v="3"/>
    <n v="0.2"/>
    <x v="6955"/>
    <x v="1"/>
    <x v="0"/>
    <n v="1"/>
    <n v="9.0909090909090912E-2"/>
  </r>
  <r>
    <x v="9023"/>
    <s v="CA-2017-165799"/>
    <x v="685"/>
    <d v="2017-07-02T00:00:00"/>
    <s v="First Class"/>
    <s v="SG-20470"/>
    <x v="495"/>
    <x v="0"/>
    <x v="0"/>
    <s v="New York City"/>
    <x v="15"/>
    <n v="10024"/>
    <x v="3"/>
    <s v="FUR-CH-10001482"/>
    <x v="0"/>
    <x v="1"/>
    <x v="541"/>
    <x v="5722"/>
    <n v="1"/>
    <n v="0.1"/>
    <x v="6956"/>
    <x v="3"/>
    <x v="0"/>
    <n v="1"/>
    <n v="7.1428571428571425E-2"/>
  </r>
  <r>
    <x v="9024"/>
    <s v="CA-2018-102127"/>
    <x v="190"/>
    <d v="2018-07-02T00:00:00"/>
    <s v="Standard Class"/>
    <s v="VP-21760"/>
    <x v="778"/>
    <x v="1"/>
    <x v="0"/>
    <s v="New York City"/>
    <x v="15"/>
    <n v="10035"/>
    <x v="3"/>
    <s v="TEC-AC-10002018"/>
    <x v="2"/>
    <x v="11"/>
    <x v="1683"/>
    <x v="5723"/>
    <n v="3"/>
    <n v="0"/>
    <x v="6957"/>
    <x v="3"/>
    <x v="0"/>
    <n v="0.33333333333333331"/>
    <n v="7.1428571428571425E-2"/>
  </r>
  <r>
    <x v="9025"/>
    <s v="CA-2018-102127"/>
    <x v="190"/>
    <d v="2018-07-02T00:00:00"/>
    <s v="Standard Class"/>
    <s v="VP-21760"/>
    <x v="778"/>
    <x v="1"/>
    <x v="0"/>
    <s v="New York City"/>
    <x v="15"/>
    <n v="10035"/>
    <x v="3"/>
    <s v="TEC-AC-10000397"/>
    <x v="2"/>
    <x v="11"/>
    <x v="1468"/>
    <x v="5724"/>
    <n v="4"/>
    <n v="0"/>
    <x v="6958"/>
    <x v="3"/>
    <x v="0"/>
    <n v="0.33333333333333331"/>
    <n v="7.1428571428571425E-2"/>
  </r>
  <r>
    <x v="9026"/>
    <s v="CA-2018-102127"/>
    <x v="190"/>
    <d v="2018-07-02T00:00:00"/>
    <s v="Standard Class"/>
    <s v="VP-21760"/>
    <x v="778"/>
    <x v="1"/>
    <x v="0"/>
    <s v="New York City"/>
    <x v="15"/>
    <n v="10035"/>
    <x v="3"/>
    <s v="FUR-FU-10003976"/>
    <x v="0"/>
    <x v="5"/>
    <x v="973"/>
    <x v="1265"/>
    <n v="3"/>
    <n v="0"/>
    <x v="1316"/>
    <x v="3"/>
    <x v="0"/>
    <n v="0.33333333333333331"/>
    <n v="7.1428571428571425E-2"/>
  </r>
  <r>
    <x v="9027"/>
    <s v="US-2018-152415"/>
    <x v="42"/>
    <d v="2018-09-22T00:00:00"/>
    <s v="Standard Class"/>
    <s v="PO-18865"/>
    <x v="22"/>
    <x v="0"/>
    <x v="0"/>
    <s v="Marlborough"/>
    <x v="31"/>
    <n v="1752"/>
    <x v="3"/>
    <s v="FUR-FU-10002597"/>
    <x v="0"/>
    <x v="5"/>
    <x v="627"/>
    <x v="1471"/>
    <n v="3"/>
    <n v="0"/>
    <x v="1550"/>
    <x v="3"/>
    <x v="0"/>
    <n v="0.5"/>
    <n v="7.6923076923076927E-2"/>
  </r>
  <r>
    <x v="9028"/>
    <s v="US-2018-152415"/>
    <x v="42"/>
    <d v="2018-09-22T00:00:00"/>
    <s v="Standard Class"/>
    <s v="PO-18865"/>
    <x v="22"/>
    <x v="0"/>
    <x v="0"/>
    <s v="Marlborough"/>
    <x v="31"/>
    <n v="1752"/>
    <x v="3"/>
    <s v="FUR-FU-10004864"/>
    <x v="0"/>
    <x v="5"/>
    <x v="441"/>
    <x v="1868"/>
    <n v="3"/>
    <n v="0"/>
    <x v="4996"/>
    <x v="3"/>
    <x v="0"/>
    <n v="0.5"/>
    <n v="7.6923076923076927E-2"/>
  </r>
  <r>
    <x v="9029"/>
    <s v="CA-2016-138198"/>
    <x v="667"/>
    <d v="2016-07-23T00:00:00"/>
    <s v="Standard Class"/>
    <s v="JL-15130"/>
    <x v="691"/>
    <x v="0"/>
    <x v="0"/>
    <s v="New Rochelle"/>
    <x v="15"/>
    <n v="10801"/>
    <x v="3"/>
    <s v="OFF-BI-10002103"/>
    <x v="1"/>
    <x v="8"/>
    <x v="530"/>
    <x v="1162"/>
    <n v="2"/>
    <n v="0.2"/>
    <x v="1206"/>
    <x v="3"/>
    <x v="0"/>
    <n v="1"/>
    <n v="8.3333333333333329E-2"/>
  </r>
  <r>
    <x v="9030"/>
    <s v="CA-2019-128041"/>
    <x v="853"/>
    <d v="2019-09-01T00:00:00"/>
    <s v="Same Day"/>
    <s v="RW-19540"/>
    <x v="459"/>
    <x v="1"/>
    <x v="0"/>
    <s v="Seattle"/>
    <x v="4"/>
    <n v="98103"/>
    <x v="1"/>
    <s v="OFF-AP-10001005"/>
    <x v="1"/>
    <x v="9"/>
    <x v="1140"/>
    <x v="5725"/>
    <n v="4"/>
    <n v="0"/>
    <x v="6959"/>
    <x v="1"/>
    <x v="0"/>
    <n v="0.5"/>
    <n v="4.3478260869565216E-2"/>
  </r>
  <r>
    <x v="9031"/>
    <s v="CA-2019-128041"/>
    <x v="853"/>
    <d v="2019-09-01T00:00:00"/>
    <s v="Same Day"/>
    <s v="RW-19540"/>
    <x v="459"/>
    <x v="1"/>
    <x v="0"/>
    <s v="Seattle"/>
    <x v="4"/>
    <n v="98103"/>
    <x v="1"/>
    <s v="FUR-TA-10002607"/>
    <x v="0"/>
    <x v="3"/>
    <x v="224"/>
    <x v="5726"/>
    <n v="4"/>
    <n v="0"/>
    <x v="6960"/>
    <x v="1"/>
    <x v="0"/>
    <n v="0.5"/>
    <n v="4.3478260869565216E-2"/>
  </r>
  <r>
    <x v="9032"/>
    <s v="CA-2019-105823"/>
    <x v="738"/>
    <d v="2019-06-26T00:00:00"/>
    <s v="Standard Class"/>
    <s v="RB-19465"/>
    <x v="46"/>
    <x v="2"/>
    <x v="0"/>
    <s v="Detroit"/>
    <x v="12"/>
    <n v="48227"/>
    <x v="2"/>
    <s v="FUR-CH-10000454"/>
    <x v="0"/>
    <x v="1"/>
    <x v="1"/>
    <x v="5727"/>
    <n v="2"/>
    <n v="0"/>
    <x v="4040"/>
    <x v="2"/>
    <x v="0"/>
    <n v="1"/>
    <n v="4.3478260869565216E-2"/>
  </r>
  <r>
    <x v="9033"/>
    <s v="CA-2016-152268"/>
    <x v="814"/>
    <d v="2016-09-07T00:00:00"/>
    <s v="Standard Class"/>
    <s v="SC-20095"/>
    <x v="183"/>
    <x v="0"/>
    <x v="0"/>
    <s v="Fayetteville"/>
    <x v="36"/>
    <n v="72701"/>
    <x v="0"/>
    <s v="OFF-BI-10001359"/>
    <x v="1"/>
    <x v="8"/>
    <x v="1162"/>
    <x v="1639"/>
    <n v="2"/>
    <n v="0"/>
    <x v="1736"/>
    <x v="0"/>
    <x v="0"/>
    <n v="1"/>
    <n v="4.5454545454545456E-2"/>
  </r>
  <r>
    <x v="9034"/>
    <s v="CA-2017-148873"/>
    <x v="486"/>
    <d v="2017-10-05T00:00:00"/>
    <s v="Standard Class"/>
    <s v="EM-13960"/>
    <x v="75"/>
    <x v="0"/>
    <x v="0"/>
    <s v="Quincy"/>
    <x v="10"/>
    <n v="62301"/>
    <x v="2"/>
    <s v="OFF-BI-10003196"/>
    <x v="1"/>
    <x v="8"/>
    <x v="1376"/>
    <x v="5728"/>
    <n v="4"/>
    <n v="0.8"/>
    <x v="6961"/>
    <x v="2"/>
    <x v="1"/>
    <n v="0.5"/>
    <n v="0.16666666666666666"/>
  </r>
  <r>
    <x v="9035"/>
    <s v="CA-2017-148873"/>
    <x v="486"/>
    <d v="2017-10-05T00:00:00"/>
    <s v="Standard Class"/>
    <s v="EM-13960"/>
    <x v="75"/>
    <x v="0"/>
    <x v="0"/>
    <s v="Quincy"/>
    <x v="10"/>
    <n v="62301"/>
    <x v="2"/>
    <s v="TEC-AC-10003657"/>
    <x v="2"/>
    <x v="11"/>
    <x v="152"/>
    <x v="5729"/>
    <n v="4"/>
    <n v="0.2"/>
    <x v="6962"/>
    <x v="2"/>
    <x v="1"/>
    <n v="0.5"/>
    <n v="0.16666666666666666"/>
  </r>
  <r>
    <x v="9036"/>
    <s v="CA-2017-166492"/>
    <x v="1003"/>
    <d v="2017-04-10T00:00:00"/>
    <s v="First Class"/>
    <s v="RP-19390"/>
    <x v="261"/>
    <x v="0"/>
    <x v="0"/>
    <s v="New York City"/>
    <x v="15"/>
    <n v="10035"/>
    <x v="3"/>
    <s v="OFF-PA-10002262"/>
    <x v="1"/>
    <x v="10"/>
    <x v="1001"/>
    <x v="243"/>
    <n v="4"/>
    <n v="0"/>
    <x v="245"/>
    <x v="3"/>
    <x v="0"/>
    <n v="0.5"/>
    <n v="0.04"/>
  </r>
  <r>
    <x v="9037"/>
    <s v="CA-2017-166492"/>
    <x v="1003"/>
    <d v="2017-04-10T00:00:00"/>
    <s v="First Class"/>
    <s v="RP-19390"/>
    <x v="261"/>
    <x v="0"/>
    <x v="0"/>
    <s v="New York City"/>
    <x v="15"/>
    <n v="10035"/>
    <x v="3"/>
    <s v="OFF-ST-10002214"/>
    <x v="1"/>
    <x v="4"/>
    <x v="1003"/>
    <x v="2433"/>
    <n v="2"/>
    <n v="0"/>
    <x v="2657"/>
    <x v="3"/>
    <x v="0"/>
    <n v="0.5"/>
    <n v="0.04"/>
  </r>
  <r>
    <x v="9038"/>
    <s v="CA-2019-157420"/>
    <x v="610"/>
    <d v="2019-11-21T00:00:00"/>
    <s v="Same Day"/>
    <s v="HZ-14950"/>
    <x v="521"/>
    <x v="0"/>
    <x v="0"/>
    <s v="Houston"/>
    <x v="5"/>
    <n v="77095"/>
    <x v="2"/>
    <s v="TEC-PH-10003555"/>
    <x v="2"/>
    <x v="7"/>
    <x v="462"/>
    <x v="498"/>
    <n v="3"/>
    <n v="0.2"/>
    <x v="510"/>
    <x v="2"/>
    <x v="0"/>
    <n v="1"/>
    <n v="0.16666666666666666"/>
  </r>
  <r>
    <x v="9039"/>
    <s v="CA-2018-117121"/>
    <x v="907"/>
    <d v="2018-12-21T00:00:00"/>
    <s v="Standard Class"/>
    <s v="AB-10105"/>
    <x v="455"/>
    <x v="0"/>
    <x v="0"/>
    <s v="Detroit"/>
    <x v="12"/>
    <n v="48205"/>
    <x v="2"/>
    <s v="OFF-BI-10000545"/>
    <x v="1"/>
    <x v="8"/>
    <x v="692"/>
    <x v="5730"/>
    <n v="13"/>
    <n v="0"/>
    <x v="6963"/>
    <x v="2"/>
    <x v="0"/>
    <n v="1"/>
    <n v="0.05"/>
  </r>
  <r>
    <x v="9040"/>
    <s v="CA-2016-138177"/>
    <x v="111"/>
    <d v="2016-09-24T00:00:00"/>
    <s v="Standard Class"/>
    <s v="ND-18460"/>
    <x v="540"/>
    <x v="1"/>
    <x v="0"/>
    <s v="Chandler"/>
    <x v="16"/>
    <n v="85224"/>
    <x v="1"/>
    <s v="FUR-TA-10004607"/>
    <x v="0"/>
    <x v="3"/>
    <x v="1104"/>
    <x v="5731"/>
    <n v="1"/>
    <n v="0.5"/>
    <x v="6964"/>
    <x v="1"/>
    <x v="0"/>
    <n v="1"/>
    <n v="0.125"/>
  </r>
  <r>
    <x v="9041"/>
    <s v="CA-2016-114335"/>
    <x v="450"/>
    <d v="2016-10-03T00:00:00"/>
    <s v="Standard Class"/>
    <s v="XP-21865"/>
    <x v="190"/>
    <x v="0"/>
    <x v="0"/>
    <s v="Hollywood"/>
    <x v="2"/>
    <n v="33021"/>
    <x v="0"/>
    <s v="FUR-FU-10000277"/>
    <x v="0"/>
    <x v="5"/>
    <x v="1795"/>
    <x v="5732"/>
    <n v="4"/>
    <n v="0.2"/>
    <x v="6965"/>
    <x v="0"/>
    <x v="0"/>
    <n v="1"/>
    <n v="3.5714285714285712E-2"/>
  </r>
  <r>
    <x v="9042"/>
    <s v="CA-2017-168760"/>
    <x v="357"/>
    <d v="2017-09-26T00:00:00"/>
    <s v="Second Class"/>
    <s v="MM-18280"/>
    <x v="152"/>
    <x v="1"/>
    <x v="0"/>
    <s v="Los Angeles"/>
    <x v="1"/>
    <n v="90049"/>
    <x v="1"/>
    <s v="OFF-AP-10004532"/>
    <x v="1"/>
    <x v="9"/>
    <x v="564"/>
    <x v="639"/>
    <n v="3"/>
    <n v="0"/>
    <x v="651"/>
    <x v="1"/>
    <x v="0"/>
    <n v="1"/>
    <n v="8.3333333333333329E-2"/>
  </r>
  <r>
    <x v="9043"/>
    <s v="CA-2018-168830"/>
    <x v="77"/>
    <d v="2018-11-13T00:00:00"/>
    <s v="Standard Class"/>
    <s v="ML-17395"/>
    <x v="504"/>
    <x v="1"/>
    <x v="0"/>
    <s v="San Francisco"/>
    <x v="1"/>
    <n v="94122"/>
    <x v="1"/>
    <s v="TEC-AC-10003911"/>
    <x v="2"/>
    <x v="11"/>
    <x v="331"/>
    <x v="651"/>
    <n v="3"/>
    <n v="0"/>
    <x v="663"/>
    <x v="1"/>
    <x v="0"/>
    <n v="1"/>
    <n v="0.05"/>
  </r>
  <r>
    <x v="9044"/>
    <s v="CA-2019-137463"/>
    <x v="819"/>
    <d v="2019-12-20T00:00:00"/>
    <s v="Second Class"/>
    <s v="KM-16225"/>
    <x v="366"/>
    <x v="1"/>
    <x v="0"/>
    <s v="Sunnyvale"/>
    <x v="1"/>
    <n v="94086"/>
    <x v="1"/>
    <s v="OFF-BI-10003196"/>
    <x v="1"/>
    <x v="8"/>
    <x v="1376"/>
    <x v="4452"/>
    <n v="2"/>
    <n v="0.2"/>
    <x v="6281"/>
    <x v="1"/>
    <x v="0"/>
    <n v="0.2"/>
    <n v="5.2631578947368418E-2"/>
  </r>
  <r>
    <x v="9045"/>
    <s v="CA-2019-137463"/>
    <x v="819"/>
    <d v="2019-12-20T00:00:00"/>
    <s v="Second Class"/>
    <s v="KM-16225"/>
    <x v="366"/>
    <x v="1"/>
    <x v="0"/>
    <s v="Sunnyvale"/>
    <x v="1"/>
    <n v="94086"/>
    <x v="1"/>
    <s v="TEC-AC-10000358"/>
    <x v="2"/>
    <x v="11"/>
    <x v="1287"/>
    <x v="5733"/>
    <n v="5"/>
    <n v="0"/>
    <x v="6966"/>
    <x v="1"/>
    <x v="0"/>
    <n v="0.2"/>
    <n v="5.2631578947368418E-2"/>
  </r>
  <r>
    <x v="9046"/>
    <s v="CA-2019-137463"/>
    <x v="819"/>
    <d v="2019-12-20T00:00:00"/>
    <s v="Second Class"/>
    <s v="KM-16225"/>
    <x v="366"/>
    <x v="1"/>
    <x v="0"/>
    <s v="Sunnyvale"/>
    <x v="1"/>
    <n v="94086"/>
    <x v="1"/>
    <s v="TEC-AC-10000057"/>
    <x v="2"/>
    <x v="11"/>
    <x v="632"/>
    <x v="179"/>
    <n v="5"/>
    <n v="0"/>
    <x v="5453"/>
    <x v="1"/>
    <x v="0"/>
    <n v="0.2"/>
    <n v="5.2631578947368418E-2"/>
  </r>
  <r>
    <x v="9047"/>
    <s v="CA-2019-137463"/>
    <x v="819"/>
    <d v="2019-12-20T00:00:00"/>
    <s v="Second Class"/>
    <s v="KM-16225"/>
    <x v="366"/>
    <x v="1"/>
    <x v="0"/>
    <s v="Sunnyvale"/>
    <x v="1"/>
    <n v="94086"/>
    <x v="1"/>
    <s v="OFF-AR-10001988"/>
    <x v="1"/>
    <x v="6"/>
    <x v="756"/>
    <x v="5734"/>
    <n v="5"/>
    <n v="0"/>
    <x v="6967"/>
    <x v="1"/>
    <x v="0"/>
    <n v="0.2"/>
    <n v="5.2631578947368418E-2"/>
  </r>
  <r>
    <x v="9048"/>
    <s v="CA-2019-137463"/>
    <x v="819"/>
    <d v="2019-12-20T00:00:00"/>
    <s v="Second Class"/>
    <s v="KM-16225"/>
    <x v="366"/>
    <x v="1"/>
    <x v="0"/>
    <s v="Sunnyvale"/>
    <x v="1"/>
    <n v="94086"/>
    <x v="1"/>
    <s v="OFF-LA-10003498"/>
    <x v="1"/>
    <x v="2"/>
    <x v="1749"/>
    <x v="1851"/>
    <n v="3"/>
    <n v="0"/>
    <x v="1986"/>
    <x v="1"/>
    <x v="0"/>
    <n v="0.2"/>
    <n v="5.2631578947368418E-2"/>
  </r>
  <r>
    <x v="9049"/>
    <s v="CA-2016-124513"/>
    <x v="158"/>
    <d v="2016-09-25T00:00:00"/>
    <s v="Standard Class"/>
    <s v="SL-20155"/>
    <x v="359"/>
    <x v="2"/>
    <x v="0"/>
    <s v="New York City"/>
    <x v="15"/>
    <n v="10011"/>
    <x v="3"/>
    <s v="OFF-AR-10002956"/>
    <x v="1"/>
    <x v="6"/>
    <x v="666"/>
    <x v="5735"/>
    <n v="3"/>
    <n v="0"/>
    <x v="6968"/>
    <x v="3"/>
    <x v="0"/>
    <n v="1"/>
    <n v="0.1111111111111111"/>
  </r>
  <r>
    <x v="9050"/>
    <s v="CA-2017-165554"/>
    <x v="1210"/>
    <d v="2017-05-22T00:00:00"/>
    <s v="Standard Class"/>
    <s v="AJ-10780"/>
    <x v="321"/>
    <x v="1"/>
    <x v="0"/>
    <s v="Los Angeles"/>
    <x v="1"/>
    <n v="90004"/>
    <x v="1"/>
    <s v="OFF-PA-10003724"/>
    <x v="1"/>
    <x v="10"/>
    <x v="362"/>
    <x v="139"/>
    <n v="2"/>
    <n v="0"/>
    <x v="2123"/>
    <x v="1"/>
    <x v="0"/>
    <n v="1"/>
    <n v="6.6666666666666666E-2"/>
  </r>
  <r>
    <x v="9051"/>
    <s v="CA-2016-141838"/>
    <x v="959"/>
    <d v="2016-03-31T00:00:00"/>
    <s v="Second Class"/>
    <s v="DK-12835"/>
    <x v="460"/>
    <x v="1"/>
    <x v="0"/>
    <s v="San Francisco"/>
    <x v="1"/>
    <n v="94122"/>
    <x v="1"/>
    <s v="OFF-AR-10004272"/>
    <x v="1"/>
    <x v="6"/>
    <x v="1229"/>
    <x v="3636"/>
    <n v="2"/>
    <n v="0"/>
    <x v="6969"/>
    <x v="1"/>
    <x v="0"/>
    <n v="0.33333333333333331"/>
    <n v="3.7037037037037035E-2"/>
  </r>
  <r>
    <x v="9052"/>
    <s v="CA-2016-141838"/>
    <x v="959"/>
    <d v="2016-03-31T00:00:00"/>
    <s v="Second Class"/>
    <s v="DK-12835"/>
    <x v="460"/>
    <x v="1"/>
    <x v="0"/>
    <s v="San Francisco"/>
    <x v="1"/>
    <n v="94122"/>
    <x v="1"/>
    <s v="OFF-BI-10003291"/>
    <x v="1"/>
    <x v="8"/>
    <x v="44"/>
    <x v="692"/>
    <n v="4"/>
    <n v="0.2"/>
    <x v="706"/>
    <x v="1"/>
    <x v="0"/>
    <n v="0.33333333333333331"/>
    <n v="3.7037037037037035E-2"/>
  </r>
  <r>
    <x v="9053"/>
    <s v="CA-2016-141838"/>
    <x v="959"/>
    <d v="2016-03-31T00:00:00"/>
    <s v="Second Class"/>
    <s v="DK-12835"/>
    <x v="460"/>
    <x v="1"/>
    <x v="0"/>
    <s v="San Francisco"/>
    <x v="1"/>
    <n v="94122"/>
    <x v="1"/>
    <s v="TEC-PH-10004100"/>
    <x v="2"/>
    <x v="7"/>
    <x v="1752"/>
    <x v="5736"/>
    <n v="2"/>
    <n v="0.2"/>
    <x v="6970"/>
    <x v="1"/>
    <x v="0"/>
    <n v="0.33333333333333331"/>
    <n v="3.7037037037037035E-2"/>
  </r>
  <r>
    <x v="9054"/>
    <s v="CA-2019-117009"/>
    <x v="585"/>
    <d v="2019-09-28T00:00:00"/>
    <s v="Standard Class"/>
    <s v="BK-11260"/>
    <x v="318"/>
    <x v="0"/>
    <x v="0"/>
    <s v="Santa Ana"/>
    <x v="1"/>
    <n v="92704"/>
    <x v="1"/>
    <s v="OFF-SU-10001218"/>
    <x v="1"/>
    <x v="14"/>
    <x v="134"/>
    <x v="2138"/>
    <n v="2"/>
    <n v="0"/>
    <x v="5245"/>
    <x v="1"/>
    <x v="0"/>
    <n v="1"/>
    <n v="6.25E-2"/>
  </r>
  <r>
    <x v="9055"/>
    <s v="CA-2017-128993"/>
    <x v="811"/>
    <d v="2017-09-17T00:00:00"/>
    <s v="Second Class"/>
    <s v="CC-12670"/>
    <x v="113"/>
    <x v="0"/>
    <x v="0"/>
    <s v="Seattle"/>
    <x v="4"/>
    <n v="98103"/>
    <x v="1"/>
    <s v="TEC-AC-10004209"/>
    <x v="2"/>
    <x v="11"/>
    <x v="908"/>
    <x v="223"/>
    <n v="2"/>
    <n v="0"/>
    <x v="6971"/>
    <x v="1"/>
    <x v="0"/>
    <n v="1"/>
    <n v="7.1428571428571425E-2"/>
  </r>
  <r>
    <x v="9056"/>
    <s v="CA-2017-160227"/>
    <x v="121"/>
    <d v="2017-11-04T00:00:00"/>
    <s v="First Class"/>
    <s v="ED-13885"/>
    <x v="525"/>
    <x v="2"/>
    <x v="0"/>
    <s v="New York City"/>
    <x v="15"/>
    <n v="10011"/>
    <x v="3"/>
    <s v="FUR-CH-10002073"/>
    <x v="0"/>
    <x v="1"/>
    <x v="1792"/>
    <x v="5737"/>
    <n v="11"/>
    <n v="0.1"/>
    <x v="6972"/>
    <x v="3"/>
    <x v="0"/>
    <n v="1"/>
    <n v="7.1428571428571425E-2"/>
  </r>
  <r>
    <x v="9057"/>
    <s v="CA-2017-149097"/>
    <x v="1182"/>
    <d v="2017-10-24T00:00:00"/>
    <s v="Standard Class"/>
    <s v="SV-20785"/>
    <x v="647"/>
    <x v="0"/>
    <x v="0"/>
    <s v="Los Angeles"/>
    <x v="1"/>
    <n v="90045"/>
    <x v="1"/>
    <s v="FUR-FU-10003424"/>
    <x v="0"/>
    <x v="5"/>
    <x v="1668"/>
    <x v="5738"/>
    <n v="7"/>
    <n v="0"/>
    <x v="6973"/>
    <x v="1"/>
    <x v="0"/>
    <n v="0.5"/>
    <n v="0.04"/>
  </r>
  <r>
    <x v="9058"/>
    <s v="CA-2017-149097"/>
    <x v="1182"/>
    <d v="2017-10-24T00:00:00"/>
    <s v="Standard Class"/>
    <s v="SV-20785"/>
    <x v="647"/>
    <x v="0"/>
    <x v="0"/>
    <s v="Los Angeles"/>
    <x v="1"/>
    <n v="90045"/>
    <x v="1"/>
    <s v="FUR-TA-10001086"/>
    <x v="0"/>
    <x v="3"/>
    <x v="1736"/>
    <x v="5739"/>
    <n v="3"/>
    <n v="0.2"/>
    <x v="6974"/>
    <x v="1"/>
    <x v="0"/>
    <n v="0.5"/>
    <n v="0.04"/>
  </r>
  <r>
    <x v="9059"/>
    <s v="CA-2018-132304"/>
    <x v="403"/>
    <d v="2018-06-18T00:00:00"/>
    <s v="Standard Class"/>
    <s v="AR-10825"/>
    <x v="255"/>
    <x v="1"/>
    <x v="0"/>
    <s v="Seattle"/>
    <x v="4"/>
    <n v="98103"/>
    <x v="1"/>
    <s v="FUR-TA-10004619"/>
    <x v="0"/>
    <x v="3"/>
    <x v="891"/>
    <x v="5740"/>
    <n v="7"/>
    <n v="0"/>
    <x v="6975"/>
    <x v="1"/>
    <x v="0"/>
    <n v="1"/>
    <n v="7.6923076923076927E-2"/>
  </r>
  <r>
    <x v="9060"/>
    <s v="CA-2017-136420"/>
    <x v="312"/>
    <d v="2017-11-21T00:00:00"/>
    <s v="First Class"/>
    <s v="CS-12250"/>
    <x v="294"/>
    <x v="1"/>
    <x v="0"/>
    <s v="San Diego"/>
    <x v="1"/>
    <n v="92024"/>
    <x v="1"/>
    <s v="OFF-BI-10002854"/>
    <x v="1"/>
    <x v="8"/>
    <x v="904"/>
    <x v="5741"/>
    <n v="4"/>
    <n v="0.2"/>
    <x v="6976"/>
    <x v="1"/>
    <x v="0"/>
    <n v="0.5"/>
    <n v="3.5714285714285712E-2"/>
  </r>
  <r>
    <x v="9061"/>
    <s v="CA-2017-136420"/>
    <x v="312"/>
    <d v="2017-11-21T00:00:00"/>
    <s v="First Class"/>
    <s v="CS-12250"/>
    <x v="294"/>
    <x v="1"/>
    <x v="0"/>
    <s v="San Diego"/>
    <x v="1"/>
    <n v="92024"/>
    <x v="1"/>
    <s v="OFF-LA-10002762"/>
    <x v="1"/>
    <x v="2"/>
    <x v="49"/>
    <x v="5742"/>
    <n v="4"/>
    <n v="0"/>
    <x v="6977"/>
    <x v="1"/>
    <x v="0"/>
    <n v="0.5"/>
    <n v="3.5714285714285712E-2"/>
  </r>
  <r>
    <x v="9062"/>
    <s v="CA-2018-101623"/>
    <x v="905"/>
    <d v="2018-03-06T00:00:00"/>
    <s v="Standard Class"/>
    <s v="RR-19525"/>
    <x v="645"/>
    <x v="1"/>
    <x v="0"/>
    <s v="New York City"/>
    <x v="15"/>
    <n v="10035"/>
    <x v="3"/>
    <s v="OFF-FA-10003495"/>
    <x v="1"/>
    <x v="13"/>
    <x v="128"/>
    <x v="5743"/>
    <n v="6"/>
    <n v="0"/>
    <x v="6978"/>
    <x v="3"/>
    <x v="0"/>
    <n v="1"/>
    <n v="0.1"/>
  </r>
  <r>
    <x v="9063"/>
    <s v="US-2016-151015"/>
    <x v="1005"/>
    <d v="2016-10-20T00:00:00"/>
    <s v="Standard Class"/>
    <s v="BD-11500"/>
    <x v="214"/>
    <x v="0"/>
    <x v="0"/>
    <s v="Chicago"/>
    <x v="10"/>
    <n v="60653"/>
    <x v="2"/>
    <s v="OFF-PA-10002581"/>
    <x v="1"/>
    <x v="10"/>
    <x v="1309"/>
    <x v="5744"/>
    <n v="13"/>
    <n v="0.2"/>
    <x v="6979"/>
    <x v="2"/>
    <x v="0"/>
    <n v="0.33333333333333331"/>
    <n v="0.1"/>
  </r>
  <r>
    <x v="9064"/>
    <s v="US-2016-151015"/>
    <x v="1005"/>
    <d v="2016-10-20T00:00:00"/>
    <s v="Standard Class"/>
    <s v="BD-11500"/>
    <x v="214"/>
    <x v="0"/>
    <x v="0"/>
    <s v="Chicago"/>
    <x v="10"/>
    <n v="60653"/>
    <x v="2"/>
    <s v="OFF-BI-10000343"/>
    <x v="1"/>
    <x v="8"/>
    <x v="186"/>
    <x v="5745"/>
    <n v="3"/>
    <n v="0.8"/>
    <x v="6980"/>
    <x v="2"/>
    <x v="0"/>
    <n v="0.33333333333333331"/>
    <n v="0.1"/>
  </r>
  <r>
    <x v="9065"/>
    <s v="US-2016-151015"/>
    <x v="1005"/>
    <d v="2016-10-20T00:00:00"/>
    <s v="Standard Class"/>
    <s v="BD-11500"/>
    <x v="214"/>
    <x v="0"/>
    <x v="0"/>
    <s v="Chicago"/>
    <x v="10"/>
    <n v="60653"/>
    <x v="2"/>
    <s v="OFF-PA-10001184"/>
    <x v="1"/>
    <x v="10"/>
    <x v="1316"/>
    <x v="4501"/>
    <n v="4"/>
    <n v="0.2"/>
    <x v="6981"/>
    <x v="2"/>
    <x v="0"/>
    <n v="0.33333333333333331"/>
    <n v="0.1"/>
  </r>
  <r>
    <x v="9066"/>
    <s v="CA-2019-152968"/>
    <x v="1143"/>
    <d v="2019-05-30T00:00:00"/>
    <s v="Standard Class"/>
    <s v="BM-11785"/>
    <x v="298"/>
    <x v="0"/>
    <x v="0"/>
    <s v="Harrisonburg"/>
    <x v="17"/>
    <n v="22801"/>
    <x v="0"/>
    <s v="TEC-AC-10000521"/>
    <x v="2"/>
    <x v="11"/>
    <x v="1566"/>
    <x v="5746"/>
    <n v="2"/>
    <n v="0"/>
    <x v="5970"/>
    <x v="0"/>
    <x v="0"/>
    <n v="1"/>
    <n v="7.1428571428571425E-2"/>
  </r>
  <r>
    <x v="9067"/>
    <s v="CA-2018-150077"/>
    <x v="1084"/>
    <d v="2018-02-10T00:00:00"/>
    <s v="Standard Class"/>
    <s v="MS-17365"/>
    <x v="333"/>
    <x v="0"/>
    <x v="0"/>
    <s v="Rockville"/>
    <x v="39"/>
    <n v="20852"/>
    <x v="3"/>
    <s v="TEC-PH-10002890"/>
    <x v="2"/>
    <x v="7"/>
    <x v="1396"/>
    <x v="3658"/>
    <n v="2"/>
    <n v="0"/>
    <x v="4179"/>
    <x v="3"/>
    <x v="1"/>
    <n v="1"/>
    <n v="4.1666666666666664E-2"/>
  </r>
  <r>
    <x v="9068"/>
    <s v="CA-2018-106278"/>
    <x v="476"/>
    <d v="2018-09-05T00:00:00"/>
    <s v="Second Class"/>
    <s v="BM-11140"/>
    <x v="78"/>
    <x v="0"/>
    <x v="0"/>
    <s v="Des Moines"/>
    <x v="4"/>
    <n v="98198"/>
    <x v="1"/>
    <s v="FUR-CH-10003061"/>
    <x v="0"/>
    <x v="1"/>
    <x v="51"/>
    <x v="1804"/>
    <n v="3"/>
    <n v="0.2"/>
    <x v="1932"/>
    <x v="1"/>
    <x v="0"/>
    <n v="0.5"/>
    <n v="6.25E-2"/>
  </r>
  <r>
    <x v="9069"/>
    <s v="CA-2018-106278"/>
    <x v="476"/>
    <d v="2018-09-05T00:00:00"/>
    <s v="Second Class"/>
    <s v="BM-11140"/>
    <x v="78"/>
    <x v="0"/>
    <x v="0"/>
    <s v="Des Moines"/>
    <x v="4"/>
    <n v="98198"/>
    <x v="1"/>
    <s v="OFF-EN-10003567"/>
    <x v="1"/>
    <x v="12"/>
    <x v="1652"/>
    <x v="4353"/>
    <n v="3"/>
    <n v="0"/>
    <x v="6982"/>
    <x v="1"/>
    <x v="0"/>
    <n v="0.5"/>
    <n v="6.25E-2"/>
  </r>
  <r>
    <x v="9070"/>
    <s v="CA-2019-147550"/>
    <x v="769"/>
    <d v="2019-12-05T00:00:00"/>
    <s v="First Class"/>
    <s v="KE-16420"/>
    <x v="722"/>
    <x v="1"/>
    <x v="0"/>
    <s v="Philadelphia"/>
    <x v="9"/>
    <n v="19134"/>
    <x v="3"/>
    <s v="FUR-FU-10001918"/>
    <x v="0"/>
    <x v="5"/>
    <x v="283"/>
    <x v="1382"/>
    <n v="3"/>
    <n v="0.2"/>
    <x v="6983"/>
    <x v="3"/>
    <x v="0"/>
    <n v="1"/>
    <n v="6.6666666666666666E-2"/>
  </r>
  <r>
    <x v="9071"/>
    <s v="CA-2017-136105"/>
    <x v="821"/>
    <d v="2017-06-16T00:00:00"/>
    <s v="Standard Class"/>
    <s v="SZ-20035"/>
    <x v="449"/>
    <x v="2"/>
    <x v="0"/>
    <s v="Columbus"/>
    <x v="14"/>
    <n v="47201"/>
    <x v="2"/>
    <s v="OFF-ST-10002444"/>
    <x v="1"/>
    <x v="4"/>
    <x v="576"/>
    <x v="335"/>
    <n v="2"/>
    <n v="0"/>
    <x v="727"/>
    <x v="2"/>
    <x v="0"/>
    <n v="1"/>
    <n v="0.05"/>
  </r>
  <r>
    <x v="9072"/>
    <s v="CA-2018-142524"/>
    <x v="913"/>
    <d v="2018-09-08T00:00:00"/>
    <s v="Standard Class"/>
    <s v="MB-18085"/>
    <x v="469"/>
    <x v="0"/>
    <x v="0"/>
    <s v="Springfield"/>
    <x v="25"/>
    <n v="65807"/>
    <x v="2"/>
    <s v="OFF-EN-10003286"/>
    <x v="1"/>
    <x v="12"/>
    <x v="153"/>
    <x v="3416"/>
    <n v="2"/>
    <n v="0"/>
    <x v="6828"/>
    <x v="2"/>
    <x v="0"/>
    <n v="0.5"/>
    <n v="0.1"/>
  </r>
  <r>
    <x v="9073"/>
    <s v="CA-2018-142524"/>
    <x v="913"/>
    <d v="2018-09-08T00:00:00"/>
    <s v="Standard Class"/>
    <s v="MB-18085"/>
    <x v="469"/>
    <x v="0"/>
    <x v="0"/>
    <s v="Springfield"/>
    <x v="25"/>
    <n v="65807"/>
    <x v="2"/>
    <s v="TEC-AC-10000109"/>
    <x v="2"/>
    <x v="11"/>
    <x v="202"/>
    <x v="5747"/>
    <n v="5"/>
    <n v="0"/>
    <x v="6984"/>
    <x v="2"/>
    <x v="0"/>
    <n v="0.5"/>
    <n v="0.1"/>
  </r>
  <r>
    <x v="9074"/>
    <s v="CA-2016-136336"/>
    <x v="419"/>
    <d v="2016-04-26T00:00:00"/>
    <s v="Standard Class"/>
    <s v="DB-13555"/>
    <x v="587"/>
    <x v="1"/>
    <x v="0"/>
    <s v="Henderson"/>
    <x v="0"/>
    <n v="42420"/>
    <x v="0"/>
    <s v="OFF-ST-10002574"/>
    <x v="1"/>
    <x v="4"/>
    <x v="935"/>
    <x v="5748"/>
    <n v="6"/>
    <n v="0"/>
    <x v="232"/>
    <x v="0"/>
    <x v="0"/>
    <n v="1"/>
    <n v="7.1428571428571425E-2"/>
  </r>
  <r>
    <x v="9075"/>
    <s v="US-2017-136259"/>
    <x v="599"/>
    <d v="2017-11-08T00:00:00"/>
    <s v="First Class"/>
    <s v="CB-12415"/>
    <x v="558"/>
    <x v="0"/>
    <x v="0"/>
    <s v="Lakewood"/>
    <x v="24"/>
    <n v="44107"/>
    <x v="3"/>
    <s v="OFF-BI-10000773"/>
    <x v="1"/>
    <x v="8"/>
    <x v="386"/>
    <x v="574"/>
    <n v="3"/>
    <n v="0.7"/>
    <x v="583"/>
    <x v="3"/>
    <x v="0"/>
    <n v="0.5"/>
    <n v="8.3333333333333329E-2"/>
  </r>
  <r>
    <x v="9076"/>
    <s v="US-2017-136259"/>
    <x v="599"/>
    <d v="2017-11-08T00:00:00"/>
    <s v="First Class"/>
    <s v="CB-12415"/>
    <x v="558"/>
    <x v="0"/>
    <x v="0"/>
    <s v="Lakewood"/>
    <x v="24"/>
    <n v="44107"/>
    <x v="3"/>
    <s v="OFF-SU-10004661"/>
    <x v="1"/>
    <x v="14"/>
    <x v="1757"/>
    <x v="5749"/>
    <n v="4"/>
    <n v="0.2"/>
    <x v="6985"/>
    <x v="3"/>
    <x v="0"/>
    <n v="0.5"/>
    <n v="8.3333333333333329E-2"/>
  </r>
  <r>
    <x v="9077"/>
    <s v="US-2016-124625"/>
    <x v="935"/>
    <d v="2016-11-07T00:00:00"/>
    <s v="Standard Class"/>
    <s v="SP-20650"/>
    <x v="70"/>
    <x v="1"/>
    <x v="0"/>
    <s v="Omaha"/>
    <x v="8"/>
    <n v="68104"/>
    <x v="2"/>
    <s v="TEC-AC-10003280"/>
    <x v="2"/>
    <x v="11"/>
    <x v="1037"/>
    <x v="1324"/>
    <n v="3"/>
    <n v="0"/>
    <x v="2965"/>
    <x v="2"/>
    <x v="0"/>
    <n v="1"/>
    <n v="6.6666666666666666E-2"/>
  </r>
  <r>
    <x v="9078"/>
    <s v="CA-2018-108105"/>
    <x v="595"/>
    <d v="2018-02-23T00:00:00"/>
    <s v="Standard Class"/>
    <s v="GW-14605"/>
    <x v="543"/>
    <x v="0"/>
    <x v="0"/>
    <s v="Henderson"/>
    <x v="0"/>
    <n v="42420"/>
    <x v="0"/>
    <s v="FUR-FU-10003773"/>
    <x v="0"/>
    <x v="5"/>
    <x v="125"/>
    <x v="5750"/>
    <n v="4"/>
    <n v="0"/>
    <x v="6986"/>
    <x v="0"/>
    <x v="0"/>
    <n v="0.5"/>
    <n v="0.1111111111111111"/>
  </r>
  <r>
    <x v="9079"/>
    <s v="CA-2018-108105"/>
    <x v="595"/>
    <d v="2018-02-23T00:00:00"/>
    <s v="Standard Class"/>
    <s v="GW-14605"/>
    <x v="543"/>
    <x v="0"/>
    <x v="0"/>
    <s v="Henderson"/>
    <x v="0"/>
    <n v="42420"/>
    <x v="0"/>
    <s v="OFF-BI-10002412"/>
    <x v="1"/>
    <x v="8"/>
    <x v="326"/>
    <x v="5751"/>
    <n v="1"/>
    <n v="0"/>
    <x v="6987"/>
    <x v="0"/>
    <x v="0"/>
    <n v="0.5"/>
    <n v="0.1111111111111111"/>
  </r>
  <r>
    <x v="9080"/>
    <s v="CA-2019-166898"/>
    <x v="220"/>
    <d v="2019-09-13T00:00:00"/>
    <s v="Second Class"/>
    <s v="KH-16630"/>
    <x v="175"/>
    <x v="1"/>
    <x v="0"/>
    <s v="Santa Ana"/>
    <x v="1"/>
    <n v="92704"/>
    <x v="1"/>
    <s v="TEC-PH-10002564"/>
    <x v="2"/>
    <x v="7"/>
    <x v="985"/>
    <x v="2130"/>
    <n v="6"/>
    <n v="0.2"/>
    <x v="6988"/>
    <x v="1"/>
    <x v="1"/>
    <n v="0.5"/>
    <n v="5.8823529411764705E-2"/>
  </r>
  <r>
    <x v="9081"/>
    <s v="CA-2019-166898"/>
    <x v="220"/>
    <d v="2019-09-13T00:00:00"/>
    <s v="Second Class"/>
    <s v="KH-16630"/>
    <x v="175"/>
    <x v="1"/>
    <x v="0"/>
    <s v="Santa Ana"/>
    <x v="1"/>
    <n v="92704"/>
    <x v="1"/>
    <s v="OFF-PA-10002262"/>
    <x v="1"/>
    <x v="10"/>
    <x v="1001"/>
    <x v="541"/>
    <n v="3"/>
    <n v="0"/>
    <x v="551"/>
    <x v="1"/>
    <x v="1"/>
    <n v="0.5"/>
    <n v="5.8823529411764705E-2"/>
  </r>
  <r>
    <x v="9082"/>
    <s v="CA-2019-169005"/>
    <x v="808"/>
    <d v="2019-11-06T00:00:00"/>
    <s v="Standard Class"/>
    <s v="BG-11035"/>
    <x v="767"/>
    <x v="0"/>
    <x v="0"/>
    <s v="Springfield"/>
    <x v="17"/>
    <n v="22153"/>
    <x v="0"/>
    <s v="OFF-AR-10000246"/>
    <x v="1"/>
    <x v="6"/>
    <x v="21"/>
    <x v="348"/>
    <n v="2"/>
    <n v="0"/>
    <x v="356"/>
    <x v="0"/>
    <x v="0"/>
    <n v="1"/>
    <n v="8.3333333333333329E-2"/>
  </r>
  <r>
    <x v="9083"/>
    <s v="CA-2017-104038"/>
    <x v="525"/>
    <d v="2017-02-08T00:00:00"/>
    <s v="First Class"/>
    <s v="LO-17170"/>
    <x v="628"/>
    <x v="1"/>
    <x v="0"/>
    <s v="Suffolk"/>
    <x v="17"/>
    <n v="23434"/>
    <x v="0"/>
    <s v="OFF-ST-10002554"/>
    <x v="1"/>
    <x v="4"/>
    <x v="1153"/>
    <x v="64"/>
    <n v="3"/>
    <n v="0"/>
    <x v="5566"/>
    <x v="0"/>
    <x v="0"/>
    <n v="0.5"/>
    <n v="0.1111111111111111"/>
  </r>
  <r>
    <x v="9084"/>
    <s v="CA-2017-104038"/>
    <x v="525"/>
    <d v="2017-02-08T00:00:00"/>
    <s v="First Class"/>
    <s v="LO-17170"/>
    <x v="628"/>
    <x v="1"/>
    <x v="0"/>
    <s v="Suffolk"/>
    <x v="17"/>
    <n v="23434"/>
    <x v="0"/>
    <s v="OFF-PA-10002751"/>
    <x v="1"/>
    <x v="10"/>
    <x v="151"/>
    <x v="2744"/>
    <n v="5"/>
    <n v="0"/>
    <x v="4397"/>
    <x v="0"/>
    <x v="0"/>
    <n v="0.5"/>
    <n v="0.1111111111111111"/>
  </r>
  <r>
    <x v="9085"/>
    <s v="CA-2018-126102"/>
    <x v="545"/>
    <d v="2018-09-12T00:00:00"/>
    <s v="Second Class"/>
    <s v="DV-13465"/>
    <x v="231"/>
    <x v="0"/>
    <x v="0"/>
    <s v="Los Angeles"/>
    <x v="1"/>
    <n v="90049"/>
    <x v="1"/>
    <s v="OFF-BI-10004318"/>
    <x v="1"/>
    <x v="8"/>
    <x v="1583"/>
    <x v="4795"/>
    <n v="2"/>
    <n v="0.2"/>
    <x v="5710"/>
    <x v="1"/>
    <x v="0"/>
    <n v="1"/>
    <n v="6.6666666666666666E-2"/>
  </r>
  <r>
    <x v="9086"/>
    <s v="CA-2018-143406"/>
    <x v="182"/>
    <d v="2018-09-30T00:00:00"/>
    <s v="Standard Class"/>
    <s v="LR-17035"/>
    <x v="756"/>
    <x v="1"/>
    <x v="0"/>
    <s v="Houston"/>
    <x v="5"/>
    <n v="77041"/>
    <x v="2"/>
    <s v="OFF-AP-10001564"/>
    <x v="1"/>
    <x v="9"/>
    <x v="1768"/>
    <x v="5752"/>
    <n v="2"/>
    <n v="0.8"/>
    <x v="6989"/>
    <x v="2"/>
    <x v="0"/>
    <n v="0.5"/>
    <n v="8.3333333333333329E-2"/>
  </r>
  <r>
    <x v="9087"/>
    <s v="CA-2018-143406"/>
    <x v="182"/>
    <d v="2018-09-30T00:00:00"/>
    <s v="Standard Class"/>
    <s v="LR-17035"/>
    <x v="756"/>
    <x v="1"/>
    <x v="0"/>
    <s v="Houston"/>
    <x v="5"/>
    <n v="77041"/>
    <x v="2"/>
    <s v="FUR-CH-10000513"/>
    <x v="0"/>
    <x v="1"/>
    <x v="70"/>
    <x v="5753"/>
    <n v="5"/>
    <n v="0.3"/>
    <x v="6990"/>
    <x v="2"/>
    <x v="0"/>
    <n v="0.5"/>
    <n v="8.3333333333333329E-2"/>
  </r>
  <r>
    <x v="9088"/>
    <s v="CA-2017-150308"/>
    <x v="83"/>
    <d v="2017-12-20T00:00:00"/>
    <s v="Standard Class"/>
    <s v="RR-19525"/>
    <x v="645"/>
    <x v="1"/>
    <x v="0"/>
    <s v="Cary"/>
    <x v="3"/>
    <n v="27511"/>
    <x v="0"/>
    <s v="TEC-PH-10001433"/>
    <x v="2"/>
    <x v="7"/>
    <x v="240"/>
    <x v="2166"/>
    <n v="3"/>
    <n v="0.2"/>
    <x v="2333"/>
    <x v="0"/>
    <x v="0"/>
    <n v="1"/>
    <n v="0.1"/>
  </r>
  <r>
    <x v="9089"/>
    <s v="CA-2018-131093"/>
    <x v="42"/>
    <d v="2018-09-20T00:00:00"/>
    <s v="Second Class"/>
    <s v="TS-21610"/>
    <x v="59"/>
    <x v="0"/>
    <x v="0"/>
    <s v="Springfield"/>
    <x v="24"/>
    <n v="45503"/>
    <x v="3"/>
    <s v="OFF-ST-10002790"/>
    <x v="1"/>
    <x v="4"/>
    <x v="236"/>
    <x v="5754"/>
    <n v="5"/>
    <n v="0.2"/>
    <x v="6991"/>
    <x v="3"/>
    <x v="0"/>
    <n v="1"/>
    <n v="9.0909090909090912E-2"/>
  </r>
  <r>
    <x v="9090"/>
    <s v="US-2019-148831"/>
    <x v="119"/>
    <d v="2019-10-15T00:00:00"/>
    <s v="First Class"/>
    <s v="AH-10210"/>
    <x v="117"/>
    <x v="0"/>
    <x v="0"/>
    <s v="Louisville"/>
    <x v="0"/>
    <n v="40214"/>
    <x v="0"/>
    <s v="OFF-ST-10002974"/>
    <x v="1"/>
    <x v="4"/>
    <x v="123"/>
    <x v="5755"/>
    <n v="8"/>
    <n v="0"/>
    <x v="6992"/>
    <x v="0"/>
    <x v="0"/>
    <n v="1"/>
    <n v="7.6923076923076927E-2"/>
  </r>
  <r>
    <x v="9091"/>
    <s v="CA-2017-162950"/>
    <x v="1141"/>
    <d v="2017-07-03T00:00:00"/>
    <s v="Second Class"/>
    <s v="DW-13585"/>
    <x v="61"/>
    <x v="1"/>
    <x v="0"/>
    <s v="Troy"/>
    <x v="24"/>
    <n v="45373"/>
    <x v="3"/>
    <s v="OFF-PA-10003177"/>
    <x v="1"/>
    <x v="10"/>
    <x v="89"/>
    <x v="12"/>
    <n v="3"/>
    <n v="0.2"/>
    <x v="12"/>
    <x v="3"/>
    <x v="0"/>
    <n v="0.5"/>
    <n v="0.1"/>
  </r>
  <r>
    <x v="9092"/>
    <s v="CA-2017-162950"/>
    <x v="1141"/>
    <d v="2017-07-03T00:00:00"/>
    <s v="Second Class"/>
    <s v="DW-13585"/>
    <x v="61"/>
    <x v="1"/>
    <x v="0"/>
    <s v="Troy"/>
    <x v="24"/>
    <n v="45373"/>
    <x v="3"/>
    <s v="FUR-BO-10001918"/>
    <x v="0"/>
    <x v="0"/>
    <x v="1149"/>
    <x v="5756"/>
    <n v="6"/>
    <n v="0.5"/>
    <x v="6993"/>
    <x v="3"/>
    <x v="0"/>
    <n v="0.5"/>
    <n v="0.1"/>
  </r>
  <r>
    <x v="9093"/>
    <s v="US-2017-132836"/>
    <x v="932"/>
    <d v="2017-06-05T00:00:00"/>
    <s v="Standard Class"/>
    <s v="AJ-10945"/>
    <x v="219"/>
    <x v="0"/>
    <x v="0"/>
    <s v="Detroit"/>
    <x v="12"/>
    <n v="48227"/>
    <x v="2"/>
    <s v="TEC-PH-10001299"/>
    <x v="2"/>
    <x v="7"/>
    <x v="1489"/>
    <x v="3749"/>
    <n v="2"/>
    <n v="0"/>
    <x v="4292"/>
    <x v="2"/>
    <x v="0"/>
    <n v="0.25"/>
    <n v="0.1"/>
  </r>
  <r>
    <x v="9094"/>
    <s v="US-2017-132836"/>
    <x v="932"/>
    <d v="2017-06-05T00:00:00"/>
    <s v="Standard Class"/>
    <s v="AJ-10945"/>
    <x v="219"/>
    <x v="0"/>
    <x v="0"/>
    <s v="Detroit"/>
    <x v="12"/>
    <n v="48227"/>
    <x v="2"/>
    <s v="OFF-BI-10004224"/>
    <x v="1"/>
    <x v="8"/>
    <x v="1070"/>
    <x v="5757"/>
    <n v="6"/>
    <n v="0"/>
    <x v="6994"/>
    <x v="2"/>
    <x v="0"/>
    <n v="0.25"/>
    <n v="0.1"/>
  </r>
  <r>
    <x v="9095"/>
    <s v="US-2017-132836"/>
    <x v="932"/>
    <d v="2017-06-05T00:00:00"/>
    <s v="Standard Class"/>
    <s v="AJ-10945"/>
    <x v="219"/>
    <x v="0"/>
    <x v="0"/>
    <s v="Detroit"/>
    <x v="12"/>
    <n v="48227"/>
    <x v="2"/>
    <s v="TEC-PH-10001300"/>
    <x v="2"/>
    <x v="7"/>
    <x v="1011"/>
    <x v="365"/>
    <n v="2"/>
    <n v="0"/>
    <x v="6995"/>
    <x v="2"/>
    <x v="0"/>
    <n v="0.25"/>
    <n v="0.1"/>
  </r>
  <r>
    <x v="9096"/>
    <s v="US-2017-132836"/>
    <x v="932"/>
    <d v="2017-06-05T00:00:00"/>
    <s v="Standard Class"/>
    <s v="AJ-10945"/>
    <x v="219"/>
    <x v="0"/>
    <x v="0"/>
    <s v="Detroit"/>
    <x v="12"/>
    <n v="48227"/>
    <x v="2"/>
    <s v="OFF-LA-10004178"/>
    <x v="1"/>
    <x v="2"/>
    <x v="1709"/>
    <x v="1316"/>
    <n v="7"/>
    <n v="0"/>
    <x v="1371"/>
    <x v="2"/>
    <x v="0"/>
    <n v="0.25"/>
    <n v="0.1"/>
  </r>
  <r>
    <x v="9097"/>
    <s v="US-2016-158365"/>
    <x v="791"/>
    <d v="2016-04-17T00:00:00"/>
    <s v="Standard Class"/>
    <s v="SV-20785"/>
    <x v="647"/>
    <x v="0"/>
    <x v="0"/>
    <s v="Bloomington"/>
    <x v="14"/>
    <n v="47401"/>
    <x v="2"/>
    <s v="OFF-PA-10000289"/>
    <x v="1"/>
    <x v="10"/>
    <x v="729"/>
    <x v="56"/>
    <n v="5"/>
    <n v="0"/>
    <x v="56"/>
    <x v="2"/>
    <x v="0"/>
    <n v="1"/>
    <n v="0.04"/>
  </r>
  <r>
    <x v="9098"/>
    <s v="CA-2019-152933"/>
    <x v="386"/>
    <d v="2019-10-16T00:00:00"/>
    <s v="Standard Class"/>
    <s v="MG-17650"/>
    <x v="377"/>
    <x v="2"/>
    <x v="0"/>
    <s v="Dallas"/>
    <x v="5"/>
    <n v="75081"/>
    <x v="2"/>
    <s v="TEC-PH-10002085"/>
    <x v="2"/>
    <x v="7"/>
    <x v="665"/>
    <x v="4235"/>
    <n v="7"/>
    <n v="0.2"/>
    <x v="6996"/>
    <x v="2"/>
    <x v="0"/>
    <n v="0.33333333333333331"/>
    <n v="7.1428571428571425E-2"/>
  </r>
  <r>
    <x v="9099"/>
    <s v="CA-2019-152933"/>
    <x v="386"/>
    <d v="2019-10-16T00:00:00"/>
    <s v="Standard Class"/>
    <s v="MG-17650"/>
    <x v="377"/>
    <x v="2"/>
    <x v="0"/>
    <s v="Dallas"/>
    <x v="5"/>
    <n v="75081"/>
    <x v="2"/>
    <s v="OFF-PA-10001934"/>
    <x v="1"/>
    <x v="10"/>
    <x v="548"/>
    <x v="563"/>
    <n v="2"/>
    <n v="0.2"/>
    <x v="4519"/>
    <x v="2"/>
    <x v="0"/>
    <n v="0.33333333333333331"/>
    <n v="7.1428571428571425E-2"/>
  </r>
  <r>
    <x v="9100"/>
    <s v="CA-2019-152933"/>
    <x v="386"/>
    <d v="2019-10-16T00:00:00"/>
    <s v="Standard Class"/>
    <s v="MG-17650"/>
    <x v="377"/>
    <x v="2"/>
    <x v="0"/>
    <s v="Dallas"/>
    <x v="5"/>
    <n v="75081"/>
    <x v="2"/>
    <s v="TEC-AC-10003033"/>
    <x v="2"/>
    <x v="11"/>
    <x v="763"/>
    <x v="5758"/>
    <n v="3"/>
    <n v="0.2"/>
    <x v="6997"/>
    <x v="2"/>
    <x v="0"/>
    <n v="0.33333333333333331"/>
    <n v="7.1428571428571425E-2"/>
  </r>
  <r>
    <x v="9101"/>
    <s v="CA-2017-163181"/>
    <x v="209"/>
    <d v="2017-11-12T00:00:00"/>
    <s v="Standard Class"/>
    <s v="AB-10105"/>
    <x v="455"/>
    <x v="0"/>
    <x v="0"/>
    <s v="Houston"/>
    <x v="5"/>
    <n v="77041"/>
    <x v="2"/>
    <s v="OFF-AR-10001683"/>
    <x v="1"/>
    <x v="6"/>
    <x v="32"/>
    <x v="5759"/>
    <n v="3"/>
    <n v="0.2"/>
    <x v="6998"/>
    <x v="2"/>
    <x v="0"/>
    <n v="0.16666666666666666"/>
    <n v="0.05"/>
  </r>
  <r>
    <x v="9102"/>
    <s v="CA-2017-163181"/>
    <x v="209"/>
    <d v="2017-11-12T00:00:00"/>
    <s v="Standard Class"/>
    <s v="AB-10105"/>
    <x v="455"/>
    <x v="0"/>
    <x v="0"/>
    <s v="Houston"/>
    <x v="5"/>
    <n v="77041"/>
    <x v="2"/>
    <s v="OFF-ST-10001713"/>
    <x v="1"/>
    <x v="4"/>
    <x v="45"/>
    <x v="560"/>
    <n v="2"/>
    <n v="0.2"/>
    <x v="3040"/>
    <x v="2"/>
    <x v="0"/>
    <n v="0.16666666666666666"/>
    <n v="0.05"/>
  </r>
  <r>
    <x v="9103"/>
    <s v="CA-2017-163181"/>
    <x v="209"/>
    <d v="2017-11-12T00:00:00"/>
    <s v="Standard Class"/>
    <s v="AB-10105"/>
    <x v="455"/>
    <x v="0"/>
    <x v="0"/>
    <s v="Houston"/>
    <x v="5"/>
    <n v="77041"/>
    <x v="2"/>
    <s v="FUR-FU-10000193"/>
    <x v="0"/>
    <x v="5"/>
    <x v="1512"/>
    <x v="647"/>
    <n v="5"/>
    <n v="0.6"/>
    <x v="6999"/>
    <x v="2"/>
    <x v="0"/>
    <n v="0.16666666666666666"/>
    <n v="0.05"/>
  </r>
  <r>
    <x v="9104"/>
    <s v="CA-2017-163181"/>
    <x v="209"/>
    <d v="2017-11-12T00:00:00"/>
    <s v="Standard Class"/>
    <s v="AB-10105"/>
    <x v="455"/>
    <x v="0"/>
    <x v="0"/>
    <s v="Houston"/>
    <x v="5"/>
    <n v="77041"/>
    <x v="2"/>
    <s v="OFF-BI-10000474"/>
    <x v="1"/>
    <x v="8"/>
    <x v="27"/>
    <x v="5760"/>
    <n v="10"/>
    <n v="0.8"/>
    <x v="7000"/>
    <x v="2"/>
    <x v="0"/>
    <n v="0.16666666666666666"/>
    <n v="0.05"/>
  </r>
  <r>
    <x v="9105"/>
    <s v="CA-2017-163181"/>
    <x v="209"/>
    <d v="2017-11-12T00:00:00"/>
    <s v="Standard Class"/>
    <s v="AB-10105"/>
    <x v="455"/>
    <x v="0"/>
    <x v="0"/>
    <s v="Houston"/>
    <x v="5"/>
    <n v="77041"/>
    <x v="2"/>
    <s v="OFF-ST-10000129"/>
    <x v="1"/>
    <x v="4"/>
    <x v="1655"/>
    <x v="5761"/>
    <n v="2"/>
    <n v="0.2"/>
    <x v="7001"/>
    <x v="2"/>
    <x v="0"/>
    <n v="0.16666666666666666"/>
    <n v="0.05"/>
  </r>
  <r>
    <x v="9106"/>
    <s v="CA-2017-163181"/>
    <x v="209"/>
    <d v="2017-11-12T00:00:00"/>
    <s v="Standard Class"/>
    <s v="AB-10105"/>
    <x v="455"/>
    <x v="0"/>
    <x v="0"/>
    <s v="Houston"/>
    <x v="5"/>
    <n v="77041"/>
    <x v="2"/>
    <s v="TEC-MA-10001016"/>
    <x v="2"/>
    <x v="15"/>
    <x v="1607"/>
    <x v="3110"/>
    <n v="3"/>
    <n v="0.4"/>
    <x v="3491"/>
    <x v="2"/>
    <x v="0"/>
    <n v="0.16666666666666666"/>
    <n v="0.05"/>
  </r>
  <r>
    <x v="9107"/>
    <s v="CA-2017-132941"/>
    <x v="442"/>
    <d v="2017-05-28T00:00:00"/>
    <s v="First Class"/>
    <s v="MM-18280"/>
    <x v="152"/>
    <x v="1"/>
    <x v="0"/>
    <s v="Haltom City"/>
    <x v="5"/>
    <n v="76117"/>
    <x v="2"/>
    <s v="OFF-SU-10002557"/>
    <x v="1"/>
    <x v="14"/>
    <x v="1338"/>
    <x v="4"/>
    <n v="2"/>
    <n v="0.2"/>
    <x v="4187"/>
    <x v="2"/>
    <x v="1"/>
    <n v="0.33333333333333331"/>
    <n v="8.3333333333333329E-2"/>
  </r>
  <r>
    <x v="9108"/>
    <s v="CA-2017-132941"/>
    <x v="442"/>
    <d v="2017-05-28T00:00:00"/>
    <s v="First Class"/>
    <s v="MM-18280"/>
    <x v="152"/>
    <x v="1"/>
    <x v="0"/>
    <s v="Haltom City"/>
    <x v="5"/>
    <n v="76117"/>
    <x v="2"/>
    <s v="OFF-PA-10002160"/>
    <x v="1"/>
    <x v="10"/>
    <x v="1199"/>
    <x v="5762"/>
    <n v="7"/>
    <n v="0.2"/>
    <x v="7002"/>
    <x v="2"/>
    <x v="1"/>
    <n v="0.33333333333333331"/>
    <n v="8.3333333333333329E-2"/>
  </r>
  <r>
    <x v="9109"/>
    <s v="CA-2017-132941"/>
    <x v="442"/>
    <d v="2017-05-28T00:00:00"/>
    <s v="First Class"/>
    <s v="MM-18280"/>
    <x v="152"/>
    <x v="1"/>
    <x v="0"/>
    <s v="Haltom City"/>
    <x v="5"/>
    <n v="76117"/>
    <x v="2"/>
    <s v="TEC-AC-10003095"/>
    <x v="2"/>
    <x v="11"/>
    <x v="1286"/>
    <x v="3683"/>
    <n v="2"/>
    <n v="0.2"/>
    <x v="7003"/>
    <x v="2"/>
    <x v="1"/>
    <n v="0.33333333333333331"/>
    <n v="8.3333333333333329E-2"/>
  </r>
  <r>
    <x v="9110"/>
    <s v="CA-2016-132010"/>
    <x v="303"/>
    <d v="2016-10-15T00:00:00"/>
    <s v="First Class"/>
    <s v="MA-17995"/>
    <x v="671"/>
    <x v="2"/>
    <x v="0"/>
    <s v="Richmond"/>
    <x v="17"/>
    <n v="23223"/>
    <x v="0"/>
    <s v="OFF-EN-10003160"/>
    <x v="1"/>
    <x v="12"/>
    <x v="1036"/>
    <x v="3441"/>
    <n v="5"/>
    <n v="0"/>
    <x v="4980"/>
    <x v="0"/>
    <x v="0"/>
    <n v="0.25"/>
    <n v="8.3333333333333329E-2"/>
  </r>
  <r>
    <x v="9111"/>
    <s v="CA-2016-132010"/>
    <x v="303"/>
    <d v="2016-10-15T00:00:00"/>
    <s v="First Class"/>
    <s v="MA-17995"/>
    <x v="671"/>
    <x v="2"/>
    <x v="0"/>
    <s v="Richmond"/>
    <x v="17"/>
    <n v="23223"/>
    <x v="0"/>
    <s v="TEC-AC-10001542"/>
    <x v="2"/>
    <x v="11"/>
    <x v="1678"/>
    <x v="1113"/>
    <n v="2"/>
    <n v="0"/>
    <x v="7004"/>
    <x v="0"/>
    <x v="0"/>
    <n v="0.25"/>
    <n v="8.3333333333333329E-2"/>
  </r>
  <r>
    <x v="9112"/>
    <s v="CA-2016-132010"/>
    <x v="303"/>
    <d v="2016-10-15T00:00:00"/>
    <s v="First Class"/>
    <s v="MA-17995"/>
    <x v="671"/>
    <x v="2"/>
    <x v="0"/>
    <s v="Richmond"/>
    <x v="17"/>
    <n v="23223"/>
    <x v="0"/>
    <s v="OFF-ST-10003641"/>
    <x v="1"/>
    <x v="4"/>
    <x v="1808"/>
    <x v="5763"/>
    <n v="4"/>
    <n v="0"/>
    <x v="7005"/>
    <x v="0"/>
    <x v="0"/>
    <n v="0.25"/>
    <n v="8.3333333333333329E-2"/>
  </r>
  <r>
    <x v="9113"/>
    <s v="CA-2016-132010"/>
    <x v="303"/>
    <d v="2016-10-15T00:00:00"/>
    <s v="First Class"/>
    <s v="MA-17995"/>
    <x v="671"/>
    <x v="2"/>
    <x v="0"/>
    <s v="Richmond"/>
    <x v="17"/>
    <n v="23223"/>
    <x v="0"/>
    <s v="OFF-BI-10002432"/>
    <x v="1"/>
    <x v="8"/>
    <x v="875"/>
    <x v="5764"/>
    <n v="3"/>
    <n v="0"/>
    <x v="7006"/>
    <x v="0"/>
    <x v="0"/>
    <n v="0.25"/>
    <n v="8.3333333333333329E-2"/>
  </r>
  <r>
    <x v="9114"/>
    <s v="CA-2018-135461"/>
    <x v="569"/>
    <d v="2018-02-10T00:00:00"/>
    <s v="Second Class"/>
    <s v="EB-13975"/>
    <x v="424"/>
    <x v="1"/>
    <x v="0"/>
    <s v="Los Angeles"/>
    <x v="1"/>
    <n v="90049"/>
    <x v="1"/>
    <s v="TEC-PH-10004094"/>
    <x v="2"/>
    <x v="7"/>
    <x v="1797"/>
    <x v="4723"/>
    <n v="5"/>
    <n v="0.2"/>
    <x v="5610"/>
    <x v="1"/>
    <x v="0"/>
    <n v="1"/>
    <n v="0.16666666666666666"/>
  </r>
  <r>
    <x v="9115"/>
    <s v="CA-2019-153045"/>
    <x v="617"/>
    <d v="2019-01-24T00:00:00"/>
    <s v="Second Class"/>
    <s v="NS-18505"/>
    <x v="515"/>
    <x v="0"/>
    <x v="0"/>
    <s v="Philadelphia"/>
    <x v="9"/>
    <n v="19140"/>
    <x v="3"/>
    <s v="TEC-PH-10001817"/>
    <x v="2"/>
    <x v="7"/>
    <x v="1106"/>
    <x v="5765"/>
    <n v="2"/>
    <n v="0.4"/>
    <x v="7007"/>
    <x v="3"/>
    <x v="0"/>
    <n v="0.25"/>
    <n v="6.6666666666666666E-2"/>
  </r>
  <r>
    <x v="9116"/>
    <s v="CA-2019-153045"/>
    <x v="617"/>
    <d v="2019-01-24T00:00:00"/>
    <s v="Second Class"/>
    <s v="NS-18505"/>
    <x v="515"/>
    <x v="0"/>
    <x v="0"/>
    <s v="Philadelphia"/>
    <x v="9"/>
    <n v="19140"/>
    <x v="3"/>
    <s v="FUR-FU-10002759"/>
    <x v="0"/>
    <x v="5"/>
    <x v="560"/>
    <x v="1318"/>
    <n v="2"/>
    <n v="0.2"/>
    <x v="7008"/>
    <x v="3"/>
    <x v="0"/>
    <n v="0.25"/>
    <n v="6.6666666666666666E-2"/>
  </r>
  <r>
    <x v="9117"/>
    <s v="CA-2019-153045"/>
    <x v="617"/>
    <d v="2019-01-24T00:00:00"/>
    <s v="Second Class"/>
    <s v="NS-18505"/>
    <x v="515"/>
    <x v="0"/>
    <x v="0"/>
    <s v="Philadelphia"/>
    <x v="9"/>
    <n v="19140"/>
    <x v="3"/>
    <s v="FUR-CH-10000309"/>
    <x v="0"/>
    <x v="1"/>
    <x v="773"/>
    <x v="5052"/>
    <n v="3"/>
    <n v="0.3"/>
    <x v="6044"/>
    <x v="3"/>
    <x v="0"/>
    <n v="0.25"/>
    <n v="6.6666666666666666E-2"/>
  </r>
  <r>
    <x v="9118"/>
    <s v="CA-2019-153045"/>
    <x v="617"/>
    <d v="2019-01-24T00:00:00"/>
    <s v="Second Class"/>
    <s v="NS-18505"/>
    <x v="515"/>
    <x v="0"/>
    <x v="0"/>
    <s v="Philadelphia"/>
    <x v="9"/>
    <n v="19140"/>
    <x v="3"/>
    <s v="OFF-PA-10003673"/>
    <x v="1"/>
    <x v="10"/>
    <x v="980"/>
    <x v="5766"/>
    <n v="4"/>
    <n v="0.2"/>
    <x v="7009"/>
    <x v="3"/>
    <x v="0"/>
    <n v="0.25"/>
    <n v="6.6666666666666666E-2"/>
  </r>
  <r>
    <x v="9119"/>
    <s v="US-2018-155971"/>
    <x v="112"/>
    <d v="2018-06-12T00:00:00"/>
    <s v="Standard Class"/>
    <s v="RB-19795"/>
    <x v="176"/>
    <x v="2"/>
    <x v="0"/>
    <s v="Los Angeles"/>
    <x v="1"/>
    <n v="90036"/>
    <x v="1"/>
    <s v="OFF-LA-10000452"/>
    <x v="1"/>
    <x v="2"/>
    <x v="812"/>
    <x v="424"/>
    <n v="7"/>
    <n v="0"/>
    <x v="434"/>
    <x v="1"/>
    <x v="0"/>
    <n v="0.5"/>
    <n v="5.5555555555555552E-2"/>
  </r>
  <r>
    <x v="9120"/>
    <s v="US-2018-155971"/>
    <x v="112"/>
    <d v="2018-06-12T00:00:00"/>
    <s v="Standard Class"/>
    <s v="RB-19795"/>
    <x v="176"/>
    <x v="2"/>
    <x v="0"/>
    <s v="Los Angeles"/>
    <x v="1"/>
    <n v="90036"/>
    <x v="1"/>
    <s v="OFF-PA-10000210"/>
    <x v="1"/>
    <x v="10"/>
    <x v="1837"/>
    <x v="3421"/>
    <n v="5"/>
    <n v="0"/>
    <x v="7010"/>
    <x v="1"/>
    <x v="0"/>
    <n v="0.5"/>
    <n v="5.5555555555555552E-2"/>
  </r>
  <r>
    <x v="9121"/>
    <s v="CA-2019-122007"/>
    <x v="257"/>
    <d v="2019-03-20T00:00:00"/>
    <s v="Second Class"/>
    <s v="JK-15325"/>
    <x v="759"/>
    <x v="1"/>
    <x v="0"/>
    <s v="Los Angeles"/>
    <x v="1"/>
    <n v="90032"/>
    <x v="1"/>
    <s v="OFF-AP-10000358"/>
    <x v="1"/>
    <x v="9"/>
    <x v="95"/>
    <x v="1779"/>
    <n v="7"/>
    <n v="0"/>
    <x v="1896"/>
    <x v="1"/>
    <x v="1"/>
    <n v="1"/>
    <n v="0.25"/>
  </r>
  <r>
    <x v="9122"/>
    <s v="CA-2019-162250"/>
    <x v="221"/>
    <d v="2019-11-24T00:00:00"/>
    <s v="Same Day"/>
    <s v="PR-18880"/>
    <x v="701"/>
    <x v="0"/>
    <x v="0"/>
    <s v="San Francisco"/>
    <x v="1"/>
    <n v="94109"/>
    <x v="1"/>
    <s v="OFF-PA-10002137"/>
    <x v="1"/>
    <x v="10"/>
    <x v="565"/>
    <x v="4034"/>
    <n v="1"/>
    <n v="0"/>
    <x v="7011"/>
    <x v="1"/>
    <x v="0"/>
    <n v="1"/>
    <n v="8.3333333333333329E-2"/>
  </r>
  <r>
    <x v="9123"/>
    <s v="US-2018-158288"/>
    <x v="491"/>
    <d v="2018-11-28T00:00:00"/>
    <s v="Second Class"/>
    <s v="EH-13945"/>
    <x v="13"/>
    <x v="0"/>
    <x v="0"/>
    <s v="Philadelphia"/>
    <x v="9"/>
    <n v="19120"/>
    <x v="3"/>
    <s v="OFF-BI-10003364"/>
    <x v="1"/>
    <x v="8"/>
    <x v="705"/>
    <x v="5767"/>
    <n v="9"/>
    <n v="0.7"/>
    <x v="7012"/>
    <x v="3"/>
    <x v="0"/>
    <n v="1"/>
    <n v="5.8823529411764705E-2"/>
  </r>
  <r>
    <x v="9124"/>
    <s v="CA-2018-128916"/>
    <x v="298"/>
    <d v="2018-08-20T00:00:00"/>
    <s v="Second Class"/>
    <s v="MA-17560"/>
    <x v="15"/>
    <x v="2"/>
    <x v="0"/>
    <s v="Houston"/>
    <x v="5"/>
    <n v="77070"/>
    <x v="2"/>
    <s v="FUR-FU-10001940"/>
    <x v="0"/>
    <x v="5"/>
    <x v="222"/>
    <x v="1250"/>
    <n v="3"/>
    <n v="0.6"/>
    <x v="2976"/>
    <x v="2"/>
    <x v="0"/>
    <n v="0.5"/>
    <n v="2.9411764705882353E-2"/>
  </r>
  <r>
    <x v="9125"/>
    <s v="CA-2018-128916"/>
    <x v="298"/>
    <d v="2018-08-20T00:00:00"/>
    <s v="Second Class"/>
    <s v="MA-17560"/>
    <x v="15"/>
    <x v="2"/>
    <x v="0"/>
    <s v="Houston"/>
    <x v="5"/>
    <n v="77070"/>
    <x v="2"/>
    <s v="FUR-FU-10000320"/>
    <x v="0"/>
    <x v="5"/>
    <x v="1521"/>
    <x v="758"/>
    <n v="4"/>
    <n v="0.6"/>
    <x v="7013"/>
    <x v="2"/>
    <x v="0"/>
    <n v="0.5"/>
    <n v="2.9411764705882353E-2"/>
  </r>
  <r>
    <x v="9126"/>
    <s v="CA-2017-157028"/>
    <x v="109"/>
    <d v="2017-12-03T00:00:00"/>
    <s v="Standard Class"/>
    <s v="MA-17995"/>
    <x v="671"/>
    <x v="2"/>
    <x v="0"/>
    <s v="Las Cruces"/>
    <x v="27"/>
    <n v="88001"/>
    <x v="1"/>
    <s v="OFF-AR-10004441"/>
    <x v="1"/>
    <x v="6"/>
    <x v="155"/>
    <x v="5768"/>
    <n v="2"/>
    <n v="0"/>
    <x v="7014"/>
    <x v="1"/>
    <x v="0"/>
    <n v="1"/>
    <n v="8.3333333333333329E-2"/>
  </r>
  <r>
    <x v="9127"/>
    <s v="CA-2019-112473"/>
    <x v="1126"/>
    <d v="2019-06-01T00:00:00"/>
    <s v="Standard Class"/>
    <s v="JL-15505"/>
    <x v="145"/>
    <x v="0"/>
    <x v="0"/>
    <s v="Houston"/>
    <x v="5"/>
    <n v="77070"/>
    <x v="2"/>
    <s v="OFF-ST-10002182"/>
    <x v="1"/>
    <x v="4"/>
    <x v="1741"/>
    <x v="5769"/>
    <n v="3"/>
    <n v="0.2"/>
    <x v="7015"/>
    <x v="2"/>
    <x v="0"/>
    <n v="1"/>
    <n v="5.8823529411764705E-2"/>
  </r>
  <r>
    <x v="9128"/>
    <s v="US-2019-147655"/>
    <x v="507"/>
    <d v="2019-09-05T00:00:00"/>
    <s v="First Class"/>
    <s v="AS-10045"/>
    <x v="442"/>
    <x v="1"/>
    <x v="0"/>
    <s v="Redmond"/>
    <x v="21"/>
    <n v="97756"/>
    <x v="1"/>
    <s v="OFF-BI-10002931"/>
    <x v="1"/>
    <x v="8"/>
    <x v="734"/>
    <x v="5770"/>
    <n v="7"/>
    <n v="0.7"/>
    <x v="7016"/>
    <x v="1"/>
    <x v="0"/>
    <n v="1"/>
    <n v="0.1"/>
  </r>
  <r>
    <x v="9129"/>
    <s v="CA-2018-130911"/>
    <x v="830"/>
    <d v="2018-03-26T00:00:00"/>
    <s v="Second Class"/>
    <s v="DC-12850"/>
    <x v="419"/>
    <x v="0"/>
    <x v="0"/>
    <s v="Cleveland"/>
    <x v="24"/>
    <n v="44105"/>
    <x v="3"/>
    <s v="FUR-BO-10004357"/>
    <x v="0"/>
    <x v="0"/>
    <x v="1358"/>
    <x v="5771"/>
    <n v="3"/>
    <n v="0.5"/>
    <x v="7017"/>
    <x v="3"/>
    <x v="0"/>
    <n v="0.5"/>
    <n v="5.5555555555555552E-2"/>
  </r>
  <r>
    <x v="9130"/>
    <s v="CA-2018-130911"/>
    <x v="830"/>
    <d v="2018-03-26T00:00:00"/>
    <s v="Second Class"/>
    <s v="DC-12850"/>
    <x v="419"/>
    <x v="0"/>
    <x v="0"/>
    <s v="Cleveland"/>
    <x v="24"/>
    <n v="44105"/>
    <x v="3"/>
    <s v="OFF-AR-10000475"/>
    <x v="1"/>
    <x v="6"/>
    <x v="1120"/>
    <x v="4067"/>
    <n v="2"/>
    <n v="0.2"/>
    <x v="7018"/>
    <x v="3"/>
    <x v="0"/>
    <n v="0.5"/>
    <n v="5.5555555555555552E-2"/>
  </r>
  <r>
    <x v="9131"/>
    <s v="CA-2019-100055"/>
    <x v="39"/>
    <d v="2019-06-01T00:00:00"/>
    <s v="Standard Class"/>
    <s v="MD-17860"/>
    <x v="550"/>
    <x v="1"/>
    <x v="0"/>
    <s v="Laurel"/>
    <x v="39"/>
    <n v="20707"/>
    <x v="3"/>
    <s v="FUR-FU-10001473"/>
    <x v="0"/>
    <x v="5"/>
    <x v="993"/>
    <x v="1302"/>
    <n v="2"/>
    <n v="0"/>
    <x v="1357"/>
    <x v="3"/>
    <x v="0"/>
    <n v="0.5"/>
    <n v="0.125"/>
  </r>
  <r>
    <x v="9132"/>
    <s v="CA-2019-100055"/>
    <x v="39"/>
    <d v="2019-06-01T00:00:00"/>
    <s v="Standard Class"/>
    <s v="MD-17860"/>
    <x v="550"/>
    <x v="1"/>
    <x v="0"/>
    <s v="Laurel"/>
    <x v="39"/>
    <n v="20707"/>
    <x v="3"/>
    <s v="OFF-AP-10001469"/>
    <x v="1"/>
    <x v="9"/>
    <x v="586"/>
    <x v="5772"/>
    <n v="3"/>
    <n v="0"/>
    <x v="7019"/>
    <x v="3"/>
    <x v="0"/>
    <n v="0.5"/>
    <n v="0.125"/>
  </r>
  <r>
    <x v="9133"/>
    <s v="CA-2017-157805"/>
    <x v="284"/>
    <d v="2017-09-04T00:00:00"/>
    <s v="Standard Class"/>
    <s v="RH-19510"/>
    <x v="563"/>
    <x v="2"/>
    <x v="0"/>
    <s v="San Diego"/>
    <x v="1"/>
    <n v="92037"/>
    <x v="1"/>
    <s v="TEC-PH-10004447"/>
    <x v="2"/>
    <x v="7"/>
    <x v="866"/>
    <x v="5773"/>
    <n v="5"/>
    <n v="0.2"/>
    <x v="7020"/>
    <x v="1"/>
    <x v="0"/>
    <n v="1"/>
    <n v="8.3333333333333329E-2"/>
  </r>
  <r>
    <x v="9134"/>
    <s v="CA-2018-124254"/>
    <x v="408"/>
    <d v="2018-04-17T00:00:00"/>
    <s v="Standard Class"/>
    <s v="TB-21175"/>
    <x v="533"/>
    <x v="1"/>
    <x v="0"/>
    <s v="Wilson"/>
    <x v="3"/>
    <n v="27893"/>
    <x v="0"/>
    <s v="OFF-ST-10001469"/>
    <x v="1"/>
    <x v="4"/>
    <x v="399"/>
    <x v="5222"/>
    <n v="3"/>
    <n v="0.2"/>
    <x v="6280"/>
    <x v="0"/>
    <x v="0"/>
    <n v="0.33333333333333331"/>
    <n v="9.0909090909090912E-2"/>
  </r>
  <r>
    <x v="9135"/>
    <s v="CA-2018-124254"/>
    <x v="408"/>
    <d v="2018-04-17T00:00:00"/>
    <s v="Standard Class"/>
    <s v="TB-21175"/>
    <x v="533"/>
    <x v="1"/>
    <x v="0"/>
    <s v="Wilson"/>
    <x v="3"/>
    <n v="27893"/>
    <x v="0"/>
    <s v="OFF-ST-10000060"/>
    <x v="1"/>
    <x v="4"/>
    <x v="392"/>
    <x v="5774"/>
    <n v="1"/>
    <n v="0.2"/>
    <x v="7021"/>
    <x v="0"/>
    <x v="0"/>
    <n v="0.33333333333333331"/>
    <n v="9.0909090909090912E-2"/>
  </r>
  <r>
    <x v="9136"/>
    <s v="CA-2018-124254"/>
    <x v="408"/>
    <d v="2018-04-17T00:00:00"/>
    <s v="Standard Class"/>
    <s v="TB-21175"/>
    <x v="533"/>
    <x v="1"/>
    <x v="0"/>
    <s v="Wilson"/>
    <x v="3"/>
    <n v="27893"/>
    <x v="0"/>
    <s v="OFF-PA-10000807"/>
    <x v="1"/>
    <x v="10"/>
    <x v="1659"/>
    <x v="1518"/>
    <n v="3"/>
    <n v="0.2"/>
    <x v="7022"/>
    <x v="0"/>
    <x v="0"/>
    <n v="0.33333333333333331"/>
    <n v="9.0909090909090912E-2"/>
  </r>
  <r>
    <x v="9137"/>
    <s v="CA-2016-123400"/>
    <x v="563"/>
    <d v="2016-02-09T00:00:00"/>
    <s v="Standard Class"/>
    <s v="EB-13930"/>
    <x v="518"/>
    <x v="0"/>
    <x v="0"/>
    <s v="Saint Petersburg"/>
    <x v="2"/>
    <n v="33710"/>
    <x v="0"/>
    <s v="OFF-BI-10000666"/>
    <x v="1"/>
    <x v="8"/>
    <x v="989"/>
    <x v="5775"/>
    <n v="2"/>
    <n v="0.7"/>
    <x v="7023"/>
    <x v="0"/>
    <x v="0"/>
    <n v="0.5"/>
    <n v="0.14285714285714285"/>
  </r>
  <r>
    <x v="9138"/>
    <s v="CA-2016-123400"/>
    <x v="563"/>
    <d v="2016-02-09T00:00:00"/>
    <s v="Standard Class"/>
    <s v="EB-13930"/>
    <x v="518"/>
    <x v="0"/>
    <x v="0"/>
    <s v="Saint Petersburg"/>
    <x v="2"/>
    <n v="33710"/>
    <x v="0"/>
    <s v="TEC-PH-10002890"/>
    <x v="2"/>
    <x v="7"/>
    <x v="1396"/>
    <x v="2171"/>
    <n v="5"/>
    <n v="0.2"/>
    <x v="5258"/>
    <x v="0"/>
    <x v="0"/>
    <n v="0.5"/>
    <n v="0.14285714285714285"/>
  </r>
  <r>
    <x v="9139"/>
    <s v="CA-2016-106971"/>
    <x v="814"/>
    <d v="2016-09-08T00:00:00"/>
    <s v="Standard Class"/>
    <s v="BM-11785"/>
    <x v="298"/>
    <x v="0"/>
    <x v="0"/>
    <s v="Buffalo Grove"/>
    <x v="10"/>
    <n v="60089"/>
    <x v="2"/>
    <s v="TEC-AC-10000844"/>
    <x v="2"/>
    <x v="11"/>
    <x v="106"/>
    <x v="5519"/>
    <n v="7"/>
    <n v="0.2"/>
    <x v="7024"/>
    <x v="2"/>
    <x v="0"/>
    <n v="1"/>
    <n v="7.1428571428571425E-2"/>
  </r>
  <r>
    <x v="9140"/>
    <s v="CA-2019-123029"/>
    <x v="1033"/>
    <d v="2019-10-02T00:00:00"/>
    <s v="Second Class"/>
    <s v="BT-11530"/>
    <x v="404"/>
    <x v="2"/>
    <x v="0"/>
    <s v="Los Angeles"/>
    <x v="1"/>
    <n v="90049"/>
    <x v="1"/>
    <s v="TEC-AC-10002402"/>
    <x v="2"/>
    <x v="11"/>
    <x v="657"/>
    <x v="460"/>
    <n v="2"/>
    <n v="0"/>
    <x v="7025"/>
    <x v="1"/>
    <x v="0"/>
    <n v="1"/>
    <n v="0.1"/>
  </r>
  <r>
    <x v="9141"/>
    <s v="CA-2018-139409"/>
    <x v="64"/>
    <d v="2018-09-07T00:00:00"/>
    <s v="First Class"/>
    <s v="FW-14395"/>
    <x v="783"/>
    <x v="1"/>
    <x v="0"/>
    <s v="New York City"/>
    <x v="15"/>
    <n v="10011"/>
    <x v="3"/>
    <s v="TEC-PH-10003988"/>
    <x v="2"/>
    <x v="7"/>
    <x v="47"/>
    <x v="3582"/>
    <n v="4"/>
    <n v="0"/>
    <x v="6158"/>
    <x v="3"/>
    <x v="0"/>
    <n v="1"/>
    <n v="0.33333333333333331"/>
  </r>
  <r>
    <x v="9142"/>
    <s v="US-2019-166688"/>
    <x v="968"/>
    <d v="2019-05-26T00:00:00"/>
    <s v="Standard Class"/>
    <s v="RD-19480"/>
    <x v="502"/>
    <x v="0"/>
    <x v="0"/>
    <s v="Las Vegas"/>
    <x v="33"/>
    <n v="89115"/>
    <x v="1"/>
    <s v="OFF-BI-10004040"/>
    <x v="1"/>
    <x v="8"/>
    <x v="1487"/>
    <x v="1838"/>
    <n v="2"/>
    <n v="0.2"/>
    <x v="1971"/>
    <x v="1"/>
    <x v="0"/>
    <n v="0.33333333333333331"/>
    <n v="6.6666666666666666E-2"/>
  </r>
  <r>
    <x v="9143"/>
    <s v="US-2019-166688"/>
    <x v="968"/>
    <d v="2019-05-26T00:00:00"/>
    <s v="Standard Class"/>
    <s v="RD-19480"/>
    <x v="502"/>
    <x v="0"/>
    <x v="0"/>
    <s v="Las Vegas"/>
    <x v="33"/>
    <n v="89115"/>
    <x v="1"/>
    <s v="TEC-PH-10004094"/>
    <x v="2"/>
    <x v="7"/>
    <x v="1797"/>
    <x v="5776"/>
    <n v="9"/>
    <n v="0.2"/>
    <x v="7026"/>
    <x v="1"/>
    <x v="0"/>
    <n v="0.33333333333333331"/>
    <n v="6.6666666666666666E-2"/>
  </r>
  <r>
    <x v="9144"/>
    <s v="US-2019-166688"/>
    <x v="968"/>
    <d v="2019-05-26T00:00:00"/>
    <s v="Standard Class"/>
    <s v="RD-19480"/>
    <x v="502"/>
    <x v="0"/>
    <x v="0"/>
    <s v="Las Vegas"/>
    <x v="33"/>
    <n v="89115"/>
    <x v="1"/>
    <s v="OFF-AP-10000358"/>
    <x v="1"/>
    <x v="9"/>
    <x v="95"/>
    <x v="5777"/>
    <n v="5"/>
    <n v="0"/>
    <x v="7027"/>
    <x v="1"/>
    <x v="0"/>
    <n v="0.33333333333333331"/>
    <n v="6.6666666666666666E-2"/>
  </r>
  <r>
    <x v="9145"/>
    <s v="CA-2017-126970"/>
    <x v="1181"/>
    <d v="2017-09-24T00:00:00"/>
    <s v="Standard Class"/>
    <s v="TP-21130"/>
    <x v="236"/>
    <x v="0"/>
    <x v="0"/>
    <s v="Naperville"/>
    <x v="10"/>
    <n v="60540"/>
    <x v="2"/>
    <s v="OFF-BI-10000138"/>
    <x v="1"/>
    <x v="8"/>
    <x v="605"/>
    <x v="5778"/>
    <n v="3"/>
    <n v="0.8"/>
    <x v="7028"/>
    <x v="2"/>
    <x v="0"/>
    <n v="1"/>
    <n v="6.25E-2"/>
  </r>
  <r>
    <x v="9146"/>
    <s v="US-2018-165505"/>
    <x v="1156"/>
    <d v="2018-01-27T00:00:00"/>
    <s v="Standard Class"/>
    <s v="CB-12535"/>
    <x v="118"/>
    <x v="1"/>
    <x v="0"/>
    <s v="Burlington"/>
    <x v="42"/>
    <m/>
    <x v="3"/>
    <s v="TEC-AC-10002926"/>
    <x v="2"/>
    <x v="11"/>
    <x v="1123"/>
    <x v="2622"/>
    <n v="2"/>
    <n v="0"/>
    <x v="3067"/>
    <x v="3"/>
    <x v="0"/>
    <n v="0.33333333333333331"/>
    <n v="5.2631578947368418E-2"/>
  </r>
  <r>
    <x v="9147"/>
    <s v="US-2018-165505"/>
    <x v="1156"/>
    <d v="2018-01-27T00:00:00"/>
    <s v="Standard Class"/>
    <s v="CB-12535"/>
    <x v="118"/>
    <x v="1"/>
    <x v="0"/>
    <s v="Burlington"/>
    <x v="42"/>
    <m/>
    <x v="3"/>
    <s v="OFF-AR-10003477"/>
    <x v="1"/>
    <x v="6"/>
    <x v="1838"/>
    <x v="5779"/>
    <n v="6"/>
    <n v="0"/>
    <x v="7029"/>
    <x v="3"/>
    <x v="0"/>
    <n v="0.33333333333333331"/>
    <n v="5.2631578947368418E-2"/>
  </r>
  <r>
    <x v="9148"/>
    <s v="US-2018-165505"/>
    <x v="1156"/>
    <d v="2018-01-27T00:00:00"/>
    <s v="Standard Class"/>
    <s v="CB-12535"/>
    <x v="118"/>
    <x v="1"/>
    <x v="0"/>
    <s v="Burlington"/>
    <x v="42"/>
    <m/>
    <x v="3"/>
    <s v="OFF-ST-10001526"/>
    <x v="1"/>
    <x v="4"/>
    <x v="771"/>
    <x v="5780"/>
    <n v="13"/>
    <n v="0"/>
    <x v="7030"/>
    <x v="3"/>
    <x v="0"/>
    <n v="0.33333333333333331"/>
    <n v="5.2631578947368418E-2"/>
  </r>
  <r>
    <x v="9149"/>
    <s v="US-2016-157070"/>
    <x v="106"/>
    <d v="2016-06-06T00:00:00"/>
    <s v="Standard Class"/>
    <s v="QJ-19255"/>
    <x v="425"/>
    <x v="1"/>
    <x v="0"/>
    <s v="Detroit"/>
    <x v="12"/>
    <n v="48234"/>
    <x v="2"/>
    <s v="OFF-BI-10001765"/>
    <x v="1"/>
    <x v="8"/>
    <x v="994"/>
    <x v="5781"/>
    <n v="4"/>
    <n v="0"/>
    <x v="7031"/>
    <x v="2"/>
    <x v="0"/>
    <n v="0.5"/>
    <n v="7.6923076923076927E-2"/>
  </r>
  <r>
    <x v="9150"/>
    <s v="US-2016-157070"/>
    <x v="106"/>
    <d v="2016-06-06T00:00:00"/>
    <s v="Standard Class"/>
    <s v="QJ-19255"/>
    <x v="425"/>
    <x v="1"/>
    <x v="0"/>
    <s v="Detroit"/>
    <x v="12"/>
    <n v="48234"/>
    <x v="2"/>
    <s v="OFF-AP-10004859"/>
    <x v="1"/>
    <x v="9"/>
    <x v="930"/>
    <x v="5782"/>
    <n v="5"/>
    <n v="0.1"/>
    <x v="7032"/>
    <x v="2"/>
    <x v="0"/>
    <n v="0.5"/>
    <n v="7.6923076923076927E-2"/>
  </r>
  <r>
    <x v="9151"/>
    <s v="US-2017-106873"/>
    <x v="496"/>
    <d v="2017-09-29T00:00:00"/>
    <s v="Second Class"/>
    <s v="KM-16720"/>
    <x v="27"/>
    <x v="0"/>
    <x v="0"/>
    <s v="Avondale"/>
    <x v="16"/>
    <n v="85323"/>
    <x v="1"/>
    <s v="OFF-AR-10003179"/>
    <x v="1"/>
    <x v="6"/>
    <x v="1574"/>
    <x v="4769"/>
    <n v="2"/>
    <n v="0.2"/>
    <x v="5677"/>
    <x v="1"/>
    <x v="0"/>
    <n v="0.33333333333333331"/>
    <n v="3.5714285714285712E-2"/>
  </r>
  <r>
    <x v="9152"/>
    <s v="US-2017-106873"/>
    <x v="496"/>
    <d v="2017-09-29T00:00:00"/>
    <s v="Second Class"/>
    <s v="KM-16720"/>
    <x v="27"/>
    <x v="0"/>
    <x v="0"/>
    <s v="Avondale"/>
    <x v="16"/>
    <n v="85323"/>
    <x v="1"/>
    <s v="TEC-AC-10002345"/>
    <x v="2"/>
    <x v="11"/>
    <x v="175"/>
    <x v="5783"/>
    <n v="2"/>
    <n v="0.2"/>
    <x v="7033"/>
    <x v="1"/>
    <x v="0"/>
    <n v="0.33333333333333331"/>
    <n v="3.5714285714285712E-2"/>
  </r>
  <r>
    <x v="9153"/>
    <s v="US-2017-106873"/>
    <x v="496"/>
    <d v="2017-09-29T00:00:00"/>
    <s v="Second Class"/>
    <s v="KM-16720"/>
    <x v="27"/>
    <x v="0"/>
    <x v="0"/>
    <s v="Avondale"/>
    <x v="16"/>
    <n v="85323"/>
    <x v="1"/>
    <s v="OFF-AR-10001246"/>
    <x v="1"/>
    <x v="6"/>
    <x v="455"/>
    <x v="2309"/>
    <n v="7"/>
    <n v="0.2"/>
    <x v="7034"/>
    <x v="1"/>
    <x v="0"/>
    <n v="0.33333333333333331"/>
    <n v="3.5714285714285712E-2"/>
  </r>
  <r>
    <x v="9154"/>
    <s v="CA-2018-132990"/>
    <x v="1147"/>
    <d v="2018-08-03T00:00:00"/>
    <s v="Second Class"/>
    <s v="KM-16660"/>
    <x v="730"/>
    <x v="0"/>
    <x v="0"/>
    <s v="Philadelphia"/>
    <x v="9"/>
    <n v="19140"/>
    <x v="3"/>
    <s v="FUR-FU-10004864"/>
    <x v="0"/>
    <x v="5"/>
    <x v="1719"/>
    <x v="5784"/>
    <n v="2"/>
    <n v="0.2"/>
    <x v="7035"/>
    <x v="3"/>
    <x v="0"/>
    <n v="1"/>
    <n v="0.1111111111111111"/>
  </r>
  <r>
    <x v="9155"/>
    <s v="CA-2016-102645"/>
    <x v="1211"/>
    <d v="2016-01-28T00:00:00"/>
    <s v="Standard Class"/>
    <s v="IM-15055"/>
    <x v="780"/>
    <x v="0"/>
    <x v="0"/>
    <s v="Las Vegas"/>
    <x v="33"/>
    <n v="89115"/>
    <x v="1"/>
    <s v="OFF-PA-10001804"/>
    <x v="1"/>
    <x v="10"/>
    <x v="129"/>
    <x v="1598"/>
    <n v="6"/>
    <n v="0"/>
    <x v="1692"/>
    <x v="1"/>
    <x v="0"/>
    <n v="1"/>
    <n v="0.25"/>
  </r>
  <r>
    <x v="9156"/>
    <s v="CA-2016-134215"/>
    <x v="472"/>
    <d v="2016-08-08T00:00:00"/>
    <s v="Standard Class"/>
    <s v="ML-17395"/>
    <x v="504"/>
    <x v="1"/>
    <x v="0"/>
    <s v="Bangor"/>
    <x v="43"/>
    <n v="4401"/>
    <x v="3"/>
    <s v="OFF-AP-10001271"/>
    <x v="1"/>
    <x v="9"/>
    <x v="474"/>
    <x v="5785"/>
    <n v="2"/>
    <n v="0"/>
    <x v="7036"/>
    <x v="3"/>
    <x v="0"/>
    <n v="0.33333333333333331"/>
    <n v="0.05"/>
  </r>
  <r>
    <x v="9157"/>
    <s v="CA-2016-134215"/>
    <x v="472"/>
    <d v="2016-08-08T00:00:00"/>
    <s v="Standard Class"/>
    <s v="ML-17395"/>
    <x v="504"/>
    <x v="1"/>
    <x v="0"/>
    <s v="Bangor"/>
    <x v="43"/>
    <n v="4401"/>
    <x v="3"/>
    <s v="OFF-PA-10004353"/>
    <x v="1"/>
    <x v="10"/>
    <x v="1661"/>
    <x v="5786"/>
    <n v="13"/>
    <n v="0"/>
    <x v="7037"/>
    <x v="3"/>
    <x v="0"/>
    <n v="0.33333333333333331"/>
    <n v="0.05"/>
  </r>
  <r>
    <x v="9158"/>
    <s v="CA-2016-134215"/>
    <x v="472"/>
    <d v="2016-08-08T00:00:00"/>
    <s v="Standard Class"/>
    <s v="ML-17395"/>
    <x v="504"/>
    <x v="1"/>
    <x v="0"/>
    <s v="Bangor"/>
    <x v="43"/>
    <n v="4401"/>
    <x v="3"/>
    <s v="TEC-AC-10002473"/>
    <x v="2"/>
    <x v="11"/>
    <x v="720"/>
    <x v="5787"/>
    <n v="9"/>
    <n v="0"/>
    <x v="7038"/>
    <x v="3"/>
    <x v="0"/>
    <n v="0.33333333333333331"/>
    <n v="0.05"/>
  </r>
  <r>
    <x v="9159"/>
    <s v="CA-2018-118934"/>
    <x v="888"/>
    <d v="2018-08-14T00:00:00"/>
    <s v="Standard Class"/>
    <s v="GH-14410"/>
    <x v="689"/>
    <x v="2"/>
    <x v="0"/>
    <s v="Hendersonville"/>
    <x v="18"/>
    <n v="37075"/>
    <x v="0"/>
    <s v="OFF-BI-10003314"/>
    <x v="1"/>
    <x v="8"/>
    <x v="308"/>
    <x v="5788"/>
    <n v="3"/>
    <n v="0.7"/>
    <x v="7039"/>
    <x v="0"/>
    <x v="0"/>
    <n v="0.5"/>
    <n v="5.8823529411764705E-2"/>
  </r>
  <r>
    <x v="9160"/>
    <s v="CA-2018-118934"/>
    <x v="888"/>
    <d v="2018-08-14T00:00:00"/>
    <s v="Standard Class"/>
    <s v="GH-14410"/>
    <x v="689"/>
    <x v="2"/>
    <x v="0"/>
    <s v="Hendersonville"/>
    <x v="18"/>
    <n v="37075"/>
    <x v="0"/>
    <s v="OFF-BI-10004465"/>
    <x v="1"/>
    <x v="8"/>
    <x v="739"/>
    <x v="5789"/>
    <n v="5"/>
    <n v="0.7"/>
    <x v="7040"/>
    <x v="0"/>
    <x v="0"/>
    <n v="0.5"/>
    <n v="5.8823529411764705E-2"/>
  </r>
  <r>
    <x v="9161"/>
    <s v="CA-2018-160108"/>
    <x v="16"/>
    <d v="2018-12-12T00:00:00"/>
    <s v="Standard Class"/>
    <s v="AG-10900"/>
    <x v="151"/>
    <x v="0"/>
    <x v="0"/>
    <s v="Eau Claire"/>
    <x v="6"/>
    <n v="54703"/>
    <x v="2"/>
    <s v="FUR-BO-10003450"/>
    <x v="0"/>
    <x v="0"/>
    <x v="1353"/>
    <x v="5790"/>
    <n v="7"/>
    <n v="0"/>
    <x v="7041"/>
    <x v="2"/>
    <x v="0"/>
    <n v="0.5"/>
    <n v="4.7619047619047616E-2"/>
  </r>
  <r>
    <x v="9162"/>
    <s v="CA-2018-160108"/>
    <x v="16"/>
    <d v="2018-12-12T00:00:00"/>
    <s v="Standard Class"/>
    <s v="AG-10900"/>
    <x v="151"/>
    <x v="0"/>
    <x v="0"/>
    <s v="Eau Claire"/>
    <x v="6"/>
    <n v="54703"/>
    <x v="2"/>
    <s v="FUR-CH-10002335"/>
    <x v="0"/>
    <x v="1"/>
    <x v="629"/>
    <x v="5791"/>
    <n v="3"/>
    <n v="0"/>
    <x v="7042"/>
    <x v="2"/>
    <x v="0"/>
    <n v="0.5"/>
    <n v="4.7619047619047616E-2"/>
  </r>
  <r>
    <x v="9163"/>
    <s v="CA-2017-164007"/>
    <x v="1212"/>
    <d v="2017-06-12T00:00:00"/>
    <s v="Standard Class"/>
    <s v="MG-17695"/>
    <x v="726"/>
    <x v="0"/>
    <x v="0"/>
    <s v="Chicago"/>
    <x v="10"/>
    <n v="60610"/>
    <x v="2"/>
    <s v="TEC-AC-10003433"/>
    <x v="2"/>
    <x v="11"/>
    <x v="1418"/>
    <x v="480"/>
    <n v="3"/>
    <n v="0.2"/>
    <x v="2493"/>
    <x v="2"/>
    <x v="0"/>
    <n v="0.5"/>
    <n v="0.14285714285714285"/>
  </r>
  <r>
    <x v="9164"/>
    <s v="CA-2017-164007"/>
    <x v="1212"/>
    <d v="2017-06-12T00:00:00"/>
    <s v="Standard Class"/>
    <s v="MG-17695"/>
    <x v="726"/>
    <x v="0"/>
    <x v="0"/>
    <s v="Chicago"/>
    <x v="10"/>
    <n v="60610"/>
    <x v="2"/>
    <s v="OFF-AP-10003849"/>
    <x v="1"/>
    <x v="9"/>
    <x v="841"/>
    <x v="5792"/>
    <n v="2"/>
    <n v="0.8"/>
    <x v="7043"/>
    <x v="2"/>
    <x v="0"/>
    <n v="0.5"/>
    <n v="0.14285714285714285"/>
  </r>
  <r>
    <x v="9165"/>
    <s v="CA-2018-100300"/>
    <x v="890"/>
    <d v="2018-06-26T00:00:00"/>
    <s v="Second Class"/>
    <s v="MJ-17740"/>
    <x v="77"/>
    <x v="0"/>
    <x v="0"/>
    <s v="San Diego"/>
    <x v="1"/>
    <n v="92037"/>
    <x v="1"/>
    <s v="TEC-MA-10000984"/>
    <x v="2"/>
    <x v="15"/>
    <x v="1820"/>
    <x v="5793"/>
    <n v="4"/>
    <n v="0.2"/>
    <x v="7044"/>
    <x v="1"/>
    <x v="0"/>
    <n v="0.33333333333333331"/>
    <n v="6.6666666666666666E-2"/>
  </r>
  <r>
    <x v="9166"/>
    <s v="CA-2018-100300"/>
    <x v="890"/>
    <d v="2018-06-26T00:00:00"/>
    <s v="Second Class"/>
    <s v="MJ-17740"/>
    <x v="77"/>
    <x v="0"/>
    <x v="0"/>
    <s v="San Diego"/>
    <x v="1"/>
    <n v="92037"/>
    <x v="1"/>
    <s v="OFF-PA-10000418"/>
    <x v="1"/>
    <x v="10"/>
    <x v="970"/>
    <x v="2840"/>
    <n v="1"/>
    <n v="0"/>
    <x v="3157"/>
    <x v="1"/>
    <x v="0"/>
    <n v="0.33333333333333331"/>
    <n v="6.6666666666666666E-2"/>
  </r>
  <r>
    <x v="9167"/>
    <s v="CA-2018-100300"/>
    <x v="890"/>
    <d v="2018-06-26T00:00:00"/>
    <s v="Second Class"/>
    <s v="MJ-17740"/>
    <x v="77"/>
    <x v="0"/>
    <x v="0"/>
    <s v="San Diego"/>
    <x v="1"/>
    <n v="92037"/>
    <x v="1"/>
    <s v="OFF-AP-10001242"/>
    <x v="1"/>
    <x v="9"/>
    <x v="1417"/>
    <x v="2624"/>
    <n v="3"/>
    <n v="0"/>
    <x v="2890"/>
    <x v="1"/>
    <x v="0"/>
    <n v="0.33333333333333331"/>
    <n v="6.6666666666666666E-2"/>
  </r>
  <r>
    <x v="9168"/>
    <s v="CA-2018-140571"/>
    <x v="543"/>
    <d v="2018-03-19T00:00:00"/>
    <s v="Standard Class"/>
    <s v="SJ-20125"/>
    <x v="319"/>
    <x v="2"/>
    <x v="0"/>
    <s v="Jackson"/>
    <x v="35"/>
    <n v="39212"/>
    <x v="0"/>
    <s v="OFF-PA-10001954"/>
    <x v="1"/>
    <x v="10"/>
    <x v="600"/>
    <x v="5794"/>
    <n v="14"/>
    <n v="0"/>
    <x v="7045"/>
    <x v="0"/>
    <x v="0"/>
    <n v="0.5"/>
    <n v="4.1666666666666664E-2"/>
  </r>
  <r>
    <x v="9169"/>
    <s v="CA-2018-140571"/>
    <x v="543"/>
    <d v="2018-03-19T00:00:00"/>
    <s v="Standard Class"/>
    <s v="SJ-20125"/>
    <x v="319"/>
    <x v="2"/>
    <x v="0"/>
    <s v="Jackson"/>
    <x v="35"/>
    <n v="39212"/>
    <x v="0"/>
    <s v="OFF-PA-10001954"/>
    <x v="1"/>
    <x v="10"/>
    <x v="600"/>
    <x v="1846"/>
    <n v="2"/>
    <n v="0"/>
    <x v="1981"/>
    <x v="0"/>
    <x v="0"/>
    <n v="0.5"/>
    <n v="4.1666666666666664E-2"/>
  </r>
  <r>
    <x v="9170"/>
    <s v="US-2018-155768"/>
    <x v="49"/>
    <d v="2018-12-01T00:00:00"/>
    <s v="Same Day"/>
    <s v="LB-16795"/>
    <x v="697"/>
    <x v="2"/>
    <x v="0"/>
    <s v="Oxnard"/>
    <x v="1"/>
    <n v="93030"/>
    <x v="1"/>
    <s v="FUR-FU-10000448"/>
    <x v="0"/>
    <x v="5"/>
    <x v="469"/>
    <x v="5795"/>
    <n v="2"/>
    <n v="0"/>
    <x v="7046"/>
    <x v="1"/>
    <x v="0"/>
    <n v="0.25"/>
    <n v="4.1666666666666664E-2"/>
  </r>
  <r>
    <x v="9171"/>
    <s v="US-2018-155768"/>
    <x v="49"/>
    <d v="2018-12-01T00:00:00"/>
    <s v="Same Day"/>
    <s v="LB-16795"/>
    <x v="697"/>
    <x v="2"/>
    <x v="0"/>
    <s v="Oxnard"/>
    <x v="1"/>
    <n v="93030"/>
    <x v="1"/>
    <s v="OFF-PA-10001357"/>
    <x v="1"/>
    <x v="10"/>
    <x v="1041"/>
    <x v="3642"/>
    <n v="1"/>
    <n v="0"/>
    <x v="4156"/>
    <x v="1"/>
    <x v="0"/>
    <n v="0.25"/>
    <n v="4.1666666666666664E-2"/>
  </r>
  <r>
    <x v="9172"/>
    <s v="US-2018-155768"/>
    <x v="49"/>
    <d v="2018-12-01T00:00:00"/>
    <s v="Same Day"/>
    <s v="LB-16795"/>
    <x v="697"/>
    <x v="2"/>
    <x v="0"/>
    <s v="Oxnard"/>
    <x v="1"/>
    <n v="93030"/>
    <x v="1"/>
    <s v="OFF-ST-10002292"/>
    <x v="1"/>
    <x v="4"/>
    <x v="872"/>
    <x v="5796"/>
    <n v="3"/>
    <n v="0"/>
    <x v="7047"/>
    <x v="1"/>
    <x v="0"/>
    <n v="0.25"/>
    <n v="4.1666666666666664E-2"/>
  </r>
  <r>
    <x v="9173"/>
    <s v="US-2018-155768"/>
    <x v="49"/>
    <d v="2018-12-01T00:00:00"/>
    <s v="Same Day"/>
    <s v="LB-16795"/>
    <x v="697"/>
    <x v="2"/>
    <x v="0"/>
    <s v="Oxnard"/>
    <x v="1"/>
    <n v="93030"/>
    <x v="1"/>
    <s v="OFF-EN-10001219"/>
    <x v="1"/>
    <x v="12"/>
    <x v="588"/>
    <x v="996"/>
    <n v="3"/>
    <n v="0"/>
    <x v="1035"/>
    <x v="1"/>
    <x v="0"/>
    <n v="0.25"/>
    <n v="4.1666666666666664E-2"/>
  </r>
  <r>
    <x v="9174"/>
    <s v="CA-2019-119424"/>
    <x v="492"/>
    <d v="2019-06-14T00:00:00"/>
    <s v="Second Class"/>
    <s v="SB-20185"/>
    <x v="766"/>
    <x v="0"/>
    <x v="0"/>
    <s v="Kent"/>
    <x v="4"/>
    <n v="98031"/>
    <x v="1"/>
    <s v="TEC-PH-10002564"/>
    <x v="2"/>
    <x v="7"/>
    <x v="985"/>
    <x v="981"/>
    <n v="3"/>
    <n v="0.2"/>
    <x v="3306"/>
    <x v="1"/>
    <x v="0"/>
    <n v="0.5"/>
    <n v="8.3333333333333329E-2"/>
  </r>
  <r>
    <x v="9175"/>
    <s v="CA-2019-119424"/>
    <x v="492"/>
    <d v="2019-06-14T00:00:00"/>
    <s v="Second Class"/>
    <s v="SB-20185"/>
    <x v="766"/>
    <x v="0"/>
    <x v="0"/>
    <s v="Kent"/>
    <x v="4"/>
    <n v="98031"/>
    <x v="1"/>
    <s v="OFF-PA-10001639"/>
    <x v="1"/>
    <x v="10"/>
    <x v="981"/>
    <x v="541"/>
    <n v="3"/>
    <n v="0"/>
    <x v="551"/>
    <x v="1"/>
    <x v="0"/>
    <n v="0.5"/>
    <n v="8.3333333333333329E-2"/>
  </r>
  <r>
    <x v="9176"/>
    <s v="CA-2018-118178"/>
    <x v="690"/>
    <d v="2018-03-24T00:00:00"/>
    <s v="Standard Class"/>
    <s v="CC-12610"/>
    <x v="566"/>
    <x v="1"/>
    <x v="0"/>
    <s v="Nashville"/>
    <x v="18"/>
    <n v="37211"/>
    <x v="0"/>
    <s v="OFF-BI-10001153"/>
    <x v="1"/>
    <x v="8"/>
    <x v="303"/>
    <x v="762"/>
    <n v="3"/>
    <n v="0.7"/>
    <x v="7048"/>
    <x v="0"/>
    <x v="0"/>
    <n v="1"/>
    <n v="8.3333333333333329E-2"/>
  </r>
  <r>
    <x v="9177"/>
    <s v="CA-2018-166618"/>
    <x v="696"/>
    <d v="2018-11-18T00:00:00"/>
    <s v="Standard Class"/>
    <s v="DP-13000"/>
    <x v="24"/>
    <x v="0"/>
    <x v="0"/>
    <s v="New York City"/>
    <x v="15"/>
    <n v="10035"/>
    <x v="3"/>
    <s v="TEC-PH-10003356"/>
    <x v="2"/>
    <x v="7"/>
    <x v="1698"/>
    <x v="62"/>
    <n v="2"/>
    <n v="0"/>
    <x v="7049"/>
    <x v="3"/>
    <x v="0"/>
    <n v="0.5"/>
    <n v="5.8823529411764705E-2"/>
  </r>
  <r>
    <x v="9178"/>
    <s v="CA-2018-166618"/>
    <x v="696"/>
    <d v="2018-11-18T00:00:00"/>
    <s v="Standard Class"/>
    <s v="DP-13000"/>
    <x v="24"/>
    <x v="0"/>
    <x v="0"/>
    <s v="New York City"/>
    <x v="15"/>
    <n v="10035"/>
    <x v="3"/>
    <s v="OFF-AR-10001725"/>
    <x v="1"/>
    <x v="6"/>
    <x v="1549"/>
    <x v="5797"/>
    <n v="1"/>
    <n v="0"/>
    <x v="7050"/>
    <x v="3"/>
    <x v="0"/>
    <n v="0.5"/>
    <n v="5.8823529411764705E-2"/>
  </r>
  <r>
    <x v="9179"/>
    <s v="CA-2019-156776"/>
    <x v="783"/>
    <d v="2019-08-11T00:00:00"/>
    <s v="Standard Class"/>
    <s v="JL-15505"/>
    <x v="145"/>
    <x v="0"/>
    <x v="0"/>
    <s v="Westminster"/>
    <x v="1"/>
    <n v="92683"/>
    <x v="1"/>
    <s v="TEC-PH-10002415"/>
    <x v="2"/>
    <x v="7"/>
    <x v="1526"/>
    <x v="5798"/>
    <n v="3"/>
    <n v="0.2"/>
    <x v="7051"/>
    <x v="1"/>
    <x v="0"/>
    <n v="0.125"/>
    <n v="5.8823529411764705E-2"/>
  </r>
  <r>
    <x v="9180"/>
    <s v="CA-2019-156776"/>
    <x v="783"/>
    <d v="2019-08-11T00:00:00"/>
    <s v="Standard Class"/>
    <s v="JL-15505"/>
    <x v="145"/>
    <x v="0"/>
    <x v="0"/>
    <s v="Westminster"/>
    <x v="1"/>
    <n v="92683"/>
    <x v="1"/>
    <s v="OFF-BI-10003355"/>
    <x v="1"/>
    <x v="8"/>
    <x v="591"/>
    <x v="1655"/>
    <n v="3"/>
    <n v="0.2"/>
    <x v="4063"/>
    <x v="1"/>
    <x v="0"/>
    <n v="0.125"/>
    <n v="5.8823529411764705E-2"/>
  </r>
  <r>
    <x v="9181"/>
    <s v="CA-2019-156776"/>
    <x v="783"/>
    <d v="2019-08-11T00:00:00"/>
    <s v="Standard Class"/>
    <s v="JL-15505"/>
    <x v="145"/>
    <x v="0"/>
    <x v="0"/>
    <s v="Westminster"/>
    <x v="1"/>
    <n v="92683"/>
    <x v="1"/>
    <s v="OFF-BI-10000216"/>
    <x v="1"/>
    <x v="8"/>
    <x v="1634"/>
    <x v="5799"/>
    <n v="3"/>
    <n v="0.2"/>
    <x v="7052"/>
    <x v="1"/>
    <x v="0"/>
    <n v="0.125"/>
    <n v="5.8823529411764705E-2"/>
  </r>
  <r>
    <x v="9182"/>
    <s v="CA-2019-156776"/>
    <x v="783"/>
    <d v="2019-08-11T00:00:00"/>
    <s v="Standard Class"/>
    <s v="JL-15505"/>
    <x v="145"/>
    <x v="0"/>
    <x v="0"/>
    <s v="Westminster"/>
    <x v="1"/>
    <n v="92683"/>
    <x v="1"/>
    <s v="TEC-AC-10004803"/>
    <x v="2"/>
    <x v="11"/>
    <x v="1765"/>
    <x v="5800"/>
    <n v="4"/>
    <n v="0"/>
    <x v="7053"/>
    <x v="1"/>
    <x v="0"/>
    <n v="0.125"/>
    <n v="5.8823529411764705E-2"/>
  </r>
  <r>
    <x v="9183"/>
    <s v="CA-2019-156776"/>
    <x v="783"/>
    <d v="2019-08-11T00:00:00"/>
    <s v="Standard Class"/>
    <s v="JL-15505"/>
    <x v="145"/>
    <x v="0"/>
    <x v="0"/>
    <s v="Westminster"/>
    <x v="1"/>
    <n v="92683"/>
    <x v="1"/>
    <s v="OFF-PA-10001970"/>
    <x v="1"/>
    <x v="10"/>
    <x v="314"/>
    <x v="335"/>
    <n v="2"/>
    <n v="0"/>
    <x v="342"/>
    <x v="1"/>
    <x v="0"/>
    <n v="0.125"/>
    <n v="5.8823529411764705E-2"/>
  </r>
  <r>
    <x v="9184"/>
    <s v="CA-2019-156776"/>
    <x v="783"/>
    <d v="2019-08-11T00:00:00"/>
    <s v="Standard Class"/>
    <s v="JL-15505"/>
    <x v="145"/>
    <x v="0"/>
    <x v="0"/>
    <s v="Westminster"/>
    <x v="1"/>
    <n v="92683"/>
    <x v="1"/>
    <s v="FUR-FU-10004848"/>
    <x v="0"/>
    <x v="5"/>
    <x v="28"/>
    <x v="2678"/>
    <n v="1"/>
    <n v="0"/>
    <x v="1398"/>
    <x v="1"/>
    <x v="0"/>
    <n v="0.125"/>
    <n v="5.8823529411764705E-2"/>
  </r>
  <r>
    <x v="9185"/>
    <s v="CA-2019-156776"/>
    <x v="783"/>
    <d v="2019-08-11T00:00:00"/>
    <s v="Standard Class"/>
    <s v="JL-15505"/>
    <x v="145"/>
    <x v="0"/>
    <x v="0"/>
    <s v="Westminster"/>
    <x v="1"/>
    <n v="92683"/>
    <x v="1"/>
    <s v="FUR-CH-10002317"/>
    <x v="0"/>
    <x v="1"/>
    <x v="1839"/>
    <x v="5801"/>
    <n v="1"/>
    <n v="0.2"/>
    <x v="7054"/>
    <x v="1"/>
    <x v="0"/>
    <n v="0.125"/>
    <n v="5.8823529411764705E-2"/>
  </r>
  <r>
    <x v="9186"/>
    <s v="CA-2019-156776"/>
    <x v="783"/>
    <d v="2019-08-11T00:00:00"/>
    <s v="Standard Class"/>
    <s v="JL-15505"/>
    <x v="145"/>
    <x v="0"/>
    <x v="0"/>
    <s v="Westminster"/>
    <x v="1"/>
    <n v="92683"/>
    <x v="1"/>
    <s v="OFF-AP-10002534"/>
    <x v="1"/>
    <x v="9"/>
    <x v="1202"/>
    <x v="5802"/>
    <n v="5"/>
    <n v="0"/>
    <x v="7055"/>
    <x v="1"/>
    <x v="0"/>
    <n v="0.125"/>
    <n v="5.8823529411764705E-2"/>
  </r>
  <r>
    <x v="9187"/>
    <s v="US-2017-130512"/>
    <x v="291"/>
    <d v="2017-08-25T00:00:00"/>
    <s v="Standard Class"/>
    <s v="SM-20320"/>
    <x v="598"/>
    <x v="2"/>
    <x v="0"/>
    <s v="Allentown"/>
    <x v="9"/>
    <n v="18103"/>
    <x v="3"/>
    <s v="OFF-SU-10001935"/>
    <x v="1"/>
    <x v="14"/>
    <x v="327"/>
    <x v="4273"/>
    <n v="2"/>
    <n v="0.2"/>
    <x v="7056"/>
    <x v="3"/>
    <x v="0"/>
    <n v="0.2"/>
    <n v="6.6666666666666666E-2"/>
  </r>
  <r>
    <x v="9188"/>
    <s v="US-2017-130512"/>
    <x v="291"/>
    <d v="2017-08-25T00:00:00"/>
    <s v="Standard Class"/>
    <s v="SM-20320"/>
    <x v="598"/>
    <x v="2"/>
    <x v="0"/>
    <s v="Allentown"/>
    <x v="9"/>
    <n v="18103"/>
    <x v="3"/>
    <s v="TEC-AC-10000290"/>
    <x v="2"/>
    <x v="11"/>
    <x v="235"/>
    <x v="5018"/>
    <n v="4"/>
    <n v="0.2"/>
    <x v="7057"/>
    <x v="3"/>
    <x v="0"/>
    <n v="0.2"/>
    <n v="6.6666666666666666E-2"/>
  </r>
  <r>
    <x v="9189"/>
    <s v="US-2017-130512"/>
    <x v="291"/>
    <d v="2017-08-25T00:00:00"/>
    <s v="Standard Class"/>
    <s v="SM-20320"/>
    <x v="598"/>
    <x v="2"/>
    <x v="0"/>
    <s v="Allentown"/>
    <x v="9"/>
    <n v="18103"/>
    <x v="3"/>
    <s v="OFF-ST-10002574"/>
    <x v="1"/>
    <x v="4"/>
    <x v="935"/>
    <x v="5803"/>
    <n v="6"/>
    <n v="0.2"/>
    <x v="7058"/>
    <x v="3"/>
    <x v="0"/>
    <n v="0.2"/>
    <n v="6.6666666666666666E-2"/>
  </r>
  <r>
    <x v="9190"/>
    <s v="US-2017-130512"/>
    <x v="291"/>
    <d v="2017-08-25T00:00:00"/>
    <s v="Standard Class"/>
    <s v="SM-20320"/>
    <x v="598"/>
    <x v="2"/>
    <x v="0"/>
    <s v="Allentown"/>
    <x v="9"/>
    <n v="18103"/>
    <x v="3"/>
    <s v="OFF-BI-10004519"/>
    <x v="1"/>
    <x v="8"/>
    <x v="889"/>
    <x v="5804"/>
    <n v="2"/>
    <n v="0.7"/>
    <x v="7059"/>
    <x v="3"/>
    <x v="0"/>
    <n v="0.2"/>
    <n v="6.6666666666666666E-2"/>
  </r>
  <r>
    <x v="9191"/>
    <s v="US-2017-130512"/>
    <x v="291"/>
    <d v="2017-08-25T00:00:00"/>
    <s v="Standard Class"/>
    <s v="SM-20320"/>
    <x v="598"/>
    <x v="2"/>
    <x v="0"/>
    <s v="Allentown"/>
    <x v="9"/>
    <n v="18103"/>
    <x v="3"/>
    <s v="OFF-PA-10003625"/>
    <x v="1"/>
    <x v="10"/>
    <x v="757"/>
    <x v="2000"/>
    <n v="2"/>
    <n v="0.2"/>
    <x v="2152"/>
    <x v="3"/>
    <x v="0"/>
    <n v="0.2"/>
    <n v="6.6666666666666666E-2"/>
  </r>
  <r>
    <x v="9192"/>
    <s v="CA-2017-141810"/>
    <x v="121"/>
    <d v="2017-11-07T00:00:00"/>
    <s v="Standard Class"/>
    <s v="BB-10990"/>
    <x v="121"/>
    <x v="1"/>
    <x v="0"/>
    <s v="San Antonio"/>
    <x v="5"/>
    <n v="78207"/>
    <x v="2"/>
    <s v="OFF-BI-10001524"/>
    <x v="1"/>
    <x v="8"/>
    <x v="301"/>
    <x v="5805"/>
    <n v="7"/>
    <n v="0.8"/>
    <x v="7060"/>
    <x v="2"/>
    <x v="0"/>
    <n v="0.5"/>
    <n v="0.125"/>
  </r>
  <r>
    <x v="9193"/>
    <s v="CA-2017-141810"/>
    <x v="121"/>
    <d v="2017-11-07T00:00:00"/>
    <s v="Standard Class"/>
    <s v="BB-10990"/>
    <x v="121"/>
    <x v="1"/>
    <x v="0"/>
    <s v="San Antonio"/>
    <x v="5"/>
    <n v="78207"/>
    <x v="2"/>
    <s v="TEC-PH-10002200"/>
    <x v="2"/>
    <x v="7"/>
    <x v="1480"/>
    <x v="3532"/>
    <n v="2"/>
    <n v="0.2"/>
    <x v="4023"/>
    <x v="2"/>
    <x v="0"/>
    <n v="0.5"/>
    <n v="0.125"/>
  </r>
  <r>
    <x v="9194"/>
    <s v="CA-2016-146843"/>
    <x v="953"/>
    <d v="2016-12-06T00:00:00"/>
    <s v="Standard Class"/>
    <s v="PB-19150"/>
    <x v="171"/>
    <x v="0"/>
    <x v="0"/>
    <s v="Avondale"/>
    <x v="16"/>
    <n v="85323"/>
    <x v="1"/>
    <s v="OFF-SU-10001664"/>
    <x v="1"/>
    <x v="14"/>
    <x v="1241"/>
    <x v="2758"/>
    <n v="7"/>
    <n v="0.2"/>
    <x v="7061"/>
    <x v="1"/>
    <x v="0"/>
    <n v="0.5"/>
    <n v="9.0909090909090912E-2"/>
  </r>
  <r>
    <x v="9195"/>
    <s v="CA-2016-146843"/>
    <x v="953"/>
    <d v="2016-12-06T00:00:00"/>
    <s v="Standard Class"/>
    <s v="PB-19150"/>
    <x v="171"/>
    <x v="0"/>
    <x v="0"/>
    <s v="Avondale"/>
    <x v="16"/>
    <n v="85323"/>
    <x v="1"/>
    <s v="TEC-AC-10002550"/>
    <x v="2"/>
    <x v="11"/>
    <x v="1548"/>
    <x v="5806"/>
    <n v="4"/>
    <n v="0.2"/>
    <x v="7062"/>
    <x v="1"/>
    <x v="0"/>
    <n v="0.5"/>
    <n v="9.0909090909090912E-2"/>
  </r>
  <r>
    <x v="9196"/>
    <s v="CA-2016-103310"/>
    <x v="1025"/>
    <d v="2016-05-15T00:00:00"/>
    <s v="Standard Class"/>
    <s v="GM-14680"/>
    <x v="411"/>
    <x v="0"/>
    <x v="0"/>
    <s v="San Jose"/>
    <x v="1"/>
    <n v="95123"/>
    <x v="1"/>
    <s v="OFF-PA-10004353"/>
    <x v="1"/>
    <x v="10"/>
    <x v="1661"/>
    <x v="792"/>
    <n v="2"/>
    <n v="0"/>
    <x v="7063"/>
    <x v="1"/>
    <x v="0"/>
    <n v="0.25"/>
    <n v="9.0909090909090912E-2"/>
  </r>
  <r>
    <x v="9197"/>
    <s v="CA-2016-103310"/>
    <x v="1025"/>
    <d v="2016-05-15T00:00:00"/>
    <s v="Standard Class"/>
    <s v="GM-14680"/>
    <x v="411"/>
    <x v="0"/>
    <x v="0"/>
    <s v="San Jose"/>
    <x v="1"/>
    <n v="95123"/>
    <x v="1"/>
    <s v="TEC-PH-10001817"/>
    <x v="2"/>
    <x v="7"/>
    <x v="1106"/>
    <x v="5807"/>
    <n v="5"/>
    <n v="0.2"/>
    <x v="7064"/>
    <x v="1"/>
    <x v="0"/>
    <n v="0.25"/>
    <n v="9.0909090909090912E-2"/>
  </r>
  <r>
    <x v="9198"/>
    <s v="CA-2016-103310"/>
    <x v="1025"/>
    <d v="2016-05-15T00:00:00"/>
    <s v="Standard Class"/>
    <s v="GM-14680"/>
    <x v="411"/>
    <x v="0"/>
    <x v="0"/>
    <s v="San Jose"/>
    <x v="1"/>
    <n v="95123"/>
    <x v="1"/>
    <s v="OFF-SU-10004737"/>
    <x v="1"/>
    <x v="14"/>
    <x v="1713"/>
    <x v="5808"/>
    <n v="6"/>
    <n v="0"/>
    <x v="7065"/>
    <x v="1"/>
    <x v="0"/>
    <n v="0.25"/>
    <n v="9.0909090909090912E-2"/>
  </r>
  <r>
    <x v="9199"/>
    <s v="CA-2016-103310"/>
    <x v="1025"/>
    <d v="2016-05-15T00:00:00"/>
    <s v="Standard Class"/>
    <s v="GM-14680"/>
    <x v="411"/>
    <x v="0"/>
    <x v="0"/>
    <s v="San Jose"/>
    <x v="1"/>
    <n v="95123"/>
    <x v="1"/>
    <s v="FUR-CH-10002320"/>
    <x v="0"/>
    <x v="1"/>
    <x v="1463"/>
    <x v="5809"/>
    <n v="1"/>
    <n v="0.2"/>
    <x v="7066"/>
    <x v="1"/>
    <x v="0"/>
    <n v="0.25"/>
    <n v="9.0909090909090912E-2"/>
  </r>
  <r>
    <x v="9200"/>
    <s v="CA-2018-152688"/>
    <x v="508"/>
    <d v="2018-10-20T00:00:00"/>
    <s v="First Class"/>
    <s v="NR-18550"/>
    <x v="749"/>
    <x v="0"/>
    <x v="0"/>
    <s v="Perth Amboy"/>
    <x v="30"/>
    <n v="8861"/>
    <x v="3"/>
    <s v="FUR-BO-10001337"/>
    <x v="0"/>
    <x v="0"/>
    <x v="430"/>
    <x v="5810"/>
    <n v="1"/>
    <n v="0"/>
    <x v="7067"/>
    <x v="3"/>
    <x v="0"/>
    <n v="0.5"/>
    <n v="7.6923076923076927E-2"/>
  </r>
  <r>
    <x v="9201"/>
    <s v="CA-2018-152688"/>
    <x v="508"/>
    <d v="2018-10-20T00:00:00"/>
    <s v="First Class"/>
    <s v="NR-18550"/>
    <x v="749"/>
    <x v="0"/>
    <x v="0"/>
    <s v="Perth Amboy"/>
    <x v="30"/>
    <n v="8861"/>
    <x v="3"/>
    <s v="OFF-BI-10004584"/>
    <x v="1"/>
    <x v="8"/>
    <x v="383"/>
    <x v="5811"/>
    <n v="1"/>
    <n v="0"/>
    <x v="7068"/>
    <x v="3"/>
    <x v="0"/>
    <n v="0.5"/>
    <n v="7.6923076923076927E-2"/>
  </r>
  <r>
    <x v="9202"/>
    <s v="CA-2018-153836"/>
    <x v="859"/>
    <d v="2018-11-03T00:00:00"/>
    <s v="Standard Class"/>
    <s v="EH-13765"/>
    <x v="553"/>
    <x v="1"/>
    <x v="0"/>
    <s v="New York City"/>
    <x v="15"/>
    <n v="10011"/>
    <x v="3"/>
    <s v="OFF-BI-10004817"/>
    <x v="1"/>
    <x v="8"/>
    <x v="1208"/>
    <x v="1528"/>
    <n v="3"/>
    <n v="0.2"/>
    <x v="7069"/>
    <x v="3"/>
    <x v="0"/>
    <n v="0.5"/>
    <n v="3.125E-2"/>
  </r>
  <r>
    <x v="9203"/>
    <s v="CA-2018-153836"/>
    <x v="859"/>
    <d v="2018-11-03T00:00:00"/>
    <s v="Standard Class"/>
    <s v="EH-13765"/>
    <x v="553"/>
    <x v="1"/>
    <x v="0"/>
    <s v="New York City"/>
    <x v="15"/>
    <n v="10011"/>
    <x v="3"/>
    <s v="OFF-AR-10004602"/>
    <x v="1"/>
    <x v="6"/>
    <x v="1226"/>
    <x v="1164"/>
    <n v="5"/>
    <n v="0"/>
    <x v="7070"/>
    <x v="3"/>
    <x v="0"/>
    <n v="0.5"/>
    <n v="3.125E-2"/>
  </r>
  <r>
    <x v="9204"/>
    <s v="CA-2018-104689"/>
    <x v="49"/>
    <d v="2018-12-05T00:00:00"/>
    <s v="Standard Class"/>
    <s v="FH-14365"/>
    <x v="92"/>
    <x v="1"/>
    <x v="0"/>
    <s v="Los Angeles"/>
    <x v="1"/>
    <n v="90004"/>
    <x v="1"/>
    <s v="OFF-AR-10001149"/>
    <x v="1"/>
    <x v="6"/>
    <x v="131"/>
    <x v="4173"/>
    <n v="8"/>
    <n v="0"/>
    <x v="7071"/>
    <x v="1"/>
    <x v="1"/>
    <n v="1"/>
    <n v="7.6923076923076927E-2"/>
  </r>
  <r>
    <x v="9205"/>
    <s v="CA-2018-146423"/>
    <x v="438"/>
    <d v="2018-04-21T00:00:00"/>
    <s v="Same Day"/>
    <s v="BT-11680"/>
    <x v="537"/>
    <x v="0"/>
    <x v="0"/>
    <s v="Milford"/>
    <x v="29"/>
    <n v="6460"/>
    <x v="3"/>
    <s v="OFF-AR-10004817"/>
    <x v="1"/>
    <x v="6"/>
    <x v="915"/>
    <x v="1154"/>
    <n v="3"/>
    <n v="0"/>
    <x v="1197"/>
    <x v="3"/>
    <x v="0"/>
    <n v="0.5"/>
    <n v="0.05"/>
  </r>
  <r>
    <x v="9206"/>
    <s v="CA-2018-146423"/>
    <x v="438"/>
    <d v="2018-04-21T00:00:00"/>
    <s v="Same Day"/>
    <s v="BT-11680"/>
    <x v="537"/>
    <x v="0"/>
    <x v="0"/>
    <s v="Milford"/>
    <x v="29"/>
    <n v="6460"/>
    <x v="3"/>
    <s v="OFF-PA-10003797"/>
    <x v="1"/>
    <x v="10"/>
    <x v="1710"/>
    <x v="187"/>
    <n v="8"/>
    <n v="0"/>
    <x v="189"/>
    <x v="3"/>
    <x v="0"/>
    <n v="0.5"/>
    <n v="0.05"/>
  </r>
  <r>
    <x v="9207"/>
    <s v="CA-2019-140781"/>
    <x v="646"/>
    <d v="2019-08-07T00:00:00"/>
    <s v="Standard Class"/>
    <s v="AB-10105"/>
    <x v="455"/>
    <x v="0"/>
    <x v="0"/>
    <s v="Bloomington"/>
    <x v="10"/>
    <n v="61701"/>
    <x v="2"/>
    <s v="TEC-AC-10000682"/>
    <x v="2"/>
    <x v="11"/>
    <x v="1336"/>
    <x v="5812"/>
    <n v="3"/>
    <n v="0.2"/>
    <x v="7072"/>
    <x v="2"/>
    <x v="0"/>
    <n v="1"/>
    <n v="0.05"/>
  </r>
  <r>
    <x v="9208"/>
    <s v="CA-2019-141747"/>
    <x v="646"/>
    <d v="2019-08-08T00:00:00"/>
    <s v="Second Class"/>
    <s v="SC-20230"/>
    <x v="554"/>
    <x v="1"/>
    <x v="0"/>
    <s v="Seattle"/>
    <x v="4"/>
    <n v="98105"/>
    <x v="1"/>
    <s v="OFF-ST-10003996"/>
    <x v="1"/>
    <x v="4"/>
    <x v="1212"/>
    <x v="5813"/>
    <n v="1"/>
    <n v="0"/>
    <x v="7073"/>
    <x v="1"/>
    <x v="0"/>
    <n v="1"/>
    <n v="9.0909090909090912E-2"/>
  </r>
  <r>
    <x v="9209"/>
    <s v="CA-2019-142776"/>
    <x v="157"/>
    <d v="2019-12-14T00:00:00"/>
    <s v="Second Class"/>
    <s v="RS-19870"/>
    <x v="789"/>
    <x v="2"/>
    <x v="0"/>
    <s v="Burlington"/>
    <x v="23"/>
    <n v="52601"/>
    <x v="2"/>
    <s v="OFF-EN-10003160"/>
    <x v="1"/>
    <x v="12"/>
    <x v="1036"/>
    <x v="6"/>
    <n v="1"/>
    <n v="0"/>
    <x v="7074"/>
    <x v="2"/>
    <x v="0"/>
    <n v="0.5"/>
    <n v="0.33333333333333331"/>
  </r>
  <r>
    <x v="9210"/>
    <s v="CA-2019-142776"/>
    <x v="157"/>
    <d v="2019-12-14T00:00:00"/>
    <s v="Second Class"/>
    <s v="RS-19870"/>
    <x v="789"/>
    <x v="2"/>
    <x v="0"/>
    <s v="Burlington"/>
    <x v="23"/>
    <n v="52601"/>
    <x v="2"/>
    <s v="OFF-BI-10002012"/>
    <x v="1"/>
    <x v="8"/>
    <x v="749"/>
    <x v="5592"/>
    <n v="3"/>
    <n v="0"/>
    <x v="6787"/>
    <x v="2"/>
    <x v="0"/>
    <n v="0.5"/>
    <n v="0.33333333333333331"/>
  </r>
  <r>
    <x v="9211"/>
    <s v="CA-2017-167479"/>
    <x v="948"/>
    <d v="2017-03-19T00:00:00"/>
    <s v="Standard Class"/>
    <s v="AI-10855"/>
    <x v="482"/>
    <x v="0"/>
    <x v="0"/>
    <s v="Roseville"/>
    <x v="1"/>
    <n v="95661"/>
    <x v="1"/>
    <s v="OFF-PA-10002105"/>
    <x v="1"/>
    <x v="10"/>
    <x v="272"/>
    <x v="541"/>
    <n v="3"/>
    <n v="0"/>
    <x v="551"/>
    <x v="1"/>
    <x v="0"/>
    <n v="1"/>
    <n v="5.5555555555555552E-2"/>
  </r>
  <r>
    <x v="9212"/>
    <s v="CA-2016-144071"/>
    <x v="589"/>
    <d v="2016-12-15T00:00:00"/>
    <s v="Standard Class"/>
    <s v="DJ-13420"/>
    <x v="249"/>
    <x v="1"/>
    <x v="0"/>
    <s v="San Francisco"/>
    <x v="1"/>
    <n v="94110"/>
    <x v="1"/>
    <s v="FUR-FU-10000397"/>
    <x v="0"/>
    <x v="5"/>
    <x v="63"/>
    <x v="1155"/>
    <n v="2"/>
    <n v="0"/>
    <x v="1198"/>
    <x v="1"/>
    <x v="0"/>
    <n v="0.5"/>
    <n v="0.2"/>
  </r>
  <r>
    <x v="9213"/>
    <s v="CA-2016-144071"/>
    <x v="589"/>
    <d v="2016-12-15T00:00:00"/>
    <s v="Standard Class"/>
    <s v="DJ-13420"/>
    <x v="249"/>
    <x v="1"/>
    <x v="0"/>
    <s v="San Francisco"/>
    <x v="1"/>
    <n v="94110"/>
    <x v="1"/>
    <s v="FUR-FU-10000758"/>
    <x v="0"/>
    <x v="5"/>
    <x v="1082"/>
    <x v="4092"/>
    <n v="3"/>
    <n v="0"/>
    <x v="7075"/>
    <x v="1"/>
    <x v="0"/>
    <n v="0.5"/>
    <n v="0.2"/>
  </r>
  <r>
    <x v="9214"/>
    <s v="US-2019-120908"/>
    <x v="1033"/>
    <d v="2019-10-02T00:00:00"/>
    <s v="First Class"/>
    <s v="BF-10975"/>
    <x v="541"/>
    <x v="1"/>
    <x v="0"/>
    <s v="Philadelphia"/>
    <x v="9"/>
    <n v="19120"/>
    <x v="3"/>
    <s v="OFF-LA-10004677"/>
    <x v="1"/>
    <x v="2"/>
    <x v="1840"/>
    <x v="5814"/>
    <n v="7"/>
    <n v="0.2"/>
    <x v="7076"/>
    <x v="3"/>
    <x v="0"/>
    <n v="1"/>
    <n v="7.6923076923076927E-2"/>
  </r>
  <r>
    <x v="9215"/>
    <s v="CA-2018-152646"/>
    <x v="831"/>
    <d v="2018-11-26T00:00:00"/>
    <s v="Standard Class"/>
    <s v="TH-21235"/>
    <x v="260"/>
    <x v="1"/>
    <x v="0"/>
    <s v="Los Angeles"/>
    <x v="1"/>
    <n v="90049"/>
    <x v="1"/>
    <s v="OFF-PA-10004451"/>
    <x v="1"/>
    <x v="10"/>
    <x v="498"/>
    <x v="56"/>
    <n v="5"/>
    <n v="0"/>
    <x v="56"/>
    <x v="1"/>
    <x v="0"/>
    <n v="1"/>
    <n v="7.6923076923076927E-2"/>
  </r>
  <r>
    <x v="9216"/>
    <s v="CA-2019-103765"/>
    <x v="221"/>
    <d v="2019-11-30T00:00:00"/>
    <s v="Standard Class"/>
    <s v="JG-15310"/>
    <x v="684"/>
    <x v="1"/>
    <x v="0"/>
    <s v="Odessa"/>
    <x v="5"/>
    <n v="79762"/>
    <x v="2"/>
    <s v="OFF-AP-10002311"/>
    <x v="1"/>
    <x v="9"/>
    <x v="14"/>
    <x v="5815"/>
    <n v="1"/>
    <n v="0.8"/>
    <x v="7077"/>
    <x v="2"/>
    <x v="0"/>
    <n v="1"/>
    <n v="9.0909090909090912E-2"/>
  </r>
  <r>
    <x v="9217"/>
    <s v="US-2019-118157"/>
    <x v="237"/>
    <d v="2019-11-17T00:00:00"/>
    <s v="First Class"/>
    <s v="AW-10930"/>
    <x v="585"/>
    <x v="2"/>
    <x v="0"/>
    <s v="Minneapolis"/>
    <x v="11"/>
    <n v="55407"/>
    <x v="2"/>
    <s v="OFF-EN-10004459"/>
    <x v="1"/>
    <x v="12"/>
    <x v="661"/>
    <x v="770"/>
    <n v="2"/>
    <n v="0"/>
    <x v="792"/>
    <x v="2"/>
    <x v="0"/>
    <n v="1"/>
    <n v="6.25E-2"/>
  </r>
  <r>
    <x v="9218"/>
    <s v="US-2017-164238"/>
    <x v="748"/>
    <d v="2017-08-20T00:00:00"/>
    <s v="Standard Class"/>
    <s v="JW-15955"/>
    <x v="527"/>
    <x v="0"/>
    <x v="0"/>
    <s v="Philadelphia"/>
    <x v="9"/>
    <n v="19120"/>
    <x v="3"/>
    <s v="OFF-ST-10002352"/>
    <x v="1"/>
    <x v="4"/>
    <x v="855"/>
    <x v="5219"/>
    <n v="7"/>
    <n v="0.2"/>
    <x v="7078"/>
    <x v="3"/>
    <x v="0"/>
    <n v="0.5"/>
    <n v="9.0909090909090912E-2"/>
  </r>
  <r>
    <x v="9219"/>
    <s v="US-2017-164238"/>
    <x v="748"/>
    <d v="2017-08-20T00:00:00"/>
    <s v="Standard Class"/>
    <s v="JW-15955"/>
    <x v="527"/>
    <x v="0"/>
    <x v="0"/>
    <s v="Philadelphia"/>
    <x v="9"/>
    <n v="19120"/>
    <x v="3"/>
    <s v="FUR-BO-10000780"/>
    <x v="0"/>
    <x v="0"/>
    <x v="1318"/>
    <x v="5771"/>
    <n v="3"/>
    <n v="0.5"/>
    <x v="7079"/>
    <x v="3"/>
    <x v="0"/>
    <n v="0.5"/>
    <n v="9.0909090909090912E-2"/>
  </r>
  <r>
    <x v="9220"/>
    <s v="CA-2019-103212"/>
    <x v="119"/>
    <d v="2019-10-14T00:00:00"/>
    <s v="First Class"/>
    <s v="MH-18025"/>
    <x v="659"/>
    <x v="0"/>
    <x v="0"/>
    <s v="Lafayette"/>
    <x v="28"/>
    <n v="70506"/>
    <x v="0"/>
    <s v="OFF-LA-10000248"/>
    <x v="1"/>
    <x v="2"/>
    <x v="1221"/>
    <x v="469"/>
    <n v="3"/>
    <n v="0"/>
    <x v="5458"/>
    <x v="0"/>
    <x v="0"/>
    <n v="0.33333333333333331"/>
    <n v="0.1"/>
  </r>
  <r>
    <x v="9221"/>
    <s v="CA-2019-103212"/>
    <x v="119"/>
    <d v="2019-10-14T00:00:00"/>
    <s v="First Class"/>
    <s v="MH-18025"/>
    <x v="659"/>
    <x v="0"/>
    <x v="0"/>
    <s v="Lafayette"/>
    <x v="28"/>
    <n v="70506"/>
    <x v="0"/>
    <s v="FUR-TA-10003473"/>
    <x v="0"/>
    <x v="3"/>
    <x v="216"/>
    <x v="5816"/>
    <n v="4"/>
    <n v="0"/>
    <x v="7080"/>
    <x v="0"/>
    <x v="0"/>
    <n v="0.33333333333333331"/>
    <n v="0.1"/>
  </r>
  <r>
    <x v="9222"/>
    <s v="CA-2019-103212"/>
    <x v="119"/>
    <d v="2019-10-14T00:00:00"/>
    <s v="First Class"/>
    <s v="MH-18025"/>
    <x v="659"/>
    <x v="0"/>
    <x v="0"/>
    <s v="Lafayette"/>
    <x v="28"/>
    <n v="70506"/>
    <x v="0"/>
    <s v="OFF-PA-10004355"/>
    <x v="1"/>
    <x v="10"/>
    <x v="1103"/>
    <x v="243"/>
    <n v="4"/>
    <n v="0"/>
    <x v="245"/>
    <x v="0"/>
    <x v="0"/>
    <n v="0.33333333333333331"/>
    <n v="0.1"/>
  </r>
  <r>
    <x v="9223"/>
    <s v="CA-2019-121160"/>
    <x v="259"/>
    <d v="2019-11-04T00:00:00"/>
    <s v="Same Day"/>
    <s v="FM-14290"/>
    <x v="86"/>
    <x v="2"/>
    <x v="0"/>
    <s v="Bryan"/>
    <x v="5"/>
    <n v="77803"/>
    <x v="2"/>
    <s v="OFF-BI-10001308"/>
    <x v="1"/>
    <x v="8"/>
    <x v="1360"/>
    <x v="5817"/>
    <n v="6"/>
    <n v="0.8"/>
    <x v="7081"/>
    <x v="2"/>
    <x v="0"/>
    <n v="0.25"/>
    <n v="0.05"/>
  </r>
  <r>
    <x v="9224"/>
    <s v="CA-2019-121160"/>
    <x v="259"/>
    <d v="2019-11-04T00:00:00"/>
    <s v="Same Day"/>
    <s v="FM-14290"/>
    <x v="86"/>
    <x v="2"/>
    <x v="0"/>
    <s v="Bryan"/>
    <x v="5"/>
    <n v="77803"/>
    <x v="2"/>
    <s v="OFF-BI-10003094"/>
    <x v="1"/>
    <x v="8"/>
    <x v="653"/>
    <x v="5818"/>
    <n v="2"/>
    <n v="0.8"/>
    <x v="7082"/>
    <x v="2"/>
    <x v="0"/>
    <n v="0.25"/>
    <n v="0.05"/>
  </r>
  <r>
    <x v="9225"/>
    <s v="CA-2019-121160"/>
    <x v="259"/>
    <d v="2019-11-04T00:00:00"/>
    <s v="Same Day"/>
    <s v="FM-14290"/>
    <x v="86"/>
    <x v="2"/>
    <x v="0"/>
    <s v="Bryan"/>
    <x v="5"/>
    <n v="77803"/>
    <x v="2"/>
    <s v="OFF-BI-10004040"/>
    <x v="1"/>
    <x v="8"/>
    <x v="1487"/>
    <x v="5819"/>
    <n v="4"/>
    <n v="0.8"/>
    <x v="7083"/>
    <x v="2"/>
    <x v="0"/>
    <n v="0.25"/>
    <n v="0.05"/>
  </r>
  <r>
    <x v="9226"/>
    <s v="CA-2019-121160"/>
    <x v="259"/>
    <d v="2019-11-04T00:00:00"/>
    <s v="Same Day"/>
    <s v="FM-14290"/>
    <x v="86"/>
    <x v="2"/>
    <x v="0"/>
    <s v="Bryan"/>
    <x v="5"/>
    <n v="77803"/>
    <x v="2"/>
    <s v="OFF-ST-10002485"/>
    <x v="1"/>
    <x v="4"/>
    <x v="211"/>
    <x v="5820"/>
    <n v="3"/>
    <n v="0.2"/>
    <x v="7084"/>
    <x v="2"/>
    <x v="0"/>
    <n v="0.25"/>
    <n v="0.05"/>
  </r>
  <r>
    <x v="9227"/>
    <s v="CA-2019-140515"/>
    <x v="498"/>
    <d v="2019-03-24T00:00:00"/>
    <s v="Standard Class"/>
    <s v="GZ-14545"/>
    <x v="433"/>
    <x v="1"/>
    <x v="0"/>
    <s v="Los Angeles"/>
    <x v="1"/>
    <n v="90008"/>
    <x v="1"/>
    <s v="OFF-AP-10001205"/>
    <x v="1"/>
    <x v="9"/>
    <x v="1294"/>
    <x v="5821"/>
    <n v="7"/>
    <n v="0"/>
    <x v="7085"/>
    <x v="1"/>
    <x v="0"/>
    <n v="1"/>
    <n v="0.2"/>
  </r>
  <r>
    <x v="9228"/>
    <s v="CA-2016-153619"/>
    <x v="935"/>
    <d v="2016-11-03T00:00:00"/>
    <s v="Same Day"/>
    <s v="TC-21535"/>
    <x v="426"/>
    <x v="2"/>
    <x v="0"/>
    <s v="Los Angeles"/>
    <x v="1"/>
    <n v="90049"/>
    <x v="1"/>
    <s v="OFF-AR-10001868"/>
    <x v="1"/>
    <x v="6"/>
    <x v="59"/>
    <x v="1336"/>
    <n v="4"/>
    <n v="0"/>
    <x v="1394"/>
    <x v="1"/>
    <x v="0"/>
    <n v="1"/>
    <n v="0.1"/>
  </r>
  <r>
    <x v="9229"/>
    <s v="CA-2019-133718"/>
    <x v="283"/>
    <d v="2019-07-26T00:00:00"/>
    <s v="First Class"/>
    <s v="TB-21520"/>
    <x v="14"/>
    <x v="0"/>
    <x v="0"/>
    <s v="Los Angeles"/>
    <x v="1"/>
    <n v="90045"/>
    <x v="1"/>
    <s v="OFF-BI-10003429"/>
    <x v="1"/>
    <x v="8"/>
    <x v="852"/>
    <x v="5822"/>
    <n v="3"/>
    <n v="0.2"/>
    <x v="7086"/>
    <x v="1"/>
    <x v="0"/>
    <n v="0.5"/>
    <n v="0.05"/>
  </r>
  <r>
    <x v="9230"/>
    <s v="CA-2019-133718"/>
    <x v="283"/>
    <d v="2019-07-26T00:00:00"/>
    <s v="First Class"/>
    <s v="TB-21520"/>
    <x v="14"/>
    <x v="0"/>
    <x v="0"/>
    <s v="Los Angeles"/>
    <x v="1"/>
    <n v="90045"/>
    <x v="1"/>
    <s v="OFF-PA-10002689"/>
    <x v="1"/>
    <x v="10"/>
    <x v="1066"/>
    <x v="713"/>
    <n v="9"/>
    <n v="0"/>
    <x v="731"/>
    <x v="1"/>
    <x v="0"/>
    <n v="0.5"/>
    <n v="0.05"/>
  </r>
  <r>
    <x v="9231"/>
    <s v="CA-2016-148383"/>
    <x v="422"/>
    <d v="2016-12-31T00:00:00"/>
    <s v="Standard Class"/>
    <s v="RP-19390"/>
    <x v="261"/>
    <x v="0"/>
    <x v="0"/>
    <s v="Phoenix"/>
    <x v="16"/>
    <n v="85023"/>
    <x v="1"/>
    <s v="OFF-BI-10003650"/>
    <x v="1"/>
    <x v="8"/>
    <x v="115"/>
    <x v="5823"/>
    <n v="6"/>
    <n v="0.7"/>
    <x v="7087"/>
    <x v="1"/>
    <x v="0"/>
    <n v="1"/>
    <n v="0.04"/>
  </r>
  <r>
    <x v="9232"/>
    <s v="CA-2018-126732"/>
    <x v="476"/>
    <d v="2018-09-06T00:00:00"/>
    <s v="Standard Class"/>
    <s v="LR-16915"/>
    <x v="235"/>
    <x v="0"/>
    <x v="0"/>
    <s v="Los Angeles"/>
    <x v="1"/>
    <n v="90036"/>
    <x v="1"/>
    <s v="FUR-FU-10001889"/>
    <x v="0"/>
    <x v="5"/>
    <x v="1158"/>
    <x v="5824"/>
    <n v="9"/>
    <n v="0"/>
    <x v="7088"/>
    <x v="1"/>
    <x v="1"/>
    <n v="0.16666666666666666"/>
    <n v="6.25E-2"/>
  </r>
  <r>
    <x v="9233"/>
    <s v="CA-2018-126732"/>
    <x v="476"/>
    <d v="2018-09-06T00:00:00"/>
    <s v="Standard Class"/>
    <s v="LR-16915"/>
    <x v="235"/>
    <x v="0"/>
    <x v="0"/>
    <s v="Los Angeles"/>
    <x v="1"/>
    <n v="90036"/>
    <x v="1"/>
    <s v="OFF-ST-10000321"/>
    <x v="1"/>
    <x v="4"/>
    <x v="1543"/>
    <x v="5825"/>
    <n v="3"/>
    <n v="0"/>
    <x v="7089"/>
    <x v="1"/>
    <x v="1"/>
    <n v="0.16666666666666666"/>
    <n v="6.25E-2"/>
  </r>
  <r>
    <x v="9234"/>
    <s v="CA-2018-126732"/>
    <x v="476"/>
    <d v="2018-09-06T00:00:00"/>
    <s v="Standard Class"/>
    <s v="LR-16915"/>
    <x v="235"/>
    <x v="0"/>
    <x v="0"/>
    <s v="Los Angeles"/>
    <x v="1"/>
    <n v="90036"/>
    <x v="1"/>
    <s v="TEC-PH-10001530"/>
    <x v="2"/>
    <x v="7"/>
    <x v="638"/>
    <x v="2707"/>
    <n v="4"/>
    <n v="0.2"/>
    <x v="2998"/>
    <x v="1"/>
    <x v="1"/>
    <n v="0.16666666666666666"/>
    <n v="6.25E-2"/>
  </r>
  <r>
    <x v="9235"/>
    <s v="CA-2018-126732"/>
    <x v="476"/>
    <d v="2018-09-06T00:00:00"/>
    <s v="Standard Class"/>
    <s v="LR-16915"/>
    <x v="235"/>
    <x v="0"/>
    <x v="0"/>
    <s v="Los Angeles"/>
    <x v="1"/>
    <n v="90036"/>
    <x v="1"/>
    <s v="OFF-AR-10004752"/>
    <x v="1"/>
    <x v="6"/>
    <x v="1114"/>
    <x v="5476"/>
    <n v="7"/>
    <n v="0"/>
    <x v="7090"/>
    <x v="1"/>
    <x v="1"/>
    <n v="0.16666666666666666"/>
    <n v="6.25E-2"/>
  </r>
  <r>
    <x v="9236"/>
    <s v="CA-2018-126732"/>
    <x v="476"/>
    <d v="2018-09-06T00:00:00"/>
    <s v="Standard Class"/>
    <s v="LR-16915"/>
    <x v="235"/>
    <x v="0"/>
    <x v="0"/>
    <s v="Los Angeles"/>
    <x v="1"/>
    <n v="90036"/>
    <x v="1"/>
    <s v="FUR-TA-10001539"/>
    <x v="0"/>
    <x v="3"/>
    <x v="10"/>
    <x v="2675"/>
    <n v="3"/>
    <n v="0.2"/>
    <x v="2954"/>
    <x v="1"/>
    <x v="1"/>
    <n v="0.16666666666666666"/>
    <n v="6.25E-2"/>
  </r>
  <r>
    <x v="9237"/>
    <s v="CA-2018-126732"/>
    <x v="476"/>
    <d v="2018-09-06T00:00:00"/>
    <s v="Standard Class"/>
    <s v="LR-16915"/>
    <x v="235"/>
    <x v="0"/>
    <x v="0"/>
    <s v="Los Angeles"/>
    <x v="1"/>
    <n v="90036"/>
    <x v="1"/>
    <s v="OFF-BI-10001553"/>
    <x v="1"/>
    <x v="8"/>
    <x v="1302"/>
    <x v="1775"/>
    <n v="1"/>
    <n v="0.2"/>
    <x v="1891"/>
    <x v="1"/>
    <x v="1"/>
    <n v="0.16666666666666666"/>
    <n v="6.25E-2"/>
  </r>
  <r>
    <x v="9238"/>
    <s v="CA-2019-138156"/>
    <x v="512"/>
    <d v="2019-02-14T00:00:00"/>
    <s v="First Class"/>
    <s v="MM-17260"/>
    <x v="570"/>
    <x v="0"/>
    <x v="0"/>
    <s v="Columbus"/>
    <x v="24"/>
    <n v="43229"/>
    <x v="3"/>
    <s v="FUR-FU-10003601"/>
    <x v="0"/>
    <x v="5"/>
    <x v="736"/>
    <x v="5826"/>
    <n v="2"/>
    <n v="0.2"/>
    <x v="7091"/>
    <x v="3"/>
    <x v="0"/>
    <n v="1"/>
    <n v="0.16666666666666666"/>
  </r>
  <r>
    <x v="9239"/>
    <s v="CA-2019-110310"/>
    <x v="855"/>
    <d v="2019-11-02T00:00:00"/>
    <s v="Standard Class"/>
    <s v="NB-18655"/>
    <x v="240"/>
    <x v="1"/>
    <x v="0"/>
    <s v="Tallahassee"/>
    <x v="2"/>
    <n v="32303"/>
    <x v="0"/>
    <s v="OFF-PA-10001685"/>
    <x v="1"/>
    <x v="10"/>
    <x v="33"/>
    <x v="5827"/>
    <n v="7"/>
    <n v="0.2"/>
    <x v="7092"/>
    <x v="0"/>
    <x v="0"/>
    <n v="0.33333333333333331"/>
    <n v="5.8823529411764705E-2"/>
  </r>
  <r>
    <x v="9240"/>
    <s v="CA-2019-110310"/>
    <x v="855"/>
    <d v="2019-11-02T00:00:00"/>
    <s v="Standard Class"/>
    <s v="NB-18655"/>
    <x v="240"/>
    <x v="1"/>
    <x v="0"/>
    <s v="Tallahassee"/>
    <x v="2"/>
    <n v="32303"/>
    <x v="0"/>
    <s v="OFF-BI-10001097"/>
    <x v="1"/>
    <x v="8"/>
    <x v="797"/>
    <x v="1564"/>
    <n v="3"/>
    <n v="0.7"/>
    <x v="7093"/>
    <x v="0"/>
    <x v="0"/>
    <n v="0.33333333333333331"/>
    <n v="5.8823529411764705E-2"/>
  </r>
  <r>
    <x v="9241"/>
    <s v="CA-2019-110310"/>
    <x v="855"/>
    <d v="2019-11-02T00:00:00"/>
    <s v="Standard Class"/>
    <s v="NB-18655"/>
    <x v="240"/>
    <x v="1"/>
    <x v="0"/>
    <s v="Tallahassee"/>
    <x v="2"/>
    <n v="32303"/>
    <x v="0"/>
    <s v="OFF-AR-10001662"/>
    <x v="1"/>
    <x v="6"/>
    <x v="448"/>
    <x v="5828"/>
    <n v="3"/>
    <n v="0.2"/>
    <x v="7094"/>
    <x v="0"/>
    <x v="0"/>
    <n v="0.33333333333333331"/>
    <n v="5.8823529411764705E-2"/>
  </r>
  <r>
    <x v="9242"/>
    <s v="CA-2016-113271"/>
    <x v="868"/>
    <d v="2016-07-14T00:00:00"/>
    <s v="Standard Class"/>
    <s v="DS-13030"/>
    <x v="284"/>
    <x v="2"/>
    <x v="0"/>
    <s v="San Francisco"/>
    <x v="1"/>
    <n v="94122"/>
    <x v="1"/>
    <s v="OFF-BI-10002609"/>
    <x v="1"/>
    <x v="8"/>
    <x v="98"/>
    <x v="1494"/>
    <n v="6"/>
    <n v="0.2"/>
    <x v="7095"/>
    <x v="1"/>
    <x v="0"/>
    <n v="0.25"/>
    <n v="5.2631578947368418E-2"/>
  </r>
  <r>
    <x v="9243"/>
    <s v="CA-2016-113271"/>
    <x v="868"/>
    <d v="2016-07-14T00:00:00"/>
    <s v="Standard Class"/>
    <s v="DS-13030"/>
    <x v="284"/>
    <x v="2"/>
    <x v="0"/>
    <s v="San Francisco"/>
    <x v="1"/>
    <n v="94122"/>
    <x v="1"/>
    <s v="FUR-BO-10004218"/>
    <x v="0"/>
    <x v="0"/>
    <x v="1593"/>
    <x v="1005"/>
    <n v="1"/>
    <n v="0.15"/>
    <x v="7096"/>
    <x v="1"/>
    <x v="0"/>
    <n v="0.25"/>
    <n v="5.2631578947368418E-2"/>
  </r>
  <r>
    <x v="9244"/>
    <s v="CA-2016-113271"/>
    <x v="868"/>
    <d v="2016-07-14T00:00:00"/>
    <s v="Standard Class"/>
    <s v="DS-13030"/>
    <x v="284"/>
    <x v="2"/>
    <x v="0"/>
    <s v="San Francisco"/>
    <x v="1"/>
    <n v="94122"/>
    <x v="1"/>
    <s v="OFF-AR-10003251"/>
    <x v="1"/>
    <x v="6"/>
    <x v="1050"/>
    <x v="348"/>
    <n v="2"/>
    <n v="0"/>
    <x v="2470"/>
    <x v="1"/>
    <x v="0"/>
    <n v="0.25"/>
    <n v="5.2631578947368418E-2"/>
  </r>
  <r>
    <x v="9245"/>
    <s v="CA-2016-113271"/>
    <x v="868"/>
    <d v="2016-07-14T00:00:00"/>
    <s v="Standard Class"/>
    <s v="DS-13030"/>
    <x v="284"/>
    <x v="2"/>
    <x v="0"/>
    <s v="San Francisco"/>
    <x v="1"/>
    <n v="94122"/>
    <x v="1"/>
    <s v="OFF-PA-10002365"/>
    <x v="1"/>
    <x v="10"/>
    <x v="12"/>
    <x v="56"/>
    <n v="5"/>
    <n v="0"/>
    <x v="56"/>
    <x v="1"/>
    <x v="0"/>
    <n v="0.25"/>
    <n v="5.2631578947368418E-2"/>
  </r>
  <r>
    <x v="9246"/>
    <s v="CA-2019-130106"/>
    <x v="1053"/>
    <d v="2019-05-26T00:00:00"/>
    <s v="Standard Class"/>
    <s v="VF-21715"/>
    <x v="665"/>
    <x v="2"/>
    <x v="0"/>
    <s v="San Francisco"/>
    <x v="1"/>
    <n v="94109"/>
    <x v="1"/>
    <s v="OFF-AR-10003651"/>
    <x v="1"/>
    <x v="6"/>
    <x v="279"/>
    <x v="296"/>
    <n v="3"/>
    <n v="0"/>
    <x v="301"/>
    <x v="1"/>
    <x v="0"/>
    <n v="0.5"/>
    <n v="9.0909090909090912E-2"/>
  </r>
  <r>
    <x v="9247"/>
    <s v="CA-2019-130106"/>
    <x v="1053"/>
    <d v="2019-05-26T00:00:00"/>
    <s v="Standard Class"/>
    <s v="VF-21715"/>
    <x v="665"/>
    <x v="2"/>
    <x v="0"/>
    <s v="San Francisco"/>
    <x v="1"/>
    <n v="94109"/>
    <x v="1"/>
    <s v="OFF-AR-10003732"/>
    <x v="1"/>
    <x v="6"/>
    <x v="324"/>
    <x v="1104"/>
    <n v="1"/>
    <n v="0"/>
    <x v="1146"/>
    <x v="1"/>
    <x v="0"/>
    <n v="0.5"/>
    <n v="9.0909090909090912E-2"/>
  </r>
  <r>
    <x v="9248"/>
    <s v="CA-2018-127761"/>
    <x v="338"/>
    <d v="2018-11-14T00:00:00"/>
    <s v="Standard Class"/>
    <s v="SW-20275"/>
    <x v="349"/>
    <x v="0"/>
    <x v="0"/>
    <s v="New York City"/>
    <x v="15"/>
    <n v="10009"/>
    <x v="3"/>
    <s v="OFF-BI-10002557"/>
    <x v="1"/>
    <x v="8"/>
    <x v="249"/>
    <x v="1034"/>
    <n v="1"/>
    <n v="0.2"/>
    <x v="7097"/>
    <x v="3"/>
    <x v="0"/>
    <n v="0.5"/>
    <n v="0.14285714285714285"/>
  </r>
  <r>
    <x v="9249"/>
    <s v="CA-2018-127761"/>
    <x v="338"/>
    <d v="2018-11-14T00:00:00"/>
    <s v="Standard Class"/>
    <s v="SW-20275"/>
    <x v="349"/>
    <x v="0"/>
    <x v="0"/>
    <s v="New York City"/>
    <x v="15"/>
    <n v="10009"/>
    <x v="3"/>
    <s v="TEC-PH-10003691"/>
    <x v="2"/>
    <x v="7"/>
    <x v="1407"/>
    <x v="1867"/>
    <n v="7"/>
    <n v="0"/>
    <x v="7098"/>
    <x v="3"/>
    <x v="0"/>
    <n v="0.5"/>
    <n v="0.14285714285714285"/>
  </r>
  <r>
    <x v="9250"/>
    <s v="CA-2018-105354"/>
    <x v="499"/>
    <d v="2018-12-06T00:00:00"/>
    <s v="Standard Class"/>
    <s v="PW-19030"/>
    <x v="463"/>
    <x v="1"/>
    <x v="0"/>
    <s v="Marion"/>
    <x v="23"/>
    <n v="52302"/>
    <x v="2"/>
    <s v="OFF-BI-10001107"/>
    <x v="1"/>
    <x v="8"/>
    <x v="497"/>
    <x v="5829"/>
    <n v="8"/>
    <n v="0"/>
    <x v="7099"/>
    <x v="2"/>
    <x v="0"/>
    <n v="1"/>
    <n v="7.6923076923076927E-2"/>
  </r>
  <r>
    <x v="9251"/>
    <s v="CA-2019-155712"/>
    <x v="580"/>
    <d v="2019-03-08T00:00:00"/>
    <s v="Standard Class"/>
    <s v="KD-16615"/>
    <x v="629"/>
    <x v="1"/>
    <x v="0"/>
    <s v="Los Angeles"/>
    <x v="1"/>
    <n v="90008"/>
    <x v="1"/>
    <s v="OFF-BI-10004224"/>
    <x v="1"/>
    <x v="8"/>
    <x v="1070"/>
    <x v="3850"/>
    <n v="2"/>
    <n v="0.2"/>
    <x v="4427"/>
    <x v="1"/>
    <x v="1"/>
    <n v="1"/>
    <n v="7.6923076923076927E-2"/>
  </r>
  <r>
    <x v="9252"/>
    <s v="CA-2019-102309"/>
    <x v="397"/>
    <d v="2019-09-25T00:00:00"/>
    <s v="Second Class"/>
    <s v="DO-13645"/>
    <x v="770"/>
    <x v="0"/>
    <x v="0"/>
    <s v="Pine Bluff"/>
    <x v="36"/>
    <n v="71603"/>
    <x v="0"/>
    <s v="TEC-AC-10001114"/>
    <x v="2"/>
    <x v="11"/>
    <x v="1211"/>
    <x v="1723"/>
    <n v="5"/>
    <n v="0"/>
    <x v="1874"/>
    <x v="0"/>
    <x v="0"/>
    <n v="0.5"/>
    <n v="9.0909090909090912E-2"/>
  </r>
  <r>
    <x v="9253"/>
    <s v="CA-2019-102309"/>
    <x v="397"/>
    <d v="2019-09-25T00:00:00"/>
    <s v="Second Class"/>
    <s v="DO-13645"/>
    <x v="770"/>
    <x v="0"/>
    <x v="0"/>
    <s v="Pine Bluff"/>
    <x v="36"/>
    <n v="71603"/>
    <x v="0"/>
    <s v="OFF-PA-10002005"/>
    <x v="1"/>
    <x v="10"/>
    <x v="510"/>
    <x v="91"/>
    <n v="2"/>
    <n v="0"/>
    <x v="91"/>
    <x v="0"/>
    <x v="0"/>
    <n v="0.5"/>
    <n v="9.0909090909090912E-2"/>
  </r>
  <r>
    <x v="9254"/>
    <s v="CA-2016-168368"/>
    <x v="1058"/>
    <d v="2016-02-15T00:00:00"/>
    <s v="Second Class"/>
    <s v="GA-14725"/>
    <x v="315"/>
    <x v="0"/>
    <x v="0"/>
    <s v="Columbia"/>
    <x v="25"/>
    <n v="65203"/>
    <x v="2"/>
    <s v="FUR-CH-10001146"/>
    <x v="0"/>
    <x v="1"/>
    <x v="64"/>
    <x v="5830"/>
    <n v="1"/>
    <n v="0"/>
    <x v="7100"/>
    <x v="2"/>
    <x v="0"/>
    <n v="0.16666666666666666"/>
    <n v="4.5454545454545456E-2"/>
  </r>
  <r>
    <x v="9255"/>
    <s v="CA-2016-168368"/>
    <x v="1058"/>
    <d v="2016-02-15T00:00:00"/>
    <s v="Second Class"/>
    <s v="GA-14725"/>
    <x v="315"/>
    <x v="0"/>
    <x v="0"/>
    <s v="Columbia"/>
    <x v="25"/>
    <n v="65203"/>
    <x v="2"/>
    <s v="OFF-LA-10004853"/>
    <x v="1"/>
    <x v="2"/>
    <x v="690"/>
    <x v="1830"/>
    <n v="3"/>
    <n v="0"/>
    <x v="2595"/>
    <x v="2"/>
    <x v="0"/>
    <n v="0.16666666666666666"/>
    <n v="4.5454545454545456E-2"/>
  </r>
  <r>
    <x v="9256"/>
    <s v="CA-2016-168368"/>
    <x v="1058"/>
    <d v="2016-02-15T00:00:00"/>
    <s v="Second Class"/>
    <s v="GA-14725"/>
    <x v="315"/>
    <x v="0"/>
    <x v="0"/>
    <s v="Columbia"/>
    <x v="25"/>
    <n v="65203"/>
    <x v="2"/>
    <s v="OFF-BI-10004728"/>
    <x v="1"/>
    <x v="8"/>
    <x v="544"/>
    <x v="1328"/>
    <n v="2"/>
    <n v="0"/>
    <x v="1511"/>
    <x v="2"/>
    <x v="0"/>
    <n v="0.16666666666666666"/>
    <n v="4.5454545454545456E-2"/>
  </r>
  <r>
    <x v="9257"/>
    <s v="CA-2016-168368"/>
    <x v="1058"/>
    <d v="2016-02-15T00:00:00"/>
    <s v="Second Class"/>
    <s v="GA-14725"/>
    <x v="315"/>
    <x v="0"/>
    <x v="0"/>
    <s v="Columbia"/>
    <x v="25"/>
    <n v="65203"/>
    <x v="2"/>
    <s v="FUR-FU-10002298"/>
    <x v="0"/>
    <x v="5"/>
    <x v="1305"/>
    <x v="743"/>
    <n v="3"/>
    <n v="0"/>
    <x v="7101"/>
    <x v="2"/>
    <x v="0"/>
    <n v="0.16666666666666666"/>
    <n v="4.5454545454545456E-2"/>
  </r>
  <r>
    <x v="9258"/>
    <s v="CA-2016-168368"/>
    <x v="1058"/>
    <d v="2016-02-15T00:00:00"/>
    <s v="Second Class"/>
    <s v="GA-14725"/>
    <x v="315"/>
    <x v="0"/>
    <x v="0"/>
    <s v="Columbia"/>
    <x v="25"/>
    <n v="65203"/>
    <x v="2"/>
    <s v="OFF-BI-10004654"/>
    <x v="1"/>
    <x v="8"/>
    <x v="1453"/>
    <x v="5831"/>
    <n v="3"/>
    <n v="0"/>
    <x v="7102"/>
    <x v="2"/>
    <x v="0"/>
    <n v="0.16666666666666666"/>
    <n v="4.5454545454545456E-2"/>
  </r>
  <r>
    <x v="9259"/>
    <s v="CA-2016-168368"/>
    <x v="1058"/>
    <d v="2016-02-15T00:00:00"/>
    <s v="Second Class"/>
    <s v="GA-14725"/>
    <x v="315"/>
    <x v="0"/>
    <x v="0"/>
    <s v="Columbia"/>
    <x v="25"/>
    <n v="65203"/>
    <x v="2"/>
    <s v="OFF-ST-10002583"/>
    <x v="1"/>
    <x v="4"/>
    <x v="571"/>
    <x v="647"/>
    <n v="2"/>
    <n v="0"/>
    <x v="659"/>
    <x v="2"/>
    <x v="0"/>
    <n v="0.16666666666666666"/>
    <n v="4.5454545454545456E-2"/>
  </r>
  <r>
    <x v="9260"/>
    <s v="CA-2019-167976"/>
    <x v="343"/>
    <d v="2019-11-14T00:00:00"/>
    <s v="Second Class"/>
    <s v="JL-15505"/>
    <x v="145"/>
    <x v="0"/>
    <x v="0"/>
    <s v="Aberdeen"/>
    <x v="44"/>
    <n v="57401"/>
    <x v="2"/>
    <s v="OFF-SU-10004661"/>
    <x v="1"/>
    <x v="14"/>
    <x v="1757"/>
    <x v="4198"/>
    <n v="3"/>
    <n v="0"/>
    <x v="4888"/>
    <x v="2"/>
    <x v="0"/>
    <n v="1"/>
    <n v="5.8823529411764705E-2"/>
  </r>
  <r>
    <x v="9261"/>
    <s v="CA-2019-111388"/>
    <x v="264"/>
    <d v="2019-09-02T00:00:00"/>
    <s v="Same Day"/>
    <s v="SU-20665"/>
    <x v="711"/>
    <x v="2"/>
    <x v="0"/>
    <s v="Seattle"/>
    <x v="4"/>
    <n v="98103"/>
    <x v="1"/>
    <s v="FUR-CH-10003061"/>
    <x v="0"/>
    <x v="1"/>
    <x v="51"/>
    <x v="1804"/>
    <n v="3"/>
    <n v="0.2"/>
    <x v="1932"/>
    <x v="1"/>
    <x v="0"/>
    <n v="1"/>
    <n v="5.5555555555555552E-2"/>
  </r>
  <r>
    <x v="9262"/>
    <s v="CA-2017-124499"/>
    <x v="330"/>
    <d v="2017-10-13T00:00:00"/>
    <s v="Standard Class"/>
    <s v="FM-14380"/>
    <x v="248"/>
    <x v="0"/>
    <x v="0"/>
    <s v="Detroit"/>
    <x v="12"/>
    <n v="48227"/>
    <x v="2"/>
    <s v="FUR-CH-10000513"/>
    <x v="0"/>
    <x v="1"/>
    <x v="70"/>
    <x v="1948"/>
    <n v="3"/>
    <n v="0"/>
    <x v="6650"/>
    <x v="2"/>
    <x v="0"/>
    <n v="0.5"/>
    <n v="7.1428571428571425E-2"/>
  </r>
  <r>
    <x v="9263"/>
    <s v="CA-2017-124499"/>
    <x v="330"/>
    <d v="2017-10-13T00:00:00"/>
    <s v="Standard Class"/>
    <s v="FM-14380"/>
    <x v="248"/>
    <x v="0"/>
    <x v="0"/>
    <s v="Detroit"/>
    <x v="12"/>
    <n v="48227"/>
    <x v="2"/>
    <s v="OFF-AP-10002191"/>
    <x v="1"/>
    <x v="9"/>
    <x v="808"/>
    <x v="5832"/>
    <n v="5"/>
    <n v="0.1"/>
    <x v="7103"/>
    <x v="2"/>
    <x v="0"/>
    <n v="0.5"/>
    <n v="7.1428571428571425E-2"/>
  </r>
  <r>
    <x v="9264"/>
    <s v="US-2019-128118"/>
    <x v="221"/>
    <d v="2019-12-01T00:00:00"/>
    <s v="Standard Class"/>
    <s v="MY-17380"/>
    <x v="199"/>
    <x v="1"/>
    <x v="0"/>
    <s v="Memphis"/>
    <x v="18"/>
    <n v="38109"/>
    <x v="0"/>
    <s v="OFF-BI-10000216"/>
    <x v="1"/>
    <x v="8"/>
    <x v="1634"/>
    <x v="3266"/>
    <n v="3"/>
    <n v="0.7"/>
    <x v="3686"/>
    <x v="0"/>
    <x v="0"/>
    <n v="0.5"/>
    <n v="7.6923076923076927E-2"/>
  </r>
  <r>
    <x v="9265"/>
    <s v="US-2019-128118"/>
    <x v="221"/>
    <d v="2019-12-01T00:00:00"/>
    <s v="Standard Class"/>
    <s v="MY-17380"/>
    <x v="199"/>
    <x v="1"/>
    <x v="0"/>
    <s v="Memphis"/>
    <x v="18"/>
    <n v="38109"/>
    <x v="0"/>
    <s v="OFF-EN-10003448"/>
    <x v="1"/>
    <x v="12"/>
    <x v="1711"/>
    <x v="5833"/>
    <n v="7"/>
    <n v="0.2"/>
    <x v="7104"/>
    <x v="0"/>
    <x v="0"/>
    <n v="0.5"/>
    <n v="7.6923076923076927E-2"/>
  </r>
  <r>
    <x v="9266"/>
    <s v="CA-2016-125759"/>
    <x v="1213"/>
    <d v="2016-02-09T00:00:00"/>
    <s v="First Class"/>
    <s v="NM-18445"/>
    <x v="134"/>
    <x v="2"/>
    <x v="0"/>
    <s v="North Las Vegas"/>
    <x v="33"/>
    <n v="89031"/>
    <x v="1"/>
    <s v="FUR-FU-10002111"/>
    <x v="0"/>
    <x v="5"/>
    <x v="1665"/>
    <x v="58"/>
    <n v="2"/>
    <n v="0"/>
    <x v="7105"/>
    <x v="1"/>
    <x v="0"/>
    <n v="1"/>
    <n v="7.1428571428571425E-2"/>
  </r>
  <r>
    <x v="9267"/>
    <s v="CA-2017-151869"/>
    <x v="12"/>
    <d v="2017-09-25T00:00:00"/>
    <s v="Same Day"/>
    <s v="CS-11950"/>
    <x v="229"/>
    <x v="0"/>
    <x v="0"/>
    <s v="Freeport"/>
    <x v="15"/>
    <n v="11520"/>
    <x v="3"/>
    <s v="FUR-CH-10001545"/>
    <x v="0"/>
    <x v="1"/>
    <x v="1746"/>
    <x v="5834"/>
    <n v="1"/>
    <n v="0.1"/>
    <x v="7106"/>
    <x v="3"/>
    <x v="0"/>
    <n v="0.5"/>
    <n v="4.5454545454545456E-2"/>
  </r>
  <r>
    <x v="9268"/>
    <s v="CA-2017-151869"/>
    <x v="12"/>
    <d v="2017-09-25T00:00:00"/>
    <s v="Same Day"/>
    <s v="CS-11950"/>
    <x v="229"/>
    <x v="0"/>
    <x v="0"/>
    <s v="Freeport"/>
    <x v="15"/>
    <n v="11520"/>
    <x v="3"/>
    <s v="OFF-PA-10002947"/>
    <x v="1"/>
    <x v="10"/>
    <x v="710"/>
    <x v="130"/>
    <n v="3"/>
    <n v="0"/>
    <x v="132"/>
    <x v="3"/>
    <x v="0"/>
    <n v="0.5"/>
    <n v="4.5454545454545456E-2"/>
  </r>
  <r>
    <x v="9269"/>
    <s v="US-2019-102183"/>
    <x v="170"/>
    <d v="2019-08-28T00:00:00"/>
    <s v="Standard Class"/>
    <s v="PK-19075"/>
    <x v="7"/>
    <x v="0"/>
    <x v="0"/>
    <s v="New York City"/>
    <x v="15"/>
    <n v="10035"/>
    <x v="3"/>
    <s v="OFF-BI-10003476"/>
    <x v="1"/>
    <x v="8"/>
    <x v="1535"/>
    <x v="5835"/>
    <n v="7"/>
    <n v="0.2"/>
    <x v="7107"/>
    <x v="3"/>
    <x v="0"/>
    <n v="0.5"/>
    <n v="0.04"/>
  </r>
  <r>
    <x v="9270"/>
    <s v="US-2019-102183"/>
    <x v="170"/>
    <d v="2019-08-28T00:00:00"/>
    <s v="Standard Class"/>
    <s v="PK-19075"/>
    <x v="7"/>
    <x v="0"/>
    <x v="0"/>
    <s v="New York City"/>
    <x v="15"/>
    <n v="10035"/>
    <x v="3"/>
    <s v="OFF-BI-10001359"/>
    <x v="1"/>
    <x v="8"/>
    <x v="1162"/>
    <x v="5836"/>
    <n v="6"/>
    <n v="0.2"/>
    <x v="7108"/>
    <x v="3"/>
    <x v="0"/>
    <n v="0.5"/>
    <n v="0.04"/>
  </r>
  <r>
    <x v="9271"/>
    <s v="CA-2018-100510"/>
    <x v="536"/>
    <d v="2018-05-17T00:00:00"/>
    <s v="Standard Class"/>
    <s v="HM-14860"/>
    <x v="447"/>
    <x v="1"/>
    <x v="0"/>
    <s v="New York City"/>
    <x v="15"/>
    <n v="10024"/>
    <x v="3"/>
    <s v="FUR-FU-10000320"/>
    <x v="0"/>
    <x v="5"/>
    <x v="1521"/>
    <x v="4807"/>
    <n v="3"/>
    <n v="0"/>
    <x v="5728"/>
    <x v="3"/>
    <x v="0"/>
    <n v="0.5"/>
    <n v="0.05"/>
  </r>
  <r>
    <x v="9272"/>
    <s v="CA-2018-100510"/>
    <x v="536"/>
    <d v="2018-05-17T00:00:00"/>
    <s v="Standard Class"/>
    <s v="HM-14860"/>
    <x v="447"/>
    <x v="1"/>
    <x v="0"/>
    <s v="New York City"/>
    <x v="15"/>
    <n v="10024"/>
    <x v="3"/>
    <s v="TEC-PH-10001835"/>
    <x v="2"/>
    <x v="7"/>
    <x v="1342"/>
    <x v="2087"/>
    <n v="4"/>
    <n v="0"/>
    <x v="2249"/>
    <x v="3"/>
    <x v="0"/>
    <n v="0.5"/>
    <n v="0.05"/>
  </r>
  <r>
    <x v="9273"/>
    <s v="CA-2019-146983"/>
    <x v="264"/>
    <d v="2019-09-06T00:00:00"/>
    <s v="Standard Class"/>
    <s v="AH-10210"/>
    <x v="117"/>
    <x v="0"/>
    <x v="0"/>
    <s v="Henderson"/>
    <x v="0"/>
    <n v="42420"/>
    <x v="0"/>
    <s v="OFF-BI-10003650"/>
    <x v="1"/>
    <x v="8"/>
    <x v="115"/>
    <x v="2829"/>
    <n v="3"/>
    <n v="0"/>
    <x v="3143"/>
    <x v="0"/>
    <x v="0"/>
    <n v="1"/>
    <n v="7.6923076923076927E-2"/>
  </r>
  <r>
    <x v="9274"/>
    <s v="US-2016-134054"/>
    <x v="982"/>
    <d v="2016-10-10T00:00:00"/>
    <s v="Same Day"/>
    <s v="FC-14335"/>
    <x v="712"/>
    <x v="1"/>
    <x v="0"/>
    <s v="Albuquerque"/>
    <x v="27"/>
    <n v="87105"/>
    <x v="1"/>
    <s v="OFF-AR-10000937"/>
    <x v="1"/>
    <x v="6"/>
    <x v="1821"/>
    <x v="5837"/>
    <n v="7"/>
    <n v="0"/>
    <x v="7109"/>
    <x v="1"/>
    <x v="0"/>
    <n v="1"/>
    <n v="0.1"/>
  </r>
  <r>
    <x v="9275"/>
    <s v="CA-2018-113236"/>
    <x v="439"/>
    <d v="2018-05-29T00:00:00"/>
    <s v="Second Class"/>
    <s v="CP-12085"/>
    <x v="434"/>
    <x v="1"/>
    <x v="0"/>
    <s v="Delray Beach"/>
    <x v="2"/>
    <n v="33445"/>
    <x v="0"/>
    <s v="OFF-ST-10000532"/>
    <x v="1"/>
    <x v="4"/>
    <x v="1412"/>
    <x v="5838"/>
    <n v="6"/>
    <n v="0.2"/>
    <x v="7110"/>
    <x v="0"/>
    <x v="0"/>
    <n v="0.5"/>
    <n v="7.1428571428571425E-2"/>
  </r>
  <r>
    <x v="9276"/>
    <s v="CA-2018-113236"/>
    <x v="439"/>
    <d v="2018-05-29T00:00:00"/>
    <s v="Second Class"/>
    <s v="CP-12085"/>
    <x v="434"/>
    <x v="1"/>
    <x v="0"/>
    <s v="Delray Beach"/>
    <x v="2"/>
    <n v="33445"/>
    <x v="0"/>
    <s v="TEC-AC-10001267"/>
    <x v="2"/>
    <x v="11"/>
    <x v="538"/>
    <x v="5839"/>
    <n v="2"/>
    <n v="0.2"/>
    <x v="7111"/>
    <x v="0"/>
    <x v="0"/>
    <n v="0.5"/>
    <n v="7.1428571428571425E-2"/>
  </r>
  <r>
    <x v="9277"/>
    <s v="CA-2019-122539"/>
    <x v="96"/>
    <d v="2019-12-05T00:00:00"/>
    <s v="Standard Class"/>
    <s v="SC-20305"/>
    <x v="253"/>
    <x v="0"/>
    <x v="0"/>
    <s v="Philadelphia"/>
    <x v="9"/>
    <n v="19140"/>
    <x v="3"/>
    <s v="OFF-LA-10004853"/>
    <x v="1"/>
    <x v="2"/>
    <x v="690"/>
    <x v="801"/>
    <n v="4"/>
    <n v="0.2"/>
    <x v="826"/>
    <x v="3"/>
    <x v="0"/>
    <n v="0.33333333333333331"/>
    <n v="8.3333333333333329E-2"/>
  </r>
  <r>
    <x v="9278"/>
    <s v="CA-2019-122539"/>
    <x v="96"/>
    <d v="2019-12-05T00:00:00"/>
    <s v="Standard Class"/>
    <s v="SC-20305"/>
    <x v="253"/>
    <x v="0"/>
    <x v="0"/>
    <s v="Philadelphia"/>
    <x v="9"/>
    <n v="19140"/>
    <x v="3"/>
    <s v="OFF-BI-10001759"/>
    <x v="1"/>
    <x v="8"/>
    <x v="732"/>
    <x v="5840"/>
    <n v="7"/>
    <n v="0.7"/>
    <x v="7112"/>
    <x v="3"/>
    <x v="0"/>
    <n v="0.33333333333333331"/>
    <n v="8.3333333333333329E-2"/>
  </r>
  <r>
    <x v="9279"/>
    <s v="CA-2019-122539"/>
    <x v="96"/>
    <d v="2019-12-05T00:00:00"/>
    <s v="Standard Class"/>
    <s v="SC-20305"/>
    <x v="253"/>
    <x v="0"/>
    <x v="0"/>
    <s v="Philadelphia"/>
    <x v="9"/>
    <n v="19140"/>
    <x v="3"/>
    <s v="FUR-CH-10003379"/>
    <x v="0"/>
    <x v="1"/>
    <x v="464"/>
    <x v="5841"/>
    <n v="2"/>
    <n v="0.3"/>
    <x v="7113"/>
    <x v="3"/>
    <x v="0"/>
    <n v="0.33333333333333331"/>
    <n v="8.3333333333333329E-2"/>
  </r>
  <r>
    <x v="9280"/>
    <s v="CA-2018-166772"/>
    <x v="873"/>
    <d v="2018-09-24T00:00:00"/>
    <s v="Standard Class"/>
    <s v="HJ-14875"/>
    <x v="707"/>
    <x v="2"/>
    <x v="0"/>
    <s v="Seattle"/>
    <x v="4"/>
    <n v="98105"/>
    <x v="1"/>
    <s v="FUR-BO-10002853"/>
    <x v="0"/>
    <x v="0"/>
    <x v="1622"/>
    <x v="3514"/>
    <n v="2"/>
    <n v="0"/>
    <x v="7114"/>
    <x v="1"/>
    <x v="0"/>
    <n v="1"/>
    <n v="0.16666666666666666"/>
  </r>
  <r>
    <x v="9281"/>
    <s v="US-2019-152898"/>
    <x v="220"/>
    <d v="2019-09-15T00:00:00"/>
    <s v="Standard Class"/>
    <s v="CB-12025"/>
    <x v="90"/>
    <x v="0"/>
    <x v="0"/>
    <s v="Richmond"/>
    <x v="17"/>
    <n v="23223"/>
    <x v="0"/>
    <s v="OFF-AP-10000027"/>
    <x v="1"/>
    <x v="9"/>
    <x v="1813"/>
    <x v="4672"/>
    <n v="5"/>
    <n v="0"/>
    <x v="7115"/>
    <x v="0"/>
    <x v="0"/>
    <n v="1"/>
    <n v="3.8461538461538464E-2"/>
  </r>
  <r>
    <x v="9282"/>
    <s v="CA-2018-160486"/>
    <x v="945"/>
    <d v="2019-01-04T00:00:00"/>
    <s v="Standard Class"/>
    <s v="EH-14185"/>
    <x v="699"/>
    <x v="0"/>
    <x v="0"/>
    <s v="West Palm Beach"/>
    <x v="2"/>
    <n v="33407"/>
    <x v="0"/>
    <s v="OFF-PA-10002421"/>
    <x v="1"/>
    <x v="10"/>
    <x v="1425"/>
    <x v="5842"/>
    <n v="4"/>
    <n v="0.2"/>
    <x v="7116"/>
    <x v="0"/>
    <x v="0"/>
    <n v="1"/>
    <n v="0.125"/>
  </r>
  <r>
    <x v="9283"/>
    <s v="CA-2019-102218"/>
    <x v="264"/>
    <d v="2019-09-04T00:00:00"/>
    <s v="Second Class"/>
    <s v="LW-17215"/>
    <x v="560"/>
    <x v="0"/>
    <x v="0"/>
    <s v="Fort Collins"/>
    <x v="22"/>
    <n v="80525"/>
    <x v="1"/>
    <s v="OFF-LA-10002475"/>
    <x v="1"/>
    <x v="2"/>
    <x v="149"/>
    <x v="3280"/>
    <n v="2"/>
    <n v="0.2"/>
    <x v="3702"/>
    <x v="1"/>
    <x v="0"/>
    <n v="1"/>
    <n v="6.6666666666666666E-2"/>
  </r>
  <r>
    <x v="9284"/>
    <s v="CA-2016-161032"/>
    <x v="728"/>
    <d v="2016-11-23T00:00:00"/>
    <s v="Standard Class"/>
    <s v="MK-17905"/>
    <x v="149"/>
    <x v="1"/>
    <x v="0"/>
    <s v="Franklin"/>
    <x v="6"/>
    <n v="53132"/>
    <x v="2"/>
    <s v="FUR-CH-10001482"/>
    <x v="0"/>
    <x v="1"/>
    <x v="541"/>
    <x v="604"/>
    <n v="3"/>
    <n v="0"/>
    <x v="614"/>
    <x v="2"/>
    <x v="0"/>
    <n v="1"/>
    <n v="5.8823529411764705E-2"/>
  </r>
  <r>
    <x v="9285"/>
    <s v="CA-2017-102778"/>
    <x v="82"/>
    <d v="2017-11-24T00:00:00"/>
    <s v="First Class"/>
    <s v="JH-15820"/>
    <x v="581"/>
    <x v="0"/>
    <x v="0"/>
    <s v="Monroe"/>
    <x v="3"/>
    <n v="28110"/>
    <x v="0"/>
    <s v="FUR-FU-10000087"/>
    <x v="0"/>
    <x v="5"/>
    <x v="206"/>
    <x v="269"/>
    <n v="1"/>
    <n v="0.2"/>
    <x v="7117"/>
    <x v="0"/>
    <x v="0"/>
    <n v="1"/>
    <n v="0.125"/>
  </r>
  <r>
    <x v="9286"/>
    <s v="CA-2019-154011"/>
    <x v="249"/>
    <d v="2019-06-26T00:00:00"/>
    <s v="Standard Class"/>
    <s v="DB-13270"/>
    <x v="489"/>
    <x v="2"/>
    <x v="0"/>
    <s v="Dallas"/>
    <x v="5"/>
    <n v="75081"/>
    <x v="2"/>
    <s v="OFF-BI-10003166"/>
    <x v="1"/>
    <x v="8"/>
    <x v="1414"/>
    <x v="5843"/>
    <n v="3"/>
    <n v="0.8"/>
    <x v="7118"/>
    <x v="2"/>
    <x v="0"/>
    <n v="0.5"/>
    <n v="7.6923076923076927E-2"/>
  </r>
  <r>
    <x v="9287"/>
    <s v="CA-2019-154011"/>
    <x v="249"/>
    <d v="2019-06-26T00:00:00"/>
    <s v="Standard Class"/>
    <s v="DB-13270"/>
    <x v="489"/>
    <x v="2"/>
    <x v="0"/>
    <s v="Dallas"/>
    <x v="5"/>
    <n v="75081"/>
    <x v="2"/>
    <s v="FUR-TA-10000688"/>
    <x v="0"/>
    <x v="3"/>
    <x v="561"/>
    <x v="5844"/>
    <n v="3"/>
    <n v="0.3"/>
    <x v="7119"/>
    <x v="2"/>
    <x v="0"/>
    <n v="0.5"/>
    <n v="7.6923076923076927E-2"/>
  </r>
  <r>
    <x v="9288"/>
    <s v="US-2019-165456"/>
    <x v="329"/>
    <d v="2019-12-03T00:00:00"/>
    <s v="First Class"/>
    <s v="TB-21625"/>
    <x v="577"/>
    <x v="0"/>
    <x v="0"/>
    <s v="Philadelphia"/>
    <x v="9"/>
    <n v="19134"/>
    <x v="3"/>
    <s v="FUR-CH-10003981"/>
    <x v="0"/>
    <x v="1"/>
    <x v="1175"/>
    <x v="5845"/>
    <n v="6"/>
    <n v="0.3"/>
    <x v="7120"/>
    <x v="3"/>
    <x v="0"/>
    <n v="1"/>
    <n v="6.6666666666666666E-2"/>
  </r>
  <r>
    <x v="9289"/>
    <s v="CA-2016-111857"/>
    <x v="488"/>
    <d v="2016-04-26T00:00:00"/>
    <s v="Second Class"/>
    <s v="NM-18445"/>
    <x v="134"/>
    <x v="2"/>
    <x v="0"/>
    <s v="San Francisco"/>
    <x v="1"/>
    <n v="94109"/>
    <x v="1"/>
    <s v="OFF-PA-10001878"/>
    <x v="1"/>
    <x v="10"/>
    <x v="1170"/>
    <x v="5846"/>
    <n v="1"/>
    <n v="0"/>
    <x v="7121"/>
    <x v="1"/>
    <x v="0"/>
    <n v="1"/>
    <n v="7.1428571428571425E-2"/>
  </r>
  <r>
    <x v="9290"/>
    <s v="CA-2016-163650"/>
    <x v="865"/>
    <d v="2016-09-25T00:00:00"/>
    <s v="First Class"/>
    <s v="TT-21220"/>
    <x v="627"/>
    <x v="0"/>
    <x v="0"/>
    <s v="Dover"/>
    <x v="13"/>
    <n v="19901"/>
    <x v="3"/>
    <s v="OFF-AR-10002375"/>
    <x v="1"/>
    <x v="6"/>
    <x v="831"/>
    <x v="296"/>
    <n v="3"/>
    <n v="0"/>
    <x v="301"/>
    <x v="3"/>
    <x v="0"/>
    <n v="0.5"/>
    <n v="6.6666666666666666E-2"/>
  </r>
  <r>
    <x v="9291"/>
    <s v="CA-2016-163650"/>
    <x v="865"/>
    <d v="2016-09-25T00:00:00"/>
    <s v="First Class"/>
    <s v="TT-21220"/>
    <x v="627"/>
    <x v="0"/>
    <x v="0"/>
    <s v="Dover"/>
    <x v="13"/>
    <n v="19901"/>
    <x v="3"/>
    <s v="OFF-BI-10004965"/>
    <x v="1"/>
    <x v="8"/>
    <x v="1014"/>
    <x v="1339"/>
    <n v="3"/>
    <n v="0"/>
    <x v="1398"/>
    <x v="3"/>
    <x v="0"/>
    <n v="0.5"/>
    <n v="6.6666666666666666E-2"/>
  </r>
  <r>
    <x v="9292"/>
    <s v="CA-2019-124114"/>
    <x v="580"/>
    <d v="2019-03-02T00:00:00"/>
    <s v="Same Day"/>
    <s v="RS-19765"/>
    <x v="276"/>
    <x v="1"/>
    <x v="0"/>
    <s v="Waco"/>
    <x v="5"/>
    <n v="76706"/>
    <x v="2"/>
    <s v="OFF-BI-10004022"/>
    <x v="1"/>
    <x v="8"/>
    <x v="755"/>
    <x v="5847"/>
    <n v="1"/>
    <n v="0.8"/>
    <x v="7122"/>
    <x v="2"/>
    <x v="0"/>
    <n v="1"/>
    <n v="7.1428571428571425E-2"/>
  </r>
  <r>
    <x v="9293"/>
    <s v="US-2019-116505"/>
    <x v="701"/>
    <d v="2019-11-21T00:00:00"/>
    <s v="Second Class"/>
    <s v="TB-21625"/>
    <x v="577"/>
    <x v="0"/>
    <x v="0"/>
    <s v="Hagerstown"/>
    <x v="39"/>
    <n v="21740"/>
    <x v="3"/>
    <s v="OFF-BI-10000050"/>
    <x v="1"/>
    <x v="8"/>
    <x v="347"/>
    <x v="1875"/>
    <n v="6"/>
    <n v="0"/>
    <x v="7123"/>
    <x v="3"/>
    <x v="0"/>
    <n v="1"/>
    <n v="6.6666666666666666E-2"/>
  </r>
  <r>
    <x v="9294"/>
    <s v="CA-2019-161340"/>
    <x v="39"/>
    <d v="2019-06-01T00:00:00"/>
    <s v="Standard Class"/>
    <s v="AM-10360"/>
    <x v="87"/>
    <x v="1"/>
    <x v="0"/>
    <s v="Cleveland"/>
    <x v="24"/>
    <n v="44105"/>
    <x v="3"/>
    <s v="OFF-PA-10002464"/>
    <x v="1"/>
    <x v="10"/>
    <x v="1002"/>
    <x v="853"/>
    <n v="3"/>
    <n v="0.2"/>
    <x v="884"/>
    <x v="3"/>
    <x v="0"/>
    <n v="0.5"/>
    <n v="8.3333333333333329E-2"/>
  </r>
  <r>
    <x v="9295"/>
    <s v="CA-2019-161340"/>
    <x v="39"/>
    <d v="2019-06-01T00:00:00"/>
    <s v="Standard Class"/>
    <s v="AM-10360"/>
    <x v="87"/>
    <x v="1"/>
    <x v="0"/>
    <s v="Cleveland"/>
    <x v="24"/>
    <n v="44105"/>
    <x v="3"/>
    <s v="FUR-BO-10004709"/>
    <x v="0"/>
    <x v="0"/>
    <x v="266"/>
    <x v="4701"/>
    <n v="4"/>
    <n v="0.5"/>
    <x v="7124"/>
    <x v="3"/>
    <x v="0"/>
    <n v="0.5"/>
    <n v="8.3333333333333329E-2"/>
  </r>
  <r>
    <x v="9296"/>
    <s v="US-2017-163433"/>
    <x v="24"/>
    <d v="2017-04-22T00:00:00"/>
    <s v="Second Class"/>
    <s v="MP-17965"/>
    <x v="172"/>
    <x v="1"/>
    <x v="0"/>
    <s v="Mcallen"/>
    <x v="5"/>
    <n v="78501"/>
    <x v="2"/>
    <s v="TEC-AC-10003590"/>
    <x v="2"/>
    <x v="11"/>
    <x v="1102"/>
    <x v="2967"/>
    <n v="2"/>
    <n v="0.2"/>
    <x v="3311"/>
    <x v="2"/>
    <x v="0"/>
    <n v="0.1111111111111111"/>
    <n v="0.05"/>
  </r>
  <r>
    <x v="9297"/>
    <s v="US-2017-163433"/>
    <x v="24"/>
    <d v="2017-04-22T00:00:00"/>
    <s v="Second Class"/>
    <s v="MP-17965"/>
    <x v="172"/>
    <x v="1"/>
    <x v="0"/>
    <s v="Mcallen"/>
    <x v="5"/>
    <n v="78501"/>
    <x v="2"/>
    <s v="TEC-PH-10003357"/>
    <x v="2"/>
    <x v="7"/>
    <x v="1071"/>
    <x v="4494"/>
    <n v="4"/>
    <n v="0.2"/>
    <x v="5298"/>
    <x v="2"/>
    <x v="0"/>
    <n v="0.1111111111111111"/>
    <n v="0.05"/>
  </r>
  <r>
    <x v="9298"/>
    <s v="US-2017-163433"/>
    <x v="24"/>
    <d v="2017-04-22T00:00:00"/>
    <s v="Second Class"/>
    <s v="MP-17965"/>
    <x v="172"/>
    <x v="1"/>
    <x v="0"/>
    <s v="Mcallen"/>
    <x v="5"/>
    <n v="78501"/>
    <x v="2"/>
    <s v="OFF-AR-10003373"/>
    <x v="1"/>
    <x v="6"/>
    <x v="290"/>
    <x v="1355"/>
    <n v="3"/>
    <n v="0.2"/>
    <x v="7125"/>
    <x v="2"/>
    <x v="0"/>
    <n v="0.1111111111111111"/>
    <n v="0.05"/>
  </r>
  <r>
    <x v="9299"/>
    <s v="US-2017-163433"/>
    <x v="24"/>
    <d v="2017-04-22T00:00:00"/>
    <s v="Second Class"/>
    <s v="MP-17965"/>
    <x v="172"/>
    <x v="1"/>
    <x v="0"/>
    <s v="Mcallen"/>
    <x v="5"/>
    <n v="78501"/>
    <x v="2"/>
    <s v="OFF-BI-10003676"/>
    <x v="1"/>
    <x v="8"/>
    <x v="824"/>
    <x v="3176"/>
    <n v="2"/>
    <n v="0.8"/>
    <x v="3575"/>
    <x v="2"/>
    <x v="0"/>
    <n v="0.1111111111111111"/>
    <n v="0.05"/>
  </r>
  <r>
    <x v="9300"/>
    <s v="US-2017-163433"/>
    <x v="24"/>
    <d v="2017-04-22T00:00:00"/>
    <s v="Second Class"/>
    <s v="MP-17965"/>
    <x v="172"/>
    <x v="1"/>
    <x v="0"/>
    <s v="Mcallen"/>
    <x v="5"/>
    <n v="78501"/>
    <x v="2"/>
    <s v="FUR-CH-10000225"/>
    <x v="0"/>
    <x v="1"/>
    <x v="406"/>
    <x v="4350"/>
    <n v="1"/>
    <n v="0.3"/>
    <x v="7126"/>
    <x v="2"/>
    <x v="0"/>
    <n v="0.1111111111111111"/>
    <n v="0.05"/>
  </r>
  <r>
    <x v="9301"/>
    <s v="US-2017-163433"/>
    <x v="24"/>
    <d v="2017-04-22T00:00:00"/>
    <s v="Second Class"/>
    <s v="MP-17965"/>
    <x v="172"/>
    <x v="1"/>
    <x v="0"/>
    <s v="Mcallen"/>
    <x v="5"/>
    <n v="78501"/>
    <x v="2"/>
    <s v="TEC-PH-10001870"/>
    <x v="2"/>
    <x v="7"/>
    <x v="1740"/>
    <x v="5848"/>
    <n v="2"/>
    <n v="0.2"/>
    <x v="7127"/>
    <x v="2"/>
    <x v="0"/>
    <n v="0.1111111111111111"/>
    <n v="0.05"/>
  </r>
  <r>
    <x v="9302"/>
    <s v="US-2017-163433"/>
    <x v="24"/>
    <d v="2017-04-22T00:00:00"/>
    <s v="Second Class"/>
    <s v="MP-17965"/>
    <x v="172"/>
    <x v="1"/>
    <x v="0"/>
    <s v="Mcallen"/>
    <x v="5"/>
    <n v="78501"/>
    <x v="2"/>
    <s v="OFF-AR-10003481"/>
    <x v="1"/>
    <x v="6"/>
    <x v="1600"/>
    <x v="964"/>
    <n v="3"/>
    <n v="0.2"/>
    <x v="3456"/>
    <x v="2"/>
    <x v="0"/>
    <n v="0.1111111111111111"/>
    <n v="0.05"/>
  </r>
  <r>
    <x v="9303"/>
    <s v="US-2017-163433"/>
    <x v="24"/>
    <d v="2017-04-22T00:00:00"/>
    <s v="Second Class"/>
    <s v="MP-17965"/>
    <x v="172"/>
    <x v="1"/>
    <x v="0"/>
    <s v="Mcallen"/>
    <x v="5"/>
    <n v="78501"/>
    <x v="2"/>
    <s v="OFF-PA-10003936"/>
    <x v="1"/>
    <x v="10"/>
    <x v="1292"/>
    <x v="12"/>
    <n v="3"/>
    <n v="0.2"/>
    <x v="12"/>
    <x v="2"/>
    <x v="0"/>
    <n v="0.1111111111111111"/>
    <n v="0.05"/>
  </r>
  <r>
    <x v="9304"/>
    <s v="US-2017-163433"/>
    <x v="24"/>
    <d v="2017-04-22T00:00:00"/>
    <s v="Second Class"/>
    <s v="MP-17965"/>
    <x v="172"/>
    <x v="1"/>
    <x v="0"/>
    <s v="Mcallen"/>
    <x v="5"/>
    <n v="78501"/>
    <x v="2"/>
    <s v="OFF-BI-10000320"/>
    <x v="1"/>
    <x v="8"/>
    <x v="776"/>
    <x v="5849"/>
    <n v="1"/>
    <n v="0.8"/>
    <x v="7128"/>
    <x v="2"/>
    <x v="0"/>
    <n v="0.1111111111111111"/>
    <n v="0.05"/>
  </r>
  <r>
    <x v="9305"/>
    <s v="CA-2017-137603"/>
    <x v="444"/>
    <d v="2017-09-24T00:00:00"/>
    <s v="Standard Class"/>
    <s v="MH-17290"/>
    <x v="762"/>
    <x v="2"/>
    <x v="0"/>
    <s v="Santa Fe"/>
    <x v="27"/>
    <n v="87505"/>
    <x v="1"/>
    <s v="OFF-AR-10001972"/>
    <x v="1"/>
    <x v="6"/>
    <x v="1632"/>
    <x v="3681"/>
    <n v="5"/>
    <n v="0"/>
    <x v="7129"/>
    <x v="1"/>
    <x v="0"/>
    <n v="1"/>
    <n v="7.6923076923076927E-2"/>
  </r>
  <r>
    <x v="9306"/>
    <s v="CA-2016-128237"/>
    <x v="727"/>
    <d v="2016-03-30T00:00:00"/>
    <s v="Standard Class"/>
    <s v="CA-12265"/>
    <x v="244"/>
    <x v="0"/>
    <x v="0"/>
    <s v="San Francisco"/>
    <x v="1"/>
    <n v="94110"/>
    <x v="1"/>
    <s v="OFF-AR-10003829"/>
    <x v="1"/>
    <x v="6"/>
    <x v="943"/>
    <x v="2637"/>
    <n v="2"/>
    <n v="0"/>
    <x v="2909"/>
    <x v="1"/>
    <x v="0"/>
    <n v="0.25"/>
    <n v="5.8823529411764705E-2"/>
  </r>
  <r>
    <x v="9307"/>
    <s v="CA-2016-128237"/>
    <x v="727"/>
    <d v="2016-03-30T00:00:00"/>
    <s v="Standard Class"/>
    <s v="CA-12265"/>
    <x v="244"/>
    <x v="0"/>
    <x v="0"/>
    <s v="San Francisco"/>
    <x v="1"/>
    <n v="94110"/>
    <x v="1"/>
    <s v="OFF-AR-10003338"/>
    <x v="1"/>
    <x v="6"/>
    <x v="1439"/>
    <x v="3659"/>
    <n v="2"/>
    <n v="0"/>
    <x v="4180"/>
    <x v="1"/>
    <x v="0"/>
    <n v="0.25"/>
    <n v="5.8823529411764705E-2"/>
  </r>
  <r>
    <x v="9308"/>
    <s v="CA-2016-128237"/>
    <x v="727"/>
    <d v="2016-03-30T00:00:00"/>
    <s v="Standard Class"/>
    <s v="CA-12265"/>
    <x v="244"/>
    <x v="0"/>
    <x v="0"/>
    <s v="San Francisco"/>
    <x v="1"/>
    <n v="94110"/>
    <x v="1"/>
    <s v="TEC-AC-10002558"/>
    <x v="2"/>
    <x v="11"/>
    <x v="1555"/>
    <x v="5850"/>
    <n v="4"/>
    <n v="0"/>
    <x v="7130"/>
    <x v="1"/>
    <x v="0"/>
    <n v="0.25"/>
    <n v="5.8823529411764705E-2"/>
  </r>
  <r>
    <x v="9309"/>
    <s v="CA-2016-128237"/>
    <x v="727"/>
    <d v="2016-03-30T00:00:00"/>
    <s v="Standard Class"/>
    <s v="CA-12265"/>
    <x v="244"/>
    <x v="0"/>
    <x v="0"/>
    <s v="San Francisco"/>
    <x v="1"/>
    <n v="94110"/>
    <x v="1"/>
    <s v="OFF-AR-10000034"/>
    <x v="1"/>
    <x v="6"/>
    <x v="751"/>
    <x v="2370"/>
    <n v="6"/>
    <n v="0"/>
    <x v="7131"/>
    <x v="1"/>
    <x v="0"/>
    <n v="0.25"/>
    <n v="5.8823529411764705E-2"/>
  </r>
  <r>
    <x v="9310"/>
    <s v="US-2018-102141"/>
    <x v="370"/>
    <d v="2018-08-31T00:00:00"/>
    <s v="Standard Class"/>
    <s v="KD-16615"/>
    <x v="629"/>
    <x v="1"/>
    <x v="0"/>
    <s v="New York City"/>
    <x v="15"/>
    <n v="10024"/>
    <x v="3"/>
    <s v="OFF-BI-10001510"/>
    <x v="1"/>
    <x v="8"/>
    <x v="709"/>
    <x v="5851"/>
    <n v="8"/>
    <n v="0.2"/>
    <x v="1351"/>
    <x v="3"/>
    <x v="0"/>
    <n v="1"/>
    <n v="7.6923076923076927E-2"/>
  </r>
  <r>
    <x v="9311"/>
    <s v="CA-2019-148642"/>
    <x v="904"/>
    <d v="2019-03-12T00:00:00"/>
    <s v="Standard Class"/>
    <s v="DW-13540"/>
    <x v="386"/>
    <x v="0"/>
    <x v="0"/>
    <s v="Dallas"/>
    <x v="5"/>
    <n v="75220"/>
    <x v="2"/>
    <s v="OFF-LA-10000134"/>
    <x v="1"/>
    <x v="2"/>
    <x v="85"/>
    <x v="1268"/>
    <n v="2"/>
    <n v="0.2"/>
    <x v="5212"/>
    <x v="2"/>
    <x v="0"/>
    <n v="0.5"/>
    <n v="0.1111111111111111"/>
  </r>
  <r>
    <x v="9312"/>
    <s v="CA-2019-148642"/>
    <x v="904"/>
    <d v="2019-03-12T00:00:00"/>
    <s v="Standard Class"/>
    <s v="DW-13540"/>
    <x v="386"/>
    <x v="0"/>
    <x v="0"/>
    <s v="Dallas"/>
    <x v="5"/>
    <n v="75220"/>
    <x v="2"/>
    <s v="OFF-AR-10000588"/>
    <x v="1"/>
    <x v="6"/>
    <x v="398"/>
    <x v="5852"/>
    <n v="4"/>
    <n v="0.2"/>
    <x v="7132"/>
    <x v="2"/>
    <x v="0"/>
    <n v="0.5"/>
    <n v="0.1111111111111111"/>
  </r>
  <r>
    <x v="9313"/>
    <s v="CA-2017-111948"/>
    <x v="1214"/>
    <d v="2017-11-11T00:00:00"/>
    <s v="Same Day"/>
    <s v="AG-10495"/>
    <x v="122"/>
    <x v="1"/>
    <x v="0"/>
    <s v="Detroit"/>
    <x v="12"/>
    <n v="48234"/>
    <x v="2"/>
    <s v="OFF-ST-10003282"/>
    <x v="1"/>
    <x v="4"/>
    <x v="42"/>
    <x v="5853"/>
    <n v="7"/>
    <n v="0"/>
    <x v="7133"/>
    <x v="2"/>
    <x v="1"/>
    <n v="0.5"/>
    <n v="4.7619047619047616E-2"/>
  </r>
  <r>
    <x v="9314"/>
    <s v="CA-2017-111948"/>
    <x v="1214"/>
    <d v="2017-11-11T00:00:00"/>
    <s v="Same Day"/>
    <s v="AG-10495"/>
    <x v="122"/>
    <x v="1"/>
    <x v="0"/>
    <s v="Detroit"/>
    <x v="12"/>
    <n v="48234"/>
    <x v="2"/>
    <s v="OFF-AP-10002311"/>
    <x v="1"/>
    <x v="9"/>
    <x v="14"/>
    <x v="5854"/>
    <n v="2"/>
    <n v="0.1"/>
    <x v="7134"/>
    <x v="2"/>
    <x v="1"/>
    <n v="0.5"/>
    <n v="4.7619047619047616E-2"/>
  </r>
  <r>
    <x v="9315"/>
    <s v="CA-2018-161907"/>
    <x v="41"/>
    <d v="2018-04-09T00:00:00"/>
    <s v="Standard Class"/>
    <s v="JH-16180"/>
    <x v="423"/>
    <x v="0"/>
    <x v="0"/>
    <s v="Philadelphia"/>
    <x v="9"/>
    <n v="19140"/>
    <x v="3"/>
    <s v="TEC-PH-10000141"/>
    <x v="2"/>
    <x v="7"/>
    <x v="1312"/>
    <x v="965"/>
    <n v="3"/>
    <n v="0.4"/>
    <x v="1000"/>
    <x v="3"/>
    <x v="0"/>
    <n v="0.5"/>
    <n v="0.2"/>
  </r>
  <r>
    <x v="9316"/>
    <s v="CA-2018-161907"/>
    <x v="41"/>
    <d v="2018-04-09T00:00:00"/>
    <s v="Standard Class"/>
    <s v="JH-16180"/>
    <x v="423"/>
    <x v="0"/>
    <x v="0"/>
    <s v="Philadelphia"/>
    <x v="9"/>
    <n v="19140"/>
    <x v="3"/>
    <s v="OFF-SU-10000646"/>
    <x v="1"/>
    <x v="14"/>
    <x v="262"/>
    <x v="5855"/>
    <n v="4"/>
    <n v="0.2"/>
    <x v="7135"/>
    <x v="3"/>
    <x v="0"/>
    <n v="0.5"/>
    <n v="0.2"/>
  </r>
  <r>
    <x v="9317"/>
    <s v="CA-2019-124940"/>
    <x v="1215"/>
    <d v="2019-02-26T00:00:00"/>
    <s v="Standard Class"/>
    <s v="DK-13090"/>
    <x v="54"/>
    <x v="0"/>
    <x v="0"/>
    <s v="Carrollton"/>
    <x v="5"/>
    <n v="75007"/>
    <x v="2"/>
    <s v="TEC-AC-10002076"/>
    <x v="2"/>
    <x v="11"/>
    <x v="333"/>
    <x v="5856"/>
    <n v="1"/>
    <n v="0.2"/>
    <x v="7136"/>
    <x v="2"/>
    <x v="0"/>
    <n v="1"/>
    <n v="7.6923076923076927E-2"/>
  </r>
  <r>
    <x v="9318"/>
    <s v="US-2019-108343"/>
    <x v="228"/>
    <d v="2019-07-25T00:00:00"/>
    <s v="Standard Class"/>
    <s v="AR-10825"/>
    <x v="255"/>
    <x v="1"/>
    <x v="0"/>
    <s v="New York City"/>
    <x v="15"/>
    <n v="10009"/>
    <x v="3"/>
    <s v="OFF-PA-10000743"/>
    <x v="1"/>
    <x v="10"/>
    <x v="578"/>
    <x v="522"/>
    <n v="2"/>
    <n v="0"/>
    <x v="534"/>
    <x v="3"/>
    <x v="0"/>
    <n v="0.33333333333333331"/>
    <n v="7.6923076923076927E-2"/>
  </r>
  <r>
    <x v="9319"/>
    <s v="US-2019-108343"/>
    <x v="228"/>
    <d v="2019-07-25T00:00:00"/>
    <s v="Standard Class"/>
    <s v="AR-10825"/>
    <x v="255"/>
    <x v="1"/>
    <x v="0"/>
    <s v="New York City"/>
    <x v="15"/>
    <n v="10009"/>
    <x v="3"/>
    <s v="FUR-CH-10002780"/>
    <x v="0"/>
    <x v="1"/>
    <x v="1841"/>
    <x v="5857"/>
    <n v="2"/>
    <n v="0.1"/>
    <x v="7137"/>
    <x v="3"/>
    <x v="0"/>
    <n v="0.33333333333333331"/>
    <n v="7.6923076923076927E-2"/>
  </r>
  <r>
    <x v="9320"/>
    <s v="US-2019-108343"/>
    <x v="228"/>
    <d v="2019-07-25T00:00:00"/>
    <s v="Standard Class"/>
    <s v="AR-10825"/>
    <x v="255"/>
    <x v="1"/>
    <x v="0"/>
    <s v="New York City"/>
    <x v="15"/>
    <n v="10009"/>
    <x v="3"/>
    <s v="FUR-FU-10000747"/>
    <x v="0"/>
    <x v="5"/>
    <x v="1751"/>
    <x v="5858"/>
    <n v="4"/>
    <n v="0"/>
    <x v="7138"/>
    <x v="3"/>
    <x v="0"/>
    <n v="0.33333333333333331"/>
    <n v="7.6923076923076927E-2"/>
  </r>
  <r>
    <x v="9321"/>
    <s v="US-2018-111563"/>
    <x v="254"/>
    <d v="2018-11-08T00:00:00"/>
    <s v="Standard Class"/>
    <s v="SM-20005"/>
    <x v="325"/>
    <x v="0"/>
    <x v="0"/>
    <s v="Houston"/>
    <x v="5"/>
    <n v="77041"/>
    <x v="2"/>
    <s v="FUR-FU-10002445"/>
    <x v="0"/>
    <x v="5"/>
    <x v="1448"/>
    <x v="5859"/>
    <n v="3"/>
    <n v="0.6"/>
    <x v="7139"/>
    <x v="2"/>
    <x v="0"/>
    <n v="0.5"/>
    <n v="0.16666666666666666"/>
  </r>
  <r>
    <x v="9322"/>
    <s v="US-2018-111563"/>
    <x v="254"/>
    <d v="2018-11-08T00:00:00"/>
    <s v="Standard Class"/>
    <s v="SM-20005"/>
    <x v="325"/>
    <x v="0"/>
    <x v="0"/>
    <s v="Houston"/>
    <x v="5"/>
    <n v="77041"/>
    <x v="2"/>
    <s v="FUR-FU-10000723"/>
    <x v="0"/>
    <x v="5"/>
    <x v="480"/>
    <x v="520"/>
    <n v="4"/>
    <n v="0.6"/>
    <x v="532"/>
    <x v="2"/>
    <x v="0"/>
    <n v="0.5"/>
    <n v="0.16666666666666666"/>
  </r>
  <r>
    <x v="9323"/>
    <s v="CA-2019-121853"/>
    <x v="397"/>
    <d v="2019-09-29T00:00:00"/>
    <s v="Standard Class"/>
    <s v="DB-13660"/>
    <x v="551"/>
    <x v="0"/>
    <x v="0"/>
    <s v="Los Angeles"/>
    <x v="1"/>
    <n v="90036"/>
    <x v="1"/>
    <s v="OFF-PA-10003641"/>
    <x v="1"/>
    <x v="10"/>
    <x v="947"/>
    <x v="5860"/>
    <n v="8"/>
    <n v="0"/>
    <x v="7140"/>
    <x v="1"/>
    <x v="1"/>
    <n v="0.33333333333333331"/>
    <n v="0.1"/>
  </r>
  <r>
    <x v="9324"/>
    <s v="CA-2019-121853"/>
    <x v="397"/>
    <d v="2019-09-29T00:00:00"/>
    <s v="Standard Class"/>
    <s v="DB-13660"/>
    <x v="551"/>
    <x v="0"/>
    <x v="0"/>
    <s v="Los Angeles"/>
    <x v="1"/>
    <n v="90036"/>
    <x v="1"/>
    <s v="FUR-CH-10003973"/>
    <x v="0"/>
    <x v="1"/>
    <x v="867"/>
    <x v="5861"/>
    <n v="2"/>
    <n v="0.2"/>
    <x v="7141"/>
    <x v="1"/>
    <x v="1"/>
    <n v="0.33333333333333331"/>
    <n v="0.1"/>
  </r>
  <r>
    <x v="9325"/>
    <s v="CA-2019-121853"/>
    <x v="397"/>
    <d v="2019-09-29T00:00:00"/>
    <s v="Standard Class"/>
    <s v="DB-13660"/>
    <x v="551"/>
    <x v="0"/>
    <x v="0"/>
    <s v="Los Angeles"/>
    <x v="1"/>
    <n v="90036"/>
    <x v="1"/>
    <s v="OFF-BI-10000977"/>
    <x v="1"/>
    <x v="8"/>
    <x v="991"/>
    <x v="5862"/>
    <n v="3"/>
    <n v="0.2"/>
    <x v="7142"/>
    <x v="1"/>
    <x v="1"/>
    <n v="0.33333333333333331"/>
    <n v="0.1"/>
  </r>
  <r>
    <x v="9326"/>
    <s v="US-2019-130687"/>
    <x v="210"/>
    <d v="2019-09-10T00:00:00"/>
    <s v="First Class"/>
    <s v="PF-19225"/>
    <x v="418"/>
    <x v="0"/>
    <x v="0"/>
    <s v="Edmonds"/>
    <x v="4"/>
    <n v="98026"/>
    <x v="1"/>
    <s v="FUR-FU-10004053"/>
    <x v="0"/>
    <x v="5"/>
    <x v="1642"/>
    <x v="4165"/>
    <n v="4"/>
    <n v="0"/>
    <x v="7143"/>
    <x v="1"/>
    <x v="0"/>
    <n v="0.33333333333333331"/>
    <n v="0.1"/>
  </r>
  <r>
    <x v="9327"/>
    <s v="US-2019-130687"/>
    <x v="210"/>
    <d v="2019-09-10T00:00:00"/>
    <s v="First Class"/>
    <s v="PF-19225"/>
    <x v="418"/>
    <x v="0"/>
    <x v="0"/>
    <s v="Edmonds"/>
    <x v="4"/>
    <n v="98026"/>
    <x v="1"/>
    <s v="TEC-PH-10002033"/>
    <x v="2"/>
    <x v="7"/>
    <x v="11"/>
    <x v="5863"/>
    <n v="2"/>
    <n v="0.2"/>
    <x v="7144"/>
    <x v="1"/>
    <x v="0"/>
    <n v="0.33333333333333331"/>
    <n v="0.1"/>
  </r>
  <r>
    <x v="9328"/>
    <s v="US-2019-130687"/>
    <x v="210"/>
    <d v="2019-09-10T00:00:00"/>
    <s v="First Class"/>
    <s v="PF-19225"/>
    <x v="418"/>
    <x v="0"/>
    <x v="0"/>
    <s v="Edmonds"/>
    <x v="4"/>
    <n v="98026"/>
    <x v="1"/>
    <s v="OFF-AR-10004260"/>
    <x v="1"/>
    <x v="6"/>
    <x v="1490"/>
    <x v="2275"/>
    <n v="1"/>
    <n v="0"/>
    <x v="7145"/>
    <x v="1"/>
    <x v="0"/>
    <n v="0.33333333333333331"/>
    <n v="0.1"/>
  </r>
  <r>
    <x v="9329"/>
    <s v="CA-2017-164497"/>
    <x v="109"/>
    <d v="2017-11-30T00:00:00"/>
    <s v="First Class"/>
    <s v="AJ-10945"/>
    <x v="219"/>
    <x v="0"/>
    <x v="0"/>
    <s v="San Francisco"/>
    <x v="1"/>
    <n v="94110"/>
    <x v="1"/>
    <s v="OFF-AP-10004655"/>
    <x v="1"/>
    <x v="9"/>
    <x v="1616"/>
    <x v="5864"/>
    <n v="4"/>
    <n v="0"/>
    <x v="7146"/>
    <x v="1"/>
    <x v="0"/>
    <n v="1"/>
    <n v="0.1"/>
  </r>
  <r>
    <x v="9330"/>
    <s v="US-2017-153283"/>
    <x v="768"/>
    <d v="2017-11-18T00:00:00"/>
    <s v="Standard Class"/>
    <s v="EB-14110"/>
    <x v="686"/>
    <x v="0"/>
    <x v="0"/>
    <s v="New York City"/>
    <x v="15"/>
    <n v="10035"/>
    <x v="3"/>
    <s v="OFF-EN-10001539"/>
    <x v="1"/>
    <x v="12"/>
    <x v="153"/>
    <x v="2560"/>
    <n v="2"/>
    <n v="0"/>
    <x v="2807"/>
    <x v="3"/>
    <x v="0"/>
    <n v="1"/>
    <n v="9.0909090909090912E-2"/>
  </r>
  <r>
    <x v="9331"/>
    <s v="CA-2018-108056"/>
    <x v="321"/>
    <d v="2018-10-03T00:00:00"/>
    <s v="Standard Class"/>
    <s v="ES-14080"/>
    <x v="20"/>
    <x v="1"/>
    <x v="0"/>
    <s v="Springfield"/>
    <x v="21"/>
    <n v="97477"/>
    <x v="1"/>
    <s v="TEC-PH-10001817"/>
    <x v="2"/>
    <x v="7"/>
    <x v="1106"/>
    <x v="4253"/>
    <n v="3"/>
    <n v="0.2"/>
    <x v="4967"/>
    <x v="1"/>
    <x v="0"/>
    <n v="1"/>
    <n v="0.05"/>
  </r>
  <r>
    <x v="9332"/>
    <s v="CA-2019-127726"/>
    <x v="220"/>
    <d v="2019-09-13T00:00:00"/>
    <s v="Second Class"/>
    <s v="SS-20410"/>
    <x v="757"/>
    <x v="0"/>
    <x v="0"/>
    <s v="Georgetown"/>
    <x v="0"/>
    <n v="40324"/>
    <x v="0"/>
    <s v="OFF-AP-10002578"/>
    <x v="1"/>
    <x v="9"/>
    <x v="414"/>
    <x v="5865"/>
    <n v="4"/>
    <n v="0"/>
    <x v="7147"/>
    <x v="0"/>
    <x v="0"/>
    <n v="0.5"/>
    <n v="8.3333333333333329E-2"/>
  </r>
  <r>
    <x v="9333"/>
    <s v="CA-2019-127726"/>
    <x v="220"/>
    <d v="2019-09-13T00:00:00"/>
    <s v="Second Class"/>
    <s v="SS-20410"/>
    <x v="757"/>
    <x v="0"/>
    <x v="0"/>
    <s v="Georgetown"/>
    <x v="0"/>
    <n v="40324"/>
    <x v="0"/>
    <s v="OFF-FA-10000992"/>
    <x v="1"/>
    <x v="13"/>
    <x v="1042"/>
    <x v="3210"/>
    <n v="4"/>
    <n v="0"/>
    <x v="7148"/>
    <x v="0"/>
    <x v="0"/>
    <n v="0.5"/>
    <n v="8.3333333333333329E-2"/>
  </r>
  <r>
    <x v="9334"/>
    <s v="CA-2019-110198"/>
    <x v="927"/>
    <d v="2019-05-02T00:00:00"/>
    <s v="First Class"/>
    <s v="AG-10900"/>
    <x v="151"/>
    <x v="0"/>
    <x v="0"/>
    <s v="Coral Springs"/>
    <x v="2"/>
    <n v="33065"/>
    <x v="0"/>
    <s v="FUR-BO-10001798"/>
    <x v="0"/>
    <x v="0"/>
    <x v="0"/>
    <x v="2361"/>
    <n v="3"/>
    <n v="0.2"/>
    <x v="3341"/>
    <x v="0"/>
    <x v="0"/>
    <n v="0.5"/>
    <n v="4.7619047619047616E-2"/>
  </r>
  <r>
    <x v="9335"/>
    <s v="CA-2019-110198"/>
    <x v="927"/>
    <d v="2019-05-02T00:00:00"/>
    <s v="First Class"/>
    <s v="AG-10900"/>
    <x v="151"/>
    <x v="0"/>
    <x v="0"/>
    <s v="Coral Springs"/>
    <x v="2"/>
    <n v="33065"/>
    <x v="0"/>
    <s v="OFF-LA-10004409"/>
    <x v="1"/>
    <x v="2"/>
    <x v="1559"/>
    <x v="877"/>
    <n v="2"/>
    <n v="0.2"/>
    <x v="7149"/>
    <x v="0"/>
    <x v="0"/>
    <n v="0.5"/>
    <n v="4.7619047619047616E-2"/>
  </r>
  <r>
    <x v="9336"/>
    <s v="CA-2019-130715"/>
    <x v="118"/>
    <d v="2019-09-20T00:00:00"/>
    <s v="Standard Class"/>
    <s v="CY-12745"/>
    <x v="388"/>
    <x v="1"/>
    <x v="0"/>
    <s v="San Francisco"/>
    <x v="1"/>
    <n v="94110"/>
    <x v="1"/>
    <s v="OFF-FA-10000621"/>
    <x v="1"/>
    <x v="13"/>
    <x v="110"/>
    <x v="1511"/>
    <n v="5"/>
    <n v="0"/>
    <x v="6573"/>
    <x v="1"/>
    <x v="0"/>
    <n v="1"/>
    <n v="9.0909090909090912E-2"/>
  </r>
  <r>
    <x v="9337"/>
    <s v="CA-2016-155264"/>
    <x v="538"/>
    <d v="2016-10-22T00:00:00"/>
    <s v="Second Class"/>
    <s v="RP-19270"/>
    <x v="345"/>
    <x v="1"/>
    <x v="0"/>
    <s v="San Francisco"/>
    <x v="1"/>
    <n v="94110"/>
    <x v="1"/>
    <s v="OFF-BI-10003196"/>
    <x v="1"/>
    <x v="8"/>
    <x v="1376"/>
    <x v="5866"/>
    <n v="1"/>
    <n v="0.2"/>
    <x v="7150"/>
    <x v="1"/>
    <x v="0"/>
    <n v="0.2"/>
    <n v="8.3333333333333329E-2"/>
  </r>
  <r>
    <x v="9338"/>
    <s v="CA-2016-155264"/>
    <x v="538"/>
    <d v="2016-10-22T00:00:00"/>
    <s v="Second Class"/>
    <s v="RP-19270"/>
    <x v="345"/>
    <x v="1"/>
    <x v="0"/>
    <s v="San Francisco"/>
    <x v="1"/>
    <n v="94110"/>
    <x v="1"/>
    <s v="OFF-BI-10003727"/>
    <x v="1"/>
    <x v="8"/>
    <x v="805"/>
    <x v="5867"/>
    <n v="6"/>
    <n v="0.2"/>
    <x v="7151"/>
    <x v="1"/>
    <x v="0"/>
    <n v="0.2"/>
    <n v="8.3333333333333329E-2"/>
  </r>
  <r>
    <x v="9339"/>
    <s v="CA-2016-155264"/>
    <x v="538"/>
    <d v="2016-10-22T00:00:00"/>
    <s v="Second Class"/>
    <s v="RP-19270"/>
    <x v="345"/>
    <x v="1"/>
    <x v="0"/>
    <s v="San Francisco"/>
    <x v="1"/>
    <n v="94110"/>
    <x v="1"/>
    <s v="OFF-PA-10003228"/>
    <x v="1"/>
    <x v="10"/>
    <x v="1677"/>
    <x v="64"/>
    <n v="3"/>
    <n v="0"/>
    <x v="64"/>
    <x v="1"/>
    <x v="0"/>
    <n v="0.2"/>
    <n v="8.3333333333333329E-2"/>
  </r>
  <r>
    <x v="9340"/>
    <s v="CA-2016-155264"/>
    <x v="538"/>
    <d v="2016-10-22T00:00:00"/>
    <s v="Second Class"/>
    <s v="RP-19270"/>
    <x v="345"/>
    <x v="1"/>
    <x v="0"/>
    <s v="San Francisco"/>
    <x v="1"/>
    <n v="94110"/>
    <x v="1"/>
    <s v="OFF-LA-10002787"/>
    <x v="1"/>
    <x v="2"/>
    <x v="547"/>
    <x v="2057"/>
    <n v="5"/>
    <n v="0"/>
    <x v="2215"/>
    <x v="1"/>
    <x v="0"/>
    <n v="0.2"/>
    <n v="8.3333333333333329E-2"/>
  </r>
  <r>
    <x v="9341"/>
    <s v="CA-2016-155264"/>
    <x v="538"/>
    <d v="2016-10-22T00:00:00"/>
    <s v="Second Class"/>
    <s v="RP-19270"/>
    <x v="345"/>
    <x v="1"/>
    <x v="0"/>
    <s v="San Francisco"/>
    <x v="1"/>
    <n v="94110"/>
    <x v="1"/>
    <s v="TEC-PH-10001305"/>
    <x v="2"/>
    <x v="7"/>
    <x v="1680"/>
    <x v="5868"/>
    <n v="3"/>
    <n v="0.2"/>
    <x v="7152"/>
    <x v="1"/>
    <x v="0"/>
    <n v="0.2"/>
    <n v="8.3333333333333329E-2"/>
  </r>
  <r>
    <x v="9342"/>
    <s v="CA-2018-119123"/>
    <x v="69"/>
    <d v="2018-03-18T00:00:00"/>
    <s v="Standard Class"/>
    <s v="DB-13360"/>
    <x v="748"/>
    <x v="2"/>
    <x v="0"/>
    <s v="Riverside"/>
    <x v="1"/>
    <n v="92503"/>
    <x v="1"/>
    <s v="OFF-BI-10001036"/>
    <x v="1"/>
    <x v="8"/>
    <x v="624"/>
    <x v="5869"/>
    <n v="7"/>
    <n v="0.2"/>
    <x v="7153"/>
    <x v="1"/>
    <x v="0"/>
    <n v="1"/>
    <n v="0.16666666666666666"/>
  </r>
  <r>
    <x v="9343"/>
    <s v="CA-2019-109085"/>
    <x v="922"/>
    <d v="2019-02-20T00:00:00"/>
    <s v="First Class"/>
    <s v="CK-12325"/>
    <x v="278"/>
    <x v="2"/>
    <x v="0"/>
    <s v="Troy"/>
    <x v="24"/>
    <n v="45373"/>
    <x v="3"/>
    <s v="FUR-TA-10001086"/>
    <x v="0"/>
    <x v="3"/>
    <x v="1736"/>
    <x v="4003"/>
    <n v="5"/>
    <n v="0.4"/>
    <x v="7154"/>
    <x v="3"/>
    <x v="1"/>
    <n v="0.2"/>
    <n v="8.3333333333333329E-2"/>
  </r>
  <r>
    <x v="9344"/>
    <s v="CA-2019-109085"/>
    <x v="922"/>
    <d v="2019-02-20T00:00:00"/>
    <s v="First Class"/>
    <s v="CK-12325"/>
    <x v="278"/>
    <x v="2"/>
    <x v="0"/>
    <s v="Troy"/>
    <x v="24"/>
    <n v="45373"/>
    <x v="3"/>
    <s v="OFF-BI-10001525"/>
    <x v="1"/>
    <x v="8"/>
    <x v="31"/>
    <x v="3517"/>
    <n v="5"/>
    <n v="0.7"/>
    <x v="4004"/>
    <x v="3"/>
    <x v="1"/>
    <n v="0.2"/>
    <n v="8.3333333333333329E-2"/>
  </r>
  <r>
    <x v="9345"/>
    <s v="CA-2019-109085"/>
    <x v="922"/>
    <d v="2019-02-20T00:00:00"/>
    <s v="First Class"/>
    <s v="CK-12325"/>
    <x v="278"/>
    <x v="2"/>
    <x v="0"/>
    <s v="Troy"/>
    <x v="24"/>
    <n v="45373"/>
    <x v="3"/>
    <s v="TEC-PH-10000526"/>
    <x v="2"/>
    <x v="7"/>
    <x v="1472"/>
    <x v="5870"/>
    <n v="1"/>
    <n v="0.4"/>
    <x v="7155"/>
    <x v="3"/>
    <x v="1"/>
    <n v="0.2"/>
    <n v="8.3333333333333329E-2"/>
  </r>
  <r>
    <x v="9346"/>
    <s v="CA-2019-109085"/>
    <x v="922"/>
    <d v="2019-02-20T00:00:00"/>
    <s v="First Class"/>
    <s v="CK-12325"/>
    <x v="278"/>
    <x v="2"/>
    <x v="0"/>
    <s v="Troy"/>
    <x v="24"/>
    <n v="45373"/>
    <x v="3"/>
    <s v="FUR-FU-10004973"/>
    <x v="0"/>
    <x v="5"/>
    <x v="1143"/>
    <x v="615"/>
    <n v="2"/>
    <n v="0.2"/>
    <x v="7156"/>
    <x v="3"/>
    <x v="1"/>
    <n v="0.2"/>
    <n v="8.3333333333333329E-2"/>
  </r>
  <r>
    <x v="9347"/>
    <s v="CA-2019-109085"/>
    <x v="922"/>
    <d v="2019-02-20T00:00:00"/>
    <s v="First Class"/>
    <s v="CK-12325"/>
    <x v="278"/>
    <x v="2"/>
    <x v="0"/>
    <s v="Troy"/>
    <x v="24"/>
    <n v="45373"/>
    <x v="3"/>
    <s v="FUR-CH-10003981"/>
    <x v="0"/>
    <x v="1"/>
    <x v="1175"/>
    <x v="4448"/>
    <n v="5"/>
    <n v="0.3"/>
    <x v="5236"/>
    <x v="3"/>
    <x v="1"/>
    <n v="0.2"/>
    <n v="8.3333333333333329E-2"/>
  </r>
  <r>
    <x v="9348"/>
    <s v="CA-2018-114860"/>
    <x v="596"/>
    <d v="2018-12-28T00:00:00"/>
    <s v="Standard Class"/>
    <s v="DN-13690"/>
    <x v="35"/>
    <x v="0"/>
    <x v="0"/>
    <s v="Moreno Valley"/>
    <x v="1"/>
    <n v="92553"/>
    <x v="1"/>
    <s v="FUR-FU-10000277"/>
    <x v="0"/>
    <x v="5"/>
    <x v="1795"/>
    <x v="5871"/>
    <n v="8"/>
    <n v="0"/>
    <x v="7157"/>
    <x v="1"/>
    <x v="0"/>
    <n v="0.5"/>
    <n v="9.0909090909090912E-2"/>
  </r>
  <r>
    <x v="9349"/>
    <s v="CA-2018-114860"/>
    <x v="596"/>
    <d v="2018-12-28T00:00:00"/>
    <s v="Standard Class"/>
    <s v="DN-13690"/>
    <x v="35"/>
    <x v="0"/>
    <x v="0"/>
    <s v="Moreno Valley"/>
    <x v="1"/>
    <n v="92553"/>
    <x v="1"/>
    <s v="FUR-FU-10001934"/>
    <x v="0"/>
    <x v="5"/>
    <x v="107"/>
    <x v="108"/>
    <n v="2"/>
    <n v="0"/>
    <x v="109"/>
    <x v="1"/>
    <x v="0"/>
    <n v="0.5"/>
    <n v="9.0909090909090912E-2"/>
  </r>
  <r>
    <x v="9350"/>
    <s v="CA-2018-159009"/>
    <x v="713"/>
    <d v="2018-09-27T00:00:00"/>
    <s v="Standard Class"/>
    <s v="DP-13105"/>
    <x v="317"/>
    <x v="1"/>
    <x v="0"/>
    <s v="Seattle"/>
    <x v="4"/>
    <n v="98115"/>
    <x v="1"/>
    <s v="OFF-BI-10004970"/>
    <x v="1"/>
    <x v="8"/>
    <x v="917"/>
    <x v="1157"/>
    <n v="4"/>
    <n v="0.2"/>
    <x v="1201"/>
    <x v="1"/>
    <x v="0"/>
    <n v="0.5"/>
    <n v="7.1428571428571425E-2"/>
  </r>
  <r>
    <x v="9351"/>
    <s v="CA-2018-159009"/>
    <x v="713"/>
    <d v="2018-09-27T00:00:00"/>
    <s v="Standard Class"/>
    <s v="DP-13105"/>
    <x v="317"/>
    <x v="1"/>
    <x v="0"/>
    <s v="Seattle"/>
    <x v="4"/>
    <n v="98115"/>
    <x v="1"/>
    <s v="FUR-CH-10003396"/>
    <x v="0"/>
    <x v="1"/>
    <x v="390"/>
    <x v="4236"/>
    <n v="3"/>
    <n v="0.2"/>
    <x v="4942"/>
    <x v="1"/>
    <x v="0"/>
    <n v="0.5"/>
    <n v="7.1428571428571425E-2"/>
  </r>
  <r>
    <x v="9352"/>
    <s v="CA-2019-148411"/>
    <x v="241"/>
    <d v="2019-09-26T00:00:00"/>
    <s v="First Class"/>
    <s v="RO-19780"/>
    <x v="197"/>
    <x v="0"/>
    <x v="0"/>
    <s v="Chicago"/>
    <x v="10"/>
    <n v="60623"/>
    <x v="2"/>
    <s v="FUR-CH-10003973"/>
    <x v="0"/>
    <x v="1"/>
    <x v="867"/>
    <x v="3324"/>
    <n v="2"/>
    <n v="0.3"/>
    <x v="3756"/>
    <x v="2"/>
    <x v="0"/>
    <n v="0.5"/>
    <n v="8.3333333333333329E-2"/>
  </r>
  <r>
    <x v="9353"/>
    <s v="CA-2019-148411"/>
    <x v="241"/>
    <d v="2019-09-26T00:00:00"/>
    <s v="First Class"/>
    <s v="RO-19780"/>
    <x v="197"/>
    <x v="0"/>
    <x v="0"/>
    <s v="Chicago"/>
    <x v="10"/>
    <n v="60623"/>
    <x v="2"/>
    <s v="OFF-PA-10002109"/>
    <x v="1"/>
    <x v="10"/>
    <x v="1780"/>
    <x v="5872"/>
    <n v="3"/>
    <n v="0.2"/>
    <x v="7158"/>
    <x v="2"/>
    <x v="0"/>
    <n v="0.5"/>
    <n v="8.3333333333333329E-2"/>
  </r>
  <r>
    <x v="9354"/>
    <s v="CA-2017-110324"/>
    <x v="494"/>
    <d v="2017-12-05T00:00:00"/>
    <s v="Standard Class"/>
    <s v="MA-17560"/>
    <x v="15"/>
    <x v="2"/>
    <x v="0"/>
    <s v="Jackson"/>
    <x v="12"/>
    <n v="49201"/>
    <x v="2"/>
    <s v="OFF-PA-10001826"/>
    <x v="1"/>
    <x v="10"/>
    <x v="1759"/>
    <x v="541"/>
    <n v="3"/>
    <n v="0"/>
    <x v="551"/>
    <x v="2"/>
    <x v="0"/>
    <n v="0.33333333333333331"/>
    <n v="2.9411764705882353E-2"/>
  </r>
  <r>
    <x v="9355"/>
    <s v="CA-2017-110324"/>
    <x v="494"/>
    <d v="2017-12-05T00:00:00"/>
    <s v="Standard Class"/>
    <s v="MA-17560"/>
    <x v="15"/>
    <x v="2"/>
    <x v="0"/>
    <s v="Jackson"/>
    <x v="12"/>
    <n v="49201"/>
    <x v="2"/>
    <s v="OFF-AR-10000823"/>
    <x v="1"/>
    <x v="6"/>
    <x v="1052"/>
    <x v="1034"/>
    <n v="2"/>
    <n v="0"/>
    <x v="4131"/>
    <x v="2"/>
    <x v="0"/>
    <n v="0.33333333333333331"/>
    <n v="2.9411764705882353E-2"/>
  </r>
  <r>
    <x v="9356"/>
    <s v="CA-2017-110324"/>
    <x v="494"/>
    <d v="2017-12-05T00:00:00"/>
    <s v="Standard Class"/>
    <s v="MA-17560"/>
    <x v="15"/>
    <x v="2"/>
    <x v="0"/>
    <s v="Jackson"/>
    <x v="12"/>
    <n v="49201"/>
    <x v="2"/>
    <s v="OFF-PA-10001776"/>
    <x v="1"/>
    <x v="10"/>
    <x v="1272"/>
    <x v="1909"/>
    <n v="2"/>
    <n v="0"/>
    <x v="2051"/>
    <x v="2"/>
    <x v="0"/>
    <n v="0.33333333333333331"/>
    <n v="2.9411764705882353E-2"/>
  </r>
  <r>
    <x v="9357"/>
    <s v="CA-2018-168046"/>
    <x v="967"/>
    <d v="2018-01-28T00:00:00"/>
    <s v="Second Class"/>
    <s v="JD-15895"/>
    <x v="63"/>
    <x v="1"/>
    <x v="0"/>
    <s v="New York City"/>
    <x v="15"/>
    <n v="10024"/>
    <x v="3"/>
    <s v="OFF-BI-10003676"/>
    <x v="1"/>
    <x v="8"/>
    <x v="824"/>
    <x v="136"/>
    <n v="5"/>
    <n v="0.2"/>
    <x v="7159"/>
    <x v="3"/>
    <x v="0"/>
    <n v="0.25"/>
    <n v="3.125E-2"/>
  </r>
  <r>
    <x v="9358"/>
    <s v="CA-2018-168046"/>
    <x v="967"/>
    <d v="2018-01-28T00:00:00"/>
    <s v="Second Class"/>
    <s v="JD-15895"/>
    <x v="63"/>
    <x v="1"/>
    <x v="0"/>
    <s v="New York City"/>
    <x v="15"/>
    <n v="10024"/>
    <x v="3"/>
    <s v="FUR-TA-10001095"/>
    <x v="0"/>
    <x v="3"/>
    <x v="616"/>
    <x v="5873"/>
    <n v="3"/>
    <n v="0.4"/>
    <x v="7160"/>
    <x v="3"/>
    <x v="0"/>
    <n v="0.25"/>
    <n v="3.125E-2"/>
  </r>
  <r>
    <x v="9359"/>
    <s v="CA-2018-168046"/>
    <x v="967"/>
    <d v="2018-01-28T00:00:00"/>
    <s v="Second Class"/>
    <s v="JD-15895"/>
    <x v="63"/>
    <x v="1"/>
    <x v="0"/>
    <s v="New York City"/>
    <x v="15"/>
    <n v="10024"/>
    <x v="3"/>
    <s v="FUR-FU-10000747"/>
    <x v="0"/>
    <x v="5"/>
    <x v="1751"/>
    <x v="44"/>
    <n v="1"/>
    <n v="0"/>
    <x v="7161"/>
    <x v="3"/>
    <x v="0"/>
    <n v="0.25"/>
    <n v="3.125E-2"/>
  </r>
  <r>
    <x v="9360"/>
    <s v="CA-2018-168046"/>
    <x v="967"/>
    <d v="2018-01-28T00:00:00"/>
    <s v="Second Class"/>
    <s v="JD-15895"/>
    <x v="63"/>
    <x v="1"/>
    <x v="0"/>
    <s v="New York City"/>
    <x v="15"/>
    <n v="10024"/>
    <x v="3"/>
    <s v="OFF-ST-10004337"/>
    <x v="1"/>
    <x v="4"/>
    <x v="847"/>
    <x v="5874"/>
    <n v="7"/>
    <n v="0"/>
    <x v="232"/>
    <x v="3"/>
    <x v="0"/>
    <n v="0.25"/>
    <n v="3.125E-2"/>
  </r>
  <r>
    <x v="9361"/>
    <s v="CA-2019-111591"/>
    <x v="708"/>
    <d v="2019-03-25T00:00:00"/>
    <s v="Standard Class"/>
    <s v="PS-18970"/>
    <x v="28"/>
    <x v="2"/>
    <x v="0"/>
    <s v="Seattle"/>
    <x v="4"/>
    <n v="98105"/>
    <x v="1"/>
    <s v="OFF-BI-10004410"/>
    <x v="1"/>
    <x v="8"/>
    <x v="48"/>
    <x v="5875"/>
    <n v="6"/>
    <n v="0.2"/>
    <x v="7162"/>
    <x v="1"/>
    <x v="0"/>
    <n v="0.25"/>
    <n v="7.6923076923076927E-2"/>
  </r>
  <r>
    <x v="9362"/>
    <s v="CA-2019-111591"/>
    <x v="708"/>
    <d v="2019-03-25T00:00:00"/>
    <s v="Standard Class"/>
    <s v="PS-18970"/>
    <x v="28"/>
    <x v="2"/>
    <x v="0"/>
    <s v="Seattle"/>
    <x v="4"/>
    <n v="98105"/>
    <x v="1"/>
    <s v="OFF-FA-10004838"/>
    <x v="1"/>
    <x v="13"/>
    <x v="800"/>
    <x v="5876"/>
    <n v="7"/>
    <n v="0"/>
    <x v="7163"/>
    <x v="1"/>
    <x v="0"/>
    <n v="0.25"/>
    <n v="7.6923076923076927E-2"/>
  </r>
  <r>
    <x v="9363"/>
    <s v="CA-2019-111591"/>
    <x v="708"/>
    <d v="2019-03-25T00:00:00"/>
    <s v="Standard Class"/>
    <s v="PS-18970"/>
    <x v="28"/>
    <x v="2"/>
    <x v="0"/>
    <s v="Seattle"/>
    <x v="4"/>
    <n v="98105"/>
    <x v="1"/>
    <s v="FUR-FU-10002364"/>
    <x v="0"/>
    <x v="5"/>
    <x v="1240"/>
    <x v="3077"/>
    <n v="3"/>
    <n v="0"/>
    <x v="3448"/>
    <x v="1"/>
    <x v="0"/>
    <n v="0.25"/>
    <n v="7.6923076923076927E-2"/>
  </r>
  <r>
    <x v="9364"/>
    <s v="CA-2019-111591"/>
    <x v="708"/>
    <d v="2019-03-25T00:00:00"/>
    <s v="Standard Class"/>
    <s v="PS-18970"/>
    <x v="28"/>
    <x v="2"/>
    <x v="0"/>
    <s v="Seattle"/>
    <x v="4"/>
    <n v="98105"/>
    <x v="1"/>
    <s v="OFF-ST-10001809"/>
    <x v="1"/>
    <x v="4"/>
    <x v="435"/>
    <x v="704"/>
    <n v="4"/>
    <n v="0"/>
    <x v="718"/>
    <x v="1"/>
    <x v="0"/>
    <n v="0.25"/>
    <n v="7.6923076923076927E-2"/>
  </r>
  <r>
    <x v="9365"/>
    <s v="US-2016-166828"/>
    <x v="963"/>
    <d v="2016-08-25T00:00:00"/>
    <s v="First Class"/>
    <s v="JF-15415"/>
    <x v="226"/>
    <x v="0"/>
    <x v="0"/>
    <s v="Saint Charles"/>
    <x v="25"/>
    <n v="63301"/>
    <x v="2"/>
    <s v="OFF-PA-10001846"/>
    <x v="1"/>
    <x v="10"/>
    <x v="1816"/>
    <x v="1057"/>
    <n v="2"/>
    <n v="0"/>
    <x v="1302"/>
    <x v="2"/>
    <x v="0"/>
    <n v="1"/>
    <n v="7.1428571428571425E-2"/>
  </r>
  <r>
    <x v="9366"/>
    <s v="CA-2016-108147"/>
    <x v="785"/>
    <d v="2016-06-13T00:00:00"/>
    <s v="Standard Class"/>
    <s v="RD-19480"/>
    <x v="502"/>
    <x v="0"/>
    <x v="0"/>
    <s v="Long Beach"/>
    <x v="15"/>
    <n v="11561"/>
    <x v="3"/>
    <s v="OFF-BI-10003876"/>
    <x v="1"/>
    <x v="8"/>
    <x v="1626"/>
    <x v="5877"/>
    <n v="2"/>
    <n v="0.2"/>
    <x v="7164"/>
    <x v="3"/>
    <x v="0"/>
    <n v="0.5"/>
    <n v="6.6666666666666666E-2"/>
  </r>
  <r>
    <x v="9367"/>
    <s v="CA-2016-108147"/>
    <x v="785"/>
    <d v="2016-06-13T00:00:00"/>
    <s v="Standard Class"/>
    <s v="RD-19480"/>
    <x v="502"/>
    <x v="0"/>
    <x v="0"/>
    <s v="Long Beach"/>
    <x v="15"/>
    <n v="11561"/>
    <x v="3"/>
    <s v="OFF-ST-10003470"/>
    <x v="1"/>
    <x v="4"/>
    <x v="1348"/>
    <x v="5878"/>
    <n v="6"/>
    <n v="0"/>
    <x v="7165"/>
    <x v="3"/>
    <x v="0"/>
    <n v="0.5"/>
    <n v="6.6666666666666666E-2"/>
  </r>
  <r>
    <x v="9368"/>
    <s v="CA-2018-154998"/>
    <x v="281"/>
    <d v="2018-04-09T00:00:00"/>
    <s v="First Class"/>
    <s v="ES-14080"/>
    <x v="20"/>
    <x v="1"/>
    <x v="0"/>
    <s v="Lakewood"/>
    <x v="30"/>
    <n v="8701"/>
    <x v="3"/>
    <s v="OFF-PA-10004243"/>
    <x v="1"/>
    <x v="10"/>
    <x v="274"/>
    <x v="2479"/>
    <n v="2"/>
    <n v="0"/>
    <x v="2714"/>
    <x v="3"/>
    <x v="0"/>
    <n v="1"/>
    <n v="0.05"/>
  </r>
  <r>
    <x v="9369"/>
    <s v="CA-2019-113460"/>
    <x v="659"/>
    <d v="2019-11-09T00:00:00"/>
    <s v="Second Class"/>
    <s v="KN-16390"/>
    <x v="471"/>
    <x v="1"/>
    <x v="0"/>
    <s v="Clinton"/>
    <x v="39"/>
    <n v="20735"/>
    <x v="3"/>
    <s v="FUR-CH-10000422"/>
    <x v="0"/>
    <x v="1"/>
    <x v="1441"/>
    <x v="5879"/>
    <n v="3"/>
    <n v="0"/>
    <x v="7166"/>
    <x v="3"/>
    <x v="0"/>
    <n v="1"/>
    <n v="5.8823529411764705E-2"/>
  </r>
  <r>
    <x v="9370"/>
    <s v="CA-2017-111339"/>
    <x v="352"/>
    <d v="2017-05-31T00:00:00"/>
    <s v="First Class"/>
    <s v="VP-21760"/>
    <x v="778"/>
    <x v="1"/>
    <x v="0"/>
    <s v="Columbus"/>
    <x v="24"/>
    <n v="43229"/>
    <x v="3"/>
    <s v="FUR-FU-10002506"/>
    <x v="0"/>
    <x v="5"/>
    <x v="1811"/>
    <x v="2185"/>
    <n v="4"/>
    <n v="0.2"/>
    <x v="7167"/>
    <x v="3"/>
    <x v="0"/>
    <n v="0.33333333333333331"/>
    <n v="7.1428571428571425E-2"/>
  </r>
  <r>
    <x v="9371"/>
    <s v="CA-2017-111339"/>
    <x v="352"/>
    <d v="2017-05-31T00:00:00"/>
    <s v="First Class"/>
    <s v="VP-21760"/>
    <x v="778"/>
    <x v="1"/>
    <x v="0"/>
    <s v="Columbus"/>
    <x v="24"/>
    <n v="43229"/>
    <x v="3"/>
    <s v="FUR-CH-10000863"/>
    <x v="0"/>
    <x v="1"/>
    <x v="83"/>
    <x v="2613"/>
    <n v="3"/>
    <n v="0.3"/>
    <x v="7168"/>
    <x v="3"/>
    <x v="0"/>
    <n v="0.33333333333333331"/>
    <n v="7.1428571428571425E-2"/>
  </r>
  <r>
    <x v="9372"/>
    <s v="CA-2017-111339"/>
    <x v="352"/>
    <d v="2017-05-31T00:00:00"/>
    <s v="First Class"/>
    <s v="VP-21760"/>
    <x v="778"/>
    <x v="1"/>
    <x v="0"/>
    <s v="Columbus"/>
    <x v="24"/>
    <n v="43229"/>
    <x v="3"/>
    <s v="OFF-FA-10002988"/>
    <x v="1"/>
    <x v="13"/>
    <x v="132"/>
    <x v="1400"/>
    <n v="5"/>
    <n v="0.2"/>
    <x v="1470"/>
    <x v="3"/>
    <x v="0"/>
    <n v="0.33333333333333331"/>
    <n v="7.1428571428571425E-2"/>
  </r>
  <r>
    <x v="9373"/>
    <s v="CA-2019-102820"/>
    <x v="917"/>
    <d v="2019-05-11T00:00:00"/>
    <s v="Standard Class"/>
    <s v="CS-11950"/>
    <x v="229"/>
    <x v="0"/>
    <x v="0"/>
    <s v="Pasadena"/>
    <x v="1"/>
    <n v="91104"/>
    <x v="1"/>
    <s v="TEC-PH-10003437"/>
    <x v="2"/>
    <x v="7"/>
    <x v="922"/>
    <x v="1171"/>
    <n v="7"/>
    <n v="0.2"/>
    <x v="1215"/>
    <x v="1"/>
    <x v="0"/>
    <n v="1"/>
    <n v="4.5454545454545456E-2"/>
  </r>
  <r>
    <x v="9374"/>
    <s v="CA-2018-149671"/>
    <x v="410"/>
    <d v="2018-06-09T00:00:00"/>
    <s v="Standard Class"/>
    <s v="KB-16600"/>
    <x v="33"/>
    <x v="1"/>
    <x v="0"/>
    <s v="Seattle"/>
    <x v="4"/>
    <n v="98105"/>
    <x v="1"/>
    <s v="OFF-SU-10002537"/>
    <x v="1"/>
    <x v="14"/>
    <x v="682"/>
    <x v="5880"/>
    <n v="6"/>
    <n v="0"/>
    <x v="7169"/>
    <x v="1"/>
    <x v="0"/>
    <n v="1"/>
    <n v="0.1111111111111111"/>
  </r>
  <r>
    <x v="9375"/>
    <s v="CA-2017-126347"/>
    <x v="639"/>
    <d v="2017-12-19T00:00:00"/>
    <s v="Second Class"/>
    <s v="AJ-10945"/>
    <x v="219"/>
    <x v="0"/>
    <x v="0"/>
    <s v="Los Angeles"/>
    <x v="1"/>
    <n v="90045"/>
    <x v="1"/>
    <s v="TEC-AC-10003063"/>
    <x v="2"/>
    <x v="11"/>
    <x v="1061"/>
    <x v="1424"/>
    <n v="2"/>
    <n v="0"/>
    <x v="1499"/>
    <x v="1"/>
    <x v="0"/>
    <n v="1"/>
    <n v="0.1"/>
  </r>
  <r>
    <x v="9376"/>
    <s v="CA-2019-108756"/>
    <x v="53"/>
    <d v="2019-12-29T00:00:00"/>
    <s v="Standard Class"/>
    <s v="PO-18865"/>
    <x v="22"/>
    <x v="0"/>
    <x v="0"/>
    <s v="East Orange"/>
    <x v="30"/>
    <n v="7017"/>
    <x v="3"/>
    <s v="TEC-AC-10003237"/>
    <x v="2"/>
    <x v="11"/>
    <x v="1640"/>
    <x v="5881"/>
    <n v="3"/>
    <n v="0"/>
    <x v="7170"/>
    <x v="3"/>
    <x v="0"/>
    <n v="1"/>
    <n v="7.6923076923076927E-2"/>
  </r>
  <r>
    <x v="9377"/>
    <s v="CA-2019-155362"/>
    <x v="94"/>
    <d v="2019-12-21T00:00:00"/>
    <s v="Standard Class"/>
    <s v="DP-13105"/>
    <x v="317"/>
    <x v="1"/>
    <x v="0"/>
    <s v="Eau Claire"/>
    <x v="6"/>
    <n v="54703"/>
    <x v="2"/>
    <s v="OFF-ST-10001031"/>
    <x v="1"/>
    <x v="4"/>
    <x v="1560"/>
    <x v="5882"/>
    <n v="2"/>
    <n v="0"/>
    <x v="7171"/>
    <x v="2"/>
    <x v="0"/>
    <n v="1"/>
    <n v="7.1428571428571425E-2"/>
  </r>
  <r>
    <x v="9378"/>
    <s v="CA-2018-117625"/>
    <x v="1120"/>
    <d v="2018-05-15T00:00:00"/>
    <s v="Standard Class"/>
    <s v="GM-14500"/>
    <x v="421"/>
    <x v="0"/>
    <x v="0"/>
    <s v="Chicago"/>
    <x v="10"/>
    <n v="60610"/>
    <x v="2"/>
    <s v="OFF-EN-10001535"/>
    <x v="1"/>
    <x v="12"/>
    <x v="1842"/>
    <x v="5883"/>
    <n v="2"/>
    <n v="0.2"/>
    <x v="7172"/>
    <x v="2"/>
    <x v="0"/>
    <n v="1"/>
    <n v="7.6923076923076927E-2"/>
  </r>
  <r>
    <x v="9379"/>
    <s v="CA-2016-154158"/>
    <x v="851"/>
    <d v="2016-12-27T00:00:00"/>
    <s v="Second Class"/>
    <s v="CC-12670"/>
    <x v="113"/>
    <x v="0"/>
    <x v="0"/>
    <s v="Tampa"/>
    <x v="2"/>
    <n v="33614"/>
    <x v="0"/>
    <s v="OFF-PA-10001295"/>
    <x v="1"/>
    <x v="10"/>
    <x v="1220"/>
    <x v="2817"/>
    <n v="3"/>
    <n v="0.2"/>
    <x v="3130"/>
    <x v="0"/>
    <x v="0"/>
    <n v="0.2"/>
    <n v="7.1428571428571425E-2"/>
  </r>
  <r>
    <x v="9380"/>
    <s v="CA-2016-154158"/>
    <x v="851"/>
    <d v="2016-12-27T00:00:00"/>
    <s v="Second Class"/>
    <s v="CC-12670"/>
    <x v="113"/>
    <x v="0"/>
    <x v="0"/>
    <s v="Tampa"/>
    <x v="2"/>
    <n v="33614"/>
    <x v="0"/>
    <s v="FUR-CH-10004698"/>
    <x v="0"/>
    <x v="1"/>
    <x v="168"/>
    <x v="1466"/>
    <n v="1"/>
    <n v="0.2"/>
    <x v="7173"/>
    <x v="0"/>
    <x v="0"/>
    <n v="0.2"/>
    <n v="7.1428571428571425E-2"/>
  </r>
  <r>
    <x v="9381"/>
    <s v="CA-2016-154158"/>
    <x v="851"/>
    <d v="2016-12-27T00:00:00"/>
    <s v="Second Class"/>
    <s v="CC-12670"/>
    <x v="113"/>
    <x v="0"/>
    <x v="0"/>
    <s v="Tampa"/>
    <x v="2"/>
    <n v="33614"/>
    <x v="0"/>
    <s v="OFF-ST-10000078"/>
    <x v="1"/>
    <x v="4"/>
    <x v="1227"/>
    <x v="5884"/>
    <n v="2"/>
    <n v="0.2"/>
    <x v="7174"/>
    <x v="0"/>
    <x v="0"/>
    <n v="0.2"/>
    <n v="7.1428571428571425E-2"/>
  </r>
  <r>
    <x v="9382"/>
    <s v="CA-2016-154158"/>
    <x v="851"/>
    <d v="2016-12-27T00:00:00"/>
    <s v="Second Class"/>
    <s v="CC-12670"/>
    <x v="113"/>
    <x v="0"/>
    <x v="0"/>
    <s v="Tampa"/>
    <x v="2"/>
    <n v="33614"/>
    <x v="0"/>
    <s v="OFF-AR-10001868"/>
    <x v="1"/>
    <x v="6"/>
    <x v="59"/>
    <x v="2956"/>
    <n v="1"/>
    <n v="0.2"/>
    <x v="2015"/>
    <x v="0"/>
    <x v="0"/>
    <n v="0.2"/>
    <n v="7.1428571428571425E-2"/>
  </r>
  <r>
    <x v="9383"/>
    <s v="CA-2016-154158"/>
    <x v="851"/>
    <d v="2016-12-27T00:00:00"/>
    <s v="Second Class"/>
    <s v="CC-12670"/>
    <x v="113"/>
    <x v="0"/>
    <x v="0"/>
    <s v="Tampa"/>
    <x v="2"/>
    <n v="33614"/>
    <x v="0"/>
    <s v="OFF-ST-10004950"/>
    <x v="1"/>
    <x v="4"/>
    <x v="1009"/>
    <x v="2067"/>
    <n v="5"/>
    <n v="0.2"/>
    <x v="7175"/>
    <x v="0"/>
    <x v="0"/>
    <n v="0.2"/>
    <n v="7.1428571428571425E-2"/>
  </r>
  <r>
    <x v="9384"/>
    <s v="CA-2019-100433"/>
    <x v="938"/>
    <d v="2019-08-16T00:00:00"/>
    <s v="Standard Class"/>
    <s v="SJ-20125"/>
    <x v="319"/>
    <x v="2"/>
    <x v="0"/>
    <s v="New York City"/>
    <x v="15"/>
    <n v="10009"/>
    <x v="3"/>
    <s v="OFF-PA-10003441"/>
    <x v="1"/>
    <x v="10"/>
    <x v="490"/>
    <x v="243"/>
    <n v="4"/>
    <n v="0"/>
    <x v="245"/>
    <x v="3"/>
    <x v="0"/>
    <n v="1"/>
    <n v="4.1666666666666664E-2"/>
  </r>
  <r>
    <x v="9385"/>
    <s v="CA-2019-163097"/>
    <x v="151"/>
    <d v="2019-08-31T00:00:00"/>
    <s v="Standard Class"/>
    <s v="SF-20200"/>
    <x v="227"/>
    <x v="0"/>
    <x v="0"/>
    <s v="Mesa"/>
    <x v="16"/>
    <n v="85204"/>
    <x v="1"/>
    <s v="FUR-FU-10004973"/>
    <x v="0"/>
    <x v="5"/>
    <x v="1143"/>
    <x v="5885"/>
    <n v="8"/>
    <n v="0.2"/>
    <x v="7176"/>
    <x v="1"/>
    <x v="0"/>
    <n v="1"/>
    <n v="6.6666666666666666E-2"/>
  </r>
  <r>
    <x v="9386"/>
    <s v="US-2019-127292"/>
    <x v="617"/>
    <d v="2019-01-23T00:00:00"/>
    <s v="Standard Class"/>
    <s v="RM-19375"/>
    <x v="528"/>
    <x v="0"/>
    <x v="0"/>
    <s v="Burlington"/>
    <x v="42"/>
    <m/>
    <x v="3"/>
    <s v="OFF-PA-10000157"/>
    <x v="1"/>
    <x v="10"/>
    <x v="369"/>
    <x v="710"/>
    <n v="4"/>
    <n v="0"/>
    <x v="5426"/>
    <x v="3"/>
    <x v="0"/>
    <n v="0.25"/>
    <n v="0.1111111111111111"/>
  </r>
  <r>
    <x v="9387"/>
    <s v="US-2019-127292"/>
    <x v="617"/>
    <d v="2019-01-23T00:00:00"/>
    <s v="Standard Class"/>
    <s v="RM-19375"/>
    <x v="528"/>
    <x v="0"/>
    <x v="0"/>
    <s v="Burlington"/>
    <x v="42"/>
    <m/>
    <x v="3"/>
    <s v="OFF-PA-10001970"/>
    <x v="1"/>
    <x v="10"/>
    <x v="314"/>
    <x v="5886"/>
    <n v="1"/>
    <n v="0"/>
    <x v="7177"/>
    <x v="3"/>
    <x v="0"/>
    <n v="0.25"/>
    <n v="0.1111111111111111"/>
  </r>
  <r>
    <x v="9388"/>
    <s v="US-2019-127292"/>
    <x v="617"/>
    <d v="2019-01-23T00:00:00"/>
    <s v="Standard Class"/>
    <s v="RM-19375"/>
    <x v="528"/>
    <x v="0"/>
    <x v="0"/>
    <s v="Burlington"/>
    <x v="42"/>
    <m/>
    <x v="3"/>
    <s v="OFF-AP-10000828"/>
    <x v="1"/>
    <x v="9"/>
    <x v="1096"/>
    <x v="3116"/>
    <n v="3"/>
    <n v="0"/>
    <x v="3497"/>
    <x v="3"/>
    <x v="0"/>
    <n v="0.25"/>
    <n v="0.1111111111111111"/>
  </r>
  <r>
    <x v="9389"/>
    <s v="US-2019-127292"/>
    <x v="617"/>
    <d v="2019-01-23T00:00:00"/>
    <s v="Standard Class"/>
    <s v="RM-19375"/>
    <x v="528"/>
    <x v="0"/>
    <x v="0"/>
    <s v="Burlington"/>
    <x v="42"/>
    <m/>
    <x v="3"/>
    <s v="OFF-EN-10001509"/>
    <x v="1"/>
    <x v="12"/>
    <x v="29"/>
    <x v="5887"/>
    <n v="1"/>
    <n v="0"/>
    <x v="7178"/>
    <x v="3"/>
    <x v="0"/>
    <n v="0.25"/>
    <n v="0.1111111111111111"/>
  </r>
  <r>
    <x v="9390"/>
    <s v="CA-2017-163734"/>
    <x v="974"/>
    <d v="2017-06-24T00:00:00"/>
    <s v="Standard Class"/>
    <s v="KM-16375"/>
    <x v="454"/>
    <x v="2"/>
    <x v="0"/>
    <s v="Houston"/>
    <x v="5"/>
    <n v="77070"/>
    <x v="2"/>
    <s v="OFF-ST-10003692"/>
    <x v="1"/>
    <x v="4"/>
    <x v="1262"/>
    <x v="1894"/>
    <n v="5"/>
    <n v="0.2"/>
    <x v="2032"/>
    <x v="2"/>
    <x v="0"/>
    <n v="1"/>
    <n v="0.05"/>
  </r>
  <r>
    <x v="9391"/>
    <s v="CA-2019-162474"/>
    <x v="677"/>
    <d v="2019-03-16T00:00:00"/>
    <s v="First Class"/>
    <s v="FH-14275"/>
    <x v="395"/>
    <x v="1"/>
    <x v="0"/>
    <s v="Aurora"/>
    <x v="10"/>
    <n v="60505"/>
    <x v="2"/>
    <s v="TEC-PH-10004700"/>
    <x v="2"/>
    <x v="7"/>
    <x v="851"/>
    <x v="465"/>
    <n v="1"/>
    <n v="0.2"/>
    <x v="7179"/>
    <x v="2"/>
    <x v="0"/>
    <n v="1"/>
    <n v="4.7619047619047616E-2"/>
  </r>
  <r>
    <x v="9392"/>
    <s v="CA-2017-130848"/>
    <x v="969"/>
    <d v="2017-10-25T00:00:00"/>
    <s v="Same Day"/>
    <s v="DG-13300"/>
    <x v="375"/>
    <x v="1"/>
    <x v="0"/>
    <s v="Denver"/>
    <x v="22"/>
    <n v="80219"/>
    <x v="1"/>
    <s v="FUR-CH-10000422"/>
    <x v="0"/>
    <x v="1"/>
    <x v="1441"/>
    <x v="5888"/>
    <n v="8"/>
    <n v="0.2"/>
    <x v="7180"/>
    <x v="1"/>
    <x v="0"/>
    <n v="1"/>
    <n v="0.125"/>
  </r>
  <r>
    <x v="9393"/>
    <s v="CA-2016-125997"/>
    <x v="59"/>
    <d v="2016-09-23T00:00:00"/>
    <s v="First Class"/>
    <s v="MW-18220"/>
    <x v="596"/>
    <x v="0"/>
    <x v="0"/>
    <s v="New York City"/>
    <x v="15"/>
    <n v="10011"/>
    <x v="3"/>
    <s v="TEC-PH-10003484"/>
    <x v="2"/>
    <x v="7"/>
    <x v="1539"/>
    <x v="3211"/>
    <n v="5"/>
    <n v="0"/>
    <x v="7181"/>
    <x v="3"/>
    <x v="0"/>
    <n v="0.16666666666666666"/>
    <n v="7.1428571428571425E-2"/>
  </r>
  <r>
    <x v="9394"/>
    <s v="CA-2016-125997"/>
    <x v="59"/>
    <d v="2016-09-23T00:00:00"/>
    <s v="First Class"/>
    <s v="MW-18220"/>
    <x v="596"/>
    <x v="0"/>
    <x v="0"/>
    <s v="New York City"/>
    <x v="15"/>
    <n v="10011"/>
    <x v="3"/>
    <s v="FUR-CH-10001394"/>
    <x v="0"/>
    <x v="1"/>
    <x v="654"/>
    <x v="3317"/>
    <n v="2"/>
    <n v="0.1"/>
    <x v="3747"/>
    <x v="3"/>
    <x v="0"/>
    <n v="0.16666666666666666"/>
    <n v="7.1428571428571425E-2"/>
  </r>
  <r>
    <x v="9395"/>
    <s v="CA-2016-125997"/>
    <x v="59"/>
    <d v="2016-09-23T00:00:00"/>
    <s v="First Class"/>
    <s v="MW-18220"/>
    <x v="596"/>
    <x v="0"/>
    <x v="0"/>
    <s v="New York City"/>
    <x v="15"/>
    <n v="10011"/>
    <x v="3"/>
    <s v="FUR-BO-10002213"/>
    <x v="0"/>
    <x v="0"/>
    <x v="1232"/>
    <x v="479"/>
    <n v="2"/>
    <n v="0.2"/>
    <x v="7182"/>
    <x v="3"/>
    <x v="0"/>
    <n v="0.16666666666666666"/>
    <n v="7.1428571428571425E-2"/>
  </r>
  <r>
    <x v="9396"/>
    <s v="CA-2016-125997"/>
    <x v="59"/>
    <d v="2016-09-23T00:00:00"/>
    <s v="First Class"/>
    <s v="MW-18220"/>
    <x v="596"/>
    <x v="0"/>
    <x v="0"/>
    <s v="New York City"/>
    <x v="15"/>
    <n v="10011"/>
    <x v="3"/>
    <s v="OFF-LA-10002762"/>
    <x v="1"/>
    <x v="2"/>
    <x v="49"/>
    <x v="50"/>
    <n v="6"/>
    <n v="0"/>
    <x v="50"/>
    <x v="3"/>
    <x v="0"/>
    <n v="0.16666666666666666"/>
    <n v="7.1428571428571425E-2"/>
  </r>
  <r>
    <x v="9397"/>
    <s v="CA-2016-125997"/>
    <x v="59"/>
    <d v="2016-09-23T00:00:00"/>
    <s v="First Class"/>
    <s v="MW-18220"/>
    <x v="596"/>
    <x v="0"/>
    <x v="0"/>
    <s v="New York City"/>
    <x v="15"/>
    <n v="10011"/>
    <x v="3"/>
    <s v="OFF-AP-10003842"/>
    <x v="1"/>
    <x v="9"/>
    <x v="1256"/>
    <x v="4771"/>
    <n v="1"/>
    <n v="0"/>
    <x v="7183"/>
    <x v="3"/>
    <x v="0"/>
    <n v="0.16666666666666666"/>
    <n v="7.1428571428571425E-2"/>
  </r>
  <r>
    <x v="9398"/>
    <s v="CA-2016-125997"/>
    <x v="59"/>
    <d v="2016-09-23T00:00:00"/>
    <s v="First Class"/>
    <s v="MW-18220"/>
    <x v="596"/>
    <x v="0"/>
    <x v="0"/>
    <s v="New York City"/>
    <x v="15"/>
    <n v="10011"/>
    <x v="3"/>
    <s v="TEC-PH-10003072"/>
    <x v="2"/>
    <x v="7"/>
    <x v="1319"/>
    <x v="5889"/>
    <n v="9"/>
    <n v="0"/>
    <x v="7184"/>
    <x v="3"/>
    <x v="0"/>
    <n v="0.16666666666666666"/>
    <n v="7.1428571428571425E-2"/>
  </r>
  <r>
    <x v="9399"/>
    <s v="CA-2018-103128"/>
    <x v="583"/>
    <d v="2018-11-15T00:00:00"/>
    <s v="Standard Class"/>
    <s v="SC-20845"/>
    <x v="790"/>
    <x v="0"/>
    <x v="0"/>
    <s v="Arlington Heights"/>
    <x v="10"/>
    <n v="60004"/>
    <x v="2"/>
    <s v="OFF-AR-10003394"/>
    <x v="1"/>
    <x v="6"/>
    <x v="501"/>
    <x v="5890"/>
    <n v="6"/>
    <n v="0.2"/>
    <x v="7185"/>
    <x v="2"/>
    <x v="0"/>
    <n v="1"/>
    <n v="0.25"/>
  </r>
  <r>
    <x v="9400"/>
    <s v="CA-2017-167696"/>
    <x v="1216"/>
    <d v="2017-09-21T00:00:00"/>
    <s v="Standard Class"/>
    <s v="BD-11500"/>
    <x v="214"/>
    <x v="0"/>
    <x v="0"/>
    <s v="Newport News"/>
    <x v="17"/>
    <n v="23602"/>
    <x v="0"/>
    <s v="OFF-EN-10001539"/>
    <x v="1"/>
    <x v="12"/>
    <x v="153"/>
    <x v="4995"/>
    <n v="4"/>
    <n v="0"/>
    <x v="7186"/>
    <x v="0"/>
    <x v="0"/>
    <n v="1"/>
    <n v="0.1"/>
  </r>
  <r>
    <x v="9401"/>
    <s v="CA-2016-159814"/>
    <x v="1217"/>
    <d v="2016-06-28T00:00:00"/>
    <s v="Standard Class"/>
    <s v="LP-17080"/>
    <x v="221"/>
    <x v="0"/>
    <x v="0"/>
    <s v="Tucson"/>
    <x v="16"/>
    <n v="85705"/>
    <x v="1"/>
    <s v="FUR-FU-10001731"/>
    <x v="0"/>
    <x v="5"/>
    <x v="1556"/>
    <x v="5891"/>
    <n v="2"/>
    <n v="0.2"/>
    <x v="7187"/>
    <x v="1"/>
    <x v="0"/>
    <n v="1"/>
    <n v="0.1111111111111111"/>
  </r>
  <r>
    <x v="9402"/>
    <s v="CA-2018-105459"/>
    <x v="399"/>
    <d v="2018-08-17T00:00:00"/>
    <s v="Second Class"/>
    <s v="NP-18700"/>
    <x v="413"/>
    <x v="0"/>
    <x v="0"/>
    <s v="New York City"/>
    <x v="15"/>
    <n v="10024"/>
    <x v="3"/>
    <s v="FUR-TA-10001095"/>
    <x v="0"/>
    <x v="3"/>
    <x v="616"/>
    <x v="5892"/>
    <n v="2"/>
    <n v="0.4"/>
    <x v="7188"/>
    <x v="3"/>
    <x v="0"/>
    <n v="0.5"/>
    <n v="7.6923076923076927E-2"/>
  </r>
  <r>
    <x v="9403"/>
    <s v="CA-2018-105459"/>
    <x v="399"/>
    <d v="2018-08-17T00:00:00"/>
    <s v="Second Class"/>
    <s v="NP-18700"/>
    <x v="413"/>
    <x v="0"/>
    <x v="0"/>
    <s v="New York City"/>
    <x v="15"/>
    <n v="10024"/>
    <x v="3"/>
    <s v="OFF-ST-10000078"/>
    <x v="1"/>
    <x v="4"/>
    <x v="1227"/>
    <x v="5893"/>
    <n v="6"/>
    <n v="0"/>
    <x v="7189"/>
    <x v="3"/>
    <x v="0"/>
    <n v="0.5"/>
    <n v="7.6923076923076927E-2"/>
  </r>
  <r>
    <x v="9404"/>
    <s v="CA-2019-141663"/>
    <x v="669"/>
    <d v="2019-04-17T00:00:00"/>
    <s v="Standard Class"/>
    <s v="DP-13105"/>
    <x v="317"/>
    <x v="1"/>
    <x v="0"/>
    <s v="Philadelphia"/>
    <x v="9"/>
    <n v="19134"/>
    <x v="3"/>
    <s v="OFF-FA-10004076"/>
    <x v="1"/>
    <x v="13"/>
    <x v="1222"/>
    <x v="1063"/>
    <n v="5"/>
    <n v="0.2"/>
    <x v="7190"/>
    <x v="3"/>
    <x v="0"/>
    <n v="1"/>
    <n v="7.1428571428571425E-2"/>
  </r>
  <r>
    <x v="9405"/>
    <s v="CA-2016-152618"/>
    <x v="619"/>
    <d v="2016-03-17T00:00:00"/>
    <s v="First Class"/>
    <s v="RB-19465"/>
    <x v="46"/>
    <x v="2"/>
    <x v="0"/>
    <s v="Chicago"/>
    <x v="10"/>
    <n v="60653"/>
    <x v="2"/>
    <s v="TEC-MA-10003626"/>
    <x v="2"/>
    <x v="15"/>
    <x v="1397"/>
    <x v="5894"/>
    <n v="2"/>
    <n v="0.3"/>
    <x v="7191"/>
    <x v="2"/>
    <x v="0"/>
    <n v="0.5"/>
    <n v="4.3478260869565216E-2"/>
  </r>
  <r>
    <x v="9406"/>
    <s v="CA-2016-152618"/>
    <x v="619"/>
    <d v="2016-03-17T00:00:00"/>
    <s v="First Class"/>
    <s v="RB-19465"/>
    <x v="46"/>
    <x v="2"/>
    <x v="0"/>
    <s v="Chicago"/>
    <x v="10"/>
    <n v="60653"/>
    <x v="2"/>
    <s v="OFF-PA-10001215"/>
    <x v="1"/>
    <x v="10"/>
    <x v="1726"/>
    <x v="582"/>
    <n v="2"/>
    <n v="0.2"/>
    <x v="591"/>
    <x v="2"/>
    <x v="0"/>
    <n v="0.5"/>
    <n v="4.3478260869565216E-2"/>
  </r>
  <r>
    <x v="9407"/>
    <s v="CA-2019-162789"/>
    <x v="585"/>
    <d v="2019-09-24T00:00:00"/>
    <s v="Second Class"/>
    <s v="LC-17140"/>
    <x v="95"/>
    <x v="0"/>
    <x v="0"/>
    <s v="New York City"/>
    <x v="15"/>
    <n v="10035"/>
    <x v="3"/>
    <s v="TEC-AC-10002842"/>
    <x v="2"/>
    <x v="11"/>
    <x v="1185"/>
    <x v="5895"/>
    <n v="9"/>
    <n v="0"/>
    <x v="7192"/>
    <x v="3"/>
    <x v="0"/>
    <n v="0.5"/>
    <n v="5.2631578947368418E-2"/>
  </r>
  <r>
    <x v="9408"/>
    <s v="CA-2019-162789"/>
    <x v="585"/>
    <d v="2019-09-24T00:00:00"/>
    <s v="Second Class"/>
    <s v="LC-17140"/>
    <x v="95"/>
    <x v="0"/>
    <x v="0"/>
    <s v="New York City"/>
    <x v="15"/>
    <n v="10035"/>
    <x v="3"/>
    <s v="FUR-FU-10004864"/>
    <x v="0"/>
    <x v="5"/>
    <x v="1719"/>
    <x v="5896"/>
    <n v="1"/>
    <n v="0"/>
    <x v="7193"/>
    <x v="3"/>
    <x v="0"/>
    <n v="0.5"/>
    <n v="5.2631578947368418E-2"/>
  </r>
  <r>
    <x v="9409"/>
    <s v="US-2019-110149"/>
    <x v="389"/>
    <d v="2019-12-13T00:00:00"/>
    <s v="First Class"/>
    <s v="WB-21850"/>
    <x v="576"/>
    <x v="0"/>
    <x v="0"/>
    <s v="Philadelphia"/>
    <x v="9"/>
    <n v="19143"/>
    <x v="3"/>
    <s v="OFF-BI-10000014"/>
    <x v="1"/>
    <x v="8"/>
    <x v="634"/>
    <x v="5897"/>
    <n v="1"/>
    <n v="0.7"/>
    <x v="7194"/>
    <x v="3"/>
    <x v="0"/>
    <n v="0.5"/>
    <n v="2.7027027027027029E-2"/>
  </r>
  <r>
    <x v="9410"/>
    <s v="US-2019-110149"/>
    <x v="389"/>
    <d v="2019-12-13T00:00:00"/>
    <s v="First Class"/>
    <s v="WB-21850"/>
    <x v="576"/>
    <x v="0"/>
    <x v="0"/>
    <s v="Philadelphia"/>
    <x v="9"/>
    <n v="19143"/>
    <x v="3"/>
    <s v="FUR-FU-10001475"/>
    <x v="0"/>
    <x v="5"/>
    <x v="504"/>
    <x v="1190"/>
    <n v="5"/>
    <n v="0.2"/>
    <x v="7195"/>
    <x v="3"/>
    <x v="0"/>
    <n v="0.5"/>
    <n v="2.7027027027027029E-2"/>
  </r>
  <r>
    <x v="9411"/>
    <s v="CA-2018-108959"/>
    <x v="612"/>
    <d v="2018-03-14T00:00:00"/>
    <s v="Second Class"/>
    <s v="MH-17785"/>
    <x v="186"/>
    <x v="1"/>
    <x v="0"/>
    <s v="Glendale"/>
    <x v="16"/>
    <n v="85301"/>
    <x v="1"/>
    <s v="OFF-ST-10001272"/>
    <x v="1"/>
    <x v="4"/>
    <x v="533"/>
    <x v="5898"/>
    <n v="1"/>
    <n v="0.2"/>
    <x v="7196"/>
    <x v="1"/>
    <x v="0"/>
    <n v="1"/>
    <n v="9.0909090909090912E-2"/>
  </r>
  <r>
    <x v="9412"/>
    <s v="CA-2017-164777"/>
    <x v="746"/>
    <d v="2017-01-29T00:00:00"/>
    <s v="First Class"/>
    <s v="SC-20305"/>
    <x v="253"/>
    <x v="0"/>
    <x v="0"/>
    <s v="Los Angeles"/>
    <x v="1"/>
    <n v="90036"/>
    <x v="1"/>
    <s v="FUR-CH-10002024"/>
    <x v="0"/>
    <x v="1"/>
    <x v="483"/>
    <x v="5355"/>
    <n v="5"/>
    <n v="0.2"/>
    <x v="232"/>
    <x v="1"/>
    <x v="0"/>
    <n v="1"/>
    <n v="8.3333333333333329E-2"/>
  </r>
  <r>
    <x v="9413"/>
    <s v="CA-2018-132017"/>
    <x v="182"/>
    <d v="2018-09-27T00:00:00"/>
    <s v="First Class"/>
    <s v="MH-17620"/>
    <x v="588"/>
    <x v="1"/>
    <x v="0"/>
    <s v="Houston"/>
    <x v="5"/>
    <n v="77041"/>
    <x v="2"/>
    <s v="OFF-BI-10004001"/>
    <x v="1"/>
    <x v="8"/>
    <x v="818"/>
    <x v="5899"/>
    <n v="2"/>
    <n v="0.8"/>
    <x v="7197"/>
    <x v="2"/>
    <x v="0"/>
    <n v="1"/>
    <n v="0.16666666666666666"/>
  </r>
  <r>
    <x v="9414"/>
    <s v="CA-2017-127824"/>
    <x v="1090"/>
    <d v="2017-10-22T00:00:00"/>
    <s v="Standard Class"/>
    <s v="JC-15775"/>
    <x v="547"/>
    <x v="0"/>
    <x v="0"/>
    <s v="Seattle"/>
    <x v="4"/>
    <n v="98115"/>
    <x v="1"/>
    <s v="TEC-PH-10004094"/>
    <x v="2"/>
    <x v="7"/>
    <x v="1797"/>
    <x v="2528"/>
    <n v="2"/>
    <n v="0.2"/>
    <x v="7198"/>
    <x v="1"/>
    <x v="0"/>
    <n v="0.33333333333333331"/>
    <n v="6.25E-2"/>
  </r>
  <r>
    <x v="9415"/>
    <s v="CA-2017-127824"/>
    <x v="1090"/>
    <d v="2017-10-22T00:00:00"/>
    <s v="Standard Class"/>
    <s v="JC-15775"/>
    <x v="547"/>
    <x v="0"/>
    <x v="0"/>
    <s v="Seattle"/>
    <x v="4"/>
    <n v="98115"/>
    <x v="1"/>
    <s v="OFF-PA-10001184"/>
    <x v="1"/>
    <x v="10"/>
    <x v="1316"/>
    <x v="1465"/>
    <n v="3"/>
    <n v="0"/>
    <x v="1544"/>
    <x v="1"/>
    <x v="0"/>
    <n v="0.33333333333333331"/>
    <n v="6.25E-2"/>
  </r>
  <r>
    <x v="9416"/>
    <s v="CA-2017-127824"/>
    <x v="1090"/>
    <d v="2017-10-22T00:00:00"/>
    <s v="Standard Class"/>
    <s v="JC-15775"/>
    <x v="547"/>
    <x v="0"/>
    <x v="0"/>
    <s v="Seattle"/>
    <x v="4"/>
    <n v="98115"/>
    <x v="1"/>
    <s v="FUR-FU-10002505"/>
    <x v="0"/>
    <x v="5"/>
    <x v="225"/>
    <x v="3716"/>
    <n v="3"/>
    <n v="0"/>
    <x v="4250"/>
    <x v="1"/>
    <x v="0"/>
    <n v="0.33333333333333331"/>
    <n v="6.25E-2"/>
  </r>
  <r>
    <x v="9417"/>
    <s v="CA-2016-148285"/>
    <x v="1218"/>
    <d v="2016-11-01T00:00:00"/>
    <s v="Standard Class"/>
    <s v="RD-19810"/>
    <x v="279"/>
    <x v="2"/>
    <x v="0"/>
    <s v="Fayetteville"/>
    <x v="3"/>
    <n v="28314"/>
    <x v="0"/>
    <s v="OFF-PA-10001166"/>
    <x v="1"/>
    <x v="10"/>
    <x v="777"/>
    <x v="563"/>
    <n v="2"/>
    <n v="0.2"/>
    <x v="572"/>
    <x v="0"/>
    <x v="0"/>
    <n v="0.5"/>
    <n v="6.25E-2"/>
  </r>
  <r>
    <x v="9418"/>
    <s v="CA-2016-148285"/>
    <x v="1218"/>
    <d v="2016-11-01T00:00:00"/>
    <s v="Standard Class"/>
    <s v="RD-19810"/>
    <x v="279"/>
    <x v="2"/>
    <x v="0"/>
    <s v="Fayetteville"/>
    <x v="3"/>
    <n v="28314"/>
    <x v="0"/>
    <s v="OFF-PA-10000349"/>
    <x v="1"/>
    <x v="10"/>
    <x v="33"/>
    <x v="1655"/>
    <n v="3"/>
    <n v="0.2"/>
    <x v="3595"/>
    <x v="0"/>
    <x v="0"/>
    <n v="0.5"/>
    <n v="6.25E-2"/>
  </r>
  <r>
    <x v="9419"/>
    <s v="CA-2019-152926"/>
    <x v="280"/>
    <d v="2019-10-04T00:00:00"/>
    <s v="Second Class"/>
    <s v="SC-20695"/>
    <x v="281"/>
    <x v="1"/>
    <x v="0"/>
    <s v="Houston"/>
    <x v="5"/>
    <n v="77041"/>
    <x v="2"/>
    <s v="OFF-AP-10004708"/>
    <x v="1"/>
    <x v="9"/>
    <x v="513"/>
    <x v="5279"/>
    <n v="2"/>
    <n v="0.8"/>
    <x v="6364"/>
    <x v="2"/>
    <x v="0"/>
    <n v="0.5"/>
    <n v="7.1428571428571425E-2"/>
  </r>
  <r>
    <x v="9420"/>
    <s v="CA-2019-152926"/>
    <x v="280"/>
    <d v="2019-10-04T00:00:00"/>
    <s v="Second Class"/>
    <s v="SC-20695"/>
    <x v="281"/>
    <x v="1"/>
    <x v="0"/>
    <s v="Houston"/>
    <x v="5"/>
    <n v="77041"/>
    <x v="2"/>
    <s v="OFF-AP-10001947"/>
    <x v="1"/>
    <x v="9"/>
    <x v="1537"/>
    <x v="5900"/>
    <n v="6"/>
    <n v="0.8"/>
    <x v="7199"/>
    <x v="2"/>
    <x v="0"/>
    <n v="0.5"/>
    <n v="7.1428571428571425E-2"/>
  </r>
  <r>
    <x v="9421"/>
    <s v="CA-2016-145254"/>
    <x v="149"/>
    <d v="2016-07-27T00:00:00"/>
    <s v="Standard Class"/>
    <s v="NC-18535"/>
    <x v="714"/>
    <x v="1"/>
    <x v="0"/>
    <s v="San Francisco"/>
    <x v="1"/>
    <n v="94122"/>
    <x v="1"/>
    <s v="TEC-PH-10000441"/>
    <x v="2"/>
    <x v="7"/>
    <x v="1055"/>
    <x v="2821"/>
    <n v="6"/>
    <n v="0.2"/>
    <x v="7200"/>
    <x v="1"/>
    <x v="0"/>
    <n v="0.25"/>
    <n v="6.6666666666666666E-2"/>
  </r>
  <r>
    <x v="9422"/>
    <s v="CA-2016-145254"/>
    <x v="149"/>
    <d v="2016-07-27T00:00:00"/>
    <s v="Standard Class"/>
    <s v="NC-18535"/>
    <x v="714"/>
    <x v="1"/>
    <x v="0"/>
    <s v="San Francisco"/>
    <x v="1"/>
    <n v="94122"/>
    <x v="1"/>
    <s v="OFF-SU-10004664"/>
    <x v="1"/>
    <x v="14"/>
    <x v="597"/>
    <x v="5557"/>
    <n v="5"/>
    <n v="0"/>
    <x v="6740"/>
    <x v="1"/>
    <x v="0"/>
    <n v="0.25"/>
    <n v="6.6666666666666666E-2"/>
  </r>
  <r>
    <x v="9423"/>
    <s v="CA-2016-145254"/>
    <x v="149"/>
    <d v="2016-07-27T00:00:00"/>
    <s v="Standard Class"/>
    <s v="NC-18535"/>
    <x v="714"/>
    <x v="1"/>
    <x v="0"/>
    <s v="San Francisco"/>
    <x v="1"/>
    <n v="94122"/>
    <x v="1"/>
    <s v="TEC-PH-10004531"/>
    <x v="2"/>
    <x v="7"/>
    <x v="1404"/>
    <x v="214"/>
    <n v="3"/>
    <n v="0.2"/>
    <x v="2436"/>
    <x v="1"/>
    <x v="0"/>
    <n v="0.25"/>
    <n v="6.6666666666666666E-2"/>
  </r>
  <r>
    <x v="9424"/>
    <s v="CA-2016-145254"/>
    <x v="149"/>
    <d v="2016-07-27T00:00:00"/>
    <s v="Standard Class"/>
    <s v="NC-18535"/>
    <x v="714"/>
    <x v="1"/>
    <x v="0"/>
    <s v="San Francisco"/>
    <x v="1"/>
    <n v="94122"/>
    <x v="1"/>
    <s v="TEC-AC-10002167"/>
    <x v="2"/>
    <x v="11"/>
    <x v="46"/>
    <x v="47"/>
    <n v="3"/>
    <n v="0"/>
    <x v="47"/>
    <x v="1"/>
    <x v="0"/>
    <n v="0.25"/>
    <n v="6.6666666666666666E-2"/>
  </r>
  <r>
    <x v="9425"/>
    <s v="CA-2016-116246"/>
    <x v="171"/>
    <d v="2016-09-17T00:00:00"/>
    <s v="Second Class"/>
    <s v="LW-17215"/>
    <x v="560"/>
    <x v="0"/>
    <x v="0"/>
    <s v="New York City"/>
    <x v="15"/>
    <n v="10035"/>
    <x v="3"/>
    <s v="FUR-CH-10002024"/>
    <x v="0"/>
    <x v="1"/>
    <x v="483"/>
    <x v="5901"/>
    <n v="6"/>
    <n v="0.1"/>
    <x v="7201"/>
    <x v="3"/>
    <x v="0"/>
    <n v="1"/>
    <n v="6.6666666666666666E-2"/>
  </r>
  <r>
    <x v="9426"/>
    <s v="CA-2018-160479"/>
    <x v="306"/>
    <d v="2018-09-20T00:00:00"/>
    <s v="Standard Class"/>
    <s v="AH-10585"/>
    <x v="738"/>
    <x v="0"/>
    <x v="0"/>
    <s v="Seattle"/>
    <x v="4"/>
    <n v="98105"/>
    <x v="1"/>
    <s v="OFF-AR-10002445"/>
    <x v="1"/>
    <x v="6"/>
    <x v="1646"/>
    <x v="3826"/>
    <n v="5"/>
    <n v="0"/>
    <x v="4396"/>
    <x v="1"/>
    <x v="0"/>
    <n v="1"/>
    <n v="0.2"/>
  </r>
  <r>
    <x v="9427"/>
    <s v="CA-2016-167486"/>
    <x v="501"/>
    <d v="2016-12-01T00:00:00"/>
    <s v="Standard Class"/>
    <s v="JO-15145"/>
    <x v="705"/>
    <x v="1"/>
    <x v="0"/>
    <s v="Buffalo"/>
    <x v="15"/>
    <n v="14215"/>
    <x v="3"/>
    <s v="FUR-FU-10003268"/>
    <x v="0"/>
    <x v="5"/>
    <x v="885"/>
    <x v="3351"/>
    <n v="5"/>
    <n v="0"/>
    <x v="7202"/>
    <x v="3"/>
    <x v="0"/>
    <n v="1"/>
    <n v="7.6923076923076927E-2"/>
  </r>
  <r>
    <x v="9428"/>
    <s v="CA-2016-152100"/>
    <x v="218"/>
    <d v="2016-05-16T00:00:00"/>
    <s v="Standard Class"/>
    <s v="VW-21775"/>
    <x v="100"/>
    <x v="1"/>
    <x v="0"/>
    <s v="Huntsville"/>
    <x v="5"/>
    <n v="77340"/>
    <x v="2"/>
    <s v="FUR-CH-10000015"/>
    <x v="0"/>
    <x v="1"/>
    <x v="378"/>
    <x v="5902"/>
    <n v="8"/>
    <n v="0.3"/>
    <x v="7203"/>
    <x v="2"/>
    <x v="0"/>
    <n v="1"/>
    <n v="5.5555555555555552E-2"/>
  </r>
  <r>
    <x v="9429"/>
    <s v="CA-2017-166219"/>
    <x v="834"/>
    <d v="2017-09-01T00:00:00"/>
    <s v="Standard Class"/>
    <s v="BP-11185"/>
    <x v="130"/>
    <x v="1"/>
    <x v="0"/>
    <s v="Dallas"/>
    <x v="5"/>
    <n v="75081"/>
    <x v="2"/>
    <s v="TEC-PH-10004165"/>
    <x v="2"/>
    <x v="7"/>
    <x v="895"/>
    <x v="1124"/>
    <n v="5"/>
    <n v="0.2"/>
    <x v="7204"/>
    <x v="2"/>
    <x v="0"/>
    <n v="0.5"/>
    <n v="5.5555555555555552E-2"/>
  </r>
  <r>
    <x v="9430"/>
    <s v="CA-2017-166219"/>
    <x v="834"/>
    <d v="2017-09-01T00:00:00"/>
    <s v="Standard Class"/>
    <s v="BP-11185"/>
    <x v="130"/>
    <x v="1"/>
    <x v="0"/>
    <s v="Dallas"/>
    <x v="5"/>
    <n v="75081"/>
    <x v="2"/>
    <s v="FUR-TA-10004607"/>
    <x v="0"/>
    <x v="3"/>
    <x v="1104"/>
    <x v="5903"/>
    <n v="1"/>
    <n v="0.3"/>
    <x v="7205"/>
    <x v="2"/>
    <x v="0"/>
    <n v="0.5"/>
    <n v="5.5555555555555552E-2"/>
  </r>
  <r>
    <x v="9431"/>
    <s v="CA-2017-111864"/>
    <x v="974"/>
    <d v="2017-06-19T00:00:00"/>
    <s v="Same Day"/>
    <s v="PP-18955"/>
    <x v="452"/>
    <x v="2"/>
    <x v="0"/>
    <s v="Philadelphia"/>
    <x v="9"/>
    <n v="19134"/>
    <x v="3"/>
    <s v="OFF-LA-10004677"/>
    <x v="1"/>
    <x v="2"/>
    <x v="1840"/>
    <x v="2184"/>
    <n v="2"/>
    <n v="0.2"/>
    <x v="2352"/>
    <x v="3"/>
    <x v="0"/>
    <n v="1"/>
    <n v="2.9411764705882353E-2"/>
  </r>
  <r>
    <x v="9432"/>
    <s v="CA-2017-119627"/>
    <x v="493"/>
    <d v="2017-08-23T00:00:00"/>
    <s v="Standard Class"/>
    <s v="SC-20725"/>
    <x v="56"/>
    <x v="0"/>
    <x v="0"/>
    <s v="Peoria"/>
    <x v="16"/>
    <n v="85345"/>
    <x v="1"/>
    <s v="TEC-AC-10002217"/>
    <x v="2"/>
    <x v="11"/>
    <x v="1187"/>
    <x v="5520"/>
    <n v="2"/>
    <n v="0.2"/>
    <x v="6688"/>
    <x v="1"/>
    <x v="0"/>
    <n v="0.25"/>
    <n v="3.8461538461538464E-2"/>
  </r>
  <r>
    <x v="9433"/>
    <s v="CA-2017-119627"/>
    <x v="493"/>
    <d v="2017-08-23T00:00:00"/>
    <s v="Standard Class"/>
    <s v="SC-20725"/>
    <x v="56"/>
    <x v="0"/>
    <x v="0"/>
    <s v="Peoria"/>
    <x v="16"/>
    <n v="85345"/>
    <x v="1"/>
    <s v="OFF-PA-10001937"/>
    <x v="1"/>
    <x v="10"/>
    <x v="289"/>
    <x v="1590"/>
    <n v="7"/>
    <n v="0.2"/>
    <x v="1683"/>
    <x v="1"/>
    <x v="0"/>
    <n v="0.25"/>
    <n v="3.8461538461538464E-2"/>
  </r>
  <r>
    <x v="9434"/>
    <s v="CA-2017-119627"/>
    <x v="493"/>
    <d v="2017-08-23T00:00:00"/>
    <s v="Standard Class"/>
    <s v="SC-20725"/>
    <x v="56"/>
    <x v="0"/>
    <x v="0"/>
    <s v="Peoria"/>
    <x v="16"/>
    <n v="85345"/>
    <x v="1"/>
    <s v="OFF-AR-10000203"/>
    <x v="1"/>
    <x v="6"/>
    <x v="785"/>
    <x v="1518"/>
    <n v="3"/>
    <n v="0.2"/>
    <x v="4816"/>
    <x v="1"/>
    <x v="0"/>
    <n v="0.25"/>
    <n v="3.8461538461538464E-2"/>
  </r>
  <r>
    <x v="9435"/>
    <s v="CA-2017-119627"/>
    <x v="493"/>
    <d v="2017-08-23T00:00:00"/>
    <s v="Standard Class"/>
    <s v="SC-20725"/>
    <x v="56"/>
    <x v="0"/>
    <x v="0"/>
    <s v="Peoria"/>
    <x v="16"/>
    <n v="85345"/>
    <x v="1"/>
    <s v="TEC-AC-10001142"/>
    <x v="2"/>
    <x v="11"/>
    <x v="551"/>
    <x v="5904"/>
    <n v="4"/>
    <n v="0.2"/>
    <x v="7206"/>
    <x v="1"/>
    <x v="0"/>
    <n v="0.25"/>
    <n v="3.8461538461538464E-2"/>
  </r>
  <r>
    <x v="9436"/>
    <s v="CA-2017-160787"/>
    <x v="12"/>
    <d v="2017-09-25T00:00:00"/>
    <s v="Same Day"/>
    <s v="BM-11785"/>
    <x v="298"/>
    <x v="0"/>
    <x v="0"/>
    <s v="Philadelphia"/>
    <x v="9"/>
    <n v="19143"/>
    <x v="3"/>
    <s v="OFF-BI-10003712"/>
    <x v="1"/>
    <x v="8"/>
    <x v="696"/>
    <x v="194"/>
    <n v="2"/>
    <n v="0.7"/>
    <x v="2886"/>
    <x v="3"/>
    <x v="0"/>
    <n v="1"/>
    <n v="7.1428571428571425E-2"/>
  </r>
  <r>
    <x v="9437"/>
    <s v="CA-2019-107853"/>
    <x v="1143"/>
    <d v="2019-05-31T00:00:00"/>
    <s v="Standard Class"/>
    <s v="CD-11920"/>
    <x v="303"/>
    <x v="0"/>
    <x v="0"/>
    <s v="Oceanside"/>
    <x v="1"/>
    <n v="92054"/>
    <x v="1"/>
    <s v="OFF-PA-10000520"/>
    <x v="1"/>
    <x v="10"/>
    <x v="1428"/>
    <x v="91"/>
    <n v="2"/>
    <n v="0"/>
    <x v="91"/>
    <x v="1"/>
    <x v="0"/>
    <n v="1"/>
    <n v="0.1111111111111111"/>
  </r>
  <r>
    <x v="9438"/>
    <s v="CA-2019-126144"/>
    <x v="689"/>
    <d v="2019-08-05T00:00:00"/>
    <s v="Standard Class"/>
    <s v="GM-14680"/>
    <x v="411"/>
    <x v="0"/>
    <x v="0"/>
    <s v="Philadelphia"/>
    <x v="9"/>
    <n v="19134"/>
    <x v="3"/>
    <s v="TEC-PH-10001079"/>
    <x v="2"/>
    <x v="7"/>
    <x v="1255"/>
    <x v="5905"/>
    <n v="4"/>
    <n v="0.4"/>
    <x v="7207"/>
    <x v="3"/>
    <x v="0"/>
    <n v="1"/>
    <n v="9.0909090909090912E-2"/>
  </r>
  <r>
    <x v="9439"/>
    <s v="US-2016-154655"/>
    <x v="36"/>
    <d v="2016-10-17T00:00:00"/>
    <s v="Standard Class"/>
    <s v="BP-11050"/>
    <x v="771"/>
    <x v="1"/>
    <x v="0"/>
    <s v="Chicago"/>
    <x v="10"/>
    <n v="60623"/>
    <x v="2"/>
    <s v="OFF-SU-10000898"/>
    <x v="1"/>
    <x v="14"/>
    <x v="1190"/>
    <x v="5906"/>
    <n v="2"/>
    <n v="0.2"/>
    <x v="7208"/>
    <x v="2"/>
    <x v="0"/>
    <n v="1"/>
    <n v="0.14285714285714285"/>
  </r>
  <r>
    <x v="9440"/>
    <s v="CA-2016-100391"/>
    <x v="594"/>
    <d v="2016-05-29T00:00:00"/>
    <s v="Standard Class"/>
    <s v="BW-11065"/>
    <x v="768"/>
    <x v="0"/>
    <x v="0"/>
    <s v="New York City"/>
    <x v="15"/>
    <n v="10035"/>
    <x v="3"/>
    <s v="OFF-PA-10001471"/>
    <x v="1"/>
    <x v="10"/>
    <x v="1477"/>
    <x v="2"/>
    <n v="2"/>
    <n v="0"/>
    <x v="5223"/>
    <x v="3"/>
    <x v="0"/>
    <n v="1"/>
    <n v="0.33333333333333331"/>
  </r>
  <r>
    <x v="9441"/>
    <s v="CA-2016-165477"/>
    <x v="282"/>
    <d v="2016-12-31T00:00:00"/>
    <s v="Second Class"/>
    <s v="RE-19405"/>
    <x v="791"/>
    <x v="0"/>
    <x v="0"/>
    <s v="Kent"/>
    <x v="24"/>
    <n v="44240"/>
    <x v="3"/>
    <s v="OFF-AP-10003281"/>
    <x v="1"/>
    <x v="9"/>
    <x v="1189"/>
    <x v="5907"/>
    <n v="5"/>
    <n v="0.2"/>
    <x v="7209"/>
    <x v="3"/>
    <x v="0"/>
    <n v="1"/>
    <n v="1"/>
  </r>
  <r>
    <x v="9442"/>
    <s v="CA-2019-165904"/>
    <x v="104"/>
    <d v="2019-04-11T00:00:00"/>
    <s v="Standard Class"/>
    <s v="HR-14770"/>
    <x v="367"/>
    <x v="2"/>
    <x v="0"/>
    <s v="Jacksonville"/>
    <x v="2"/>
    <n v="32216"/>
    <x v="0"/>
    <s v="OFF-AR-10003156"/>
    <x v="1"/>
    <x v="6"/>
    <x v="401"/>
    <x v="5908"/>
    <n v="2"/>
    <n v="0.2"/>
    <x v="7210"/>
    <x v="0"/>
    <x v="0"/>
    <n v="0.5"/>
    <n v="7.6923076923076927E-2"/>
  </r>
  <r>
    <x v="9443"/>
    <s v="CA-2019-165904"/>
    <x v="104"/>
    <d v="2019-04-11T00:00:00"/>
    <s v="Standard Class"/>
    <s v="HR-14770"/>
    <x v="367"/>
    <x v="2"/>
    <x v="0"/>
    <s v="Jacksonville"/>
    <x v="2"/>
    <n v="32216"/>
    <x v="0"/>
    <s v="TEC-PH-10000576"/>
    <x v="2"/>
    <x v="7"/>
    <x v="815"/>
    <x v="985"/>
    <n v="2"/>
    <n v="0.2"/>
    <x v="1023"/>
    <x v="0"/>
    <x v="0"/>
    <n v="0.5"/>
    <n v="7.6923076923076927E-2"/>
  </r>
  <r>
    <x v="9444"/>
    <s v="CA-2017-104052"/>
    <x v="879"/>
    <d v="2017-03-02T00:00:00"/>
    <s v="First Class"/>
    <s v="TP-21565"/>
    <x v="734"/>
    <x v="1"/>
    <x v="0"/>
    <s v="Coppell"/>
    <x v="5"/>
    <n v="75019"/>
    <x v="2"/>
    <s v="TEC-PH-10003215"/>
    <x v="2"/>
    <x v="7"/>
    <x v="1611"/>
    <x v="3124"/>
    <n v="4"/>
    <n v="0.2"/>
    <x v="3505"/>
    <x v="2"/>
    <x v="0"/>
    <n v="1"/>
    <n v="0.1"/>
  </r>
  <r>
    <x v="9445"/>
    <s v="CA-2017-168277"/>
    <x v="352"/>
    <d v="2017-06-03T00:00:00"/>
    <s v="Standard Class"/>
    <s v="KB-16315"/>
    <x v="41"/>
    <x v="0"/>
    <x v="0"/>
    <s v="Indianapolis"/>
    <x v="14"/>
    <n v="46203"/>
    <x v="2"/>
    <s v="OFF-LA-10004484"/>
    <x v="1"/>
    <x v="2"/>
    <x v="617"/>
    <x v="714"/>
    <n v="3"/>
    <n v="0"/>
    <x v="732"/>
    <x v="2"/>
    <x v="0"/>
    <n v="1"/>
    <n v="4.5454545454545456E-2"/>
  </r>
  <r>
    <x v="9446"/>
    <s v="CA-2018-158617"/>
    <x v="897"/>
    <d v="2018-09-28T00:00:00"/>
    <s v="Standard Class"/>
    <s v="AC-10660"/>
    <x v="663"/>
    <x v="0"/>
    <x v="0"/>
    <s v="Lawrence"/>
    <x v="14"/>
    <n v="46226"/>
    <x v="2"/>
    <s v="OFF-PA-10002245"/>
    <x v="1"/>
    <x v="10"/>
    <x v="1343"/>
    <x v="1211"/>
    <n v="6"/>
    <n v="0"/>
    <x v="5470"/>
    <x v="2"/>
    <x v="0"/>
    <n v="1"/>
    <n v="0.16666666666666666"/>
  </r>
  <r>
    <x v="9447"/>
    <s v="CA-2019-136882"/>
    <x v="837"/>
    <d v="2019-06-03T00:00:00"/>
    <s v="Standard Class"/>
    <s v="DN-13690"/>
    <x v="35"/>
    <x v="0"/>
    <x v="0"/>
    <s v="Tulsa"/>
    <x v="26"/>
    <n v="74133"/>
    <x v="2"/>
    <s v="FUR-FU-10003664"/>
    <x v="0"/>
    <x v="5"/>
    <x v="35"/>
    <x v="5909"/>
    <n v="5"/>
    <n v="0"/>
    <x v="7211"/>
    <x v="2"/>
    <x v="0"/>
    <n v="1"/>
    <n v="9.0909090909090912E-2"/>
  </r>
  <r>
    <x v="9448"/>
    <s v="US-2018-148957"/>
    <x v="42"/>
    <d v="2018-09-23T00:00:00"/>
    <s v="Standard Class"/>
    <s v="CC-12430"/>
    <x v="254"/>
    <x v="2"/>
    <x v="0"/>
    <s v="Redmond"/>
    <x v="4"/>
    <n v="98052"/>
    <x v="1"/>
    <s v="OFF-LA-10002195"/>
    <x v="1"/>
    <x v="2"/>
    <x v="1028"/>
    <x v="5910"/>
    <n v="4"/>
    <n v="0"/>
    <x v="7212"/>
    <x v="1"/>
    <x v="1"/>
    <n v="1"/>
    <n v="5.2631578947368418E-2"/>
  </r>
  <r>
    <x v="9449"/>
    <s v="CA-2016-140032"/>
    <x v="78"/>
    <d v="2016-09-13T00:00:00"/>
    <s v="Standard Class"/>
    <s v="TS-21340"/>
    <x v="358"/>
    <x v="0"/>
    <x v="0"/>
    <s v="San Francisco"/>
    <x v="1"/>
    <n v="94109"/>
    <x v="1"/>
    <s v="OFF-BI-10000822"/>
    <x v="1"/>
    <x v="8"/>
    <x v="967"/>
    <x v="5911"/>
    <n v="2"/>
    <n v="0.2"/>
    <x v="7213"/>
    <x v="1"/>
    <x v="0"/>
    <n v="1"/>
    <n v="8.3333333333333329E-2"/>
  </r>
  <r>
    <x v="9450"/>
    <s v="CA-2019-145506"/>
    <x v="95"/>
    <d v="2019-06-07T00:00:00"/>
    <s v="Standard Class"/>
    <s v="MO-17800"/>
    <x v="246"/>
    <x v="2"/>
    <x v="0"/>
    <s v="Spokane"/>
    <x v="4"/>
    <n v="99207"/>
    <x v="1"/>
    <s v="OFF-ST-10004963"/>
    <x v="1"/>
    <x v="4"/>
    <x v="465"/>
    <x v="5912"/>
    <n v="9"/>
    <n v="0"/>
    <x v="7214"/>
    <x v="1"/>
    <x v="0"/>
    <n v="1"/>
    <n v="9.0909090909090912E-2"/>
  </r>
  <r>
    <x v="9451"/>
    <s v="CA-2017-129546"/>
    <x v="694"/>
    <d v="2017-10-05T00:00:00"/>
    <s v="Standard Class"/>
    <s v="RP-19855"/>
    <x v="532"/>
    <x v="1"/>
    <x v="0"/>
    <s v="Los Angeles"/>
    <x v="1"/>
    <n v="90032"/>
    <x v="1"/>
    <s v="OFF-AP-10002495"/>
    <x v="1"/>
    <x v="9"/>
    <x v="1084"/>
    <x v="5913"/>
    <n v="3"/>
    <n v="0"/>
    <x v="7215"/>
    <x v="1"/>
    <x v="0"/>
    <n v="0.25"/>
    <n v="6.6666666666666666E-2"/>
  </r>
  <r>
    <x v="9452"/>
    <s v="CA-2017-129546"/>
    <x v="694"/>
    <d v="2017-10-05T00:00:00"/>
    <s v="Standard Class"/>
    <s v="RP-19855"/>
    <x v="532"/>
    <x v="1"/>
    <x v="0"/>
    <s v="Los Angeles"/>
    <x v="1"/>
    <n v="90032"/>
    <x v="1"/>
    <s v="OFF-BI-10004001"/>
    <x v="1"/>
    <x v="8"/>
    <x v="818"/>
    <x v="5914"/>
    <n v="6"/>
    <n v="0.2"/>
    <x v="7216"/>
    <x v="1"/>
    <x v="0"/>
    <n v="0.25"/>
    <n v="6.6666666666666666E-2"/>
  </r>
  <r>
    <x v="9453"/>
    <s v="CA-2017-129546"/>
    <x v="694"/>
    <d v="2017-10-05T00:00:00"/>
    <s v="Standard Class"/>
    <s v="RP-19855"/>
    <x v="532"/>
    <x v="1"/>
    <x v="0"/>
    <s v="Los Angeles"/>
    <x v="1"/>
    <n v="90032"/>
    <x v="1"/>
    <s v="OFF-SU-10004884"/>
    <x v="1"/>
    <x v="14"/>
    <x v="1789"/>
    <x v="5915"/>
    <n v="3"/>
    <n v="0"/>
    <x v="7217"/>
    <x v="1"/>
    <x v="0"/>
    <n v="0.25"/>
    <n v="6.6666666666666666E-2"/>
  </r>
  <r>
    <x v="9454"/>
    <s v="CA-2017-129546"/>
    <x v="694"/>
    <d v="2017-10-05T00:00:00"/>
    <s v="Standard Class"/>
    <s v="RP-19855"/>
    <x v="532"/>
    <x v="1"/>
    <x v="0"/>
    <s v="Los Angeles"/>
    <x v="1"/>
    <n v="90032"/>
    <x v="1"/>
    <s v="TEC-PH-10003555"/>
    <x v="2"/>
    <x v="7"/>
    <x v="462"/>
    <x v="2862"/>
    <n v="2"/>
    <n v="0.2"/>
    <x v="7218"/>
    <x v="1"/>
    <x v="0"/>
    <n v="0.25"/>
    <n v="6.6666666666666666E-2"/>
  </r>
  <r>
    <x v="9455"/>
    <s v="CA-2018-140977"/>
    <x v="950"/>
    <d v="2018-06-19T00:00:00"/>
    <s v="Second Class"/>
    <s v="JL-15175"/>
    <x v="311"/>
    <x v="2"/>
    <x v="0"/>
    <s v="Chattanooga"/>
    <x v="18"/>
    <n v="37421"/>
    <x v="0"/>
    <s v="TEC-MA-10003493"/>
    <x v="2"/>
    <x v="15"/>
    <x v="1843"/>
    <x v="5916"/>
    <n v="1"/>
    <n v="0.5"/>
    <x v="7219"/>
    <x v="0"/>
    <x v="0"/>
    <n v="1"/>
    <n v="0.14285714285714285"/>
  </r>
  <r>
    <x v="9456"/>
    <s v="CA-2019-151855"/>
    <x v="837"/>
    <d v="2019-06-03T00:00:00"/>
    <s v="Standard Class"/>
    <s v="BW-11110"/>
    <x v="308"/>
    <x v="1"/>
    <x v="0"/>
    <s v="Greensboro"/>
    <x v="3"/>
    <n v="27405"/>
    <x v="0"/>
    <s v="TEC-AC-10002380"/>
    <x v="2"/>
    <x v="11"/>
    <x v="1844"/>
    <x v="5917"/>
    <n v="3"/>
    <n v="0.2"/>
    <x v="7220"/>
    <x v="0"/>
    <x v="0"/>
    <n v="0.5"/>
    <n v="5.8823529411764705E-2"/>
  </r>
  <r>
    <x v="9457"/>
    <s v="CA-2019-151855"/>
    <x v="837"/>
    <d v="2019-06-03T00:00:00"/>
    <s v="Standard Class"/>
    <s v="BW-11110"/>
    <x v="308"/>
    <x v="1"/>
    <x v="0"/>
    <s v="Greensboro"/>
    <x v="3"/>
    <n v="27405"/>
    <x v="0"/>
    <s v="OFF-BI-10004209"/>
    <x v="1"/>
    <x v="8"/>
    <x v="1215"/>
    <x v="5918"/>
    <n v="5"/>
    <n v="0.7"/>
    <x v="7221"/>
    <x v="0"/>
    <x v="0"/>
    <n v="0.5"/>
    <n v="5.8823529411764705E-2"/>
  </r>
  <r>
    <x v="9458"/>
    <s v="CA-2016-138240"/>
    <x v="1148"/>
    <d v="2016-10-14T00:00:00"/>
    <s v="Standard Class"/>
    <s v="SJ-20500"/>
    <x v="81"/>
    <x v="0"/>
    <x v="0"/>
    <s v="San Francisco"/>
    <x v="1"/>
    <n v="94122"/>
    <x v="1"/>
    <s v="OFF-AR-10002135"/>
    <x v="1"/>
    <x v="6"/>
    <x v="281"/>
    <x v="5919"/>
    <n v="3"/>
    <n v="0"/>
    <x v="7222"/>
    <x v="1"/>
    <x v="0"/>
    <n v="0.5"/>
    <n v="0.14285714285714285"/>
  </r>
  <r>
    <x v="9459"/>
    <s v="CA-2016-138240"/>
    <x v="1148"/>
    <d v="2016-10-14T00:00:00"/>
    <s v="Standard Class"/>
    <s v="SJ-20500"/>
    <x v="81"/>
    <x v="0"/>
    <x v="0"/>
    <s v="San Francisco"/>
    <x v="1"/>
    <n v="94122"/>
    <x v="1"/>
    <s v="TEC-PH-10002583"/>
    <x v="2"/>
    <x v="7"/>
    <x v="1717"/>
    <x v="314"/>
    <n v="1"/>
    <n v="0.2"/>
    <x v="6293"/>
    <x v="1"/>
    <x v="0"/>
    <n v="0.5"/>
    <n v="0.14285714285714285"/>
  </r>
  <r>
    <x v="9460"/>
    <s v="CA-2016-101833"/>
    <x v="664"/>
    <d v="2016-11-22T00:00:00"/>
    <s v="Second Class"/>
    <s v="FG-14260"/>
    <x v="435"/>
    <x v="2"/>
    <x v="0"/>
    <s v="New York City"/>
    <x v="15"/>
    <n v="10024"/>
    <x v="3"/>
    <s v="OFF-PA-10003591"/>
    <x v="1"/>
    <x v="10"/>
    <x v="693"/>
    <x v="805"/>
    <n v="3"/>
    <n v="0"/>
    <x v="830"/>
    <x v="3"/>
    <x v="0"/>
    <n v="1"/>
    <n v="9.0909090909090912E-2"/>
  </r>
  <r>
    <x v="9461"/>
    <s v="CA-2016-100867"/>
    <x v="538"/>
    <d v="2016-10-24T00:00:00"/>
    <s v="Standard Class"/>
    <s v="EH-14125"/>
    <x v="258"/>
    <x v="2"/>
    <x v="0"/>
    <s v="Lakewood"/>
    <x v="1"/>
    <n v="90712"/>
    <x v="1"/>
    <s v="TEC-PH-10004922"/>
    <x v="2"/>
    <x v="7"/>
    <x v="1076"/>
    <x v="5920"/>
    <n v="6"/>
    <n v="0.2"/>
    <x v="7223"/>
    <x v="1"/>
    <x v="1"/>
    <n v="1"/>
    <n v="5.5555555555555552E-2"/>
  </r>
  <r>
    <x v="9462"/>
    <s v="US-2019-109610"/>
    <x v="920"/>
    <d v="2019-11-30T00:00:00"/>
    <s v="Second Class"/>
    <s v="BS-11590"/>
    <x v="29"/>
    <x v="1"/>
    <x v="0"/>
    <s v="Louisville"/>
    <x v="0"/>
    <n v="40214"/>
    <x v="0"/>
    <s v="FUR-CH-10001854"/>
    <x v="0"/>
    <x v="1"/>
    <x v="1119"/>
    <x v="4391"/>
    <n v="2"/>
    <n v="0"/>
    <x v="5152"/>
    <x v="0"/>
    <x v="0"/>
    <n v="1"/>
    <n v="0.1"/>
  </r>
  <r>
    <x v="9463"/>
    <s v="CA-2016-156545"/>
    <x v="1219"/>
    <d v="2016-03-03T00:00:00"/>
    <s v="First Class"/>
    <s v="JS-16030"/>
    <x v="559"/>
    <x v="0"/>
    <x v="0"/>
    <s v="Columbus"/>
    <x v="24"/>
    <n v="43229"/>
    <x v="3"/>
    <s v="OFF-AR-10003560"/>
    <x v="1"/>
    <x v="6"/>
    <x v="487"/>
    <x v="530"/>
    <n v="4"/>
    <n v="0.2"/>
    <x v="541"/>
    <x v="3"/>
    <x v="0"/>
    <n v="1"/>
    <n v="5.5555555555555552E-2"/>
  </r>
  <r>
    <x v="9464"/>
    <s v="CA-2016-109127"/>
    <x v="1059"/>
    <d v="2016-12-25T00:00:00"/>
    <s v="Standard Class"/>
    <s v="JC-15775"/>
    <x v="547"/>
    <x v="0"/>
    <x v="0"/>
    <s v="Newark"/>
    <x v="13"/>
    <n v="19711"/>
    <x v="3"/>
    <s v="OFF-LA-10004409"/>
    <x v="1"/>
    <x v="2"/>
    <x v="1559"/>
    <x v="1315"/>
    <n v="6"/>
    <n v="0"/>
    <x v="7224"/>
    <x v="3"/>
    <x v="0"/>
    <n v="1"/>
    <n v="6.25E-2"/>
  </r>
  <r>
    <x v="9465"/>
    <s v="CA-2018-126858"/>
    <x v="258"/>
    <d v="2018-11-23T00:00:00"/>
    <s v="Standard Class"/>
    <s v="JM-15265"/>
    <x v="25"/>
    <x v="1"/>
    <x v="0"/>
    <s v="Seattle"/>
    <x v="4"/>
    <n v="98115"/>
    <x v="1"/>
    <s v="FUR-FU-10000448"/>
    <x v="0"/>
    <x v="5"/>
    <x v="469"/>
    <x v="5795"/>
    <n v="2"/>
    <n v="0"/>
    <x v="7046"/>
    <x v="1"/>
    <x v="0"/>
    <n v="1"/>
    <n v="7.6923076923076927E-2"/>
  </r>
  <r>
    <x v="9466"/>
    <s v="CA-2019-102925"/>
    <x v="60"/>
    <d v="2019-11-10T00:00:00"/>
    <s v="Second Class"/>
    <s v="CD-12280"/>
    <x v="512"/>
    <x v="0"/>
    <x v="0"/>
    <s v="New York City"/>
    <x v="15"/>
    <n v="10024"/>
    <x v="3"/>
    <s v="OFF-BI-10002735"/>
    <x v="1"/>
    <x v="8"/>
    <x v="142"/>
    <x v="5921"/>
    <n v="6"/>
    <n v="0.2"/>
    <x v="7225"/>
    <x v="3"/>
    <x v="0"/>
    <n v="0.125"/>
    <n v="7.6923076923076927E-2"/>
  </r>
  <r>
    <x v="9467"/>
    <s v="CA-2019-102925"/>
    <x v="60"/>
    <d v="2019-11-10T00:00:00"/>
    <s v="Second Class"/>
    <s v="CD-12280"/>
    <x v="512"/>
    <x v="0"/>
    <x v="0"/>
    <s v="New York City"/>
    <x v="15"/>
    <n v="10024"/>
    <x v="3"/>
    <s v="FUR-TA-10003469"/>
    <x v="0"/>
    <x v="3"/>
    <x v="1573"/>
    <x v="4365"/>
    <n v="2"/>
    <n v="0.4"/>
    <x v="7226"/>
    <x v="3"/>
    <x v="0"/>
    <n v="0.125"/>
    <n v="7.6923076923076927E-2"/>
  </r>
  <r>
    <x v="9468"/>
    <s v="CA-2019-102925"/>
    <x v="60"/>
    <d v="2019-11-10T00:00:00"/>
    <s v="Second Class"/>
    <s v="CD-12280"/>
    <x v="512"/>
    <x v="0"/>
    <x v="0"/>
    <s v="New York City"/>
    <x v="15"/>
    <n v="10024"/>
    <x v="3"/>
    <s v="OFF-PA-10001870"/>
    <x v="1"/>
    <x v="10"/>
    <x v="680"/>
    <x v="91"/>
    <n v="2"/>
    <n v="0"/>
    <x v="91"/>
    <x v="3"/>
    <x v="0"/>
    <n v="0.125"/>
    <n v="7.6923076923076927E-2"/>
  </r>
  <r>
    <x v="9469"/>
    <s v="CA-2019-102925"/>
    <x v="60"/>
    <d v="2019-11-10T00:00:00"/>
    <s v="Second Class"/>
    <s v="CD-12280"/>
    <x v="512"/>
    <x v="0"/>
    <x v="0"/>
    <s v="New York City"/>
    <x v="15"/>
    <n v="10024"/>
    <x v="3"/>
    <s v="OFF-PA-10004071"/>
    <x v="1"/>
    <x v="10"/>
    <x v="417"/>
    <x v="168"/>
    <n v="2"/>
    <n v="0"/>
    <x v="170"/>
    <x v="3"/>
    <x v="0"/>
    <n v="0.125"/>
    <n v="7.6923076923076927E-2"/>
  </r>
  <r>
    <x v="9470"/>
    <s v="CA-2019-102925"/>
    <x v="60"/>
    <d v="2019-11-10T00:00:00"/>
    <s v="Second Class"/>
    <s v="CD-12280"/>
    <x v="512"/>
    <x v="0"/>
    <x v="0"/>
    <s v="New York City"/>
    <x v="15"/>
    <n v="10024"/>
    <x v="3"/>
    <s v="TEC-PH-10001448"/>
    <x v="2"/>
    <x v="7"/>
    <x v="141"/>
    <x v="2622"/>
    <n v="2"/>
    <n v="0"/>
    <x v="7227"/>
    <x v="3"/>
    <x v="0"/>
    <n v="0.125"/>
    <n v="7.6923076923076927E-2"/>
  </r>
  <r>
    <x v="9471"/>
    <s v="CA-2019-102925"/>
    <x v="60"/>
    <d v="2019-11-10T00:00:00"/>
    <s v="Second Class"/>
    <s v="CD-12280"/>
    <x v="512"/>
    <x v="0"/>
    <x v="0"/>
    <s v="New York City"/>
    <x v="15"/>
    <n v="10024"/>
    <x v="3"/>
    <s v="OFF-BI-10002706"/>
    <x v="1"/>
    <x v="8"/>
    <x v="276"/>
    <x v="5872"/>
    <n v="1"/>
    <n v="0.2"/>
    <x v="6836"/>
    <x v="3"/>
    <x v="0"/>
    <n v="0.125"/>
    <n v="7.6923076923076927E-2"/>
  </r>
  <r>
    <x v="9472"/>
    <s v="CA-2019-102925"/>
    <x v="60"/>
    <d v="2019-11-10T00:00:00"/>
    <s v="Second Class"/>
    <s v="CD-12280"/>
    <x v="512"/>
    <x v="0"/>
    <x v="0"/>
    <s v="New York City"/>
    <x v="15"/>
    <n v="10024"/>
    <x v="3"/>
    <s v="FUR-CH-10004875"/>
    <x v="0"/>
    <x v="1"/>
    <x v="1445"/>
    <x v="5922"/>
    <n v="2"/>
    <n v="0.1"/>
    <x v="7228"/>
    <x v="3"/>
    <x v="0"/>
    <n v="0.125"/>
    <n v="7.6923076923076927E-2"/>
  </r>
  <r>
    <x v="9473"/>
    <s v="CA-2019-102925"/>
    <x v="60"/>
    <d v="2019-11-10T00:00:00"/>
    <s v="Second Class"/>
    <s v="CD-12280"/>
    <x v="512"/>
    <x v="0"/>
    <x v="0"/>
    <s v="New York City"/>
    <x v="15"/>
    <n v="10024"/>
    <x v="3"/>
    <s v="FUR-FU-10004245"/>
    <x v="0"/>
    <x v="5"/>
    <x v="1747"/>
    <x v="5923"/>
    <n v="5"/>
    <n v="0"/>
    <x v="7229"/>
    <x v="3"/>
    <x v="0"/>
    <n v="0.125"/>
    <n v="7.6923076923076927E-2"/>
  </r>
  <r>
    <x v="9474"/>
    <s v="CA-2017-100818"/>
    <x v="70"/>
    <d v="2017-06-05T00:00:00"/>
    <s v="Second Class"/>
    <s v="JM-15265"/>
    <x v="25"/>
    <x v="1"/>
    <x v="0"/>
    <s v="Chicago"/>
    <x v="10"/>
    <n v="60653"/>
    <x v="2"/>
    <s v="OFF-LA-10000443"/>
    <x v="1"/>
    <x v="2"/>
    <x v="1127"/>
    <x v="2184"/>
    <n v="2"/>
    <n v="0.2"/>
    <x v="2352"/>
    <x v="2"/>
    <x v="0"/>
    <n v="0.25"/>
    <n v="7.6923076923076927E-2"/>
  </r>
  <r>
    <x v="9475"/>
    <s v="CA-2017-100818"/>
    <x v="70"/>
    <d v="2017-06-05T00:00:00"/>
    <s v="Second Class"/>
    <s v="JM-15265"/>
    <x v="25"/>
    <x v="1"/>
    <x v="0"/>
    <s v="Chicago"/>
    <x v="10"/>
    <n v="60653"/>
    <x v="2"/>
    <s v="OFF-PA-10001125"/>
    <x v="1"/>
    <x v="10"/>
    <x v="1021"/>
    <x v="4259"/>
    <n v="7"/>
    <n v="0.2"/>
    <x v="4974"/>
    <x v="2"/>
    <x v="0"/>
    <n v="0.25"/>
    <n v="7.6923076923076927E-2"/>
  </r>
  <r>
    <x v="9476"/>
    <s v="CA-2017-100818"/>
    <x v="70"/>
    <d v="2017-06-05T00:00:00"/>
    <s v="Second Class"/>
    <s v="JM-15265"/>
    <x v="25"/>
    <x v="1"/>
    <x v="0"/>
    <s v="Chicago"/>
    <x v="10"/>
    <n v="60653"/>
    <x v="2"/>
    <s v="FUR-FU-10002703"/>
    <x v="0"/>
    <x v="5"/>
    <x v="1525"/>
    <x v="5924"/>
    <n v="2"/>
    <n v="0.6"/>
    <x v="7230"/>
    <x v="2"/>
    <x v="0"/>
    <n v="0.25"/>
    <n v="7.6923076923076927E-2"/>
  </r>
  <r>
    <x v="9477"/>
    <s v="CA-2017-100818"/>
    <x v="70"/>
    <d v="2017-06-05T00:00:00"/>
    <s v="Second Class"/>
    <s v="JM-15265"/>
    <x v="25"/>
    <x v="1"/>
    <x v="0"/>
    <s v="Chicago"/>
    <x v="10"/>
    <n v="60653"/>
    <x v="2"/>
    <s v="OFF-BI-10004364"/>
    <x v="1"/>
    <x v="8"/>
    <x v="305"/>
    <x v="3019"/>
    <n v="3"/>
    <n v="0.8"/>
    <x v="3369"/>
    <x v="2"/>
    <x v="0"/>
    <n v="0.25"/>
    <n v="7.6923076923076927E-2"/>
  </r>
  <r>
    <x v="9478"/>
    <s v="CA-2016-126193"/>
    <x v="557"/>
    <d v="2016-09-14T00:00:00"/>
    <s v="Standard Class"/>
    <s v="SS-20410"/>
    <x v="757"/>
    <x v="0"/>
    <x v="0"/>
    <s v="Oswego"/>
    <x v="10"/>
    <n v="60543"/>
    <x v="2"/>
    <s v="OFF-FA-10000936"/>
    <x v="1"/>
    <x v="13"/>
    <x v="1307"/>
    <x v="5925"/>
    <n v="5"/>
    <n v="0.2"/>
    <x v="7231"/>
    <x v="2"/>
    <x v="0"/>
    <n v="0.33333333333333331"/>
    <n v="8.3333333333333329E-2"/>
  </r>
  <r>
    <x v="9479"/>
    <s v="CA-2016-126193"/>
    <x v="557"/>
    <d v="2016-09-14T00:00:00"/>
    <s v="Standard Class"/>
    <s v="SS-20410"/>
    <x v="757"/>
    <x v="0"/>
    <x v="0"/>
    <s v="Oswego"/>
    <x v="10"/>
    <n v="60543"/>
    <x v="2"/>
    <s v="OFF-BI-10001249"/>
    <x v="1"/>
    <x v="8"/>
    <x v="1191"/>
    <x v="5926"/>
    <n v="3"/>
    <n v="0.8"/>
    <x v="7232"/>
    <x v="2"/>
    <x v="0"/>
    <n v="0.33333333333333331"/>
    <n v="8.3333333333333329E-2"/>
  </r>
  <r>
    <x v="9480"/>
    <s v="CA-2016-126193"/>
    <x v="557"/>
    <d v="2016-09-14T00:00:00"/>
    <s v="Standard Class"/>
    <s v="SS-20410"/>
    <x v="757"/>
    <x v="0"/>
    <x v="0"/>
    <s v="Oswego"/>
    <x v="10"/>
    <n v="60543"/>
    <x v="2"/>
    <s v="OFF-BI-10004632"/>
    <x v="1"/>
    <x v="8"/>
    <x v="569"/>
    <x v="5927"/>
    <n v="5"/>
    <n v="0.8"/>
    <x v="7233"/>
    <x v="2"/>
    <x v="0"/>
    <n v="0.33333333333333331"/>
    <n v="8.3333333333333329E-2"/>
  </r>
  <r>
    <x v="9481"/>
    <s v="CA-2019-150504"/>
    <x v="44"/>
    <d v="2019-11-12T00:00:00"/>
    <s v="Standard Class"/>
    <s v="HG-14845"/>
    <x v="668"/>
    <x v="0"/>
    <x v="0"/>
    <s v="Dallas"/>
    <x v="5"/>
    <n v="75220"/>
    <x v="2"/>
    <s v="OFF-ST-10000615"/>
    <x v="1"/>
    <x v="4"/>
    <x v="75"/>
    <x v="1333"/>
    <n v="2"/>
    <n v="0.2"/>
    <x v="4599"/>
    <x v="2"/>
    <x v="0"/>
    <n v="1"/>
    <n v="0.1"/>
  </r>
  <r>
    <x v="9482"/>
    <s v="CA-2017-158351"/>
    <x v="782"/>
    <d v="2017-06-24T00:00:00"/>
    <s v="Second Class"/>
    <s v="BC-11125"/>
    <x v="604"/>
    <x v="2"/>
    <x v="0"/>
    <s v="Philadelphia"/>
    <x v="9"/>
    <n v="19134"/>
    <x v="3"/>
    <s v="TEC-AC-10001838"/>
    <x v="2"/>
    <x v="11"/>
    <x v="651"/>
    <x v="4570"/>
    <n v="2"/>
    <n v="0.2"/>
    <x v="7234"/>
    <x v="3"/>
    <x v="0"/>
    <n v="1"/>
    <n v="5.5555555555555552E-2"/>
  </r>
  <r>
    <x v="9483"/>
    <s v="CA-2016-122679"/>
    <x v="192"/>
    <d v="2016-07-28T00:00:00"/>
    <s v="Standard Class"/>
    <s v="AB-10255"/>
    <x v="437"/>
    <x v="2"/>
    <x v="0"/>
    <s v="Los Angeles"/>
    <x v="1"/>
    <n v="90008"/>
    <x v="1"/>
    <s v="OFF-AR-10004757"/>
    <x v="1"/>
    <x v="6"/>
    <x v="346"/>
    <x v="1209"/>
    <n v="6"/>
    <n v="0"/>
    <x v="7235"/>
    <x v="1"/>
    <x v="0"/>
    <n v="1"/>
    <n v="7.1428571428571425E-2"/>
  </r>
  <r>
    <x v="9484"/>
    <s v="CA-2018-164770"/>
    <x v="499"/>
    <d v="2018-12-04T00:00:00"/>
    <s v="Second Class"/>
    <s v="MY-18295"/>
    <x v="501"/>
    <x v="1"/>
    <x v="0"/>
    <s v="Houston"/>
    <x v="5"/>
    <n v="77036"/>
    <x v="2"/>
    <s v="FUR-BO-10003893"/>
    <x v="0"/>
    <x v="0"/>
    <x v="1674"/>
    <x v="5928"/>
    <n v="10"/>
    <n v="0.32"/>
    <x v="7236"/>
    <x v="2"/>
    <x v="0"/>
    <n v="0.5"/>
    <n v="4.7619047619047616E-2"/>
  </r>
  <r>
    <x v="9485"/>
    <s v="CA-2018-164770"/>
    <x v="499"/>
    <d v="2018-12-04T00:00:00"/>
    <s v="Second Class"/>
    <s v="MY-18295"/>
    <x v="501"/>
    <x v="1"/>
    <x v="0"/>
    <s v="Houston"/>
    <x v="5"/>
    <n v="77036"/>
    <x v="2"/>
    <s v="OFF-PA-10003893"/>
    <x v="1"/>
    <x v="10"/>
    <x v="1105"/>
    <x v="2791"/>
    <n v="9"/>
    <n v="0.2"/>
    <x v="3101"/>
    <x v="2"/>
    <x v="0"/>
    <n v="0.5"/>
    <n v="4.7619047619047616E-2"/>
  </r>
  <r>
    <x v="9486"/>
    <s v="CA-2019-130505"/>
    <x v="386"/>
    <d v="2019-10-12T00:00:00"/>
    <s v="Same Day"/>
    <s v="NF-18385"/>
    <x v="173"/>
    <x v="0"/>
    <x v="0"/>
    <s v="Wheeling"/>
    <x v="48"/>
    <n v="26003"/>
    <x v="3"/>
    <s v="FUR-TA-10001932"/>
    <x v="0"/>
    <x v="3"/>
    <x v="848"/>
    <x v="5929"/>
    <n v="3"/>
    <n v="0.3"/>
    <x v="7237"/>
    <x v="3"/>
    <x v="0"/>
    <n v="1"/>
    <n v="7.1428571428571425E-2"/>
  </r>
  <r>
    <x v="9487"/>
    <s v="US-2019-125213"/>
    <x v="157"/>
    <d v="2019-12-13T00:00:00"/>
    <s v="First Class"/>
    <s v="NB-18655"/>
    <x v="240"/>
    <x v="1"/>
    <x v="0"/>
    <s v="Paterson"/>
    <x v="30"/>
    <n v="7501"/>
    <x v="3"/>
    <s v="OFF-FA-10001561"/>
    <x v="1"/>
    <x v="13"/>
    <x v="839"/>
    <x v="2630"/>
    <n v="3"/>
    <n v="0"/>
    <x v="7238"/>
    <x v="3"/>
    <x v="0"/>
    <n v="1"/>
    <n v="5.8823529411764705E-2"/>
  </r>
  <r>
    <x v="9488"/>
    <s v="CA-2017-156566"/>
    <x v="486"/>
    <d v="2017-10-04T00:00:00"/>
    <s v="First Class"/>
    <s v="EM-13960"/>
    <x v="75"/>
    <x v="0"/>
    <x v="0"/>
    <s v="Portland"/>
    <x v="21"/>
    <n v="97206"/>
    <x v="1"/>
    <s v="TEC-PH-10001817"/>
    <x v="2"/>
    <x v="7"/>
    <x v="1106"/>
    <x v="5930"/>
    <n v="2"/>
    <n v="0.2"/>
    <x v="7239"/>
    <x v="1"/>
    <x v="0"/>
    <n v="1"/>
    <n v="0.16666666666666666"/>
  </r>
  <r>
    <x v="9489"/>
    <s v="US-2018-102232"/>
    <x v="1220"/>
    <d v="2018-08-11T00:00:00"/>
    <s v="Standard Class"/>
    <s v="MF-17665"/>
    <x v="716"/>
    <x v="1"/>
    <x v="0"/>
    <s v="Huntsville"/>
    <x v="19"/>
    <n v="35810"/>
    <x v="0"/>
    <s v="OFF-AR-10000538"/>
    <x v="1"/>
    <x v="6"/>
    <x v="1254"/>
    <x v="5931"/>
    <n v="7"/>
    <n v="0"/>
    <x v="7240"/>
    <x v="0"/>
    <x v="0"/>
    <n v="1"/>
    <n v="0.125"/>
  </r>
  <r>
    <x v="9490"/>
    <s v="CA-2019-111738"/>
    <x v="1032"/>
    <d v="2019-01-07T00:00:00"/>
    <s v="Standard Class"/>
    <s v="CM-12385"/>
    <x v="200"/>
    <x v="0"/>
    <x v="0"/>
    <s v="San Francisco"/>
    <x v="1"/>
    <n v="94110"/>
    <x v="1"/>
    <s v="OFF-BI-10004584"/>
    <x v="1"/>
    <x v="8"/>
    <x v="383"/>
    <x v="5932"/>
    <n v="8"/>
    <n v="0.2"/>
    <x v="7241"/>
    <x v="1"/>
    <x v="0"/>
    <n v="0.5"/>
    <n v="0.1"/>
  </r>
  <r>
    <x v="9491"/>
    <s v="CA-2019-111738"/>
    <x v="1032"/>
    <d v="2019-01-07T00:00:00"/>
    <s v="Standard Class"/>
    <s v="CM-12385"/>
    <x v="200"/>
    <x v="0"/>
    <x v="0"/>
    <s v="San Francisco"/>
    <x v="1"/>
    <n v="94110"/>
    <x v="1"/>
    <s v="OFF-AR-10000817"/>
    <x v="1"/>
    <x v="6"/>
    <x v="1264"/>
    <x v="5933"/>
    <n v="3"/>
    <n v="0"/>
    <x v="7242"/>
    <x v="1"/>
    <x v="0"/>
    <n v="0.5"/>
    <n v="0.1"/>
  </r>
  <r>
    <x v="9492"/>
    <s v="CA-2019-163188"/>
    <x v="659"/>
    <d v="2019-11-07T00:00:00"/>
    <s v="Same Day"/>
    <s v="EC-14050"/>
    <x v="685"/>
    <x v="0"/>
    <x v="0"/>
    <s v="Oklahoma City"/>
    <x v="26"/>
    <n v="73120"/>
    <x v="2"/>
    <s v="OFF-BI-10000756"/>
    <x v="1"/>
    <x v="8"/>
    <x v="15"/>
    <x v="5934"/>
    <n v="9"/>
    <n v="0"/>
    <x v="7243"/>
    <x v="2"/>
    <x v="0"/>
    <n v="1"/>
    <n v="0.14285714285714285"/>
  </r>
  <r>
    <x v="9493"/>
    <s v="CA-2018-105207"/>
    <x v="835"/>
    <d v="2018-01-08T00:00:00"/>
    <s v="Standard Class"/>
    <s v="BO-11350"/>
    <x v="635"/>
    <x v="1"/>
    <x v="0"/>
    <s v="Broken Arrow"/>
    <x v="26"/>
    <n v="74012"/>
    <x v="2"/>
    <s v="FUR-TA-10000617"/>
    <x v="0"/>
    <x v="3"/>
    <x v="342"/>
    <x v="5935"/>
    <n v="7"/>
    <n v="0"/>
    <x v="7244"/>
    <x v="2"/>
    <x v="0"/>
    <n v="0.5"/>
    <n v="8.3333333333333329E-2"/>
  </r>
  <r>
    <x v="9494"/>
    <s v="CA-2018-105207"/>
    <x v="835"/>
    <d v="2018-01-08T00:00:00"/>
    <s v="Standard Class"/>
    <s v="BO-11350"/>
    <x v="635"/>
    <x v="1"/>
    <x v="0"/>
    <s v="Broken Arrow"/>
    <x v="26"/>
    <n v="74012"/>
    <x v="2"/>
    <s v="OFF-BI-10004364"/>
    <x v="1"/>
    <x v="8"/>
    <x v="305"/>
    <x v="5516"/>
    <n v="2"/>
    <n v="0"/>
    <x v="6685"/>
    <x v="2"/>
    <x v="0"/>
    <n v="0.5"/>
    <n v="8.3333333333333329E-2"/>
  </r>
  <r>
    <x v="9495"/>
    <s v="US-2018-123610"/>
    <x v="536"/>
    <d v="2018-05-16T00:00:00"/>
    <s v="Standard Class"/>
    <s v="VM-21835"/>
    <x v="718"/>
    <x v="0"/>
    <x v="0"/>
    <s v="Mission Viejo"/>
    <x v="1"/>
    <n v="92691"/>
    <x v="1"/>
    <s v="TEC-AC-10004518"/>
    <x v="2"/>
    <x v="11"/>
    <x v="1812"/>
    <x v="5253"/>
    <n v="6"/>
    <n v="0"/>
    <x v="7245"/>
    <x v="1"/>
    <x v="0"/>
    <n v="0.5"/>
    <n v="0.125"/>
  </r>
  <r>
    <x v="9496"/>
    <s v="US-2018-123610"/>
    <x v="536"/>
    <d v="2018-05-16T00:00:00"/>
    <s v="Standard Class"/>
    <s v="VM-21835"/>
    <x v="718"/>
    <x v="0"/>
    <x v="0"/>
    <s v="Mission Viejo"/>
    <x v="1"/>
    <n v="92691"/>
    <x v="1"/>
    <s v="OFF-AP-10002222"/>
    <x v="1"/>
    <x v="9"/>
    <x v="360"/>
    <x v="1313"/>
    <n v="1"/>
    <n v="0"/>
    <x v="5319"/>
    <x v="1"/>
    <x v="0"/>
    <n v="0.5"/>
    <n v="0.125"/>
  </r>
  <r>
    <x v="9497"/>
    <s v="CA-2019-118213"/>
    <x v="60"/>
    <d v="2019-11-07T00:00:00"/>
    <s v="First Class"/>
    <s v="AB-10060"/>
    <x v="144"/>
    <x v="2"/>
    <x v="0"/>
    <s v="Greenwood"/>
    <x v="14"/>
    <n v="46142"/>
    <x v="2"/>
    <s v="OFF-PA-10002615"/>
    <x v="1"/>
    <x v="10"/>
    <x v="250"/>
    <x v="5936"/>
    <n v="1"/>
    <n v="0"/>
    <x v="7246"/>
    <x v="2"/>
    <x v="0"/>
    <n v="0.33333333333333331"/>
    <n v="5.5555555555555552E-2"/>
  </r>
  <r>
    <x v="9498"/>
    <s v="CA-2019-118213"/>
    <x v="60"/>
    <d v="2019-11-07T00:00:00"/>
    <s v="First Class"/>
    <s v="AB-10060"/>
    <x v="144"/>
    <x v="2"/>
    <x v="0"/>
    <s v="Greenwood"/>
    <x v="14"/>
    <n v="46142"/>
    <x v="2"/>
    <s v="OFF-PA-10000565"/>
    <x v="1"/>
    <x v="10"/>
    <x v="33"/>
    <x v="3856"/>
    <n v="3"/>
    <n v="0"/>
    <x v="4434"/>
    <x v="2"/>
    <x v="0"/>
    <n v="0.33333333333333331"/>
    <n v="5.5555555555555552E-2"/>
  </r>
  <r>
    <x v="9499"/>
    <s v="CA-2019-118213"/>
    <x v="60"/>
    <d v="2019-11-07T00:00:00"/>
    <s v="First Class"/>
    <s v="AB-10060"/>
    <x v="144"/>
    <x v="2"/>
    <x v="0"/>
    <s v="Greenwood"/>
    <x v="14"/>
    <n v="46142"/>
    <x v="2"/>
    <s v="OFF-PA-10003673"/>
    <x v="1"/>
    <x v="10"/>
    <x v="980"/>
    <x v="766"/>
    <n v="10"/>
    <n v="0"/>
    <x v="7247"/>
    <x v="2"/>
    <x v="0"/>
    <n v="0.33333333333333331"/>
    <n v="5.5555555555555552E-2"/>
  </r>
  <r>
    <x v="9500"/>
    <s v="CA-2018-149237"/>
    <x v="439"/>
    <d v="2018-05-30T00:00:00"/>
    <s v="Standard Class"/>
    <s v="CM-12235"/>
    <x v="632"/>
    <x v="0"/>
    <x v="0"/>
    <s v="Milwaukee"/>
    <x v="6"/>
    <n v="53209"/>
    <x v="2"/>
    <s v="FUR-FU-10002088"/>
    <x v="0"/>
    <x v="5"/>
    <x v="1093"/>
    <x v="5937"/>
    <n v="3"/>
    <n v="0"/>
    <x v="7248"/>
    <x v="2"/>
    <x v="0"/>
    <n v="1"/>
    <n v="0.125"/>
  </r>
  <r>
    <x v="9501"/>
    <s v="US-2017-158589"/>
    <x v="312"/>
    <d v="2017-11-24T00:00:00"/>
    <s v="Standard Class"/>
    <s v="KW-16570"/>
    <x v="608"/>
    <x v="0"/>
    <x v="0"/>
    <s v="San Francisco"/>
    <x v="1"/>
    <n v="94109"/>
    <x v="1"/>
    <s v="FUR-FU-10001546"/>
    <x v="0"/>
    <x v="5"/>
    <x v="1432"/>
    <x v="4674"/>
    <n v="3"/>
    <n v="0"/>
    <x v="7249"/>
    <x v="1"/>
    <x v="0"/>
    <n v="1"/>
    <n v="0.2"/>
  </r>
  <r>
    <x v="9502"/>
    <s v="CA-2018-101329"/>
    <x v="183"/>
    <d v="2018-04-29T00:00:00"/>
    <s v="Standard Class"/>
    <s v="MM-17920"/>
    <x v="462"/>
    <x v="0"/>
    <x v="0"/>
    <s v="Rome"/>
    <x v="15"/>
    <n v="13440"/>
    <x v="3"/>
    <s v="OFF-AR-10000614"/>
    <x v="1"/>
    <x v="6"/>
    <x v="1731"/>
    <x v="5938"/>
    <n v="9"/>
    <n v="0"/>
    <x v="7250"/>
    <x v="3"/>
    <x v="0"/>
    <n v="0.5"/>
    <n v="6.25E-2"/>
  </r>
  <r>
    <x v="9503"/>
    <s v="CA-2018-101329"/>
    <x v="183"/>
    <d v="2018-04-29T00:00:00"/>
    <s v="Standard Class"/>
    <s v="MM-17920"/>
    <x v="462"/>
    <x v="0"/>
    <x v="0"/>
    <s v="Rome"/>
    <x v="15"/>
    <n v="13440"/>
    <x v="3"/>
    <s v="OFF-AR-10003190"/>
    <x v="1"/>
    <x v="6"/>
    <x v="649"/>
    <x v="709"/>
    <n v="1"/>
    <n v="0"/>
    <x v="7251"/>
    <x v="3"/>
    <x v="0"/>
    <n v="0.5"/>
    <n v="6.25E-2"/>
  </r>
  <r>
    <x v="9504"/>
    <s v="CA-2018-113607"/>
    <x v="500"/>
    <d v="2018-10-18T00:00:00"/>
    <s v="Standard Class"/>
    <s v="PW-19030"/>
    <x v="463"/>
    <x v="1"/>
    <x v="0"/>
    <s v="New York City"/>
    <x v="15"/>
    <n v="10009"/>
    <x v="3"/>
    <s v="TEC-PH-10004094"/>
    <x v="2"/>
    <x v="7"/>
    <x v="1797"/>
    <x v="5939"/>
    <n v="7"/>
    <n v="0"/>
    <x v="7252"/>
    <x v="3"/>
    <x v="0"/>
    <n v="0.5"/>
    <n v="7.6923076923076927E-2"/>
  </r>
  <r>
    <x v="9505"/>
    <s v="CA-2018-113607"/>
    <x v="500"/>
    <d v="2018-10-18T00:00:00"/>
    <s v="Standard Class"/>
    <s v="PW-19030"/>
    <x v="463"/>
    <x v="1"/>
    <x v="0"/>
    <s v="New York City"/>
    <x v="15"/>
    <n v="10009"/>
    <x v="3"/>
    <s v="OFF-PA-10001970"/>
    <x v="1"/>
    <x v="10"/>
    <x v="366"/>
    <x v="1375"/>
    <n v="2"/>
    <n v="0"/>
    <x v="1438"/>
    <x v="3"/>
    <x v="0"/>
    <n v="0.5"/>
    <n v="7.6923076923076927E-2"/>
  </r>
  <r>
    <x v="9506"/>
    <s v="CA-2016-149104"/>
    <x v="267"/>
    <d v="2016-04-07T00:00:00"/>
    <s v="Second Class"/>
    <s v="RD-19900"/>
    <x v="76"/>
    <x v="0"/>
    <x v="0"/>
    <s v="Dearborn Heights"/>
    <x v="12"/>
    <n v="48127"/>
    <x v="2"/>
    <s v="OFF-AR-10002952"/>
    <x v="1"/>
    <x v="6"/>
    <x v="814"/>
    <x v="4327"/>
    <n v="2"/>
    <n v="0"/>
    <x v="7253"/>
    <x v="2"/>
    <x v="0"/>
    <n v="0.25"/>
    <n v="4.7619047619047616E-2"/>
  </r>
  <r>
    <x v="9507"/>
    <s v="CA-2016-149104"/>
    <x v="267"/>
    <d v="2016-04-07T00:00:00"/>
    <s v="Second Class"/>
    <s v="RD-19900"/>
    <x v="76"/>
    <x v="0"/>
    <x v="0"/>
    <s v="Dearborn Heights"/>
    <x v="12"/>
    <n v="48127"/>
    <x v="2"/>
    <s v="OFF-BI-10004209"/>
    <x v="1"/>
    <x v="8"/>
    <x v="1215"/>
    <x v="5940"/>
    <n v="5"/>
    <n v="0"/>
    <x v="7254"/>
    <x v="2"/>
    <x v="0"/>
    <n v="0.25"/>
    <n v="4.7619047619047616E-2"/>
  </r>
  <r>
    <x v="9508"/>
    <s v="CA-2016-149104"/>
    <x v="267"/>
    <d v="2016-04-07T00:00:00"/>
    <s v="Second Class"/>
    <s v="RD-19900"/>
    <x v="76"/>
    <x v="0"/>
    <x v="0"/>
    <s v="Dearborn Heights"/>
    <x v="12"/>
    <n v="48127"/>
    <x v="2"/>
    <s v="OFF-AR-10004685"/>
    <x v="1"/>
    <x v="6"/>
    <x v="183"/>
    <x v="4808"/>
    <n v="3"/>
    <n v="0"/>
    <x v="5729"/>
    <x v="2"/>
    <x v="0"/>
    <n v="0.25"/>
    <n v="4.7619047619047616E-2"/>
  </r>
  <r>
    <x v="9509"/>
    <s v="CA-2016-149104"/>
    <x v="267"/>
    <d v="2016-04-07T00:00:00"/>
    <s v="Second Class"/>
    <s v="RD-19900"/>
    <x v="76"/>
    <x v="0"/>
    <x v="0"/>
    <s v="Dearborn Heights"/>
    <x v="12"/>
    <n v="48127"/>
    <x v="2"/>
    <s v="OFF-ST-10000991"/>
    <x v="1"/>
    <x v="4"/>
    <x v="157"/>
    <x v="5941"/>
    <n v="6"/>
    <n v="0"/>
    <x v="7255"/>
    <x v="2"/>
    <x v="0"/>
    <n v="0.25"/>
    <n v="4.7619047619047616E-2"/>
  </r>
  <r>
    <x v="9510"/>
    <s v="CA-2018-105263"/>
    <x v="876"/>
    <d v="2018-08-11T00:00:00"/>
    <s v="Standard Class"/>
    <s v="LM-17065"/>
    <x v="215"/>
    <x v="0"/>
    <x v="0"/>
    <s v="New York City"/>
    <x v="15"/>
    <n v="10024"/>
    <x v="3"/>
    <s v="OFF-AR-10002399"/>
    <x v="1"/>
    <x v="6"/>
    <x v="319"/>
    <x v="3747"/>
    <n v="9"/>
    <n v="0"/>
    <x v="7256"/>
    <x v="3"/>
    <x v="0"/>
    <n v="1"/>
    <n v="0.14285714285714285"/>
  </r>
  <r>
    <x v="9511"/>
    <s v="CA-2016-130575"/>
    <x v="637"/>
    <d v="2016-12-16T00:00:00"/>
    <s v="First Class"/>
    <s v="CS-11845"/>
    <x v="688"/>
    <x v="1"/>
    <x v="0"/>
    <s v="Chicago"/>
    <x v="10"/>
    <n v="60623"/>
    <x v="2"/>
    <s v="OFF-BI-10002353"/>
    <x v="1"/>
    <x v="8"/>
    <x v="1077"/>
    <x v="1844"/>
    <n v="3"/>
    <n v="0.8"/>
    <x v="1979"/>
    <x v="2"/>
    <x v="0"/>
    <n v="1"/>
    <n v="0.125"/>
  </r>
  <r>
    <x v="9512"/>
    <s v="CA-2019-142461"/>
    <x v="1109"/>
    <d v="2019-06-03T00:00:00"/>
    <s v="Second Class"/>
    <s v="KT-16480"/>
    <x v="409"/>
    <x v="0"/>
    <x v="0"/>
    <s v="Dallas"/>
    <x v="5"/>
    <n v="75217"/>
    <x v="2"/>
    <s v="FUR-BO-10001811"/>
    <x v="0"/>
    <x v="0"/>
    <x v="787"/>
    <x v="5942"/>
    <n v="1"/>
    <n v="0.32"/>
    <x v="7257"/>
    <x v="2"/>
    <x v="0"/>
    <n v="1"/>
    <n v="7.6923076923076927E-2"/>
  </r>
  <r>
    <x v="9513"/>
    <s v="CA-2018-125220"/>
    <x v="500"/>
    <d v="2018-10-19T00:00:00"/>
    <s v="Standard Class"/>
    <s v="BE-11410"/>
    <x v="648"/>
    <x v="0"/>
    <x v="0"/>
    <s v="Appleton"/>
    <x v="6"/>
    <n v="54915"/>
    <x v="2"/>
    <s v="TEC-AC-10003033"/>
    <x v="2"/>
    <x v="11"/>
    <x v="763"/>
    <x v="5943"/>
    <n v="5"/>
    <n v="0"/>
    <x v="7258"/>
    <x v="2"/>
    <x v="0"/>
    <n v="1"/>
    <n v="0.2"/>
  </r>
  <r>
    <x v="9514"/>
    <s v="CA-2016-100293"/>
    <x v="619"/>
    <d v="2016-03-18T00:00:00"/>
    <s v="Standard Class"/>
    <s v="NF-18475"/>
    <x v="739"/>
    <x v="2"/>
    <x v="0"/>
    <s v="Jacksonville"/>
    <x v="2"/>
    <n v="32216"/>
    <x v="0"/>
    <s v="OFF-PA-10000176"/>
    <x v="1"/>
    <x v="10"/>
    <x v="640"/>
    <x v="5944"/>
    <n v="6"/>
    <n v="0.2"/>
    <x v="7259"/>
    <x v="0"/>
    <x v="0"/>
    <n v="1"/>
    <n v="0.25"/>
  </r>
  <r>
    <x v="9515"/>
    <s v="CA-2016-154165"/>
    <x v="1221"/>
    <d v="2016-02-24T00:00:00"/>
    <s v="Standard Class"/>
    <s v="DL-13315"/>
    <x v="111"/>
    <x v="0"/>
    <x v="0"/>
    <s v="Chicago"/>
    <x v="10"/>
    <n v="60653"/>
    <x v="2"/>
    <s v="OFF-AR-10003631"/>
    <x v="1"/>
    <x v="6"/>
    <x v="772"/>
    <x v="5945"/>
    <n v="14"/>
    <n v="0.2"/>
    <x v="7260"/>
    <x v="2"/>
    <x v="0"/>
    <n v="1"/>
    <n v="5.8823529411764705E-2"/>
  </r>
  <r>
    <x v="9516"/>
    <s v="CA-2017-123939"/>
    <x v="252"/>
    <d v="2017-08-26T00:00:00"/>
    <s v="Second Class"/>
    <s v="MS-17710"/>
    <x v="384"/>
    <x v="0"/>
    <x v="0"/>
    <s v="Bowling Green"/>
    <x v="24"/>
    <n v="43402"/>
    <x v="3"/>
    <s v="TEC-PH-10000923"/>
    <x v="2"/>
    <x v="7"/>
    <x v="1234"/>
    <x v="5946"/>
    <n v="3"/>
    <n v="0.4"/>
    <x v="7261"/>
    <x v="3"/>
    <x v="0"/>
    <n v="0.33333333333333331"/>
    <n v="6.6666666666666666E-2"/>
  </r>
  <r>
    <x v="9517"/>
    <s v="CA-2017-123939"/>
    <x v="252"/>
    <d v="2017-08-26T00:00:00"/>
    <s v="Second Class"/>
    <s v="MS-17710"/>
    <x v="384"/>
    <x v="0"/>
    <x v="0"/>
    <s v="Bowling Green"/>
    <x v="24"/>
    <n v="43402"/>
    <x v="3"/>
    <s v="OFF-LA-10003190"/>
    <x v="1"/>
    <x v="2"/>
    <x v="1172"/>
    <x v="2789"/>
    <n v="3"/>
    <n v="0.2"/>
    <x v="3177"/>
    <x v="3"/>
    <x v="0"/>
    <n v="0.33333333333333331"/>
    <n v="6.6666666666666666E-2"/>
  </r>
  <r>
    <x v="9518"/>
    <s v="CA-2017-123939"/>
    <x v="252"/>
    <d v="2017-08-26T00:00:00"/>
    <s v="Second Class"/>
    <s v="MS-17710"/>
    <x v="384"/>
    <x v="0"/>
    <x v="0"/>
    <s v="Bowling Green"/>
    <x v="24"/>
    <n v="43402"/>
    <x v="3"/>
    <s v="OFF-ST-10003208"/>
    <x v="1"/>
    <x v="4"/>
    <x v="246"/>
    <x v="2774"/>
    <n v="3"/>
    <n v="0.2"/>
    <x v="3081"/>
    <x v="3"/>
    <x v="0"/>
    <n v="0.33333333333333331"/>
    <n v="6.6666666666666666E-2"/>
  </r>
  <r>
    <x v="9519"/>
    <s v="US-2019-104451"/>
    <x v="540"/>
    <d v="2019-05-12T00:00:00"/>
    <s v="Second Class"/>
    <s v="MM-18055"/>
    <x v="514"/>
    <x v="0"/>
    <x v="0"/>
    <s v="San Francisco"/>
    <x v="1"/>
    <n v="94110"/>
    <x v="1"/>
    <s v="OFF-AP-10000692"/>
    <x v="1"/>
    <x v="9"/>
    <x v="1250"/>
    <x v="5947"/>
    <n v="4"/>
    <n v="0"/>
    <x v="7262"/>
    <x v="1"/>
    <x v="0"/>
    <n v="1"/>
    <n v="5.2631578947368418E-2"/>
  </r>
  <r>
    <x v="9520"/>
    <s v="CA-2018-101189"/>
    <x v="1084"/>
    <d v="2018-02-09T00:00:00"/>
    <s v="Standard Class"/>
    <s v="JB-15400"/>
    <x v="80"/>
    <x v="1"/>
    <x v="0"/>
    <s v="Los Angeles"/>
    <x v="1"/>
    <n v="90049"/>
    <x v="1"/>
    <s v="OFF-ST-10004180"/>
    <x v="1"/>
    <x v="4"/>
    <x v="244"/>
    <x v="5948"/>
    <n v="2"/>
    <n v="0"/>
    <x v="7263"/>
    <x v="1"/>
    <x v="0"/>
    <n v="1"/>
    <n v="6.25E-2"/>
  </r>
  <r>
    <x v="9521"/>
    <s v="CA-2016-169446"/>
    <x v="174"/>
    <d v="2016-12-25T00:00:00"/>
    <s v="Standard Class"/>
    <s v="SG-20605"/>
    <x v="611"/>
    <x v="0"/>
    <x v="0"/>
    <s v="Chicago"/>
    <x v="10"/>
    <n v="60623"/>
    <x v="2"/>
    <s v="TEC-PH-10002817"/>
    <x v="2"/>
    <x v="7"/>
    <x v="1845"/>
    <x v="830"/>
    <n v="3"/>
    <n v="0.2"/>
    <x v="7264"/>
    <x v="2"/>
    <x v="0"/>
    <n v="0.33333333333333331"/>
    <n v="7.6923076923076927E-2"/>
  </r>
  <r>
    <x v="9522"/>
    <s v="CA-2016-169446"/>
    <x v="174"/>
    <d v="2016-12-25T00:00:00"/>
    <s v="Standard Class"/>
    <s v="SG-20605"/>
    <x v="611"/>
    <x v="0"/>
    <x v="0"/>
    <s v="Chicago"/>
    <x v="10"/>
    <n v="60623"/>
    <x v="2"/>
    <s v="OFF-PA-10000295"/>
    <x v="1"/>
    <x v="10"/>
    <x v="1788"/>
    <x v="12"/>
    <n v="3"/>
    <n v="0.2"/>
    <x v="12"/>
    <x v="2"/>
    <x v="0"/>
    <n v="0.33333333333333331"/>
    <n v="7.6923076923076927E-2"/>
  </r>
  <r>
    <x v="9523"/>
    <s v="CA-2016-169446"/>
    <x v="174"/>
    <d v="2016-12-25T00:00:00"/>
    <s v="Standard Class"/>
    <s v="SG-20605"/>
    <x v="611"/>
    <x v="0"/>
    <x v="0"/>
    <s v="Chicago"/>
    <x v="10"/>
    <n v="60623"/>
    <x v="2"/>
    <s v="OFF-ST-10000419"/>
    <x v="1"/>
    <x v="4"/>
    <x v="1024"/>
    <x v="5949"/>
    <n v="3"/>
    <n v="0.2"/>
    <x v="7265"/>
    <x v="2"/>
    <x v="0"/>
    <n v="0.33333333333333331"/>
    <n v="7.6923076923076927E-2"/>
  </r>
  <r>
    <x v="9524"/>
    <s v="CA-2019-156958"/>
    <x v="256"/>
    <d v="2019-12-06T00:00:00"/>
    <s v="First Class"/>
    <s v="PB-18805"/>
    <x v="583"/>
    <x v="2"/>
    <x v="0"/>
    <s v="Seattle"/>
    <x v="4"/>
    <n v="98115"/>
    <x v="1"/>
    <s v="OFF-BI-10001524"/>
    <x v="1"/>
    <x v="8"/>
    <x v="301"/>
    <x v="2067"/>
    <n v="5"/>
    <n v="0.2"/>
    <x v="2227"/>
    <x v="1"/>
    <x v="1"/>
    <n v="0.2"/>
    <n v="0.1"/>
  </r>
  <r>
    <x v="9525"/>
    <s v="CA-2019-156958"/>
    <x v="256"/>
    <d v="2019-12-06T00:00:00"/>
    <s v="First Class"/>
    <s v="PB-18805"/>
    <x v="583"/>
    <x v="2"/>
    <x v="0"/>
    <s v="Seattle"/>
    <x v="4"/>
    <n v="98115"/>
    <x v="1"/>
    <s v="FUR-FU-10003268"/>
    <x v="0"/>
    <x v="5"/>
    <x v="885"/>
    <x v="3351"/>
    <n v="5"/>
    <n v="0"/>
    <x v="7202"/>
    <x v="1"/>
    <x v="1"/>
    <n v="0.2"/>
    <n v="0.1"/>
  </r>
  <r>
    <x v="9526"/>
    <s v="CA-2019-156958"/>
    <x v="256"/>
    <d v="2019-12-06T00:00:00"/>
    <s v="First Class"/>
    <s v="PB-18805"/>
    <x v="583"/>
    <x v="2"/>
    <x v="0"/>
    <s v="Seattle"/>
    <x v="4"/>
    <n v="98115"/>
    <x v="1"/>
    <s v="TEC-PH-10000148"/>
    <x v="2"/>
    <x v="7"/>
    <x v="779"/>
    <x v="5231"/>
    <n v="3"/>
    <n v="0.2"/>
    <x v="7266"/>
    <x v="1"/>
    <x v="1"/>
    <n v="0.2"/>
    <n v="0.1"/>
  </r>
  <r>
    <x v="9527"/>
    <s v="CA-2019-156958"/>
    <x v="256"/>
    <d v="2019-12-06T00:00:00"/>
    <s v="First Class"/>
    <s v="PB-18805"/>
    <x v="583"/>
    <x v="2"/>
    <x v="0"/>
    <s v="Seattle"/>
    <x v="4"/>
    <n v="98115"/>
    <x v="1"/>
    <s v="OFF-BI-10001543"/>
    <x v="1"/>
    <x v="8"/>
    <x v="380"/>
    <x v="5950"/>
    <n v="6"/>
    <n v="0.2"/>
    <x v="7267"/>
    <x v="1"/>
    <x v="1"/>
    <n v="0.2"/>
    <n v="0.1"/>
  </r>
  <r>
    <x v="9528"/>
    <s v="CA-2019-156958"/>
    <x v="256"/>
    <d v="2019-12-06T00:00:00"/>
    <s v="First Class"/>
    <s v="PB-18805"/>
    <x v="583"/>
    <x v="2"/>
    <x v="0"/>
    <s v="Seattle"/>
    <x v="4"/>
    <n v="98115"/>
    <x v="1"/>
    <s v="OFF-BI-10002071"/>
    <x v="1"/>
    <x v="8"/>
    <x v="699"/>
    <x v="3396"/>
    <n v="2"/>
    <n v="0.2"/>
    <x v="3847"/>
    <x v="1"/>
    <x v="1"/>
    <n v="0.2"/>
    <n v="0.1"/>
  </r>
  <r>
    <x v="9529"/>
    <s v="CA-2019-101637"/>
    <x v="668"/>
    <d v="2019-03-25T00:00:00"/>
    <s v="Same Day"/>
    <s v="AC-10615"/>
    <x v="556"/>
    <x v="1"/>
    <x v="0"/>
    <s v="Beaumont"/>
    <x v="5"/>
    <n v="77705"/>
    <x v="2"/>
    <s v="OFF-ST-10002352"/>
    <x v="1"/>
    <x v="4"/>
    <x v="855"/>
    <x v="2600"/>
    <n v="2"/>
    <n v="0.2"/>
    <x v="7268"/>
    <x v="2"/>
    <x v="0"/>
    <n v="1"/>
    <n v="5.5555555555555552E-2"/>
  </r>
  <r>
    <x v="9530"/>
    <s v="CA-2019-111759"/>
    <x v="141"/>
    <d v="2019-07-12T00:00:00"/>
    <s v="Standard Class"/>
    <s v="MR-17545"/>
    <x v="280"/>
    <x v="2"/>
    <x v="0"/>
    <s v="Seattle"/>
    <x v="4"/>
    <n v="98103"/>
    <x v="1"/>
    <s v="OFF-PA-10003127"/>
    <x v="1"/>
    <x v="10"/>
    <x v="33"/>
    <x v="4984"/>
    <n v="2"/>
    <n v="0"/>
    <x v="5955"/>
    <x v="1"/>
    <x v="0"/>
    <n v="1"/>
    <n v="0.16666666666666666"/>
  </r>
  <r>
    <x v="9531"/>
    <s v="CA-2019-102729"/>
    <x v="40"/>
    <d v="2019-10-31T00:00:00"/>
    <s v="Standard Class"/>
    <s v="BF-11215"/>
    <x v="682"/>
    <x v="2"/>
    <x v="0"/>
    <s v="Dallas"/>
    <x v="5"/>
    <n v="75217"/>
    <x v="2"/>
    <s v="OFF-ST-10000464"/>
    <x v="1"/>
    <x v="4"/>
    <x v="1144"/>
    <x v="5951"/>
    <n v="2"/>
    <n v="0.2"/>
    <x v="7269"/>
    <x v="2"/>
    <x v="0"/>
    <n v="1"/>
    <n v="0.125"/>
  </r>
  <r>
    <x v="9532"/>
    <s v="CA-2018-116596"/>
    <x v="189"/>
    <d v="2018-10-31T00:00:00"/>
    <s v="Standard Class"/>
    <s v="BW-11200"/>
    <x v="572"/>
    <x v="0"/>
    <x v="0"/>
    <s v="New York City"/>
    <x v="15"/>
    <n v="10011"/>
    <x v="3"/>
    <s v="FUR-CH-10000553"/>
    <x v="0"/>
    <x v="1"/>
    <x v="1257"/>
    <x v="5952"/>
    <n v="14"/>
    <n v="0.1"/>
    <x v="7270"/>
    <x v="3"/>
    <x v="0"/>
    <n v="0.25"/>
    <n v="0.1"/>
  </r>
  <r>
    <x v="9533"/>
    <s v="CA-2018-116596"/>
    <x v="189"/>
    <d v="2018-10-31T00:00:00"/>
    <s v="Standard Class"/>
    <s v="BW-11200"/>
    <x v="572"/>
    <x v="0"/>
    <x v="0"/>
    <s v="New York City"/>
    <x v="15"/>
    <n v="10011"/>
    <x v="3"/>
    <s v="OFF-FA-10000134"/>
    <x v="1"/>
    <x v="13"/>
    <x v="196"/>
    <x v="5953"/>
    <n v="7"/>
    <n v="0"/>
    <x v="7271"/>
    <x v="3"/>
    <x v="0"/>
    <n v="0.25"/>
    <n v="0.1"/>
  </r>
  <r>
    <x v="9534"/>
    <s v="CA-2018-116596"/>
    <x v="189"/>
    <d v="2018-10-31T00:00:00"/>
    <s v="Standard Class"/>
    <s v="BW-11200"/>
    <x v="572"/>
    <x v="0"/>
    <x v="0"/>
    <s v="New York City"/>
    <x v="15"/>
    <n v="10011"/>
    <x v="3"/>
    <s v="OFF-ST-10000636"/>
    <x v="1"/>
    <x v="4"/>
    <x v="1753"/>
    <x v="3446"/>
    <n v="2"/>
    <n v="0"/>
    <x v="7272"/>
    <x v="3"/>
    <x v="0"/>
    <n v="0.25"/>
    <n v="0.1"/>
  </r>
  <r>
    <x v="9535"/>
    <s v="CA-2018-116596"/>
    <x v="189"/>
    <d v="2018-10-31T00:00:00"/>
    <s v="Standard Class"/>
    <s v="BW-11200"/>
    <x v="572"/>
    <x v="0"/>
    <x v="0"/>
    <s v="New York City"/>
    <x v="15"/>
    <n v="10011"/>
    <x v="3"/>
    <s v="OFF-BI-10002949"/>
    <x v="1"/>
    <x v="8"/>
    <x v="525"/>
    <x v="1276"/>
    <n v="2"/>
    <n v="0.2"/>
    <x v="1327"/>
    <x v="3"/>
    <x v="0"/>
    <n v="0.25"/>
    <n v="0.1"/>
  </r>
  <r>
    <x v="9536"/>
    <s v="CA-2019-124191"/>
    <x v="492"/>
    <d v="2019-06-14T00:00:00"/>
    <s v="Second Class"/>
    <s v="TS-21610"/>
    <x v="59"/>
    <x v="0"/>
    <x v="0"/>
    <s v="Chicago"/>
    <x v="10"/>
    <n v="60610"/>
    <x v="2"/>
    <s v="FUR-FU-10002364"/>
    <x v="0"/>
    <x v="5"/>
    <x v="1240"/>
    <x v="3179"/>
    <n v="3"/>
    <n v="0.6"/>
    <x v="7273"/>
    <x v="2"/>
    <x v="0"/>
    <n v="1"/>
    <n v="9.0909090909090912E-2"/>
  </r>
  <r>
    <x v="9537"/>
    <s v="CA-2018-148747"/>
    <x v="477"/>
    <d v="2018-09-27T00:00:00"/>
    <s v="First Class"/>
    <s v="AS-10045"/>
    <x v="442"/>
    <x v="1"/>
    <x v="0"/>
    <s v="San Francisco"/>
    <x v="1"/>
    <n v="94110"/>
    <x v="1"/>
    <s v="FUR-BO-10002613"/>
    <x v="0"/>
    <x v="0"/>
    <x v="179"/>
    <x v="5954"/>
    <n v="2"/>
    <n v="0.15"/>
    <x v="7274"/>
    <x v="1"/>
    <x v="0"/>
    <n v="1"/>
    <n v="0.1"/>
  </r>
  <r>
    <x v="9538"/>
    <s v="US-2019-169488"/>
    <x v="210"/>
    <d v="2019-09-09T00:00:00"/>
    <s v="First Class"/>
    <s v="AA-10375"/>
    <x v="211"/>
    <x v="0"/>
    <x v="0"/>
    <s v="Providence"/>
    <x v="34"/>
    <n v="2908"/>
    <x v="3"/>
    <s v="OFF-PA-10002659"/>
    <x v="1"/>
    <x v="10"/>
    <x v="931"/>
    <x v="2952"/>
    <n v="5"/>
    <n v="0"/>
    <x v="7275"/>
    <x v="3"/>
    <x v="0"/>
    <n v="0.5"/>
    <n v="6.6666666666666666E-2"/>
  </r>
  <r>
    <x v="9539"/>
    <s v="US-2019-169488"/>
    <x v="210"/>
    <d v="2019-09-09T00:00:00"/>
    <s v="First Class"/>
    <s v="AA-10375"/>
    <x v="211"/>
    <x v="0"/>
    <x v="0"/>
    <s v="Providence"/>
    <x v="34"/>
    <n v="2908"/>
    <x v="3"/>
    <s v="OFF-PA-10000157"/>
    <x v="1"/>
    <x v="10"/>
    <x v="369"/>
    <x v="792"/>
    <n v="2"/>
    <n v="0"/>
    <x v="817"/>
    <x v="3"/>
    <x v="0"/>
    <n v="0.5"/>
    <n v="6.6666666666666666E-2"/>
  </r>
  <r>
    <x v="9540"/>
    <s v="CA-2017-135727"/>
    <x v="1222"/>
    <d v="2017-05-16T00:00:00"/>
    <s v="Second Class"/>
    <s v="PS-18970"/>
    <x v="28"/>
    <x v="2"/>
    <x v="0"/>
    <s v="Phoenix"/>
    <x v="16"/>
    <n v="85023"/>
    <x v="1"/>
    <s v="FUR-CH-10004540"/>
    <x v="0"/>
    <x v="1"/>
    <x v="871"/>
    <x v="3029"/>
    <n v="7"/>
    <n v="0.2"/>
    <x v="3381"/>
    <x v="1"/>
    <x v="0"/>
    <n v="1"/>
    <n v="7.6923076923076927E-2"/>
  </r>
  <r>
    <x v="9541"/>
    <s v="CA-2017-135251"/>
    <x v="705"/>
    <d v="2017-08-10T00:00:00"/>
    <s v="Standard Class"/>
    <s v="RP-19270"/>
    <x v="345"/>
    <x v="1"/>
    <x v="0"/>
    <s v="Houston"/>
    <x v="5"/>
    <n v="77095"/>
    <x v="2"/>
    <s v="OFF-LA-10004544"/>
    <x v="1"/>
    <x v="2"/>
    <x v="199"/>
    <x v="5955"/>
    <n v="3"/>
    <n v="0.2"/>
    <x v="7276"/>
    <x v="2"/>
    <x v="0"/>
    <n v="0.25"/>
    <n v="8.3333333333333329E-2"/>
  </r>
  <r>
    <x v="9542"/>
    <s v="CA-2017-135251"/>
    <x v="705"/>
    <d v="2017-08-10T00:00:00"/>
    <s v="Standard Class"/>
    <s v="RP-19270"/>
    <x v="345"/>
    <x v="1"/>
    <x v="0"/>
    <s v="Houston"/>
    <x v="5"/>
    <n v="77095"/>
    <x v="2"/>
    <s v="OFF-BI-10001097"/>
    <x v="1"/>
    <x v="8"/>
    <x v="797"/>
    <x v="5956"/>
    <n v="5"/>
    <n v="0.8"/>
    <x v="7277"/>
    <x v="2"/>
    <x v="0"/>
    <n v="0.25"/>
    <n v="8.3333333333333329E-2"/>
  </r>
  <r>
    <x v="9543"/>
    <s v="CA-2017-135251"/>
    <x v="705"/>
    <d v="2017-08-10T00:00:00"/>
    <s v="Standard Class"/>
    <s v="RP-19270"/>
    <x v="345"/>
    <x v="1"/>
    <x v="0"/>
    <s v="Houston"/>
    <x v="5"/>
    <n v="77095"/>
    <x v="2"/>
    <s v="OFF-PA-10003302"/>
    <x v="1"/>
    <x v="10"/>
    <x v="1721"/>
    <x v="3987"/>
    <n v="2"/>
    <n v="0.2"/>
    <x v="4608"/>
    <x v="2"/>
    <x v="0"/>
    <n v="0.25"/>
    <n v="8.3333333333333329E-2"/>
  </r>
  <r>
    <x v="9544"/>
    <s v="CA-2017-135251"/>
    <x v="705"/>
    <d v="2017-08-10T00:00:00"/>
    <s v="Standard Class"/>
    <s v="RP-19270"/>
    <x v="345"/>
    <x v="1"/>
    <x v="0"/>
    <s v="Houston"/>
    <x v="5"/>
    <n v="77095"/>
    <x v="2"/>
    <s v="FUR-BO-10003965"/>
    <x v="0"/>
    <x v="0"/>
    <x v="1092"/>
    <x v="5957"/>
    <n v="3"/>
    <n v="0.32"/>
    <x v="7278"/>
    <x v="2"/>
    <x v="0"/>
    <n v="0.25"/>
    <n v="8.3333333333333329E-2"/>
  </r>
  <r>
    <x v="9545"/>
    <s v="CA-2016-166590"/>
    <x v="194"/>
    <d v="2016-11-02T00:00:00"/>
    <s v="Standard Class"/>
    <s v="NC-18625"/>
    <x v="544"/>
    <x v="1"/>
    <x v="0"/>
    <s v="Columbus"/>
    <x v="14"/>
    <n v="47201"/>
    <x v="2"/>
    <s v="TEC-AC-10003433"/>
    <x v="2"/>
    <x v="11"/>
    <x v="1418"/>
    <x v="5237"/>
    <n v="2"/>
    <n v="0"/>
    <x v="6303"/>
    <x v="2"/>
    <x v="0"/>
    <n v="0.5"/>
    <n v="0.1111111111111111"/>
  </r>
  <r>
    <x v="9546"/>
    <s v="CA-2016-166590"/>
    <x v="194"/>
    <d v="2016-11-02T00:00:00"/>
    <s v="Standard Class"/>
    <s v="NC-18625"/>
    <x v="544"/>
    <x v="1"/>
    <x v="0"/>
    <s v="Columbus"/>
    <x v="14"/>
    <n v="47201"/>
    <x v="2"/>
    <s v="OFF-PA-10000482"/>
    <x v="1"/>
    <x v="10"/>
    <x v="67"/>
    <x v="69"/>
    <n v="2"/>
    <n v="0"/>
    <x v="69"/>
    <x v="2"/>
    <x v="0"/>
    <n v="0.5"/>
    <n v="0.1111111111111111"/>
  </r>
  <r>
    <x v="9547"/>
    <s v="CA-2018-131744"/>
    <x v="1133"/>
    <d v="2018-06-20T00:00:00"/>
    <s v="Second Class"/>
    <s v="SC-20770"/>
    <x v="34"/>
    <x v="1"/>
    <x v="0"/>
    <s v="Philadelphia"/>
    <x v="9"/>
    <n v="19134"/>
    <x v="3"/>
    <s v="OFF-PA-10004610"/>
    <x v="1"/>
    <x v="10"/>
    <x v="1520"/>
    <x v="1312"/>
    <n v="2"/>
    <n v="0.2"/>
    <x v="2997"/>
    <x v="3"/>
    <x v="0"/>
    <n v="0.33333333333333331"/>
    <n v="4.7619047619047616E-2"/>
  </r>
  <r>
    <x v="9548"/>
    <s v="CA-2018-131744"/>
    <x v="1133"/>
    <d v="2018-06-20T00:00:00"/>
    <s v="Second Class"/>
    <s v="SC-20770"/>
    <x v="34"/>
    <x v="1"/>
    <x v="0"/>
    <s v="Philadelphia"/>
    <x v="9"/>
    <n v="19134"/>
    <x v="3"/>
    <s v="OFF-BI-10003910"/>
    <x v="1"/>
    <x v="8"/>
    <x v="8"/>
    <x v="5958"/>
    <n v="2"/>
    <n v="0.7"/>
    <x v="7279"/>
    <x v="3"/>
    <x v="0"/>
    <n v="0.33333333333333331"/>
    <n v="4.7619047619047616E-2"/>
  </r>
  <r>
    <x v="9549"/>
    <s v="CA-2018-131744"/>
    <x v="1133"/>
    <d v="2018-06-20T00:00:00"/>
    <s v="Second Class"/>
    <s v="SC-20770"/>
    <x v="34"/>
    <x v="1"/>
    <x v="0"/>
    <s v="Philadelphia"/>
    <x v="9"/>
    <n v="19134"/>
    <x v="3"/>
    <s v="OFF-AP-10001394"/>
    <x v="1"/>
    <x v="9"/>
    <x v="1129"/>
    <x v="5959"/>
    <n v="3"/>
    <n v="0.2"/>
    <x v="7280"/>
    <x v="3"/>
    <x v="0"/>
    <n v="0.33333333333333331"/>
    <n v="4.7619047619047616E-2"/>
  </r>
  <r>
    <x v="9550"/>
    <s v="CA-2017-160864"/>
    <x v="910"/>
    <d v="2017-05-06T00:00:00"/>
    <s v="First Class"/>
    <s v="NF-18595"/>
    <x v="376"/>
    <x v="2"/>
    <x v="0"/>
    <s v="San Jose"/>
    <x v="1"/>
    <n v="95123"/>
    <x v="1"/>
    <s v="OFF-BI-10004654"/>
    <x v="1"/>
    <x v="8"/>
    <x v="68"/>
    <x v="5960"/>
    <n v="3"/>
    <n v="0.2"/>
    <x v="1873"/>
    <x v="1"/>
    <x v="0"/>
    <n v="1"/>
    <n v="8.3333333333333329E-2"/>
  </r>
  <r>
    <x v="9551"/>
    <s v="CA-2017-147690"/>
    <x v="113"/>
    <d v="2017-11-14T00:00:00"/>
    <s v="Standard Class"/>
    <s v="SC-20020"/>
    <x v="710"/>
    <x v="0"/>
    <x v="0"/>
    <s v="Philadelphia"/>
    <x v="9"/>
    <n v="19140"/>
    <x v="3"/>
    <s v="OFF-ST-10001526"/>
    <x v="1"/>
    <x v="4"/>
    <x v="771"/>
    <x v="5961"/>
    <n v="6"/>
    <n v="0.2"/>
    <x v="7281"/>
    <x v="3"/>
    <x v="0"/>
    <n v="1"/>
    <n v="5.8823529411764705E-2"/>
  </r>
  <r>
    <x v="9552"/>
    <s v="CA-2017-163923"/>
    <x v="1051"/>
    <d v="2017-06-03T00:00:00"/>
    <s v="Standard Class"/>
    <s v="BD-11560"/>
    <x v="786"/>
    <x v="2"/>
    <x v="0"/>
    <s v="Springfield"/>
    <x v="17"/>
    <n v="22153"/>
    <x v="0"/>
    <s v="TEC-AC-10000358"/>
    <x v="2"/>
    <x v="11"/>
    <x v="1287"/>
    <x v="3025"/>
    <n v="4"/>
    <n v="0"/>
    <x v="7282"/>
    <x v="0"/>
    <x v="0"/>
    <n v="1"/>
    <n v="0.25"/>
  </r>
  <r>
    <x v="9553"/>
    <s v="CA-2018-125724"/>
    <x v="897"/>
    <d v="2018-09-27T00:00:00"/>
    <s v="Standard Class"/>
    <s v="SM-20950"/>
    <x v="416"/>
    <x v="1"/>
    <x v="0"/>
    <s v="Broomfield"/>
    <x v="22"/>
    <n v="80020"/>
    <x v="1"/>
    <s v="FUR-FU-10000246"/>
    <x v="0"/>
    <x v="5"/>
    <x v="391"/>
    <x v="5962"/>
    <n v="7"/>
    <n v="0.2"/>
    <x v="7283"/>
    <x v="1"/>
    <x v="0"/>
    <n v="1"/>
    <n v="4.5454545454545456E-2"/>
  </r>
  <r>
    <x v="9554"/>
    <s v="CA-2017-111612"/>
    <x v="109"/>
    <d v="2017-12-02T00:00:00"/>
    <s v="Standard Class"/>
    <s v="EB-14110"/>
    <x v="686"/>
    <x v="0"/>
    <x v="0"/>
    <s v="Columbus"/>
    <x v="24"/>
    <n v="43229"/>
    <x v="3"/>
    <s v="FUR-FU-10003799"/>
    <x v="0"/>
    <x v="5"/>
    <x v="90"/>
    <x v="4192"/>
    <n v="5"/>
    <n v="0.2"/>
    <x v="7284"/>
    <x v="3"/>
    <x v="0"/>
    <n v="0.5"/>
    <n v="9.0909090909090912E-2"/>
  </r>
  <r>
    <x v="9555"/>
    <s v="CA-2017-111612"/>
    <x v="109"/>
    <d v="2017-12-02T00:00:00"/>
    <s v="Standard Class"/>
    <s v="EB-14110"/>
    <x v="686"/>
    <x v="0"/>
    <x v="0"/>
    <s v="Columbus"/>
    <x v="24"/>
    <n v="43229"/>
    <x v="3"/>
    <s v="OFF-FA-10003021"/>
    <x v="1"/>
    <x v="13"/>
    <x v="128"/>
    <x v="5133"/>
    <n v="2"/>
    <n v="0.2"/>
    <x v="7285"/>
    <x v="3"/>
    <x v="0"/>
    <n v="0.5"/>
    <n v="9.0909090909090912E-2"/>
  </r>
  <r>
    <x v="9556"/>
    <s v="CA-2017-156853"/>
    <x v="155"/>
    <d v="2017-12-05T00:00:00"/>
    <s v="Second Class"/>
    <s v="HP-14815"/>
    <x v="6"/>
    <x v="2"/>
    <x v="0"/>
    <s v="Concord"/>
    <x v="38"/>
    <n v="3301"/>
    <x v="3"/>
    <s v="OFF-PA-10003656"/>
    <x v="1"/>
    <x v="10"/>
    <x v="778"/>
    <x v="2381"/>
    <n v="7"/>
    <n v="0"/>
    <x v="2589"/>
    <x v="3"/>
    <x v="0"/>
    <n v="1"/>
    <n v="0.1"/>
  </r>
  <r>
    <x v="9557"/>
    <s v="CA-2016-103086"/>
    <x v="1136"/>
    <d v="2016-10-19T00:00:00"/>
    <s v="Second Class"/>
    <s v="EB-14170"/>
    <x v="432"/>
    <x v="0"/>
    <x v="0"/>
    <s v="Houston"/>
    <x v="5"/>
    <n v="77095"/>
    <x v="2"/>
    <s v="FUR-FU-10004586"/>
    <x v="0"/>
    <x v="5"/>
    <x v="1482"/>
    <x v="5963"/>
    <n v="2"/>
    <n v="0.6"/>
    <x v="7286"/>
    <x v="2"/>
    <x v="0"/>
    <n v="1"/>
    <n v="0.14285714285714285"/>
  </r>
  <r>
    <x v="9558"/>
    <s v="CA-2018-129280"/>
    <x v="973"/>
    <d v="2018-05-05T00:00:00"/>
    <s v="First Class"/>
    <s v="SM-20905"/>
    <x v="792"/>
    <x v="0"/>
    <x v="0"/>
    <s v="Newark"/>
    <x v="24"/>
    <n v="43055"/>
    <x v="3"/>
    <s v="TEC-AC-10003832"/>
    <x v="2"/>
    <x v="11"/>
    <x v="463"/>
    <x v="5964"/>
    <n v="5"/>
    <n v="0.2"/>
    <x v="7287"/>
    <x v="3"/>
    <x v="0"/>
    <n v="0.16666666666666666"/>
    <n v="0.16666666666666666"/>
  </r>
  <r>
    <x v="9559"/>
    <s v="CA-2018-129280"/>
    <x v="973"/>
    <d v="2018-05-05T00:00:00"/>
    <s v="First Class"/>
    <s v="SM-20905"/>
    <x v="792"/>
    <x v="0"/>
    <x v="0"/>
    <s v="Newark"/>
    <x v="24"/>
    <n v="43055"/>
    <x v="3"/>
    <s v="OFF-ST-10002554"/>
    <x v="1"/>
    <x v="4"/>
    <x v="1153"/>
    <x v="3589"/>
    <n v="5"/>
    <n v="0.2"/>
    <x v="7288"/>
    <x v="3"/>
    <x v="0"/>
    <n v="0.16666666666666666"/>
    <n v="0.16666666666666666"/>
  </r>
  <r>
    <x v="9560"/>
    <s v="CA-2018-129280"/>
    <x v="973"/>
    <d v="2018-05-05T00:00:00"/>
    <s v="First Class"/>
    <s v="SM-20905"/>
    <x v="792"/>
    <x v="0"/>
    <x v="0"/>
    <s v="Newark"/>
    <x v="24"/>
    <n v="43055"/>
    <x v="3"/>
    <s v="FUR-FU-10001876"/>
    <x v="0"/>
    <x v="5"/>
    <x v="1403"/>
    <x v="3518"/>
    <n v="2"/>
    <n v="0.2"/>
    <x v="4005"/>
    <x v="3"/>
    <x v="0"/>
    <n v="0.16666666666666666"/>
    <n v="0.16666666666666666"/>
  </r>
  <r>
    <x v="9561"/>
    <s v="CA-2018-129280"/>
    <x v="973"/>
    <d v="2018-05-05T00:00:00"/>
    <s v="First Class"/>
    <s v="SM-20905"/>
    <x v="792"/>
    <x v="0"/>
    <x v="0"/>
    <s v="Newark"/>
    <x v="24"/>
    <n v="43055"/>
    <x v="3"/>
    <s v="TEC-AC-10002637"/>
    <x v="2"/>
    <x v="11"/>
    <x v="1317"/>
    <x v="2404"/>
    <n v="3"/>
    <n v="0.2"/>
    <x v="6139"/>
    <x v="3"/>
    <x v="0"/>
    <n v="0.16666666666666666"/>
    <n v="0.16666666666666666"/>
  </r>
  <r>
    <x v="9562"/>
    <s v="CA-2018-129280"/>
    <x v="973"/>
    <d v="2018-05-05T00:00:00"/>
    <s v="First Class"/>
    <s v="SM-20905"/>
    <x v="792"/>
    <x v="0"/>
    <x v="0"/>
    <s v="Newark"/>
    <x v="24"/>
    <n v="43055"/>
    <x v="3"/>
    <s v="TEC-MA-10003589"/>
    <x v="2"/>
    <x v="15"/>
    <x v="1846"/>
    <x v="5965"/>
    <n v="3"/>
    <n v="0.7"/>
    <x v="7289"/>
    <x v="3"/>
    <x v="0"/>
    <n v="0.16666666666666666"/>
    <n v="0.16666666666666666"/>
  </r>
  <r>
    <x v="9563"/>
    <s v="CA-2018-129280"/>
    <x v="973"/>
    <d v="2018-05-05T00:00:00"/>
    <s v="First Class"/>
    <s v="SM-20905"/>
    <x v="792"/>
    <x v="0"/>
    <x v="0"/>
    <s v="Newark"/>
    <x v="24"/>
    <n v="43055"/>
    <x v="3"/>
    <s v="OFF-LA-10000081"/>
    <x v="1"/>
    <x v="2"/>
    <x v="1330"/>
    <x v="1628"/>
    <n v="2"/>
    <n v="0.2"/>
    <x v="1725"/>
    <x v="3"/>
    <x v="0"/>
    <n v="0.16666666666666666"/>
    <n v="0.16666666666666666"/>
  </r>
  <r>
    <x v="9564"/>
    <s v="CA-2017-161242"/>
    <x v="932"/>
    <d v="2017-06-08T00:00:00"/>
    <s v="Standard Class"/>
    <s v="CG-12040"/>
    <x v="344"/>
    <x v="2"/>
    <x v="0"/>
    <s v="Los Angeles"/>
    <x v="1"/>
    <n v="90045"/>
    <x v="1"/>
    <s v="OFF-PA-10001838"/>
    <x v="1"/>
    <x v="10"/>
    <x v="1008"/>
    <x v="2722"/>
    <n v="2"/>
    <n v="0"/>
    <x v="3975"/>
    <x v="1"/>
    <x v="0"/>
    <n v="1"/>
    <n v="0.1111111111111111"/>
  </r>
  <r>
    <x v="9565"/>
    <s v="CA-2016-130428"/>
    <x v="691"/>
    <d v="2016-03-31T00:00:00"/>
    <s v="Same Day"/>
    <s v="TG-21640"/>
    <x v="228"/>
    <x v="0"/>
    <x v="0"/>
    <s v="Tampa"/>
    <x v="2"/>
    <n v="33614"/>
    <x v="0"/>
    <s v="FUR-CH-10002965"/>
    <x v="0"/>
    <x v="1"/>
    <x v="229"/>
    <x v="5966"/>
    <n v="7"/>
    <n v="0.2"/>
    <x v="7290"/>
    <x v="0"/>
    <x v="0"/>
    <n v="0.33333333333333331"/>
    <n v="0.1"/>
  </r>
  <r>
    <x v="9566"/>
    <s v="CA-2016-130428"/>
    <x v="691"/>
    <d v="2016-03-31T00:00:00"/>
    <s v="Same Day"/>
    <s v="TG-21640"/>
    <x v="228"/>
    <x v="0"/>
    <x v="0"/>
    <s v="Tampa"/>
    <x v="2"/>
    <n v="33614"/>
    <x v="0"/>
    <s v="OFF-BI-10001636"/>
    <x v="1"/>
    <x v="8"/>
    <x v="674"/>
    <x v="5967"/>
    <n v="5"/>
    <n v="0.7"/>
    <x v="7291"/>
    <x v="0"/>
    <x v="0"/>
    <n v="0.33333333333333331"/>
    <n v="0.1"/>
  </r>
  <r>
    <x v="9567"/>
    <s v="CA-2016-130428"/>
    <x v="691"/>
    <d v="2016-03-31T00:00:00"/>
    <s v="Same Day"/>
    <s v="TG-21640"/>
    <x v="228"/>
    <x v="0"/>
    <x v="0"/>
    <s v="Tampa"/>
    <x v="2"/>
    <n v="33614"/>
    <x v="0"/>
    <s v="OFF-AR-10004027"/>
    <x v="1"/>
    <x v="6"/>
    <x v="184"/>
    <x v="5968"/>
    <n v="2"/>
    <n v="0.2"/>
    <x v="7292"/>
    <x v="0"/>
    <x v="0"/>
    <n v="0.33333333333333331"/>
    <n v="0.1"/>
  </r>
  <r>
    <x v="9568"/>
    <s v="CA-2019-104388"/>
    <x v="957"/>
    <d v="2019-07-07T00:00:00"/>
    <s v="First Class"/>
    <s v="DK-12835"/>
    <x v="460"/>
    <x v="1"/>
    <x v="0"/>
    <s v="Fremont"/>
    <x v="8"/>
    <n v="68025"/>
    <x v="2"/>
    <s v="TEC-PH-10002293"/>
    <x v="2"/>
    <x v="7"/>
    <x v="126"/>
    <x v="1105"/>
    <n v="4"/>
    <n v="0"/>
    <x v="7293"/>
    <x v="2"/>
    <x v="0"/>
    <n v="1"/>
    <n v="3.7037037037037035E-2"/>
  </r>
  <r>
    <x v="9569"/>
    <s v="CA-2017-113131"/>
    <x v="496"/>
    <d v="2017-09-24T00:00:00"/>
    <s v="Same Day"/>
    <s v="MB-17305"/>
    <x v="93"/>
    <x v="0"/>
    <x v="0"/>
    <s v="Columbus"/>
    <x v="24"/>
    <n v="43229"/>
    <x v="3"/>
    <s v="OFF-BI-10003196"/>
    <x v="1"/>
    <x v="8"/>
    <x v="1376"/>
    <x v="5969"/>
    <n v="6"/>
    <n v="0.7"/>
    <x v="7294"/>
    <x v="3"/>
    <x v="0"/>
    <n v="0.2"/>
    <n v="5.2631578947368418E-2"/>
  </r>
  <r>
    <x v="9570"/>
    <s v="CA-2017-113131"/>
    <x v="496"/>
    <d v="2017-09-24T00:00:00"/>
    <s v="Same Day"/>
    <s v="MB-17305"/>
    <x v="93"/>
    <x v="0"/>
    <x v="0"/>
    <s v="Columbus"/>
    <x v="24"/>
    <n v="43229"/>
    <x v="3"/>
    <s v="OFF-ST-10001172"/>
    <x v="1"/>
    <x v="4"/>
    <x v="1206"/>
    <x v="3295"/>
    <n v="2"/>
    <n v="0.2"/>
    <x v="6653"/>
    <x v="3"/>
    <x v="0"/>
    <n v="0.2"/>
    <n v="5.2631578947368418E-2"/>
  </r>
  <r>
    <x v="9571"/>
    <s v="CA-2017-113131"/>
    <x v="496"/>
    <d v="2017-09-24T00:00:00"/>
    <s v="Same Day"/>
    <s v="MB-17305"/>
    <x v="93"/>
    <x v="0"/>
    <x v="0"/>
    <s v="Columbus"/>
    <x v="24"/>
    <n v="43229"/>
    <x v="3"/>
    <s v="OFF-EN-10003068"/>
    <x v="1"/>
    <x v="12"/>
    <x v="1641"/>
    <x v="4073"/>
    <n v="2"/>
    <n v="0.2"/>
    <x v="4726"/>
    <x v="3"/>
    <x v="0"/>
    <n v="0.2"/>
    <n v="5.2631578947368418E-2"/>
  </r>
  <r>
    <x v="9572"/>
    <s v="CA-2017-113131"/>
    <x v="496"/>
    <d v="2017-09-24T00:00:00"/>
    <s v="Same Day"/>
    <s v="MB-17305"/>
    <x v="93"/>
    <x v="0"/>
    <x v="0"/>
    <s v="Columbus"/>
    <x v="24"/>
    <n v="43229"/>
    <x v="3"/>
    <s v="OFF-LA-10003510"/>
    <x v="1"/>
    <x v="2"/>
    <x v="580"/>
    <x v="4529"/>
    <n v="1"/>
    <n v="0.2"/>
    <x v="5339"/>
    <x v="3"/>
    <x v="0"/>
    <n v="0.2"/>
    <n v="5.2631578947368418E-2"/>
  </r>
  <r>
    <x v="9573"/>
    <s v="CA-2017-113131"/>
    <x v="496"/>
    <d v="2017-09-24T00:00:00"/>
    <s v="Same Day"/>
    <s v="MB-17305"/>
    <x v="93"/>
    <x v="0"/>
    <x v="0"/>
    <s v="Columbus"/>
    <x v="24"/>
    <n v="43229"/>
    <x v="3"/>
    <s v="OFF-AR-10003504"/>
    <x v="1"/>
    <x v="6"/>
    <x v="1035"/>
    <x v="860"/>
    <n v="5"/>
    <n v="0.2"/>
    <x v="7295"/>
    <x v="3"/>
    <x v="0"/>
    <n v="0.2"/>
    <n v="5.2631578947368418E-2"/>
  </r>
  <r>
    <x v="9574"/>
    <s v="CA-2017-148495"/>
    <x v="863"/>
    <d v="2017-08-13T00:00:00"/>
    <s v="Same Day"/>
    <s v="SF-20065"/>
    <x v="11"/>
    <x v="0"/>
    <x v="0"/>
    <s v="Pomona"/>
    <x v="1"/>
    <n v="91767"/>
    <x v="1"/>
    <s v="FUR-FU-10001889"/>
    <x v="0"/>
    <x v="5"/>
    <x v="1158"/>
    <x v="1629"/>
    <n v="3"/>
    <n v="0"/>
    <x v="1726"/>
    <x v="1"/>
    <x v="0"/>
    <n v="1"/>
    <n v="0.1111111111111111"/>
  </r>
  <r>
    <x v="9575"/>
    <s v="CA-2017-143147"/>
    <x v="989"/>
    <d v="2017-05-28T00:00:00"/>
    <s v="Second Class"/>
    <s v="PS-18760"/>
    <x v="519"/>
    <x v="0"/>
    <x v="0"/>
    <s v="San Antonio"/>
    <x v="5"/>
    <n v="78207"/>
    <x v="2"/>
    <s v="FUR-CH-10000863"/>
    <x v="0"/>
    <x v="1"/>
    <x v="83"/>
    <x v="5970"/>
    <n v="1"/>
    <n v="0.3"/>
    <x v="7296"/>
    <x v="2"/>
    <x v="0"/>
    <n v="0.33333333333333331"/>
    <n v="4.7619047619047616E-2"/>
  </r>
  <r>
    <x v="9576"/>
    <s v="CA-2017-143147"/>
    <x v="989"/>
    <d v="2017-05-28T00:00:00"/>
    <s v="Second Class"/>
    <s v="PS-18760"/>
    <x v="519"/>
    <x v="0"/>
    <x v="0"/>
    <s v="San Antonio"/>
    <x v="5"/>
    <n v="78207"/>
    <x v="2"/>
    <s v="TEC-MA-10004679"/>
    <x v="2"/>
    <x v="15"/>
    <x v="1083"/>
    <x v="5971"/>
    <n v="2"/>
    <n v="0.4"/>
    <x v="7297"/>
    <x v="2"/>
    <x v="0"/>
    <n v="0.33333333333333331"/>
    <n v="4.7619047619047616E-2"/>
  </r>
  <r>
    <x v="9577"/>
    <s v="CA-2017-143147"/>
    <x v="989"/>
    <d v="2017-05-28T00:00:00"/>
    <s v="Second Class"/>
    <s v="PS-18760"/>
    <x v="519"/>
    <x v="0"/>
    <x v="0"/>
    <s v="San Antonio"/>
    <x v="5"/>
    <n v="78207"/>
    <x v="2"/>
    <s v="FUR-CH-10004754"/>
    <x v="0"/>
    <x v="1"/>
    <x v="1132"/>
    <x v="5972"/>
    <n v="5"/>
    <n v="0.3"/>
    <x v="7298"/>
    <x v="2"/>
    <x v="0"/>
    <n v="0.33333333333333331"/>
    <n v="4.7619047619047616E-2"/>
  </r>
  <r>
    <x v="9578"/>
    <s v="CA-2019-152975"/>
    <x v="32"/>
    <d v="2019-09-16T00:00:00"/>
    <s v="First Class"/>
    <s v="RB-19705"/>
    <x v="42"/>
    <x v="2"/>
    <x v="0"/>
    <s v="New York City"/>
    <x v="15"/>
    <n v="10035"/>
    <x v="3"/>
    <s v="TEC-PH-10004586"/>
    <x v="2"/>
    <x v="7"/>
    <x v="899"/>
    <x v="5973"/>
    <n v="3"/>
    <n v="0"/>
    <x v="7299"/>
    <x v="3"/>
    <x v="0"/>
    <n v="0.25"/>
    <n v="0.14285714285714285"/>
  </r>
  <r>
    <x v="9579"/>
    <s v="CA-2019-152975"/>
    <x v="32"/>
    <d v="2019-09-16T00:00:00"/>
    <s v="First Class"/>
    <s v="RB-19705"/>
    <x v="42"/>
    <x v="2"/>
    <x v="0"/>
    <s v="New York City"/>
    <x v="15"/>
    <n v="10035"/>
    <x v="3"/>
    <s v="OFF-ST-10001370"/>
    <x v="1"/>
    <x v="4"/>
    <x v="1032"/>
    <x v="558"/>
    <n v="1"/>
    <n v="0"/>
    <x v="7300"/>
    <x v="3"/>
    <x v="0"/>
    <n v="0.25"/>
    <n v="0.14285714285714285"/>
  </r>
  <r>
    <x v="9580"/>
    <s v="CA-2019-152975"/>
    <x v="32"/>
    <d v="2019-09-16T00:00:00"/>
    <s v="First Class"/>
    <s v="RB-19705"/>
    <x v="42"/>
    <x v="2"/>
    <x v="0"/>
    <s v="New York City"/>
    <x v="15"/>
    <n v="10035"/>
    <x v="3"/>
    <s v="OFF-AR-10001988"/>
    <x v="1"/>
    <x v="6"/>
    <x v="756"/>
    <x v="5734"/>
    <n v="5"/>
    <n v="0"/>
    <x v="6967"/>
    <x v="3"/>
    <x v="0"/>
    <n v="0.25"/>
    <n v="0.14285714285714285"/>
  </r>
  <r>
    <x v="9581"/>
    <s v="CA-2019-152975"/>
    <x v="32"/>
    <d v="2019-09-16T00:00:00"/>
    <s v="First Class"/>
    <s v="RB-19705"/>
    <x v="42"/>
    <x v="2"/>
    <x v="0"/>
    <s v="New York City"/>
    <x v="15"/>
    <n v="10035"/>
    <x v="3"/>
    <s v="FUR-CH-10003298"/>
    <x v="0"/>
    <x v="1"/>
    <x v="1576"/>
    <x v="4464"/>
    <n v="5"/>
    <n v="0.1"/>
    <x v="5262"/>
    <x v="3"/>
    <x v="0"/>
    <n v="0.25"/>
    <n v="0.14285714285714285"/>
  </r>
  <r>
    <x v="9582"/>
    <s v="CA-2018-107475"/>
    <x v="843"/>
    <d v="2018-06-11T00:00:00"/>
    <s v="Standard Class"/>
    <s v="RS-19870"/>
    <x v="789"/>
    <x v="2"/>
    <x v="0"/>
    <s v="Philadelphia"/>
    <x v="9"/>
    <n v="19120"/>
    <x v="3"/>
    <s v="OFF-FA-10002988"/>
    <x v="1"/>
    <x v="13"/>
    <x v="132"/>
    <x v="5974"/>
    <n v="6"/>
    <n v="0.2"/>
    <x v="7301"/>
    <x v="3"/>
    <x v="0"/>
    <n v="1"/>
    <n v="0.33333333333333331"/>
  </r>
  <r>
    <x v="9583"/>
    <s v="CA-2019-116127"/>
    <x v="643"/>
    <d v="2019-06-27T00:00:00"/>
    <s v="Second Class"/>
    <s v="SB-20185"/>
    <x v="766"/>
    <x v="0"/>
    <x v="0"/>
    <s v="New York City"/>
    <x v="15"/>
    <n v="10024"/>
    <x v="3"/>
    <s v="FUR-BO-10002213"/>
    <x v="0"/>
    <x v="0"/>
    <x v="1232"/>
    <x v="5975"/>
    <n v="1"/>
    <n v="0.2"/>
    <x v="7302"/>
    <x v="3"/>
    <x v="0"/>
    <n v="1"/>
    <n v="8.3333333333333329E-2"/>
  </r>
  <r>
    <x v="9584"/>
    <s v="CA-2019-132584"/>
    <x v="775"/>
    <d v="2019-08-27T00:00:00"/>
    <s v="First Class"/>
    <s v="HJ-14875"/>
    <x v="707"/>
    <x v="2"/>
    <x v="0"/>
    <s v="Detroit"/>
    <x v="12"/>
    <n v="48234"/>
    <x v="2"/>
    <s v="OFF-ST-10000344"/>
    <x v="1"/>
    <x v="4"/>
    <x v="1022"/>
    <x v="2099"/>
    <n v="4"/>
    <n v="0"/>
    <x v="7303"/>
    <x v="2"/>
    <x v="0"/>
    <n v="1"/>
    <n v="0.16666666666666666"/>
  </r>
  <r>
    <x v="9585"/>
    <s v="CA-2018-160598"/>
    <x v="370"/>
    <d v="2018-08-28T00:00:00"/>
    <s v="First Class"/>
    <s v="SV-20815"/>
    <x v="458"/>
    <x v="1"/>
    <x v="0"/>
    <s v="Miami"/>
    <x v="2"/>
    <n v="33142"/>
    <x v="0"/>
    <s v="OFF-PA-10002319"/>
    <x v="1"/>
    <x v="10"/>
    <x v="1400"/>
    <x v="5976"/>
    <n v="1"/>
    <n v="0.2"/>
    <x v="7304"/>
    <x v="0"/>
    <x v="0"/>
    <n v="1"/>
    <n v="0.16666666666666666"/>
  </r>
  <r>
    <x v="9586"/>
    <s v="CA-2018-108630"/>
    <x v="741"/>
    <d v="2018-11-18T00:00:00"/>
    <s v="Same Day"/>
    <s v="BE-11410"/>
    <x v="648"/>
    <x v="0"/>
    <x v="0"/>
    <s v="Concord"/>
    <x v="1"/>
    <n v="94521"/>
    <x v="1"/>
    <s v="OFF-BI-10002437"/>
    <x v="1"/>
    <x v="8"/>
    <x v="1314"/>
    <x v="5977"/>
    <n v="5"/>
    <n v="0.2"/>
    <x v="7305"/>
    <x v="1"/>
    <x v="0"/>
    <n v="1"/>
    <n v="0.2"/>
  </r>
  <r>
    <x v="9587"/>
    <s v="US-2019-129203"/>
    <x v="827"/>
    <d v="2019-04-22T00:00:00"/>
    <s v="Standard Class"/>
    <s v="BM-11575"/>
    <x v="606"/>
    <x v="1"/>
    <x v="0"/>
    <s v="Chicago"/>
    <x v="10"/>
    <n v="60653"/>
    <x v="2"/>
    <s v="OFF-ST-10001418"/>
    <x v="1"/>
    <x v="4"/>
    <x v="879"/>
    <x v="2468"/>
    <n v="4"/>
    <n v="0.2"/>
    <x v="7306"/>
    <x v="2"/>
    <x v="0"/>
    <n v="1"/>
    <n v="0.1"/>
  </r>
  <r>
    <x v="9588"/>
    <s v="CA-2019-110940"/>
    <x v="283"/>
    <d v="2019-07-28T00:00:00"/>
    <s v="Standard Class"/>
    <s v="AZ-10750"/>
    <x v="616"/>
    <x v="0"/>
    <x v="0"/>
    <s v="Wheeling"/>
    <x v="10"/>
    <n v="60090"/>
    <x v="2"/>
    <s v="OFF-AR-10000380"/>
    <x v="1"/>
    <x v="6"/>
    <x v="108"/>
    <x v="5978"/>
    <n v="4"/>
    <n v="0.2"/>
    <x v="7307"/>
    <x v="2"/>
    <x v="0"/>
    <n v="1"/>
    <n v="8.3333333333333329E-2"/>
  </r>
  <r>
    <x v="9589"/>
    <s v="CA-2016-119172"/>
    <x v="218"/>
    <d v="2016-05-15T00:00:00"/>
    <s v="Standard Class"/>
    <s v="HD-14785"/>
    <x v="787"/>
    <x v="2"/>
    <x v="0"/>
    <s v="Chicago"/>
    <x v="10"/>
    <n v="60610"/>
    <x v="2"/>
    <s v="OFF-PA-10003036"/>
    <x v="1"/>
    <x v="10"/>
    <x v="1739"/>
    <x v="1133"/>
    <n v="3"/>
    <n v="0.2"/>
    <x v="4654"/>
    <x v="2"/>
    <x v="0"/>
    <n v="0.5"/>
    <n v="0.14285714285714285"/>
  </r>
  <r>
    <x v="9590"/>
    <s v="CA-2016-119172"/>
    <x v="218"/>
    <d v="2016-05-15T00:00:00"/>
    <s v="Standard Class"/>
    <s v="HD-14785"/>
    <x v="787"/>
    <x v="2"/>
    <x v="0"/>
    <s v="Chicago"/>
    <x v="10"/>
    <n v="60610"/>
    <x v="2"/>
    <s v="OFF-BI-10002026"/>
    <x v="1"/>
    <x v="8"/>
    <x v="912"/>
    <x v="5979"/>
    <n v="9"/>
    <n v="0.8"/>
    <x v="7308"/>
    <x v="2"/>
    <x v="0"/>
    <n v="0.5"/>
    <n v="0.14285714285714285"/>
  </r>
  <r>
    <x v="9591"/>
    <s v="US-2018-105452"/>
    <x v="1062"/>
    <d v="2018-08-01T00:00:00"/>
    <s v="Standard Class"/>
    <s v="BF-11005"/>
    <x v="593"/>
    <x v="2"/>
    <x v="0"/>
    <s v="Pasadena"/>
    <x v="5"/>
    <n v="77506"/>
    <x v="2"/>
    <s v="FUR-FU-10003691"/>
    <x v="0"/>
    <x v="5"/>
    <x v="886"/>
    <x v="3224"/>
    <n v="5"/>
    <n v="0.6"/>
    <x v="7309"/>
    <x v="2"/>
    <x v="0"/>
    <n v="0.5"/>
    <n v="0.1"/>
  </r>
  <r>
    <x v="9592"/>
    <s v="US-2018-105452"/>
    <x v="1062"/>
    <d v="2018-08-01T00:00:00"/>
    <s v="Standard Class"/>
    <s v="BF-11005"/>
    <x v="593"/>
    <x v="2"/>
    <x v="0"/>
    <s v="Pasadena"/>
    <x v="5"/>
    <n v="77506"/>
    <x v="2"/>
    <s v="FUR-FU-10003806"/>
    <x v="0"/>
    <x v="5"/>
    <x v="1804"/>
    <x v="5980"/>
    <n v="5"/>
    <n v="0.6"/>
    <x v="7310"/>
    <x v="2"/>
    <x v="0"/>
    <n v="0.5"/>
    <n v="0.1"/>
  </r>
  <r>
    <x v="9593"/>
    <s v="CA-2019-108931"/>
    <x v="32"/>
    <d v="2019-09-19T00:00:00"/>
    <s v="Standard Class"/>
    <s v="HZ-14950"/>
    <x v="521"/>
    <x v="0"/>
    <x v="0"/>
    <s v="New York City"/>
    <x v="15"/>
    <n v="10024"/>
    <x v="3"/>
    <s v="OFF-PA-10002741"/>
    <x v="1"/>
    <x v="10"/>
    <x v="1476"/>
    <x v="18"/>
    <n v="2"/>
    <n v="0"/>
    <x v="1608"/>
    <x v="3"/>
    <x v="1"/>
    <n v="0.5"/>
    <n v="0.16666666666666666"/>
  </r>
  <r>
    <x v="9594"/>
    <s v="CA-2019-108931"/>
    <x v="32"/>
    <d v="2019-09-19T00:00:00"/>
    <s v="Standard Class"/>
    <s v="HZ-14950"/>
    <x v="521"/>
    <x v="0"/>
    <x v="0"/>
    <s v="New York City"/>
    <x v="15"/>
    <n v="10024"/>
    <x v="3"/>
    <s v="OFF-PA-10003845"/>
    <x v="1"/>
    <x v="10"/>
    <x v="372"/>
    <x v="1057"/>
    <n v="2"/>
    <n v="0"/>
    <x v="1302"/>
    <x v="3"/>
    <x v="1"/>
    <n v="0.5"/>
    <n v="0.16666666666666666"/>
  </r>
  <r>
    <x v="9595"/>
    <s v="CA-2019-104619"/>
    <x v="714"/>
    <d v="2019-01-29T00:00:00"/>
    <s v="Standard Class"/>
    <s v="KD-16495"/>
    <x v="470"/>
    <x v="1"/>
    <x v="0"/>
    <s v="San Jose"/>
    <x v="1"/>
    <n v="95123"/>
    <x v="1"/>
    <s v="OFF-AP-10001492"/>
    <x v="1"/>
    <x v="9"/>
    <x v="22"/>
    <x v="3119"/>
    <n v="3"/>
    <n v="0"/>
    <x v="3501"/>
    <x v="1"/>
    <x v="0"/>
    <n v="0.33333333333333331"/>
    <n v="3.5714285714285712E-2"/>
  </r>
  <r>
    <x v="9596"/>
    <s v="CA-2019-104619"/>
    <x v="714"/>
    <d v="2019-01-29T00:00:00"/>
    <s v="Standard Class"/>
    <s v="KD-16495"/>
    <x v="470"/>
    <x v="1"/>
    <x v="0"/>
    <s v="San Jose"/>
    <x v="1"/>
    <n v="95123"/>
    <x v="1"/>
    <s v="OFF-BI-10004318"/>
    <x v="1"/>
    <x v="8"/>
    <x v="1583"/>
    <x v="4795"/>
    <n v="2"/>
    <n v="0.2"/>
    <x v="5710"/>
    <x v="1"/>
    <x v="0"/>
    <n v="0.33333333333333331"/>
    <n v="3.5714285714285712E-2"/>
  </r>
  <r>
    <x v="9597"/>
    <s v="CA-2019-104619"/>
    <x v="714"/>
    <d v="2019-01-29T00:00:00"/>
    <s v="Standard Class"/>
    <s v="KD-16495"/>
    <x v="470"/>
    <x v="1"/>
    <x v="0"/>
    <s v="San Jose"/>
    <x v="1"/>
    <n v="95123"/>
    <x v="1"/>
    <s v="TEC-PH-10000193"/>
    <x v="2"/>
    <x v="7"/>
    <x v="1664"/>
    <x v="3440"/>
    <n v="3"/>
    <n v="0.2"/>
    <x v="3904"/>
    <x v="1"/>
    <x v="0"/>
    <n v="0.33333333333333331"/>
    <n v="3.5714285714285712E-2"/>
  </r>
  <r>
    <x v="9598"/>
    <s v="CA-2017-149517"/>
    <x v="444"/>
    <d v="2017-09-23T00:00:00"/>
    <s v="Standard Class"/>
    <s v="FC-14245"/>
    <x v="763"/>
    <x v="2"/>
    <x v="0"/>
    <s v="Sacramento"/>
    <x v="1"/>
    <n v="95823"/>
    <x v="1"/>
    <s v="FUR-FU-10003464"/>
    <x v="0"/>
    <x v="5"/>
    <x v="1479"/>
    <x v="4053"/>
    <n v="3"/>
    <n v="0"/>
    <x v="6150"/>
    <x v="1"/>
    <x v="0"/>
    <n v="1"/>
    <n v="7.1428571428571425E-2"/>
  </r>
  <r>
    <x v="9599"/>
    <s v="CA-2017-116841"/>
    <x v="1223"/>
    <d v="2017-04-18T00:00:00"/>
    <s v="Standard Class"/>
    <s v="TP-21130"/>
    <x v="236"/>
    <x v="0"/>
    <x v="0"/>
    <s v="Springfield"/>
    <x v="21"/>
    <n v="97477"/>
    <x v="1"/>
    <s v="OFF-AP-10002403"/>
    <x v="1"/>
    <x v="9"/>
    <x v="1311"/>
    <x v="5981"/>
    <n v="1"/>
    <n v="0.2"/>
    <x v="7311"/>
    <x v="1"/>
    <x v="0"/>
    <n v="1"/>
    <n v="6.25E-2"/>
  </r>
  <r>
    <x v="9600"/>
    <s v="CA-2019-107797"/>
    <x v="540"/>
    <d v="2019-05-11T00:00:00"/>
    <s v="Second Class"/>
    <s v="EB-13705"/>
    <x v="182"/>
    <x v="1"/>
    <x v="0"/>
    <s v="Mansfield"/>
    <x v="5"/>
    <n v="76063"/>
    <x v="2"/>
    <s v="OFF-PA-10003848"/>
    <x v="1"/>
    <x v="10"/>
    <x v="1451"/>
    <x v="759"/>
    <n v="8"/>
    <n v="0.2"/>
    <x v="782"/>
    <x v="2"/>
    <x v="0"/>
    <n v="1"/>
    <n v="8.3333333333333329E-2"/>
  </r>
  <r>
    <x v="9601"/>
    <s v="CA-2018-117604"/>
    <x v="913"/>
    <d v="2018-09-09T00:00:00"/>
    <s v="Standard Class"/>
    <s v="JP-15520"/>
    <x v="187"/>
    <x v="0"/>
    <x v="0"/>
    <s v="Jonesboro"/>
    <x v="36"/>
    <n v="72401"/>
    <x v="0"/>
    <s v="OFF-PA-10001357"/>
    <x v="1"/>
    <x v="10"/>
    <x v="1041"/>
    <x v="5982"/>
    <n v="5"/>
    <n v="0"/>
    <x v="7312"/>
    <x v="0"/>
    <x v="0"/>
    <n v="1"/>
    <n v="6.25E-2"/>
  </r>
  <r>
    <x v="9602"/>
    <s v="CA-2016-130155"/>
    <x v="946"/>
    <d v="2016-05-22T00:00:00"/>
    <s v="First Class"/>
    <s v="TD-20995"/>
    <x v="143"/>
    <x v="0"/>
    <x v="0"/>
    <s v="Virginia Beach"/>
    <x v="17"/>
    <n v="23464"/>
    <x v="0"/>
    <s v="OFF-SU-10004737"/>
    <x v="1"/>
    <x v="14"/>
    <x v="1713"/>
    <x v="5983"/>
    <n v="5"/>
    <n v="0"/>
    <x v="7313"/>
    <x v="0"/>
    <x v="0"/>
    <n v="1"/>
    <n v="6.25E-2"/>
  </r>
  <r>
    <x v="9603"/>
    <s v="CA-2018-129861"/>
    <x v="26"/>
    <d v="2018-06-23T00:00:00"/>
    <s v="Standard Class"/>
    <s v="DM-13345"/>
    <x v="664"/>
    <x v="1"/>
    <x v="0"/>
    <s v="Rochester"/>
    <x v="15"/>
    <n v="14609"/>
    <x v="3"/>
    <s v="FUR-TA-10003715"/>
    <x v="0"/>
    <x v="3"/>
    <x v="1012"/>
    <x v="5984"/>
    <n v="3"/>
    <n v="0.4"/>
    <x v="7314"/>
    <x v="3"/>
    <x v="0"/>
    <n v="1"/>
    <n v="7.6923076923076927E-2"/>
  </r>
  <r>
    <x v="9604"/>
    <s v="CA-2017-138625"/>
    <x v="121"/>
    <d v="2017-11-05T00:00:00"/>
    <s v="First Class"/>
    <s v="EG-13900"/>
    <x v="283"/>
    <x v="0"/>
    <x v="0"/>
    <s v="Chesapeake"/>
    <x v="17"/>
    <n v="23320"/>
    <x v="0"/>
    <s v="OFF-AP-10003099"/>
    <x v="1"/>
    <x v="9"/>
    <x v="1847"/>
    <x v="5985"/>
    <n v="4"/>
    <n v="0"/>
    <x v="7315"/>
    <x v="0"/>
    <x v="0"/>
    <n v="1"/>
    <n v="0.1111111111111111"/>
  </r>
  <r>
    <x v="9605"/>
    <s v="US-2019-122672"/>
    <x v="259"/>
    <d v="2019-11-09T00:00:00"/>
    <s v="Standard Class"/>
    <s v="HG-14965"/>
    <x v="428"/>
    <x v="1"/>
    <x v="0"/>
    <s v="Lancaster"/>
    <x v="24"/>
    <n v="43130"/>
    <x v="3"/>
    <s v="TEC-AC-10002323"/>
    <x v="2"/>
    <x v="11"/>
    <x v="177"/>
    <x v="5986"/>
    <n v="4"/>
    <n v="0.2"/>
    <x v="5485"/>
    <x v="3"/>
    <x v="0"/>
    <n v="0.5"/>
    <n v="5.8823529411764705E-2"/>
  </r>
  <r>
    <x v="9606"/>
    <s v="US-2019-122672"/>
    <x v="259"/>
    <d v="2019-11-09T00:00:00"/>
    <s v="Standard Class"/>
    <s v="HG-14965"/>
    <x v="428"/>
    <x v="1"/>
    <x v="0"/>
    <s v="Lancaster"/>
    <x v="24"/>
    <n v="43130"/>
    <x v="3"/>
    <s v="OFF-ST-10002344"/>
    <x v="1"/>
    <x v="4"/>
    <x v="865"/>
    <x v="4934"/>
    <n v="3"/>
    <n v="0.2"/>
    <x v="7316"/>
    <x v="3"/>
    <x v="0"/>
    <n v="0.5"/>
    <n v="5.8823529411764705E-2"/>
  </r>
  <r>
    <x v="9607"/>
    <s v="CA-2019-117128"/>
    <x v="256"/>
    <d v="2019-12-08T00:00:00"/>
    <s v="Second Class"/>
    <s v="BF-11080"/>
    <x v="569"/>
    <x v="0"/>
    <x v="0"/>
    <s v="New York City"/>
    <x v="15"/>
    <n v="10024"/>
    <x v="3"/>
    <s v="OFF-PA-10000007"/>
    <x v="1"/>
    <x v="10"/>
    <x v="1540"/>
    <x v="5987"/>
    <n v="6"/>
    <n v="0"/>
    <x v="354"/>
    <x v="3"/>
    <x v="0"/>
    <n v="0.5"/>
    <n v="0.16666666666666666"/>
  </r>
  <r>
    <x v="9608"/>
    <s v="CA-2019-117128"/>
    <x v="256"/>
    <d v="2019-12-08T00:00:00"/>
    <s v="Second Class"/>
    <s v="BF-11080"/>
    <x v="569"/>
    <x v="0"/>
    <x v="0"/>
    <s v="New York City"/>
    <x v="15"/>
    <n v="10024"/>
    <x v="3"/>
    <s v="OFF-LA-10000248"/>
    <x v="1"/>
    <x v="2"/>
    <x v="1221"/>
    <x v="469"/>
    <n v="3"/>
    <n v="0"/>
    <x v="5458"/>
    <x v="3"/>
    <x v="0"/>
    <n v="0.5"/>
    <n v="0.16666666666666666"/>
  </r>
  <r>
    <x v="9609"/>
    <s v="CA-2018-130638"/>
    <x v="458"/>
    <d v="2018-05-19T00:00:00"/>
    <s v="Second Class"/>
    <s v="SC-20095"/>
    <x v="183"/>
    <x v="0"/>
    <x v="0"/>
    <s v="Los Angeles"/>
    <x v="1"/>
    <n v="90045"/>
    <x v="1"/>
    <s v="FUR-FU-10002116"/>
    <x v="0"/>
    <x v="5"/>
    <x v="1440"/>
    <x v="5988"/>
    <n v="4"/>
    <n v="0"/>
    <x v="7317"/>
    <x v="1"/>
    <x v="1"/>
    <n v="0.5"/>
    <n v="4.5454545454545456E-2"/>
  </r>
  <r>
    <x v="9610"/>
    <s v="CA-2018-130638"/>
    <x v="458"/>
    <d v="2018-05-19T00:00:00"/>
    <s v="Second Class"/>
    <s v="SC-20095"/>
    <x v="183"/>
    <x v="0"/>
    <x v="0"/>
    <s v="Los Angeles"/>
    <x v="1"/>
    <n v="90045"/>
    <x v="1"/>
    <s v="OFF-LA-10002195"/>
    <x v="1"/>
    <x v="2"/>
    <x v="1028"/>
    <x v="1806"/>
    <n v="9"/>
    <n v="0"/>
    <x v="1934"/>
    <x v="1"/>
    <x v="1"/>
    <n v="0.5"/>
    <n v="4.5454545454545456E-2"/>
  </r>
  <r>
    <x v="9611"/>
    <s v="CA-2019-144365"/>
    <x v="1200"/>
    <d v="2019-10-30T00:00:00"/>
    <s v="Standard Class"/>
    <s v="CS-11950"/>
    <x v="229"/>
    <x v="0"/>
    <x v="0"/>
    <s v="Jackson"/>
    <x v="35"/>
    <n v="39212"/>
    <x v="0"/>
    <s v="OFF-FA-10000735"/>
    <x v="1"/>
    <x v="13"/>
    <x v="128"/>
    <x v="2643"/>
    <n v="4"/>
    <n v="0"/>
    <x v="2961"/>
    <x v="0"/>
    <x v="0"/>
    <n v="1"/>
    <n v="4.5454545454545456E-2"/>
  </r>
  <r>
    <x v="9612"/>
    <s v="CA-2018-110086"/>
    <x v="31"/>
    <d v="2018-09-22T00:00:00"/>
    <s v="Standard Class"/>
    <s v="BD-11320"/>
    <x v="217"/>
    <x v="0"/>
    <x v="0"/>
    <s v="Woodland"/>
    <x v="1"/>
    <n v="95695"/>
    <x v="1"/>
    <s v="TEC-PH-10001299"/>
    <x v="2"/>
    <x v="7"/>
    <x v="1489"/>
    <x v="2562"/>
    <n v="2"/>
    <n v="0.2"/>
    <x v="2810"/>
    <x v="1"/>
    <x v="0"/>
    <n v="1"/>
    <n v="5.2631578947368418E-2"/>
  </r>
  <r>
    <x v="9613"/>
    <s v="CA-2016-128524"/>
    <x v="7"/>
    <d v="2016-11-13T00:00:00"/>
    <s v="First Class"/>
    <s v="MZ-17515"/>
    <x v="89"/>
    <x v="1"/>
    <x v="0"/>
    <s v="Seattle"/>
    <x v="4"/>
    <n v="98115"/>
    <x v="1"/>
    <s v="OFF-AP-10002892"/>
    <x v="1"/>
    <x v="9"/>
    <x v="9"/>
    <x v="5989"/>
    <n v="1"/>
    <n v="0"/>
    <x v="7318"/>
    <x v="1"/>
    <x v="0"/>
    <n v="0.33333333333333331"/>
    <n v="0.1"/>
  </r>
  <r>
    <x v="9614"/>
    <s v="CA-2016-128524"/>
    <x v="7"/>
    <d v="2016-11-13T00:00:00"/>
    <s v="First Class"/>
    <s v="MZ-17515"/>
    <x v="89"/>
    <x v="1"/>
    <x v="0"/>
    <s v="Seattle"/>
    <x v="4"/>
    <n v="98115"/>
    <x v="1"/>
    <s v="TEC-AC-10002718"/>
    <x v="2"/>
    <x v="11"/>
    <x v="1192"/>
    <x v="5990"/>
    <n v="7"/>
    <n v="0"/>
    <x v="7319"/>
    <x v="1"/>
    <x v="0"/>
    <n v="0.33333333333333331"/>
    <n v="0.1"/>
  </r>
  <r>
    <x v="9615"/>
    <s v="CA-2016-128524"/>
    <x v="7"/>
    <d v="2016-11-13T00:00:00"/>
    <s v="First Class"/>
    <s v="MZ-17515"/>
    <x v="89"/>
    <x v="1"/>
    <x v="0"/>
    <s v="Seattle"/>
    <x v="4"/>
    <n v="98115"/>
    <x v="1"/>
    <s v="OFF-BI-10003527"/>
    <x v="1"/>
    <x v="8"/>
    <x v="451"/>
    <x v="5991"/>
    <n v="2"/>
    <n v="0.2"/>
    <x v="7320"/>
    <x v="1"/>
    <x v="0"/>
    <n v="0.33333333333333331"/>
    <n v="0.1"/>
  </r>
  <r>
    <x v="9616"/>
    <s v="CA-2018-140256"/>
    <x v="250"/>
    <d v="2018-08-29T00:00:00"/>
    <s v="Standard Class"/>
    <s v="PW-19030"/>
    <x v="463"/>
    <x v="1"/>
    <x v="0"/>
    <s v="Los Angeles"/>
    <x v="1"/>
    <n v="90049"/>
    <x v="1"/>
    <s v="OFF-AR-10002255"/>
    <x v="1"/>
    <x v="6"/>
    <x v="822"/>
    <x v="1784"/>
    <n v="2"/>
    <n v="0"/>
    <x v="6613"/>
    <x v="1"/>
    <x v="0"/>
    <n v="1"/>
    <n v="7.6923076923076927E-2"/>
  </r>
  <r>
    <x v="9617"/>
    <s v="CA-2019-160633"/>
    <x v="673"/>
    <d v="2019-11-21T00:00:00"/>
    <s v="Standard Class"/>
    <s v="BS-11380"/>
    <x v="510"/>
    <x v="1"/>
    <x v="0"/>
    <s v="Bowling Green"/>
    <x v="24"/>
    <n v="43402"/>
    <x v="3"/>
    <s v="TEC-CO-10002095"/>
    <x v="2"/>
    <x v="16"/>
    <x v="615"/>
    <x v="5992"/>
    <n v="3"/>
    <n v="0.4"/>
    <x v="7321"/>
    <x v="3"/>
    <x v="0"/>
    <n v="0.33333333333333331"/>
    <n v="7.6923076923076927E-2"/>
  </r>
  <r>
    <x v="9618"/>
    <s v="CA-2019-160633"/>
    <x v="673"/>
    <d v="2019-11-21T00:00:00"/>
    <s v="Standard Class"/>
    <s v="BS-11380"/>
    <x v="510"/>
    <x v="1"/>
    <x v="0"/>
    <s v="Bowling Green"/>
    <x v="24"/>
    <n v="43402"/>
    <x v="3"/>
    <s v="OFF-AR-10004022"/>
    <x v="1"/>
    <x v="6"/>
    <x v="907"/>
    <x v="1146"/>
    <n v="3"/>
    <n v="0.2"/>
    <x v="1188"/>
    <x v="3"/>
    <x v="0"/>
    <n v="0.33333333333333331"/>
    <n v="7.6923076923076927E-2"/>
  </r>
  <r>
    <x v="9619"/>
    <s v="CA-2019-160633"/>
    <x v="673"/>
    <d v="2019-11-21T00:00:00"/>
    <s v="Standard Class"/>
    <s v="BS-11380"/>
    <x v="510"/>
    <x v="1"/>
    <x v="0"/>
    <s v="Bowling Green"/>
    <x v="24"/>
    <n v="43402"/>
    <x v="3"/>
    <s v="TEC-AC-10002335"/>
    <x v="2"/>
    <x v="11"/>
    <x v="343"/>
    <x v="4089"/>
    <n v="5"/>
    <n v="0.2"/>
    <x v="7322"/>
    <x v="3"/>
    <x v="0"/>
    <n v="0.33333333333333331"/>
    <n v="7.6923076923076927E-2"/>
  </r>
  <r>
    <x v="9620"/>
    <s v="CA-2016-115133"/>
    <x v="467"/>
    <d v="2016-09-30T00:00:00"/>
    <s v="Standard Class"/>
    <s v="DA-13450"/>
    <x v="526"/>
    <x v="2"/>
    <x v="0"/>
    <s v="Lancaster"/>
    <x v="24"/>
    <n v="43130"/>
    <x v="3"/>
    <s v="OFF-AP-10001634"/>
    <x v="1"/>
    <x v="9"/>
    <x v="1799"/>
    <x v="5993"/>
    <n v="6"/>
    <n v="0.2"/>
    <x v="7323"/>
    <x v="3"/>
    <x v="0"/>
    <n v="0.33333333333333331"/>
    <n v="0.125"/>
  </r>
  <r>
    <x v="9621"/>
    <s v="CA-2016-115133"/>
    <x v="467"/>
    <d v="2016-09-30T00:00:00"/>
    <s v="Standard Class"/>
    <s v="DA-13450"/>
    <x v="526"/>
    <x v="2"/>
    <x v="0"/>
    <s v="Lancaster"/>
    <x v="24"/>
    <n v="43130"/>
    <x v="3"/>
    <s v="TEC-AC-10002370"/>
    <x v="2"/>
    <x v="11"/>
    <x v="1825"/>
    <x v="5994"/>
    <n v="2"/>
    <n v="0.2"/>
    <x v="7324"/>
    <x v="3"/>
    <x v="0"/>
    <n v="0.33333333333333331"/>
    <n v="0.125"/>
  </r>
  <r>
    <x v="9622"/>
    <s v="CA-2016-115133"/>
    <x v="467"/>
    <d v="2016-09-30T00:00:00"/>
    <s v="Standard Class"/>
    <s v="DA-13450"/>
    <x v="526"/>
    <x v="2"/>
    <x v="0"/>
    <s v="Lancaster"/>
    <x v="24"/>
    <n v="43130"/>
    <x v="3"/>
    <s v="OFF-PA-10000174"/>
    <x v="1"/>
    <x v="10"/>
    <x v="1524"/>
    <x v="2731"/>
    <n v="4"/>
    <n v="0.2"/>
    <x v="3024"/>
    <x v="3"/>
    <x v="0"/>
    <n v="0.33333333333333331"/>
    <n v="0.125"/>
  </r>
  <r>
    <x v="9623"/>
    <s v="CA-2019-137449"/>
    <x v="222"/>
    <d v="2019-06-30T00:00:00"/>
    <s v="First Class"/>
    <s v="ME-17725"/>
    <x v="250"/>
    <x v="0"/>
    <x v="0"/>
    <s v="Dallas"/>
    <x v="5"/>
    <n v="75220"/>
    <x v="2"/>
    <s v="OFF-AP-10000240"/>
    <x v="1"/>
    <x v="9"/>
    <x v="650"/>
    <x v="5995"/>
    <n v="2"/>
    <n v="0.8"/>
    <x v="7325"/>
    <x v="2"/>
    <x v="0"/>
    <n v="0.33333333333333331"/>
    <n v="7.6923076923076927E-2"/>
  </r>
  <r>
    <x v="9624"/>
    <s v="CA-2019-137449"/>
    <x v="222"/>
    <d v="2019-06-30T00:00:00"/>
    <s v="First Class"/>
    <s v="ME-17725"/>
    <x v="250"/>
    <x v="0"/>
    <x v="0"/>
    <s v="Dallas"/>
    <x v="5"/>
    <n v="75220"/>
    <x v="2"/>
    <s v="FUR-TA-10002855"/>
    <x v="0"/>
    <x v="3"/>
    <x v="1198"/>
    <x v="5996"/>
    <n v="3"/>
    <n v="0.3"/>
    <x v="7326"/>
    <x v="2"/>
    <x v="0"/>
    <n v="0.33333333333333331"/>
    <n v="7.6923076923076927E-2"/>
  </r>
  <r>
    <x v="9625"/>
    <s v="CA-2019-137449"/>
    <x v="222"/>
    <d v="2019-06-30T00:00:00"/>
    <s v="First Class"/>
    <s v="ME-17725"/>
    <x v="250"/>
    <x v="0"/>
    <x v="0"/>
    <s v="Dallas"/>
    <x v="5"/>
    <n v="75220"/>
    <x v="2"/>
    <s v="FUR-BO-10000780"/>
    <x v="0"/>
    <x v="0"/>
    <x v="1318"/>
    <x v="5997"/>
    <n v="3"/>
    <n v="0.32"/>
    <x v="7327"/>
    <x v="2"/>
    <x v="0"/>
    <n v="0.33333333333333331"/>
    <n v="7.6923076923076927E-2"/>
  </r>
  <r>
    <x v="9626"/>
    <s v="CA-2019-103520"/>
    <x v="397"/>
    <d v="2019-09-25T00:00:00"/>
    <s v="First Class"/>
    <s v="MH-17785"/>
    <x v="186"/>
    <x v="1"/>
    <x v="0"/>
    <s v="Lubbock"/>
    <x v="5"/>
    <n v="79424"/>
    <x v="2"/>
    <s v="OFF-PA-10001846"/>
    <x v="1"/>
    <x v="10"/>
    <x v="1816"/>
    <x v="4766"/>
    <n v="2"/>
    <n v="0.2"/>
    <x v="5674"/>
    <x v="2"/>
    <x v="0"/>
    <n v="1"/>
    <n v="9.0909090909090912E-2"/>
  </r>
  <r>
    <x v="9627"/>
    <s v="CA-2016-139283"/>
    <x v="533"/>
    <d v="2016-11-27T00:00:00"/>
    <s v="Standard Class"/>
    <s v="BT-11440"/>
    <x v="590"/>
    <x v="0"/>
    <x v="0"/>
    <s v="Detroit"/>
    <x v="12"/>
    <n v="48227"/>
    <x v="2"/>
    <s v="OFF-BI-10002049"/>
    <x v="1"/>
    <x v="8"/>
    <x v="765"/>
    <x v="1865"/>
    <n v="3"/>
    <n v="0"/>
    <x v="7328"/>
    <x v="2"/>
    <x v="0"/>
    <n v="1"/>
    <n v="0.14285714285714285"/>
  </r>
  <r>
    <x v="9628"/>
    <s v="CA-2016-118192"/>
    <x v="286"/>
    <d v="2016-01-18T00:00:00"/>
    <s v="Standard Class"/>
    <s v="MM-17920"/>
    <x v="462"/>
    <x v="0"/>
    <x v="0"/>
    <s v="Newark"/>
    <x v="24"/>
    <n v="43055"/>
    <x v="3"/>
    <s v="OFF-PA-10002947"/>
    <x v="1"/>
    <x v="10"/>
    <x v="710"/>
    <x v="5577"/>
    <n v="7"/>
    <n v="0.2"/>
    <x v="6766"/>
    <x v="3"/>
    <x v="0"/>
    <n v="0.5"/>
    <n v="6.25E-2"/>
  </r>
  <r>
    <x v="9629"/>
    <s v="CA-2016-118192"/>
    <x v="286"/>
    <d v="2016-01-18T00:00:00"/>
    <s v="Standard Class"/>
    <s v="MM-17920"/>
    <x v="462"/>
    <x v="0"/>
    <x v="0"/>
    <s v="Newark"/>
    <x v="24"/>
    <n v="43055"/>
    <x v="3"/>
    <s v="OFF-BI-10003476"/>
    <x v="1"/>
    <x v="8"/>
    <x v="1535"/>
    <x v="5998"/>
    <n v="2"/>
    <n v="0.7"/>
    <x v="7329"/>
    <x v="3"/>
    <x v="0"/>
    <n v="0.5"/>
    <n v="6.25E-2"/>
  </r>
  <r>
    <x v="9630"/>
    <s v="CA-2018-168844"/>
    <x v="1206"/>
    <d v="2018-06-06T00:00:00"/>
    <s v="Standard Class"/>
    <s v="NM-18520"/>
    <x v="392"/>
    <x v="0"/>
    <x v="0"/>
    <s v="New York City"/>
    <x v="15"/>
    <n v="10011"/>
    <x v="3"/>
    <s v="OFF-BI-10002609"/>
    <x v="1"/>
    <x v="8"/>
    <x v="98"/>
    <x v="489"/>
    <n v="3"/>
    <n v="0.2"/>
    <x v="7330"/>
    <x v="3"/>
    <x v="0"/>
    <n v="0.5"/>
    <n v="6.6666666666666666E-2"/>
  </r>
  <r>
    <x v="9631"/>
    <s v="CA-2018-168844"/>
    <x v="1206"/>
    <d v="2018-06-06T00:00:00"/>
    <s v="Standard Class"/>
    <s v="NM-18520"/>
    <x v="392"/>
    <x v="0"/>
    <x v="0"/>
    <s v="New York City"/>
    <x v="15"/>
    <n v="10011"/>
    <x v="3"/>
    <s v="TEC-PH-10003215"/>
    <x v="2"/>
    <x v="7"/>
    <x v="1611"/>
    <x v="5999"/>
    <n v="6"/>
    <n v="0"/>
    <x v="7331"/>
    <x v="3"/>
    <x v="0"/>
    <n v="0.5"/>
    <n v="6.6666666666666666E-2"/>
  </r>
  <r>
    <x v="9632"/>
    <s v="CA-2019-154809"/>
    <x v="778"/>
    <d v="2019-02-17T00:00:00"/>
    <s v="Standard Class"/>
    <s v="MH-17455"/>
    <x v="708"/>
    <x v="0"/>
    <x v="0"/>
    <s v="Minneapolis"/>
    <x v="11"/>
    <n v="55407"/>
    <x v="2"/>
    <s v="OFF-AP-10004785"/>
    <x v="1"/>
    <x v="9"/>
    <x v="1186"/>
    <x v="6000"/>
    <n v="8"/>
    <n v="0"/>
    <x v="7332"/>
    <x v="2"/>
    <x v="0"/>
    <n v="1"/>
    <n v="9.0909090909090912E-2"/>
  </r>
  <r>
    <x v="9633"/>
    <s v="CA-2016-151330"/>
    <x v="1005"/>
    <d v="2016-10-17T00:00:00"/>
    <s v="First Class"/>
    <s v="TC-21295"/>
    <x v="646"/>
    <x v="0"/>
    <x v="0"/>
    <s v="Everett"/>
    <x v="31"/>
    <n v="2149"/>
    <x v="3"/>
    <s v="TEC-AC-10000865"/>
    <x v="2"/>
    <x v="11"/>
    <x v="1005"/>
    <x v="1322"/>
    <n v="3"/>
    <n v="0"/>
    <x v="1378"/>
    <x v="3"/>
    <x v="0"/>
    <n v="0.33333333333333331"/>
    <n v="6.25E-2"/>
  </r>
  <r>
    <x v="9634"/>
    <s v="CA-2016-151330"/>
    <x v="1005"/>
    <d v="2016-10-17T00:00:00"/>
    <s v="First Class"/>
    <s v="TC-21295"/>
    <x v="646"/>
    <x v="0"/>
    <x v="0"/>
    <s v="Everett"/>
    <x v="31"/>
    <n v="2149"/>
    <x v="3"/>
    <s v="OFF-ST-10000615"/>
    <x v="1"/>
    <x v="4"/>
    <x v="75"/>
    <x v="6001"/>
    <n v="7"/>
    <n v="0"/>
    <x v="7333"/>
    <x v="3"/>
    <x v="0"/>
    <n v="0.33333333333333331"/>
    <n v="6.25E-2"/>
  </r>
  <r>
    <x v="9635"/>
    <s v="CA-2016-151330"/>
    <x v="1005"/>
    <d v="2016-10-17T00:00:00"/>
    <s v="First Class"/>
    <s v="TC-21295"/>
    <x v="646"/>
    <x v="0"/>
    <x v="0"/>
    <s v="Everett"/>
    <x v="31"/>
    <n v="2149"/>
    <x v="3"/>
    <s v="FUR-CH-10000749"/>
    <x v="0"/>
    <x v="1"/>
    <x v="1676"/>
    <x v="2356"/>
    <n v="9"/>
    <n v="0"/>
    <x v="7334"/>
    <x v="3"/>
    <x v="0"/>
    <n v="0.33333333333333331"/>
    <n v="6.25E-2"/>
  </r>
  <r>
    <x v="9636"/>
    <s v="CA-2016-124702"/>
    <x v="728"/>
    <d v="2016-11-25T00:00:00"/>
    <s v="Standard Class"/>
    <s v="MH-17785"/>
    <x v="186"/>
    <x v="1"/>
    <x v="0"/>
    <s v="Seattle"/>
    <x v="4"/>
    <n v="98105"/>
    <x v="1"/>
    <s v="FUR-FU-10003553"/>
    <x v="0"/>
    <x v="5"/>
    <x v="568"/>
    <x v="6002"/>
    <n v="2"/>
    <n v="0"/>
    <x v="7335"/>
    <x v="1"/>
    <x v="0"/>
    <n v="0.5"/>
    <n v="9.0909090909090912E-2"/>
  </r>
  <r>
    <x v="9637"/>
    <s v="CA-2016-124702"/>
    <x v="728"/>
    <d v="2016-11-25T00:00:00"/>
    <s v="Standard Class"/>
    <s v="MH-17785"/>
    <x v="186"/>
    <x v="1"/>
    <x v="0"/>
    <s v="Seattle"/>
    <x v="4"/>
    <n v="98105"/>
    <x v="1"/>
    <s v="FUR-TA-10003008"/>
    <x v="0"/>
    <x v="3"/>
    <x v="955"/>
    <x v="6003"/>
    <n v="4"/>
    <n v="0"/>
    <x v="7336"/>
    <x v="1"/>
    <x v="0"/>
    <n v="0.5"/>
    <n v="9.0909090909090912E-2"/>
  </r>
  <r>
    <x v="9638"/>
    <s v="US-2019-125808"/>
    <x v="105"/>
    <d v="2019-11-15T00:00:00"/>
    <s v="Second Class"/>
    <s v="EP-13915"/>
    <x v="212"/>
    <x v="0"/>
    <x v="0"/>
    <s v="Los Angeles"/>
    <x v="1"/>
    <n v="90032"/>
    <x v="1"/>
    <s v="OFF-PA-10001846"/>
    <x v="1"/>
    <x v="10"/>
    <x v="1816"/>
    <x v="1057"/>
    <n v="2"/>
    <n v="0"/>
    <x v="1302"/>
    <x v="1"/>
    <x v="0"/>
    <n v="1"/>
    <n v="3.2258064516129031E-2"/>
  </r>
  <r>
    <x v="9639"/>
    <s v="CA-2017-116638"/>
    <x v="1224"/>
    <d v="2017-01-31T00:00:00"/>
    <s v="Second Class"/>
    <s v="JH-15985"/>
    <x v="98"/>
    <x v="0"/>
    <x v="0"/>
    <s v="Concord"/>
    <x v="3"/>
    <n v="28027"/>
    <x v="0"/>
    <s v="FUR-TA-10000198"/>
    <x v="0"/>
    <x v="3"/>
    <x v="594"/>
    <x v="6004"/>
    <n v="13"/>
    <n v="0.4"/>
    <x v="7337"/>
    <x v="0"/>
    <x v="0"/>
    <n v="1"/>
    <n v="7.1428571428571425E-2"/>
  </r>
  <r>
    <x v="9640"/>
    <s v="CA-2016-104563"/>
    <x v="1009"/>
    <d v="2016-03-12T00:00:00"/>
    <s v="Standard Class"/>
    <s v="CM-12715"/>
    <x v="782"/>
    <x v="1"/>
    <x v="0"/>
    <s v="Seattle"/>
    <x v="4"/>
    <n v="98103"/>
    <x v="1"/>
    <s v="OFF-AR-10000390"/>
    <x v="1"/>
    <x v="6"/>
    <x v="105"/>
    <x v="2809"/>
    <n v="5"/>
    <n v="0"/>
    <x v="3121"/>
    <x v="1"/>
    <x v="0"/>
    <n v="0.25"/>
    <n v="7.6923076923076927E-2"/>
  </r>
  <r>
    <x v="9641"/>
    <s v="CA-2016-104563"/>
    <x v="1009"/>
    <d v="2016-03-12T00:00:00"/>
    <s v="Standard Class"/>
    <s v="CM-12715"/>
    <x v="782"/>
    <x v="1"/>
    <x v="0"/>
    <s v="Seattle"/>
    <x v="4"/>
    <n v="98103"/>
    <x v="1"/>
    <s v="OFF-ST-10000934"/>
    <x v="1"/>
    <x v="4"/>
    <x v="356"/>
    <x v="6005"/>
    <n v="5"/>
    <n v="0"/>
    <x v="232"/>
    <x v="1"/>
    <x v="0"/>
    <n v="0.25"/>
    <n v="7.6923076923076927E-2"/>
  </r>
  <r>
    <x v="9642"/>
    <s v="CA-2016-104563"/>
    <x v="1009"/>
    <d v="2016-03-12T00:00:00"/>
    <s v="Standard Class"/>
    <s v="CM-12715"/>
    <x v="782"/>
    <x v="1"/>
    <x v="0"/>
    <s v="Seattle"/>
    <x v="4"/>
    <n v="98103"/>
    <x v="1"/>
    <s v="FUR-CH-10002780"/>
    <x v="0"/>
    <x v="1"/>
    <x v="1841"/>
    <x v="5404"/>
    <n v="6"/>
    <n v="0.2"/>
    <x v="7338"/>
    <x v="1"/>
    <x v="0"/>
    <n v="0.25"/>
    <n v="7.6923076923076927E-2"/>
  </r>
  <r>
    <x v="9643"/>
    <s v="CA-2016-104563"/>
    <x v="1009"/>
    <d v="2016-03-12T00:00:00"/>
    <s v="Standard Class"/>
    <s v="CM-12715"/>
    <x v="782"/>
    <x v="1"/>
    <x v="0"/>
    <s v="Seattle"/>
    <x v="4"/>
    <n v="98103"/>
    <x v="1"/>
    <s v="FUR-CH-10004495"/>
    <x v="0"/>
    <x v="1"/>
    <x v="1484"/>
    <x v="6006"/>
    <n v="2"/>
    <n v="0.2"/>
    <x v="7339"/>
    <x v="1"/>
    <x v="0"/>
    <n v="0.25"/>
    <n v="7.6923076923076927E-2"/>
  </r>
  <r>
    <x v="9644"/>
    <s v="US-2019-107979"/>
    <x v="110"/>
    <d v="2019-06-13T00:00:00"/>
    <s v="Standard Class"/>
    <s v="FO-14305"/>
    <x v="383"/>
    <x v="0"/>
    <x v="0"/>
    <s v="Glendale"/>
    <x v="16"/>
    <n v="85301"/>
    <x v="1"/>
    <s v="TEC-AC-10002006"/>
    <x v="2"/>
    <x v="11"/>
    <x v="1087"/>
    <x v="6007"/>
    <n v="7"/>
    <n v="0.2"/>
    <x v="7340"/>
    <x v="1"/>
    <x v="0"/>
    <n v="0.33333333333333331"/>
    <n v="6.6666666666666666E-2"/>
  </r>
  <r>
    <x v="9645"/>
    <s v="US-2019-107979"/>
    <x v="110"/>
    <d v="2019-06-13T00:00:00"/>
    <s v="Standard Class"/>
    <s v="FO-14305"/>
    <x v="383"/>
    <x v="0"/>
    <x v="0"/>
    <s v="Glendale"/>
    <x v="16"/>
    <n v="85301"/>
    <x v="1"/>
    <s v="OFF-ST-10002485"/>
    <x v="1"/>
    <x v="4"/>
    <x v="211"/>
    <x v="2083"/>
    <n v="2"/>
    <n v="0.2"/>
    <x v="4313"/>
    <x v="1"/>
    <x v="0"/>
    <n v="0.33333333333333331"/>
    <n v="6.6666666666666666E-2"/>
  </r>
  <r>
    <x v="9646"/>
    <s v="US-2019-107979"/>
    <x v="110"/>
    <d v="2019-06-13T00:00:00"/>
    <s v="Standard Class"/>
    <s v="FO-14305"/>
    <x v="383"/>
    <x v="0"/>
    <x v="0"/>
    <s v="Glendale"/>
    <x v="16"/>
    <n v="85301"/>
    <x v="1"/>
    <s v="OFF-BI-10000778"/>
    <x v="1"/>
    <x v="8"/>
    <x v="261"/>
    <x v="1270"/>
    <n v="2"/>
    <n v="0.7"/>
    <x v="1321"/>
    <x v="1"/>
    <x v="0"/>
    <n v="0.33333333333333331"/>
    <n v="6.6666666666666666E-2"/>
  </r>
  <r>
    <x v="9647"/>
    <s v="CA-2016-150518"/>
    <x v="84"/>
    <d v="2016-11-24T00:00:00"/>
    <s v="Standard Class"/>
    <s v="MW-18220"/>
    <x v="596"/>
    <x v="0"/>
    <x v="0"/>
    <s v="Coon Rapids"/>
    <x v="11"/>
    <n v="55433"/>
    <x v="2"/>
    <s v="OFF-ST-10000877"/>
    <x v="1"/>
    <x v="4"/>
    <x v="1113"/>
    <x v="3552"/>
    <n v="4"/>
    <n v="0"/>
    <x v="4045"/>
    <x v="2"/>
    <x v="0"/>
    <n v="0.5"/>
    <n v="7.1428571428571425E-2"/>
  </r>
  <r>
    <x v="9648"/>
    <s v="CA-2016-150518"/>
    <x v="84"/>
    <d v="2016-11-24T00:00:00"/>
    <s v="Standard Class"/>
    <s v="MW-18220"/>
    <x v="596"/>
    <x v="0"/>
    <x v="0"/>
    <s v="Coon Rapids"/>
    <x v="11"/>
    <n v="55433"/>
    <x v="2"/>
    <s v="TEC-PH-10002103"/>
    <x v="2"/>
    <x v="7"/>
    <x v="539"/>
    <x v="1694"/>
    <n v="3"/>
    <n v="0"/>
    <x v="1795"/>
    <x v="2"/>
    <x v="0"/>
    <n v="0.5"/>
    <n v="7.1428571428571425E-2"/>
  </r>
  <r>
    <x v="9649"/>
    <s v="CA-2018-107104"/>
    <x v="491"/>
    <d v="2018-11-30T00:00:00"/>
    <s v="Standard Class"/>
    <s v="MS-17365"/>
    <x v="333"/>
    <x v="0"/>
    <x v="0"/>
    <s v="Los Angeles"/>
    <x v="1"/>
    <n v="90045"/>
    <x v="1"/>
    <s v="FUR-BO-10002213"/>
    <x v="0"/>
    <x v="0"/>
    <x v="1232"/>
    <x v="6008"/>
    <n v="8"/>
    <n v="0.15"/>
    <x v="7341"/>
    <x v="1"/>
    <x v="0"/>
    <n v="0.25"/>
    <n v="4.1666666666666664E-2"/>
  </r>
  <r>
    <x v="9650"/>
    <s v="CA-2018-107104"/>
    <x v="491"/>
    <d v="2018-11-30T00:00:00"/>
    <s v="Standard Class"/>
    <s v="MS-17365"/>
    <x v="333"/>
    <x v="0"/>
    <x v="0"/>
    <s v="Los Angeles"/>
    <x v="1"/>
    <n v="90045"/>
    <x v="1"/>
    <s v="OFF-AR-10004269"/>
    <x v="1"/>
    <x v="6"/>
    <x v="1550"/>
    <x v="5389"/>
    <n v="9"/>
    <n v="0"/>
    <x v="7342"/>
    <x v="1"/>
    <x v="0"/>
    <n v="0.25"/>
    <n v="4.1666666666666664E-2"/>
  </r>
  <r>
    <x v="9651"/>
    <s v="CA-2018-107104"/>
    <x v="491"/>
    <d v="2018-11-30T00:00:00"/>
    <s v="Standard Class"/>
    <s v="MS-17365"/>
    <x v="333"/>
    <x v="0"/>
    <x v="0"/>
    <s v="Los Angeles"/>
    <x v="1"/>
    <n v="90045"/>
    <x v="1"/>
    <s v="OFF-AP-10000055"/>
    <x v="1"/>
    <x v="9"/>
    <x v="789"/>
    <x v="647"/>
    <n v="2"/>
    <n v="0"/>
    <x v="7343"/>
    <x v="1"/>
    <x v="0"/>
    <n v="0.25"/>
    <n v="4.1666666666666664E-2"/>
  </r>
  <r>
    <x v="9652"/>
    <s v="CA-2018-107104"/>
    <x v="491"/>
    <d v="2018-11-30T00:00:00"/>
    <s v="Standard Class"/>
    <s v="MS-17365"/>
    <x v="333"/>
    <x v="0"/>
    <x v="0"/>
    <s v="Los Angeles"/>
    <x v="1"/>
    <n v="90045"/>
    <x v="1"/>
    <s v="FUR-FU-10002937"/>
    <x v="0"/>
    <x v="5"/>
    <x v="1060"/>
    <x v="1930"/>
    <n v="6"/>
    <n v="0"/>
    <x v="2076"/>
    <x v="1"/>
    <x v="0"/>
    <n v="0.25"/>
    <n v="4.1666666666666664E-2"/>
  </r>
  <r>
    <x v="9653"/>
    <s v="CA-2019-161893"/>
    <x v="205"/>
    <d v="2019-01-27T00:00:00"/>
    <s v="Standard Class"/>
    <s v="HP-14815"/>
    <x v="6"/>
    <x v="2"/>
    <x v="0"/>
    <s v="Tucson"/>
    <x v="16"/>
    <n v="85705"/>
    <x v="1"/>
    <s v="TEC-AC-10001874"/>
    <x v="2"/>
    <x v="11"/>
    <x v="1571"/>
    <x v="916"/>
    <n v="2"/>
    <n v="0.2"/>
    <x v="7344"/>
    <x v="1"/>
    <x v="0"/>
    <n v="0.5"/>
    <n v="0.1"/>
  </r>
  <r>
    <x v="9654"/>
    <s v="CA-2019-161893"/>
    <x v="205"/>
    <d v="2019-01-27T00:00:00"/>
    <s v="Standard Class"/>
    <s v="HP-14815"/>
    <x v="6"/>
    <x v="2"/>
    <x v="0"/>
    <s v="Tucson"/>
    <x v="16"/>
    <n v="85705"/>
    <x v="1"/>
    <s v="OFF-BI-10004506"/>
    <x v="1"/>
    <x v="8"/>
    <x v="1247"/>
    <x v="6009"/>
    <n v="2"/>
    <n v="0.7"/>
    <x v="7345"/>
    <x v="1"/>
    <x v="0"/>
    <n v="0.5"/>
    <n v="0.1"/>
  </r>
  <r>
    <x v="9655"/>
    <s v="CA-2016-156160"/>
    <x v="358"/>
    <d v="2016-09-29T00:00:00"/>
    <s v="Standard Class"/>
    <s v="AS-10090"/>
    <x v="548"/>
    <x v="0"/>
    <x v="0"/>
    <s v="New York City"/>
    <x v="15"/>
    <n v="10035"/>
    <x v="3"/>
    <s v="FUR-FU-10001876"/>
    <x v="0"/>
    <x v="5"/>
    <x v="1403"/>
    <x v="6010"/>
    <n v="3"/>
    <n v="0"/>
    <x v="7346"/>
    <x v="3"/>
    <x v="0"/>
    <n v="0.25"/>
    <n v="0.04"/>
  </r>
  <r>
    <x v="9656"/>
    <s v="CA-2016-156160"/>
    <x v="358"/>
    <d v="2016-09-29T00:00:00"/>
    <s v="Standard Class"/>
    <s v="AS-10090"/>
    <x v="548"/>
    <x v="0"/>
    <x v="0"/>
    <s v="New York City"/>
    <x v="15"/>
    <n v="10035"/>
    <x v="3"/>
    <s v="OFF-BI-10003355"/>
    <x v="1"/>
    <x v="8"/>
    <x v="591"/>
    <x v="2217"/>
    <n v="1"/>
    <n v="0.2"/>
    <x v="2868"/>
    <x v="3"/>
    <x v="0"/>
    <n v="0.25"/>
    <n v="0.04"/>
  </r>
  <r>
    <x v="9657"/>
    <s v="CA-2016-156160"/>
    <x v="358"/>
    <d v="2016-09-29T00:00:00"/>
    <s v="Standard Class"/>
    <s v="AS-10090"/>
    <x v="548"/>
    <x v="0"/>
    <x v="0"/>
    <s v="New York City"/>
    <x v="15"/>
    <n v="10035"/>
    <x v="3"/>
    <s v="OFF-AR-10003876"/>
    <x v="1"/>
    <x v="6"/>
    <x v="1718"/>
    <x v="6011"/>
    <n v="4"/>
    <n v="0"/>
    <x v="7347"/>
    <x v="3"/>
    <x v="0"/>
    <n v="0.25"/>
    <n v="0.04"/>
  </r>
  <r>
    <x v="9658"/>
    <s v="CA-2016-156160"/>
    <x v="358"/>
    <d v="2016-09-29T00:00:00"/>
    <s v="Standard Class"/>
    <s v="AS-10090"/>
    <x v="548"/>
    <x v="0"/>
    <x v="0"/>
    <s v="New York City"/>
    <x v="15"/>
    <n v="10035"/>
    <x v="3"/>
    <s v="FUR-CH-10004983"/>
    <x v="0"/>
    <x v="1"/>
    <x v="1569"/>
    <x v="6012"/>
    <n v="4"/>
    <n v="0.1"/>
    <x v="7348"/>
    <x v="3"/>
    <x v="0"/>
    <n v="0.25"/>
    <n v="0.04"/>
  </r>
  <r>
    <x v="9659"/>
    <s v="CA-2016-100860"/>
    <x v="959"/>
    <d v="2016-03-30T00:00:00"/>
    <s v="Second Class"/>
    <s v="CS-12505"/>
    <x v="473"/>
    <x v="0"/>
    <x v="0"/>
    <s v="Pomona"/>
    <x v="1"/>
    <n v="91767"/>
    <x v="1"/>
    <s v="OFF-LA-10001982"/>
    <x v="1"/>
    <x v="2"/>
    <x v="1538"/>
    <x v="2057"/>
    <n v="5"/>
    <n v="0"/>
    <x v="2215"/>
    <x v="1"/>
    <x v="0"/>
    <n v="1"/>
    <n v="0.1111111111111111"/>
  </r>
  <r>
    <x v="9660"/>
    <s v="CA-2018-160717"/>
    <x v="112"/>
    <d v="2018-06-11T00:00:00"/>
    <s v="Standard Class"/>
    <s v="ME-17320"/>
    <x v="467"/>
    <x v="2"/>
    <x v="0"/>
    <s v="Santa Barbara"/>
    <x v="1"/>
    <n v="93101"/>
    <x v="1"/>
    <s v="TEC-PH-10001459"/>
    <x v="2"/>
    <x v="7"/>
    <x v="1447"/>
    <x v="6013"/>
    <n v="9"/>
    <n v="0.2"/>
    <x v="7349"/>
    <x v="1"/>
    <x v="0"/>
    <n v="0.33333333333333331"/>
    <n v="4.5454545454545456E-2"/>
  </r>
  <r>
    <x v="9661"/>
    <s v="CA-2018-160717"/>
    <x v="112"/>
    <d v="2018-06-11T00:00:00"/>
    <s v="Standard Class"/>
    <s v="ME-17320"/>
    <x v="467"/>
    <x v="2"/>
    <x v="0"/>
    <s v="Santa Barbara"/>
    <x v="1"/>
    <n v="93101"/>
    <x v="1"/>
    <s v="TEC-AC-10002134"/>
    <x v="2"/>
    <x v="11"/>
    <x v="1545"/>
    <x v="1165"/>
    <n v="2"/>
    <n v="0"/>
    <x v="7350"/>
    <x v="1"/>
    <x v="0"/>
    <n v="0.33333333333333331"/>
    <n v="4.5454545454545456E-2"/>
  </r>
  <r>
    <x v="9662"/>
    <s v="CA-2018-160717"/>
    <x v="112"/>
    <d v="2018-06-11T00:00:00"/>
    <s v="Standard Class"/>
    <s v="ME-17320"/>
    <x v="467"/>
    <x v="2"/>
    <x v="0"/>
    <s v="Santa Barbara"/>
    <x v="1"/>
    <n v="93101"/>
    <x v="1"/>
    <s v="TEC-PH-10001760"/>
    <x v="2"/>
    <x v="7"/>
    <x v="257"/>
    <x v="6014"/>
    <n v="3"/>
    <n v="0.2"/>
    <x v="7351"/>
    <x v="1"/>
    <x v="0"/>
    <n v="0.33333333333333331"/>
    <n v="4.5454545454545456E-2"/>
  </r>
  <r>
    <x v="9663"/>
    <s v="CA-2019-132619"/>
    <x v="515"/>
    <d v="2019-09-05T00:00:00"/>
    <s v="Standard Class"/>
    <s v="MS-17770"/>
    <x v="474"/>
    <x v="0"/>
    <x v="0"/>
    <s v="San Francisco"/>
    <x v="1"/>
    <n v="94109"/>
    <x v="1"/>
    <s v="OFF-ST-10001511"/>
    <x v="1"/>
    <x v="4"/>
    <x v="556"/>
    <x v="2714"/>
    <n v="3"/>
    <n v="0"/>
    <x v="3006"/>
    <x v="1"/>
    <x v="0"/>
    <n v="1"/>
    <n v="5.2631578947368418E-2"/>
  </r>
  <r>
    <x v="9664"/>
    <s v="US-2017-120957"/>
    <x v="214"/>
    <d v="2017-12-07T00:00:00"/>
    <s v="Same Day"/>
    <s v="KH-16690"/>
    <x v="120"/>
    <x v="1"/>
    <x v="0"/>
    <s v="Riverside"/>
    <x v="1"/>
    <n v="92503"/>
    <x v="1"/>
    <s v="OFF-PA-10003953"/>
    <x v="1"/>
    <x v="10"/>
    <x v="644"/>
    <x v="91"/>
    <n v="2"/>
    <n v="0"/>
    <x v="91"/>
    <x v="1"/>
    <x v="0"/>
    <n v="1"/>
    <n v="6.6666666666666666E-2"/>
  </r>
  <r>
    <x v="9665"/>
    <s v="CA-2019-157448"/>
    <x v="673"/>
    <d v="2019-11-20T00:00:00"/>
    <s v="Standard Class"/>
    <s v="LC-16885"/>
    <x v="62"/>
    <x v="0"/>
    <x v="0"/>
    <s v="Los Angeles"/>
    <x v="1"/>
    <n v="90049"/>
    <x v="1"/>
    <s v="FUR-FU-10003268"/>
    <x v="0"/>
    <x v="5"/>
    <x v="885"/>
    <x v="5001"/>
    <n v="3"/>
    <n v="0"/>
    <x v="7352"/>
    <x v="1"/>
    <x v="0"/>
    <n v="0.5"/>
    <n v="4.3478260869565216E-2"/>
  </r>
  <r>
    <x v="9666"/>
    <s v="CA-2019-157448"/>
    <x v="673"/>
    <d v="2019-11-20T00:00:00"/>
    <s v="Standard Class"/>
    <s v="LC-16885"/>
    <x v="62"/>
    <x v="0"/>
    <x v="0"/>
    <s v="Los Angeles"/>
    <x v="1"/>
    <n v="90049"/>
    <x v="1"/>
    <s v="FUR-FU-10001847"/>
    <x v="0"/>
    <x v="5"/>
    <x v="1364"/>
    <x v="2162"/>
    <n v="3"/>
    <n v="0"/>
    <x v="2327"/>
    <x v="1"/>
    <x v="0"/>
    <n v="0.5"/>
    <n v="4.3478260869565216E-2"/>
  </r>
  <r>
    <x v="9667"/>
    <s v="CA-2018-126270"/>
    <x v="131"/>
    <d v="2018-04-27T00:00:00"/>
    <s v="Standard Class"/>
    <s v="AF-10870"/>
    <x v="578"/>
    <x v="0"/>
    <x v="0"/>
    <s v="San Clemente"/>
    <x v="1"/>
    <n v="92672"/>
    <x v="1"/>
    <s v="OFF-BI-10002764"/>
    <x v="1"/>
    <x v="8"/>
    <x v="507"/>
    <x v="2314"/>
    <n v="7"/>
    <n v="0.2"/>
    <x v="2506"/>
    <x v="1"/>
    <x v="0"/>
    <n v="0.5"/>
    <n v="6.25E-2"/>
  </r>
  <r>
    <x v="9668"/>
    <s v="CA-2018-126270"/>
    <x v="131"/>
    <d v="2018-04-27T00:00:00"/>
    <s v="Standard Class"/>
    <s v="AF-10870"/>
    <x v="578"/>
    <x v="0"/>
    <x v="0"/>
    <s v="San Clemente"/>
    <x v="1"/>
    <n v="92672"/>
    <x v="1"/>
    <s v="OFF-EN-10004386"/>
    <x v="1"/>
    <x v="12"/>
    <x v="245"/>
    <x v="2941"/>
    <n v="3"/>
    <n v="0"/>
    <x v="4954"/>
    <x v="1"/>
    <x v="0"/>
    <n v="0.5"/>
    <n v="6.25E-2"/>
  </r>
  <r>
    <x v="9669"/>
    <s v="CA-2019-145275"/>
    <x v="459"/>
    <d v="2019-04-06T00:00:00"/>
    <s v="Standard Class"/>
    <s v="AH-10465"/>
    <x v="733"/>
    <x v="0"/>
    <x v="0"/>
    <s v="Decatur"/>
    <x v="19"/>
    <n v="35601"/>
    <x v="0"/>
    <s v="OFF-LA-10001569"/>
    <x v="1"/>
    <x v="2"/>
    <x v="639"/>
    <x v="1830"/>
    <n v="3"/>
    <n v="0"/>
    <x v="2595"/>
    <x v="0"/>
    <x v="0"/>
    <n v="1"/>
    <n v="0.125"/>
  </r>
  <r>
    <x v="9670"/>
    <s v="CA-2017-133396"/>
    <x v="863"/>
    <d v="2017-08-15T00:00:00"/>
    <s v="First Class"/>
    <s v="GK-14620"/>
    <x v="136"/>
    <x v="1"/>
    <x v="0"/>
    <s v="Greensboro"/>
    <x v="3"/>
    <n v="27405"/>
    <x v="0"/>
    <s v="OFF-AR-10001446"/>
    <x v="1"/>
    <x v="6"/>
    <x v="1161"/>
    <x v="6015"/>
    <n v="7"/>
    <n v="0.2"/>
    <x v="7353"/>
    <x v="0"/>
    <x v="0"/>
    <n v="1"/>
    <n v="7.1428571428571425E-2"/>
  </r>
  <r>
    <x v="9671"/>
    <s v="US-2019-140312"/>
    <x v="38"/>
    <d v="2019-11-19T00:00:00"/>
    <s v="Standard Class"/>
    <s v="KL-16645"/>
    <x v="107"/>
    <x v="0"/>
    <x v="0"/>
    <s v="Dublin"/>
    <x v="1"/>
    <n v="94568"/>
    <x v="1"/>
    <s v="TEC-PH-10003442"/>
    <x v="2"/>
    <x v="7"/>
    <x v="888"/>
    <x v="1114"/>
    <n v="5"/>
    <n v="0.2"/>
    <x v="1593"/>
    <x v="1"/>
    <x v="0"/>
    <n v="1"/>
    <n v="3.4482758620689655E-2"/>
  </r>
  <r>
    <x v="9672"/>
    <s v="CA-2018-114867"/>
    <x v="443"/>
    <d v="2018-12-28T00:00:00"/>
    <s v="Standard Class"/>
    <s v="FM-14290"/>
    <x v="86"/>
    <x v="2"/>
    <x v="0"/>
    <s v="Philadelphia"/>
    <x v="9"/>
    <n v="19143"/>
    <x v="3"/>
    <s v="OFF-PA-10000477"/>
    <x v="1"/>
    <x v="10"/>
    <x v="1214"/>
    <x v="892"/>
    <n v="2"/>
    <n v="0.2"/>
    <x v="2055"/>
    <x v="3"/>
    <x v="0"/>
    <n v="0.5"/>
    <n v="0.05"/>
  </r>
  <r>
    <x v="9673"/>
    <s v="CA-2018-114867"/>
    <x v="443"/>
    <d v="2018-12-28T00:00:00"/>
    <s v="Standard Class"/>
    <s v="FM-14290"/>
    <x v="86"/>
    <x v="2"/>
    <x v="0"/>
    <s v="Philadelphia"/>
    <x v="9"/>
    <n v="19143"/>
    <x v="3"/>
    <s v="TEC-PH-10002645"/>
    <x v="2"/>
    <x v="7"/>
    <x v="1848"/>
    <x v="6016"/>
    <n v="5"/>
    <n v="0.4"/>
    <x v="7354"/>
    <x v="3"/>
    <x v="0"/>
    <n v="0.5"/>
    <n v="0.05"/>
  </r>
  <r>
    <x v="9674"/>
    <s v="US-2016-164644"/>
    <x v="192"/>
    <d v="2016-07-24T00:00:00"/>
    <s v="Second Class"/>
    <s v="JL-15850"/>
    <x v="139"/>
    <x v="0"/>
    <x v="0"/>
    <s v="Houston"/>
    <x v="5"/>
    <n v="77095"/>
    <x v="2"/>
    <s v="OFF-ST-10003123"/>
    <x v="1"/>
    <x v="4"/>
    <x v="1277"/>
    <x v="6017"/>
    <n v="1"/>
    <n v="0.2"/>
    <x v="7355"/>
    <x v="2"/>
    <x v="0"/>
    <n v="1"/>
    <n v="9.0909090909090912E-2"/>
  </r>
  <r>
    <x v="9675"/>
    <s v="CA-2018-137393"/>
    <x v="715"/>
    <d v="2018-05-10T00:00:00"/>
    <s v="Standard Class"/>
    <s v="GM-14500"/>
    <x v="421"/>
    <x v="0"/>
    <x v="0"/>
    <s v="Bakersfield"/>
    <x v="1"/>
    <n v="93309"/>
    <x v="1"/>
    <s v="FUR-FU-10001617"/>
    <x v="0"/>
    <x v="5"/>
    <x v="1150"/>
    <x v="2416"/>
    <n v="4"/>
    <n v="0"/>
    <x v="7356"/>
    <x v="1"/>
    <x v="0"/>
    <n v="1"/>
    <n v="7.6923076923076927E-2"/>
  </r>
  <r>
    <x v="9676"/>
    <s v="US-2016-120175"/>
    <x v="683"/>
    <d v="2016-12-03T00:00:00"/>
    <s v="Standard Class"/>
    <s v="MC-17635"/>
    <x v="637"/>
    <x v="1"/>
    <x v="0"/>
    <s v="Richmond"/>
    <x v="14"/>
    <n v="47374"/>
    <x v="2"/>
    <s v="OFF-EN-10003862"/>
    <x v="1"/>
    <x v="12"/>
    <x v="760"/>
    <x v="6018"/>
    <n v="6"/>
    <n v="0"/>
    <x v="7357"/>
    <x v="2"/>
    <x v="0"/>
    <n v="1"/>
    <n v="0.125"/>
  </r>
  <r>
    <x v="9677"/>
    <s v="CA-2018-144785"/>
    <x v="724"/>
    <d v="2018-04-23T00:00:00"/>
    <s v="Standard Class"/>
    <s v="CS-12490"/>
    <x v="703"/>
    <x v="1"/>
    <x v="0"/>
    <s v="New York City"/>
    <x v="15"/>
    <n v="10009"/>
    <x v="3"/>
    <s v="OFF-AR-10001573"/>
    <x v="1"/>
    <x v="6"/>
    <x v="373"/>
    <x v="4562"/>
    <n v="3"/>
    <n v="0"/>
    <x v="5392"/>
    <x v="3"/>
    <x v="0"/>
    <n v="0.5"/>
    <n v="0.1111111111111111"/>
  </r>
  <r>
    <x v="9678"/>
    <s v="CA-2018-144785"/>
    <x v="724"/>
    <d v="2018-04-23T00:00:00"/>
    <s v="Standard Class"/>
    <s v="CS-12490"/>
    <x v="703"/>
    <x v="1"/>
    <x v="0"/>
    <s v="New York City"/>
    <x v="15"/>
    <n v="10009"/>
    <x v="3"/>
    <s v="OFF-SU-10004290"/>
    <x v="1"/>
    <x v="14"/>
    <x v="1827"/>
    <x v="6019"/>
    <n v="1"/>
    <n v="0"/>
    <x v="7358"/>
    <x v="3"/>
    <x v="0"/>
    <n v="0.5"/>
    <n v="0.1111111111111111"/>
  </r>
  <r>
    <x v="9679"/>
    <s v="CA-2017-130113"/>
    <x v="17"/>
    <d v="2017-12-31T00:00:00"/>
    <s v="Standard Class"/>
    <s v="AH-10030"/>
    <x v="692"/>
    <x v="1"/>
    <x v="0"/>
    <s v="San Francisco"/>
    <x v="1"/>
    <n v="94122"/>
    <x v="1"/>
    <s v="OFF-ST-10000046"/>
    <x v="1"/>
    <x v="4"/>
    <x v="764"/>
    <x v="2144"/>
    <n v="2"/>
    <n v="0"/>
    <x v="2310"/>
    <x v="1"/>
    <x v="0"/>
    <n v="0.5"/>
    <n v="9.0909090909090912E-2"/>
  </r>
  <r>
    <x v="9680"/>
    <s v="CA-2017-130113"/>
    <x v="17"/>
    <d v="2017-12-31T00:00:00"/>
    <s v="Standard Class"/>
    <s v="AH-10030"/>
    <x v="692"/>
    <x v="1"/>
    <x v="0"/>
    <s v="San Francisco"/>
    <x v="1"/>
    <n v="94122"/>
    <x v="1"/>
    <s v="TEC-PH-10003505"/>
    <x v="2"/>
    <x v="7"/>
    <x v="910"/>
    <x v="6020"/>
    <n v="9"/>
    <n v="0.2"/>
    <x v="7359"/>
    <x v="1"/>
    <x v="0"/>
    <n v="0.5"/>
    <n v="9.0909090909090912E-2"/>
  </r>
  <r>
    <x v="9681"/>
    <s v="CA-2019-122770"/>
    <x v="1096"/>
    <d v="2019-12-18T00:00:00"/>
    <s v="Standard Class"/>
    <s v="EP-13915"/>
    <x v="212"/>
    <x v="0"/>
    <x v="0"/>
    <s v="San Francisco"/>
    <x v="1"/>
    <n v="94122"/>
    <x v="1"/>
    <s v="OFF-LA-10004559"/>
    <x v="1"/>
    <x v="2"/>
    <x v="1349"/>
    <x v="880"/>
    <n v="3"/>
    <n v="0"/>
    <x v="913"/>
    <x v="1"/>
    <x v="0"/>
    <n v="0.25"/>
    <n v="3.2258064516129031E-2"/>
  </r>
  <r>
    <x v="9682"/>
    <s v="CA-2019-122770"/>
    <x v="1096"/>
    <d v="2019-12-18T00:00:00"/>
    <s v="Standard Class"/>
    <s v="EP-13915"/>
    <x v="212"/>
    <x v="0"/>
    <x v="0"/>
    <s v="San Francisco"/>
    <x v="1"/>
    <n v="94122"/>
    <x v="1"/>
    <s v="OFF-PA-10003172"/>
    <x v="1"/>
    <x v="10"/>
    <x v="854"/>
    <x v="789"/>
    <n v="6"/>
    <n v="0"/>
    <x v="814"/>
    <x v="1"/>
    <x v="0"/>
    <n v="0.25"/>
    <n v="3.2258064516129031E-2"/>
  </r>
  <r>
    <x v="9683"/>
    <s v="CA-2019-122770"/>
    <x v="1096"/>
    <d v="2019-12-18T00:00:00"/>
    <s v="Standard Class"/>
    <s v="EP-13915"/>
    <x v="212"/>
    <x v="0"/>
    <x v="0"/>
    <s v="San Francisco"/>
    <x v="1"/>
    <n v="94122"/>
    <x v="1"/>
    <s v="FUR-FU-10001473"/>
    <x v="0"/>
    <x v="5"/>
    <x v="1253"/>
    <x v="6021"/>
    <n v="8"/>
    <n v="0"/>
    <x v="7360"/>
    <x v="1"/>
    <x v="0"/>
    <n v="0.25"/>
    <n v="3.2258064516129031E-2"/>
  </r>
  <r>
    <x v="9684"/>
    <s v="CA-2019-122770"/>
    <x v="1096"/>
    <d v="2019-12-18T00:00:00"/>
    <s v="Standard Class"/>
    <s v="EP-13915"/>
    <x v="212"/>
    <x v="0"/>
    <x v="0"/>
    <s v="San Francisco"/>
    <x v="1"/>
    <n v="94122"/>
    <x v="1"/>
    <s v="OFF-PA-10000232"/>
    <x v="1"/>
    <x v="10"/>
    <x v="1631"/>
    <x v="91"/>
    <n v="2"/>
    <n v="0"/>
    <x v="2056"/>
    <x v="1"/>
    <x v="0"/>
    <n v="0.25"/>
    <n v="3.2258064516129031E-2"/>
  </r>
  <r>
    <x v="9685"/>
    <s v="CA-2019-118668"/>
    <x v="460"/>
    <d v="2019-01-04T00:00:00"/>
    <s v="Second Class"/>
    <s v="FW-14395"/>
    <x v="783"/>
    <x v="1"/>
    <x v="0"/>
    <s v="Los Angeles"/>
    <x v="1"/>
    <n v="90032"/>
    <x v="1"/>
    <s v="TEC-AC-10000682"/>
    <x v="2"/>
    <x v="11"/>
    <x v="1336"/>
    <x v="6022"/>
    <n v="1"/>
    <n v="0"/>
    <x v="7361"/>
    <x v="1"/>
    <x v="0"/>
    <n v="1"/>
    <n v="0.33333333333333331"/>
  </r>
  <r>
    <x v="9686"/>
    <s v="CA-2019-116498"/>
    <x v="1109"/>
    <d v="2019-06-03T00:00:00"/>
    <s v="Standard Class"/>
    <s v="KA-16525"/>
    <x v="567"/>
    <x v="0"/>
    <x v="0"/>
    <s v="San Diego"/>
    <x v="1"/>
    <n v="92037"/>
    <x v="1"/>
    <s v="OFF-AR-10003405"/>
    <x v="1"/>
    <x v="6"/>
    <x v="628"/>
    <x v="1863"/>
    <n v="6"/>
    <n v="0"/>
    <x v="7362"/>
    <x v="1"/>
    <x v="0"/>
    <n v="1"/>
    <n v="9.0909090909090912E-2"/>
  </r>
  <r>
    <x v="9687"/>
    <s v="US-2019-130603"/>
    <x v="1033"/>
    <d v="2019-10-06T00:00:00"/>
    <s v="Standard Class"/>
    <s v="SC-20050"/>
    <x v="337"/>
    <x v="2"/>
    <x v="0"/>
    <s v="Arlington"/>
    <x v="5"/>
    <n v="76017"/>
    <x v="2"/>
    <s v="OFF-BI-10000301"/>
    <x v="1"/>
    <x v="8"/>
    <x v="625"/>
    <x v="6023"/>
    <n v="9"/>
    <n v="0.8"/>
    <x v="7363"/>
    <x v="2"/>
    <x v="0"/>
    <n v="1"/>
    <n v="6.6666666666666666E-2"/>
  </r>
  <r>
    <x v="9688"/>
    <s v="US-2019-135986"/>
    <x v="308"/>
    <d v="2019-06-27T00:00:00"/>
    <s v="Standard Class"/>
    <s v="PG-18895"/>
    <x v="38"/>
    <x v="0"/>
    <x v="0"/>
    <s v="Richmond"/>
    <x v="17"/>
    <n v="23223"/>
    <x v="0"/>
    <s v="OFF-PA-10001534"/>
    <x v="1"/>
    <x v="10"/>
    <x v="1470"/>
    <x v="56"/>
    <n v="5"/>
    <n v="0"/>
    <x v="56"/>
    <x v="0"/>
    <x v="0"/>
    <n v="0.5"/>
    <n v="5.8823529411764705E-2"/>
  </r>
  <r>
    <x v="9689"/>
    <s v="US-2019-135986"/>
    <x v="308"/>
    <d v="2019-06-27T00:00:00"/>
    <s v="Standard Class"/>
    <s v="PG-18895"/>
    <x v="38"/>
    <x v="0"/>
    <x v="0"/>
    <s v="Richmond"/>
    <x v="17"/>
    <n v="23223"/>
    <x v="0"/>
    <s v="TEC-PH-10003691"/>
    <x v="2"/>
    <x v="7"/>
    <x v="1407"/>
    <x v="178"/>
    <n v="4"/>
    <n v="0"/>
    <x v="2082"/>
    <x v="0"/>
    <x v="0"/>
    <n v="0.5"/>
    <n v="5.8823529411764705E-2"/>
  </r>
  <r>
    <x v="9690"/>
    <s v="CA-2019-140536"/>
    <x v="1095"/>
    <d v="2019-04-05T00:00:00"/>
    <s v="First Class"/>
    <s v="TA-21385"/>
    <x v="638"/>
    <x v="2"/>
    <x v="0"/>
    <s v="New York City"/>
    <x v="15"/>
    <n v="10035"/>
    <x v="3"/>
    <s v="OFF-AR-10001545"/>
    <x v="1"/>
    <x v="6"/>
    <x v="820"/>
    <x v="991"/>
    <n v="4"/>
    <n v="0"/>
    <x v="1029"/>
    <x v="3"/>
    <x v="0"/>
    <n v="1"/>
    <n v="0.1"/>
  </r>
  <r>
    <x v="9691"/>
    <s v="CA-2017-130183"/>
    <x v="50"/>
    <d v="2017-11-17T00:00:00"/>
    <s v="Standard Class"/>
    <s v="PO-18850"/>
    <x v="138"/>
    <x v="0"/>
    <x v="0"/>
    <s v="Houston"/>
    <x v="5"/>
    <n v="77041"/>
    <x v="2"/>
    <s v="FUR-BO-10001811"/>
    <x v="0"/>
    <x v="0"/>
    <x v="787"/>
    <x v="6024"/>
    <n v="3"/>
    <n v="0.32"/>
    <x v="7364"/>
    <x v="2"/>
    <x v="0"/>
    <n v="1"/>
    <n v="4.5454545454545456E-2"/>
  </r>
  <r>
    <x v="9692"/>
    <s v="CA-2017-107902"/>
    <x v="834"/>
    <d v="2017-09-02T00:00:00"/>
    <s v="Standard Class"/>
    <s v="SM-20950"/>
    <x v="416"/>
    <x v="1"/>
    <x v="0"/>
    <s v="Fairfield"/>
    <x v="29"/>
    <n v="6824"/>
    <x v="3"/>
    <s v="OFF-ST-10001837"/>
    <x v="1"/>
    <x v="4"/>
    <x v="1340"/>
    <x v="6025"/>
    <n v="11"/>
    <n v="0"/>
    <x v="7365"/>
    <x v="3"/>
    <x v="0"/>
    <n v="1"/>
    <n v="4.5454545454545456E-2"/>
  </r>
  <r>
    <x v="9693"/>
    <s v="CA-2019-130148"/>
    <x v="241"/>
    <d v="2019-09-28T00:00:00"/>
    <s v="Second Class"/>
    <s v="NK-18490"/>
    <x v="71"/>
    <x v="2"/>
    <x v="0"/>
    <s v="San Francisco"/>
    <x v="1"/>
    <n v="94110"/>
    <x v="1"/>
    <s v="OFF-PA-10000551"/>
    <x v="1"/>
    <x v="10"/>
    <x v="1246"/>
    <x v="4747"/>
    <n v="6"/>
    <n v="0"/>
    <x v="7366"/>
    <x v="1"/>
    <x v="0"/>
    <n v="0.5"/>
    <n v="9.0909090909090912E-2"/>
  </r>
  <r>
    <x v="9694"/>
    <s v="CA-2019-130148"/>
    <x v="241"/>
    <d v="2019-09-28T00:00:00"/>
    <s v="Second Class"/>
    <s v="NK-18490"/>
    <x v="71"/>
    <x v="2"/>
    <x v="0"/>
    <s v="San Francisco"/>
    <x v="1"/>
    <n v="94110"/>
    <x v="1"/>
    <s v="OFF-SU-10001574"/>
    <x v="1"/>
    <x v="14"/>
    <x v="503"/>
    <x v="549"/>
    <n v="2"/>
    <n v="0"/>
    <x v="558"/>
    <x v="1"/>
    <x v="0"/>
    <n v="0.5"/>
    <n v="9.0909090909090912E-2"/>
  </r>
  <r>
    <x v="9695"/>
    <s v="US-2018-151260"/>
    <x v="25"/>
    <d v="2018-12-14T00:00:00"/>
    <s v="First Class"/>
    <s v="SC-20695"/>
    <x v="281"/>
    <x v="1"/>
    <x v="0"/>
    <s v="Springfield"/>
    <x v="24"/>
    <n v="45503"/>
    <x v="3"/>
    <s v="OFF-AP-10002892"/>
    <x v="1"/>
    <x v="9"/>
    <x v="9"/>
    <x v="6026"/>
    <n v="4"/>
    <n v="0.2"/>
    <x v="7367"/>
    <x v="3"/>
    <x v="0"/>
    <n v="1"/>
    <n v="7.1428571428571425E-2"/>
  </r>
  <r>
    <x v="9696"/>
    <s v="CA-2016-144281"/>
    <x v="1225"/>
    <d v="2016-06-15T00:00:00"/>
    <s v="Second Class"/>
    <s v="HK-14890"/>
    <x v="96"/>
    <x v="1"/>
    <x v="0"/>
    <s v="Detroit"/>
    <x v="12"/>
    <n v="48234"/>
    <x v="2"/>
    <s v="OFF-LA-10003930"/>
    <x v="1"/>
    <x v="2"/>
    <x v="508"/>
    <x v="4712"/>
    <n v="5"/>
    <n v="0"/>
    <x v="5597"/>
    <x v="2"/>
    <x v="0"/>
    <n v="1"/>
    <n v="6.6666666666666666E-2"/>
  </r>
  <r>
    <x v="9697"/>
    <s v="CA-2018-122511"/>
    <x v="21"/>
    <d v="2018-03-11T00:00:00"/>
    <s v="Same Day"/>
    <s v="BT-11485"/>
    <x v="389"/>
    <x v="2"/>
    <x v="0"/>
    <s v="Philadelphia"/>
    <x v="9"/>
    <n v="19140"/>
    <x v="3"/>
    <s v="FUR-FU-10001037"/>
    <x v="0"/>
    <x v="5"/>
    <x v="1169"/>
    <x v="6027"/>
    <n v="4"/>
    <n v="0.2"/>
    <x v="7368"/>
    <x v="3"/>
    <x v="0"/>
    <n v="1"/>
    <n v="0.33333333333333331"/>
  </r>
  <r>
    <x v="9698"/>
    <s v="CA-2019-154116"/>
    <x v="934"/>
    <d v="2019-12-19T00:00:00"/>
    <s v="Standard Class"/>
    <s v="KM-16660"/>
    <x v="730"/>
    <x v="0"/>
    <x v="0"/>
    <s v="Inglewood"/>
    <x v="1"/>
    <n v="90301"/>
    <x v="1"/>
    <s v="OFF-PA-10004569"/>
    <x v="1"/>
    <x v="10"/>
    <x v="230"/>
    <x v="4861"/>
    <n v="3"/>
    <n v="0"/>
    <x v="5801"/>
    <x v="1"/>
    <x v="0"/>
    <n v="0.33333333333333331"/>
    <n v="0.1111111111111111"/>
  </r>
  <r>
    <x v="9699"/>
    <s v="CA-2019-154116"/>
    <x v="934"/>
    <d v="2019-12-19T00:00:00"/>
    <s v="Standard Class"/>
    <s v="KM-16660"/>
    <x v="730"/>
    <x v="0"/>
    <x v="0"/>
    <s v="Inglewood"/>
    <x v="1"/>
    <n v="90301"/>
    <x v="1"/>
    <s v="OFF-AP-10000027"/>
    <x v="1"/>
    <x v="9"/>
    <x v="1813"/>
    <x v="3287"/>
    <n v="4"/>
    <n v="0"/>
    <x v="7369"/>
    <x v="1"/>
    <x v="0"/>
    <n v="0.33333333333333331"/>
    <n v="0.1111111111111111"/>
  </r>
  <r>
    <x v="9700"/>
    <s v="CA-2019-154116"/>
    <x v="934"/>
    <d v="2019-12-19T00:00:00"/>
    <s v="Standard Class"/>
    <s v="KM-16660"/>
    <x v="730"/>
    <x v="0"/>
    <x v="0"/>
    <s v="Inglewood"/>
    <x v="1"/>
    <n v="90301"/>
    <x v="1"/>
    <s v="TEC-PH-10000675"/>
    <x v="2"/>
    <x v="7"/>
    <x v="1347"/>
    <x v="2103"/>
    <n v="3"/>
    <n v="0.2"/>
    <x v="2267"/>
    <x v="1"/>
    <x v="0"/>
    <n v="0.33333333333333331"/>
    <n v="0.1111111111111111"/>
  </r>
  <r>
    <x v="9701"/>
    <s v="CA-2018-105291"/>
    <x v="859"/>
    <d v="2018-11-04T00:00:00"/>
    <s v="Standard Class"/>
    <s v="SP-20920"/>
    <x v="727"/>
    <x v="0"/>
    <x v="0"/>
    <s v="San Luis Obispo"/>
    <x v="1"/>
    <n v="93405"/>
    <x v="1"/>
    <s v="OFF-FA-10003059"/>
    <x v="1"/>
    <x v="13"/>
    <x v="802"/>
    <x v="3657"/>
    <n v="2"/>
    <n v="0"/>
    <x v="4178"/>
    <x v="1"/>
    <x v="1"/>
    <n v="1"/>
    <n v="7.1428571428571425E-2"/>
  </r>
  <r>
    <x v="9702"/>
    <s v="CA-2019-147032"/>
    <x v="689"/>
    <d v="2019-08-04T00:00:00"/>
    <s v="Standard Class"/>
    <s v="LB-16795"/>
    <x v="697"/>
    <x v="2"/>
    <x v="0"/>
    <s v="Wilmington"/>
    <x v="13"/>
    <n v="19805"/>
    <x v="3"/>
    <s v="OFF-PA-10003256"/>
    <x v="1"/>
    <x v="10"/>
    <x v="96"/>
    <x v="1042"/>
    <n v="1"/>
    <n v="0"/>
    <x v="7370"/>
    <x v="3"/>
    <x v="0"/>
    <n v="0.33333333333333331"/>
    <n v="4.1666666666666664E-2"/>
  </r>
  <r>
    <x v="9703"/>
    <s v="CA-2019-147032"/>
    <x v="689"/>
    <d v="2019-08-04T00:00:00"/>
    <s v="Standard Class"/>
    <s v="LB-16795"/>
    <x v="697"/>
    <x v="2"/>
    <x v="0"/>
    <s v="Wilmington"/>
    <x v="13"/>
    <n v="19805"/>
    <x v="3"/>
    <s v="OFF-BI-10003656"/>
    <x v="1"/>
    <x v="8"/>
    <x v="13"/>
    <x v="6028"/>
    <n v="5"/>
    <n v="0"/>
    <x v="7371"/>
    <x v="3"/>
    <x v="0"/>
    <n v="0.33333333333333331"/>
    <n v="4.1666666666666664E-2"/>
  </r>
  <r>
    <x v="9704"/>
    <s v="CA-2019-147032"/>
    <x v="689"/>
    <d v="2019-08-04T00:00:00"/>
    <s v="Standard Class"/>
    <s v="LB-16795"/>
    <x v="697"/>
    <x v="2"/>
    <x v="0"/>
    <s v="Wilmington"/>
    <x v="13"/>
    <n v="19805"/>
    <x v="3"/>
    <s v="OFF-BI-10002897"/>
    <x v="1"/>
    <x v="8"/>
    <x v="1802"/>
    <x v="6029"/>
    <n v="3"/>
    <n v="0"/>
    <x v="7372"/>
    <x v="3"/>
    <x v="0"/>
    <n v="0.33333333333333331"/>
    <n v="4.1666666666666664E-2"/>
  </r>
  <r>
    <x v="9705"/>
    <s v="CA-2019-125990"/>
    <x v="15"/>
    <d v="2019-10-23T00:00:00"/>
    <s v="Standard Class"/>
    <s v="JS-16030"/>
    <x v="559"/>
    <x v="0"/>
    <x v="0"/>
    <s v="San Francisco"/>
    <x v="1"/>
    <n v="94122"/>
    <x v="1"/>
    <s v="OFF-BI-10004826"/>
    <x v="1"/>
    <x v="8"/>
    <x v="728"/>
    <x v="5524"/>
    <n v="3"/>
    <n v="0.2"/>
    <x v="6693"/>
    <x v="1"/>
    <x v="0"/>
    <n v="1"/>
    <n v="5.5555555555555552E-2"/>
  </r>
  <r>
    <x v="9706"/>
    <s v="CA-2018-161746"/>
    <x v="147"/>
    <d v="2018-10-27T00:00:00"/>
    <s v="Standard Class"/>
    <s v="CS-11950"/>
    <x v="229"/>
    <x v="0"/>
    <x v="0"/>
    <s v="Los Angeles"/>
    <x v="1"/>
    <n v="90045"/>
    <x v="1"/>
    <s v="FUR-CH-10004626"/>
    <x v="0"/>
    <x v="1"/>
    <x v="1706"/>
    <x v="6030"/>
    <n v="3"/>
    <n v="0.2"/>
    <x v="7373"/>
    <x v="1"/>
    <x v="1"/>
    <n v="0.25"/>
    <n v="4.5454545454545456E-2"/>
  </r>
  <r>
    <x v="9707"/>
    <s v="CA-2018-161746"/>
    <x v="147"/>
    <d v="2018-10-27T00:00:00"/>
    <s v="Standard Class"/>
    <s v="CS-11950"/>
    <x v="229"/>
    <x v="0"/>
    <x v="0"/>
    <s v="Los Angeles"/>
    <x v="1"/>
    <n v="90045"/>
    <x v="1"/>
    <s v="OFF-AR-10000390"/>
    <x v="1"/>
    <x v="6"/>
    <x v="105"/>
    <x v="714"/>
    <n v="3"/>
    <n v="0"/>
    <x v="732"/>
    <x v="1"/>
    <x v="1"/>
    <n v="0.25"/>
    <n v="4.5454545454545456E-2"/>
  </r>
  <r>
    <x v="9708"/>
    <s v="CA-2018-161746"/>
    <x v="147"/>
    <d v="2018-10-27T00:00:00"/>
    <s v="Standard Class"/>
    <s v="CS-11950"/>
    <x v="229"/>
    <x v="0"/>
    <x v="0"/>
    <s v="Los Angeles"/>
    <x v="1"/>
    <n v="90045"/>
    <x v="1"/>
    <s v="FUR-FU-10003731"/>
    <x v="0"/>
    <x v="5"/>
    <x v="1602"/>
    <x v="3002"/>
    <n v="2"/>
    <n v="0"/>
    <x v="7374"/>
    <x v="1"/>
    <x v="1"/>
    <n v="0.25"/>
    <n v="4.5454545454545456E-2"/>
  </r>
  <r>
    <x v="9709"/>
    <s v="CA-2018-161746"/>
    <x v="147"/>
    <d v="2018-10-27T00:00:00"/>
    <s v="Standard Class"/>
    <s v="CS-11950"/>
    <x v="229"/>
    <x v="0"/>
    <x v="0"/>
    <s v="Los Angeles"/>
    <x v="1"/>
    <n v="90045"/>
    <x v="1"/>
    <s v="OFF-ST-10002743"/>
    <x v="1"/>
    <x v="4"/>
    <x v="418"/>
    <x v="448"/>
    <n v="3"/>
    <n v="0"/>
    <x v="459"/>
    <x v="1"/>
    <x v="1"/>
    <n v="0.25"/>
    <n v="4.5454545454545456E-2"/>
  </r>
  <r>
    <x v="9710"/>
    <s v="CA-2016-114251"/>
    <x v="1127"/>
    <d v="2016-11-10T00:00:00"/>
    <s v="Standard Class"/>
    <s v="MD-17350"/>
    <x v="198"/>
    <x v="0"/>
    <x v="0"/>
    <s v="Philadelphia"/>
    <x v="9"/>
    <n v="19143"/>
    <x v="3"/>
    <s v="FUR-FU-10001468"/>
    <x v="0"/>
    <x v="5"/>
    <x v="1289"/>
    <x v="6031"/>
    <n v="2"/>
    <n v="0.2"/>
    <x v="7375"/>
    <x v="3"/>
    <x v="0"/>
    <n v="0.2"/>
    <n v="5.8823529411764705E-2"/>
  </r>
  <r>
    <x v="9711"/>
    <s v="CA-2016-114251"/>
    <x v="1127"/>
    <d v="2016-11-10T00:00:00"/>
    <s v="Standard Class"/>
    <s v="MD-17350"/>
    <x v="198"/>
    <x v="0"/>
    <x v="0"/>
    <s v="Philadelphia"/>
    <x v="9"/>
    <n v="19143"/>
    <x v="3"/>
    <s v="OFF-BI-10003684"/>
    <x v="1"/>
    <x v="8"/>
    <x v="714"/>
    <x v="6032"/>
    <n v="2"/>
    <n v="0.7"/>
    <x v="7376"/>
    <x v="3"/>
    <x v="0"/>
    <n v="0.2"/>
    <n v="5.8823529411764705E-2"/>
  </r>
  <r>
    <x v="9712"/>
    <s v="CA-2016-114251"/>
    <x v="1127"/>
    <d v="2016-11-10T00:00:00"/>
    <s v="Standard Class"/>
    <s v="MD-17350"/>
    <x v="198"/>
    <x v="0"/>
    <x v="0"/>
    <s v="Philadelphia"/>
    <x v="9"/>
    <n v="19143"/>
    <x v="3"/>
    <s v="OFF-ST-10003716"/>
    <x v="1"/>
    <x v="4"/>
    <x v="898"/>
    <x v="6033"/>
    <n v="6"/>
    <n v="0.2"/>
    <x v="7377"/>
    <x v="3"/>
    <x v="0"/>
    <n v="0.2"/>
    <n v="5.8823529411764705E-2"/>
  </r>
  <r>
    <x v="9713"/>
    <s v="CA-2016-114251"/>
    <x v="1127"/>
    <d v="2016-11-10T00:00:00"/>
    <s v="Standard Class"/>
    <s v="MD-17350"/>
    <x v="198"/>
    <x v="0"/>
    <x v="0"/>
    <s v="Philadelphia"/>
    <x v="9"/>
    <n v="19143"/>
    <x v="3"/>
    <s v="TEC-AC-10001101"/>
    <x v="2"/>
    <x v="11"/>
    <x v="552"/>
    <x v="5924"/>
    <n v="5"/>
    <n v="0.2"/>
    <x v="7378"/>
    <x v="3"/>
    <x v="0"/>
    <n v="0.2"/>
    <n v="5.8823529411764705E-2"/>
  </r>
  <r>
    <x v="9714"/>
    <s v="CA-2016-114251"/>
    <x v="1127"/>
    <d v="2016-11-10T00:00:00"/>
    <s v="Standard Class"/>
    <s v="MD-17350"/>
    <x v="198"/>
    <x v="0"/>
    <x v="0"/>
    <s v="Philadelphia"/>
    <x v="9"/>
    <n v="19143"/>
    <x v="3"/>
    <s v="TEC-AC-10004864"/>
    <x v="2"/>
    <x v="11"/>
    <x v="1298"/>
    <x v="2860"/>
    <n v="2"/>
    <n v="0.2"/>
    <x v="3180"/>
    <x v="3"/>
    <x v="0"/>
    <n v="0.2"/>
    <n v="5.8823529411764705E-2"/>
  </r>
  <r>
    <x v="9715"/>
    <s v="CA-2018-116379"/>
    <x v="77"/>
    <d v="2018-11-12T00:00:00"/>
    <s v="Standard Class"/>
    <s v="LD-17005"/>
    <x v="436"/>
    <x v="0"/>
    <x v="0"/>
    <s v="San Francisco"/>
    <x v="1"/>
    <n v="94122"/>
    <x v="1"/>
    <s v="OFF-BI-10001543"/>
    <x v="1"/>
    <x v="8"/>
    <x v="380"/>
    <x v="382"/>
    <n v="2"/>
    <n v="0.2"/>
    <x v="7379"/>
    <x v="1"/>
    <x v="0"/>
    <n v="1"/>
    <n v="0.14285714285714285"/>
  </r>
  <r>
    <x v="9716"/>
    <s v="US-2018-144477"/>
    <x v="399"/>
    <d v="2018-08-14T00:00:00"/>
    <s v="Second Class"/>
    <s v="DB-13270"/>
    <x v="489"/>
    <x v="2"/>
    <x v="0"/>
    <s v="Philadelphia"/>
    <x v="9"/>
    <n v="19134"/>
    <x v="3"/>
    <s v="OFF-AR-10000914"/>
    <x v="1"/>
    <x v="6"/>
    <x v="1748"/>
    <x v="6034"/>
    <n v="4"/>
    <n v="0.2"/>
    <x v="7380"/>
    <x v="3"/>
    <x v="0"/>
    <n v="1"/>
    <n v="7.6923076923076927E-2"/>
  </r>
  <r>
    <x v="9717"/>
    <s v="CA-2018-108210"/>
    <x v="198"/>
    <d v="2018-05-31T00:00:00"/>
    <s v="Same Day"/>
    <s v="AT-10735"/>
    <x v="247"/>
    <x v="0"/>
    <x v="0"/>
    <s v="Houston"/>
    <x v="5"/>
    <n v="77041"/>
    <x v="2"/>
    <s v="TEC-PH-10002293"/>
    <x v="2"/>
    <x v="7"/>
    <x v="126"/>
    <x v="1105"/>
    <n v="5"/>
    <n v="0.2"/>
    <x v="7381"/>
    <x v="2"/>
    <x v="0"/>
    <n v="0.5"/>
    <n v="6.25E-2"/>
  </r>
  <r>
    <x v="9718"/>
    <s v="CA-2018-108210"/>
    <x v="198"/>
    <d v="2018-05-31T00:00:00"/>
    <s v="Same Day"/>
    <s v="AT-10735"/>
    <x v="247"/>
    <x v="0"/>
    <x v="0"/>
    <s v="Houston"/>
    <x v="5"/>
    <n v="77041"/>
    <x v="2"/>
    <s v="TEC-AC-10000109"/>
    <x v="2"/>
    <x v="11"/>
    <x v="202"/>
    <x v="1922"/>
    <n v="5"/>
    <n v="0.2"/>
    <x v="7382"/>
    <x v="2"/>
    <x v="0"/>
    <n v="0.5"/>
    <n v="6.25E-2"/>
  </r>
  <r>
    <x v="9719"/>
    <s v="CA-2019-166835"/>
    <x v="105"/>
    <d v="2019-11-14T00:00:00"/>
    <s v="Second Class"/>
    <s v="DK-13375"/>
    <x v="589"/>
    <x v="0"/>
    <x v="0"/>
    <s v="Lancaster"/>
    <x v="9"/>
    <n v="17602"/>
    <x v="3"/>
    <s v="OFF-ST-10002574"/>
    <x v="1"/>
    <x v="4"/>
    <x v="935"/>
    <x v="3167"/>
    <n v="2"/>
    <n v="0.2"/>
    <x v="3562"/>
    <x v="3"/>
    <x v="0"/>
    <n v="1"/>
    <n v="4.3478260869565216E-2"/>
  </r>
  <r>
    <x v="9720"/>
    <s v="CA-2018-119641"/>
    <x v="897"/>
    <d v="2018-09-26T00:00:00"/>
    <s v="Standard Class"/>
    <s v="CS-12250"/>
    <x v="294"/>
    <x v="1"/>
    <x v="0"/>
    <s v="Green Bay"/>
    <x v="6"/>
    <n v="54302"/>
    <x v="2"/>
    <s v="FUR-FU-10002445"/>
    <x v="0"/>
    <x v="5"/>
    <x v="1448"/>
    <x v="1651"/>
    <n v="2"/>
    <n v="0"/>
    <x v="2647"/>
    <x v="2"/>
    <x v="0"/>
    <n v="1"/>
    <n v="3.5714285714285712E-2"/>
  </r>
  <r>
    <x v="9721"/>
    <s v="CA-2018-105781"/>
    <x v="595"/>
    <d v="2018-02-20T00:00:00"/>
    <s v="Standard Class"/>
    <s v="JF-15565"/>
    <x v="535"/>
    <x v="0"/>
    <x v="0"/>
    <s v="New York City"/>
    <x v="15"/>
    <n v="10024"/>
    <x v="3"/>
    <s v="FUR-CH-10001802"/>
    <x v="0"/>
    <x v="1"/>
    <x v="1697"/>
    <x v="6035"/>
    <n v="3"/>
    <n v="0.1"/>
    <x v="7383"/>
    <x v="3"/>
    <x v="0"/>
    <n v="0.5"/>
    <n v="6.25E-2"/>
  </r>
  <r>
    <x v="9722"/>
    <s v="CA-2018-105781"/>
    <x v="595"/>
    <d v="2018-02-20T00:00:00"/>
    <s v="Standard Class"/>
    <s v="JF-15565"/>
    <x v="535"/>
    <x v="0"/>
    <x v="0"/>
    <s v="New York City"/>
    <x v="15"/>
    <n v="10024"/>
    <x v="3"/>
    <s v="TEC-AC-10003628"/>
    <x v="2"/>
    <x v="11"/>
    <x v="247"/>
    <x v="1324"/>
    <n v="3"/>
    <n v="0"/>
    <x v="6840"/>
    <x v="3"/>
    <x v="0"/>
    <n v="0.5"/>
    <n v="6.25E-2"/>
  </r>
  <r>
    <x v="9723"/>
    <s v="CA-2016-101364"/>
    <x v="1091"/>
    <d v="2016-12-26T00:00:00"/>
    <s v="Standard Class"/>
    <s v="TW-21025"/>
    <x v="69"/>
    <x v="2"/>
    <x v="0"/>
    <s v="New York City"/>
    <x v="15"/>
    <n v="10011"/>
    <x v="3"/>
    <s v="OFF-BI-10003984"/>
    <x v="1"/>
    <x v="8"/>
    <x v="697"/>
    <x v="6036"/>
    <n v="13"/>
    <n v="0.2"/>
    <x v="7384"/>
    <x v="3"/>
    <x v="0"/>
    <n v="1"/>
    <n v="8.3333333333333329E-2"/>
  </r>
  <r>
    <x v="9724"/>
    <s v="CA-2017-117898"/>
    <x v="901"/>
    <d v="2017-12-11T00:00:00"/>
    <s v="Standard Class"/>
    <s v="TB-21250"/>
    <x v="621"/>
    <x v="0"/>
    <x v="0"/>
    <s v="Bloomington"/>
    <x v="10"/>
    <n v="61701"/>
    <x v="2"/>
    <s v="OFF-EN-10004459"/>
    <x v="1"/>
    <x v="12"/>
    <x v="661"/>
    <x v="2096"/>
    <n v="2"/>
    <n v="0.2"/>
    <x v="2260"/>
    <x v="2"/>
    <x v="0"/>
    <n v="1"/>
    <n v="5.2631578947368418E-2"/>
  </r>
  <r>
    <x v="9725"/>
    <s v="CA-2019-142293"/>
    <x v="697"/>
    <d v="2019-09-20T00:00:00"/>
    <s v="First Class"/>
    <s v="SC-20380"/>
    <x v="618"/>
    <x v="0"/>
    <x v="0"/>
    <s v="Boise"/>
    <x v="45"/>
    <n v="83704"/>
    <x v="1"/>
    <s v="TEC-AC-10001109"/>
    <x v="2"/>
    <x v="11"/>
    <x v="1007"/>
    <x v="1324"/>
    <n v="3"/>
    <n v="0"/>
    <x v="1381"/>
    <x v="1"/>
    <x v="0"/>
    <n v="1"/>
    <n v="0.05"/>
  </r>
  <r>
    <x v="9726"/>
    <s v="CA-2019-167395"/>
    <x v="574"/>
    <d v="2019-12-04T00:00:00"/>
    <s v="First Class"/>
    <s v="KM-16720"/>
    <x v="27"/>
    <x v="0"/>
    <x v="0"/>
    <s v="Lowell"/>
    <x v="31"/>
    <n v="1852"/>
    <x v="3"/>
    <s v="OFF-AP-10001293"/>
    <x v="1"/>
    <x v="9"/>
    <x v="1346"/>
    <x v="6037"/>
    <n v="7"/>
    <n v="0"/>
    <x v="7385"/>
    <x v="3"/>
    <x v="1"/>
    <n v="0.33333333333333331"/>
    <n v="3.5714285714285712E-2"/>
  </r>
  <r>
    <x v="9727"/>
    <s v="CA-2019-167395"/>
    <x v="574"/>
    <d v="2019-12-04T00:00:00"/>
    <s v="First Class"/>
    <s v="KM-16720"/>
    <x v="27"/>
    <x v="0"/>
    <x v="0"/>
    <s v="Lowell"/>
    <x v="31"/>
    <n v="1852"/>
    <x v="3"/>
    <s v="TEC-PH-10004977"/>
    <x v="2"/>
    <x v="7"/>
    <x v="34"/>
    <x v="508"/>
    <n v="5"/>
    <n v="0"/>
    <x v="7386"/>
    <x v="3"/>
    <x v="1"/>
    <n v="0.33333333333333331"/>
    <n v="3.5714285714285712E-2"/>
  </r>
  <r>
    <x v="9728"/>
    <s v="CA-2019-167395"/>
    <x v="574"/>
    <d v="2019-12-04T00:00:00"/>
    <s v="First Class"/>
    <s v="KM-16720"/>
    <x v="27"/>
    <x v="0"/>
    <x v="0"/>
    <s v="Lowell"/>
    <x v="31"/>
    <n v="1852"/>
    <x v="3"/>
    <s v="OFF-SU-10001935"/>
    <x v="1"/>
    <x v="14"/>
    <x v="327"/>
    <x v="1009"/>
    <n v="2"/>
    <n v="0"/>
    <x v="6578"/>
    <x v="3"/>
    <x v="1"/>
    <n v="0.33333333333333331"/>
    <n v="3.5714285714285712E-2"/>
  </r>
  <r>
    <x v="9729"/>
    <s v="CA-2016-111962"/>
    <x v="411"/>
    <d v="2016-10-04T00:00:00"/>
    <s v="Standard Class"/>
    <s v="EB-14170"/>
    <x v="432"/>
    <x v="0"/>
    <x v="0"/>
    <s v="Seattle"/>
    <x v="4"/>
    <n v="98115"/>
    <x v="1"/>
    <s v="OFF-BI-10001308"/>
    <x v="1"/>
    <x v="8"/>
    <x v="1360"/>
    <x v="3769"/>
    <n v="2"/>
    <n v="0.2"/>
    <x v="4321"/>
    <x v="1"/>
    <x v="0"/>
    <n v="0.5"/>
    <n v="0.14285714285714285"/>
  </r>
  <r>
    <x v="9730"/>
    <s v="CA-2016-111962"/>
    <x v="411"/>
    <d v="2016-10-04T00:00:00"/>
    <s v="Standard Class"/>
    <s v="EB-14170"/>
    <x v="432"/>
    <x v="0"/>
    <x v="0"/>
    <s v="Seattle"/>
    <x v="4"/>
    <n v="98115"/>
    <x v="1"/>
    <s v="OFF-ST-10000046"/>
    <x v="1"/>
    <x v="4"/>
    <x v="764"/>
    <x v="6038"/>
    <n v="5"/>
    <n v="0"/>
    <x v="7387"/>
    <x v="1"/>
    <x v="0"/>
    <n v="0.5"/>
    <n v="0.14285714285714285"/>
  </r>
  <r>
    <x v="9731"/>
    <s v="CA-2019-124261"/>
    <x v="237"/>
    <d v="2019-11-19T00:00:00"/>
    <s v="Standard Class"/>
    <s v="JE-15715"/>
    <x v="555"/>
    <x v="0"/>
    <x v="0"/>
    <s v="Los Angeles"/>
    <x v="1"/>
    <n v="90049"/>
    <x v="1"/>
    <s v="OFF-AR-10003504"/>
    <x v="1"/>
    <x v="6"/>
    <x v="1035"/>
    <x v="1369"/>
    <n v="8"/>
    <n v="0"/>
    <x v="7388"/>
    <x v="1"/>
    <x v="0"/>
    <n v="1"/>
    <n v="4.5454545454545456E-2"/>
  </r>
  <r>
    <x v="9732"/>
    <s v="CA-2016-114321"/>
    <x v="1071"/>
    <d v="2016-08-25T00:00:00"/>
    <s v="Standard Class"/>
    <s v="NC-18535"/>
    <x v="714"/>
    <x v="1"/>
    <x v="0"/>
    <s v="Hampton"/>
    <x v="17"/>
    <n v="23666"/>
    <x v="0"/>
    <s v="FUR-CH-10001797"/>
    <x v="0"/>
    <x v="1"/>
    <x v="1450"/>
    <x v="6039"/>
    <n v="13"/>
    <n v="0"/>
    <x v="7389"/>
    <x v="0"/>
    <x v="0"/>
    <n v="0.33333333333333331"/>
    <n v="6.6666666666666666E-2"/>
  </r>
  <r>
    <x v="9733"/>
    <s v="CA-2016-114321"/>
    <x v="1071"/>
    <d v="2016-08-25T00:00:00"/>
    <s v="Standard Class"/>
    <s v="NC-18535"/>
    <x v="714"/>
    <x v="1"/>
    <x v="0"/>
    <s v="Hampton"/>
    <x v="17"/>
    <n v="23666"/>
    <x v="0"/>
    <s v="OFF-PA-10000246"/>
    <x v="1"/>
    <x v="10"/>
    <x v="1595"/>
    <x v="6040"/>
    <n v="2"/>
    <n v="0"/>
    <x v="7390"/>
    <x v="0"/>
    <x v="0"/>
    <n v="0.33333333333333331"/>
    <n v="6.6666666666666666E-2"/>
  </r>
  <r>
    <x v="9734"/>
    <s v="CA-2016-114321"/>
    <x v="1071"/>
    <d v="2016-08-25T00:00:00"/>
    <s v="Standard Class"/>
    <s v="NC-18535"/>
    <x v="714"/>
    <x v="1"/>
    <x v="0"/>
    <s v="Hampton"/>
    <x v="17"/>
    <n v="23666"/>
    <x v="0"/>
    <s v="OFF-BI-10001359"/>
    <x v="1"/>
    <x v="8"/>
    <x v="1162"/>
    <x v="6041"/>
    <n v="1"/>
    <n v="0"/>
    <x v="7391"/>
    <x v="0"/>
    <x v="0"/>
    <n v="0.33333333333333331"/>
    <n v="6.6666666666666666E-2"/>
  </r>
  <r>
    <x v="9735"/>
    <s v="CA-2016-128062"/>
    <x v="84"/>
    <d v="2016-11-22T00:00:00"/>
    <s v="Second Class"/>
    <s v="AD-10180"/>
    <x v="57"/>
    <x v="2"/>
    <x v="0"/>
    <s v="Philadelphia"/>
    <x v="9"/>
    <n v="19134"/>
    <x v="3"/>
    <s v="OFF-PA-10001583"/>
    <x v="1"/>
    <x v="10"/>
    <x v="1831"/>
    <x v="490"/>
    <n v="1"/>
    <n v="0.2"/>
    <x v="7392"/>
    <x v="3"/>
    <x v="0"/>
    <n v="1"/>
    <n v="8.3333333333333329E-2"/>
  </r>
  <r>
    <x v="9736"/>
    <s v="US-2017-100069"/>
    <x v="685"/>
    <d v="2017-07-03T00:00:00"/>
    <s v="Standard Class"/>
    <s v="NF-18475"/>
    <x v="739"/>
    <x v="2"/>
    <x v="0"/>
    <s v="Omaha"/>
    <x v="8"/>
    <n v="68104"/>
    <x v="2"/>
    <s v="TEC-PH-10004667"/>
    <x v="2"/>
    <x v="7"/>
    <x v="524"/>
    <x v="3420"/>
    <n v="2"/>
    <n v="0"/>
    <x v="7393"/>
    <x v="2"/>
    <x v="0"/>
    <n v="1"/>
    <n v="0.25"/>
  </r>
  <r>
    <x v="9737"/>
    <s v="CA-2019-129294"/>
    <x v="633"/>
    <d v="2019-03-21T00:00:00"/>
    <s v="Standard Class"/>
    <s v="KD-16615"/>
    <x v="629"/>
    <x v="1"/>
    <x v="0"/>
    <s v="Los Angeles"/>
    <x v="1"/>
    <n v="90032"/>
    <x v="1"/>
    <s v="OFF-ST-10002615"/>
    <x v="1"/>
    <x v="4"/>
    <x v="1436"/>
    <x v="2385"/>
    <n v="2"/>
    <n v="0"/>
    <x v="2593"/>
    <x v="1"/>
    <x v="0"/>
    <n v="0.25"/>
    <n v="7.6923076923076927E-2"/>
  </r>
  <r>
    <x v="9738"/>
    <s v="CA-2019-129294"/>
    <x v="633"/>
    <d v="2019-03-21T00:00:00"/>
    <s v="Standard Class"/>
    <s v="KD-16615"/>
    <x v="629"/>
    <x v="1"/>
    <x v="0"/>
    <s v="Los Angeles"/>
    <x v="1"/>
    <n v="90032"/>
    <x v="1"/>
    <s v="OFF-BI-10004236"/>
    <x v="1"/>
    <x v="8"/>
    <x v="900"/>
    <x v="6042"/>
    <n v="6"/>
    <n v="0.2"/>
    <x v="7394"/>
    <x v="1"/>
    <x v="0"/>
    <n v="0.25"/>
    <n v="7.6923076923076927E-2"/>
  </r>
  <r>
    <x v="9739"/>
    <s v="CA-2019-129294"/>
    <x v="633"/>
    <d v="2019-03-21T00:00:00"/>
    <s v="Standard Class"/>
    <s v="KD-16615"/>
    <x v="629"/>
    <x v="1"/>
    <x v="0"/>
    <s v="Los Angeles"/>
    <x v="1"/>
    <n v="90032"/>
    <x v="1"/>
    <s v="OFF-BI-10001757"/>
    <x v="1"/>
    <x v="8"/>
    <x v="1167"/>
    <x v="1209"/>
    <n v="5"/>
    <n v="0.2"/>
    <x v="5197"/>
    <x v="1"/>
    <x v="0"/>
    <n v="0.25"/>
    <n v="7.6923076923076927E-2"/>
  </r>
  <r>
    <x v="9740"/>
    <s v="CA-2019-129294"/>
    <x v="633"/>
    <d v="2019-03-21T00:00:00"/>
    <s v="Standard Class"/>
    <s v="KD-16615"/>
    <x v="629"/>
    <x v="1"/>
    <x v="0"/>
    <s v="Los Angeles"/>
    <x v="1"/>
    <n v="90032"/>
    <x v="1"/>
    <s v="OFF-AP-10001154"/>
    <x v="1"/>
    <x v="9"/>
    <x v="589"/>
    <x v="6043"/>
    <n v="3"/>
    <n v="0"/>
    <x v="7395"/>
    <x v="1"/>
    <x v="0"/>
    <n v="0.25"/>
    <n v="7.6923076923076927E-2"/>
  </r>
  <r>
    <x v="9741"/>
    <s v="CA-2017-117086"/>
    <x v="627"/>
    <d v="2017-11-12T00:00:00"/>
    <s v="Standard Class"/>
    <s v="QJ-19255"/>
    <x v="425"/>
    <x v="1"/>
    <x v="0"/>
    <s v="Burlington"/>
    <x v="42"/>
    <m/>
    <x v="3"/>
    <s v="FUR-BO-10004834"/>
    <x v="0"/>
    <x v="0"/>
    <x v="26"/>
    <x v="6044"/>
    <n v="5"/>
    <n v="0"/>
    <x v="7396"/>
    <x v="3"/>
    <x v="0"/>
    <n v="1"/>
    <n v="7.6923076923076927E-2"/>
  </r>
  <r>
    <x v="9742"/>
    <s v="CA-2019-131303"/>
    <x v="354"/>
    <d v="2019-12-02T00:00:00"/>
    <s v="Standard Class"/>
    <s v="EP-13915"/>
    <x v="212"/>
    <x v="0"/>
    <x v="0"/>
    <s v="San Diego"/>
    <x v="1"/>
    <n v="92037"/>
    <x v="1"/>
    <s v="OFF-LA-10001074"/>
    <x v="1"/>
    <x v="2"/>
    <x v="300"/>
    <x v="6045"/>
    <n v="5"/>
    <n v="0"/>
    <x v="7397"/>
    <x v="1"/>
    <x v="0"/>
    <n v="1"/>
    <n v="3.2258064516129031E-2"/>
  </r>
  <r>
    <x v="9743"/>
    <s v="CA-2018-137127"/>
    <x v="950"/>
    <d v="2018-06-22T00:00:00"/>
    <s v="Standard Class"/>
    <s v="JJ-15445"/>
    <x v="370"/>
    <x v="0"/>
    <x v="0"/>
    <s v="Newark"/>
    <x v="13"/>
    <n v="19711"/>
    <x v="3"/>
    <s v="OFF-LA-10001641"/>
    <x v="1"/>
    <x v="2"/>
    <x v="1031"/>
    <x v="1242"/>
    <n v="3"/>
    <n v="0"/>
    <x v="3120"/>
    <x v="3"/>
    <x v="0"/>
    <n v="1"/>
    <n v="0.16666666666666666"/>
  </r>
  <r>
    <x v="9744"/>
    <s v="CA-2019-141782"/>
    <x v="276"/>
    <d v="2019-01-25T00:00:00"/>
    <s v="Standard Class"/>
    <s v="BE-11410"/>
    <x v="648"/>
    <x v="0"/>
    <x v="0"/>
    <s v="Aurora"/>
    <x v="10"/>
    <n v="60505"/>
    <x v="2"/>
    <s v="OFF-EN-10002230"/>
    <x v="1"/>
    <x v="12"/>
    <x v="555"/>
    <x v="6046"/>
    <n v="4"/>
    <n v="0.2"/>
    <x v="7398"/>
    <x v="2"/>
    <x v="0"/>
    <n v="1"/>
    <n v="0.2"/>
  </r>
  <r>
    <x v="9745"/>
    <s v="CA-2019-137505"/>
    <x v="221"/>
    <d v="2019-11-24T00:00:00"/>
    <s v="Same Day"/>
    <s v="BP-11290"/>
    <x v="443"/>
    <x v="0"/>
    <x v="0"/>
    <s v="Los Angeles"/>
    <x v="1"/>
    <n v="90008"/>
    <x v="1"/>
    <s v="FUR-TA-10000617"/>
    <x v="0"/>
    <x v="3"/>
    <x v="342"/>
    <x v="6047"/>
    <n v="2"/>
    <n v="0.2"/>
    <x v="7399"/>
    <x v="1"/>
    <x v="0"/>
    <n v="0.5"/>
    <n v="6.25E-2"/>
  </r>
  <r>
    <x v="9746"/>
    <s v="CA-2019-137505"/>
    <x v="221"/>
    <d v="2019-11-24T00:00:00"/>
    <s v="Same Day"/>
    <s v="BP-11290"/>
    <x v="443"/>
    <x v="0"/>
    <x v="0"/>
    <s v="Los Angeles"/>
    <x v="1"/>
    <n v="90008"/>
    <x v="1"/>
    <s v="FUR-TA-10001676"/>
    <x v="0"/>
    <x v="3"/>
    <x v="966"/>
    <x v="4085"/>
    <n v="2"/>
    <n v="0.2"/>
    <x v="4742"/>
    <x v="1"/>
    <x v="0"/>
    <n v="0.5"/>
    <n v="6.25E-2"/>
  </r>
  <r>
    <x v="9747"/>
    <s v="US-2016-140914"/>
    <x v="7"/>
    <d v="2016-11-15T00:00:00"/>
    <s v="Standard Class"/>
    <s v="BH-11710"/>
    <x v="3"/>
    <x v="0"/>
    <x v="0"/>
    <s v="Chicago"/>
    <x v="10"/>
    <n v="60653"/>
    <x v="2"/>
    <s v="FUR-FU-10000175"/>
    <x v="0"/>
    <x v="5"/>
    <x v="1638"/>
    <x v="6048"/>
    <n v="2"/>
    <n v="0.6"/>
    <x v="7400"/>
    <x v="2"/>
    <x v="0"/>
    <n v="0.5"/>
    <n v="4.1666666666666664E-2"/>
  </r>
  <r>
    <x v="9748"/>
    <s v="US-2016-140914"/>
    <x v="7"/>
    <d v="2016-11-15T00:00:00"/>
    <s v="Standard Class"/>
    <s v="BH-11710"/>
    <x v="3"/>
    <x v="0"/>
    <x v="0"/>
    <s v="Chicago"/>
    <x v="10"/>
    <n v="60653"/>
    <x v="2"/>
    <s v="FUR-CH-10003379"/>
    <x v="0"/>
    <x v="1"/>
    <x v="464"/>
    <x v="840"/>
    <n v="4"/>
    <n v="0.3"/>
    <x v="871"/>
    <x v="2"/>
    <x v="0"/>
    <n v="0.5"/>
    <n v="4.1666666666666664E-2"/>
  </r>
  <r>
    <x v="9749"/>
    <s v="CA-2018-158358"/>
    <x v="758"/>
    <d v="2018-03-08T00:00:00"/>
    <s v="Standard Class"/>
    <s v="EM-13810"/>
    <x v="613"/>
    <x v="1"/>
    <x v="0"/>
    <s v="Dover"/>
    <x v="38"/>
    <n v="3820"/>
    <x v="3"/>
    <s v="TEC-AC-10002567"/>
    <x v="2"/>
    <x v="11"/>
    <x v="428"/>
    <x v="460"/>
    <n v="2"/>
    <n v="0"/>
    <x v="471"/>
    <x v="3"/>
    <x v="0"/>
    <n v="1"/>
    <n v="0.14285714285714285"/>
  </r>
  <r>
    <x v="9750"/>
    <s v="CA-2018-113390"/>
    <x v="1226"/>
    <d v="2018-10-15T00:00:00"/>
    <s v="Standard Class"/>
    <s v="EP-13915"/>
    <x v="212"/>
    <x v="0"/>
    <x v="0"/>
    <s v="Chicago"/>
    <x v="10"/>
    <n v="60610"/>
    <x v="2"/>
    <s v="OFF-AR-10003183"/>
    <x v="1"/>
    <x v="6"/>
    <x v="1399"/>
    <x v="758"/>
    <n v="2"/>
    <n v="0.2"/>
    <x v="7401"/>
    <x v="2"/>
    <x v="0"/>
    <n v="0.5"/>
    <n v="3.2258064516129031E-2"/>
  </r>
  <r>
    <x v="9751"/>
    <s v="CA-2018-113390"/>
    <x v="1226"/>
    <d v="2018-10-15T00:00:00"/>
    <s v="Standard Class"/>
    <s v="EP-13915"/>
    <x v="212"/>
    <x v="0"/>
    <x v="0"/>
    <s v="Chicago"/>
    <x v="10"/>
    <n v="60610"/>
    <x v="2"/>
    <s v="OFF-AR-10001446"/>
    <x v="1"/>
    <x v="6"/>
    <x v="1161"/>
    <x v="1806"/>
    <n v="3"/>
    <n v="0.2"/>
    <x v="7402"/>
    <x v="2"/>
    <x v="0"/>
    <n v="0.5"/>
    <n v="3.2258064516129031E-2"/>
  </r>
  <r>
    <x v="9752"/>
    <s v="US-2018-158680"/>
    <x v="949"/>
    <d v="2018-07-02T00:00:00"/>
    <s v="First Class"/>
    <s v="NZ-18565"/>
    <x v="125"/>
    <x v="2"/>
    <x v="0"/>
    <s v="Seattle"/>
    <x v="4"/>
    <n v="98115"/>
    <x v="1"/>
    <s v="OFF-BI-10000145"/>
    <x v="1"/>
    <x v="8"/>
    <x v="742"/>
    <x v="6049"/>
    <n v="1"/>
    <n v="0.2"/>
    <x v="7403"/>
    <x v="1"/>
    <x v="0"/>
    <n v="1"/>
    <n v="0.05"/>
  </r>
  <r>
    <x v="9753"/>
    <s v="CA-2019-113705"/>
    <x v="996"/>
    <d v="2019-03-29T00:00:00"/>
    <s v="Second Class"/>
    <s v="LC-16870"/>
    <x v="48"/>
    <x v="0"/>
    <x v="0"/>
    <s v="Richmond"/>
    <x v="17"/>
    <n v="23223"/>
    <x v="0"/>
    <s v="OFF-LA-10000476"/>
    <x v="1"/>
    <x v="2"/>
    <x v="1561"/>
    <x v="341"/>
    <n v="2"/>
    <n v="0"/>
    <x v="349"/>
    <x v="0"/>
    <x v="0"/>
    <n v="0.16666666666666666"/>
    <n v="3.3333333333333333E-2"/>
  </r>
  <r>
    <x v="9754"/>
    <s v="CA-2019-113705"/>
    <x v="996"/>
    <d v="2019-03-29T00:00:00"/>
    <s v="Second Class"/>
    <s v="LC-16870"/>
    <x v="48"/>
    <x v="0"/>
    <x v="0"/>
    <s v="Richmond"/>
    <x v="17"/>
    <n v="23223"/>
    <x v="0"/>
    <s v="OFF-BI-10001679"/>
    <x v="1"/>
    <x v="8"/>
    <x v="214"/>
    <x v="2788"/>
    <n v="2"/>
    <n v="0"/>
    <x v="7404"/>
    <x v="0"/>
    <x v="0"/>
    <n v="0.16666666666666666"/>
    <n v="3.3333333333333333E-2"/>
  </r>
  <r>
    <x v="9755"/>
    <s v="CA-2019-113705"/>
    <x v="996"/>
    <d v="2019-03-29T00:00:00"/>
    <s v="Second Class"/>
    <s v="LC-16870"/>
    <x v="48"/>
    <x v="0"/>
    <x v="0"/>
    <s v="Richmond"/>
    <x v="17"/>
    <n v="23223"/>
    <x v="0"/>
    <s v="OFF-ST-10001128"/>
    <x v="1"/>
    <x v="4"/>
    <x v="1427"/>
    <x v="743"/>
    <n v="3"/>
    <n v="0"/>
    <x v="5247"/>
    <x v="0"/>
    <x v="0"/>
    <n v="0.16666666666666666"/>
    <n v="3.3333333333333333E-2"/>
  </r>
  <r>
    <x v="9756"/>
    <s v="CA-2019-113705"/>
    <x v="996"/>
    <d v="2019-03-29T00:00:00"/>
    <s v="Second Class"/>
    <s v="LC-16870"/>
    <x v="48"/>
    <x v="0"/>
    <x v="0"/>
    <s v="Richmond"/>
    <x v="17"/>
    <n v="23223"/>
    <x v="0"/>
    <s v="FUR-TA-10002533"/>
    <x v="0"/>
    <x v="3"/>
    <x v="277"/>
    <x v="4898"/>
    <n v="2"/>
    <n v="0"/>
    <x v="7405"/>
    <x v="0"/>
    <x v="0"/>
    <n v="0.16666666666666666"/>
    <n v="3.3333333333333333E-2"/>
  </r>
  <r>
    <x v="9757"/>
    <s v="CA-2019-113705"/>
    <x v="996"/>
    <d v="2019-03-29T00:00:00"/>
    <s v="Second Class"/>
    <s v="LC-16870"/>
    <x v="48"/>
    <x v="0"/>
    <x v="0"/>
    <s v="Richmond"/>
    <x v="17"/>
    <n v="23223"/>
    <x v="0"/>
    <s v="TEC-PH-10004006"/>
    <x v="2"/>
    <x v="7"/>
    <x v="1773"/>
    <x v="6050"/>
    <n v="5"/>
    <n v="0"/>
    <x v="7406"/>
    <x v="0"/>
    <x v="0"/>
    <n v="0.16666666666666666"/>
    <n v="3.3333333333333333E-2"/>
  </r>
  <r>
    <x v="9758"/>
    <s v="CA-2019-113705"/>
    <x v="996"/>
    <d v="2019-03-29T00:00:00"/>
    <s v="Second Class"/>
    <s v="LC-16870"/>
    <x v="48"/>
    <x v="0"/>
    <x v="0"/>
    <s v="Richmond"/>
    <x v="17"/>
    <n v="23223"/>
    <x v="0"/>
    <s v="OFF-PA-10002615"/>
    <x v="1"/>
    <x v="10"/>
    <x v="250"/>
    <x v="4634"/>
    <n v="4"/>
    <n v="0"/>
    <x v="5489"/>
    <x v="0"/>
    <x v="0"/>
    <n v="0.16666666666666666"/>
    <n v="3.3333333333333333E-2"/>
  </r>
  <r>
    <x v="9759"/>
    <s v="CA-2018-146913"/>
    <x v="731"/>
    <d v="2018-11-05T00:00:00"/>
    <s v="Standard Class"/>
    <s v="SF-20965"/>
    <x v="245"/>
    <x v="1"/>
    <x v="0"/>
    <s v="San Francisco"/>
    <x v="1"/>
    <n v="94109"/>
    <x v="1"/>
    <s v="FUR-CH-10001854"/>
    <x v="0"/>
    <x v="1"/>
    <x v="1119"/>
    <x v="4707"/>
    <n v="5"/>
    <n v="0.2"/>
    <x v="5592"/>
    <x v="1"/>
    <x v="0"/>
    <n v="1"/>
    <n v="5.8823529411764705E-2"/>
  </r>
  <r>
    <x v="9760"/>
    <s v="CA-2019-159135"/>
    <x v="259"/>
    <d v="2019-11-08T00:00:00"/>
    <s v="Standard Class"/>
    <s v="KM-16375"/>
    <x v="454"/>
    <x v="2"/>
    <x v="0"/>
    <s v="Springdale"/>
    <x v="36"/>
    <n v="72762"/>
    <x v="0"/>
    <s v="OFF-AR-10000657"/>
    <x v="1"/>
    <x v="6"/>
    <x v="1527"/>
    <x v="6051"/>
    <n v="2"/>
    <n v="0"/>
    <x v="7407"/>
    <x v="0"/>
    <x v="0"/>
    <n v="1"/>
    <n v="0.05"/>
  </r>
  <r>
    <x v="9761"/>
    <s v="CA-2016-121762"/>
    <x v="1047"/>
    <d v="2016-02-18T00:00:00"/>
    <s v="Standard Class"/>
    <s v="ML-17395"/>
    <x v="504"/>
    <x v="1"/>
    <x v="0"/>
    <s v="Seattle"/>
    <x v="4"/>
    <n v="98103"/>
    <x v="1"/>
    <s v="TEC-AC-10000736"/>
    <x v="2"/>
    <x v="11"/>
    <x v="1094"/>
    <x v="764"/>
    <n v="3"/>
    <n v="0"/>
    <x v="6356"/>
    <x v="1"/>
    <x v="0"/>
    <n v="0.33333333333333331"/>
    <n v="0.05"/>
  </r>
  <r>
    <x v="9762"/>
    <s v="CA-2016-121762"/>
    <x v="1047"/>
    <d v="2016-02-18T00:00:00"/>
    <s v="Standard Class"/>
    <s v="ML-17395"/>
    <x v="504"/>
    <x v="1"/>
    <x v="0"/>
    <s v="Seattle"/>
    <x v="4"/>
    <n v="98103"/>
    <x v="1"/>
    <s v="OFF-AP-10001293"/>
    <x v="1"/>
    <x v="9"/>
    <x v="1346"/>
    <x v="3411"/>
    <n v="2"/>
    <n v="0"/>
    <x v="4507"/>
    <x v="1"/>
    <x v="0"/>
    <n v="0.33333333333333331"/>
    <n v="0.05"/>
  </r>
  <r>
    <x v="9763"/>
    <s v="CA-2016-121762"/>
    <x v="1047"/>
    <d v="2016-02-18T00:00:00"/>
    <s v="Standard Class"/>
    <s v="ML-17395"/>
    <x v="504"/>
    <x v="1"/>
    <x v="0"/>
    <s v="Seattle"/>
    <x v="4"/>
    <n v="98103"/>
    <x v="1"/>
    <s v="OFF-SU-10000157"/>
    <x v="1"/>
    <x v="14"/>
    <x v="1408"/>
    <x v="4148"/>
    <n v="2"/>
    <n v="0"/>
    <x v="4827"/>
    <x v="1"/>
    <x v="0"/>
    <n v="0.33333333333333331"/>
    <n v="0.05"/>
  </r>
  <r>
    <x v="9764"/>
    <s v="CA-2016-123855"/>
    <x v="1227"/>
    <d v="2016-06-23T00:00:00"/>
    <s v="Standard Class"/>
    <s v="MC-18100"/>
    <x v="498"/>
    <x v="0"/>
    <x v="0"/>
    <s v="Los Angeles"/>
    <x v="1"/>
    <n v="90036"/>
    <x v="1"/>
    <s v="TEC-PH-10000215"/>
    <x v="2"/>
    <x v="7"/>
    <x v="140"/>
    <x v="6052"/>
    <n v="5"/>
    <n v="0.2"/>
    <x v="7408"/>
    <x v="1"/>
    <x v="0"/>
    <n v="1"/>
    <n v="5.2631578947368418E-2"/>
  </r>
  <r>
    <x v="9765"/>
    <s v="CA-2019-101959"/>
    <x v="1228"/>
    <d v="2019-03-06T00:00:00"/>
    <s v="Standard Class"/>
    <s v="DB-13660"/>
    <x v="551"/>
    <x v="0"/>
    <x v="0"/>
    <s v="Middletown"/>
    <x v="29"/>
    <n v="6457"/>
    <x v="3"/>
    <s v="OFF-BI-10001757"/>
    <x v="1"/>
    <x v="8"/>
    <x v="1167"/>
    <x v="296"/>
    <n v="2"/>
    <n v="0"/>
    <x v="7409"/>
    <x v="3"/>
    <x v="0"/>
    <n v="0.5"/>
    <n v="0.1"/>
  </r>
  <r>
    <x v="9766"/>
    <s v="CA-2019-101959"/>
    <x v="1228"/>
    <d v="2019-03-06T00:00:00"/>
    <s v="Standard Class"/>
    <s v="DB-13660"/>
    <x v="551"/>
    <x v="0"/>
    <x v="0"/>
    <s v="Middletown"/>
    <x v="29"/>
    <n v="6457"/>
    <x v="3"/>
    <s v="OFF-PA-10002137"/>
    <x v="1"/>
    <x v="10"/>
    <x v="565"/>
    <x v="4034"/>
    <n v="1"/>
    <n v="0"/>
    <x v="7011"/>
    <x v="3"/>
    <x v="0"/>
    <n v="0.5"/>
    <n v="0.1"/>
  </r>
  <r>
    <x v="9767"/>
    <s v="CA-2019-102659"/>
    <x v="34"/>
    <d v="2019-12-15T00:00:00"/>
    <s v="Standard Class"/>
    <s v="LW-17215"/>
    <x v="560"/>
    <x v="0"/>
    <x v="0"/>
    <s v="Grand Rapids"/>
    <x v="12"/>
    <n v="49505"/>
    <x v="2"/>
    <s v="OFF-BI-10000088"/>
    <x v="1"/>
    <x v="8"/>
    <x v="1034"/>
    <x v="2803"/>
    <n v="5"/>
    <n v="0"/>
    <x v="5696"/>
    <x v="2"/>
    <x v="0"/>
    <n v="1"/>
    <n v="6.6666666666666666E-2"/>
  </r>
  <r>
    <x v="9768"/>
    <s v="CA-2019-142328"/>
    <x v="226"/>
    <d v="2019-12-14T00:00:00"/>
    <s v="Standard Class"/>
    <s v="TC-21535"/>
    <x v="426"/>
    <x v="2"/>
    <x v="0"/>
    <s v="San Francisco"/>
    <x v="1"/>
    <n v="94122"/>
    <x v="1"/>
    <s v="OFF-PA-10000380"/>
    <x v="1"/>
    <x v="10"/>
    <x v="1290"/>
    <x v="6053"/>
    <n v="6"/>
    <n v="0"/>
    <x v="7410"/>
    <x v="1"/>
    <x v="1"/>
    <n v="1"/>
    <n v="0.1"/>
  </r>
  <r>
    <x v="9769"/>
    <s v="CA-2018-123533"/>
    <x v="390"/>
    <d v="2018-11-30T00:00:00"/>
    <s v="Standard Class"/>
    <s v="SC-20050"/>
    <x v="337"/>
    <x v="2"/>
    <x v="0"/>
    <s v="Hialeah"/>
    <x v="2"/>
    <n v="33012"/>
    <x v="0"/>
    <s v="FUR-BO-10001619"/>
    <x v="0"/>
    <x v="0"/>
    <x v="604"/>
    <x v="6054"/>
    <n v="5"/>
    <n v="0.2"/>
    <x v="7411"/>
    <x v="0"/>
    <x v="0"/>
    <n v="0.33333333333333331"/>
    <n v="6.6666666666666666E-2"/>
  </r>
  <r>
    <x v="9770"/>
    <s v="CA-2018-123533"/>
    <x v="390"/>
    <d v="2018-11-30T00:00:00"/>
    <s v="Standard Class"/>
    <s v="SC-20050"/>
    <x v="337"/>
    <x v="2"/>
    <x v="0"/>
    <s v="Hialeah"/>
    <x v="2"/>
    <n v="33012"/>
    <x v="0"/>
    <s v="OFF-PA-10001609"/>
    <x v="1"/>
    <x v="10"/>
    <x v="1116"/>
    <x v="3330"/>
    <n v="4"/>
    <n v="0.2"/>
    <x v="7412"/>
    <x v="0"/>
    <x v="0"/>
    <n v="0.33333333333333331"/>
    <n v="6.6666666666666666E-2"/>
  </r>
  <r>
    <x v="9771"/>
    <s v="CA-2018-123533"/>
    <x v="390"/>
    <d v="2018-11-30T00:00:00"/>
    <s v="Standard Class"/>
    <s v="SC-20050"/>
    <x v="337"/>
    <x v="2"/>
    <x v="0"/>
    <s v="Hialeah"/>
    <x v="2"/>
    <n v="33012"/>
    <x v="0"/>
    <s v="OFF-AP-10002765"/>
    <x v="1"/>
    <x v="9"/>
    <x v="1261"/>
    <x v="6055"/>
    <n v="2"/>
    <n v="0.2"/>
    <x v="7413"/>
    <x v="0"/>
    <x v="0"/>
    <n v="0.33333333333333331"/>
    <n v="6.6666666666666666E-2"/>
  </r>
  <r>
    <x v="9772"/>
    <s v="CA-2018-104983"/>
    <x v="894"/>
    <d v="2018-07-03T00:00:00"/>
    <s v="Same Day"/>
    <s v="FM-14215"/>
    <x v="524"/>
    <x v="1"/>
    <x v="0"/>
    <s v="Philadelphia"/>
    <x v="9"/>
    <n v="19143"/>
    <x v="3"/>
    <s v="OFF-PA-10000167"/>
    <x v="1"/>
    <x v="10"/>
    <x v="1080"/>
    <x v="3971"/>
    <n v="5"/>
    <n v="0.2"/>
    <x v="5798"/>
    <x v="3"/>
    <x v="0"/>
    <n v="1"/>
    <n v="6.6666666666666666E-2"/>
  </r>
  <r>
    <x v="9773"/>
    <s v="CA-2018-160234"/>
    <x v="190"/>
    <d v="2018-07-03T00:00:00"/>
    <s v="Standard Class"/>
    <s v="PF-19225"/>
    <x v="418"/>
    <x v="0"/>
    <x v="0"/>
    <s v="Atlanta"/>
    <x v="32"/>
    <n v="30318"/>
    <x v="0"/>
    <s v="TEC-PH-10004434"/>
    <x v="2"/>
    <x v="7"/>
    <x v="1613"/>
    <x v="6056"/>
    <n v="1"/>
    <n v="0"/>
    <x v="7414"/>
    <x v="0"/>
    <x v="0"/>
    <n v="1"/>
    <n v="0.1"/>
  </r>
  <r>
    <x v="9774"/>
    <s v="CA-2016-169019"/>
    <x v="711"/>
    <d v="2016-07-30T00:00:00"/>
    <s v="Standard Class"/>
    <s v="LF-17185"/>
    <x v="166"/>
    <x v="0"/>
    <x v="0"/>
    <s v="San Antonio"/>
    <x v="5"/>
    <n v="78207"/>
    <x v="2"/>
    <s v="OFF-BI-10004995"/>
    <x v="1"/>
    <x v="8"/>
    <x v="316"/>
    <x v="6057"/>
    <n v="8"/>
    <n v="0.8"/>
    <x v="7415"/>
    <x v="2"/>
    <x v="1"/>
    <n v="0.16666666666666666"/>
    <n v="6.25E-2"/>
  </r>
  <r>
    <x v="9775"/>
    <s v="CA-2016-169019"/>
    <x v="711"/>
    <d v="2016-07-30T00:00:00"/>
    <s v="Standard Class"/>
    <s v="LF-17185"/>
    <x v="166"/>
    <x v="0"/>
    <x v="0"/>
    <s v="San Antonio"/>
    <x v="5"/>
    <n v="78207"/>
    <x v="2"/>
    <s v="FUR-FU-10004666"/>
    <x v="0"/>
    <x v="5"/>
    <x v="1461"/>
    <x v="3770"/>
    <n v="3"/>
    <n v="0.6"/>
    <x v="7416"/>
    <x v="2"/>
    <x v="1"/>
    <n v="0.16666666666666666"/>
    <n v="6.25E-2"/>
  </r>
  <r>
    <x v="9776"/>
    <s v="CA-2016-169019"/>
    <x v="711"/>
    <d v="2016-07-30T00:00:00"/>
    <s v="Standard Class"/>
    <s v="LF-17185"/>
    <x v="166"/>
    <x v="0"/>
    <x v="0"/>
    <s v="San Antonio"/>
    <x v="5"/>
    <n v="78207"/>
    <x v="2"/>
    <s v="OFF-BI-10001524"/>
    <x v="1"/>
    <x v="8"/>
    <x v="301"/>
    <x v="6058"/>
    <n v="4"/>
    <n v="0.8"/>
    <x v="7417"/>
    <x v="2"/>
    <x v="1"/>
    <n v="0.16666666666666666"/>
    <n v="6.25E-2"/>
  </r>
  <r>
    <x v="9777"/>
    <s v="CA-2016-169019"/>
    <x v="711"/>
    <d v="2016-07-30T00:00:00"/>
    <s v="Standard Class"/>
    <s v="LF-17185"/>
    <x v="166"/>
    <x v="0"/>
    <x v="0"/>
    <s v="San Antonio"/>
    <x v="5"/>
    <n v="78207"/>
    <x v="2"/>
    <s v="TEC-AC-10002076"/>
    <x v="2"/>
    <x v="11"/>
    <x v="333"/>
    <x v="6059"/>
    <n v="9"/>
    <n v="0.2"/>
    <x v="7418"/>
    <x v="2"/>
    <x v="1"/>
    <n v="0.16666666666666666"/>
    <n v="6.25E-2"/>
  </r>
  <r>
    <x v="9778"/>
    <s v="CA-2016-169019"/>
    <x v="711"/>
    <d v="2016-07-30T00:00:00"/>
    <s v="Standard Class"/>
    <s v="LF-17185"/>
    <x v="166"/>
    <x v="0"/>
    <x v="0"/>
    <s v="San Antonio"/>
    <x v="5"/>
    <n v="78207"/>
    <x v="2"/>
    <s v="OFF-BI-10001679"/>
    <x v="1"/>
    <x v="8"/>
    <x v="214"/>
    <x v="6060"/>
    <n v="5"/>
    <n v="0.8"/>
    <x v="7419"/>
    <x v="2"/>
    <x v="1"/>
    <n v="0.16666666666666666"/>
    <n v="6.25E-2"/>
  </r>
  <r>
    <x v="9779"/>
    <s v="CA-2016-169019"/>
    <x v="711"/>
    <d v="2016-07-30T00:00:00"/>
    <s v="Standard Class"/>
    <s v="LF-17185"/>
    <x v="166"/>
    <x v="0"/>
    <x v="0"/>
    <s v="San Antonio"/>
    <x v="5"/>
    <n v="78207"/>
    <x v="2"/>
    <s v="OFF-AP-10003281"/>
    <x v="1"/>
    <x v="9"/>
    <x v="1189"/>
    <x v="6061"/>
    <n v="2"/>
    <n v="0.8"/>
    <x v="7420"/>
    <x v="2"/>
    <x v="1"/>
    <n v="0.16666666666666666"/>
    <n v="6.25E-2"/>
  </r>
  <r>
    <x v="9780"/>
    <s v="CA-2018-153178"/>
    <x v="749"/>
    <d v="2018-09-18T00:00:00"/>
    <s v="Standard Class"/>
    <s v="CL-12565"/>
    <x v="52"/>
    <x v="0"/>
    <x v="0"/>
    <s v="Long Beach"/>
    <x v="15"/>
    <n v="11561"/>
    <x v="3"/>
    <s v="TEC-PH-10001944"/>
    <x v="2"/>
    <x v="7"/>
    <x v="1271"/>
    <x v="1907"/>
    <n v="3"/>
    <n v="0"/>
    <x v="2049"/>
    <x v="3"/>
    <x v="0"/>
    <n v="0.5"/>
    <n v="3.5714285714285712E-2"/>
  </r>
  <r>
    <x v="9781"/>
    <s v="CA-2018-153178"/>
    <x v="749"/>
    <d v="2018-09-18T00:00:00"/>
    <s v="Standard Class"/>
    <s v="CL-12565"/>
    <x v="52"/>
    <x v="0"/>
    <x v="0"/>
    <s v="Long Beach"/>
    <x v="15"/>
    <n v="11561"/>
    <x v="3"/>
    <s v="OFF-BI-10004390"/>
    <x v="1"/>
    <x v="8"/>
    <x v="1164"/>
    <x v="1891"/>
    <n v="2"/>
    <n v="0.2"/>
    <x v="2029"/>
    <x v="3"/>
    <x v="0"/>
    <n v="0.5"/>
    <n v="3.5714285714285712E-2"/>
  </r>
  <r>
    <x v="9782"/>
    <s v="CA-2017-149748"/>
    <x v="70"/>
    <d v="2017-06-02T00:00:00"/>
    <s v="Second Class"/>
    <s v="EM-13825"/>
    <x v="605"/>
    <x v="1"/>
    <x v="0"/>
    <s v="Paterson"/>
    <x v="30"/>
    <n v="7501"/>
    <x v="3"/>
    <s v="OFF-PA-10002120"/>
    <x v="1"/>
    <x v="10"/>
    <x v="519"/>
    <x v="4310"/>
    <n v="5"/>
    <n v="0"/>
    <x v="5038"/>
    <x v="3"/>
    <x v="0"/>
    <n v="0.33333333333333331"/>
    <n v="6.25E-2"/>
  </r>
  <r>
    <x v="9783"/>
    <s v="CA-2017-149748"/>
    <x v="70"/>
    <d v="2017-06-02T00:00:00"/>
    <s v="Second Class"/>
    <s v="EM-13825"/>
    <x v="605"/>
    <x v="1"/>
    <x v="0"/>
    <s v="Paterson"/>
    <x v="30"/>
    <n v="7501"/>
    <x v="3"/>
    <s v="OFF-ST-10004340"/>
    <x v="1"/>
    <x v="4"/>
    <x v="817"/>
    <x v="1028"/>
    <n v="1"/>
    <n v="0"/>
    <x v="1069"/>
    <x v="3"/>
    <x v="0"/>
    <n v="0.33333333333333331"/>
    <n v="6.25E-2"/>
  </r>
  <r>
    <x v="9784"/>
    <s v="CA-2017-149748"/>
    <x v="70"/>
    <d v="2017-06-02T00:00:00"/>
    <s v="Second Class"/>
    <s v="EM-13825"/>
    <x v="605"/>
    <x v="1"/>
    <x v="0"/>
    <s v="Paterson"/>
    <x v="30"/>
    <n v="7501"/>
    <x v="3"/>
    <s v="FUR-FU-10001847"/>
    <x v="0"/>
    <x v="5"/>
    <x v="1364"/>
    <x v="5768"/>
    <n v="2"/>
    <n v="0"/>
    <x v="7421"/>
    <x v="3"/>
    <x v="0"/>
    <n v="0.33333333333333331"/>
    <n v="6.25E-2"/>
  </r>
  <r>
    <x v="9785"/>
    <s v="CA-2017-155635"/>
    <x v="1229"/>
    <d v="2017-05-13T00:00:00"/>
    <s v="Standard Class"/>
    <s v="ME-17725"/>
    <x v="250"/>
    <x v="0"/>
    <x v="0"/>
    <s v="Louisville"/>
    <x v="0"/>
    <n v="40214"/>
    <x v="0"/>
    <s v="OFF-BI-10000962"/>
    <x v="1"/>
    <x v="8"/>
    <x v="1513"/>
    <x v="6062"/>
    <n v="3"/>
    <n v="0"/>
    <x v="7422"/>
    <x v="0"/>
    <x v="0"/>
    <n v="1"/>
    <n v="7.6923076923076927E-2"/>
  </r>
  <r>
    <x v="9786"/>
    <s v="US-2016-114377"/>
    <x v="1127"/>
    <d v="2016-11-05T00:00:00"/>
    <s v="Same Day"/>
    <s v="BG-11035"/>
    <x v="767"/>
    <x v="0"/>
    <x v="0"/>
    <s v="Hampton"/>
    <x v="17"/>
    <n v="23666"/>
    <x v="0"/>
    <s v="FUR-CH-10004754"/>
    <x v="0"/>
    <x v="1"/>
    <x v="1132"/>
    <x v="6063"/>
    <n v="5"/>
    <n v="0"/>
    <x v="7423"/>
    <x v="0"/>
    <x v="0"/>
    <n v="1"/>
    <n v="8.3333333333333329E-2"/>
  </r>
  <r>
    <x v="9787"/>
    <s v="CA-2019-144491"/>
    <x v="996"/>
    <d v="2019-04-01T00:00:00"/>
    <s v="Standard Class"/>
    <s v="CJ-12010"/>
    <x v="170"/>
    <x v="0"/>
    <x v="0"/>
    <s v="Houston"/>
    <x v="5"/>
    <n v="77070"/>
    <x v="2"/>
    <s v="FUR-BO-10001811"/>
    <x v="0"/>
    <x v="0"/>
    <x v="787"/>
    <x v="6064"/>
    <n v="5"/>
    <n v="0.32"/>
    <x v="7424"/>
    <x v="2"/>
    <x v="0"/>
    <n v="0.25"/>
    <n v="0.05"/>
  </r>
  <r>
    <x v="9788"/>
    <s v="CA-2019-144491"/>
    <x v="996"/>
    <d v="2019-04-01T00:00:00"/>
    <s v="Standard Class"/>
    <s v="CJ-12010"/>
    <x v="170"/>
    <x v="0"/>
    <x v="0"/>
    <s v="Houston"/>
    <x v="5"/>
    <n v="77070"/>
    <x v="2"/>
    <s v="FUR-CH-10004063"/>
    <x v="0"/>
    <x v="1"/>
    <x v="120"/>
    <x v="121"/>
    <n v="3"/>
    <n v="0.3"/>
    <x v="123"/>
    <x v="2"/>
    <x v="0"/>
    <n v="0.25"/>
    <n v="0.05"/>
  </r>
  <r>
    <x v="9789"/>
    <s v="CA-2019-144491"/>
    <x v="996"/>
    <d v="2019-04-01T00:00:00"/>
    <s v="Standard Class"/>
    <s v="CJ-12010"/>
    <x v="170"/>
    <x v="0"/>
    <x v="0"/>
    <s v="Houston"/>
    <x v="5"/>
    <n v="77070"/>
    <x v="2"/>
    <s v="TEC-AC-10004901"/>
    <x v="2"/>
    <x v="11"/>
    <x v="648"/>
    <x v="3149"/>
    <n v="1"/>
    <n v="0.2"/>
    <x v="7425"/>
    <x v="2"/>
    <x v="0"/>
    <n v="0.25"/>
    <n v="0.05"/>
  </r>
  <r>
    <x v="9790"/>
    <s v="CA-2019-144491"/>
    <x v="996"/>
    <d v="2019-04-01T00:00:00"/>
    <s v="Standard Class"/>
    <s v="CJ-12010"/>
    <x v="170"/>
    <x v="0"/>
    <x v="0"/>
    <s v="Houston"/>
    <x v="5"/>
    <n v="77070"/>
    <x v="2"/>
    <s v="FUR-CH-10001714"/>
    <x v="0"/>
    <x v="1"/>
    <x v="1304"/>
    <x v="6065"/>
    <n v="2"/>
    <n v="0.3"/>
    <x v="7426"/>
    <x v="2"/>
    <x v="0"/>
    <n v="0.25"/>
    <n v="0.05"/>
  </r>
  <r>
    <x v="9791"/>
    <s v="CA-2016-127166"/>
    <x v="371"/>
    <d v="2016-05-23T00:00:00"/>
    <s v="Second Class"/>
    <s v="KH-16360"/>
    <x v="347"/>
    <x v="0"/>
    <x v="0"/>
    <s v="Houston"/>
    <x v="5"/>
    <n v="77070"/>
    <x v="2"/>
    <s v="OFF-EN-10003134"/>
    <x v="1"/>
    <x v="12"/>
    <x v="153"/>
    <x v="6066"/>
    <n v="6"/>
    <n v="0.2"/>
    <x v="7427"/>
    <x v="2"/>
    <x v="0"/>
    <n v="0.25"/>
    <n v="7.1428571428571425E-2"/>
  </r>
  <r>
    <x v="9792"/>
    <s v="CA-2016-127166"/>
    <x v="371"/>
    <d v="2016-05-23T00:00:00"/>
    <s v="Second Class"/>
    <s v="KH-16360"/>
    <x v="347"/>
    <x v="0"/>
    <x v="0"/>
    <s v="Houston"/>
    <x v="5"/>
    <n v="77070"/>
    <x v="2"/>
    <s v="FUR-CH-10003396"/>
    <x v="0"/>
    <x v="1"/>
    <x v="390"/>
    <x v="961"/>
    <n v="2"/>
    <n v="0.3"/>
    <x v="996"/>
    <x v="2"/>
    <x v="0"/>
    <n v="0.25"/>
    <n v="7.1428571428571425E-2"/>
  </r>
  <r>
    <x v="9793"/>
    <s v="CA-2016-127166"/>
    <x v="371"/>
    <d v="2016-05-23T00:00:00"/>
    <s v="Second Class"/>
    <s v="KH-16360"/>
    <x v="347"/>
    <x v="0"/>
    <x v="0"/>
    <s v="Houston"/>
    <x v="5"/>
    <n v="77070"/>
    <x v="2"/>
    <s v="OFF-PA-10001560"/>
    <x v="1"/>
    <x v="10"/>
    <x v="670"/>
    <x v="6067"/>
    <n v="1"/>
    <n v="0.2"/>
    <x v="7428"/>
    <x v="2"/>
    <x v="0"/>
    <n v="0.25"/>
    <n v="7.1428571428571425E-2"/>
  </r>
  <r>
    <x v="9794"/>
    <s v="CA-2016-127166"/>
    <x v="371"/>
    <d v="2016-05-23T00:00:00"/>
    <s v="Second Class"/>
    <s v="KH-16360"/>
    <x v="347"/>
    <x v="0"/>
    <x v="0"/>
    <s v="Houston"/>
    <x v="5"/>
    <n v="77070"/>
    <x v="2"/>
    <s v="OFF-BI-10000977"/>
    <x v="1"/>
    <x v="8"/>
    <x v="991"/>
    <x v="6068"/>
    <n v="3"/>
    <n v="0.8"/>
    <x v="7429"/>
    <x v="2"/>
    <x v="0"/>
    <n v="0.25"/>
    <n v="7.1428571428571425E-2"/>
  </r>
  <r>
    <x v="9795"/>
    <s v="CA-2018-125920"/>
    <x v="206"/>
    <d v="2018-05-28T00:00:00"/>
    <s v="Standard Class"/>
    <s v="SH-19975"/>
    <x v="64"/>
    <x v="1"/>
    <x v="0"/>
    <s v="Chicago"/>
    <x v="10"/>
    <n v="60610"/>
    <x v="2"/>
    <s v="OFF-BI-10003429"/>
    <x v="1"/>
    <x v="8"/>
    <x v="852"/>
    <x v="6069"/>
    <n v="3"/>
    <n v="0.8"/>
    <x v="7430"/>
    <x v="2"/>
    <x v="0"/>
    <n v="1"/>
    <n v="3.4482758620689655E-2"/>
  </r>
  <r>
    <x v="9796"/>
    <s v="CA-2017-128608"/>
    <x v="1026"/>
    <d v="2017-01-17T00:00:00"/>
    <s v="Standard Class"/>
    <s v="CS-12490"/>
    <x v="703"/>
    <x v="1"/>
    <x v="0"/>
    <s v="Toledo"/>
    <x v="24"/>
    <n v="43615"/>
    <x v="3"/>
    <s v="OFF-AR-10001374"/>
    <x v="1"/>
    <x v="6"/>
    <x v="313"/>
    <x v="563"/>
    <n v="2"/>
    <n v="0.2"/>
    <x v="7431"/>
    <x v="3"/>
    <x v="0"/>
    <n v="0.2"/>
    <n v="0.1111111111111111"/>
  </r>
  <r>
    <x v="9797"/>
    <s v="CA-2017-128608"/>
    <x v="1026"/>
    <d v="2017-01-17T00:00:00"/>
    <s v="Standard Class"/>
    <s v="CS-12490"/>
    <x v="703"/>
    <x v="1"/>
    <x v="0"/>
    <s v="Toledo"/>
    <x v="24"/>
    <n v="43615"/>
    <x v="3"/>
    <s v="TEC-PH-10004977"/>
    <x v="2"/>
    <x v="7"/>
    <x v="34"/>
    <x v="6070"/>
    <n v="2"/>
    <n v="0.4"/>
    <x v="7432"/>
    <x v="3"/>
    <x v="0"/>
    <n v="0.2"/>
    <n v="0.1111111111111111"/>
  </r>
  <r>
    <x v="9798"/>
    <s v="CA-2017-128608"/>
    <x v="1026"/>
    <d v="2017-01-17T00:00:00"/>
    <s v="Standard Class"/>
    <s v="CS-12490"/>
    <x v="703"/>
    <x v="1"/>
    <x v="0"/>
    <s v="Toledo"/>
    <x v="24"/>
    <n v="43615"/>
    <x v="3"/>
    <s v="TEC-PH-10000912"/>
    <x v="2"/>
    <x v="7"/>
    <x v="1339"/>
    <x v="6071"/>
    <n v="4"/>
    <n v="0.4"/>
    <x v="7433"/>
    <x v="3"/>
    <x v="0"/>
    <n v="0.2"/>
    <n v="0.1111111111111111"/>
  </r>
  <r>
    <x v="9799"/>
    <s v="CA-2017-128608"/>
    <x v="1026"/>
    <d v="2017-01-17T00:00:00"/>
    <s v="Standard Class"/>
    <s v="CS-12490"/>
    <x v="703"/>
    <x v="1"/>
    <x v="0"/>
    <s v="Toledo"/>
    <x v="24"/>
    <n v="43615"/>
    <x v="3"/>
    <s v="TEC-AC-10000487"/>
    <x v="2"/>
    <x v="11"/>
    <x v="1682"/>
    <x v="6072"/>
    <n v="2"/>
    <n v="0.2"/>
    <x v="7434"/>
    <x v="3"/>
    <x v="0"/>
    <n v="0.2"/>
    <n v="0.1111111111111111"/>
  </r>
  <r>
    <x v="9800"/>
    <s v="CA-2017-128608"/>
    <x v="1026"/>
    <d v="2017-01-17T00:00:00"/>
    <s v="Standard Class"/>
    <s v="CS-12490"/>
    <x v="703"/>
    <x v="1"/>
    <x v="0"/>
    <s v="Toledo"/>
    <x v="24"/>
    <n v="43615"/>
    <x v="3"/>
    <s v="TEC-PH-10002262"/>
    <x v="2"/>
    <x v="7"/>
    <x v="477"/>
    <x v="6073"/>
    <n v="3"/>
    <n v="0.4"/>
    <x v="7435"/>
    <x v="3"/>
    <x v="0"/>
    <n v="0.2"/>
    <n v="0.1111111111111111"/>
  </r>
  <r>
    <x v="9801"/>
    <s v="CA-2019-137918"/>
    <x v="365"/>
    <d v="2019-10-06T00:00:00"/>
    <s v="Standard Class"/>
    <s v="JK-15730"/>
    <x v="300"/>
    <x v="0"/>
    <x v="0"/>
    <s v="Lodi"/>
    <x v="1"/>
    <n v="95240"/>
    <x v="1"/>
    <s v="OFF-SU-10000898"/>
    <x v="1"/>
    <x v="14"/>
    <x v="1190"/>
    <x v="6074"/>
    <n v="7"/>
    <n v="0"/>
    <x v="7436"/>
    <x v="1"/>
    <x v="0"/>
    <n v="1"/>
    <n v="0.05"/>
  </r>
  <r>
    <x v="9802"/>
    <s v="CA-2017-122973"/>
    <x v="1074"/>
    <d v="2017-07-20T00:00:00"/>
    <s v="Second Class"/>
    <s v="PJ-19015"/>
    <x v="307"/>
    <x v="0"/>
    <x v="0"/>
    <s v="New York City"/>
    <x v="15"/>
    <n v="10024"/>
    <x v="3"/>
    <s v="OFF-BI-10004182"/>
    <x v="1"/>
    <x v="8"/>
    <x v="73"/>
    <x v="5353"/>
    <n v="2"/>
    <n v="0.2"/>
    <x v="7437"/>
    <x v="3"/>
    <x v="0"/>
    <n v="0.33333333333333331"/>
    <n v="0.1"/>
  </r>
  <r>
    <x v="9803"/>
    <s v="CA-2017-122973"/>
    <x v="1074"/>
    <d v="2017-07-20T00:00:00"/>
    <s v="Second Class"/>
    <s v="PJ-19015"/>
    <x v="307"/>
    <x v="0"/>
    <x v="0"/>
    <s v="New York City"/>
    <x v="15"/>
    <n v="10024"/>
    <x v="3"/>
    <s v="TEC-PH-10002468"/>
    <x v="2"/>
    <x v="7"/>
    <x v="1219"/>
    <x v="4472"/>
    <n v="1"/>
    <n v="0"/>
    <x v="5273"/>
    <x v="3"/>
    <x v="0"/>
    <n v="0.33333333333333331"/>
    <n v="0.1"/>
  </r>
  <r>
    <x v="9804"/>
    <s v="CA-2017-122973"/>
    <x v="1074"/>
    <d v="2017-07-20T00:00:00"/>
    <s v="Second Class"/>
    <s v="PJ-19015"/>
    <x v="307"/>
    <x v="0"/>
    <x v="0"/>
    <s v="New York City"/>
    <x v="15"/>
    <n v="10024"/>
    <x v="3"/>
    <s v="FUR-FU-10002364"/>
    <x v="0"/>
    <x v="5"/>
    <x v="1240"/>
    <x v="1576"/>
    <n v="1"/>
    <n v="0"/>
    <x v="7438"/>
    <x v="3"/>
    <x v="0"/>
    <n v="0.33333333333333331"/>
    <n v="0.1"/>
  </r>
  <r>
    <x v="9805"/>
    <s v="CA-2018-136322"/>
    <x v="147"/>
    <d v="2018-10-26T00:00:00"/>
    <s v="Standard Class"/>
    <s v="AP-10720"/>
    <x v="399"/>
    <x v="2"/>
    <x v="0"/>
    <s v="Fort Lauderdale"/>
    <x v="2"/>
    <n v="33311"/>
    <x v="0"/>
    <s v="FUR-FU-10002878"/>
    <x v="0"/>
    <x v="5"/>
    <x v="1134"/>
    <x v="6075"/>
    <n v="2"/>
    <n v="0.2"/>
    <x v="7439"/>
    <x v="0"/>
    <x v="0"/>
    <n v="0.5"/>
    <n v="5.2631578947368418E-2"/>
  </r>
  <r>
    <x v="9806"/>
    <s v="CA-2018-136322"/>
    <x v="147"/>
    <d v="2018-10-26T00:00:00"/>
    <s v="Standard Class"/>
    <s v="AP-10720"/>
    <x v="399"/>
    <x v="2"/>
    <x v="0"/>
    <s v="Fort Lauderdale"/>
    <x v="2"/>
    <n v="33311"/>
    <x v="0"/>
    <s v="OFF-BI-10004817"/>
    <x v="1"/>
    <x v="8"/>
    <x v="1208"/>
    <x v="6076"/>
    <n v="8"/>
    <n v="0.7"/>
    <x v="7440"/>
    <x v="0"/>
    <x v="0"/>
    <n v="0.5"/>
    <n v="5.2631578947368418E-2"/>
  </r>
  <r>
    <x v="9807"/>
    <s v="CA-2019-107209"/>
    <x v="944"/>
    <d v="2019-08-01T00:00:00"/>
    <s v="Second Class"/>
    <s v="JW-15955"/>
    <x v="527"/>
    <x v="0"/>
    <x v="0"/>
    <s v="Raleigh"/>
    <x v="3"/>
    <n v="27604"/>
    <x v="0"/>
    <s v="FUR-CH-10001146"/>
    <x v="0"/>
    <x v="1"/>
    <x v="64"/>
    <x v="968"/>
    <n v="4"/>
    <n v="0.2"/>
    <x v="1003"/>
    <x v="0"/>
    <x v="0"/>
    <n v="1"/>
    <n v="9.0909090909090912E-2"/>
  </r>
  <r>
    <x v="9808"/>
    <s v="CA-2019-145093"/>
    <x v="246"/>
    <d v="2019-07-26T00:00:00"/>
    <s v="Standard Class"/>
    <s v="PT-19090"/>
    <x v="690"/>
    <x v="0"/>
    <x v="0"/>
    <s v="Chicago"/>
    <x v="10"/>
    <n v="60623"/>
    <x v="2"/>
    <s v="OFF-BI-10001116"/>
    <x v="1"/>
    <x v="8"/>
    <x v="1075"/>
    <x v="6077"/>
    <n v="2"/>
    <n v="0.8"/>
    <x v="7441"/>
    <x v="2"/>
    <x v="0"/>
    <n v="1"/>
    <n v="0.14285714285714285"/>
  </r>
  <r>
    <x v="9809"/>
    <s v="US-2016-139640"/>
    <x v="845"/>
    <d v="2016-11-11T00:00:00"/>
    <s v="Second Class"/>
    <s v="TB-21595"/>
    <x v="180"/>
    <x v="0"/>
    <x v="0"/>
    <s v="Portland"/>
    <x v="21"/>
    <n v="97206"/>
    <x v="1"/>
    <s v="OFF-PA-10000304"/>
    <x v="1"/>
    <x v="10"/>
    <x v="88"/>
    <x v="233"/>
    <n v="5"/>
    <n v="0.2"/>
    <x v="1446"/>
    <x v="1"/>
    <x v="0"/>
    <n v="0.5"/>
    <n v="0.14285714285714285"/>
  </r>
  <r>
    <x v="9810"/>
    <s v="US-2016-139640"/>
    <x v="845"/>
    <d v="2016-11-11T00:00:00"/>
    <s v="Second Class"/>
    <s v="TB-21595"/>
    <x v="180"/>
    <x v="0"/>
    <x v="0"/>
    <s v="Portland"/>
    <x v="21"/>
    <n v="97206"/>
    <x v="1"/>
    <s v="OFF-AR-10002240"/>
    <x v="1"/>
    <x v="6"/>
    <x v="971"/>
    <x v="6078"/>
    <n v="4"/>
    <n v="0.2"/>
    <x v="7442"/>
    <x v="1"/>
    <x v="0"/>
    <n v="0.5"/>
    <n v="0.14285714285714285"/>
  </r>
  <r>
    <x v="9811"/>
    <s v="CA-2018-117583"/>
    <x v="581"/>
    <d v="2018-11-30T00:00:00"/>
    <s v="First Class"/>
    <s v="CB-12025"/>
    <x v="90"/>
    <x v="0"/>
    <x v="0"/>
    <s v="East Orange"/>
    <x v="30"/>
    <n v="7017"/>
    <x v="3"/>
    <s v="OFF-PA-10001246"/>
    <x v="1"/>
    <x v="10"/>
    <x v="1401"/>
    <x v="243"/>
    <n v="4"/>
    <n v="0"/>
    <x v="245"/>
    <x v="3"/>
    <x v="0"/>
    <n v="0.25"/>
    <n v="3.8461538461538464E-2"/>
  </r>
  <r>
    <x v="9812"/>
    <s v="CA-2018-117583"/>
    <x v="581"/>
    <d v="2018-11-30T00:00:00"/>
    <s v="First Class"/>
    <s v="CB-12025"/>
    <x v="90"/>
    <x v="0"/>
    <x v="0"/>
    <s v="East Orange"/>
    <x v="30"/>
    <n v="7017"/>
    <x v="3"/>
    <s v="OFF-AR-10000658"/>
    <x v="1"/>
    <x v="6"/>
    <x v="332"/>
    <x v="1637"/>
    <n v="3"/>
    <n v="0"/>
    <x v="5361"/>
    <x v="3"/>
    <x v="0"/>
    <n v="0.25"/>
    <n v="3.8461538461538464E-2"/>
  </r>
  <r>
    <x v="9813"/>
    <s v="CA-2018-117583"/>
    <x v="581"/>
    <d v="2018-11-30T00:00:00"/>
    <s v="First Class"/>
    <s v="CB-12025"/>
    <x v="90"/>
    <x v="0"/>
    <x v="0"/>
    <s v="East Orange"/>
    <x v="30"/>
    <n v="7017"/>
    <x v="3"/>
    <s v="OFF-PA-10000100"/>
    <x v="1"/>
    <x v="10"/>
    <x v="833"/>
    <x v="2929"/>
    <n v="5"/>
    <n v="0"/>
    <x v="3261"/>
    <x v="3"/>
    <x v="0"/>
    <n v="0.25"/>
    <n v="3.8461538461538464E-2"/>
  </r>
  <r>
    <x v="9814"/>
    <s v="CA-2018-117583"/>
    <x v="581"/>
    <d v="2018-11-30T00:00:00"/>
    <s v="First Class"/>
    <s v="CB-12025"/>
    <x v="90"/>
    <x v="0"/>
    <x v="0"/>
    <s v="East Orange"/>
    <x v="30"/>
    <n v="7017"/>
    <x v="3"/>
    <s v="OFF-BI-10004233"/>
    <x v="1"/>
    <x v="8"/>
    <x v="1386"/>
    <x v="6079"/>
    <n v="5"/>
    <n v="0"/>
    <x v="7443"/>
    <x v="3"/>
    <x v="0"/>
    <n v="0.25"/>
    <n v="3.8461538461538464E-2"/>
  </r>
  <r>
    <x v="9815"/>
    <s v="CA-2017-162201"/>
    <x v="1212"/>
    <d v="2017-06-12T00:00:00"/>
    <s v="Standard Class"/>
    <s v="AG-10495"/>
    <x v="122"/>
    <x v="1"/>
    <x v="0"/>
    <s v="Saint Petersburg"/>
    <x v="2"/>
    <n v="33710"/>
    <x v="0"/>
    <s v="OFF-PA-10002581"/>
    <x v="1"/>
    <x v="10"/>
    <x v="1309"/>
    <x v="4259"/>
    <n v="7"/>
    <n v="0.2"/>
    <x v="4974"/>
    <x v="0"/>
    <x v="0"/>
    <n v="0.14285714285714285"/>
    <n v="4.7619047619047616E-2"/>
  </r>
  <r>
    <x v="9816"/>
    <s v="CA-2017-162201"/>
    <x v="1212"/>
    <d v="2017-06-12T00:00:00"/>
    <s v="Standard Class"/>
    <s v="AG-10495"/>
    <x v="122"/>
    <x v="1"/>
    <x v="0"/>
    <s v="Saint Petersburg"/>
    <x v="2"/>
    <n v="33710"/>
    <x v="0"/>
    <s v="OFF-ST-10000046"/>
    <x v="1"/>
    <x v="4"/>
    <x v="764"/>
    <x v="6080"/>
    <n v="4"/>
    <n v="0.2"/>
    <x v="7444"/>
    <x v="0"/>
    <x v="0"/>
    <n v="0.14285714285714285"/>
    <n v="4.7619047619047616E-2"/>
  </r>
  <r>
    <x v="9817"/>
    <s v="CA-2017-162201"/>
    <x v="1212"/>
    <d v="2017-06-12T00:00:00"/>
    <s v="Standard Class"/>
    <s v="AG-10495"/>
    <x v="122"/>
    <x v="1"/>
    <x v="0"/>
    <s v="Saint Petersburg"/>
    <x v="2"/>
    <n v="33710"/>
    <x v="0"/>
    <s v="FUR-FU-10001185"/>
    <x v="0"/>
    <x v="5"/>
    <x v="1423"/>
    <x v="6081"/>
    <n v="7"/>
    <n v="0.2"/>
    <x v="7445"/>
    <x v="0"/>
    <x v="0"/>
    <n v="0.14285714285714285"/>
    <n v="4.7619047619047616E-2"/>
  </r>
  <r>
    <x v="9818"/>
    <s v="CA-2017-162201"/>
    <x v="1212"/>
    <d v="2017-06-12T00:00:00"/>
    <s v="Standard Class"/>
    <s v="AG-10495"/>
    <x v="122"/>
    <x v="1"/>
    <x v="0"/>
    <s v="Saint Petersburg"/>
    <x v="2"/>
    <n v="33710"/>
    <x v="0"/>
    <s v="OFF-AR-10003856"/>
    <x v="1"/>
    <x v="6"/>
    <x v="449"/>
    <x v="3079"/>
    <n v="2"/>
    <n v="0.2"/>
    <x v="3450"/>
    <x v="0"/>
    <x v="0"/>
    <n v="0.14285714285714285"/>
    <n v="4.7619047619047616E-2"/>
  </r>
  <r>
    <x v="9819"/>
    <s v="CA-2017-162201"/>
    <x v="1212"/>
    <d v="2017-06-12T00:00:00"/>
    <s v="Standard Class"/>
    <s v="AG-10495"/>
    <x v="122"/>
    <x v="1"/>
    <x v="0"/>
    <s v="Saint Petersburg"/>
    <x v="2"/>
    <n v="33710"/>
    <x v="0"/>
    <s v="OFF-LA-10001982"/>
    <x v="1"/>
    <x v="2"/>
    <x v="1538"/>
    <x v="6082"/>
    <n v="3"/>
    <n v="0.2"/>
    <x v="7446"/>
    <x v="0"/>
    <x v="0"/>
    <n v="0.14285714285714285"/>
    <n v="4.7619047619047616E-2"/>
  </r>
  <r>
    <x v="9820"/>
    <s v="CA-2017-162201"/>
    <x v="1212"/>
    <d v="2017-06-12T00:00:00"/>
    <s v="Standard Class"/>
    <s v="AG-10495"/>
    <x v="122"/>
    <x v="1"/>
    <x v="0"/>
    <s v="Saint Petersburg"/>
    <x v="2"/>
    <n v="33710"/>
    <x v="0"/>
    <s v="OFF-PA-10001215"/>
    <x v="1"/>
    <x v="10"/>
    <x v="1726"/>
    <x v="3085"/>
    <n v="10"/>
    <n v="0.2"/>
    <x v="3460"/>
    <x v="0"/>
    <x v="0"/>
    <n v="0.14285714285714285"/>
    <n v="4.7619047619047616E-2"/>
  </r>
  <r>
    <x v="9821"/>
    <s v="CA-2017-162201"/>
    <x v="1212"/>
    <d v="2017-06-12T00:00:00"/>
    <s v="Standard Class"/>
    <s v="AG-10495"/>
    <x v="122"/>
    <x v="1"/>
    <x v="0"/>
    <s v="Saint Petersburg"/>
    <x v="2"/>
    <n v="33710"/>
    <x v="0"/>
    <s v="OFF-BI-10002429"/>
    <x v="1"/>
    <x v="8"/>
    <x v="472"/>
    <x v="3594"/>
    <n v="2"/>
    <n v="0.7"/>
    <x v="6858"/>
    <x v="0"/>
    <x v="0"/>
    <n v="0.14285714285714285"/>
    <n v="4.7619047619047616E-2"/>
  </r>
  <r>
    <x v="9822"/>
    <s v="US-2016-164406"/>
    <x v="860"/>
    <d v="2016-08-19T00:00:00"/>
    <s v="Standard Class"/>
    <s v="BD-11605"/>
    <x v="205"/>
    <x v="0"/>
    <x v="0"/>
    <s v="San Francisco"/>
    <x v="1"/>
    <n v="94122"/>
    <x v="1"/>
    <s v="OFF-AP-10003287"/>
    <x v="1"/>
    <x v="9"/>
    <x v="543"/>
    <x v="6083"/>
    <n v="3"/>
    <n v="0"/>
    <x v="7447"/>
    <x v="1"/>
    <x v="1"/>
    <n v="0.2"/>
    <n v="0.05"/>
  </r>
  <r>
    <x v="9823"/>
    <s v="US-2016-164406"/>
    <x v="860"/>
    <d v="2016-08-19T00:00:00"/>
    <s v="Standard Class"/>
    <s v="BD-11605"/>
    <x v="205"/>
    <x v="0"/>
    <x v="0"/>
    <s v="San Francisco"/>
    <x v="1"/>
    <n v="94122"/>
    <x v="1"/>
    <s v="OFF-PA-10000167"/>
    <x v="1"/>
    <x v="10"/>
    <x v="1080"/>
    <x v="1663"/>
    <n v="3"/>
    <n v="0"/>
    <x v="1761"/>
    <x v="1"/>
    <x v="1"/>
    <n v="0.2"/>
    <n v="0.05"/>
  </r>
  <r>
    <x v="9824"/>
    <s v="US-2016-164406"/>
    <x v="860"/>
    <d v="2016-08-19T00:00:00"/>
    <s v="Standard Class"/>
    <s v="BD-11605"/>
    <x v="205"/>
    <x v="0"/>
    <x v="0"/>
    <s v="San Francisco"/>
    <x v="1"/>
    <n v="94122"/>
    <x v="1"/>
    <s v="OFF-BI-10002309"/>
    <x v="1"/>
    <x v="8"/>
    <x v="78"/>
    <x v="329"/>
    <n v="4"/>
    <n v="0.2"/>
    <x v="7448"/>
    <x v="1"/>
    <x v="1"/>
    <n v="0.2"/>
    <n v="0.05"/>
  </r>
  <r>
    <x v="9825"/>
    <s v="US-2016-164406"/>
    <x v="860"/>
    <d v="2016-08-19T00:00:00"/>
    <s v="Standard Class"/>
    <s v="BD-11605"/>
    <x v="205"/>
    <x v="0"/>
    <x v="0"/>
    <s v="San Francisco"/>
    <x v="1"/>
    <n v="94122"/>
    <x v="1"/>
    <s v="OFF-BI-10003638"/>
    <x v="1"/>
    <x v="8"/>
    <x v="612"/>
    <x v="6084"/>
    <n v="3"/>
    <n v="0.2"/>
    <x v="7449"/>
    <x v="1"/>
    <x v="1"/>
    <n v="0.2"/>
    <n v="0.05"/>
  </r>
  <r>
    <x v="9826"/>
    <s v="US-2016-164406"/>
    <x v="860"/>
    <d v="2016-08-19T00:00:00"/>
    <s v="Standard Class"/>
    <s v="BD-11605"/>
    <x v="205"/>
    <x v="0"/>
    <x v="0"/>
    <s v="San Francisco"/>
    <x v="1"/>
    <n v="94122"/>
    <x v="1"/>
    <s v="FUR-CH-10003833"/>
    <x v="0"/>
    <x v="1"/>
    <x v="1209"/>
    <x v="2468"/>
    <n v="4"/>
    <n v="0.2"/>
    <x v="2701"/>
    <x v="1"/>
    <x v="1"/>
    <n v="0.2"/>
    <n v="0.05"/>
  </r>
  <r>
    <x v="9827"/>
    <s v="CA-2019-169999"/>
    <x v="249"/>
    <d v="2019-06-26T00:00:00"/>
    <s v="Standard Class"/>
    <s v="JS-15685"/>
    <x v="40"/>
    <x v="1"/>
    <x v="0"/>
    <s v="New York City"/>
    <x v="15"/>
    <n v="10035"/>
    <x v="3"/>
    <s v="OFF-ST-10001511"/>
    <x v="1"/>
    <x v="4"/>
    <x v="556"/>
    <x v="2396"/>
    <n v="2"/>
    <n v="0"/>
    <x v="2608"/>
    <x v="3"/>
    <x v="0"/>
    <n v="0.5"/>
    <n v="9.0909090909090912E-2"/>
  </r>
  <r>
    <x v="9828"/>
    <s v="CA-2019-169999"/>
    <x v="249"/>
    <d v="2019-06-26T00:00:00"/>
    <s v="Standard Class"/>
    <s v="JS-15685"/>
    <x v="40"/>
    <x v="1"/>
    <x v="0"/>
    <s v="New York City"/>
    <x v="15"/>
    <n v="10035"/>
    <x v="3"/>
    <s v="OFF-BI-10004728"/>
    <x v="1"/>
    <x v="8"/>
    <x v="544"/>
    <x v="5668"/>
    <n v="3"/>
    <n v="0.2"/>
    <x v="7450"/>
    <x v="3"/>
    <x v="0"/>
    <n v="0.5"/>
    <n v="9.0909090909090912E-2"/>
  </r>
  <r>
    <x v="9829"/>
    <s v="US-2019-152842"/>
    <x v="11"/>
    <d v="2019-07-23T00:00:00"/>
    <s v="Standard Class"/>
    <s v="NF-18385"/>
    <x v="173"/>
    <x v="0"/>
    <x v="0"/>
    <s v="Charlotte"/>
    <x v="3"/>
    <n v="28205"/>
    <x v="0"/>
    <s v="FUR-CH-10004218"/>
    <x v="0"/>
    <x v="1"/>
    <x v="38"/>
    <x v="2516"/>
    <n v="3"/>
    <n v="0.2"/>
    <x v="7451"/>
    <x v="0"/>
    <x v="0"/>
    <n v="1"/>
    <n v="7.1428571428571425E-2"/>
  </r>
  <r>
    <x v="9830"/>
    <s v="CA-2016-113257"/>
    <x v="757"/>
    <d v="2016-12-18T00:00:00"/>
    <s v="Second Class"/>
    <s v="SC-20305"/>
    <x v="253"/>
    <x v="0"/>
    <x v="0"/>
    <s v="Beaumont"/>
    <x v="5"/>
    <n v="77705"/>
    <x v="2"/>
    <s v="TEC-AC-10004171"/>
    <x v="2"/>
    <x v="11"/>
    <x v="1321"/>
    <x v="1895"/>
    <n v="4"/>
    <n v="0.2"/>
    <x v="7452"/>
    <x v="2"/>
    <x v="0"/>
    <n v="0.5"/>
    <n v="8.3333333333333329E-2"/>
  </r>
  <r>
    <x v="9831"/>
    <s v="CA-2016-113257"/>
    <x v="757"/>
    <d v="2016-12-18T00:00:00"/>
    <s v="Second Class"/>
    <s v="SC-20305"/>
    <x v="253"/>
    <x v="0"/>
    <x v="0"/>
    <s v="Beaumont"/>
    <x v="5"/>
    <n v="77705"/>
    <x v="2"/>
    <s v="FUR-FU-10001706"/>
    <x v="0"/>
    <x v="5"/>
    <x v="50"/>
    <x v="6085"/>
    <n v="7"/>
    <n v="0.6"/>
    <x v="7453"/>
    <x v="2"/>
    <x v="0"/>
    <n v="0.5"/>
    <n v="8.3333333333333329E-2"/>
  </r>
  <r>
    <x v="9832"/>
    <s v="CA-2016-133963"/>
    <x v="598"/>
    <d v="2016-05-22T00:00:00"/>
    <s v="Second Class"/>
    <s v="GA-14515"/>
    <x v="654"/>
    <x v="0"/>
    <x v="0"/>
    <s v="Dallas"/>
    <x v="5"/>
    <n v="75220"/>
    <x v="2"/>
    <s v="OFF-PA-10001526"/>
    <x v="1"/>
    <x v="10"/>
    <x v="1039"/>
    <x v="2217"/>
    <n v="1"/>
    <n v="0.2"/>
    <x v="7454"/>
    <x v="2"/>
    <x v="0"/>
    <n v="1"/>
    <n v="7.1428571428571425E-2"/>
  </r>
  <r>
    <x v="9833"/>
    <s v="CA-2019-130302"/>
    <x v="32"/>
    <d v="2019-09-19T00:00:00"/>
    <s v="Standard Class"/>
    <s v="CY-12745"/>
    <x v="388"/>
    <x v="1"/>
    <x v="0"/>
    <s v="Springfield"/>
    <x v="24"/>
    <n v="45503"/>
    <x v="3"/>
    <s v="TEC-AC-10002001"/>
    <x v="2"/>
    <x v="11"/>
    <x v="265"/>
    <x v="6086"/>
    <n v="7"/>
    <n v="0.2"/>
    <x v="7455"/>
    <x v="3"/>
    <x v="0"/>
    <n v="1"/>
    <n v="9.0909090909090912E-2"/>
  </r>
  <r>
    <x v="9834"/>
    <s v="CA-2018-126627"/>
    <x v="1155"/>
    <d v="2018-10-12T00:00:00"/>
    <s v="First Class"/>
    <s v="WB-21850"/>
    <x v="576"/>
    <x v="0"/>
    <x v="0"/>
    <s v="La Porte"/>
    <x v="5"/>
    <n v="77571"/>
    <x v="2"/>
    <s v="FUR-FU-10004963"/>
    <x v="0"/>
    <x v="5"/>
    <x v="1443"/>
    <x v="6087"/>
    <n v="4"/>
    <n v="0.6"/>
    <x v="7456"/>
    <x v="2"/>
    <x v="0"/>
    <n v="0.5"/>
    <n v="2.7027027027027029E-2"/>
  </r>
  <r>
    <x v="9835"/>
    <s v="CA-2018-126627"/>
    <x v="1155"/>
    <d v="2018-10-12T00:00:00"/>
    <s v="First Class"/>
    <s v="WB-21850"/>
    <x v="576"/>
    <x v="0"/>
    <x v="0"/>
    <s v="La Porte"/>
    <x v="5"/>
    <n v="77571"/>
    <x v="2"/>
    <s v="OFF-BI-10001597"/>
    <x v="1"/>
    <x v="8"/>
    <x v="798"/>
    <x v="6088"/>
    <n v="2"/>
    <n v="0.8"/>
    <x v="7457"/>
    <x v="2"/>
    <x v="0"/>
    <n v="0.5"/>
    <n v="2.7027027027027029E-2"/>
  </r>
  <r>
    <x v="9836"/>
    <s v="US-2018-125402"/>
    <x v="477"/>
    <d v="2018-10-01T00:00:00"/>
    <s v="Standard Class"/>
    <s v="DL-12865"/>
    <x v="297"/>
    <x v="0"/>
    <x v="0"/>
    <s v="Long Beach"/>
    <x v="1"/>
    <n v="90805"/>
    <x v="1"/>
    <s v="OFF-PA-10000141"/>
    <x v="1"/>
    <x v="10"/>
    <x v="829"/>
    <x v="2943"/>
    <n v="5"/>
    <n v="0"/>
    <x v="7458"/>
    <x v="1"/>
    <x v="0"/>
    <n v="0.14285714285714285"/>
    <n v="7.1428571428571425E-2"/>
  </r>
  <r>
    <x v="9837"/>
    <s v="US-2018-125402"/>
    <x v="477"/>
    <d v="2018-10-01T00:00:00"/>
    <s v="Standard Class"/>
    <s v="DL-12865"/>
    <x v="297"/>
    <x v="0"/>
    <x v="0"/>
    <s v="Long Beach"/>
    <x v="1"/>
    <n v="90805"/>
    <x v="1"/>
    <s v="OFF-LA-10003923"/>
    <x v="1"/>
    <x v="2"/>
    <x v="429"/>
    <x v="461"/>
    <n v="2"/>
    <n v="0"/>
    <x v="472"/>
    <x v="1"/>
    <x v="0"/>
    <n v="0.14285714285714285"/>
    <n v="7.1428571428571425E-2"/>
  </r>
  <r>
    <x v="9838"/>
    <s v="US-2018-125402"/>
    <x v="477"/>
    <d v="2018-10-01T00:00:00"/>
    <s v="Standard Class"/>
    <s v="DL-12865"/>
    <x v="297"/>
    <x v="0"/>
    <x v="0"/>
    <s v="Long Beach"/>
    <x v="1"/>
    <n v="90805"/>
    <x v="1"/>
    <s v="OFF-LA-10001771"/>
    <x v="1"/>
    <x v="2"/>
    <x v="1128"/>
    <x v="1393"/>
    <n v="1"/>
    <n v="0"/>
    <x v="7459"/>
    <x v="1"/>
    <x v="0"/>
    <n v="0.14285714285714285"/>
    <n v="7.1428571428571425E-2"/>
  </r>
  <r>
    <x v="9839"/>
    <s v="US-2018-125402"/>
    <x v="477"/>
    <d v="2018-10-01T00:00:00"/>
    <s v="Standard Class"/>
    <s v="DL-12865"/>
    <x v="297"/>
    <x v="0"/>
    <x v="0"/>
    <s v="Long Beach"/>
    <x v="1"/>
    <n v="90805"/>
    <x v="1"/>
    <s v="TEC-CO-10001943"/>
    <x v="2"/>
    <x v="16"/>
    <x v="1675"/>
    <x v="5478"/>
    <n v="3"/>
    <n v="0.2"/>
    <x v="6624"/>
    <x v="1"/>
    <x v="0"/>
    <n v="0.14285714285714285"/>
    <n v="7.1428571428571425E-2"/>
  </r>
  <r>
    <x v="9840"/>
    <s v="US-2018-125402"/>
    <x v="477"/>
    <d v="2018-10-01T00:00:00"/>
    <s v="Standard Class"/>
    <s v="DL-12865"/>
    <x v="297"/>
    <x v="0"/>
    <x v="0"/>
    <s v="Long Beach"/>
    <x v="1"/>
    <n v="90805"/>
    <x v="1"/>
    <s v="TEC-PH-10003356"/>
    <x v="2"/>
    <x v="7"/>
    <x v="1698"/>
    <x v="6089"/>
    <n v="8"/>
    <n v="0.2"/>
    <x v="7460"/>
    <x v="1"/>
    <x v="0"/>
    <n v="0.14285714285714285"/>
    <n v="7.1428571428571425E-2"/>
  </r>
  <r>
    <x v="9841"/>
    <s v="US-2018-125402"/>
    <x v="477"/>
    <d v="2018-10-01T00:00:00"/>
    <s v="Standard Class"/>
    <s v="DL-12865"/>
    <x v="297"/>
    <x v="0"/>
    <x v="0"/>
    <s v="Long Beach"/>
    <x v="1"/>
    <n v="90805"/>
    <x v="1"/>
    <s v="OFF-AR-10002255"/>
    <x v="1"/>
    <x v="6"/>
    <x v="822"/>
    <x v="1784"/>
    <n v="2"/>
    <n v="0"/>
    <x v="6613"/>
    <x v="1"/>
    <x v="0"/>
    <n v="0.14285714285714285"/>
    <n v="7.1428571428571425E-2"/>
  </r>
  <r>
    <x v="9842"/>
    <s v="US-2018-125402"/>
    <x v="477"/>
    <d v="2018-10-01T00:00:00"/>
    <s v="Standard Class"/>
    <s v="DL-12865"/>
    <x v="297"/>
    <x v="0"/>
    <x v="0"/>
    <s v="Long Beach"/>
    <x v="1"/>
    <n v="90805"/>
    <x v="1"/>
    <s v="FUR-CH-10000665"/>
    <x v="0"/>
    <x v="1"/>
    <x v="662"/>
    <x v="5019"/>
    <n v="4"/>
    <n v="0.2"/>
    <x v="7461"/>
    <x v="1"/>
    <x v="0"/>
    <n v="0.14285714285714285"/>
    <n v="7.1428571428571425E-2"/>
  </r>
  <r>
    <x v="9843"/>
    <s v="CA-2016-163867"/>
    <x v="561"/>
    <d v="2016-06-06T00:00:00"/>
    <s v="First Class"/>
    <s v="RE-19450"/>
    <x v="681"/>
    <x v="0"/>
    <x v="0"/>
    <s v="Decatur"/>
    <x v="10"/>
    <n v="62521"/>
    <x v="2"/>
    <s v="OFF-LA-10001771"/>
    <x v="1"/>
    <x v="2"/>
    <x v="1128"/>
    <x v="801"/>
    <n v="4"/>
    <n v="0.2"/>
    <x v="826"/>
    <x v="2"/>
    <x v="0"/>
    <n v="0.33333333333333331"/>
    <n v="0.1111111111111111"/>
  </r>
  <r>
    <x v="9844"/>
    <s v="CA-2016-163867"/>
    <x v="561"/>
    <d v="2016-06-06T00:00:00"/>
    <s v="First Class"/>
    <s v="RE-19450"/>
    <x v="681"/>
    <x v="0"/>
    <x v="0"/>
    <s v="Decatur"/>
    <x v="10"/>
    <n v="62521"/>
    <x v="2"/>
    <s v="FUR-FU-10001475"/>
    <x v="0"/>
    <x v="5"/>
    <x v="504"/>
    <x v="6090"/>
    <n v="7"/>
    <n v="0.6"/>
    <x v="7462"/>
    <x v="2"/>
    <x v="0"/>
    <n v="0.33333333333333331"/>
    <n v="0.1111111111111111"/>
  </r>
  <r>
    <x v="9845"/>
    <s v="CA-2016-163867"/>
    <x v="561"/>
    <d v="2016-06-06T00:00:00"/>
    <s v="First Class"/>
    <s v="RE-19450"/>
    <x v="681"/>
    <x v="0"/>
    <x v="0"/>
    <s v="Decatur"/>
    <x v="10"/>
    <n v="62521"/>
    <x v="2"/>
    <s v="OFF-ST-10000877"/>
    <x v="1"/>
    <x v="4"/>
    <x v="1113"/>
    <x v="6091"/>
    <n v="3"/>
    <n v="0.2"/>
    <x v="7463"/>
    <x v="2"/>
    <x v="0"/>
    <n v="0.33333333333333331"/>
    <n v="0.1111111111111111"/>
  </r>
  <r>
    <x v="9846"/>
    <s v="CA-2019-169327"/>
    <x v="264"/>
    <d v="2019-09-04T00:00:00"/>
    <s v="Second Class"/>
    <s v="MH-17290"/>
    <x v="762"/>
    <x v="2"/>
    <x v="0"/>
    <s v="Los Angeles"/>
    <x v="1"/>
    <n v="90008"/>
    <x v="1"/>
    <s v="OFF-AP-10001492"/>
    <x v="1"/>
    <x v="9"/>
    <x v="22"/>
    <x v="2526"/>
    <n v="5"/>
    <n v="0"/>
    <x v="2770"/>
    <x v="1"/>
    <x v="1"/>
    <n v="0.33333333333333331"/>
    <n v="7.6923076923076927E-2"/>
  </r>
  <r>
    <x v="9847"/>
    <s v="CA-2019-169327"/>
    <x v="264"/>
    <d v="2019-09-04T00:00:00"/>
    <s v="Second Class"/>
    <s v="MH-17290"/>
    <x v="762"/>
    <x v="2"/>
    <x v="0"/>
    <s v="Los Angeles"/>
    <x v="1"/>
    <n v="90008"/>
    <x v="1"/>
    <s v="FUR-FU-10004188"/>
    <x v="0"/>
    <x v="5"/>
    <x v="741"/>
    <x v="6092"/>
    <n v="5"/>
    <n v="0"/>
    <x v="7464"/>
    <x v="1"/>
    <x v="1"/>
    <n v="0.33333333333333331"/>
    <n v="7.6923076923076927E-2"/>
  </r>
  <r>
    <x v="9848"/>
    <s v="CA-2019-169327"/>
    <x v="264"/>
    <d v="2019-09-04T00:00:00"/>
    <s v="Second Class"/>
    <s v="MH-17290"/>
    <x v="762"/>
    <x v="2"/>
    <x v="0"/>
    <s v="Los Angeles"/>
    <x v="1"/>
    <n v="90008"/>
    <x v="1"/>
    <s v="OFF-BI-10004330"/>
    <x v="1"/>
    <x v="8"/>
    <x v="803"/>
    <x v="5442"/>
    <n v="5"/>
    <n v="0.2"/>
    <x v="6570"/>
    <x v="1"/>
    <x v="1"/>
    <n v="0.33333333333333331"/>
    <n v="7.6923076923076927E-2"/>
  </r>
  <r>
    <x v="9849"/>
    <s v="CA-2016-142979"/>
    <x v="791"/>
    <d v="2016-04-18T00:00:00"/>
    <s v="Standard Class"/>
    <s v="EH-13765"/>
    <x v="553"/>
    <x v="1"/>
    <x v="0"/>
    <s v="Lodi"/>
    <x v="1"/>
    <n v="95240"/>
    <x v="1"/>
    <s v="OFF-AR-10002987"/>
    <x v="1"/>
    <x v="6"/>
    <x v="1562"/>
    <x v="2010"/>
    <n v="2"/>
    <n v="0"/>
    <x v="3766"/>
    <x v="1"/>
    <x v="0"/>
    <n v="1"/>
    <n v="3.125E-2"/>
  </r>
  <r>
    <x v="9850"/>
    <s v="CA-2018-158155"/>
    <x v="440"/>
    <d v="2018-05-06T00:00:00"/>
    <s v="Standard Class"/>
    <s v="EH-13765"/>
    <x v="553"/>
    <x v="1"/>
    <x v="0"/>
    <s v="New York City"/>
    <x v="15"/>
    <n v="10009"/>
    <x v="3"/>
    <s v="FUR-FU-10000732"/>
    <x v="0"/>
    <x v="5"/>
    <x v="545"/>
    <x v="2391"/>
    <n v="2"/>
    <n v="0"/>
    <x v="3824"/>
    <x v="3"/>
    <x v="0"/>
    <n v="0.25"/>
    <n v="3.125E-2"/>
  </r>
  <r>
    <x v="9851"/>
    <s v="CA-2018-158155"/>
    <x v="440"/>
    <d v="2018-05-06T00:00:00"/>
    <s v="Standard Class"/>
    <s v="EH-13765"/>
    <x v="553"/>
    <x v="1"/>
    <x v="0"/>
    <s v="New York City"/>
    <x v="15"/>
    <n v="10009"/>
    <x v="3"/>
    <s v="OFF-BI-10001670"/>
    <x v="1"/>
    <x v="8"/>
    <x v="443"/>
    <x v="3476"/>
    <n v="3"/>
    <n v="0.2"/>
    <x v="3951"/>
    <x v="3"/>
    <x v="0"/>
    <n v="0.25"/>
    <n v="3.125E-2"/>
  </r>
  <r>
    <x v="9852"/>
    <s v="CA-2018-158155"/>
    <x v="440"/>
    <d v="2018-05-06T00:00:00"/>
    <s v="Standard Class"/>
    <s v="EH-13765"/>
    <x v="553"/>
    <x v="1"/>
    <x v="0"/>
    <s v="New York City"/>
    <x v="15"/>
    <n v="10009"/>
    <x v="3"/>
    <s v="OFF-PA-10000533"/>
    <x v="1"/>
    <x v="10"/>
    <x v="1205"/>
    <x v="1733"/>
    <n v="2"/>
    <n v="0"/>
    <x v="1839"/>
    <x v="3"/>
    <x v="0"/>
    <n v="0.25"/>
    <n v="3.125E-2"/>
  </r>
  <r>
    <x v="9853"/>
    <s v="CA-2018-158155"/>
    <x v="440"/>
    <d v="2018-05-06T00:00:00"/>
    <s v="Standard Class"/>
    <s v="EH-13765"/>
    <x v="553"/>
    <x v="1"/>
    <x v="0"/>
    <s v="New York City"/>
    <x v="15"/>
    <n v="10009"/>
    <x v="3"/>
    <s v="FUR-FU-10002253"/>
    <x v="0"/>
    <x v="5"/>
    <x v="592"/>
    <x v="6093"/>
    <n v="5"/>
    <n v="0"/>
    <x v="7465"/>
    <x v="3"/>
    <x v="0"/>
    <n v="0.25"/>
    <n v="3.125E-2"/>
  </r>
  <r>
    <x v="9854"/>
    <s v="CA-2019-138870"/>
    <x v="249"/>
    <d v="2019-06-23T00:00:00"/>
    <s v="Standard Class"/>
    <s v="GA-14515"/>
    <x v="654"/>
    <x v="0"/>
    <x v="0"/>
    <s v="San Francisco"/>
    <x v="1"/>
    <n v="94109"/>
    <x v="1"/>
    <s v="FUR-FU-10002396"/>
    <x v="0"/>
    <x v="5"/>
    <x v="1590"/>
    <x v="6094"/>
    <n v="4"/>
    <n v="0"/>
    <x v="7466"/>
    <x v="1"/>
    <x v="0"/>
    <n v="0.5"/>
    <n v="7.1428571428571425E-2"/>
  </r>
  <r>
    <x v="9855"/>
    <s v="CA-2019-138870"/>
    <x v="249"/>
    <d v="2019-06-23T00:00:00"/>
    <s v="Standard Class"/>
    <s v="GA-14515"/>
    <x v="654"/>
    <x v="0"/>
    <x v="0"/>
    <s v="San Francisco"/>
    <x v="1"/>
    <n v="94109"/>
    <x v="1"/>
    <s v="OFF-PA-10004438"/>
    <x v="1"/>
    <x v="10"/>
    <x v="1481"/>
    <x v="335"/>
    <n v="2"/>
    <n v="0"/>
    <x v="342"/>
    <x v="1"/>
    <x v="0"/>
    <n v="0.5"/>
    <n v="7.1428571428571425E-2"/>
  </r>
  <r>
    <x v="9856"/>
    <s v="CA-2016-120950"/>
    <x v="1230"/>
    <d v="2016-11-11T00:00:00"/>
    <s v="Standard Class"/>
    <s v="GA-14515"/>
    <x v="654"/>
    <x v="0"/>
    <x v="0"/>
    <s v="Columbus"/>
    <x v="32"/>
    <n v="31907"/>
    <x v="0"/>
    <s v="OFF-PA-10000587"/>
    <x v="1"/>
    <x v="10"/>
    <x v="57"/>
    <x v="2908"/>
    <n v="6"/>
    <n v="0"/>
    <x v="7467"/>
    <x v="0"/>
    <x v="0"/>
    <n v="1"/>
    <n v="7.1428571428571425E-2"/>
  </r>
  <r>
    <x v="9857"/>
    <s v="CA-2017-164301"/>
    <x v="514"/>
    <d v="2017-03-30T00:00:00"/>
    <s v="Standard Class"/>
    <s v="EB-13840"/>
    <x v="225"/>
    <x v="1"/>
    <x v="0"/>
    <s v="Seattle"/>
    <x v="4"/>
    <n v="98103"/>
    <x v="1"/>
    <s v="FUR-TA-10001889"/>
    <x v="0"/>
    <x v="3"/>
    <x v="411"/>
    <x v="6095"/>
    <n v="8"/>
    <n v="0"/>
    <x v="7468"/>
    <x v="1"/>
    <x v="0"/>
    <n v="1"/>
    <n v="0.125"/>
  </r>
  <r>
    <x v="9858"/>
    <s v="CA-2019-113278"/>
    <x v="424"/>
    <d v="2019-01-20T00:00:00"/>
    <s v="Standard Class"/>
    <s v="HR-14770"/>
    <x v="367"/>
    <x v="2"/>
    <x v="0"/>
    <s v="Richmond"/>
    <x v="14"/>
    <n v="47374"/>
    <x v="2"/>
    <s v="OFF-ST-10001590"/>
    <x v="1"/>
    <x v="4"/>
    <x v="147"/>
    <x v="4005"/>
    <n v="5"/>
    <n v="0"/>
    <x v="4634"/>
    <x v="2"/>
    <x v="0"/>
    <n v="0.125"/>
    <n v="7.6923076923076927E-2"/>
  </r>
  <r>
    <x v="9859"/>
    <s v="CA-2019-113278"/>
    <x v="424"/>
    <d v="2019-01-20T00:00:00"/>
    <s v="Standard Class"/>
    <s v="HR-14770"/>
    <x v="367"/>
    <x v="2"/>
    <x v="0"/>
    <s v="Richmond"/>
    <x v="14"/>
    <n v="47374"/>
    <x v="2"/>
    <s v="OFF-FA-10003472"/>
    <x v="1"/>
    <x v="13"/>
    <x v="243"/>
    <x v="2182"/>
    <n v="2"/>
    <n v="0"/>
    <x v="7469"/>
    <x v="2"/>
    <x v="0"/>
    <n v="0.125"/>
    <n v="7.6923076923076927E-2"/>
  </r>
  <r>
    <x v="9860"/>
    <s v="CA-2019-113278"/>
    <x v="424"/>
    <d v="2019-01-20T00:00:00"/>
    <s v="Standard Class"/>
    <s v="HR-14770"/>
    <x v="367"/>
    <x v="2"/>
    <x v="0"/>
    <s v="Richmond"/>
    <x v="14"/>
    <n v="47374"/>
    <x v="2"/>
    <s v="TEC-PH-10000169"/>
    <x v="2"/>
    <x v="7"/>
    <x v="1038"/>
    <x v="766"/>
    <n v="4"/>
    <n v="0"/>
    <x v="4894"/>
    <x v="2"/>
    <x v="0"/>
    <n v="0.125"/>
    <n v="7.6923076923076927E-2"/>
  </r>
  <r>
    <x v="9861"/>
    <s v="CA-2019-113278"/>
    <x v="424"/>
    <d v="2019-01-20T00:00:00"/>
    <s v="Standard Class"/>
    <s v="HR-14770"/>
    <x v="367"/>
    <x v="2"/>
    <x v="0"/>
    <s v="Richmond"/>
    <x v="14"/>
    <n v="47374"/>
    <x v="2"/>
    <s v="OFF-ST-10002562"/>
    <x v="1"/>
    <x v="4"/>
    <x v="683"/>
    <x v="2572"/>
    <n v="2"/>
    <n v="0"/>
    <x v="7470"/>
    <x v="2"/>
    <x v="0"/>
    <n v="0.125"/>
    <n v="7.6923076923076927E-2"/>
  </r>
  <r>
    <x v="9862"/>
    <s v="CA-2019-113278"/>
    <x v="424"/>
    <d v="2019-01-20T00:00:00"/>
    <s v="Standard Class"/>
    <s v="HR-14770"/>
    <x v="367"/>
    <x v="2"/>
    <x v="0"/>
    <s v="Richmond"/>
    <x v="14"/>
    <n v="47374"/>
    <x v="2"/>
    <s v="TEC-AC-10001445"/>
    <x v="2"/>
    <x v="11"/>
    <x v="427"/>
    <x v="6096"/>
    <n v="4"/>
    <n v="0"/>
    <x v="7471"/>
    <x v="2"/>
    <x v="0"/>
    <n v="0.125"/>
    <n v="7.6923076923076927E-2"/>
  </r>
  <r>
    <x v="9863"/>
    <s v="CA-2019-113278"/>
    <x v="424"/>
    <d v="2019-01-20T00:00:00"/>
    <s v="Standard Class"/>
    <s v="HR-14770"/>
    <x v="367"/>
    <x v="2"/>
    <x v="0"/>
    <s v="Richmond"/>
    <x v="14"/>
    <n v="47374"/>
    <x v="2"/>
    <s v="OFF-PA-10004156"/>
    <x v="1"/>
    <x v="10"/>
    <x v="750"/>
    <x v="1189"/>
    <n v="1"/>
    <n v="0"/>
    <x v="1235"/>
    <x v="2"/>
    <x v="0"/>
    <n v="0.125"/>
    <n v="7.6923076923076927E-2"/>
  </r>
  <r>
    <x v="9864"/>
    <s v="CA-2019-113278"/>
    <x v="424"/>
    <d v="2019-01-20T00:00:00"/>
    <s v="Standard Class"/>
    <s v="HR-14770"/>
    <x v="367"/>
    <x v="2"/>
    <x v="0"/>
    <s v="Richmond"/>
    <x v="14"/>
    <n v="47374"/>
    <x v="2"/>
    <s v="TEC-AC-10004469"/>
    <x v="2"/>
    <x v="11"/>
    <x v="241"/>
    <x v="3863"/>
    <n v="4"/>
    <n v="0"/>
    <x v="4442"/>
    <x v="2"/>
    <x v="0"/>
    <n v="0.125"/>
    <n v="7.6923076923076927E-2"/>
  </r>
  <r>
    <x v="9865"/>
    <s v="CA-2019-113278"/>
    <x v="424"/>
    <d v="2019-01-20T00:00:00"/>
    <s v="Standard Class"/>
    <s v="HR-14770"/>
    <x v="367"/>
    <x v="2"/>
    <x v="0"/>
    <s v="Richmond"/>
    <x v="14"/>
    <n v="47374"/>
    <x v="2"/>
    <s v="FUR-FU-10001037"/>
    <x v="0"/>
    <x v="5"/>
    <x v="1169"/>
    <x v="1651"/>
    <n v="2"/>
    <n v="0"/>
    <x v="1748"/>
    <x v="2"/>
    <x v="0"/>
    <n v="0.125"/>
    <n v="7.6923076923076927E-2"/>
  </r>
  <r>
    <x v="9866"/>
    <s v="US-2017-116981"/>
    <x v="514"/>
    <d v="2017-03-28T00:00:00"/>
    <s v="Second Class"/>
    <s v="SM-20950"/>
    <x v="416"/>
    <x v="1"/>
    <x v="0"/>
    <s v="New York City"/>
    <x v="15"/>
    <n v="10009"/>
    <x v="3"/>
    <s v="OFF-ST-10002615"/>
    <x v="1"/>
    <x v="4"/>
    <x v="1436"/>
    <x v="2969"/>
    <n v="7"/>
    <n v="0"/>
    <x v="3313"/>
    <x v="3"/>
    <x v="0"/>
    <n v="0.5"/>
    <n v="4.5454545454545456E-2"/>
  </r>
  <r>
    <x v="9867"/>
    <s v="US-2017-116981"/>
    <x v="514"/>
    <d v="2017-03-28T00:00:00"/>
    <s v="Second Class"/>
    <s v="SM-20950"/>
    <x v="416"/>
    <x v="1"/>
    <x v="0"/>
    <s v="New York City"/>
    <x v="15"/>
    <n v="10009"/>
    <x v="3"/>
    <s v="OFF-AP-10000595"/>
    <x v="1"/>
    <x v="9"/>
    <x v="1505"/>
    <x v="2638"/>
    <n v="3"/>
    <n v="0"/>
    <x v="2910"/>
    <x v="3"/>
    <x v="0"/>
    <n v="0.5"/>
    <n v="4.5454545454545456E-2"/>
  </r>
  <r>
    <x v="9868"/>
    <s v="CA-2016-114195"/>
    <x v="301"/>
    <d v="2016-11-03T00:00:00"/>
    <s v="First Class"/>
    <s v="EA-14035"/>
    <x v="105"/>
    <x v="1"/>
    <x v="0"/>
    <s v="Mason"/>
    <x v="24"/>
    <n v="45040"/>
    <x v="3"/>
    <s v="FUR-FU-10002253"/>
    <x v="0"/>
    <x v="5"/>
    <x v="592"/>
    <x v="4574"/>
    <n v="2"/>
    <n v="0.2"/>
    <x v="5407"/>
    <x v="3"/>
    <x v="0"/>
    <n v="0.33333333333333331"/>
    <n v="0.04"/>
  </r>
  <r>
    <x v="9869"/>
    <s v="CA-2016-114195"/>
    <x v="301"/>
    <d v="2016-11-03T00:00:00"/>
    <s v="First Class"/>
    <s v="EA-14035"/>
    <x v="105"/>
    <x v="1"/>
    <x v="0"/>
    <s v="Mason"/>
    <x v="24"/>
    <n v="45040"/>
    <x v="3"/>
    <s v="OFF-BI-10000494"/>
    <x v="1"/>
    <x v="8"/>
    <x v="1572"/>
    <x v="2968"/>
    <n v="2"/>
    <n v="0.7"/>
    <x v="3312"/>
    <x v="3"/>
    <x v="0"/>
    <n v="0.33333333333333331"/>
    <n v="0.04"/>
  </r>
  <r>
    <x v="9870"/>
    <s v="CA-2016-114195"/>
    <x v="301"/>
    <d v="2016-11-03T00:00:00"/>
    <s v="First Class"/>
    <s v="EA-14035"/>
    <x v="105"/>
    <x v="1"/>
    <x v="0"/>
    <s v="Mason"/>
    <x v="24"/>
    <n v="45040"/>
    <x v="3"/>
    <s v="OFF-BI-10001658"/>
    <x v="1"/>
    <x v="8"/>
    <x v="444"/>
    <x v="2849"/>
    <n v="3"/>
    <n v="0.7"/>
    <x v="3166"/>
    <x v="3"/>
    <x v="0"/>
    <n v="0.33333333333333331"/>
    <n v="0.04"/>
  </r>
  <r>
    <x v="9871"/>
    <s v="CA-2019-146269"/>
    <x v="833"/>
    <d v="2019-10-06T00:00:00"/>
    <s v="Same Day"/>
    <s v="MH-17455"/>
    <x v="708"/>
    <x v="0"/>
    <x v="0"/>
    <s v="Chicago"/>
    <x v="10"/>
    <n v="60623"/>
    <x v="2"/>
    <s v="OFF-ST-10003208"/>
    <x v="1"/>
    <x v="4"/>
    <x v="246"/>
    <x v="6097"/>
    <n v="2"/>
    <n v="0.2"/>
    <x v="7472"/>
    <x v="2"/>
    <x v="0"/>
    <n v="0.5"/>
    <n v="9.0909090909090912E-2"/>
  </r>
  <r>
    <x v="9872"/>
    <s v="CA-2019-146269"/>
    <x v="833"/>
    <d v="2019-10-06T00:00:00"/>
    <s v="Same Day"/>
    <s v="MH-17455"/>
    <x v="708"/>
    <x v="0"/>
    <x v="0"/>
    <s v="Chicago"/>
    <x v="10"/>
    <n v="60623"/>
    <x v="2"/>
    <s v="OFF-AR-10004790"/>
    <x v="1"/>
    <x v="6"/>
    <x v="772"/>
    <x v="3764"/>
    <n v="2"/>
    <n v="0.2"/>
    <x v="7473"/>
    <x v="2"/>
    <x v="0"/>
    <n v="0.5"/>
    <n v="9.0909090909090912E-2"/>
  </r>
  <r>
    <x v="9873"/>
    <s v="CA-2018-100587"/>
    <x v="107"/>
    <d v="2018-12-14T00:00:00"/>
    <s v="Standard Class"/>
    <s v="SL-20155"/>
    <x v="359"/>
    <x v="2"/>
    <x v="0"/>
    <s v="New York City"/>
    <x v="15"/>
    <n v="10024"/>
    <x v="3"/>
    <s v="OFF-PA-10004609"/>
    <x v="1"/>
    <x v="10"/>
    <x v="1503"/>
    <x v="90"/>
    <n v="1"/>
    <n v="0"/>
    <x v="90"/>
    <x v="3"/>
    <x v="0"/>
    <n v="1"/>
    <n v="0.1111111111111111"/>
  </r>
  <r>
    <x v="9874"/>
    <s v="CA-2018-166653"/>
    <x v="897"/>
    <d v="2018-09-24T00:00:00"/>
    <s v="Second Class"/>
    <s v="NP-18685"/>
    <x v="472"/>
    <x v="2"/>
    <x v="0"/>
    <s v="Parma"/>
    <x v="24"/>
    <n v="44134"/>
    <x v="3"/>
    <s v="OFF-EN-10003055"/>
    <x v="1"/>
    <x v="12"/>
    <x v="882"/>
    <x v="1109"/>
    <n v="2"/>
    <n v="0.2"/>
    <x v="7474"/>
    <x v="3"/>
    <x v="0"/>
    <n v="1"/>
    <n v="0.14285714285714285"/>
  </r>
  <r>
    <x v="9875"/>
    <s v="CA-2017-130855"/>
    <x v="1231"/>
    <d v="2018-01-05T00:00:00"/>
    <s v="Standard Class"/>
    <s v="RF-19840"/>
    <x v="167"/>
    <x v="0"/>
    <x v="0"/>
    <s v="New York City"/>
    <x v="15"/>
    <n v="10035"/>
    <x v="3"/>
    <s v="OFF-SU-10003936"/>
    <x v="1"/>
    <x v="14"/>
    <x v="1835"/>
    <x v="6098"/>
    <n v="2"/>
    <n v="0"/>
    <x v="7475"/>
    <x v="3"/>
    <x v="0"/>
    <n v="1"/>
    <n v="9.0909090909090912E-2"/>
  </r>
  <r>
    <x v="9876"/>
    <s v="US-2019-166324"/>
    <x v="693"/>
    <d v="2019-04-21T00:00:00"/>
    <s v="First Class"/>
    <s v="BE-11455"/>
    <x v="534"/>
    <x v="2"/>
    <x v="0"/>
    <s v="Cleveland"/>
    <x v="24"/>
    <n v="44105"/>
    <x v="3"/>
    <s v="OFF-ST-10000078"/>
    <x v="1"/>
    <x v="4"/>
    <x v="1227"/>
    <x v="6099"/>
    <n v="4"/>
    <n v="0.2"/>
    <x v="7476"/>
    <x v="3"/>
    <x v="0"/>
    <n v="0.33333333333333331"/>
    <n v="7.6923076923076927E-2"/>
  </r>
  <r>
    <x v="9877"/>
    <s v="US-2019-166324"/>
    <x v="693"/>
    <d v="2019-04-21T00:00:00"/>
    <s v="First Class"/>
    <s v="BE-11455"/>
    <x v="534"/>
    <x v="2"/>
    <x v="0"/>
    <s v="Cleveland"/>
    <x v="24"/>
    <n v="44105"/>
    <x v="3"/>
    <s v="OFF-BI-10000174"/>
    <x v="1"/>
    <x v="8"/>
    <x v="1444"/>
    <x v="6100"/>
    <n v="5"/>
    <n v="0.7"/>
    <x v="7477"/>
    <x v="3"/>
    <x v="0"/>
    <n v="0.33333333333333331"/>
    <n v="7.6923076923076927E-2"/>
  </r>
  <r>
    <x v="9878"/>
    <s v="US-2019-166324"/>
    <x v="693"/>
    <d v="2019-04-21T00:00:00"/>
    <s v="First Class"/>
    <s v="BE-11455"/>
    <x v="534"/>
    <x v="2"/>
    <x v="0"/>
    <s v="Cleveland"/>
    <x v="24"/>
    <n v="44105"/>
    <x v="3"/>
    <s v="TEC-PH-10004080"/>
    <x v="2"/>
    <x v="7"/>
    <x v="1777"/>
    <x v="4457"/>
    <n v="3"/>
    <n v="0.4"/>
    <x v="5252"/>
    <x v="3"/>
    <x v="0"/>
    <n v="0.33333333333333331"/>
    <n v="7.6923076923076927E-2"/>
  </r>
  <r>
    <x v="9879"/>
    <s v="CA-2018-122581"/>
    <x v="1036"/>
    <d v="2018-08-25T00:00:00"/>
    <s v="Standard Class"/>
    <s v="JK-15370"/>
    <x v="271"/>
    <x v="0"/>
    <x v="0"/>
    <s v="New York City"/>
    <x v="15"/>
    <n v="10035"/>
    <x v="3"/>
    <s v="FUR-CH-10002961"/>
    <x v="0"/>
    <x v="1"/>
    <x v="948"/>
    <x v="6101"/>
    <n v="7"/>
    <n v="0.1"/>
    <x v="7478"/>
    <x v="3"/>
    <x v="0"/>
    <n v="1"/>
    <n v="5.8823529411764705E-2"/>
  </r>
  <r>
    <x v="9880"/>
    <s v="CA-2017-104297"/>
    <x v="352"/>
    <d v="2017-05-31T00:00:00"/>
    <s v="First Class"/>
    <s v="CC-12100"/>
    <x v="385"/>
    <x v="2"/>
    <x v="0"/>
    <s v="Cleveland"/>
    <x v="24"/>
    <n v="44105"/>
    <x v="3"/>
    <s v="OFF-PA-10000474"/>
    <x v="1"/>
    <x v="10"/>
    <x v="33"/>
    <x v="633"/>
    <n v="3"/>
    <n v="0.2"/>
    <x v="644"/>
    <x v="3"/>
    <x v="0"/>
    <n v="1"/>
    <n v="7.6923076923076927E-2"/>
  </r>
  <r>
    <x v="9881"/>
    <s v="CA-2016-153927"/>
    <x v="1132"/>
    <d v="2016-08-13T00:00:00"/>
    <s v="First Class"/>
    <s v="LL-16840"/>
    <x v="328"/>
    <x v="0"/>
    <x v="0"/>
    <s v="Woodstock"/>
    <x v="32"/>
    <n v="30188"/>
    <x v="0"/>
    <s v="OFF-BI-10000138"/>
    <x v="1"/>
    <x v="8"/>
    <x v="605"/>
    <x v="1230"/>
    <n v="3"/>
    <n v="0"/>
    <x v="7479"/>
    <x v="0"/>
    <x v="0"/>
    <n v="0.5"/>
    <n v="8.3333333333333329E-2"/>
  </r>
  <r>
    <x v="9882"/>
    <s v="CA-2016-153927"/>
    <x v="1132"/>
    <d v="2016-08-13T00:00:00"/>
    <s v="First Class"/>
    <s v="LL-16840"/>
    <x v="328"/>
    <x v="0"/>
    <x v="0"/>
    <s v="Woodstock"/>
    <x v="32"/>
    <n v="30188"/>
    <x v="0"/>
    <s v="TEC-AC-10000023"/>
    <x v="2"/>
    <x v="11"/>
    <x v="909"/>
    <x v="6102"/>
    <n v="13"/>
    <n v="0"/>
    <x v="7480"/>
    <x v="0"/>
    <x v="0"/>
    <n v="0.5"/>
    <n v="8.3333333333333329E-2"/>
  </r>
  <r>
    <x v="9883"/>
    <s v="CA-2016-112291"/>
    <x v="1232"/>
    <d v="2016-04-08T00:00:00"/>
    <s v="Standard Class"/>
    <s v="KE-16420"/>
    <x v="722"/>
    <x v="1"/>
    <x v="0"/>
    <s v="Los Angeles"/>
    <x v="1"/>
    <n v="90008"/>
    <x v="1"/>
    <s v="OFF-EN-10001415"/>
    <x v="1"/>
    <x v="12"/>
    <x v="153"/>
    <x v="954"/>
    <n v="2"/>
    <n v="0"/>
    <x v="7481"/>
    <x v="1"/>
    <x v="0"/>
    <n v="0.33333333333333331"/>
    <n v="6.6666666666666666E-2"/>
  </r>
  <r>
    <x v="9884"/>
    <s v="CA-2016-112291"/>
    <x v="1232"/>
    <d v="2016-04-08T00:00:00"/>
    <s v="Standard Class"/>
    <s v="KE-16420"/>
    <x v="722"/>
    <x v="1"/>
    <x v="0"/>
    <s v="Los Angeles"/>
    <x v="1"/>
    <n v="90008"/>
    <x v="1"/>
    <s v="TEC-AC-10001284"/>
    <x v="2"/>
    <x v="11"/>
    <x v="1181"/>
    <x v="1038"/>
    <n v="3"/>
    <n v="0"/>
    <x v="3874"/>
    <x v="1"/>
    <x v="0"/>
    <n v="0.33333333333333331"/>
    <n v="6.6666666666666666E-2"/>
  </r>
  <r>
    <x v="9885"/>
    <s v="CA-2016-112291"/>
    <x v="1232"/>
    <d v="2016-04-08T00:00:00"/>
    <s v="Standard Class"/>
    <s v="KE-16420"/>
    <x v="722"/>
    <x v="1"/>
    <x v="0"/>
    <s v="Los Angeles"/>
    <x v="1"/>
    <n v="90008"/>
    <x v="1"/>
    <s v="TEC-AC-10000736"/>
    <x v="2"/>
    <x v="11"/>
    <x v="1094"/>
    <x v="460"/>
    <n v="2"/>
    <n v="0"/>
    <x v="471"/>
    <x v="1"/>
    <x v="0"/>
    <n v="0.33333333333333331"/>
    <n v="6.6666666666666666E-2"/>
  </r>
  <r>
    <x v="9886"/>
    <s v="CA-2016-146997"/>
    <x v="1211"/>
    <d v="2016-01-27T00:00:00"/>
    <s v="Standard Class"/>
    <s v="SG-20605"/>
    <x v="611"/>
    <x v="0"/>
    <x v="0"/>
    <s v="Lafayette"/>
    <x v="14"/>
    <n v="47905"/>
    <x v="2"/>
    <s v="OFF-FA-10003467"/>
    <x v="1"/>
    <x v="13"/>
    <x v="494"/>
    <x v="4095"/>
    <n v="3"/>
    <n v="0"/>
    <x v="232"/>
    <x v="2"/>
    <x v="0"/>
    <n v="1"/>
    <n v="7.6923076923076927E-2"/>
  </r>
  <r>
    <x v="9887"/>
    <s v="CA-2019-169607"/>
    <x v="386"/>
    <d v="2019-10-15T00:00:00"/>
    <s v="First Class"/>
    <s v="CA-12265"/>
    <x v="244"/>
    <x v="0"/>
    <x v="0"/>
    <s v="New York City"/>
    <x v="15"/>
    <n v="10024"/>
    <x v="3"/>
    <s v="OFF-PA-10000477"/>
    <x v="1"/>
    <x v="10"/>
    <x v="1214"/>
    <x v="745"/>
    <n v="2"/>
    <n v="0"/>
    <x v="1565"/>
    <x v="3"/>
    <x v="0"/>
    <n v="1"/>
    <n v="5.8823529411764705E-2"/>
  </r>
  <r>
    <x v="9888"/>
    <s v="CA-2017-127544"/>
    <x v="816"/>
    <d v="2017-08-12T00:00:00"/>
    <s v="Standard Class"/>
    <s v="RD-19585"/>
    <x v="361"/>
    <x v="0"/>
    <x v="0"/>
    <s v="Utica"/>
    <x v="15"/>
    <n v="13501"/>
    <x v="3"/>
    <s v="TEC-AC-10000736"/>
    <x v="2"/>
    <x v="11"/>
    <x v="1094"/>
    <x v="3705"/>
    <n v="1"/>
    <n v="0"/>
    <x v="4237"/>
    <x v="3"/>
    <x v="0"/>
    <n v="1"/>
    <n v="5.2631578947368418E-2"/>
  </r>
  <r>
    <x v="9889"/>
    <s v="CA-2019-166499"/>
    <x v="498"/>
    <d v="2019-03-20T00:00:00"/>
    <s v="First Class"/>
    <s v="VG-21805"/>
    <x v="500"/>
    <x v="1"/>
    <x v="0"/>
    <s v="Lakewood"/>
    <x v="30"/>
    <n v="8701"/>
    <x v="3"/>
    <s v="OFF-AR-10002467"/>
    <x v="1"/>
    <x v="6"/>
    <x v="1690"/>
    <x v="3090"/>
    <n v="3"/>
    <n v="0"/>
    <x v="7482"/>
    <x v="3"/>
    <x v="0"/>
    <n v="1"/>
    <n v="0.16666666666666666"/>
  </r>
  <r>
    <x v="9890"/>
    <s v="US-2018-115441"/>
    <x v="197"/>
    <d v="2018-07-28T00:00:00"/>
    <s v="Second Class"/>
    <s v="SH-19975"/>
    <x v="64"/>
    <x v="1"/>
    <x v="0"/>
    <s v="Milwaukee"/>
    <x v="6"/>
    <n v="53209"/>
    <x v="2"/>
    <s v="OFF-PA-10004996"/>
    <x v="1"/>
    <x v="10"/>
    <x v="1528"/>
    <x v="6103"/>
    <n v="2"/>
    <n v="0"/>
    <x v="7483"/>
    <x v="2"/>
    <x v="0"/>
    <n v="0.2"/>
    <n v="3.4482758620689655E-2"/>
  </r>
  <r>
    <x v="9891"/>
    <s v="US-2018-115441"/>
    <x v="197"/>
    <d v="2018-07-28T00:00:00"/>
    <s v="Second Class"/>
    <s v="SH-19975"/>
    <x v="64"/>
    <x v="1"/>
    <x v="0"/>
    <s v="Milwaukee"/>
    <x v="6"/>
    <n v="53209"/>
    <x v="2"/>
    <s v="TEC-AC-10003116"/>
    <x v="2"/>
    <x v="11"/>
    <x v="929"/>
    <x v="6104"/>
    <n v="7"/>
    <n v="0"/>
    <x v="7484"/>
    <x v="2"/>
    <x v="0"/>
    <n v="0.2"/>
    <n v="3.4482758620689655E-2"/>
  </r>
  <r>
    <x v="9892"/>
    <s v="US-2018-115441"/>
    <x v="197"/>
    <d v="2018-07-28T00:00:00"/>
    <s v="Second Class"/>
    <s v="SH-19975"/>
    <x v="64"/>
    <x v="1"/>
    <x v="0"/>
    <s v="Milwaukee"/>
    <x v="6"/>
    <n v="53209"/>
    <x v="2"/>
    <s v="TEC-PH-10002262"/>
    <x v="2"/>
    <x v="7"/>
    <x v="477"/>
    <x v="6105"/>
    <n v="5"/>
    <n v="0"/>
    <x v="7485"/>
    <x v="2"/>
    <x v="0"/>
    <n v="0.2"/>
    <n v="3.4482758620689655E-2"/>
  </r>
  <r>
    <x v="9893"/>
    <s v="US-2018-115441"/>
    <x v="197"/>
    <d v="2018-07-28T00:00:00"/>
    <s v="Second Class"/>
    <s v="SH-19975"/>
    <x v="64"/>
    <x v="1"/>
    <x v="0"/>
    <s v="Milwaukee"/>
    <x v="6"/>
    <n v="53209"/>
    <x v="2"/>
    <s v="FUR-CH-10004626"/>
    <x v="0"/>
    <x v="1"/>
    <x v="1706"/>
    <x v="6106"/>
    <n v="4"/>
    <n v="0"/>
    <x v="7486"/>
    <x v="2"/>
    <x v="0"/>
    <n v="0.2"/>
    <n v="3.4482758620689655E-2"/>
  </r>
  <r>
    <x v="9894"/>
    <s v="US-2018-115441"/>
    <x v="197"/>
    <d v="2018-07-28T00:00:00"/>
    <s v="Second Class"/>
    <s v="SH-19975"/>
    <x v="64"/>
    <x v="1"/>
    <x v="0"/>
    <s v="Milwaukee"/>
    <x v="6"/>
    <n v="53209"/>
    <x v="2"/>
    <s v="FUR-FU-10001756"/>
    <x v="0"/>
    <x v="5"/>
    <x v="285"/>
    <x v="6107"/>
    <n v="5"/>
    <n v="0"/>
    <x v="7487"/>
    <x v="2"/>
    <x v="0"/>
    <n v="0.2"/>
    <n v="3.4482758620689655E-2"/>
  </r>
  <r>
    <x v="9895"/>
    <s v="CA-2016-115049"/>
    <x v="467"/>
    <d v="2016-10-01T00:00:00"/>
    <s v="Standard Class"/>
    <s v="MM-17920"/>
    <x v="462"/>
    <x v="0"/>
    <x v="0"/>
    <s v="Chicago"/>
    <x v="10"/>
    <n v="60623"/>
    <x v="2"/>
    <s v="TEC-AC-10004859"/>
    <x v="2"/>
    <x v="11"/>
    <x v="1554"/>
    <x v="6108"/>
    <n v="11"/>
    <n v="0.2"/>
    <x v="7488"/>
    <x v="2"/>
    <x v="0"/>
    <n v="1"/>
    <n v="6.25E-2"/>
  </r>
  <r>
    <x v="9896"/>
    <s v="CA-2016-156342"/>
    <x v="1103"/>
    <d v="2016-06-20T00:00:00"/>
    <s v="Second Class"/>
    <s v="JF-15415"/>
    <x v="226"/>
    <x v="0"/>
    <x v="0"/>
    <s v="Chicago"/>
    <x v="10"/>
    <n v="60653"/>
    <x v="2"/>
    <s v="OFF-PA-10001725"/>
    <x v="1"/>
    <x v="10"/>
    <x v="1657"/>
    <x v="4546"/>
    <n v="2"/>
    <n v="0.2"/>
    <x v="5366"/>
    <x v="2"/>
    <x v="0"/>
    <n v="1"/>
    <n v="7.1428571428571425E-2"/>
  </r>
  <r>
    <x v="9897"/>
    <s v="CA-2018-112830"/>
    <x v="112"/>
    <d v="2018-06-10T00:00:00"/>
    <s v="Standard Class"/>
    <s v="LP-17095"/>
    <x v="431"/>
    <x v="0"/>
    <x v="0"/>
    <s v="Fairfield"/>
    <x v="24"/>
    <n v="45014"/>
    <x v="3"/>
    <s v="FUR-FU-10004306"/>
    <x v="0"/>
    <x v="5"/>
    <x v="622"/>
    <x v="6109"/>
    <n v="3"/>
    <n v="0.2"/>
    <x v="7489"/>
    <x v="3"/>
    <x v="0"/>
    <n v="0.5"/>
    <n v="6.6666666666666666E-2"/>
  </r>
  <r>
    <x v="9898"/>
    <s v="CA-2018-112830"/>
    <x v="112"/>
    <d v="2018-06-10T00:00:00"/>
    <s v="Standard Class"/>
    <s v="LP-17095"/>
    <x v="431"/>
    <x v="0"/>
    <x v="0"/>
    <s v="Fairfield"/>
    <x v="24"/>
    <n v="45014"/>
    <x v="3"/>
    <s v="FUR-FU-10004845"/>
    <x v="0"/>
    <x v="5"/>
    <x v="1693"/>
    <x v="5350"/>
    <n v="2"/>
    <n v="0.2"/>
    <x v="232"/>
    <x v="3"/>
    <x v="0"/>
    <n v="0.5"/>
    <n v="6.6666666666666666E-2"/>
  </r>
  <r>
    <x v="9899"/>
    <s v="US-2016-117380"/>
    <x v="1176"/>
    <d v="2016-04-03T00:00:00"/>
    <s v="Standard Class"/>
    <s v="MP-18175"/>
    <x v="486"/>
    <x v="2"/>
    <x v="0"/>
    <s v="Springfield"/>
    <x v="24"/>
    <n v="45503"/>
    <x v="3"/>
    <s v="FUR-TA-10000198"/>
    <x v="0"/>
    <x v="3"/>
    <x v="594"/>
    <x v="1890"/>
    <n v="1"/>
    <n v="0.4"/>
    <x v="7490"/>
    <x v="3"/>
    <x v="0"/>
    <n v="1"/>
    <n v="5.2631578947368418E-2"/>
  </r>
  <r>
    <x v="9900"/>
    <s v="CA-2019-117646"/>
    <x v="170"/>
    <d v="2019-08-25T00:00:00"/>
    <s v="Standard Class"/>
    <s v="SC-20845"/>
    <x v="790"/>
    <x v="0"/>
    <x v="0"/>
    <s v="Louisville"/>
    <x v="22"/>
    <n v="80027"/>
    <x v="1"/>
    <s v="OFF-ST-10000036"/>
    <x v="1"/>
    <x v="4"/>
    <x v="595"/>
    <x v="4974"/>
    <n v="3"/>
    <n v="0.2"/>
    <x v="5943"/>
    <x v="1"/>
    <x v="0"/>
    <n v="0.33333333333333331"/>
    <n v="0.25"/>
  </r>
  <r>
    <x v="9901"/>
    <s v="CA-2019-117646"/>
    <x v="170"/>
    <d v="2019-08-25T00:00:00"/>
    <s v="Standard Class"/>
    <s v="SC-20845"/>
    <x v="790"/>
    <x v="0"/>
    <x v="0"/>
    <s v="Louisville"/>
    <x v="22"/>
    <n v="80027"/>
    <x v="1"/>
    <s v="FUR-FU-10001037"/>
    <x v="0"/>
    <x v="5"/>
    <x v="1169"/>
    <x v="4915"/>
    <n v="3"/>
    <n v="0.2"/>
    <x v="7491"/>
    <x v="1"/>
    <x v="0"/>
    <n v="0.33333333333333331"/>
    <n v="0.25"/>
  </r>
  <r>
    <x v="9902"/>
    <s v="CA-2019-117646"/>
    <x v="170"/>
    <d v="2019-08-25T00:00:00"/>
    <s v="Standard Class"/>
    <s v="SC-20845"/>
    <x v="790"/>
    <x v="0"/>
    <x v="0"/>
    <s v="Louisville"/>
    <x v="22"/>
    <n v="80027"/>
    <x v="1"/>
    <s v="OFF-PA-10001950"/>
    <x v="1"/>
    <x v="10"/>
    <x v="145"/>
    <x v="1407"/>
    <n v="1"/>
    <n v="0.2"/>
    <x v="7492"/>
    <x v="1"/>
    <x v="0"/>
    <n v="0.33333333333333331"/>
    <n v="0.25"/>
  </r>
  <r>
    <x v="9903"/>
    <s v="CA-2016-122609"/>
    <x v="607"/>
    <d v="2016-11-18T00:00:00"/>
    <s v="Standard Class"/>
    <s v="DP-13000"/>
    <x v="24"/>
    <x v="0"/>
    <x v="0"/>
    <s v="Carrollton"/>
    <x v="5"/>
    <n v="75007"/>
    <x v="2"/>
    <s v="FUR-FU-10004587"/>
    <x v="0"/>
    <x v="5"/>
    <x v="1362"/>
    <x v="6110"/>
    <n v="3"/>
    <n v="0.6"/>
    <x v="7493"/>
    <x v="2"/>
    <x v="0"/>
    <n v="0.5"/>
    <n v="5.8823529411764705E-2"/>
  </r>
  <r>
    <x v="9904"/>
    <s v="CA-2016-122609"/>
    <x v="607"/>
    <d v="2016-11-18T00:00:00"/>
    <s v="Standard Class"/>
    <s v="DP-13000"/>
    <x v="24"/>
    <x v="0"/>
    <x v="0"/>
    <s v="Carrollton"/>
    <x v="5"/>
    <n v="75007"/>
    <x v="2"/>
    <s v="TEC-AC-10002567"/>
    <x v="2"/>
    <x v="11"/>
    <x v="428"/>
    <x v="2506"/>
    <n v="2"/>
    <n v="0.2"/>
    <x v="3404"/>
    <x v="2"/>
    <x v="0"/>
    <n v="0.5"/>
    <n v="5.8823529411764705E-2"/>
  </r>
  <r>
    <x v="9905"/>
    <s v="US-2017-129007"/>
    <x v="1023"/>
    <d v="2017-09-15T00:00:00"/>
    <s v="First Class"/>
    <s v="KD-16615"/>
    <x v="629"/>
    <x v="1"/>
    <x v="0"/>
    <s v="Anaheim"/>
    <x v="1"/>
    <n v="92804"/>
    <x v="1"/>
    <s v="FUR-FU-10004973"/>
    <x v="0"/>
    <x v="5"/>
    <x v="1143"/>
    <x v="6111"/>
    <n v="7"/>
    <n v="0"/>
    <x v="7494"/>
    <x v="1"/>
    <x v="0"/>
    <n v="0.16666666666666666"/>
    <n v="7.6923076923076927E-2"/>
  </r>
  <r>
    <x v="9906"/>
    <s v="US-2017-129007"/>
    <x v="1023"/>
    <d v="2017-09-15T00:00:00"/>
    <s v="First Class"/>
    <s v="KD-16615"/>
    <x v="629"/>
    <x v="1"/>
    <x v="0"/>
    <s v="Anaheim"/>
    <x v="1"/>
    <n v="92804"/>
    <x v="1"/>
    <s v="OFF-BI-10001628"/>
    <x v="1"/>
    <x v="8"/>
    <x v="1112"/>
    <x v="3148"/>
    <n v="3"/>
    <n v="0.2"/>
    <x v="3539"/>
    <x v="1"/>
    <x v="0"/>
    <n v="0.16666666666666666"/>
    <n v="7.6923076923076927E-2"/>
  </r>
  <r>
    <x v="9907"/>
    <s v="US-2017-129007"/>
    <x v="1023"/>
    <d v="2017-09-15T00:00:00"/>
    <s v="First Class"/>
    <s v="KD-16615"/>
    <x v="629"/>
    <x v="1"/>
    <x v="0"/>
    <s v="Anaheim"/>
    <x v="1"/>
    <n v="92804"/>
    <x v="1"/>
    <s v="FUR-CH-10000155"/>
    <x v="0"/>
    <x v="1"/>
    <x v="1166"/>
    <x v="4829"/>
    <n v="3"/>
    <n v="0.2"/>
    <x v="5757"/>
    <x v="1"/>
    <x v="0"/>
    <n v="0.16666666666666666"/>
    <n v="7.6923076923076927E-2"/>
  </r>
  <r>
    <x v="9908"/>
    <s v="US-2017-129007"/>
    <x v="1023"/>
    <d v="2017-09-15T00:00:00"/>
    <s v="First Class"/>
    <s v="KD-16615"/>
    <x v="629"/>
    <x v="1"/>
    <x v="0"/>
    <s v="Anaheim"/>
    <x v="1"/>
    <n v="92804"/>
    <x v="1"/>
    <s v="FUR-FU-10002379"/>
    <x v="0"/>
    <x v="5"/>
    <x v="1471"/>
    <x v="6112"/>
    <n v="5"/>
    <n v="0"/>
    <x v="7495"/>
    <x v="1"/>
    <x v="0"/>
    <n v="0.16666666666666666"/>
    <n v="7.6923076923076927E-2"/>
  </r>
  <r>
    <x v="9909"/>
    <s v="US-2017-129007"/>
    <x v="1023"/>
    <d v="2017-09-15T00:00:00"/>
    <s v="First Class"/>
    <s v="KD-16615"/>
    <x v="629"/>
    <x v="1"/>
    <x v="0"/>
    <s v="Anaheim"/>
    <x v="1"/>
    <n v="92804"/>
    <x v="1"/>
    <s v="FUR-FU-10004018"/>
    <x v="0"/>
    <x v="5"/>
    <x v="936"/>
    <x v="3082"/>
    <n v="3"/>
    <n v="0"/>
    <x v="3455"/>
    <x v="1"/>
    <x v="0"/>
    <n v="0.16666666666666666"/>
    <n v="7.6923076923076927E-2"/>
  </r>
  <r>
    <x v="9910"/>
    <s v="US-2017-129007"/>
    <x v="1023"/>
    <d v="2017-09-15T00:00:00"/>
    <s v="First Class"/>
    <s v="KD-16615"/>
    <x v="629"/>
    <x v="1"/>
    <x v="0"/>
    <s v="Anaheim"/>
    <x v="1"/>
    <n v="92804"/>
    <x v="1"/>
    <s v="OFF-PA-10000994"/>
    <x v="1"/>
    <x v="10"/>
    <x v="913"/>
    <x v="1441"/>
    <n v="2"/>
    <n v="0"/>
    <x v="1517"/>
    <x v="1"/>
    <x v="0"/>
    <n v="0.16666666666666666"/>
    <n v="7.6923076923076927E-2"/>
  </r>
  <r>
    <x v="9911"/>
    <s v="US-2016-157231"/>
    <x v="267"/>
    <d v="2016-04-09T00:00:00"/>
    <s v="Standard Class"/>
    <s v="RP-19855"/>
    <x v="532"/>
    <x v="1"/>
    <x v="0"/>
    <s v="Richmond"/>
    <x v="0"/>
    <n v="40475"/>
    <x v="0"/>
    <s v="OFF-BI-10002852"/>
    <x v="1"/>
    <x v="8"/>
    <x v="91"/>
    <x v="787"/>
    <n v="7"/>
    <n v="0"/>
    <x v="7496"/>
    <x v="0"/>
    <x v="0"/>
    <n v="1"/>
    <n v="6.6666666666666666E-2"/>
  </r>
  <r>
    <x v="9912"/>
    <s v="CA-2017-132388"/>
    <x v="998"/>
    <d v="2017-10-12T00:00:00"/>
    <s v="First Class"/>
    <s v="KN-16390"/>
    <x v="471"/>
    <x v="1"/>
    <x v="0"/>
    <s v="Santa Barbara"/>
    <x v="1"/>
    <n v="93101"/>
    <x v="1"/>
    <s v="FUR-CH-10001714"/>
    <x v="0"/>
    <x v="1"/>
    <x v="1304"/>
    <x v="6113"/>
    <n v="3"/>
    <n v="0.2"/>
    <x v="7497"/>
    <x v="1"/>
    <x v="0"/>
    <n v="0.5"/>
    <n v="5.8823529411764705E-2"/>
  </r>
  <r>
    <x v="9913"/>
    <s v="CA-2017-132388"/>
    <x v="998"/>
    <d v="2017-10-12T00:00:00"/>
    <s v="First Class"/>
    <s v="KN-16390"/>
    <x v="471"/>
    <x v="1"/>
    <x v="0"/>
    <s v="Santa Barbara"/>
    <x v="1"/>
    <n v="93101"/>
    <x v="1"/>
    <s v="OFF-LA-10000414"/>
    <x v="1"/>
    <x v="2"/>
    <x v="1643"/>
    <x v="2551"/>
    <n v="3"/>
    <n v="0"/>
    <x v="2797"/>
    <x v="1"/>
    <x v="0"/>
    <n v="0.5"/>
    <n v="5.8823529411764705E-2"/>
  </r>
  <r>
    <x v="9914"/>
    <s v="CA-2019-160927"/>
    <x v="926"/>
    <d v="2019-01-31T00:00:00"/>
    <s v="Second Class"/>
    <s v="TM-21010"/>
    <x v="612"/>
    <x v="0"/>
    <x v="0"/>
    <s v="Marion"/>
    <x v="23"/>
    <n v="52302"/>
    <x v="2"/>
    <s v="OFF-PA-10003848"/>
    <x v="1"/>
    <x v="10"/>
    <x v="1451"/>
    <x v="91"/>
    <n v="2"/>
    <n v="0"/>
    <x v="91"/>
    <x v="2"/>
    <x v="0"/>
    <n v="0.25"/>
    <n v="5.2631578947368418E-2"/>
  </r>
  <r>
    <x v="9915"/>
    <s v="CA-2019-160927"/>
    <x v="926"/>
    <d v="2019-01-31T00:00:00"/>
    <s v="Second Class"/>
    <s v="TM-21010"/>
    <x v="612"/>
    <x v="0"/>
    <x v="0"/>
    <s v="Marion"/>
    <x v="23"/>
    <n v="52302"/>
    <x v="2"/>
    <s v="OFF-PA-10000176"/>
    <x v="1"/>
    <x v="10"/>
    <x v="640"/>
    <x v="453"/>
    <n v="5"/>
    <n v="0"/>
    <x v="464"/>
    <x v="2"/>
    <x v="0"/>
    <n v="0.25"/>
    <n v="5.2631578947368418E-2"/>
  </r>
  <r>
    <x v="9916"/>
    <s v="CA-2019-160927"/>
    <x v="926"/>
    <d v="2019-01-31T00:00:00"/>
    <s v="Second Class"/>
    <s v="TM-21010"/>
    <x v="612"/>
    <x v="0"/>
    <x v="0"/>
    <s v="Marion"/>
    <x v="23"/>
    <n v="52302"/>
    <x v="2"/>
    <s v="OFF-ST-10001590"/>
    <x v="1"/>
    <x v="4"/>
    <x v="147"/>
    <x v="814"/>
    <n v="1"/>
    <n v="0"/>
    <x v="7498"/>
    <x v="2"/>
    <x v="0"/>
    <n v="0.25"/>
    <n v="5.2631578947368418E-2"/>
  </r>
  <r>
    <x v="9917"/>
    <s v="CA-2019-160927"/>
    <x v="926"/>
    <d v="2019-01-31T00:00:00"/>
    <s v="Second Class"/>
    <s v="TM-21010"/>
    <x v="612"/>
    <x v="0"/>
    <x v="0"/>
    <s v="Marion"/>
    <x v="23"/>
    <n v="52302"/>
    <x v="2"/>
    <s v="FUR-FU-10000010"/>
    <x v="0"/>
    <x v="5"/>
    <x v="527"/>
    <x v="4126"/>
    <n v="3"/>
    <n v="0"/>
    <x v="4793"/>
    <x v="2"/>
    <x v="0"/>
    <n v="0.25"/>
    <n v="5.2631578947368418E-2"/>
  </r>
  <r>
    <x v="9918"/>
    <s v="CA-2017-105508"/>
    <x v="496"/>
    <d v="2017-09-29T00:00:00"/>
    <s v="Standard Class"/>
    <s v="JF-15190"/>
    <x v="440"/>
    <x v="0"/>
    <x v="0"/>
    <s v="New York City"/>
    <x v="15"/>
    <n v="10035"/>
    <x v="3"/>
    <s v="OFF-EN-10003055"/>
    <x v="1"/>
    <x v="12"/>
    <x v="882"/>
    <x v="372"/>
    <n v="1"/>
    <n v="0"/>
    <x v="7499"/>
    <x v="3"/>
    <x v="0"/>
    <n v="1"/>
    <n v="5.2631578947368418E-2"/>
  </r>
  <r>
    <x v="9919"/>
    <s v="CA-2018-149272"/>
    <x v="543"/>
    <d v="2018-03-19T00:00:00"/>
    <s v="Standard Class"/>
    <s v="MY-18295"/>
    <x v="501"/>
    <x v="1"/>
    <x v="0"/>
    <s v="Bryan"/>
    <x v="5"/>
    <n v="77803"/>
    <x v="2"/>
    <s v="FUR-CH-10000863"/>
    <x v="0"/>
    <x v="1"/>
    <x v="83"/>
    <x v="2568"/>
    <n v="5"/>
    <n v="0.3"/>
    <x v="7500"/>
    <x v="2"/>
    <x v="0"/>
    <n v="0.5"/>
    <n v="4.7619047619047616E-2"/>
  </r>
  <r>
    <x v="9920"/>
    <s v="CA-2018-149272"/>
    <x v="543"/>
    <d v="2018-03-19T00:00:00"/>
    <s v="Standard Class"/>
    <s v="MY-18295"/>
    <x v="501"/>
    <x v="1"/>
    <x v="0"/>
    <s v="Bryan"/>
    <x v="5"/>
    <n v="77803"/>
    <x v="2"/>
    <s v="OFF-BI-10004233"/>
    <x v="1"/>
    <x v="8"/>
    <x v="1386"/>
    <x v="6114"/>
    <n v="7"/>
    <n v="0.8"/>
    <x v="7501"/>
    <x v="2"/>
    <x v="0"/>
    <n v="0.5"/>
    <n v="4.7619047619047616E-2"/>
  </r>
  <r>
    <x v="9921"/>
    <s v="CA-2016-111360"/>
    <x v="156"/>
    <d v="2016-11-30T00:00:00"/>
    <s v="Standard Class"/>
    <s v="AT-10435"/>
    <x v="401"/>
    <x v="2"/>
    <x v="0"/>
    <s v="Akron"/>
    <x v="24"/>
    <n v="44312"/>
    <x v="3"/>
    <s v="OFF-BI-10003350"/>
    <x v="1"/>
    <x v="8"/>
    <x v="842"/>
    <x v="6115"/>
    <n v="3"/>
    <n v="0.7"/>
    <x v="7502"/>
    <x v="3"/>
    <x v="0"/>
    <n v="1"/>
    <n v="0.1111111111111111"/>
  </r>
  <r>
    <x v="9922"/>
    <s v="US-2019-162124"/>
    <x v="636"/>
    <d v="2019-05-10T00:00:00"/>
    <s v="Standard Class"/>
    <s v="JF-15490"/>
    <x v="223"/>
    <x v="0"/>
    <x v="0"/>
    <s v="Chicago"/>
    <x v="10"/>
    <n v="60653"/>
    <x v="2"/>
    <s v="TEC-AC-10001990"/>
    <x v="2"/>
    <x v="11"/>
    <x v="870"/>
    <x v="3029"/>
    <n v="4"/>
    <n v="0.2"/>
    <x v="7503"/>
    <x v="2"/>
    <x v="0"/>
    <n v="1"/>
    <n v="6.6666666666666666E-2"/>
  </r>
  <r>
    <x v="9923"/>
    <s v="CA-2017-159534"/>
    <x v="305"/>
    <d v="2017-03-23T00:00:00"/>
    <s v="First Class"/>
    <s v="DH-13075"/>
    <x v="704"/>
    <x v="1"/>
    <x v="0"/>
    <s v="New York City"/>
    <x v="15"/>
    <n v="10035"/>
    <x v="3"/>
    <s v="OFF-BI-10003982"/>
    <x v="1"/>
    <x v="8"/>
    <x v="350"/>
    <x v="3621"/>
    <n v="3"/>
    <n v="0.2"/>
    <x v="4134"/>
    <x v="3"/>
    <x v="0"/>
    <n v="0.2"/>
    <n v="4.3478260869565216E-2"/>
  </r>
  <r>
    <x v="9924"/>
    <s v="CA-2017-159534"/>
    <x v="305"/>
    <d v="2017-03-23T00:00:00"/>
    <s v="First Class"/>
    <s v="DH-13075"/>
    <x v="704"/>
    <x v="1"/>
    <x v="0"/>
    <s v="New York City"/>
    <x v="15"/>
    <n v="10035"/>
    <x v="3"/>
    <s v="OFF-EN-10004386"/>
    <x v="1"/>
    <x v="12"/>
    <x v="245"/>
    <x v="1169"/>
    <n v="1"/>
    <n v="0"/>
    <x v="7504"/>
    <x v="3"/>
    <x v="0"/>
    <n v="0.2"/>
    <n v="4.3478260869565216E-2"/>
  </r>
  <r>
    <x v="9925"/>
    <s v="CA-2017-159534"/>
    <x v="305"/>
    <d v="2017-03-23T00:00:00"/>
    <s v="First Class"/>
    <s v="DH-13075"/>
    <x v="704"/>
    <x v="1"/>
    <x v="0"/>
    <s v="New York City"/>
    <x v="15"/>
    <n v="10035"/>
    <x v="3"/>
    <s v="OFF-BI-10003656"/>
    <x v="1"/>
    <x v="8"/>
    <x v="13"/>
    <x v="6116"/>
    <n v="8"/>
    <n v="0.2"/>
    <x v="7505"/>
    <x v="3"/>
    <x v="0"/>
    <n v="0.2"/>
    <n v="4.3478260869565216E-2"/>
  </r>
  <r>
    <x v="9926"/>
    <s v="CA-2017-159534"/>
    <x v="305"/>
    <d v="2017-03-23T00:00:00"/>
    <s v="First Class"/>
    <s v="DH-13075"/>
    <x v="704"/>
    <x v="1"/>
    <x v="0"/>
    <s v="New York City"/>
    <x v="15"/>
    <n v="10035"/>
    <x v="3"/>
    <s v="TEC-PH-10002310"/>
    <x v="2"/>
    <x v="7"/>
    <x v="959"/>
    <x v="1664"/>
    <n v="2"/>
    <n v="0"/>
    <x v="7506"/>
    <x v="3"/>
    <x v="0"/>
    <n v="0.2"/>
    <n v="4.3478260869565216E-2"/>
  </r>
  <r>
    <x v="9927"/>
    <s v="CA-2017-159534"/>
    <x v="305"/>
    <d v="2017-03-23T00:00:00"/>
    <s v="First Class"/>
    <s v="DH-13075"/>
    <x v="704"/>
    <x v="1"/>
    <x v="0"/>
    <s v="New York City"/>
    <x v="15"/>
    <n v="10035"/>
    <x v="3"/>
    <s v="OFF-ST-10001172"/>
    <x v="1"/>
    <x v="4"/>
    <x v="1206"/>
    <x v="202"/>
    <n v="4"/>
    <n v="0"/>
    <x v="7507"/>
    <x v="3"/>
    <x v="0"/>
    <n v="0.2"/>
    <n v="4.3478260869565216E-2"/>
  </r>
  <r>
    <x v="9928"/>
    <s v="CA-2018-129630"/>
    <x v="913"/>
    <d v="2018-09-04T00:00:00"/>
    <s v="Same Day"/>
    <s v="IM-15055"/>
    <x v="780"/>
    <x v="0"/>
    <x v="0"/>
    <s v="San Francisco"/>
    <x v="1"/>
    <n v="94122"/>
    <x v="1"/>
    <s v="FUR-FU-10000260"/>
    <x v="0"/>
    <x v="5"/>
    <x v="74"/>
    <x v="6117"/>
    <n v="3"/>
    <n v="0"/>
    <x v="7508"/>
    <x v="1"/>
    <x v="0"/>
    <n v="0.5"/>
    <n v="0.25"/>
  </r>
  <r>
    <x v="9929"/>
    <s v="CA-2018-129630"/>
    <x v="913"/>
    <d v="2018-09-04T00:00:00"/>
    <s v="Same Day"/>
    <s v="IM-15055"/>
    <x v="780"/>
    <x v="0"/>
    <x v="0"/>
    <s v="San Francisco"/>
    <x v="1"/>
    <n v="94122"/>
    <x v="1"/>
    <s v="TEC-CO-10003763"/>
    <x v="2"/>
    <x v="16"/>
    <x v="1279"/>
    <x v="2481"/>
    <n v="5"/>
    <n v="0.2"/>
    <x v="3472"/>
    <x v="1"/>
    <x v="0"/>
    <n v="0.5"/>
    <n v="0.25"/>
  </r>
  <r>
    <x v="9930"/>
    <s v="CA-2017-104948"/>
    <x v="50"/>
    <d v="2017-11-17T00:00:00"/>
    <s v="Standard Class"/>
    <s v="KH-16510"/>
    <x v="168"/>
    <x v="0"/>
    <x v="0"/>
    <s v="San Bernardino"/>
    <x v="1"/>
    <n v="92404"/>
    <x v="1"/>
    <s v="OFF-BI-10001267"/>
    <x v="1"/>
    <x v="8"/>
    <x v="1475"/>
    <x v="6118"/>
    <n v="2"/>
    <n v="0.2"/>
    <x v="7509"/>
    <x v="1"/>
    <x v="0"/>
    <n v="0.33333333333333331"/>
    <n v="4.3478260869565216E-2"/>
  </r>
  <r>
    <x v="9931"/>
    <s v="CA-2017-104948"/>
    <x v="50"/>
    <d v="2017-11-17T00:00:00"/>
    <s v="Standard Class"/>
    <s v="KH-16510"/>
    <x v="168"/>
    <x v="0"/>
    <x v="0"/>
    <s v="San Bernardino"/>
    <x v="1"/>
    <n v="92404"/>
    <x v="1"/>
    <s v="FUR-BO-10004357"/>
    <x v="0"/>
    <x v="0"/>
    <x v="1358"/>
    <x v="6119"/>
    <n v="4"/>
    <n v="0.15"/>
    <x v="7510"/>
    <x v="1"/>
    <x v="0"/>
    <n v="0.33333333333333331"/>
    <n v="4.3478260869565216E-2"/>
  </r>
  <r>
    <x v="9932"/>
    <s v="CA-2017-104948"/>
    <x v="50"/>
    <d v="2017-11-17T00:00:00"/>
    <s v="Standard Class"/>
    <s v="KH-16510"/>
    <x v="168"/>
    <x v="0"/>
    <x v="0"/>
    <s v="San Bernardino"/>
    <x v="1"/>
    <n v="92404"/>
    <x v="1"/>
    <s v="OFF-PA-10004610"/>
    <x v="1"/>
    <x v="10"/>
    <x v="1520"/>
    <x v="6120"/>
    <n v="7"/>
    <n v="0"/>
    <x v="7511"/>
    <x v="1"/>
    <x v="0"/>
    <n v="0.33333333333333331"/>
    <n v="4.3478260869565216E-2"/>
  </r>
  <r>
    <x v="9933"/>
    <s v="CA-2016-166555"/>
    <x v="384"/>
    <d v="2016-07-14T00:00:00"/>
    <s v="First Class"/>
    <s v="JK-15205"/>
    <x v="523"/>
    <x v="0"/>
    <x v="0"/>
    <s v="Niagara Falls"/>
    <x v="15"/>
    <n v="14304"/>
    <x v="3"/>
    <s v="TEC-PH-10004912"/>
    <x v="2"/>
    <x v="7"/>
    <x v="1501"/>
    <x v="6121"/>
    <n v="3"/>
    <n v="0"/>
    <x v="7512"/>
    <x v="3"/>
    <x v="0"/>
    <n v="1"/>
    <n v="7.6923076923076927E-2"/>
  </r>
  <r>
    <x v="9934"/>
    <s v="CA-2018-114405"/>
    <x v="281"/>
    <d v="2018-04-12T00:00:00"/>
    <s v="Standard Class"/>
    <s v="AS-10240"/>
    <x v="238"/>
    <x v="0"/>
    <x v="0"/>
    <s v="Philadelphia"/>
    <x v="9"/>
    <n v="19120"/>
    <x v="3"/>
    <s v="OFF-AP-10003278"/>
    <x v="1"/>
    <x v="9"/>
    <x v="1793"/>
    <x v="6122"/>
    <n v="3"/>
    <n v="0.2"/>
    <x v="7513"/>
    <x v="3"/>
    <x v="0"/>
    <n v="0.5"/>
    <n v="7.6923076923076927E-2"/>
  </r>
  <r>
    <x v="9935"/>
    <s v="CA-2018-114405"/>
    <x v="281"/>
    <d v="2018-04-12T00:00:00"/>
    <s v="Standard Class"/>
    <s v="AS-10240"/>
    <x v="238"/>
    <x v="0"/>
    <x v="0"/>
    <s v="Philadelphia"/>
    <x v="9"/>
    <n v="19120"/>
    <x v="3"/>
    <s v="OFF-ST-10001627"/>
    <x v="1"/>
    <x v="4"/>
    <x v="1849"/>
    <x v="6123"/>
    <n v="3"/>
    <n v="0.2"/>
    <x v="7514"/>
    <x v="3"/>
    <x v="0"/>
    <n v="0.5"/>
    <n v="7.6923076923076927E-2"/>
  </r>
  <r>
    <x v="9936"/>
    <s v="CA-2019-132955"/>
    <x v="92"/>
    <d v="2019-06-28T00:00:00"/>
    <s v="Standard Class"/>
    <s v="SC-20575"/>
    <x v="623"/>
    <x v="0"/>
    <x v="0"/>
    <s v="Cranston"/>
    <x v="34"/>
    <n v="2920"/>
    <x v="3"/>
    <s v="OFF-BI-10002735"/>
    <x v="1"/>
    <x v="8"/>
    <x v="142"/>
    <x v="4450"/>
    <n v="3"/>
    <n v="0"/>
    <x v="5240"/>
    <x v="3"/>
    <x v="0"/>
    <n v="1"/>
    <n v="0.14285714285714285"/>
  </r>
  <r>
    <x v="9937"/>
    <s v="CA-2018-164889"/>
    <x v="1233"/>
    <d v="2018-06-06T00:00:00"/>
    <s v="Second Class"/>
    <s v="CP-12340"/>
    <x v="291"/>
    <x v="1"/>
    <x v="0"/>
    <s v="Los Angeles"/>
    <x v="1"/>
    <n v="90049"/>
    <x v="1"/>
    <s v="FUR-TA-10001676"/>
    <x v="0"/>
    <x v="3"/>
    <x v="966"/>
    <x v="4085"/>
    <n v="2"/>
    <n v="0.2"/>
    <x v="4742"/>
    <x v="1"/>
    <x v="0"/>
    <n v="1"/>
    <n v="6.6666666666666666E-2"/>
  </r>
  <r>
    <x v="9938"/>
    <s v="CA-2018-169824"/>
    <x v="939"/>
    <d v="2018-12-17T00:00:00"/>
    <s v="Standard Class"/>
    <s v="NS-18640"/>
    <x v="374"/>
    <x v="1"/>
    <x v="0"/>
    <s v="New York City"/>
    <x v="15"/>
    <n v="10009"/>
    <x v="3"/>
    <s v="FUR-FU-10004864"/>
    <x v="0"/>
    <x v="5"/>
    <x v="1719"/>
    <x v="6124"/>
    <n v="5"/>
    <n v="0"/>
    <x v="7515"/>
    <x v="3"/>
    <x v="0"/>
    <n v="0.33333333333333331"/>
    <n v="3.8461538461538464E-2"/>
  </r>
  <r>
    <x v="9939"/>
    <s v="CA-2018-169824"/>
    <x v="939"/>
    <d v="2018-12-17T00:00:00"/>
    <s v="Standard Class"/>
    <s v="NS-18640"/>
    <x v="374"/>
    <x v="1"/>
    <x v="0"/>
    <s v="New York City"/>
    <x v="15"/>
    <n v="10009"/>
    <x v="3"/>
    <s v="OFF-SU-10000952"/>
    <x v="1"/>
    <x v="14"/>
    <x v="1265"/>
    <x v="5955"/>
    <n v="4"/>
    <n v="0"/>
    <x v="7516"/>
    <x v="3"/>
    <x v="0"/>
    <n v="0.33333333333333331"/>
    <n v="3.8461538461538464E-2"/>
  </r>
  <r>
    <x v="9940"/>
    <s v="CA-2018-169824"/>
    <x v="939"/>
    <d v="2018-12-17T00:00:00"/>
    <s v="Standard Class"/>
    <s v="NS-18640"/>
    <x v="374"/>
    <x v="1"/>
    <x v="0"/>
    <s v="New York City"/>
    <x v="15"/>
    <n v="10009"/>
    <x v="3"/>
    <s v="OFF-AR-10000462"/>
    <x v="1"/>
    <x v="6"/>
    <x v="894"/>
    <x v="6125"/>
    <n v="7"/>
    <n v="0"/>
    <x v="7517"/>
    <x v="3"/>
    <x v="0"/>
    <n v="0.33333333333333331"/>
    <n v="3.8461538461538464E-2"/>
  </r>
  <r>
    <x v="9941"/>
    <s v="CA-2019-164028"/>
    <x v="221"/>
    <d v="2019-11-30T00:00:00"/>
    <s v="Standard Class"/>
    <s v="JL-15835"/>
    <x v="252"/>
    <x v="0"/>
    <x v="0"/>
    <s v="San Francisco"/>
    <x v="1"/>
    <n v="94122"/>
    <x v="1"/>
    <s v="TEC-AC-10001772"/>
    <x v="2"/>
    <x v="11"/>
    <x v="405"/>
    <x v="6126"/>
    <n v="14"/>
    <n v="0"/>
    <x v="7518"/>
    <x v="1"/>
    <x v="0"/>
    <n v="1"/>
    <n v="2.9411764705882353E-2"/>
  </r>
  <r>
    <x v="9942"/>
    <s v="CA-2016-143371"/>
    <x v="129"/>
    <d v="2017-01-03T00:00:00"/>
    <s v="Standard Class"/>
    <s v="MD-17350"/>
    <x v="198"/>
    <x v="0"/>
    <x v="0"/>
    <s v="Anaheim"/>
    <x v="1"/>
    <n v="92804"/>
    <x v="1"/>
    <s v="OFF-ST-10001128"/>
    <x v="1"/>
    <x v="4"/>
    <x v="1427"/>
    <x v="6127"/>
    <n v="9"/>
    <n v="0"/>
    <x v="7519"/>
    <x v="1"/>
    <x v="0"/>
    <n v="0.5"/>
    <n v="5.8823529411764705E-2"/>
  </r>
  <r>
    <x v="9943"/>
    <s v="CA-2016-143371"/>
    <x v="129"/>
    <d v="2017-01-03T00:00:00"/>
    <s v="Standard Class"/>
    <s v="MD-17350"/>
    <x v="198"/>
    <x v="0"/>
    <x v="0"/>
    <s v="Anaheim"/>
    <x v="1"/>
    <n v="92804"/>
    <x v="1"/>
    <s v="OFF-SU-10002537"/>
    <x v="1"/>
    <x v="14"/>
    <x v="682"/>
    <x v="6128"/>
    <n v="5"/>
    <n v="0"/>
    <x v="7520"/>
    <x v="1"/>
    <x v="0"/>
    <n v="0.5"/>
    <n v="5.8823529411764705E-2"/>
  </r>
  <r>
    <x v="9944"/>
    <s v="CA-2017-145415"/>
    <x v="1234"/>
    <d v="2017-04-17T00:00:00"/>
    <s v="Second Class"/>
    <s v="RD-19660"/>
    <x v="372"/>
    <x v="2"/>
    <x v="0"/>
    <s v="Seattle"/>
    <x v="4"/>
    <n v="98103"/>
    <x v="1"/>
    <s v="OFF-ST-10000419"/>
    <x v="1"/>
    <x v="4"/>
    <x v="1024"/>
    <x v="1360"/>
    <n v="3"/>
    <n v="0"/>
    <x v="1423"/>
    <x v="1"/>
    <x v="0"/>
    <n v="1"/>
    <n v="0.2"/>
  </r>
  <r>
    <x v="9945"/>
    <s v="CA-2016-111157"/>
    <x v="1086"/>
    <d v="2016-03-06T00:00:00"/>
    <s v="Standard Class"/>
    <s v="NH-18610"/>
    <x v="468"/>
    <x v="1"/>
    <x v="0"/>
    <s v="Philadelphia"/>
    <x v="9"/>
    <n v="19120"/>
    <x v="3"/>
    <s v="OFF-PA-10000327"/>
    <x v="1"/>
    <x v="10"/>
    <x v="1437"/>
    <x v="1321"/>
    <n v="1"/>
    <n v="0.2"/>
    <x v="1377"/>
    <x v="3"/>
    <x v="0"/>
    <n v="0.5"/>
    <n v="9.0909090909090912E-2"/>
  </r>
  <r>
    <x v="9946"/>
    <s v="CA-2016-111157"/>
    <x v="1086"/>
    <d v="2016-03-06T00:00:00"/>
    <s v="Standard Class"/>
    <s v="NH-18610"/>
    <x v="468"/>
    <x v="1"/>
    <x v="0"/>
    <s v="Philadelphia"/>
    <x v="9"/>
    <n v="19120"/>
    <x v="3"/>
    <s v="TEC-AC-10004353"/>
    <x v="2"/>
    <x v="11"/>
    <x v="724"/>
    <x v="1267"/>
    <n v="3"/>
    <n v="0.2"/>
    <x v="1318"/>
    <x v="3"/>
    <x v="0"/>
    <n v="0.5"/>
    <n v="9.0909090909090912E-2"/>
  </r>
  <r>
    <x v="9947"/>
    <s v="CA-2019-121559"/>
    <x v="702"/>
    <d v="2019-06-03T00:00:00"/>
    <s v="Second Class"/>
    <s v="HW-14935"/>
    <x v="304"/>
    <x v="1"/>
    <x v="0"/>
    <s v="Indianapolis"/>
    <x v="14"/>
    <n v="46203"/>
    <x v="2"/>
    <s v="FUR-CH-10003746"/>
    <x v="0"/>
    <x v="1"/>
    <x v="623"/>
    <x v="6129"/>
    <n v="6"/>
    <n v="0"/>
    <x v="7521"/>
    <x v="2"/>
    <x v="0"/>
    <n v="0.2"/>
    <n v="0.05"/>
  </r>
  <r>
    <x v="9948"/>
    <s v="CA-2019-121559"/>
    <x v="702"/>
    <d v="2019-06-03T00:00:00"/>
    <s v="Second Class"/>
    <s v="HW-14935"/>
    <x v="304"/>
    <x v="1"/>
    <x v="0"/>
    <s v="Indianapolis"/>
    <x v="14"/>
    <n v="46203"/>
    <x v="2"/>
    <s v="OFF-AP-10002945"/>
    <x v="1"/>
    <x v="9"/>
    <x v="228"/>
    <x v="6130"/>
    <n v="8"/>
    <n v="0"/>
    <x v="7522"/>
    <x v="2"/>
    <x v="0"/>
    <n v="0.2"/>
    <n v="0.05"/>
  </r>
  <r>
    <x v="9949"/>
    <s v="CA-2019-121559"/>
    <x v="702"/>
    <d v="2019-06-03T00:00:00"/>
    <s v="Second Class"/>
    <s v="HW-14935"/>
    <x v="304"/>
    <x v="1"/>
    <x v="0"/>
    <s v="Indianapolis"/>
    <x v="14"/>
    <n v="46203"/>
    <x v="2"/>
    <s v="TEC-AC-10004568"/>
    <x v="2"/>
    <x v="11"/>
    <x v="1118"/>
    <x v="2487"/>
    <n v="3"/>
    <n v="0"/>
    <x v="7523"/>
    <x v="2"/>
    <x v="0"/>
    <n v="0.2"/>
    <n v="0.05"/>
  </r>
  <r>
    <x v="9950"/>
    <s v="CA-2019-121559"/>
    <x v="702"/>
    <d v="2019-06-03T00:00:00"/>
    <s v="Second Class"/>
    <s v="HW-14935"/>
    <x v="304"/>
    <x v="1"/>
    <x v="0"/>
    <s v="Indianapolis"/>
    <x v="14"/>
    <n v="46203"/>
    <x v="2"/>
    <s v="TEC-AC-10001714"/>
    <x v="2"/>
    <x v="11"/>
    <x v="685"/>
    <x v="6131"/>
    <n v="1"/>
    <n v="0"/>
    <x v="7524"/>
    <x v="2"/>
    <x v="0"/>
    <n v="0.2"/>
    <n v="0.05"/>
  </r>
  <r>
    <x v="9951"/>
    <s v="CA-2019-121559"/>
    <x v="702"/>
    <d v="2019-06-03T00:00:00"/>
    <s v="Second Class"/>
    <s v="HW-14935"/>
    <x v="304"/>
    <x v="1"/>
    <x v="0"/>
    <s v="Indianapolis"/>
    <x v="14"/>
    <n v="46203"/>
    <x v="2"/>
    <s v="OFF-BI-10002072"/>
    <x v="1"/>
    <x v="8"/>
    <x v="838"/>
    <x v="1026"/>
    <n v="2"/>
    <n v="0"/>
    <x v="1066"/>
    <x v="2"/>
    <x v="0"/>
    <n v="0.2"/>
    <n v="0.05"/>
  </r>
  <r>
    <x v="9952"/>
    <s v="CA-2017-141593"/>
    <x v="639"/>
    <d v="2017-12-16T00:00:00"/>
    <s v="Second Class"/>
    <s v="DB-12970"/>
    <x v="715"/>
    <x v="1"/>
    <x v="0"/>
    <s v="Los Angeles"/>
    <x v="1"/>
    <n v="90045"/>
    <x v="1"/>
    <s v="OFF-BI-10001153"/>
    <x v="1"/>
    <x v="8"/>
    <x v="303"/>
    <x v="6132"/>
    <n v="2"/>
    <n v="0.2"/>
    <x v="7525"/>
    <x v="1"/>
    <x v="1"/>
    <n v="0.25"/>
    <n v="7.1428571428571425E-2"/>
  </r>
  <r>
    <x v="9953"/>
    <s v="CA-2017-141593"/>
    <x v="639"/>
    <d v="2017-12-16T00:00:00"/>
    <s v="Second Class"/>
    <s v="DB-12970"/>
    <x v="715"/>
    <x v="1"/>
    <x v="0"/>
    <s v="Los Angeles"/>
    <x v="1"/>
    <n v="90045"/>
    <x v="1"/>
    <s v="OFF-PA-10004983"/>
    <x v="1"/>
    <x v="10"/>
    <x v="1332"/>
    <x v="90"/>
    <n v="1"/>
    <n v="0"/>
    <x v="90"/>
    <x v="1"/>
    <x v="1"/>
    <n v="0.25"/>
    <n v="7.1428571428571425E-2"/>
  </r>
  <r>
    <x v="9954"/>
    <s v="CA-2017-141593"/>
    <x v="639"/>
    <d v="2017-12-16T00:00:00"/>
    <s v="Second Class"/>
    <s v="DB-12970"/>
    <x v="715"/>
    <x v="1"/>
    <x v="0"/>
    <s v="Los Angeles"/>
    <x v="1"/>
    <n v="90045"/>
    <x v="1"/>
    <s v="OFF-BI-10000948"/>
    <x v="1"/>
    <x v="8"/>
    <x v="1382"/>
    <x v="4326"/>
    <n v="3"/>
    <n v="0.2"/>
    <x v="5061"/>
    <x v="1"/>
    <x v="1"/>
    <n v="0.25"/>
    <n v="7.1428571428571425E-2"/>
  </r>
  <r>
    <x v="9955"/>
    <s v="CA-2017-141593"/>
    <x v="639"/>
    <d v="2017-12-16T00:00:00"/>
    <s v="Second Class"/>
    <s v="DB-12970"/>
    <x v="715"/>
    <x v="1"/>
    <x v="0"/>
    <s v="Los Angeles"/>
    <x v="1"/>
    <n v="90045"/>
    <x v="1"/>
    <s v="FUR-TA-10002622"/>
    <x v="0"/>
    <x v="3"/>
    <x v="969"/>
    <x v="6031"/>
    <n v="2"/>
    <n v="0.2"/>
    <x v="7526"/>
    <x v="1"/>
    <x v="1"/>
    <n v="0.25"/>
    <n v="7.1428571428571425E-2"/>
  </r>
  <r>
    <x v="9956"/>
    <s v="US-2016-143287"/>
    <x v="7"/>
    <d v="2016-11-17T00:00:00"/>
    <s v="Standard Class"/>
    <s v="KN-16705"/>
    <x v="607"/>
    <x v="2"/>
    <x v="0"/>
    <s v="New Rochelle"/>
    <x v="15"/>
    <n v="10801"/>
    <x v="3"/>
    <s v="OFF-PA-10001776"/>
    <x v="1"/>
    <x v="10"/>
    <x v="1272"/>
    <x v="3212"/>
    <n v="5"/>
    <n v="0"/>
    <x v="3620"/>
    <x v="3"/>
    <x v="1"/>
    <n v="0.33333333333333331"/>
    <n v="6.6666666666666666E-2"/>
  </r>
  <r>
    <x v="9957"/>
    <s v="US-2016-143287"/>
    <x v="7"/>
    <d v="2016-11-17T00:00:00"/>
    <s v="Standard Class"/>
    <s v="KN-16705"/>
    <x v="607"/>
    <x v="2"/>
    <x v="0"/>
    <s v="New Rochelle"/>
    <x v="15"/>
    <n v="10801"/>
    <x v="3"/>
    <s v="OFF-PA-10004039"/>
    <x v="1"/>
    <x v="10"/>
    <x v="1547"/>
    <x v="1070"/>
    <n v="4"/>
    <n v="0"/>
    <x v="1111"/>
    <x v="3"/>
    <x v="1"/>
    <n v="0.33333333333333331"/>
    <n v="6.6666666666666666E-2"/>
  </r>
  <r>
    <x v="9958"/>
    <s v="US-2016-143287"/>
    <x v="7"/>
    <d v="2016-11-17T00:00:00"/>
    <s v="Standard Class"/>
    <s v="KN-16705"/>
    <x v="607"/>
    <x v="2"/>
    <x v="0"/>
    <s v="New Rochelle"/>
    <x v="15"/>
    <n v="10801"/>
    <x v="3"/>
    <s v="OFF-SU-10001574"/>
    <x v="1"/>
    <x v="14"/>
    <x v="503"/>
    <x v="549"/>
    <n v="2"/>
    <n v="0"/>
    <x v="558"/>
    <x v="3"/>
    <x v="1"/>
    <n v="0.33333333333333331"/>
    <n v="6.6666666666666666E-2"/>
  </r>
  <r>
    <x v="9959"/>
    <s v="CA-2019-137421"/>
    <x v="833"/>
    <d v="2019-10-11T00:00:00"/>
    <s v="Standard Class"/>
    <s v="AJ-10945"/>
    <x v="219"/>
    <x v="0"/>
    <x v="0"/>
    <s v="Chandler"/>
    <x v="16"/>
    <n v="85224"/>
    <x v="1"/>
    <s v="OFF-AR-10001761"/>
    <x v="1"/>
    <x v="6"/>
    <x v="1651"/>
    <x v="564"/>
    <n v="2"/>
    <n v="0.2"/>
    <x v="7527"/>
    <x v="1"/>
    <x v="0"/>
    <n v="1"/>
    <n v="0.1"/>
  </r>
  <r>
    <x v="9960"/>
    <s v="CA-2019-141446"/>
    <x v="118"/>
    <d v="2019-09-18T00:00:00"/>
    <s v="Second Class"/>
    <s v="CL-12700"/>
    <x v="642"/>
    <x v="2"/>
    <x v="0"/>
    <s v="Florence"/>
    <x v="0"/>
    <n v="41042"/>
    <x v="0"/>
    <s v="TEC-AC-10002305"/>
    <x v="2"/>
    <x v="11"/>
    <x v="1530"/>
    <x v="3308"/>
    <n v="1"/>
    <n v="0"/>
    <x v="7528"/>
    <x v="0"/>
    <x v="0"/>
    <n v="1"/>
    <n v="0.125"/>
  </r>
  <r>
    <x v="9961"/>
    <s v="CA-2017-168088"/>
    <x v="531"/>
    <d v="2017-03-22T00:00:00"/>
    <s v="First Class"/>
    <s v="CM-12655"/>
    <x v="475"/>
    <x v="2"/>
    <x v="0"/>
    <s v="Houston"/>
    <x v="5"/>
    <n v="77041"/>
    <x v="2"/>
    <s v="OFF-PA-10000675"/>
    <x v="1"/>
    <x v="10"/>
    <x v="1115"/>
    <x v="4975"/>
    <n v="2"/>
    <n v="0.2"/>
    <x v="5944"/>
    <x v="2"/>
    <x v="0"/>
    <n v="0.5"/>
    <n v="0.1"/>
  </r>
  <r>
    <x v="9962"/>
    <s v="CA-2017-168088"/>
    <x v="531"/>
    <d v="2017-03-22T00:00:00"/>
    <s v="First Class"/>
    <s v="CM-12655"/>
    <x v="475"/>
    <x v="2"/>
    <x v="0"/>
    <s v="Houston"/>
    <x v="5"/>
    <n v="77041"/>
    <x v="2"/>
    <s v="FUR-BO-10004218"/>
    <x v="0"/>
    <x v="0"/>
    <x v="1593"/>
    <x v="6133"/>
    <n v="4"/>
    <n v="0.32"/>
    <x v="7529"/>
    <x v="2"/>
    <x v="0"/>
    <n v="0.5"/>
    <n v="0.1"/>
  </r>
  <r>
    <x v="9963"/>
    <s v="CA-2017-143700"/>
    <x v="353"/>
    <d v="2017-07-26T00:00:00"/>
    <s v="Same Day"/>
    <s v="AS-10240"/>
    <x v="238"/>
    <x v="0"/>
    <x v="0"/>
    <s v="Philadelphia"/>
    <x v="9"/>
    <n v="19140"/>
    <x v="3"/>
    <s v="OFF-PA-10003072"/>
    <x v="1"/>
    <x v="10"/>
    <x v="927"/>
    <x v="563"/>
    <n v="2"/>
    <n v="0.2"/>
    <x v="572"/>
    <x v="3"/>
    <x v="0"/>
    <n v="1"/>
    <n v="7.6923076923076927E-2"/>
  </r>
  <r>
    <x v="9964"/>
    <s v="CA-2018-146374"/>
    <x v="5"/>
    <d v="2018-12-10T00:00:00"/>
    <s v="Second Class"/>
    <s v="HE-14800"/>
    <x v="785"/>
    <x v="1"/>
    <x v="0"/>
    <s v="Newark"/>
    <x v="13"/>
    <n v="19711"/>
    <x v="3"/>
    <s v="FUR-FU-10002671"/>
    <x v="0"/>
    <x v="5"/>
    <x v="278"/>
    <x v="6134"/>
    <n v="1"/>
    <n v="0"/>
    <x v="7530"/>
    <x v="3"/>
    <x v="0"/>
    <n v="0.33333333333333331"/>
    <n v="9.0909090909090912E-2"/>
  </r>
  <r>
    <x v="9965"/>
    <s v="CA-2018-146374"/>
    <x v="5"/>
    <d v="2018-12-10T00:00:00"/>
    <s v="Second Class"/>
    <s v="HE-14800"/>
    <x v="785"/>
    <x v="1"/>
    <x v="0"/>
    <s v="Newark"/>
    <x v="13"/>
    <n v="19711"/>
    <x v="3"/>
    <s v="OFF-PA-10000349"/>
    <x v="1"/>
    <x v="10"/>
    <x v="33"/>
    <x v="1393"/>
    <n v="1"/>
    <n v="0"/>
    <x v="5561"/>
    <x v="3"/>
    <x v="0"/>
    <n v="0.33333333333333331"/>
    <n v="9.0909090909090912E-2"/>
  </r>
  <r>
    <x v="9966"/>
    <s v="CA-2018-146374"/>
    <x v="5"/>
    <d v="2018-12-10T00:00:00"/>
    <s v="Second Class"/>
    <s v="HE-14800"/>
    <x v="785"/>
    <x v="1"/>
    <x v="0"/>
    <s v="Newark"/>
    <x v="13"/>
    <n v="19711"/>
    <x v="3"/>
    <s v="OFF-EN-10004483"/>
    <x v="1"/>
    <x v="12"/>
    <x v="1344"/>
    <x v="6135"/>
    <n v="7"/>
    <n v="0"/>
    <x v="7531"/>
    <x v="3"/>
    <x v="0"/>
    <n v="0.33333333333333331"/>
    <n v="9.0909090909090912E-2"/>
  </r>
  <r>
    <x v="9967"/>
    <s v="CA-2019-153871"/>
    <x v="157"/>
    <d v="2019-12-17T00:00:00"/>
    <s v="Standard Class"/>
    <s v="RB-19435"/>
    <x v="579"/>
    <x v="0"/>
    <x v="0"/>
    <s v="Plainfield"/>
    <x v="30"/>
    <n v="7060"/>
    <x v="3"/>
    <s v="OFF-BI-10004209"/>
    <x v="1"/>
    <x v="8"/>
    <x v="1215"/>
    <x v="5940"/>
    <n v="5"/>
    <n v="0"/>
    <x v="7254"/>
    <x v="3"/>
    <x v="0"/>
    <n v="0.33333333333333331"/>
    <n v="6.25E-2"/>
  </r>
  <r>
    <x v="9968"/>
    <s v="CA-2019-153871"/>
    <x v="157"/>
    <d v="2019-12-17T00:00:00"/>
    <s v="Standard Class"/>
    <s v="RB-19435"/>
    <x v="579"/>
    <x v="0"/>
    <x v="0"/>
    <s v="Plainfield"/>
    <x v="30"/>
    <n v="7060"/>
    <x v="3"/>
    <s v="OFF-BI-10004600"/>
    <x v="1"/>
    <x v="8"/>
    <x v="1486"/>
    <x v="2556"/>
    <n v="2"/>
    <n v="0"/>
    <x v="2802"/>
    <x v="3"/>
    <x v="0"/>
    <n v="0.33333333333333331"/>
    <n v="6.25E-2"/>
  </r>
  <r>
    <x v="9969"/>
    <s v="CA-2019-153871"/>
    <x v="157"/>
    <d v="2019-12-17T00:00:00"/>
    <s v="Standard Class"/>
    <s v="RB-19435"/>
    <x v="579"/>
    <x v="0"/>
    <x v="0"/>
    <s v="Plainfield"/>
    <x v="30"/>
    <n v="7060"/>
    <x v="3"/>
    <s v="OFF-AP-10003622"/>
    <x v="1"/>
    <x v="9"/>
    <x v="190"/>
    <x v="509"/>
    <n v="7"/>
    <n v="0"/>
    <x v="7532"/>
    <x v="3"/>
    <x v="0"/>
    <n v="0.33333333333333331"/>
    <n v="6.25E-2"/>
  </r>
  <r>
    <x v="9970"/>
    <s v="CA-2017-103772"/>
    <x v="1141"/>
    <d v="2017-07-02T00:00:00"/>
    <s v="Standard Class"/>
    <s v="MP-17470"/>
    <x v="88"/>
    <x v="2"/>
    <x v="0"/>
    <s v="Smyrna"/>
    <x v="32"/>
    <n v="30080"/>
    <x v="0"/>
    <s v="OFF-BI-10002867"/>
    <x v="1"/>
    <x v="8"/>
    <x v="972"/>
    <x v="6136"/>
    <n v="2"/>
    <n v="0"/>
    <x v="7533"/>
    <x v="0"/>
    <x v="0"/>
    <n v="0.5"/>
    <n v="7.1428571428571425E-2"/>
  </r>
  <r>
    <x v="9971"/>
    <s v="CA-2017-103772"/>
    <x v="1141"/>
    <d v="2017-07-02T00:00:00"/>
    <s v="Standard Class"/>
    <s v="MP-17470"/>
    <x v="88"/>
    <x v="2"/>
    <x v="0"/>
    <s v="Smyrna"/>
    <x v="32"/>
    <n v="30080"/>
    <x v="0"/>
    <s v="OFF-AR-10000538"/>
    <x v="1"/>
    <x v="6"/>
    <x v="1254"/>
    <x v="3483"/>
    <n v="5"/>
    <n v="0"/>
    <x v="7534"/>
    <x v="0"/>
    <x v="0"/>
    <n v="0.5"/>
    <n v="7.1428571428571425E-2"/>
  </r>
  <r>
    <x v="9972"/>
    <s v="CA-2018-130225"/>
    <x v="108"/>
    <d v="2018-09-17T00:00:00"/>
    <s v="Standard Class"/>
    <s v="RC-19960"/>
    <x v="53"/>
    <x v="0"/>
    <x v="0"/>
    <s v="Houston"/>
    <x v="5"/>
    <n v="77041"/>
    <x v="2"/>
    <s v="OFF-EN-10000056"/>
    <x v="1"/>
    <x v="12"/>
    <x v="633"/>
    <x v="6137"/>
    <n v="2"/>
    <n v="0.2"/>
    <x v="7535"/>
    <x v="2"/>
    <x v="0"/>
    <n v="1"/>
    <n v="9.0909090909090912E-2"/>
  </r>
  <r>
    <x v="9973"/>
    <s v="US-2018-103674"/>
    <x v="409"/>
    <d v="2018-12-10T00:00:00"/>
    <s v="Standard Class"/>
    <s v="AP-10720"/>
    <x v="399"/>
    <x v="2"/>
    <x v="0"/>
    <s v="Los Angeles"/>
    <x v="1"/>
    <n v="90032"/>
    <x v="1"/>
    <s v="TEC-PH-10004080"/>
    <x v="2"/>
    <x v="7"/>
    <x v="1777"/>
    <x v="1081"/>
    <n v="5"/>
    <n v="0.2"/>
    <x v="7536"/>
    <x v="1"/>
    <x v="0"/>
    <n v="0.14285714285714285"/>
    <n v="5.2631578947368418E-2"/>
  </r>
  <r>
    <x v="9974"/>
    <s v="US-2018-103674"/>
    <x v="409"/>
    <d v="2018-12-10T00:00:00"/>
    <s v="Standard Class"/>
    <s v="AP-10720"/>
    <x v="399"/>
    <x v="2"/>
    <x v="0"/>
    <s v="Los Angeles"/>
    <x v="1"/>
    <n v="90032"/>
    <x v="1"/>
    <s v="OFF-AR-10004752"/>
    <x v="1"/>
    <x v="6"/>
    <x v="1114"/>
    <x v="5476"/>
    <n v="7"/>
    <n v="0"/>
    <x v="7090"/>
    <x v="1"/>
    <x v="0"/>
    <n v="0.14285714285714285"/>
    <n v="5.2631578947368418E-2"/>
  </r>
  <r>
    <x v="9975"/>
    <s v="US-2018-103674"/>
    <x v="409"/>
    <d v="2018-12-10T00:00:00"/>
    <s v="Standard Class"/>
    <s v="AP-10720"/>
    <x v="399"/>
    <x v="2"/>
    <x v="0"/>
    <s v="Los Angeles"/>
    <x v="1"/>
    <n v="90032"/>
    <x v="1"/>
    <s v="OFF-PA-10000743"/>
    <x v="1"/>
    <x v="10"/>
    <x v="578"/>
    <x v="522"/>
    <n v="2"/>
    <n v="0"/>
    <x v="534"/>
    <x v="1"/>
    <x v="0"/>
    <n v="0.14285714285714285"/>
    <n v="5.2631578947368418E-2"/>
  </r>
  <r>
    <x v="9976"/>
    <s v="US-2018-103674"/>
    <x v="409"/>
    <d v="2018-12-10T00:00:00"/>
    <s v="Standard Class"/>
    <s v="AP-10720"/>
    <x v="399"/>
    <x v="2"/>
    <x v="0"/>
    <s v="Los Angeles"/>
    <x v="1"/>
    <n v="90032"/>
    <x v="1"/>
    <s v="TEC-PH-10002496"/>
    <x v="2"/>
    <x v="7"/>
    <x v="495"/>
    <x v="2528"/>
    <n v="2"/>
    <n v="0.2"/>
    <x v="2773"/>
    <x v="1"/>
    <x v="0"/>
    <n v="0.14285714285714285"/>
    <n v="5.2631578947368418E-2"/>
  </r>
  <r>
    <x v="9977"/>
    <s v="US-2018-103674"/>
    <x v="409"/>
    <d v="2018-12-10T00:00:00"/>
    <s v="Standard Class"/>
    <s v="AP-10720"/>
    <x v="399"/>
    <x v="2"/>
    <x v="0"/>
    <s v="Los Angeles"/>
    <x v="1"/>
    <n v="90032"/>
    <x v="1"/>
    <s v="OFF-FA-10003467"/>
    <x v="1"/>
    <x v="13"/>
    <x v="494"/>
    <x v="6138"/>
    <n v="7"/>
    <n v="0"/>
    <x v="232"/>
    <x v="1"/>
    <x v="0"/>
    <n v="0.14285714285714285"/>
    <n v="5.2631578947368418E-2"/>
  </r>
  <r>
    <x v="9978"/>
    <s v="US-2018-103674"/>
    <x v="409"/>
    <d v="2018-12-10T00:00:00"/>
    <s v="Standard Class"/>
    <s v="AP-10720"/>
    <x v="399"/>
    <x v="2"/>
    <x v="0"/>
    <s v="Los Angeles"/>
    <x v="1"/>
    <n v="90032"/>
    <x v="1"/>
    <s v="OFF-BI-10003727"/>
    <x v="1"/>
    <x v="8"/>
    <x v="805"/>
    <x v="6139"/>
    <n v="4"/>
    <n v="0.2"/>
    <x v="7537"/>
    <x v="1"/>
    <x v="0"/>
    <n v="0.14285714285714285"/>
    <n v="5.2631578947368418E-2"/>
  </r>
  <r>
    <x v="9979"/>
    <s v="US-2018-103674"/>
    <x v="409"/>
    <d v="2018-12-10T00:00:00"/>
    <s v="Standard Class"/>
    <s v="AP-10720"/>
    <x v="399"/>
    <x v="2"/>
    <x v="0"/>
    <s v="Los Angeles"/>
    <x v="1"/>
    <n v="90032"/>
    <x v="1"/>
    <s v="OFF-BI-10002026"/>
    <x v="1"/>
    <x v="8"/>
    <x v="1758"/>
    <x v="6140"/>
    <n v="14"/>
    <n v="0.2"/>
    <x v="7538"/>
    <x v="1"/>
    <x v="0"/>
    <n v="0.14285714285714285"/>
    <n v="5.2631578947368418E-2"/>
  </r>
  <r>
    <x v="9980"/>
    <s v="US-2017-151435"/>
    <x v="684"/>
    <d v="2017-09-09T00:00:00"/>
    <s v="Second Class"/>
    <s v="SW-20455"/>
    <x v="517"/>
    <x v="0"/>
    <x v="0"/>
    <s v="Lafayette"/>
    <x v="28"/>
    <n v="70506"/>
    <x v="0"/>
    <s v="FUR-TA-10001039"/>
    <x v="0"/>
    <x v="3"/>
    <x v="832"/>
    <x v="1921"/>
    <n v="1"/>
    <n v="0"/>
    <x v="2064"/>
    <x v="0"/>
    <x v="0"/>
    <n v="1"/>
    <n v="0.1111111111111111"/>
  </r>
  <r>
    <x v="9981"/>
    <s v="CA-2019-163566"/>
    <x v="646"/>
    <d v="2019-08-06T00:00:00"/>
    <s v="First Class"/>
    <s v="TB-21055"/>
    <x v="26"/>
    <x v="0"/>
    <x v="0"/>
    <s v="Fairfield"/>
    <x v="24"/>
    <n v="45014"/>
    <x v="3"/>
    <s v="OFF-LA-10004484"/>
    <x v="1"/>
    <x v="2"/>
    <x v="617"/>
    <x v="1053"/>
    <n v="5"/>
    <n v="0.2"/>
    <x v="5890"/>
    <x v="3"/>
    <x v="0"/>
    <n v="1"/>
    <n v="5.5555555555555552E-2"/>
  </r>
  <r>
    <x v="9982"/>
    <s v="US-2018-157728"/>
    <x v="897"/>
    <d v="2018-09-28T00:00:00"/>
    <s v="Standard Class"/>
    <s v="RC-19960"/>
    <x v="53"/>
    <x v="0"/>
    <x v="0"/>
    <s v="Grand Rapids"/>
    <x v="12"/>
    <n v="49505"/>
    <x v="2"/>
    <s v="OFF-PA-10002195"/>
    <x v="1"/>
    <x v="10"/>
    <x v="726"/>
    <x v="595"/>
    <n v="7"/>
    <n v="0"/>
    <x v="7539"/>
    <x v="2"/>
    <x v="0"/>
    <n v="0.5"/>
    <n v="9.0909090909090912E-2"/>
  </r>
  <r>
    <x v="9983"/>
    <s v="US-2018-157728"/>
    <x v="897"/>
    <d v="2018-09-28T00:00:00"/>
    <s v="Standard Class"/>
    <s v="RC-19960"/>
    <x v="53"/>
    <x v="0"/>
    <x v="0"/>
    <s v="Grand Rapids"/>
    <x v="12"/>
    <n v="49505"/>
    <x v="2"/>
    <s v="TEC-PH-10001305"/>
    <x v="2"/>
    <x v="7"/>
    <x v="1680"/>
    <x v="6141"/>
    <n v="2"/>
    <n v="0"/>
    <x v="7540"/>
    <x v="2"/>
    <x v="0"/>
    <n v="0.5"/>
    <n v="9.0909090909090912E-2"/>
  </r>
  <r>
    <x v="9984"/>
    <s v="CA-2017-100251"/>
    <x v="961"/>
    <d v="2017-05-23T00:00:00"/>
    <s v="Standard Class"/>
    <s v="DV-13465"/>
    <x v="231"/>
    <x v="0"/>
    <x v="0"/>
    <s v="Long Beach"/>
    <x v="15"/>
    <n v="11561"/>
    <x v="3"/>
    <s v="OFF-LA-10003766"/>
    <x v="1"/>
    <x v="2"/>
    <x v="365"/>
    <x v="2483"/>
    <n v="10"/>
    <n v="0"/>
    <x v="2719"/>
    <x v="3"/>
    <x v="0"/>
    <n v="0.5"/>
    <n v="6.6666666666666666E-2"/>
  </r>
  <r>
    <x v="9985"/>
    <s v="CA-2017-100251"/>
    <x v="961"/>
    <d v="2017-05-23T00:00:00"/>
    <s v="Standard Class"/>
    <s v="DV-13465"/>
    <x v="231"/>
    <x v="0"/>
    <x v="0"/>
    <s v="Long Beach"/>
    <x v="15"/>
    <n v="11561"/>
    <x v="3"/>
    <s v="OFF-SU-10000898"/>
    <x v="1"/>
    <x v="14"/>
    <x v="1190"/>
    <x v="6142"/>
    <n v="4"/>
    <n v="0"/>
    <x v="7541"/>
    <x v="3"/>
    <x v="0"/>
    <n v="0.5"/>
    <n v="6.6666666666666666E-2"/>
  </r>
  <r>
    <x v="9986"/>
    <s v="CA-2018-125794"/>
    <x v="321"/>
    <d v="2018-10-03T00:00:00"/>
    <s v="Standard Class"/>
    <s v="ML-17410"/>
    <x v="586"/>
    <x v="0"/>
    <x v="0"/>
    <s v="Los Angeles"/>
    <x v="1"/>
    <n v="90008"/>
    <x v="1"/>
    <s v="TEC-AC-10003399"/>
    <x v="2"/>
    <x v="11"/>
    <x v="1506"/>
    <x v="2642"/>
    <n v="1"/>
    <n v="0"/>
    <x v="2914"/>
    <x v="1"/>
    <x v="0"/>
    <n v="1"/>
    <n v="6.6666666666666666E-2"/>
  </r>
  <r>
    <x v="9987"/>
    <s v="CA-2019-163629"/>
    <x v="701"/>
    <d v="2019-11-21T00:00:00"/>
    <s v="Standard Class"/>
    <s v="RA-19885"/>
    <x v="19"/>
    <x v="1"/>
    <x v="0"/>
    <s v="Athens"/>
    <x v="32"/>
    <n v="30605"/>
    <x v="0"/>
    <s v="TEC-AC-10001539"/>
    <x v="2"/>
    <x v="11"/>
    <x v="1585"/>
    <x v="3705"/>
    <n v="1"/>
    <n v="0"/>
    <x v="4237"/>
    <x v="0"/>
    <x v="0"/>
    <n v="0.5"/>
    <n v="6.6666666666666666E-2"/>
  </r>
  <r>
    <x v="9988"/>
    <s v="CA-2019-163629"/>
    <x v="701"/>
    <d v="2019-11-21T00:00:00"/>
    <s v="Standard Class"/>
    <s v="RA-19885"/>
    <x v="19"/>
    <x v="1"/>
    <x v="0"/>
    <s v="Athens"/>
    <x v="32"/>
    <n v="30605"/>
    <x v="0"/>
    <s v="TEC-PH-10004006"/>
    <x v="2"/>
    <x v="7"/>
    <x v="1773"/>
    <x v="6050"/>
    <n v="5"/>
    <n v="0"/>
    <x v="7406"/>
    <x v="0"/>
    <x v="0"/>
    <n v="0.5"/>
    <n v="6.6666666666666666E-2"/>
  </r>
  <r>
    <x v="9989"/>
    <s v="CA-2016-110422"/>
    <x v="1235"/>
    <d v="2016-01-23T00:00:00"/>
    <s v="Second Class"/>
    <s v="TB-21400"/>
    <x v="483"/>
    <x v="0"/>
    <x v="0"/>
    <s v="Miami"/>
    <x v="2"/>
    <n v="33180"/>
    <x v="0"/>
    <s v="FUR-FU-10001889"/>
    <x v="0"/>
    <x v="5"/>
    <x v="1158"/>
    <x v="4349"/>
    <n v="3"/>
    <n v="0.2"/>
    <x v="7542"/>
    <x v="0"/>
    <x v="0"/>
    <n v="1"/>
    <n v="5.8823529411764705E-2"/>
  </r>
  <r>
    <x v="9990"/>
    <s v="CA-2019-121258"/>
    <x v="425"/>
    <d v="2019-03-03T00:00:00"/>
    <s v="Standard Class"/>
    <s v="DB-13060"/>
    <x v="72"/>
    <x v="0"/>
    <x v="0"/>
    <s v="Costa Mesa"/>
    <x v="1"/>
    <n v="92627"/>
    <x v="1"/>
    <s v="FUR-FU-10000747"/>
    <x v="0"/>
    <x v="5"/>
    <x v="1751"/>
    <x v="1377"/>
    <n v="2"/>
    <n v="0"/>
    <x v="4820"/>
    <x v="1"/>
    <x v="1"/>
    <n v="0.33333333333333331"/>
    <n v="7.6923076923076927E-2"/>
  </r>
  <r>
    <x v="9991"/>
    <s v="CA-2019-121258"/>
    <x v="425"/>
    <d v="2019-03-03T00:00:00"/>
    <s v="Standard Class"/>
    <s v="DB-13060"/>
    <x v="72"/>
    <x v="0"/>
    <x v="0"/>
    <s v="Costa Mesa"/>
    <x v="1"/>
    <n v="92627"/>
    <x v="1"/>
    <s v="TEC-PH-10003645"/>
    <x v="2"/>
    <x v="7"/>
    <x v="297"/>
    <x v="3809"/>
    <n v="2"/>
    <n v="0.2"/>
    <x v="4373"/>
    <x v="1"/>
    <x v="1"/>
    <n v="0.33333333333333331"/>
    <n v="7.6923076923076927E-2"/>
  </r>
  <r>
    <x v="9992"/>
    <s v="CA-2019-121258"/>
    <x v="425"/>
    <d v="2019-03-03T00:00:00"/>
    <s v="Standard Class"/>
    <s v="DB-13060"/>
    <x v="72"/>
    <x v="0"/>
    <x v="0"/>
    <s v="Costa Mesa"/>
    <x v="1"/>
    <n v="92627"/>
    <x v="1"/>
    <s v="OFF-PA-10004041"/>
    <x v="1"/>
    <x v="10"/>
    <x v="949"/>
    <x v="461"/>
    <n v="4"/>
    <n v="0"/>
    <x v="7543"/>
    <x v="1"/>
    <x v="1"/>
    <n v="0.33333333333333331"/>
    <n v="7.6923076923076927E-2"/>
  </r>
  <r>
    <x v="9993"/>
    <s v="CA-2019-119914"/>
    <x v="464"/>
    <d v="2019-05-09T00:00:00"/>
    <s v="Second Class"/>
    <s v="CC-12220"/>
    <x v="417"/>
    <x v="0"/>
    <x v="0"/>
    <s v="Westminster"/>
    <x v="1"/>
    <n v="92683"/>
    <x v="1"/>
    <s v="OFF-AP-10002684"/>
    <x v="1"/>
    <x v="9"/>
    <x v="167"/>
    <x v="6143"/>
    <n v="2"/>
    <n v="0"/>
    <x v="7544"/>
    <x v="1"/>
    <x v="0"/>
    <n v="1"/>
    <n v="4.5454545454545456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06FF22-D5B5-4358-9C01-33697D9044E3}" name="PivotTable1" cacheId="51"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3">
  <location ref="A1:D54" firstHeaderRow="0" firstDataRow="1" firstDataCol="2"/>
  <pivotFields count="27">
    <pivotField compact="0" showAll="0"/>
    <pivotField compact="0" showAll="0"/>
    <pivotField axis="axisRow" compact="0" numFmtId="167"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items count="4">
        <item x="0"/>
        <item x="1"/>
        <item x="2"/>
        <item t="default"/>
      </items>
    </pivotField>
    <pivotField compact="0" showAll="0"/>
    <pivotField compact="0" showAll="0"/>
    <pivotField dataField="1" compact="0" showAll="0"/>
    <pivotField compact="0" showAll="0"/>
    <pivotField compact="0" showAll="0"/>
    <pivotField dataField="1" compact="0" showAll="0"/>
    <pivotField compact="0" showAll="0"/>
    <pivotField compact="0" showAll="0"/>
    <pivotField compact="0" showAll="0"/>
    <pivotField compact="0" showAll="0"/>
    <pivotField axis="axisRow" compact="0" showAll="0">
      <items count="7">
        <item x="0"/>
        <item x="1"/>
        <item x="2"/>
        <item x="3"/>
        <item x="4"/>
        <item x="5"/>
        <item t="default"/>
      </items>
    </pivotField>
    <pivotField compact="0" dragToRow="0" dragToCol="0" dragToPage="0" showAll="0" defaultSubtotal="0"/>
  </pivotFields>
  <rowFields count="2">
    <field x="25"/>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23" baseItem="1" numFmtId="165"/>
    <dataField name="Sum of Profit" fld="20" baseField="23" baseItem="1" numFmtId="165"/>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8F64D8-6938-4F09-8B32-20AF028C66CB}" name="PivotTable1" cacheId="51"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4">
  <location ref="A1:C5" firstHeaderRow="0" firstDataRow="1" firstDataCol="1"/>
  <pivotFields count="27">
    <pivotField compact="0" showAll="0"/>
    <pivotField compact="0" showAll="0"/>
    <pivotField compact="0" numFmtId="167"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axis="axisRow"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items count="4">
        <item x="0"/>
        <item x="1"/>
        <item x="2"/>
        <item t="default"/>
      </items>
    </pivotField>
    <pivotField compact="0" showAll="0"/>
    <pivotField compact="0" showAll="0"/>
    <pivotField dataField="1" compact="0" showAll="0"/>
    <pivotField compact="0" showAll="0"/>
    <pivotField compact="0" showAll="0"/>
    <pivotField dataField="1" compact="0" showAll="0"/>
    <pivotField compact="0" showAll="0"/>
    <pivotField compact="0" showAll="0"/>
    <pivotField compact="0" showAll="0"/>
    <pivotField compact="0" showAll="0"/>
    <pivotField compact="0" showAll="0">
      <items count="7">
        <item x="0"/>
        <item sd="0" x="1"/>
        <item x="2"/>
        <item x="3"/>
        <item x="4"/>
        <item x="5"/>
        <item t="default"/>
      </items>
    </pivotField>
    <pivotField compact="0"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17" baseField="23" baseItem="1" numFmtId="165"/>
    <dataField name="Sum of Profit" fld="20" baseField="23" baseItem="1"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633E3B-5926-4E12-822D-92F960185D76}" name="PivotTable1" cacheId="51"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10" fieldListSortAscending="1">
  <location ref="A1:C6" firstHeaderRow="0" firstDataRow="1" firstDataCol="1"/>
  <pivotFields count="27">
    <pivotField compact="0" showAll="0"/>
    <pivotField compact="0" showAll="0"/>
    <pivotField compact="0" numFmtId="167"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 compact="0" showAll="0"/>
    <pivotField dataField="1" compact="0" showAll="0"/>
    <pivotField axis="axisRow" compact="0"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items count="7">
        <item x="0"/>
        <item sd="0" x="1"/>
        <item x="2"/>
        <item x="3"/>
        <item x="4"/>
        <item x="5"/>
        <item t="default"/>
      </items>
    </pivotField>
    <pivotField compact="0" dragToRow="0" dragToCol="0" dragToPage="0" showAll="0" defaultSubtotal="0"/>
  </pivotFields>
  <rowFields count="1">
    <field x="21"/>
  </rowFields>
  <rowItems count="5">
    <i>
      <x/>
    </i>
    <i>
      <x v="2"/>
    </i>
    <i>
      <x v="3"/>
    </i>
    <i>
      <x v="1"/>
    </i>
    <i t="grand">
      <x/>
    </i>
  </rowItems>
  <colFields count="1">
    <field x="-2"/>
  </colFields>
  <colItems count="2">
    <i>
      <x/>
    </i>
    <i i="1">
      <x v="1"/>
    </i>
  </colItems>
  <dataFields count="2">
    <dataField name="Total Sales" fld="17" baseField="21" baseItem="0" numFmtId="165"/>
    <dataField name="Total Profit" fld="20" baseField="21" baseItem="0" numFmtId="165"/>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CED0C1-307F-43A1-98A5-EA85EB3569A8}" name="PivotTable1" cacheId="51" applyNumberFormats="0" applyBorderFormats="0" applyFontFormats="0" applyPatternFormats="0" applyAlignmentFormats="0" applyWidthHeightFormats="1" dataCaption="Values" updatedVersion="7" minRefreshableVersion="5" useAutoFormatting="1" colGrandTotals="0" itemPrintTitles="1" createdVersion="7" indent="0" compact="0" compactData="0" multipleFieldFilters="0" chartFormat="10" fieldListSortAscending="1">
  <location ref="A1:B6" firstHeaderRow="1" firstDataRow="1" firstDataCol="1"/>
  <pivotFields count="2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7"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descending" defaultSubtotal="0">
      <items count="3">
        <item x="0"/>
        <item x="1"/>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items count="6">
        <item x="0"/>
        <item sd="0"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12"/>
  </rowFields>
  <rowItems count="5">
    <i>
      <x v="3"/>
    </i>
    <i>
      <x v="1"/>
    </i>
    <i>
      <x/>
    </i>
    <i>
      <x v="2"/>
    </i>
    <i t="grand">
      <x/>
    </i>
  </rowItems>
  <colItems count="1">
    <i/>
  </colItems>
  <dataFields count="1">
    <dataField name="Sum of Sales" fld="17" showDataAs="percentOfTotal" baseField="12" baseItem="3" numFmtId="10"/>
  </dataFields>
  <chartFormats count="9">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3"/>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0"/>
          </reference>
        </references>
      </pivotArea>
    </chartFormat>
    <chartFormat chart="8"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6BEE7A-E8D9-4ECE-ACFA-1341F8C89D39}" name="PivotTable1" cacheId="51"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6" fieldListSortAscending="1">
  <location ref="A1:C50" firstHeaderRow="1" firstDataRow="1" firstDataCol="2"/>
  <pivotFields count="2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7"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descending" defaultSubtotal="0">
      <items count="3">
        <item x="0"/>
        <item x="1"/>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items count="6">
        <item x="0"/>
        <item sd="0"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23" baseItem="1" numFmtId="165"/>
  </dataFields>
  <chartFormats count="4">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6B77BC-72D4-4C98-8755-1757E082230C}" name="PivotTable1" cacheId="51"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6" fieldListSortAscending="1">
  <location ref="A1:D22" firstHeaderRow="0" firstDataRow="1" firstDataCol="2"/>
  <pivotFields count="27">
    <pivotField compact="0" showAll="0"/>
    <pivotField compact="0" showAll="0"/>
    <pivotField compact="0" numFmtId="167"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axis="axisRow"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compact="0" showAll="0">
      <items count="18">
        <item x="11"/>
        <item x="9"/>
        <item x="6"/>
        <item x="8"/>
        <item x="0"/>
        <item x="1"/>
        <item x="16"/>
        <item x="12"/>
        <item x="13"/>
        <item x="5"/>
        <item x="2"/>
        <item x="15"/>
        <item x="10"/>
        <item x="7"/>
        <item x="4"/>
        <item x="14"/>
        <item x="3"/>
        <item t="default"/>
      </items>
    </pivotField>
    <pivotField compact="0" showAll="0"/>
    <pivotField dataField="1" compact="0" showAll="0"/>
    <pivotField compact="0" showAll="0"/>
    <pivotField compact="0" showAll="0"/>
    <pivotField dataField="1" compact="0" showAll="0"/>
    <pivotField compact="0" showAll="0"/>
    <pivotField compact="0" showAll="0"/>
    <pivotField compact="0" showAll="0"/>
    <pivotField compact="0" showAll="0"/>
    <pivotField compact="0" showAll="0">
      <items count="7">
        <item x="0"/>
        <item sd="0" x="1"/>
        <item x="2"/>
        <item x="3"/>
        <item x="4"/>
        <item x="5"/>
        <item t="default"/>
      </items>
    </pivotField>
    <pivotField compact="0" dragToRow="0" dragToCol="0" dragToPage="0" showAll="0" defaultSubtotal="0"/>
  </pivotFields>
  <rowFields count="2">
    <field x="14"/>
    <field x="15"/>
  </rowFields>
  <rowItems count="21">
    <i>
      <x v="2"/>
    </i>
    <i r="1">
      <x/>
    </i>
    <i r="1">
      <x v="6"/>
    </i>
    <i r="1">
      <x v="11"/>
    </i>
    <i r="1">
      <x v="13"/>
    </i>
    <i>
      <x/>
    </i>
    <i r="1">
      <x v="4"/>
    </i>
    <i r="1">
      <x v="5"/>
    </i>
    <i r="1">
      <x v="9"/>
    </i>
    <i r="1">
      <x v="16"/>
    </i>
    <i>
      <x v="1"/>
    </i>
    <i r="1">
      <x v="1"/>
    </i>
    <i r="1">
      <x v="2"/>
    </i>
    <i r="1">
      <x v="3"/>
    </i>
    <i r="1">
      <x v="7"/>
    </i>
    <i r="1">
      <x v="8"/>
    </i>
    <i r="1">
      <x v="10"/>
    </i>
    <i r="1">
      <x v="12"/>
    </i>
    <i r="1">
      <x v="14"/>
    </i>
    <i r="1">
      <x v="15"/>
    </i>
    <i t="grand">
      <x/>
    </i>
  </rowItems>
  <colFields count="1">
    <field x="-2"/>
  </colFields>
  <colItems count="2">
    <i>
      <x/>
    </i>
    <i i="1">
      <x v="1"/>
    </i>
  </colItems>
  <dataFields count="2">
    <dataField name="Sum of Sales" fld="17" baseField="23" baseItem="1" numFmtId="165"/>
    <dataField name="Sum of Profit" fld="20" baseField="23" baseItem="1" numFmtId="165"/>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455DFE-D5B3-46CF-BD3B-F133F00A651D}" name="PivotTable2" cacheId="51"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9" fieldListSortAscending="1">
  <location ref="A16:C27" firstHeaderRow="0" firstDataRow="1" firstDataCol="1" rowPageCount="1" colPageCount="1"/>
  <pivotFields count="27">
    <pivotField compact="0" showAll="0"/>
    <pivotField compact="0" showAll="0"/>
    <pivotField compact="0" numFmtId="167"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axis="axisRow" compact="0"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measureFilter="1" sortType="descending">
      <autoSortScope>
        <pivotArea dataOnly="0" outline="0" fieldPosition="0">
          <references count="1">
            <reference field="4294967294" count="1" selected="0">
              <x v="0"/>
            </reference>
          </references>
        </pivotArea>
      </autoSortScope>
    </pivotField>
    <pivotField axis="axisPage" dataField="1" compact="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showAll="0"/>
    <pivotField compact="0" showAll="0"/>
    <pivotField dataField="1" compact="0" showAll="0"/>
    <pivotField compact="0" showAll="0"/>
    <pivotField compact="0" showAll="0"/>
    <pivotField compact="0" showAll="0"/>
    <pivotField compact="0" showAll="0"/>
    <pivotField compact="0" showAll="0">
      <items count="7">
        <item x="0"/>
        <item sd="0" x="1"/>
        <item x="2"/>
        <item x="3"/>
        <item x="4"/>
        <item x="5"/>
        <item t="default"/>
      </items>
    </pivotField>
    <pivotField compact="0" dragToRow="0" dragToCol="0" dragToPage="0" showAll="0" defaultSubtotal="0"/>
  </pivotFields>
  <rowFields count="1">
    <field x="6"/>
  </rowFields>
  <rowItems count="11">
    <i>
      <x v="156"/>
    </i>
    <i>
      <x v="672"/>
    </i>
    <i>
      <x v="334"/>
    </i>
    <i>
      <x v="671"/>
    </i>
    <i>
      <x v="441"/>
    </i>
    <i>
      <x v="6"/>
    </i>
    <i>
      <x v="757"/>
    </i>
    <i>
      <x v="622"/>
    </i>
    <i>
      <x v="730"/>
    </i>
    <i>
      <x v="686"/>
    </i>
    <i t="grand">
      <x/>
    </i>
  </rowItems>
  <colFields count="1">
    <field x="-2"/>
  </colFields>
  <colItems count="2">
    <i>
      <x/>
    </i>
    <i i="1">
      <x v="1"/>
    </i>
  </colItems>
  <pageFields count="1">
    <pageField fld="17" hier="-1"/>
  </pageFields>
  <dataFields count="2">
    <dataField name="Sum of Sales" fld="17" baseField="23" baseItem="1" numFmtId="165"/>
    <dataField name="Sum of Profit" fld="20" baseField="16" baseItem="1849" numFmtId="165"/>
  </dataFields>
  <chartFormats count="5">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6" type="count" evalOrder="-1" id="83" iMeasureFld="0">
      <autoFilter ref="A1">
        <filterColumn colId="0">
          <top10 val="10" filterVal="10"/>
        </filterColumn>
      </autoFilter>
    </filter>
    <filter fld="16" type="count" evalOrder="-1" id="8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2B687F-F936-4084-A94E-063EFCE52814}" name="PivotTable1" cacheId="51"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9" fieldListSortAscending="1">
  <location ref="A2:C13" firstHeaderRow="0" firstDataRow="1" firstDataCol="1"/>
  <pivotFields count="27">
    <pivotField compact="0" showAll="0"/>
    <pivotField compact="0" showAll="0"/>
    <pivotField compact="0" numFmtId="167"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axis="axisRow" compact="0" showAll="0" measureFilter="1" sortType="descending">
      <items count="1851">
        <item x="238"/>
        <item x="1663"/>
        <item x="1737"/>
        <item x="1842"/>
        <item x="1826"/>
        <item x="1544"/>
        <item x="1274"/>
        <item x="1838"/>
        <item x="799"/>
        <item x="1229"/>
        <item x="1806"/>
        <item x="1686"/>
        <item x="1696"/>
        <item x="1097"/>
        <item x="402"/>
        <item x="1567"/>
        <item x="686"/>
        <item x="446"/>
        <item x="1323"/>
        <item x="1572"/>
        <item x="688"/>
        <item x="1434"/>
        <item x="1418"/>
        <item x="1207"/>
        <item x="1275"/>
        <item x="1694"/>
        <item x="492"/>
        <item x="1069"/>
        <item x="1458"/>
        <item x="1086"/>
        <item x="382"/>
        <item x="863"/>
        <item x="1835"/>
        <item x="881"/>
        <item x="744"/>
        <item x="1605"/>
        <item x="1780"/>
        <item x="788"/>
        <item x="740"/>
        <item x="310"/>
        <item x="1825"/>
        <item x="581"/>
        <item x="986"/>
        <item x="1786"/>
        <item x="1047"/>
        <item x="1296"/>
        <item x="834"/>
        <item x="184"/>
        <item x="1801"/>
        <item x="1799"/>
        <item x="1017"/>
        <item x="1020"/>
        <item x="1730"/>
        <item x="1413"/>
        <item x="1052"/>
        <item x="1732"/>
        <item x="1790"/>
        <item x="1823"/>
        <item x="502"/>
        <item x="1159"/>
        <item x="1561"/>
        <item x="1632"/>
        <item x="1157"/>
        <item x="894"/>
        <item x="653"/>
        <item x="1306"/>
        <item x="1620"/>
        <item x="1582"/>
        <item x="1088"/>
        <item x="1223"/>
        <item x="958"/>
        <item x="1184"/>
        <item x="1222"/>
        <item x="1078"/>
        <item x="1090"/>
        <item x="243"/>
        <item x="1687"/>
        <item x="999"/>
        <item x="723"/>
        <item x="1682"/>
        <item x="1597"/>
        <item x="1054"/>
        <item x="1718"/>
        <item x="1840"/>
        <item x="1464"/>
        <item x="1410"/>
        <item x="1844"/>
        <item x="829"/>
        <item x="1341"/>
        <item x="914"/>
        <item x="765"/>
        <item x="1091"/>
        <item x="901"/>
        <item x="1695"/>
        <item x="494"/>
        <item x="1584"/>
        <item x="1163"/>
        <item x="1656"/>
        <item x="1803"/>
        <item x="1809"/>
        <item x="73"/>
        <item x="256"/>
        <item x="1623"/>
        <item x="6"/>
        <item x="209"/>
        <item x="862"/>
        <item x="822"/>
        <item x="98"/>
        <item x="286"/>
        <item x="353"/>
        <item x="707"/>
        <item x="1369"/>
        <item x="954"/>
        <item x="800"/>
        <item x="845"/>
        <item x="1476"/>
        <item x="802"/>
        <item x="671"/>
        <item x="1588"/>
        <item x="1300"/>
        <item x="1373"/>
        <item x="1308"/>
        <item x="1415"/>
        <item x="988"/>
        <item x="248"/>
        <item x="1785"/>
        <item x="1074"/>
        <item x="1771"/>
        <item x="1800"/>
        <item x="225"/>
        <item x="820"/>
        <item x="1497"/>
        <item x="1849"/>
        <item x="796"/>
        <item x="1624"/>
        <item x="282"/>
        <item x="1456"/>
        <item x="1333"/>
        <item x="87"/>
        <item x="1690"/>
        <item x="1502"/>
        <item x="782"/>
        <item x="864"/>
        <item x="702"/>
        <item x="1236"/>
        <item x="416"/>
        <item x="755"/>
        <item x="1029"/>
        <item x="842"/>
        <item x="59"/>
        <item x="520"/>
        <item x="1564"/>
        <item x="454"/>
        <item x="1759"/>
        <item x="473"/>
        <item x="1570"/>
        <item x="253"/>
        <item x="318"/>
        <item x="304"/>
        <item x="1558"/>
        <item x="1692"/>
        <item x="315"/>
        <item x="620"/>
        <item x="427"/>
        <item x="1224"/>
        <item x="1258"/>
        <item x="169"/>
        <item x="1505"/>
        <item x="1438"/>
        <item x="1376"/>
        <item x="1618"/>
        <item x="1553"/>
        <item x="925"/>
        <item x="708"/>
        <item x="679"/>
        <item x="1670"/>
        <item x="1827"/>
        <item x="1527"/>
        <item x="1401"/>
        <item x="397"/>
        <item x="1709"/>
        <item x="1802"/>
        <item x="449"/>
        <item x="170"/>
        <item x="185"/>
        <item x="263"/>
        <item x="523"/>
        <item x="1063"/>
        <item x="396"/>
        <item x="1139"/>
        <item x="1649"/>
        <item x="1421"/>
        <item x="1237"/>
        <item x="649"/>
        <item x="1616"/>
        <item x="1511"/>
        <item x="781"/>
        <item x="1244"/>
        <item x="962"/>
        <item x="641"/>
        <item x="1364"/>
        <item x="373"/>
        <item x="1114"/>
        <item x="644"/>
        <item x="1379"/>
        <item x="816"/>
        <item x="837"/>
        <item x="1831"/>
        <item x="205"/>
        <item x="1288"/>
        <item x="1330"/>
        <item x="1025"/>
        <item x="1200"/>
        <item x="436"/>
        <item x="812"/>
        <item x="1540"/>
        <item x="1188"/>
        <item x="731"/>
        <item x="749"/>
        <item x="739"/>
        <item x="915"/>
        <item x="1466"/>
        <item x="1720"/>
        <item x="1725"/>
        <item x="1708"/>
        <item x="1559"/>
        <item x="859"/>
        <item x="1328"/>
        <item x="1639"/>
        <item x="1634"/>
        <item x="1555"/>
        <item x="792"/>
        <item x="1246"/>
        <item x="52"/>
        <item x="608"/>
        <item x="112"/>
        <item x="522"/>
        <item x="1671"/>
        <item x="1442"/>
        <item x="1165"/>
        <item x="1281"/>
        <item x="941"/>
        <item x="85"/>
        <item x="1004"/>
        <item x="1197"/>
        <item x="358"/>
        <item x="272"/>
        <item x="1019"/>
        <item x="1089"/>
        <item x="136"/>
        <item x="132"/>
        <item x="1819"/>
        <item x="1633"/>
        <item x="1665"/>
        <item x="846"/>
        <item x="251"/>
        <item x="732"/>
        <item x="1815"/>
        <item x="1045"/>
        <item x="868"/>
        <item x="1133"/>
        <item x="148"/>
        <item x="1339"/>
        <item x="21"/>
        <item x="566"/>
        <item x="1491"/>
        <item x="1627"/>
        <item x="279"/>
        <item x="252"/>
        <item x="1577"/>
        <item x="769"/>
        <item x="775"/>
        <item x="636"/>
        <item x="843"/>
        <item x="31"/>
        <item x="1770"/>
        <item x="485"/>
        <item x="1739"/>
        <item x="403"/>
        <item x="630"/>
        <item x="857"/>
        <item x="135"/>
        <item x="1378"/>
        <item x="500"/>
        <item x="1399"/>
        <item x="1036"/>
        <item x="1195"/>
        <item x="1600"/>
        <item x="1042"/>
        <item x="1000"/>
        <item x="1085"/>
        <item x="1127"/>
        <item x="1150"/>
        <item x="386"/>
        <item x="1247"/>
        <item x="1349"/>
        <item x="501"/>
        <item x="1307"/>
        <item x="967"/>
        <item x="389"/>
        <item x="1731"/>
        <item x="29"/>
        <item x="945"/>
        <item x="931"/>
        <item x="825"/>
        <item x="785"/>
        <item x="1221"/>
        <item x="1414"/>
        <item x="384"/>
        <item x="1816"/>
        <item x="839"/>
        <item x="507"/>
        <item x="1631"/>
        <item x="1659"/>
        <item x="1145"/>
        <item x="1538"/>
        <item x="1641"/>
        <item x="214"/>
        <item x="1750"/>
        <item x="1393"/>
        <item x="187"/>
        <item x="1454"/>
        <item x="339"/>
        <item x="1475"/>
        <item x="1394"/>
        <item x="461"/>
        <item x="131"/>
        <item x="1116"/>
        <item x="1359"/>
        <item x="1270"/>
        <item x="563"/>
        <item x="1043"/>
        <item x="963"/>
        <item x="1338"/>
        <item x="1698"/>
        <item x="448"/>
        <item x="1449"/>
        <item x="807"/>
        <item x="856"/>
        <item x="1292"/>
        <item x="503"/>
        <item x="942"/>
        <item x="1726"/>
        <item x="1201"/>
        <item x="1766"/>
        <item x="756"/>
        <item x="890"/>
        <item x="176"/>
        <item x="1492"/>
        <item x="1172"/>
        <item x="996"/>
        <item x="1552"/>
        <item x="1103"/>
        <item x="1081"/>
        <item x="1565"/>
        <item x="455"/>
        <item x="1503"/>
        <item x="308"/>
        <item x="242"/>
        <item x="1566"/>
        <item x="670"/>
        <item x="1482"/>
        <item x="997"/>
        <item x="515"/>
        <item x="79"/>
        <item x="742"/>
        <item x="1756"/>
        <item x="1580"/>
        <item x="831"/>
        <item x="1521"/>
        <item x="554"/>
        <item x="804"/>
        <item x="105"/>
        <item x="540"/>
        <item x="559"/>
        <item x="690"/>
        <item x="1205"/>
        <item x="1283"/>
        <item x="611"/>
        <item x="1120"/>
        <item x="1541"/>
        <item x="1383"/>
        <item x="264"/>
        <item x="1424"/>
        <item x="762"/>
        <item x="376"/>
        <item x="1636"/>
        <item x="1689"/>
        <item x="1774"/>
        <item x="1073"/>
        <item x="1788"/>
        <item x="525"/>
        <item x="48"/>
        <item x="940"/>
        <item x="1653"/>
        <item x="155"/>
        <item x="324"/>
        <item x="1596"/>
        <item x="614"/>
        <item x="607"/>
        <item x="493"/>
        <item x="591"/>
        <item x="1420"/>
        <item x="190"/>
        <item x="1683"/>
        <item x="1778"/>
        <item x="1264"/>
        <item x="1111"/>
        <item x="183"/>
        <item x="1713"/>
        <item x="547"/>
        <item x="726"/>
        <item x="12"/>
        <item x="122"/>
        <item x="151"/>
        <item x="1667"/>
        <item x="425"/>
        <item x="805"/>
        <item x="911"/>
        <item x="703"/>
        <item x="675"/>
        <item x="1818"/>
        <item x="1028"/>
        <item x="536"/>
        <item x="1843"/>
        <item x="1543"/>
        <item x="1027"/>
        <item x="605"/>
        <item x="68"/>
        <item x="204"/>
        <item x="372"/>
        <item x="609"/>
        <item x="249"/>
        <item x="943"/>
        <item x="111"/>
        <item x="1830"/>
        <item x="1811"/>
        <item x="1452"/>
        <item x="1128"/>
        <item x="1556"/>
        <item x="15"/>
        <item x="710"/>
        <item x="794"/>
        <item x="162"/>
        <item x="1550"/>
        <item x="1048"/>
        <item x="1495"/>
        <item x="166"/>
        <item x="738"/>
        <item x="811"/>
        <item x="220"/>
        <item x="628"/>
        <item x="698"/>
        <item x="235"/>
        <item x="875"/>
        <item x="18"/>
        <item x="1716"/>
        <item x="1315"/>
        <item x="1422"/>
        <item x="1214"/>
        <item x="1265"/>
        <item x="1822"/>
        <item x="1523"/>
        <item x="89"/>
        <item x="1430"/>
        <item x="69"/>
        <item x="1744"/>
        <item x="874"/>
        <item x="1213"/>
        <item x="1837"/>
        <item x="1050"/>
        <item x="944"/>
        <item x="1329"/>
        <item x="326"/>
        <item x="487"/>
        <item x="1016"/>
        <item x="1782"/>
        <item x="1832"/>
        <item x="1757"/>
        <item x="699"/>
        <item x="1578"/>
        <item x="1748"/>
        <item x="186"/>
        <item x="96"/>
        <item x="1640"/>
        <item x="888"/>
        <item x="1152"/>
        <item x="1545"/>
        <item x="1520"/>
        <item x="570"/>
        <item x="1793"/>
        <item x="57"/>
        <item x="1002"/>
        <item x="1031"/>
        <item x="250"/>
        <item x="1678"/>
        <item x="1592"/>
        <item x="345"/>
        <item x="76"/>
        <item x="727"/>
        <item x="1360"/>
        <item x="1462"/>
        <item x="1432"/>
        <item x="1105"/>
        <item x="230"/>
        <item x="573"/>
        <item x="823"/>
        <item x="1314"/>
        <item x="1529"/>
        <item x="927"/>
        <item x="1428"/>
        <item x="365"/>
        <item x="78"/>
        <item x="1302"/>
        <item x="319"/>
        <item x="998"/>
        <item x="729"/>
        <item x="1167"/>
        <item x="337"/>
        <item x="1310"/>
        <item x="743"/>
        <item x="1437"/>
        <item x="1039"/>
        <item x="24"/>
        <item x="50"/>
        <item x="481"/>
        <item x="1433"/>
        <item x="109"/>
        <item x="797"/>
        <item x="1477"/>
        <item x="1130"/>
        <item x="1459"/>
        <item x="1075"/>
        <item x="311"/>
        <item x="751"/>
        <item x="1238"/>
        <item x="779"/>
        <item x="1461"/>
        <item x="828"/>
        <item x="838"/>
        <item x="1395"/>
        <item x="55"/>
        <item x="1276"/>
        <item x="346"/>
        <item x="876"/>
        <item x="149"/>
        <item x="1122"/>
        <item x="88"/>
        <item x="978"/>
        <item x="1481"/>
        <item x="1453"/>
        <item x="313"/>
        <item x="1651"/>
        <item x="289"/>
        <item x="1245"/>
        <item x="74"/>
        <item x="1108"/>
        <item x="1601"/>
        <item x="442"/>
        <item x="902"/>
        <item x="1356"/>
        <item x="598"/>
        <item x="1125"/>
        <item x="364"/>
        <item x="119"/>
        <item x="1470"/>
        <item x="1035"/>
        <item x="851"/>
        <item x="1015"/>
        <item x="294"/>
        <item x="1251"/>
        <item x="99"/>
        <item x="578"/>
        <item x="696"/>
        <item x="1715"/>
        <item x="1008"/>
        <item x="987"/>
        <item x="545"/>
        <item x="1268"/>
        <item x="932"/>
        <item x="1487"/>
        <item x="498"/>
        <item x="192"/>
        <item x="1535"/>
        <item x="908"/>
        <item x="1498"/>
        <item x="627"/>
        <item x="1764"/>
        <item x="280"/>
        <item x="1714"/>
        <item x="852"/>
        <item x="1595"/>
        <item x="617"/>
        <item x="283"/>
        <item x="919"/>
        <item x="777"/>
        <item x="237"/>
        <item x="858"/>
        <item x="1435"/>
        <item x="401"/>
        <item x="706"/>
        <item x="329"/>
        <item x="1316"/>
        <item x="219"/>
        <item x="196"/>
        <item x="110"/>
        <item x="1439"/>
        <item x="745"/>
        <item x="1332"/>
        <item x="303"/>
        <item x="92"/>
        <item x="1001"/>
        <item x="1267"/>
        <item x="20"/>
        <item x="981"/>
        <item x="296"/>
        <item x="1701"/>
        <item x="585"/>
        <item x="1673"/>
        <item x="602"/>
        <item x="873"/>
        <item x="1783"/>
        <item x="827"/>
        <item x="1351"/>
        <item x="588"/>
        <item x="1382"/>
        <item x="917"/>
        <item x="934"/>
        <item x="1824"/>
        <item x="548"/>
        <item x="1419"/>
        <item x="1372"/>
        <item x="869"/>
        <item x="159"/>
        <item x="1602"/>
        <item x="983"/>
        <item x="1189"/>
        <item x="181"/>
        <item x="567"/>
        <item x="667"/>
        <item x="693"/>
        <item x="968"/>
        <item x="1668"/>
        <item x="1210"/>
        <item x="1524"/>
        <item x="2"/>
        <item x="1612"/>
        <item x="1018"/>
        <item x="1679"/>
        <item x="1301"/>
        <item x="1643"/>
        <item x="645"/>
        <item x="1066"/>
        <item x="1429"/>
        <item x="1775"/>
        <item x="116"/>
        <item x="1208"/>
        <item x="143"/>
        <item x="1604"/>
        <item x="1443"/>
        <item x="1638"/>
        <item x="255"/>
        <item x="1241"/>
        <item x="1598"/>
        <item x="1331"/>
        <item x="5"/>
        <item x="949"/>
        <item x="526"/>
        <item x="1362"/>
        <item x="661"/>
        <item x="129"/>
        <item x="625"/>
        <item x="652"/>
        <item x="597"/>
        <item x="188"/>
        <item x="921"/>
        <item x="676"/>
        <item x="1813"/>
        <item x="1169"/>
        <item x="278"/>
        <item x="918"/>
        <item x="511"/>
        <item x="458"/>
        <item x="1093"/>
        <item x="1700"/>
        <item x="1581"/>
        <item x="1191"/>
        <item x="1380"/>
        <item x="680"/>
        <item x="1590"/>
        <item x="182"/>
        <item x="32"/>
        <item x="562"/>
        <item x="776"/>
        <item x="916"/>
        <item x="433"/>
        <item x="1688"/>
        <item x="1199"/>
        <item x="154"/>
        <item x="61"/>
        <item x="1794"/>
        <item x="469"/>
        <item x="527"/>
        <item x="854"/>
        <item x="36"/>
        <item x="639"/>
        <item x="377"/>
        <item x="1366"/>
        <item x="634"/>
        <item x="534"/>
        <item x="579"/>
        <item x="450"/>
        <item x="1657"/>
        <item x="1451"/>
        <item x="530"/>
        <item x="1557"/>
        <item x="355"/>
        <item x="1836"/>
        <item x="886"/>
        <item x="1525"/>
        <item x="1183"/>
        <item x="663"/>
        <item x="1528"/>
        <item x="684"/>
        <item x="1215"/>
        <item x="1829"/>
        <item x="1240"/>
        <item x="1014"/>
        <item x="1324"/>
        <item x="60"/>
        <item x="362"/>
        <item x="1100"/>
        <item x="1710"/>
        <item x="104"/>
        <item x="713"/>
        <item x="552"/>
        <item x="276"/>
        <item x="1343"/>
        <item x="746"/>
        <item x="1444"/>
        <item x="767"/>
        <item x="1357"/>
        <item x="103"/>
        <item x="1747"/>
        <item x="1789"/>
        <item x="557"/>
        <item x="973"/>
        <item x="1161"/>
        <item x="938"/>
        <item x="510"/>
        <item x="27"/>
        <item x="1493"/>
        <item x="1847"/>
        <item x="312"/>
        <item x="1652"/>
        <item x="933"/>
        <item x="347"/>
        <item x="1719"/>
        <item x="760"/>
        <item x="1282"/>
        <item x="1546"/>
        <item x="145"/>
        <item x="423"/>
        <item x="1666"/>
        <item x="1044"/>
        <item x="1724"/>
        <item x="1186"/>
        <item x="1722"/>
        <item x="728"/>
        <item x="1455"/>
        <item x="1839"/>
        <item x="582"/>
        <item x="84"/>
        <item x="1058"/>
        <item x="674"/>
        <item x="624"/>
        <item x="1646"/>
        <item x="725"/>
        <item x="711"/>
        <item x="1479"/>
        <item x="1723"/>
        <item x="544"/>
        <item x="133"/>
        <item x="750"/>
        <item x="19"/>
        <item x="8"/>
        <item x="1178"/>
        <item x="1717"/>
        <item x="1448"/>
        <item x="1599"/>
        <item x="1038"/>
        <item x="610"/>
        <item x="307"/>
        <item x="1059"/>
        <item x="1212"/>
        <item x="359"/>
        <item x="227"/>
        <item x="1767"/>
        <item x="761"/>
        <item x="1846"/>
        <item x="659"/>
        <item x="855"/>
        <item x="320"/>
        <item x="1389"/>
        <item x="1574"/>
        <item x="1603"/>
        <item x="1026"/>
        <item x="975"/>
        <item x="1591"/>
        <item x="1053"/>
        <item x="1243"/>
        <item x="512"/>
        <item x="1642"/>
        <item x="410"/>
        <item x="1337"/>
        <item x="576"/>
        <item x="505"/>
        <item x="1248"/>
        <item x="44"/>
        <item x="260"/>
        <item x="1390"/>
        <item x="1101"/>
        <item x="1234"/>
        <item x="434"/>
        <item x="1735"/>
        <item x="1233"/>
        <item x="1034"/>
        <item x="1098"/>
        <item x="391"/>
        <item x="618"/>
        <item x="1610"/>
        <item x="1377"/>
        <item x="980"/>
        <item x="1272"/>
        <item x="613"/>
        <item x="43"/>
        <item x="1023"/>
        <item x="488"/>
        <item x="1765"/>
        <item x="946"/>
        <item x="341"/>
        <item x="107"/>
        <item x="1467"/>
        <item x="677"/>
        <item x="1579"/>
        <item x="1371"/>
        <item x="1587"/>
        <item x="1124"/>
        <item x="1776"/>
        <item x="1517"/>
        <item x="824"/>
        <item x="245"/>
        <item x="1779"/>
        <item x="408"/>
        <item x="1168"/>
        <item x="47"/>
        <item x="923"/>
        <item x="330"/>
        <item x="285"/>
        <item x="565"/>
        <item x="327"/>
        <item x="332"/>
        <item x="1711"/>
        <item x="786"/>
        <item x="1158"/>
        <item x="1192"/>
        <item x="789"/>
        <item x="1749"/>
        <item x="325"/>
        <item x="1814"/>
        <item x="422"/>
        <item x="497"/>
        <item x="338"/>
        <item x="58"/>
        <item x="1560"/>
        <item x="1110"/>
        <item x="673"/>
        <item x="1658"/>
        <item x="683"/>
        <item x="208"/>
        <item x="175"/>
        <item x="1022"/>
        <item x="691"/>
        <item x="322"/>
        <item x="1699"/>
        <item x="305"/>
        <item x="1519"/>
        <item x="660"/>
        <item x="896"/>
        <item x="1363"/>
        <item x="381"/>
        <item x="1812"/>
        <item x="482"/>
        <item x="1740"/>
        <item x="1290"/>
        <item x="1741"/>
        <item x="1425"/>
        <item x="231"/>
        <item x="721"/>
        <item x="753"/>
        <item x="1112"/>
        <item x="1057"/>
        <item x="1537"/>
        <item x="1691"/>
        <item x="806"/>
        <item x="814"/>
        <item x="1625"/>
        <item x="271"/>
        <item x="678"/>
        <item x="1549"/>
        <item x="379"/>
        <item x="198"/>
        <item x="1131"/>
        <item x="1791"/>
        <item x="1299"/>
        <item x="700"/>
        <item x="4"/>
        <item x="976"/>
        <item x="682"/>
        <item x="134"/>
        <item x="528"/>
        <item x="206"/>
        <item x="1386"/>
        <item x="734"/>
        <item x="1381"/>
        <item x="90"/>
        <item x="1024"/>
        <item x="1003"/>
        <item x="1781"/>
        <item x="374"/>
        <item x="496"/>
        <item x="1336"/>
        <item x="920"/>
        <item x="1845"/>
        <item x="1530"/>
        <item x="1662"/>
        <item x="757"/>
        <item x="1409"/>
        <item x="370"/>
        <item x="1471"/>
        <item x="1644"/>
        <item x="504"/>
        <item x="490"/>
        <item x="340"/>
        <item x="1494"/>
        <item x="754"/>
        <item x="467"/>
        <item x="171"/>
        <item x="63"/>
        <item x="126"/>
        <item x="1703"/>
        <item x="1148"/>
        <item x="1805"/>
        <item x="626"/>
        <item x="593"/>
        <item x="1077"/>
        <item x="22"/>
        <item x="1266"/>
        <item x="1250"/>
        <item x="352"/>
        <item x="254"/>
        <item x="471"/>
        <item x="94"/>
        <item x="642"/>
        <item x="75"/>
        <item x="465"/>
        <item x="25"/>
        <item x="1391"/>
        <item x="1126"/>
        <item x="328"/>
        <item x="784"/>
        <item x="658"/>
        <item x="46"/>
        <item x="336"/>
        <item x="139"/>
        <item x="259"/>
        <item x="375"/>
        <item x="453"/>
        <item x="1253"/>
        <item x="606"/>
        <item x="152"/>
        <item x="1144"/>
        <item x="1465"/>
        <item x="612"/>
        <item x="199"/>
        <item x="1009"/>
        <item x="1608"/>
        <item x="1554"/>
        <item x="1499"/>
        <item x="118"/>
        <item x="440"/>
        <item x="1365"/>
        <item x="1406"/>
        <item x="795"/>
        <item x="1298"/>
        <item x="1762"/>
        <item x="770"/>
        <item x="1629"/>
        <item x="900"/>
        <item x="1261"/>
        <item x="1469"/>
        <item x="1490"/>
        <item x="91"/>
        <item x="928"/>
        <item x="1752"/>
        <item x="1013"/>
        <item x="1260"/>
        <item x="194"/>
        <item x="646"/>
        <item x="1254"/>
        <item x="1220"/>
        <item x="1295"/>
        <item x="960"/>
        <item x="1206"/>
        <item x="1293"/>
        <item x="564"/>
        <item x="1513"/>
        <item x="509"/>
        <item x="1681"/>
        <item x="274"/>
        <item x="1239"/>
        <item x="1468"/>
        <item x="300"/>
        <item x="222"/>
        <item x="979"/>
        <item x="1684"/>
        <item x="604"/>
        <item x="424"/>
        <item x="457"/>
        <item x="1821"/>
        <item x="930"/>
        <item x="491"/>
        <item x="275"/>
        <item x="95"/>
        <item x="1562"/>
        <item x="287"/>
        <item x="1061"/>
        <item x="596"/>
        <item x="826"/>
        <item x="1187"/>
        <item x="1473"/>
        <item x="211"/>
        <item x="666"/>
        <item x="1637"/>
        <item x="354"/>
        <item x="1311"/>
        <item x="1231"/>
        <item x="1738"/>
        <item x="412"/>
        <item x="1084"/>
        <item x="1773"/>
        <item x="314"/>
        <item x="93"/>
        <item x="748"/>
        <item x="719"/>
        <item x="1160"/>
        <item x="1190"/>
        <item x="178"/>
        <item x="1488"/>
        <item x="1056"/>
        <item x="124"/>
        <item x="1807"/>
        <item x="9"/>
        <item x="1784"/>
        <item x="444"/>
        <item x="655"/>
        <item x="1134"/>
        <item x="1611"/>
        <item x="538"/>
        <item x="1512"/>
        <item x="1704"/>
        <item x="1446"/>
        <item x="1181"/>
        <item x="1548"/>
        <item x="506"/>
        <item x="398"/>
        <item x="17"/>
        <item x="1011"/>
        <item x="993"/>
        <item x="1033"/>
        <item x="772"/>
        <item x="793"/>
        <item x="1796"/>
        <item x="1798"/>
        <item x="571"/>
        <item x="1117"/>
        <item x="80"/>
        <item x="244"/>
        <item x="818"/>
        <item x="884"/>
        <item x="1312"/>
        <item x="1344"/>
        <item x="1617"/>
        <item x="1080"/>
        <item x="1500"/>
        <item x="701"/>
        <item x="387"/>
        <item x="878"/>
        <item x="261"/>
        <item x="30"/>
        <item x="1664"/>
        <item x="1672"/>
        <item x="1218"/>
        <item x="484"/>
        <item x="1010"/>
        <item x="909"/>
        <item x="343"/>
        <item x="709"/>
        <item x="1760"/>
        <item x="1235"/>
        <item x="1030"/>
        <item x="640"/>
        <item x="1082"/>
        <item x="853"/>
        <item x="589"/>
        <item x="174"/>
        <item x="550"/>
        <item x="1501"/>
        <item x="519"/>
        <item x="147"/>
        <item x="429"/>
        <item x="421"/>
        <item x="1753"/>
        <item x="1280"/>
        <item x="1808"/>
        <item x="1460"/>
        <item x="472"/>
        <item x="1661"/>
        <item x="360"/>
        <item x="1154"/>
        <item x="897"/>
        <item x="714"/>
        <item x="821"/>
        <item x="1226"/>
        <item x="936"/>
        <item x="929"/>
        <item x="778"/>
        <item x="1622"/>
        <item x="180"/>
        <item x="681"/>
        <item x="1506"/>
        <item x="102"/>
        <item x="1742"/>
        <item x="766"/>
        <item x="1040"/>
        <item x="648"/>
        <item x="560"/>
        <item x="1571"/>
        <item x="81"/>
        <item x="994"/>
        <item x="1087"/>
        <item x="632"/>
        <item x="1416"/>
        <item x="783"/>
        <item x="1037"/>
        <item x="887"/>
        <item x="1626"/>
        <item x="113"/>
        <item x="1769"/>
        <item x="223"/>
        <item x="971"/>
        <item x="1400"/>
        <item x="926"/>
        <item x="1252"/>
        <item x="1259"/>
        <item x="1607"/>
        <item x="1142"/>
        <item x="880"/>
        <item x="437"/>
        <item x="350"/>
        <item x="694"/>
        <item x="1347"/>
        <item x="1211"/>
        <item x="394"/>
        <item x="1071"/>
        <item x="1426"/>
        <item x="1171"/>
        <item x="356"/>
        <item x="141"/>
        <item x="1833"/>
        <item x="1841"/>
        <item x="137"/>
        <item x="479"/>
        <item x="521"/>
        <item x="836"/>
        <item x="904"/>
        <item x="117"/>
        <item x="1204"/>
        <item x="1072"/>
        <item x="1547"/>
        <item x="1285"/>
        <item x="1051"/>
        <item x="130"/>
        <item x="1777"/>
        <item x="1102"/>
        <item x="643"/>
        <item x="439"/>
        <item x="1403"/>
        <item x="1156"/>
        <item x="49"/>
        <item x="321"/>
        <item x="1353"/>
        <item x="1041"/>
        <item x="966"/>
        <item x="989"/>
        <item x="959"/>
        <item x="803"/>
        <item x="1514"/>
        <item x="730"/>
        <item x="705"/>
        <item x="351"/>
        <item x="1743"/>
        <item x="101"/>
        <item x="1361"/>
        <item x="1143"/>
        <item x="1609"/>
        <item x="226"/>
        <item x="1146"/>
        <item x="1257"/>
        <item x="1707"/>
        <item x="985"/>
        <item x="1256"/>
        <item x="1734"/>
        <item x="1551"/>
        <item x="431"/>
        <item x="1693"/>
        <item x="1810"/>
        <item x="697"/>
        <item x="907"/>
        <item x="1575"/>
        <item x="1005"/>
        <item x="393"/>
        <item x="1177"/>
        <item x="405"/>
        <item x="600"/>
        <item x="344"/>
        <item x="1180"/>
        <item x="1754"/>
        <item x="1474"/>
        <item x="808"/>
        <item x="687"/>
        <item x="62"/>
        <item x="1504"/>
        <item x="813"/>
        <item x="415"/>
        <item x="1758"/>
        <item x="665"/>
        <item x="542"/>
        <item x="317"/>
        <item x="128"/>
        <item x="1309"/>
        <item x="1404"/>
        <item x="586"/>
        <item x="1079"/>
        <item x="1440"/>
        <item x="23"/>
        <item x="369"/>
        <item x="650"/>
        <item x="1007"/>
        <item x="885"/>
        <item x="953"/>
        <item x="161"/>
        <item x="301"/>
        <item x="882"/>
        <item x="1630"/>
        <item x="685"/>
        <item x="1628"/>
        <item x="1132"/>
        <item x="529"/>
        <item x="1269"/>
        <item x="871"/>
        <item x="1423"/>
        <item x="553"/>
        <item x="1533"/>
        <item x="236"/>
        <item x="438"/>
        <item x="127"/>
        <item x="462"/>
        <item x="1147"/>
        <item x="380"/>
        <item x="801"/>
        <item x="40"/>
        <item x="1745"/>
        <item x="1614"/>
        <item x="1384"/>
        <item x="631"/>
        <item x="1277"/>
        <item x="163"/>
        <item x="452"/>
        <item x="513"/>
        <item x="41"/>
        <item x="290"/>
        <item x="334"/>
        <item x="146"/>
        <item x="1450"/>
        <item x="240"/>
        <item x="177"/>
        <item x="1287"/>
        <item x="86"/>
        <item x="357"/>
        <item x="443"/>
        <item x="790"/>
        <item x="477"/>
        <item x="140"/>
        <item x="447"/>
        <item x="780"/>
        <item x="1536"/>
        <item x="1654"/>
        <item x="368"/>
        <item x="97"/>
        <item x="414"/>
        <item x="419"/>
        <item x="835"/>
        <item x="543"/>
        <item x="1685"/>
        <item x="474"/>
        <item x="568"/>
        <item x="535"/>
        <item x="45"/>
        <item x="1755"/>
        <item x="1402"/>
        <item x="1697"/>
        <item x="1388"/>
        <item x="947"/>
        <item x="54"/>
        <item x="193"/>
        <item x="1751"/>
        <item x="1589"/>
        <item x="463"/>
        <item x="1327"/>
        <item x="1606"/>
        <item x="388"/>
        <item x="217"/>
        <item x="1149"/>
        <item x="67"/>
        <item x="1768"/>
        <item x="1761"/>
        <item x="1828"/>
        <item x="906"/>
        <item x="1573"/>
        <item x="1182"/>
        <item x="267"/>
        <item x="1303"/>
        <item x="592"/>
        <item x="42"/>
        <item x="1262"/>
        <item x="1107"/>
        <item x="288"/>
        <item x="1645"/>
        <item x="1113"/>
        <item x="400"/>
        <item x="879"/>
        <item x="1346"/>
        <item x="142"/>
        <item x="1076"/>
        <item x="1118"/>
        <item x="1335"/>
        <item x="1516"/>
        <item x="1070"/>
        <item x="957"/>
        <item x="417"/>
        <item x="1721"/>
        <item x="270"/>
        <item x="991"/>
        <item x="1021"/>
        <item x="724"/>
        <item x="66"/>
        <item x="65"/>
        <item x="514"/>
        <item x="480"/>
        <item x="1412"/>
        <item x="672"/>
        <item x="599"/>
        <item x="1263"/>
        <item x="298"/>
        <item x="195"/>
        <item x="603"/>
        <item x="1586"/>
        <item x="100"/>
        <item x="1121"/>
        <item x="281"/>
        <item x="1669"/>
        <item x="478"/>
        <item x="689"/>
        <item x="399"/>
        <item x="123"/>
        <item x="269"/>
        <item x="1417"/>
        <item x="1375"/>
        <item x="798"/>
        <item x="1297"/>
        <item x="1405"/>
        <item x="1677"/>
        <item x="952"/>
        <item x="922"/>
        <item x="819"/>
        <item x="1228"/>
        <item x="720"/>
        <item x="580"/>
        <item x="1340"/>
        <item x="924"/>
        <item x="1291"/>
        <item x="1585"/>
        <item x="1173"/>
        <item x="0"/>
        <item x="232"/>
        <item x="1411"/>
        <item x="575"/>
        <item x="961"/>
        <item x="1153"/>
        <item x="1680"/>
        <item x="840"/>
        <item x="1655"/>
        <item x="972"/>
        <item x="1155"/>
        <item x="125"/>
        <item x="1431"/>
        <item x="395"/>
        <item x="912"/>
        <item x="532"/>
        <item x="1518"/>
        <item x="1170"/>
        <item x="71"/>
        <item x="28"/>
        <item x="741"/>
        <item x="1396"/>
        <item x="830"/>
        <item x="56"/>
        <item x="951"/>
        <item x="759"/>
        <item x="555"/>
        <item x="964"/>
        <item x="82"/>
        <item x="1674"/>
        <item x="850"/>
        <item x="774"/>
        <item x="14"/>
        <item x="977"/>
        <item x="1613"/>
        <item x="939"/>
        <item x="1193"/>
        <item x="1397"/>
        <item x="1522"/>
        <item x="1496"/>
        <item x="233"/>
        <item x="247"/>
        <item x="1123"/>
        <item x="268"/>
        <item x="903"/>
        <item x="266"/>
        <item x="1095"/>
        <item x="791"/>
        <item x="1509"/>
        <item x="969"/>
        <item x="948"/>
        <item x="1834"/>
        <item x="847"/>
        <item x="51"/>
        <item x="533"/>
        <item x="1219"/>
        <item x="583"/>
        <item x="1457"/>
        <item x="712"/>
        <item x="1647"/>
        <item x="202"/>
        <item x="333"/>
        <item x="1848"/>
        <item x="1445"/>
        <item x="191"/>
        <item x="150"/>
        <item x="1729"/>
        <item x="633"/>
        <item x="1115"/>
        <item x="1532"/>
        <item x="669"/>
        <item x="241"/>
        <item x="1278"/>
        <item x="516"/>
        <item x="1534"/>
        <item x="1325"/>
        <item x="302"/>
        <item x="1094"/>
        <item x="108"/>
        <item x="1216"/>
        <item x="1370"/>
        <item x="736"/>
        <item x="1179"/>
        <item x="865"/>
        <item x="441"/>
        <item x="476"/>
        <item x="1092"/>
        <item x="1483"/>
        <item x="549"/>
        <item x="1489"/>
        <item x="558"/>
        <item x="1795"/>
        <item x="153"/>
        <item x="1746"/>
        <item x="1304"/>
        <item x="1510"/>
        <item x="833"/>
        <item x="870"/>
        <item x="189"/>
        <item x="872"/>
        <item x="366"/>
        <item x="551"/>
        <item x="144"/>
        <item x="173"/>
        <item x="656"/>
        <item x="212"/>
        <item x="406"/>
        <item x="1140"/>
        <item x="537"/>
        <item x="390"/>
        <item x="517"/>
        <item x="371"/>
        <item x="905"/>
        <item x="1294"/>
        <item x="970"/>
        <item x="590"/>
        <item x="1594"/>
        <item x="168"/>
        <item x="637"/>
        <item x="595"/>
        <item x="1334"/>
        <item x="704"/>
        <item x="1068"/>
        <item x="293"/>
        <item x="1209"/>
        <item x="892"/>
        <item x="1255"/>
        <item x="1109"/>
        <item x="1203"/>
        <item x="982"/>
        <item x="234"/>
        <item x="172"/>
        <item x="53"/>
        <item x="815"/>
        <item x="1129"/>
        <item x="1706"/>
        <item x="556"/>
        <item x="64"/>
        <item x="1392"/>
        <item x="203"/>
        <item x="428"/>
        <item x="1787"/>
        <item x="1539"/>
        <item x="1151"/>
        <item x="1342"/>
        <item x="1065"/>
        <item x="1621"/>
        <item x="601"/>
        <item x="1104"/>
        <item x="1355"/>
        <item x="1804"/>
        <item x="1176"/>
        <item x="1305"/>
        <item x="584"/>
        <item x="1531"/>
        <item x="7"/>
        <item x="224"/>
        <item x="1046"/>
        <item x="420"/>
        <item x="1286"/>
        <item x="657"/>
        <item x="1196"/>
        <item x="213"/>
        <item x="1354"/>
        <item x="541"/>
        <item x="164"/>
        <item x="1676"/>
        <item x="1712"/>
        <item x="11"/>
        <item x="39"/>
        <item x="277"/>
        <item x="619"/>
        <item x="1006"/>
        <item x="1225"/>
        <item x="1049"/>
        <item x="1763"/>
        <item x="1198"/>
        <item x="718"/>
        <item x="197"/>
        <item x="817"/>
        <item x="1083"/>
        <item x="409"/>
        <item x="1772"/>
        <item x="207"/>
        <item x="106"/>
        <item x="860"/>
        <item x="984"/>
        <item x="1320"/>
        <item x="768"/>
        <item x="1271"/>
        <item x="1032"/>
        <item x="1515"/>
        <item x="722"/>
        <item x="165"/>
        <item x="33"/>
        <item x="1368"/>
        <item x="72"/>
        <item x="239"/>
        <item x="1507"/>
        <item x="735"/>
        <item x="16"/>
        <item x="849"/>
        <item x="1508"/>
        <item x="392"/>
        <item x="1321"/>
        <item x="331"/>
        <item x="1472"/>
        <item x="413"/>
        <item x="524"/>
        <item x="1441"/>
        <item x="577"/>
        <item x="363"/>
        <item x="1060"/>
        <item x="1249"/>
        <item x="77"/>
        <item x="1427"/>
        <item x="367"/>
        <item x="1352"/>
        <item x="1055"/>
        <item x="716"/>
        <item x="622"/>
        <item x="913"/>
        <item x="295"/>
        <item x="262"/>
        <item x="1542"/>
        <item x="955"/>
        <item x="35"/>
        <item x="257"/>
        <item x="265"/>
        <item x="160"/>
        <item x="1358"/>
        <item x="974"/>
        <item x="83"/>
        <item x="1480"/>
        <item x="1202"/>
        <item x="1318"/>
        <item x="889"/>
        <item x="531"/>
        <item x="430"/>
        <item x="1736"/>
        <item x="1408"/>
        <item x="460"/>
        <item x="157"/>
        <item x="167"/>
        <item x="990"/>
        <item x="950"/>
        <item x="956"/>
        <item x="1319"/>
        <item x="1407"/>
        <item x="546"/>
        <item x="1012"/>
        <item x="38"/>
        <item x="539"/>
        <item x="747"/>
        <item x="1478"/>
        <item x="383"/>
        <item x="1583"/>
        <item x="121"/>
        <item x="1289"/>
        <item x="574"/>
        <item x="508"/>
        <item x="561"/>
        <item x="621"/>
        <item x="215"/>
        <item x="1817"/>
        <item x="910"/>
        <item x="587"/>
        <item x="1385"/>
        <item x="992"/>
        <item x="1322"/>
        <item x="1096"/>
        <item x="1166"/>
        <item x="1660"/>
        <item x="1648"/>
        <item x="664"/>
        <item x="1733"/>
        <item x="866"/>
        <item x="1593"/>
        <item x="475"/>
        <item x="1526"/>
        <item x="1576"/>
        <item x="297"/>
        <item x="1099"/>
        <item x="1317"/>
        <item x="891"/>
        <item x="1387"/>
        <item x="937"/>
        <item x="1326"/>
        <item x="221"/>
        <item x="717"/>
        <item x="662"/>
        <item x="456"/>
        <item x="114"/>
        <item x="1230"/>
        <item x="893"/>
        <item x="292"/>
        <item x="1185"/>
        <item x="1568"/>
        <item x="764"/>
        <item x="861"/>
        <item x="1675"/>
        <item x="1194"/>
        <item x="495"/>
        <item x="13"/>
        <item x="1569"/>
        <item x="935"/>
        <item x="1313"/>
        <item x="1164"/>
        <item x="1797"/>
        <item x="201"/>
        <item x="1242"/>
        <item x="1174"/>
        <item x="210"/>
        <item x="342"/>
        <item x="273"/>
        <item x="695"/>
        <item x="1563"/>
        <item x="1175"/>
        <item x="348"/>
        <item x="737"/>
        <item x="138"/>
        <item x="426"/>
        <item x="877"/>
        <item x="435"/>
        <item x="258"/>
        <item x="832"/>
        <item x="385"/>
        <item x="715"/>
        <item x="291"/>
        <item x="995"/>
        <item x="418"/>
        <item x="70"/>
        <item x="1064"/>
        <item x="1650"/>
        <item x="844"/>
        <item x="200"/>
        <item x="432"/>
        <item x="10"/>
        <item x="470"/>
        <item x="841"/>
        <item x="848"/>
        <item x="651"/>
        <item x="179"/>
        <item x="635"/>
        <item x="299"/>
        <item x="34"/>
        <item x="1141"/>
        <item x="899"/>
        <item x="569"/>
        <item x="1792"/>
        <item x="809"/>
        <item x="787"/>
        <item x="404"/>
        <item x="1727"/>
        <item x="489"/>
        <item x="1067"/>
        <item x="468"/>
        <item x="771"/>
        <item x="668"/>
        <item x="335"/>
        <item x="654"/>
        <item x="623"/>
        <item x="1728"/>
        <item x="309"/>
        <item x="229"/>
        <item x="349"/>
        <item x="323"/>
        <item x="773"/>
        <item x="1135"/>
        <item x="1705"/>
        <item x="1137"/>
        <item x="361"/>
        <item x="1484"/>
        <item x="1463"/>
        <item x="1284"/>
        <item x="1436"/>
        <item x="378"/>
        <item x="733"/>
        <item x="647"/>
        <item x="499"/>
        <item x="638"/>
        <item x="1367"/>
        <item x="115"/>
        <item x="1348"/>
        <item x="1350"/>
        <item x="629"/>
        <item x="965"/>
        <item x="1702"/>
        <item x="752"/>
        <item x="3"/>
        <item x="1273"/>
        <item x="1217"/>
        <item x="486"/>
        <item x="37"/>
        <item x="407"/>
        <item x="895"/>
        <item x="810"/>
        <item x="246"/>
        <item x="1820"/>
        <item x="464"/>
        <item x="1486"/>
        <item x="572"/>
        <item x="758"/>
        <item x="518"/>
        <item x="616"/>
        <item x="284"/>
        <item x="120"/>
        <item x="1119"/>
        <item x="1106"/>
        <item x="615"/>
        <item x="883"/>
        <item x="867"/>
        <item x="459"/>
        <item x="1138"/>
        <item x="1062"/>
        <item x="411"/>
        <item x="898"/>
        <item x="594"/>
        <item x="218"/>
        <item x="1"/>
        <item x="763"/>
        <item x="1227"/>
        <item x="1232"/>
        <item x="1485"/>
        <item x="228"/>
        <item x="158"/>
        <item x="1279"/>
        <item x="445"/>
        <item x="216"/>
        <item x="1136"/>
        <item x="1447"/>
        <item x="1635"/>
        <item x="26"/>
        <item x="1615"/>
        <item x="466"/>
        <item x="156"/>
        <item x="1345"/>
        <item x="316"/>
        <item x="1619"/>
        <item x="306"/>
        <item x="692"/>
        <item x="1162"/>
        <item x="483"/>
        <item x="1398"/>
        <item x="451"/>
        <item x="1374"/>
        <item t="default"/>
      </items>
      <autoSortScope>
        <pivotArea dataOnly="0" outline="0" fieldPosition="0">
          <references count="1">
            <reference field="4294967294" count="1" selected="0">
              <x v="0"/>
            </reference>
          </references>
        </pivotArea>
      </autoSortScope>
    </pivotField>
    <pivotField dataField="1" compact="0" showAll="0"/>
    <pivotField compact="0" showAll="0"/>
    <pivotField compact="0" showAll="0"/>
    <pivotField dataField="1" compact="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showAll="0"/>
    <pivotField compact="0" showAll="0"/>
    <pivotField compact="0" showAll="0"/>
    <pivotField compact="0" showAll="0"/>
    <pivotField compact="0" showAll="0">
      <items count="7">
        <item x="0"/>
        <item sd="0" x="1"/>
        <item x="2"/>
        <item x="3"/>
        <item x="4"/>
        <item x="5"/>
        <item t="default"/>
      </items>
    </pivotField>
    <pivotField compact="0" dragToRow="0" dragToCol="0" dragToPage="0" showAll="0" defaultSubtotal="0"/>
  </pivotFields>
  <rowFields count="1">
    <field x="16"/>
  </rowFields>
  <rowItems count="11">
    <i>
      <x v="1849"/>
    </i>
    <i>
      <x v="1848"/>
    </i>
    <i>
      <x v="1847"/>
    </i>
    <i>
      <x v="1846"/>
    </i>
    <i>
      <x v="1845"/>
    </i>
    <i>
      <x v="1844"/>
    </i>
    <i>
      <x v="1843"/>
    </i>
    <i>
      <x v="1842"/>
    </i>
    <i>
      <x v="1841"/>
    </i>
    <i>
      <x v="1840"/>
    </i>
    <i t="grand">
      <x/>
    </i>
  </rowItems>
  <colFields count="1">
    <field x="-2"/>
  </colFields>
  <colItems count="2">
    <i>
      <x/>
    </i>
    <i i="1">
      <x v="1"/>
    </i>
  </colItems>
  <dataFields count="2">
    <dataField name="Sum of Sales" fld="17" baseField="23" baseItem="1" numFmtId="165"/>
    <dataField name="Sum of Profit" fld="20" baseField="16" baseItem="1849" numFmtId="165"/>
  </dataFields>
  <chartFormats count="5">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6" type="count" evalOrder="-1" id="8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BE7F5A-6858-4631-8ED4-10F5D1D4B46E}" name="PivotTable1" cacheId="51"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4" fieldListSortAscending="1">
  <location ref="A1:E2" firstHeaderRow="0" firstDataRow="1" firstDataCol="0"/>
  <pivotFields count="27">
    <pivotField compact="0" showAll="0"/>
    <pivotField compact="0" showAll="0"/>
    <pivotField compact="0" numFmtId="167"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 dataField="1" compact="0" showAll="0"/>
    <pivotField dataField="1" compact="0" showAll="0"/>
    <pivotField compact="0" showAll="0"/>
    <pivotField compact="0" showAll="0"/>
    <pivotField dataField="1" compact="0" showAll="0"/>
    <pivotField dataField="1" compact="0" showAll="0"/>
    <pivotField compact="0" showAll="0">
      <items count="7">
        <item x="0"/>
        <item sd="0" x="1"/>
        <item x="2"/>
        <item x="3"/>
        <item x="4"/>
        <item x="5"/>
        <item t="default"/>
      </items>
    </pivotField>
    <pivotField compact="0" dragToRow="0" dragToCol="0" dragToPage="0" showAll="0" defaultSubtotal="0"/>
  </pivotFields>
  <rowItems count="1">
    <i/>
  </rowItems>
  <colFields count="1">
    <field x="-2"/>
  </colFields>
  <colItems count="5">
    <i>
      <x/>
    </i>
    <i i="1">
      <x v="1"/>
    </i>
    <i i="2">
      <x v="2"/>
    </i>
    <i i="3">
      <x v="3"/>
    </i>
    <i i="4">
      <x v="4"/>
    </i>
  </colItems>
  <dataFields count="5">
    <dataField name="Sum of Sales" fld="17" baseField="23" baseItem="1" numFmtId="165"/>
    <dataField name="Sum of Profit" fld="20" baseField="23" baseItem="1" numFmtId="165"/>
    <dataField name="Average of Discount" fld="19" subtotal="average" baseField="0" baseItem="1" numFmtId="10"/>
    <dataField name="Sum of Orders count" fld="23" baseField="0" baseItem="0"/>
    <dataField name="Sum of Customers count" fld="24" baseField="0" baseItem="0"/>
  </dataFields>
  <formats count="1">
    <format dxfId="2">
      <pivotArea outline="0"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292C0C-ECD8-4D78-8006-257BE5DE2281}" name="PivotTable1" cacheId="51"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4" fieldListSortAscending="1">
  <location ref="A1:B4" firstHeaderRow="1" firstDataRow="1" firstDataCol="1"/>
  <pivotFields count="27">
    <pivotField compact="0" showAll="0"/>
    <pivotField compact="0" showAll="0"/>
    <pivotField compact="0" numFmtId="167"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items count="4">
        <item x="0"/>
        <item x="1"/>
        <item x="2"/>
        <item t="default"/>
      </items>
    </pivotField>
    <pivotField compact="0" showAll="0"/>
    <pivotField compact="0" showAll="0"/>
    <pivotField compact="0" showAll="0"/>
    <pivotField compact="0" showAll="0"/>
    <pivotField compact="0" showAll="0"/>
    <pivotField compact="0" showAll="0"/>
    <pivotField compact="0" showAll="0"/>
    <pivotField axis="axisRow" dataField="1" compact="0" showAll="0">
      <items count="3">
        <item x="0"/>
        <item x="1"/>
        <item t="default"/>
      </items>
    </pivotField>
    <pivotField compact="0" showAll="0"/>
    <pivotField compact="0" showAll="0"/>
    <pivotField compact="0" showAll="0">
      <items count="7">
        <item x="0"/>
        <item sd="0" x="1"/>
        <item x="2"/>
        <item x="3"/>
        <item x="4"/>
        <item x="5"/>
        <item t="default"/>
      </items>
    </pivotField>
    <pivotField compact="0" dragToRow="0" dragToCol="0" dragToPage="0" showAll="0" defaultSubtotal="0"/>
  </pivotFields>
  <rowFields count="1">
    <field x="22"/>
  </rowFields>
  <rowItems count="3">
    <i>
      <x/>
    </i>
    <i>
      <x v="1"/>
    </i>
    <i t="grand">
      <x/>
    </i>
  </rowItems>
  <colItems count="1">
    <i/>
  </colItems>
  <dataFields count="1">
    <dataField name="Count of Returned" fld="22"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6CE7D03-733A-45C0-A4E4-B24CCB2C38F2}" sourceName="Region">
  <pivotTables>
    <pivotTable tabId="5" name="PivotTable1"/>
    <pivotTable tabId="7" name="PivotTable1"/>
    <pivotTable tabId="6" name="PivotTable1"/>
    <pivotTable tabId="11" name="PivotTable1"/>
    <pivotTable tabId="9" name="PivotTable1"/>
    <pivotTable tabId="8" name="PivotTable1"/>
    <pivotTable tabId="13" name="PivotTable1"/>
    <pivotTable tabId="13" name="PivotTable2"/>
  </pivotTables>
  <data>
    <tabular pivotCacheId="35584329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B8A1EC-DC19-4022-8DF9-8AA65D4421F8}" sourceName="Segment">
  <pivotTables>
    <pivotTable tabId="5" name="PivotTable1"/>
    <pivotTable tabId="7" name="PivotTable1"/>
    <pivotTable tabId="12" name="PivotTable1"/>
    <pivotTable tabId="11" name="PivotTable1"/>
    <pivotTable tabId="9" name="PivotTable1"/>
    <pivotTable tabId="8" name="PivotTable1"/>
    <pivotTable tabId="13" name="PivotTable1"/>
    <pivotTable tabId="13" name="PivotTable2"/>
    <pivotTable tabId="14" name="PivotTable1"/>
  </pivotTables>
  <data>
    <tabular pivotCacheId="3558432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34215C3-F511-43DF-AEA7-F950B1636FBB}" sourceName="Category">
  <pivotTables>
    <pivotTable tabId="5" name="PivotTable1"/>
    <pivotTable tabId="12" name="PivotTable1"/>
    <pivotTable tabId="6" name="PivotTable1"/>
    <pivotTable tabId="11" name="PivotTable1"/>
    <pivotTable tabId="9" name="PivotTable1"/>
    <pivotTable tabId="13" name="PivotTable1"/>
    <pivotTable tabId="13" name="PivotTable2"/>
    <pivotTable tabId="8" name="PivotTable1"/>
    <pivotTable tabId="14" name="PivotTable1"/>
    <pivotTable tabId="7" name="PivotTable1"/>
  </pivotTables>
  <data>
    <tabular pivotCacheId="35584329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2452C29-0446-4EED-B2A1-4B60BF9085A8}" sourceName="Sub-Category">
  <pivotTables>
    <pivotTable tabId="7" name="PivotTable1"/>
  </pivotTables>
  <data>
    <tabular pivotCacheId="35584329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263CB8C-B371-4533-A1E5-BB981662305F}" cache="Slicer_Region" caption="Region" rowHeight="230716"/>
  <slicer name="Segment" xr10:uid="{37FD63D8-0980-4CE4-8CF9-660A76BD7F15}" cache="Slicer_Segment" caption="Segment" rowHeight="230716"/>
  <slicer name="Category" xr10:uid="{1F2E1BF1-3F33-4F5C-989D-4C152DE3E9E0}" cache="Slicer_Category" caption="Category" rowHeight="230716"/>
  <slicer name="Sub-Category" xr10:uid="{ACD2010B-E8D1-449C-A92D-8C9FE009BE16}" cache="Slicer_Sub_Category" caption="Sub-Catego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Table" displayName="OrdersTable" ref="A1:Y9995" totalsRowShown="0" headerRowDxfId="29">
  <autoFilter ref="A1:Y9995" xr:uid="{00000000-0009-0000-0100-000001000000}"/>
  <tableColumns count="25">
    <tableColumn id="1" xr3:uid="{00000000-0010-0000-0000-000001000000}" name="Row ID" dataDxfId="28"/>
    <tableColumn id="2" xr3:uid="{00000000-0010-0000-0000-000002000000}" name="Order ID"/>
    <tableColumn id="3" xr3:uid="{00000000-0010-0000-0000-000003000000}" name="Order Date" dataDxfId="3"/>
    <tableColumn id="4" xr3:uid="{00000000-0010-0000-0000-000004000000}" name="Ship Date" dataDxfId="27"/>
    <tableColumn id="5" xr3:uid="{00000000-0010-0000-0000-000005000000}" name="Ship Mode" dataDxfId="26"/>
    <tableColumn id="6" xr3:uid="{00000000-0010-0000-0000-000006000000}" name="Customer ID" dataDxfId="25"/>
    <tableColumn id="7" xr3:uid="{00000000-0010-0000-0000-000007000000}" name="Customer Name" dataDxfId="24"/>
    <tableColumn id="8" xr3:uid="{00000000-0010-0000-0000-000008000000}" name="Segment" dataDxfId="23"/>
    <tableColumn id="9" xr3:uid="{00000000-0010-0000-0000-000009000000}" name="Country" dataDxfId="22"/>
    <tableColumn id="10" xr3:uid="{00000000-0010-0000-0000-00000A000000}" name="City" dataDxfId="21"/>
    <tableColumn id="11" xr3:uid="{00000000-0010-0000-0000-00000B000000}" name="State" dataDxfId="20"/>
    <tableColumn id="12" xr3:uid="{00000000-0010-0000-0000-00000C000000}" name="Postal Code" dataDxfId="19"/>
    <tableColumn id="13" xr3:uid="{00000000-0010-0000-0000-00000D000000}" name="Region" dataDxfId="18"/>
    <tableColumn id="14" xr3:uid="{00000000-0010-0000-0000-00000E000000}" name="Product ID" dataDxfId="17"/>
    <tableColumn id="15" xr3:uid="{00000000-0010-0000-0000-00000F000000}" name="Category" dataDxfId="16"/>
    <tableColumn id="16" xr3:uid="{00000000-0010-0000-0000-000010000000}" name="Sub-Category" dataDxfId="15"/>
    <tableColumn id="17" xr3:uid="{00000000-0010-0000-0000-000011000000}" name="Product Name" dataDxfId="14"/>
    <tableColumn id="18" xr3:uid="{00000000-0010-0000-0000-000012000000}" name="Sales" dataDxfId="13"/>
    <tableColumn id="19" xr3:uid="{00000000-0010-0000-0000-000013000000}" name="Quantity" dataDxfId="12"/>
    <tableColumn id="20" xr3:uid="{00000000-0010-0000-0000-000014000000}" name="Discount" dataDxfId="11"/>
    <tableColumn id="21" xr3:uid="{00000000-0010-0000-0000-000015000000}" name="Profit" dataDxfId="10"/>
    <tableColumn id="22" xr3:uid="{44C27927-DA5D-4EB8-A37A-8A9AF573968A}" name="Person" dataDxfId="5">
      <calculatedColumnFormula>VLOOKUP(OrdersTable[[#This Row],[Region]],PeopleTable[#All],2,FALSE)</calculatedColumnFormula>
    </tableColumn>
    <tableColumn id="23" xr3:uid="{BD9E92BB-870D-4494-ACB6-0D1993E49AF3}" name="Returned" dataDxfId="4">
      <calculatedColumnFormula>IFERROR(VLOOKUP(OrdersTable[[#This Row],[Order ID]],ReturnsTable[#All],2,FALSE),"No")</calculatedColumnFormula>
    </tableColumn>
    <tableColumn id="24" xr3:uid="{F34AD63A-1401-4257-9E8F-D598695D9C59}" name="Orders count" dataDxfId="1">
      <calculatedColumnFormula>1/COUNTIF(OrdersTable[Order ID],OrdersTable[[#This Row],[Order ID]])</calculatedColumnFormula>
    </tableColumn>
    <tableColumn id="25" xr3:uid="{A5E8F43D-8C99-434E-8121-613B8AB12FF0}" name="Customers count" dataDxfId="0">
      <calculatedColumnFormula>1/COUNTIF(OrdersTable[Customer ID],OrdersTable[[#This Row],[Customer ID]])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eopleTable" displayName="PeopleTable" ref="A1:B5" totalsRowShown="0" headerRowDxfId="9">
  <autoFilter ref="A1:B5" xr:uid="{00000000-0009-0000-0100-000002000000}"/>
  <tableColumns count="2">
    <tableColumn id="2" xr3:uid="{00000000-0010-0000-0100-000002000000}" name="Region" dataDxfId="8"/>
    <tableColumn id="3" xr3:uid="{DB0F0618-1833-47BD-BB1D-6802DBD717BC}" name="Person"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ReturnsTable" displayName="ReturnsTable" ref="A1:B801" totalsRowShown="0">
  <autoFilter ref="A1:B801" xr:uid="{00000000-0009-0000-0100-000003000000}"/>
  <tableColumns count="2">
    <tableColumn id="2" xr3:uid="{00000000-0010-0000-0200-000002000000}" name="Order ID"/>
    <tableColumn id="3" xr3:uid="{68CE2D47-52A1-4CC6-A150-69F57CB3E318}" name="Returned2"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235FBA9-0B29-48BF-B315-BC0C284BFB7D}" sourceName="Order Date">
  <pivotTables>
    <pivotTable tabId="5" name="PivotTable1"/>
    <pivotTable tabId="7" name="PivotTable1"/>
    <pivotTable tabId="12" name="PivotTable1"/>
    <pivotTable tabId="6" name="PivotTable1"/>
    <pivotTable tabId="11" name="PivotTable1"/>
    <pivotTable tabId="9" name="PivotTable1"/>
    <pivotTable tabId="8" name="PivotTable1"/>
    <pivotTable tabId="13" name="PivotTable1"/>
    <pivotTable tabId="13" name="PivotTable2"/>
    <pivotTable tabId="14" name="PivotTable1"/>
  </pivotTables>
  <state minimalRefreshVersion="6" lastRefreshVersion="6" pivotCacheId="355843292"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385990B-8290-4C3D-99CD-3F06221563EB}"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43B6F-D48B-46AF-B695-B6B9A78507A2}">
  <dimension ref="G2:U3"/>
  <sheetViews>
    <sheetView tabSelected="1" topLeftCell="A29" workbookViewId="0">
      <selection activeCell="B36" sqref="B36"/>
    </sheetView>
  </sheetViews>
  <sheetFormatPr defaultRowHeight="13" x14ac:dyDescent="0.3"/>
  <cols>
    <col min="1" max="1" width="6.1796875" customWidth="1"/>
    <col min="7" max="7" width="24.6328125" customWidth="1"/>
    <col min="8" max="8" width="22.1796875" customWidth="1"/>
    <col min="9" max="9" width="21.26953125" customWidth="1"/>
    <col min="17" max="17" width="8.7265625" customWidth="1"/>
  </cols>
  <sheetData>
    <row r="2" spans="7:21" x14ac:dyDescent="0.3">
      <c r="G2" s="18" t="s">
        <v>10963</v>
      </c>
      <c r="H2" s="18" t="s">
        <v>10964</v>
      </c>
      <c r="I2" s="18" t="s">
        <v>10965</v>
      </c>
      <c r="J2" s="19" t="s">
        <v>10966</v>
      </c>
      <c r="K2" s="20"/>
      <c r="L2" s="21"/>
      <c r="M2" s="19" t="s">
        <v>10969</v>
      </c>
      <c r="N2" s="20"/>
      <c r="O2" s="21"/>
      <c r="P2" s="19" t="s">
        <v>10977</v>
      </c>
      <c r="Q2" s="20"/>
      <c r="R2" s="21"/>
      <c r="S2" s="19" t="s">
        <v>10978</v>
      </c>
      <c r="T2" s="20"/>
      <c r="U2" s="21"/>
    </row>
    <row r="3" spans="7:21" ht="51.5" customHeight="1" x14ac:dyDescent="0.3">
      <c r="G3" s="13">
        <f>GETPIVOTDATA("Sum of Sales",TotalsPivot!$A$1)</f>
        <v>2297200.8602999551</v>
      </c>
      <c r="H3" s="14">
        <f>GETPIVOTDATA("Sum of Profit",TotalsPivot!$A$1)</f>
        <v>286397.02170000126</v>
      </c>
      <c r="I3" s="8">
        <f>H3/G3</f>
        <v>0.12467217240315903</v>
      </c>
      <c r="J3" s="9">
        <f>GETPIVOTDATA("Returned",ReturnPivot!$A$1,"Returned","Yes")/GETPIVOTDATA("Returned",ReturnPivot!$A$1)</f>
        <v>8.0048028817290368E-2</v>
      </c>
      <c r="K3" s="10"/>
      <c r="L3" s="11"/>
      <c r="M3" s="9">
        <f>GETPIVOTDATA("Average of Discount",TotalsPivot!$A$1)</f>
        <v>0.15620272163298934</v>
      </c>
      <c r="N3" s="10"/>
      <c r="O3" s="11"/>
      <c r="P3" s="15">
        <f>GETPIVOTDATA("Sum of Orders count",TotalsPivot!$A$1)</f>
        <v>5008.9999999999691</v>
      </c>
      <c r="Q3" s="16"/>
      <c r="R3" s="17"/>
      <c r="S3" s="15">
        <f>GETPIVOTDATA("Sum of Customers count",TotalsPivot!$A$1)</f>
        <v>792.99999999999045</v>
      </c>
      <c r="T3" s="16"/>
      <c r="U3" s="17"/>
    </row>
  </sheetData>
  <mergeCells count="8">
    <mergeCell ref="S2:U2"/>
    <mergeCell ref="S3:U3"/>
    <mergeCell ref="J2:L2"/>
    <mergeCell ref="J3:L3"/>
    <mergeCell ref="M3:O3"/>
    <mergeCell ref="M2:O2"/>
    <mergeCell ref="P2:R2"/>
    <mergeCell ref="P3:R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005DD-ECCC-44A1-9495-62C98CC753CB}">
  <dimension ref="A1:D54"/>
  <sheetViews>
    <sheetView workbookViewId="0">
      <selection activeCell="B12" sqref="B12"/>
    </sheetView>
  </sheetViews>
  <sheetFormatPr defaultRowHeight="13" x14ac:dyDescent="0.3"/>
  <cols>
    <col min="1" max="1" width="13.36328125" bestFit="1" customWidth="1"/>
    <col min="2" max="2" width="12.90625" bestFit="1" customWidth="1"/>
    <col min="3" max="3" width="12.7265625" bestFit="1" customWidth="1"/>
    <col min="4" max="4" width="12.26953125" bestFit="1" customWidth="1"/>
  </cols>
  <sheetData>
    <row r="1" spans="1:4" x14ac:dyDescent="0.3">
      <c r="A1" s="5" t="s">
        <v>10961</v>
      </c>
      <c r="B1" s="5" t="s">
        <v>2</v>
      </c>
      <c r="C1" t="s">
        <v>10944</v>
      </c>
      <c r="D1" t="s">
        <v>10962</v>
      </c>
    </row>
    <row r="2" spans="1:4" x14ac:dyDescent="0.3">
      <c r="A2" t="s">
        <v>10945</v>
      </c>
      <c r="C2" s="6">
        <v>484247.49809999997</v>
      </c>
      <c r="D2" s="6">
        <v>49543.974099999992</v>
      </c>
    </row>
    <row r="3" spans="1:4" x14ac:dyDescent="0.3">
      <c r="B3" s="7" t="s">
        <v>10946</v>
      </c>
      <c r="C3" s="6">
        <v>14236.894999999997</v>
      </c>
      <c r="D3" s="6">
        <v>2450.1906999999992</v>
      </c>
    </row>
    <row r="4" spans="1:4" x14ac:dyDescent="0.3">
      <c r="B4" s="7" t="s">
        <v>10947</v>
      </c>
      <c r="C4" s="6">
        <v>4519.8920000000007</v>
      </c>
      <c r="D4" s="6">
        <v>862.30839999999989</v>
      </c>
    </row>
    <row r="5" spans="1:4" x14ac:dyDescent="0.3">
      <c r="B5" s="7" t="s">
        <v>10948</v>
      </c>
      <c r="C5" s="6">
        <v>55691.009000000027</v>
      </c>
      <c r="D5" s="6">
        <v>498.72989999999828</v>
      </c>
    </row>
    <row r="6" spans="1:4" x14ac:dyDescent="0.3">
      <c r="B6" s="7" t="s">
        <v>10949</v>
      </c>
      <c r="C6" s="6">
        <v>28295.344999999994</v>
      </c>
      <c r="D6" s="6">
        <v>3488.8352000000004</v>
      </c>
    </row>
    <row r="7" spans="1:4" x14ac:dyDescent="0.3">
      <c r="B7" s="7" t="s">
        <v>10950</v>
      </c>
      <c r="C7" s="6">
        <v>23648.287000000004</v>
      </c>
      <c r="D7" s="6">
        <v>2738.7095999999992</v>
      </c>
    </row>
    <row r="8" spans="1:4" x14ac:dyDescent="0.3">
      <c r="B8" s="7" t="s">
        <v>10951</v>
      </c>
      <c r="C8" s="6">
        <v>34595.127600000036</v>
      </c>
      <c r="D8" s="6">
        <v>4976.5243999999984</v>
      </c>
    </row>
    <row r="9" spans="1:4" x14ac:dyDescent="0.3">
      <c r="B9" s="7" t="s">
        <v>10952</v>
      </c>
      <c r="C9" s="6">
        <v>33946.392999999996</v>
      </c>
      <c r="D9" s="6">
        <v>-841.48260000000209</v>
      </c>
    </row>
    <row r="10" spans="1:4" x14ac:dyDescent="0.3">
      <c r="B10" s="7" t="s">
        <v>10953</v>
      </c>
      <c r="C10" s="6">
        <v>27909.468499999992</v>
      </c>
      <c r="D10" s="6">
        <v>5318.1049999999996</v>
      </c>
    </row>
    <row r="11" spans="1:4" x14ac:dyDescent="0.3">
      <c r="B11" s="7" t="s">
        <v>10954</v>
      </c>
      <c r="C11" s="6">
        <v>81777.350799999971</v>
      </c>
      <c r="D11" s="6">
        <v>8328.099400000001</v>
      </c>
    </row>
    <row r="12" spans="1:4" x14ac:dyDescent="0.3">
      <c r="B12" s="7" t="s">
        <v>10955</v>
      </c>
      <c r="C12" s="6">
        <v>31453.392999999989</v>
      </c>
      <c r="D12" s="6">
        <v>3448.2572999999979</v>
      </c>
    </row>
    <row r="13" spans="1:4" x14ac:dyDescent="0.3">
      <c r="B13" s="7" t="s">
        <v>10956</v>
      </c>
      <c r="C13" s="6">
        <v>78628.71669999999</v>
      </c>
      <c r="D13" s="6">
        <v>9292.1268999999938</v>
      </c>
    </row>
    <row r="14" spans="1:4" x14ac:dyDescent="0.3">
      <c r="B14" s="7" t="s">
        <v>10957</v>
      </c>
      <c r="C14" s="6">
        <v>69545.62049999999</v>
      </c>
      <c r="D14" s="6">
        <v>8983.5698999999986</v>
      </c>
    </row>
    <row r="15" spans="1:4" x14ac:dyDescent="0.3">
      <c r="A15" t="s">
        <v>10958</v>
      </c>
      <c r="C15" s="6">
        <v>470532.50900000014</v>
      </c>
      <c r="D15" s="6">
        <v>61618.603699999992</v>
      </c>
    </row>
    <row r="16" spans="1:4" x14ac:dyDescent="0.3">
      <c r="B16" s="7" t="s">
        <v>10946</v>
      </c>
      <c r="C16" s="6">
        <v>18174.075599999993</v>
      </c>
      <c r="D16" s="6">
        <v>-3281.0070000000014</v>
      </c>
    </row>
    <row r="17" spans="1:4" x14ac:dyDescent="0.3">
      <c r="B17" s="7" t="s">
        <v>10947</v>
      </c>
      <c r="C17" s="6">
        <v>11951.411</v>
      </c>
      <c r="D17" s="6">
        <v>2813.8508000000002</v>
      </c>
    </row>
    <row r="18" spans="1:4" x14ac:dyDescent="0.3">
      <c r="B18" s="7" t="s">
        <v>10948</v>
      </c>
      <c r="C18" s="6">
        <v>38726.251999999993</v>
      </c>
      <c r="D18" s="6">
        <v>9732.0977999999996</v>
      </c>
    </row>
    <row r="19" spans="1:4" x14ac:dyDescent="0.3">
      <c r="B19" s="7" t="s">
        <v>10949</v>
      </c>
      <c r="C19" s="6">
        <v>34195.208499999993</v>
      </c>
      <c r="D19" s="6">
        <v>4187.4961999999969</v>
      </c>
    </row>
    <row r="20" spans="1:4" x14ac:dyDescent="0.3">
      <c r="B20" s="7" t="s">
        <v>10950</v>
      </c>
      <c r="C20" s="6">
        <v>30131.686499999996</v>
      </c>
      <c r="D20" s="6">
        <v>4667.868999999997</v>
      </c>
    </row>
    <row r="21" spans="1:4" x14ac:dyDescent="0.3">
      <c r="B21" s="7" t="s">
        <v>10951</v>
      </c>
      <c r="C21" s="6">
        <v>24797.292000000001</v>
      </c>
      <c r="D21" s="6">
        <v>3335.5571999999997</v>
      </c>
    </row>
    <row r="22" spans="1:4" x14ac:dyDescent="0.3">
      <c r="B22" s="7" t="s">
        <v>10952</v>
      </c>
      <c r="C22" s="6">
        <v>28765.324999999993</v>
      </c>
      <c r="D22" s="6">
        <v>3288.6483000000003</v>
      </c>
    </row>
    <row r="23" spans="1:4" x14ac:dyDescent="0.3">
      <c r="B23" s="7" t="s">
        <v>10953</v>
      </c>
      <c r="C23" s="6">
        <v>36898.33219999999</v>
      </c>
      <c r="D23" s="6">
        <v>5355.8083999999999</v>
      </c>
    </row>
    <row r="24" spans="1:4" x14ac:dyDescent="0.3">
      <c r="B24" s="7" t="s">
        <v>10954</v>
      </c>
      <c r="C24" s="6">
        <v>64595.918000000042</v>
      </c>
      <c r="D24" s="6">
        <v>8209.1627000000008</v>
      </c>
    </row>
    <row r="25" spans="1:4" x14ac:dyDescent="0.3">
      <c r="B25" s="7" t="s">
        <v>10955</v>
      </c>
      <c r="C25" s="6">
        <v>31404.923500000012</v>
      </c>
      <c r="D25" s="6">
        <v>2817.3659999999986</v>
      </c>
    </row>
    <row r="26" spans="1:4" x14ac:dyDescent="0.3">
      <c r="B26" s="7" t="s">
        <v>10956</v>
      </c>
      <c r="C26" s="6">
        <v>75972.563500000047</v>
      </c>
      <c r="D26" s="6">
        <v>12474.788400000009</v>
      </c>
    </row>
    <row r="27" spans="1:4" x14ac:dyDescent="0.3">
      <c r="B27" s="7" t="s">
        <v>10957</v>
      </c>
      <c r="C27" s="6">
        <v>74919.521200000076</v>
      </c>
      <c r="D27" s="6">
        <v>8016.9658999999974</v>
      </c>
    </row>
    <row r="28" spans="1:4" x14ac:dyDescent="0.3">
      <c r="A28" t="s">
        <v>10959</v>
      </c>
      <c r="C28" s="6">
        <v>609205.598</v>
      </c>
      <c r="D28" s="6">
        <v>81795.174299999984</v>
      </c>
    </row>
    <row r="29" spans="1:4" x14ac:dyDescent="0.3">
      <c r="B29" s="7" t="s">
        <v>10946</v>
      </c>
      <c r="C29" s="6">
        <v>18542.490999999995</v>
      </c>
      <c r="D29" s="6">
        <v>2824.8233000000005</v>
      </c>
    </row>
    <row r="30" spans="1:4" x14ac:dyDescent="0.3">
      <c r="B30" s="7" t="s">
        <v>10947</v>
      </c>
      <c r="C30" s="6">
        <v>22978.815000000002</v>
      </c>
      <c r="D30" s="6">
        <v>5004.579499999998</v>
      </c>
    </row>
    <row r="31" spans="1:4" x14ac:dyDescent="0.3">
      <c r="B31" s="7" t="s">
        <v>10948</v>
      </c>
      <c r="C31" s="6">
        <v>51715.875000000022</v>
      </c>
      <c r="D31" s="6">
        <v>3611.967999999998</v>
      </c>
    </row>
    <row r="32" spans="1:4" x14ac:dyDescent="0.3">
      <c r="B32" s="7" t="s">
        <v>10949</v>
      </c>
      <c r="C32" s="6">
        <v>38750.038999999968</v>
      </c>
      <c r="D32" s="6">
        <v>2977.814899999998</v>
      </c>
    </row>
    <row r="33" spans="1:4" x14ac:dyDescent="0.3">
      <c r="B33" s="7" t="s">
        <v>10950</v>
      </c>
      <c r="C33" s="6">
        <v>56987.727999999988</v>
      </c>
      <c r="D33" s="6">
        <v>8662.1463999999996</v>
      </c>
    </row>
    <row r="34" spans="1:4" x14ac:dyDescent="0.3">
      <c r="B34" s="7" t="s">
        <v>10951</v>
      </c>
      <c r="C34" s="6">
        <v>40344.533999999985</v>
      </c>
      <c r="D34" s="6">
        <v>4750.3781000000017</v>
      </c>
    </row>
    <row r="35" spans="1:4" x14ac:dyDescent="0.3">
      <c r="B35" s="7" t="s">
        <v>10952</v>
      </c>
      <c r="C35" s="6">
        <v>39261.962999999974</v>
      </c>
      <c r="D35" s="6">
        <v>4432.8778999999995</v>
      </c>
    </row>
    <row r="36" spans="1:4" x14ac:dyDescent="0.3">
      <c r="B36" s="7" t="s">
        <v>10953</v>
      </c>
      <c r="C36" s="6">
        <v>31115.374299999999</v>
      </c>
      <c r="D36" s="6">
        <v>2062.0692999999983</v>
      </c>
    </row>
    <row r="37" spans="1:4" x14ac:dyDescent="0.3">
      <c r="B37" s="7" t="s">
        <v>10954</v>
      </c>
      <c r="C37" s="6">
        <v>73410.024899999975</v>
      </c>
      <c r="D37" s="6">
        <v>9328.6575999999914</v>
      </c>
    </row>
    <row r="38" spans="1:4" x14ac:dyDescent="0.3">
      <c r="B38" s="7" t="s">
        <v>10955</v>
      </c>
      <c r="C38" s="6">
        <v>59687.745000000017</v>
      </c>
      <c r="D38" s="6">
        <v>16243.142500000004</v>
      </c>
    </row>
    <row r="39" spans="1:4" x14ac:dyDescent="0.3">
      <c r="B39" s="7" t="s">
        <v>10956</v>
      </c>
      <c r="C39" s="6">
        <v>79411.965799999991</v>
      </c>
      <c r="D39" s="6">
        <v>4011.407499999998</v>
      </c>
    </row>
    <row r="40" spans="1:4" x14ac:dyDescent="0.3">
      <c r="B40" s="7" t="s">
        <v>10957</v>
      </c>
      <c r="C40" s="6">
        <v>96999.04300000002</v>
      </c>
      <c r="D40" s="6">
        <v>17885.309300000001</v>
      </c>
    </row>
    <row r="41" spans="1:4" x14ac:dyDescent="0.3">
      <c r="A41" t="s">
        <v>10960</v>
      </c>
      <c r="C41" s="6">
        <v>733215.25520000001</v>
      </c>
      <c r="D41" s="6">
        <v>93439.269599999971</v>
      </c>
    </row>
    <row r="42" spans="1:4" x14ac:dyDescent="0.3">
      <c r="B42" s="7" t="s">
        <v>10946</v>
      </c>
      <c r="C42" s="6">
        <v>43971.373999999996</v>
      </c>
      <c r="D42" s="6">
        <v>7140.4390999999987</v>
      </c>
    </row>
    <row r="43" spans="1:4" x14ac:dyDescent="0.3">
      <c r="B43" s="7" t="s">
        <v>10947</v>
      </c>
      <c r="C43" s="6">
        <v>20301.133399999992</v>
      </c>
      <c r="D43" s="6">
        <v>1613.8719999999985</v>
      </c>
    </row>
    <row r="44" spans="1:4" x14ac:dyDescent="0.3">
      <c r="B44" s="7" t="s">
        <v>10948</v>
      </c>
      <c r="C44" s="6">
        <v>58872.352799999986</v>
      </c>
      <c r="D44" s="6">
        <v>14751.8915</v>
      </c>
    </row>
    <row r="45" spans="1:4" x14ac:dyDescent="0.3">
      <c r="B45" s="7" t="s">
        <v>10949</v>
      </c>
      <c r="C45" s="6">
        <v>36521.536100000005</v>
      </c>
      <c r="D45" s="6">
        <v>933.28999999999621</v>
      </c>
    </row>
    <row r="46" spans="1:4" x14ac:dyDescent="0.3">
      <c r="B46" s="7" t="s">
        <v>10950</v>
      </c>
      <c r="C46" s="6">
        <v>44261.110199999996</v>
      </c>
      <c r="D46" s="6">
        <v>6342.5827999999965</v>
      </c>
    </row>
    <row r="47" spans="1:4" x14ac:dyDescent="0.3">
      <c r="B47" s="7" t="s">
        <v>10951</v>
      </c>
      <c r="C47" s="6">
        <v>52981.725699999995</v>
      </c>
      <c r="D47" s="6">
        <v>8223.335699999996</v>
      </c>
    </row>
    <row r="48" spans="1:4" x14ac:dyDescent="0.3">
      <c r="B48" s="7" t="s">
        <v>10952</v>
      </c>
      <c r="C48" s="6">
        <v>45264.416000000005</v>
      </c>
      <c r="D48" s="6">
        <v>6952.6211999999987</v>
      </c>
    </row>
    <row r="49" spans="1:4" x14ac:dyDescent="0.3">
      <c r="B49" s="7" t="s">
        <v>10953</v>
      </c>
      <c r="C49" s="6">
        <v>63120.887999999977</v>
      </c>
      <c r="D49" s="6">
        <v>9040.9556999999968</v>
      </c>
    </row>
    <row r="50" spans="1:4" x14ac:dyDescent="0.3">
      <c r="B50" s="7" t="s">
        <v>10954</v>
      </c>
      <c r="C50" s="6">
        <v>87866.652000000031</v>
      </c>
      <c r="D50" s="6">
        <v>10991.555600000007</v>
      </c>
    </row>
    <row r="51" spans="1:4" x14ac:dyDescent="0.3">
      <c r="B51" s="7" t="s">
        <v>10955</v>
      </c>
      <c r="C51" s="6">
        <v>77776.923199999976</v>
      </c>
      <c r="D51" s="6">
        <v>9275.2754999999997</v>
      </c>
    </row>
    <row r="52" spans="1:4" x14ac:dyDescent="0.3">
      <c r="B52" s="7" t="s">
        <v>10956</v>
      </c>
      <c r="C52" s="6">
        <v>118447.82500000003</v>
      </c>
      <c r="D52" s="6">
        <v>9690.1036999999942</v>
      </c>
    </row>
    <row r="53" spans="1:4" x14ac:dyDescent="0.3">
      <c r="B53" s="7" t="s">
        <v>10957</v>
      </c>
      <c r="C53" s="6">
        <v>83829.318799999994</v>
      </c>
      <c r="D53" s="6">
        <v>8483.3467999999921</v>
      </c>
    </row>
    <row r="54" spans="1:4" x14ac:dyDescent="0.3">
      <c r="A54" t="s">
        <v>10943</v>
      </c>
      <c r="C54" s="6">
        <v>2297200.8603000003</v>
      </c>
      <c r="D54" s="6">
        <v>286397.02169999992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E2058-FC37-4422-8525-88BCCD7C2269}">
  <dimension ref="A1:C5"/>
  <sheetViews>
    <sheetView workbookViewId="0">
      <selection activeCell="A2" sqref="A2"/>
    </sheetView>
  </sheetViews>
  <sheetFormatPr defaultRowHeight="13" x14ac:dyDescent="0.3"/>
  <cols>
    <col min="1" max="1" width="11.36328125" bestFit="1" customWidth="1"/>
    <col min="2" max="2" width="12.7265625" bestFit="1" customWidth="1"/>
    <col min="3" max="4" width="12.26953125" bestFit="1" customWidth="1"/>
  </cols>
  <sheetData>
    <row r="1" spans="1:3" x14ac:dyDescent="0.3">
      <c r="A1" s="5" t="s">
        <v>7</v>
      </c>
      <c r="B1" t="s">
        <v>10944</v>
      </c>
      <c r="C1" t="s">
        <v>10962</v>
      </c>
    </row>
    <row r="2" spans="1:3" x14ac:dyDescent="0.3">
      <c r="A2" t="s">
        <v>24</v>
      </c>
      <c r="B2" s="6">
        <v>1161401.3449999888</v>
      </c>
      <c r="C2" s="6">
        <v>134119.20919999972</v>
      </c>
    </row>
    <row r="3" spans="1:3" x14ac:dyDescent="0.3">
      <c r="A3" t="s">
        <v>38</v>
      </c>
      <c r="B3" s="6">
        <v>706146.36680000008</v>
      </c>
      <c r="C3" s="6">
        <v>91979.13400000018</v>
      </c>
    </row>
    <row r="4" spans="1:3" x14ac:dyDescent="0.3">
      <c r="A4" t="s">
        <v>94</v>
      </c>
      <c r="B4" s="6">
        <v>429653.1485000003</v>
      </c>
      <c r="C4" s="6">
        <v>60298.67850000006</v>
      </c>
    </row>
    <row r="5" spans="1:3" x14ac:dyDescent="0.3">
      <c r="A5" t="s">
        <v>10943</v>
      </c>
      <c r="B5" s="6">
        <v>2297200.8602999891</v>
      </c>
      <c r="C5" s="6">
        <v>286397.02169999992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0F17D-633C-40CB-AEDE-0E4AEDBBC567}">
  <dimension ref="A1:C6"/>
  <sheetViews>
    <sheetView workbookViewId="0">
      <selection activeCell="A2" sqref="A2"/>
    </sheetView>
  </sheetViews>
  <sheetFormatPr defaultRowHeight="13" x14ac:dyDescent="0.3"/>
  <cols>
    <col min="1" max="1" width="17.1796875" bestFit="1" customWidth="1"/>
    <col min="2" max="2" width="11" bestFit="1" customWidth="1"/>
    <col min="3" max="3" width="10.54296875" bestFit="1" customWidth="1"/>
    <col min="4" max="4" width="12.26953125" bestFit="1" customWidth="1"/>
  </cols>
  <sheetData>
    <row r="1" spans="1:3" x14ac:dyDescent="0.3">
      <c r="A1" s="5" t="s">
        <v>5930</v>
      </c>
      <c r="B1" t="s">
        <v>10963</v>
      </c>
      <c r="C1" t="s">
        <v>10964</v>
      </c>
    </row>
    <row r="2" spans="1:3" x14ac:dyDescent="0.3">
      <c r="A2" t="s">
        <v>5177</v>
      </c>
      <c r="B2" s="6">
        <v>725457.82450000057</v>
      </c>
      <c r="C2" s="6">
        <v>108418.44890000013</v>
      </c>
    </row>
    <row r="3" spans="1:3" x14ac:dyDescent="0.3">
      <c r="A3" t="s">
        <v>2264</v>
      </c>
      <c r="B3" s="6">
        <v>678781.2399999979</v>
      </c>
      <c r="C3" s="6">
        <v>91522.780000000261</v>
      </c>
    </row>
    <row r="4" spans="1:3" x14ac:dyDescent="0.3">
      <c r="A4" t="s">
        <v>4211</v>
      </c>
      <c r="B4" s="6">
        <v>501239.89080000052</v>
      </c>
      <c r="C4" s="6">
        <v>39706.362499999967</v>
      </c>
    </row>
    <row r="5" spans="1:3" x14ac:dyDescent="0.3">
      <c r="A5" t="s">
        <v>684</v>
      </c>
      <c r="B5" s="6">
        <v>391721.90500000032</v>
      </c>
      <c r="C5" s="6">
        <v>46749.430300000058</v>
      </c>
    </row>
    <row r="6" spans="1:3" x14ac:dyDescent="0.3">
      <c r="A6" t="s">
        <v>10943</v>
      </c>
      <c r="B6" s="6">
        <v>2297200.8602999994</v>
      </c>
      <c r="C6" s="6">
        <v>286397.02170000045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B115E-2361-4722-86B7-C1573CCC694C}">
  <dimension ref="A1:B6"/>
  <sheetViews>
    <sheetView workbookViewId="0">
      <selection activeCell="P21" sqref="P21"/>
    </sheetView>
  </sheetViews>
  <sheetFormatPr defaultRowHeight="13" x14ac:dyDescent="0.3"/>
  <cols>
    <col min="1" max="1" width="11.36328125" bestFit="1" customWidth="1"/>
    <col min="2" max="2" width="12.7265625" bestFit="1" customWidth="1"/>
    <col min="3" max="3" width="20.90625" bestFit="1" customWidth="1"/>
    <col min="4" max="4" width="12.26953125" bestFit="1" customWidth="1"/>
  </cols>
  <sheetData>
    <row r="1" spans="1:2" x14ac:dyDescent="0.3">
      <c r="A1" s="5" t="s">
        <v>12</v>
      </c>
      <c r="B1" t="s">
        <v>10944</v>
      </c>
    </row>
    <row r="2" spans="1:2" x14ac:dyDescent="0.3">
      <c r="A2" t="s">
        <v>41</v>
      </c>
      <c r="B2" s="12">
        <v>0.31580078043556908</v>
      </c>
    </row>
    <row r="3" spans="1:2" x14ac:dyDescent="0.3">
      <c r="A3" t="s">
        <v>135</v>
      </c>
      <c r="B3" s="12">
        <v>0.29548188481496279</v>
      </c>
    </row>
    <row r="4" spans="1:2" x14ac:dyDescent="0.3">
      <c r="A4" t="s">
        <v>97</v>
      </c>
      <c r="B4" s="12">
        <v>0.21819593552413255</v>
      </c>
    </row>
    <row r="5" spans="1:2" x14ac:dyDescent="0.3">
      <c r="A5" t="s">
        <v>28</v>
      </c>
      <c r="B5" s="12">
        <v>0.17052139922533549</v>
      </c>
    </row>
    <row r="6" spans="1:2" x14ac:dyDescent="0.3">
      <c r="A6" t="s">
        <v>10943</v>
      </c>
      <c r="B6" s="1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470C8-D2E8-409F-9EEE-A0CBFEA9696C}">
  <dimension ref="A1:C50"/>
  <sheetViews>
    <sheetView workbookViewId="0">
      <selection activeCell="P14" sqref="P14"/>
    </sheetView>
  </sheetViews>
  <sheetFormatPr defaultRowHeight="13" x14ac:dyDescent="0.3"/>
  <cols>
    <col min="1" max="1" width="14.54296875" bestFit="1" customWidth="1"/>
    <col min="2" max="2" width="16.08984375" bestFit="1" customWidth="1"/>
    <col min="3" max="3" width="12.7265625" bestFit="1" customWidth="1"/>
    <col min="4" max="4" width="12.26953125" bestFit="1" customWidth="1"/>
  </cols>
  <sheetData>
    <row r="1" spans="1:3" x14ac:dyDescent="0.3">
      <c r="A1" s="5" t="s">
        <v>8</v>
      </c>
      <c r="B1" s="5" t="s">
        <v>10</v>
      </c>
      <c r="C1" t="s">
        <v>10944</v>
      </c>
    </row>
    <row r="2" spans="1:3" x14ac:dyDescent="0.3">
      <c r="A2" t="s">
        <v>25</v>
      </c>
      <c r="B2" t="s">
        <v>320</v>
      </c>
      <c r="C2" s="6">
        <v>19510.639999999992</v>
      </c>
    </row>
    <row r="3" spans="1:3" x14ac:dyDescent="0.3">
      <c r="A3" t="s">
        <v>25</v>
      </c>
      <c r="B3" t="s">
        <v>279</v>
      </c>
      <c r="C3" s="6">
        <v>35282.000999999997</v>
      </c>
    </row>
    <row r="4" spans="1:3" x14ac:dyDescent="0.3">
      <c r="A4" t="s">
        <v>25</v>
      </c>
      <c r="B4" t="s">
        <v>1481</v>
      </c>
      <c r="C4" s="6">
        <v>11678.129999999997</v>
      </c>
    </row>
    <row r="5" spans="1:3" x14ac:dyDescent="0.3">
      <c r="A5" t="s">
        <v>25</v>
      </c>
      <c r="B5" t="s">
        <v>40</v>
      </c>
      <c r="C5" s="6">
        <v>457687.63150000101</v>
      </c>
    </row>
    <row r="6" spans="1:3" x14ac:dyDescent="0.3">
      <c r="A6" t="s">
        <v>25</v>
      </c>
      <c r="B6" t="s">
        <v>404</v>
      </c>
      <c r="C6" s="6">
        <v>32108.117999999995</v>
      </c>
    </row>
    <row r="7" spans="1:3" x14ac:dyDescent="0.3">
      <c r="A7" t="s">
        <v>25</v>
      </c>
      <c r="B7" t="s">
        <v>658</v>
      </c>
      <c r="C7" s="6">
        <v>13384.356999999996</v>
      </c>
    </row>
    <row r="8" spans="1:3" x14ac:dyDescent="0.3">
      <c r="A8" t="s">
        <v>25</v>
      </c>
      <c r="B8" t="s">
        <v>220</v>
      </c>
      <c r="C8" s="6">
        <v>27451.068999999992</v>
      </c>
    </row>
    <row r="9" spans="1:3" x14ac:dyDescent="0.3">
      <c r="A9" t="s">
        <v>25</v>
      </c>
      <c r="B9" t="s">
        <v>2548</v>
      </c>
      <c r="C9" s="6">
        <v>2865.0199999999995</v>
      </c>
    </row>
    <row r="10" spans="1:3" x14ac:dyDescent="0.3">
      <c r="A10" t="s">
        <v>25</v>
      </c>
      <c r="B10" t="s">
        <v>50</v>
      </c>
      <c r="C10" s="6">
        <v>89473.707999999999</v>
      </c>
    </row>
    <row r="11" spans="1:3" x14ac:dyDescent="0.3">
      <c r="A11" t="s">
        <v>25</v>
      </c>
      <c r="B11" t="s">
        <v>1111</v>
      </c>
      <c r="C11" s="6">
        <v>49095.840000000004</v>
      </c>
    </row>
    <row r="12" spans="1:3" x14ac:dyDescent="0.3">
      <c r="A12" t="s">
        <v>25</v>
      </c>
      <c r="B12" t="s">
        <v>4748</v>
      </c>
      <c r="C12" s="6">
        <v>4382.4860000000017</v>
      </c>
    </row>
    <row r="13" spans="1:3" x14ac:dyDescent="0.3">
      <c r="A13" t="s">
        <v>25</v>
      </c>
      <c r="B13" t="s">
        <v>191</v>
      </c>
      <c r="C13" s="6">
        <v>80166.10099999985</v>
      </c>
    </row>
    <row r="14" spans="1:3" x14ac:dyDescent="0.3">
      <c r="A14" t="s">
        <v>25</v>
      </c>
      <c r="B14" t="s">
        <v>228</v>
      </c>
      <c r="C14" s="6">
        <v>53555.360000000001</v>
      </c>
    </row>
    <row r="15" spans="1:3" x14ac:dyDescent="0.3">
      <c r="A15" t="s">
        <v>25</v>
      </c>
      <c r="B15" t="s">
        <v>432</v>
      </c>
      <c r="C15" s="6">
        <v>4579.7599999999993</v>
      </c>
    </row>
    <row r="16" spans="1:3" x14ac:dyDescent="0.3">
      <c r="A16" t="s">
        <v>25</v>
      </c>
      <c r="B16" t="s">
        <v>3668</v>
      </c>
      <c r="C16" s="6">
        <v>2914.31</v>
      </c>
    </row>
    <row r="17" spans="1:3" x14ac:dyDescent="0.3">
      <c r="A17" t="s">
        <v>25</v>
      </c>
      <c r="B17" t="s">
        <v>27</v>
      </c>
      <c r="C17" s="6">
        <v>36591.749999999971</v>
      </c>
    </row>
    <row r="18" spans="1:3" x14ac:dyDescent="0.3">
      <c r="A18" t="s">
        <v>25</v>
      </c>
      <c r="B18" t="s">
        <v>648</v>
      </c>
      <c r="C18" s="6">
        <v>9217.0299999999988</v>
      </c>
    </row>
    <row r="19" spans="1:3" x14ac:dyDescent="0.3">
      <c r="A19" t="s">
        <v>25</v>
      </c>
      <c r="B19" t="s">
        <v>4136</v>
      </c>
      <c r="C19" s="6">
        <v>1270.53</v>
      </c>
    </row>
    <row r="20" spans="1:3" x14ac:dyDescent="0.3">
      <c r="A20" t="s">
        <v>25</v>
      </c>
      <c r="B20" t="s">
        <v>2320</v>
      </c>
      <c r="C20" s="6">
        <v>23705.523000000005</v>
      </c>
    </row>
    <row r="21" spans="1:3" x14ac:dyDescent="0.3">
      <c r="A21" t="s">
        <v>25</v>
      </c>
      <c r="B21" t="s">
        <v>1088</v>
      </c>
      <c r="C21" s="6">
        <v>28634.43399999999</v>
      </c>
    </row>
    <row r="22" spans="1:3" x14ac:dyDescent="0.3">
      <c r="A22" t="s">
        <v>25</v>
      </c>
      <c r="B22" t="s">
        <v>214</v>
      </c>
      <c r="C22" s="6">
        <v>76269.614000000016</v>
      </c>
    </row>
    <row r="23" spans="1:3" x14ac:dyDescent="0.3">
      <c r="A23" t="s">
        <v>25</v>
      </c>
      <c r="B23" t="s">
        <v>206</v>
      </c>
      <c r="C23" s="6">
        <v>29863.149999999994</v>
      </c>
    </row>
    <row r="24" spans="1:3" x14ac:dyDescent="0.3">
      <c r="A24" t="s">
        <v>25</v>
      </c>
      <c r="B24" t="s">
        <v>1296</v>
      </c>
      <c r="C24" s="6">
        <v>10771.34</v>
      </c>
    </row>
    <row r="25" spans="1:3" x14ac:dyDescent="0.3">
      <c r="A25" t="s">
        <v>25</v>
      </c>
      <c r="B25" t="s">
        <v>527</v>
      </c>
      <c r="C25" s="6">
        <v>22205.149999999998</v>
      </c>
    </row>
    <row r="26" spans="1:3" x14ac:dyDescent="0.3">
      <c r="A26" t="s">
        <v>25</v>
      </c>
      <c r="B26" t="s">
        <v>1528</v>
      </c>
      <c r="C26" s="6">
        <v>5589.3519999999971</v>
      </c>
    </row>
    <row r="27" spans="1:3" x14ac:dyDescent="0.3">
      <c r="A27" t="s">
        <v>25</v>
      </c>
      <c r="B27" t="s">
        <v>126</v>
      </c>
      <c r="C27" s="6">
        <v>7464.9299999999985</v>
      </c>
    </row>
    <row r="28" spans="1:3" x14ac:dyDescent="0.3">
      <c r="A28" t="s">
        <v>25</v>
      </c>
      <c r="B28" t="s">
        <v>1215</v>
      </c>
      <c r="C28" s="6">
        <v>16729.101999999999</v>
      </c>
    </row>
    <row r="29" spans="1:3" x14ac:dyDescent="0.3">
      <c r="A29" t="s">
        <v>25</v>
      </c>
      <c r="B29" t="s">
        <v>2291</v>
      </c>
      <c r="C29" s="6">
        <v>7292.5239999999994</v>
      </c>
    </row>
    <row r="30" spans="1:3" x14ac:dyDescent="0.3">
      <c r="A30" t="s">
        <v>25</v>
      </c>
      <c r="B30" t="s">
        <v>693</v>
      </c>
      <c r="C30" s="6">
        <v>35764.312000000013</v>
      </c>
    </row>
    <row r="31" spans="1:3" x14ac:dyDescent="0.3">
      <c r="A31" t="s">
        <v>25</v>
      </c>
      <c r="B31" t="s">
        <v>588</v>
      </c>
      <c r="C31" s="6">
        <v>4783.5220000000008</v>
      </c>
    </row>
    <row r="32" spans="1:3" x14ac:dyDescent="0.3">
      <c r="A32" t="s">
        <v>25</v>
      </c>
      <c r="B32" t="s">
        <v>240</v>
      </c>
      <c r="C32" s="6">
        <v>310876.27099999978</v>
      </c>
    </row>
    <row r="33" spans="1:3" x14ac:dyDescent="0.3">
      <c r="A33" t="s">
        <v>25</v>
      </c>
      <c r="B33" t="s">
        <v>82</v>
      </c>
      <c r="C33" s="6">
        <v>55603.163999999968</v>
      </c>
    </row>
    <row r="34" spans="1:3" x14ac:dyDescent="0.3">
      <c r="A34" t="s">
        <v>25</v>
      </c>
      <c r="B34" t="s">
        <v>5287</v>
      </c>
      <c r="C34" s="6">
        <v>919.91</v>
      </c>
    </row>
    <row r="35" spans="1:3" x14ac:dyDescent="0.3">
      <c r="A35" t="s">
        <v>25</v>
      </c>
      <c r="B35" t="s">
        <v>440</v>
      </c>
      <c r="C35" s="6">
        <v>78258.135999999926</v>
      </c>
    </row>
    <row r="36" spans="1:3" x14ac:dyDescent="0.3">
      <c r="A36" t="s">
        <v>25</v>
      </c>
      <c r="B36" t="s">
        <v>572</v>
      </c>
      <c r="C36" s="6">
        <v>19683.390000000003</v>
      </c>
    </row>
    <row r="37" spans="1:3" x14ac:dyDescent="0.3">
      <c r="A37" t="s">
        <v>25</v>
      </c>
      <c r="B37" t="s">
        <v>373</v>
      </c>
      <c r="C37" s="6">
        <v>17431.149999999991</v>
      </c>
    </row>
    <row r="38" spans="1:3" x14ac:dyDescent="0.3">
      <c r="A38" t="s">
        <v>25</v>
      </c>
      <c r="B38" t="s">
        <v>134</v>
      </c>
      <c r="C38" s="6">
        <v>116511.91400000003</v>
      </c>
    </row>
    <row r="39" spans="1:3" x14ac:dyDescent="0.3">
      <c r="A39" t="s">
        <v>25</v>
      </c>
      <c r="B39" t="s">
        <v>1221</v>
      </c>
      <c r="C39" s="6">
        <v>22627.955999999995</v>
      </c>
    </row>
    <row r="40" spans="1:3" x14ac:dyDescent="0.3">
      <c r="A40" t="s">
        <v>25</v>
      </c>
      <c r="B40" t="s">
        <v>341</v>
      </c>
      <c r="C40" s="6">
        <v>8481.7099999999991</v>
      </c>
    </row>
    <row r="41" spans="1:3" x14ac:dyDescent="0.3">
      <c r="A41" t="s">
        <v>25</v>
      </c>
      <c r="B41" t="s">
        <v>4194</v>
      </c>
      <c r="C41" s="6">
        <v>1315.5600000000002</v>
      </c>
    </row>
    <row r="42" spans="1:3" x14ac:dyDescent="0.3">
      <c r="A42" t="s">
        <v>25</v>
      </c>
      <c r="B42" t="s">
        <v>300</v>
      </c>
      <c r="C42" s="6">
        <v>30661.872999999981</v>
      </c>
    </row>
    <row r="43" spans="1:3" x14ac:dyDescent="0.3">
      <c r="A43" t="s">
        <v>25</v>
      </c>
      <c r="B43" t="s">
        <v>96</v>
      </c>
      <c r="C43" s="6">
        <v>170188.04580000002</v>
      </c>
    </row>
    <row r="44" spans="1:3" x14ac:dyDescent="0.3">
      <c r="A44" t="s">
        <v>25</v>
      </c>
      <c r="B44" t="s">
        <v>111</v>
      </c>
      <c r="C44" s="6">
        <v>11220.055999999999</v>
      </c>
    </row>
    <row r="45" spans="1:3" x14ac:dyDescent="0.3">
      <c r="A45" t="s">
        <v>25</v>
      </c>
      <c r="B45" t="s">
        <v>4115</v>
      </c>
      <c r="C45" s="6">
        <v>8929.369999999999</v>
      </c>
    </row>
    <row r="46" spans="1:3" x14ac:dyDescent="0.3">
      <c r="A46" t="s">
        <v>25</v>
      </c>
      <c r="B46" t="s">
        <v>287</v>
      </c>
      <c r="C46" s="6">
        <v>70636.719999999987</v>
      </c>
    </row>
    <row r="47" spans="1:3" x14ac:dyDescent="0.3">
      <c r="A47" t="s">
        <v>25</v>
      </c>
      <c r="B47" t="s">
        <v>89</v>
      </c>
      <c r="C47" s="6">
        <v>138641.26999999993</v>
      </c>
    </row>
    <row r="48" spans="1:3" x14ac:dyDescent="0.3">
      <c r="A48" t="s">
        <v>25</v>
      </c>
      <c r="B48" t="s">
        <v>5813</v>
      </c>
      <c r="C48" s="6">
        <v>1209.8240000000001</v>
      </c>
    </row>
    <row r="49" spans="1:3" x14ac:dyDescent="0.3">
      <c r="A49" t="s">
        <v>25</v>
      </c>
      <c r="B49" t="s">
        <v>105</v>
      </c>
      <c r="C49" s="6">
        <v>32114.610000000019</v>
      </c>
    </row>
    <row r="50" spans="1:3" x14ac:dyDescent="0.3">
      <c r="A50" t="s">
        <v>25</v>
      </c>
      <c r="B50" t="s">
        <v>5623</v>
      </c>
      <c r="C50" s="6">
        <v>1603.1360000000002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1D76B-574B-400B-B4AE-0BA0B0AA9204}">
  <dimension ref="A1:D22"/>
  <sheetViews>
    <sheetView workbookViewId="0">
      <selection activeCell="B10" activeCellId="1" sqref="B3:B6 B8:B11 B13:B21"/>
      <pivotSelection pane="bottomRight" showHeader="1" dimension="1" activeRow="9" activeCol="1" click="1" r:id="rId1">
        <pivotArea dataOnly="0" labelOnly="1" fieldPosition="0">
          <references count="1">
            <reference field="15" count="0"/>
          </references>
        </pivotArea>
      </pivotSelection>
    </sheetView>
  </sheetViews>
  <sheetFormatPr defaultRowHeight="13" x14ac:dyDescent="0.3"/>
  <cols>
    <col min="1" max="1" width="12.90625" bestFit="1" customWidth="1"/>
    <col min="2" max="2" width="15.6328125" bestFit="1" customWidth="1"/>
    <col min="3" max="3" width="12.7265625" bestFit="1" customWidth="1"/>
    <col min="4" max="4" width="12.26953125" bestFit="1" customWidth="1"/>
  </cols>
  <sheetData>
    <row r="1" spans="1:4" x14ac:dyDescent="0.3">
      <c r="A1" s="5" t="s">
        <v>14</v>
      </c>
      <c r="B1" s="5" t="s">
        <v>15</v>
      </c>
      <c r="C1" t="s">
        <v>10944</v>
      </c>
      <c r="D1" t="s">
        <v>10962</v>
      </c>
    </row>
    <row r="2" spans="1:4" x14ac:dyDescent="0.3">
      <c r="A2" t="s">
        <v>66</v>
      </c>
      <c r="C2" s="6">
        <v>836154.03300000005</v>
      </c>
      <c r="D2" s="6">
        <v>145454.94809999992</v>
      </c>
    </row>
    <row r="3" spans="1:4" x14ac:dyDescent="0.3">
      <c r="B3" t="s">
        <v>146</v>
      </c>
      <c r="C3" s="6">
        <v>167380.31800000009</v>
      </c>
      <c r="D3" s="6">
        <v>41936.635699999926</v>
      </c>
    </row>
    <row r="4" spans="1:4" x14ac:dyDescent="0.3">
      <c r="B4" t="s">
        <v>1065</v>
      </c>
      <c r="C4" s="6">
        <v>149528.02999999994</v>
      </c>
      <c r="D4" s="6">
        <v>55617.8249</v>
      </c>
    </row>
    <row r="5" spans="1:4" x14ac:dyDescent="0.3">
      <c r="B5" t="s">
        <v>601</v>
      </c>
      <c r="C5" s="6">
        <v>189238.63099999999</v>
      </c>
      <c r="D5" s="6">
        <v>3384.7568999999889</v>
      </c>
    </row>
    <row r="6" spans="1:4" x14ac:dyDescent="0.3">
      <c r="B6" t="s">
        <v>67</v>
      </c>
      <c r="C6" s="6">
        <v>330007.05400000012</v>
      </c>
      <c r="D6" s="6">
        <v>44515.730599999988</v>
      </c>
    </row>
    <row r="7" spans="1:4" x14ac:dyDescent="0.3">
      <c r="A7" t="s">
        <v>30</v>
      </c>
      <c r="C7" s="6">
        <v>741999.79530000081</v>
      </c>
      <c r="D7" s="6">
        <v>18451.272799999995</v>
      </c>
    </row>
    <row r="8" spans="1:4" x14ac:dyDescent="0.3">
      <c r="B8" t="s">
        <v>31</v>
      </c>
      <c r="C8" s="6">
        <v>114879.99629999998</v>
      </c>
      <c r="D8" s="6">
        <v>-3472.5560000000023</v>
      </c>
    </row>
    <row r="9" spans="1:4" x14ac:dyDescent="0.3">
      <c r="B9" t="s">
        <v>34</v>
      </c>
      <c r="C9" s="6">
        <v>328449.1030000007</v>
      </c>
      <c r="D9" s="6">
        <v>26590.166300000019</v>
      </c>
    </row>
    <row r="10" spans="1:4" x14ac:dyDescent="0.3">
      <c r="B10" t="s">
        <v>60</v>
      </c>
      <c r="C10" s="6">
        <v>91705.164000000048</v>
      </c>
      <c r="D10" s="6">
        <v>13059.143599999985</v>
      </c>
    </row>
    <row r="11" spans="1:4" x14ac:dyDescent="0.3">
      <c r="B11" t="s">
        <v>52</v>
      </c>
      <c r="C11" s="6">
        <v>206965.53200000009</v>
      </c>
      <c r="D11" s="6">
        <v>-17725.481100000001</v>
      </c>
    </row>
    <row r="12" spans="1:4" x14ac:dyDescent="0.3">
      <c r="A12" t="s">
        <v>43</v>
      </c>
      <c r="C12" s="6">
        <v>719047.03200000024</v>
      </c>
      <c r="D12" s="6">
        <v>122490.80079999995</v>
      </c>
    </row>
    <row r="13" spans="1:4" x14ac:dyDescent="0.3">
      <c r="B13" t="s">
        <v>73</v>
      </c>
      <c r="C13" s="6">
        <v>107532.16099999999</v>
      </c>
      <c r="D13" s="6">
        <v>18138.005399999995</v>
      </c>
    </row>
    <row r="14" spans="1:4" x14ac:dyDescent="0.3">
      <c r="B14" t="s">
        <v>63</v>
      </c>
      <c r="C14" s="6">
        <v>27118.791999999954</v>
      </c>
      <c r="D14" s="6">
        <v>6527.7869999999994</v>
      </c>
    </row>
    <row r="15" spans="1:4" x14ac:dyDescent="0.3">
      <c r="B15" t="s">
        <v>70</v>
      </c>
      <c r="C15" s="6">
        <v>203412.73300000009</v>
      </c>
      <c r="D15" s="6">
        <v>30221.763299999984</v>
      </c>
    </row>
    <row r="16" spans="1:4" x14ac:dyDescent="0.3">
      <c r="B16" t="s">
        <v>157</v>
      </c>
      <c r="C16" s="6">
        <v>16476.401999999998</v>
      </c>
      <c r="D16" s="6">
        <v>6964.1767000000027</v>
      </c>
    </row>
    <row r="17" spans="1:4" x14ac:dyDescent="0.3">
      <c r="B17" t="s">
        <v>242</v>
      </c>
      <c r="C17" s="6">
        <v>3024.2799999999997</v>
      </c>
      <c r="D17" s="6">
        <v>949.51819999999952</v>
      </c>
    </row>
    <row r="18" spans="1:4" x14ac:dyDescent="0.3">
      <c r="B18" t="s">
        <v>44</v>
      </c>
      <c r="C18" s="6">
        <v>12486.312</v>
      </c>
      <c r="D18" s="6">
        <v>5546.2539999999981</v>
      </c>
    </row>
    <row r="19" spans="1:4" x14ac:dyDescent="0.3">
      <c r="B19" t="s">
        <v>84</v>
      </c>
      <c r="C19" s="6">
        <v>78479.20600000002</v>
      </c>
      <c r="D19" s="6">
        <v>34053.569299999966</v>
      </c>
    </row>
    <row r="20" spans="1:4" x14ac:dyDescent="0.3">
      <c r="B20" t="s">
        <v>55</v>
      </c>
      <c r="C20" s="6">
        <v>223843.60800000012</v>
      </c>
      <c r="D20" s="6">
        <v>21278.826399999987</v>
      </c>
    </row>
    <row r="21" spans="1:4" x14ac:dyDescent="0.3">
      <c r="B21" t="s">
        <v>512</v>
      </c>
      <c r="C21" s="6">
        <v>46673.538000000015</v>
      </c>
      <c r="D21" s="6">
        <v>-1189.0994999999991</v>
      </c>
    </row>
    <row r="22" spans="1:4" x14ac:dyDescent="0.3">
      <c r="A22" t="s">
        <v>10943</v>
      </c>
      <c r="C22" s="6">
        <v>2297200.8603000012</v>
      </c>
      <c r="D22" s="6">
        <v>286397.02169999981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356E-F045-42BA-8106-995CC714DF0C}">
  <dimension ref="A1:C27"/>
  <sheetViews>
    <sheetView workbookViewId="0">
      <selection activeCell="B20" sqref="B20"/>
    </sheetView>
  </sheetViews>
  <sheetFormatPr defaultRowHeight="13" x14ac:dyDescent="0.3"/>
  <cols>
    <col min="1" max="1" width="25.7265625" bestFit="1" customWidth="1"/>
    <col min="2" max="2" width="12.7265625" bestFit="1" customWidth="1"/>
    <col min="3" max="4" width="12.26953125" bestFit="1" customWidth="1"/>
  </cols>
  <sheetData>
    <row r="1" spans="1:3" x14ac:dyDescent="0.3">
      <c r="A1" t="s">
        <v>10974</v>
      </c>
    </row>
    <row r="2" spans="1:3" x14ac:dyDescent="0.3">
      <c r="A2" s="5" t="s">
        <v>16</v>
      </c>
      <c r="B2" t="s">
        <v>10944</v>
      </c>
      <c r="C2" t="s">
        <v>10962</v>
      </c>
    </row>
    <row r="3" spans="1:3" x14ac:dyDescent="0.3">
      <c r="A3" t="s">
        <v>4460</v>
      </c>
      <c r="B3" s="6">
        <v>61599.824000000001</v>
      </c>
      <c r="C3" s="6">
        <v>25199.927999999993</v>
      </c>
    </row>
    <row r="4" spans="1:3" x14ac:dyDescent="0.3">
      <c r="A4" t="s">
        <v>1513</v>
      </c>
      <c r="B4" s="6">
        <v>27453.383999999998</v>
      </c>
      <c r="C4" s="6">
        <v>7753.0389999999998</v>
      </c>
    </row>
    <row r="5" spans="1:3" x14ac:dyDescent="0.3">
      <c r="A5" t="s">
        <v>4529</v>
      </c>
      <c r="B5" s="6">
        <v>22638.48</v>
      </c>
      <c r="C5" s="6">
        <v>-1811.0784000000021</v>
      </c>
    </row>
    <row r="6" spans="1:3" x14ac:dyDescent="0.3">
      <c r="A6" t="s">
        <v>1619</v>
      </c>
      <c r="B6" s="6">
        <v>21870.576000000001</v>
      </c>
      <c r="C6" s="6">
        <v>3.979039320256561E-13</v>
      </c>
    </row>
    <row r="7" spans="1:3" x14ac:dyDescent="0.3">
      <c r="A7" t="s">
        <v>3797</v>
      </c>
      <c r="B7" s="6">
        <v>19823.479000000003</v>
      </c>
      <c r="C7" s="6">
        <v>2233.5050999999985</v>
      </c>
    </row>
    <row r="8" spans="1:3" x14ac:dyDescent="0.3">
      <c r="A8" t="s">
        <v>2290</v>
      </c>
      <c r="B8" s="6">
        <v>19024.5</v>
      </c>
      <c r="C8" s="6">
        <v>760.97999999999956</v>
      </c>
    </row>
    <row r="9" spans="1:3" x14ac:dyDescent="0.3">
      <c r="A9" t="s">
        <v>1066</v>
      </c>
      <c r="B9" s="6">
        <v>18839.686000000002</v>
      </c>
      <c r="C9" s="6">
        <v>6983.8836000000001</v>
      </c>
    </row>
    <row r="10" spans="1:3" x14ac:dyDescent="0.3">
      <c r="A10" t="s">
        <v>5202</v>
      </c>
      <c r="B10" s="6">
        <v>18374.895</v>
      </c>
      <c r="C10" s="6">
        <v>4094.9765999999986</v>
      </c>
    </row>
    <row r="11" spans="1:3" x14ac:dyDescent="0.3">
      <c r="A11" t="s">
        <v>1098</v>
      </c>
      <c r="B11" s="6">
        <v>17965.067999999999</v>
      </c>
      <c r="C11" s="6">
        <v>-1878.1662000000028</v>
      </c>
    </row>
    <row r="12" spans="1:3" x14ac:dyDescent="0.3">
      <c r="A12" t="s">
        <v>4368</v>
      </c>
      <c r="B12" s="6">
        <v>17030.311999999998</v>
      </c>
      <c r="C12" s="6">
        <v>-262.00480000000084</v>
      </c>
    </row>
    <row r="13" spans="1:3" x14ac:dyDescent="0.3">
      <c r="A13" t="s">
        <v>10943</v>
      </c>
      <c r="B13" s="6">
        <v>244620.204</v>
      </c>
      <c r="C13" s="6">
        <v>43075.062899999983</v>
      </c>
    </row>
    <row r="14" spans="1:3" x14ac:dyDescent="0.3">
      <c r="A14" s="5" t="s">
        <v>17</v>
      </c>
      <c r="B14" t="s">
        <v>10979</v>
      </c>
    </row>
    <row r="15" spans="1:3" x14ac:dyDescent="0.3">
      <c r="A15" t="s">
        <v>10973</v>
      </c>
    </row>
    <row r="16" spans="1:3" x14ac:dyDescent="0.3">
      <c r="A16" s="5" t="s">
        <v>6</v>
      </c>
      <c r="B16" t="s">
        <v>10944</v>
      </c>
      <c r="C16" t="s">
        <v>10962</v>
      </c>
    </row>
    <row r="17" spans="1:3" x14ac:dyDescent="0.3">
      <c r="A17" t="s">
        <v>4637</v>
      </c>
      <c r="B17" s="6">
        <v>12129.071999999998</v>
      </c>
      <c r="C17" s="6">
        <v>2177.0492999999988</v>
      </c>
    </row>
    <row r="18" spans="1:3" x14ac:dyDescent="0.3">
      <c r="A18" t="s">
        <v>2380</v>
      </c>
      <c r="B18" s="6">
        <v>12209.438000000002</v>
      </c>
      <c r="C18" s="6">
        <v>2650.676899999999</v>
      </c>
    </row>
    <row r="19" spans="1:3" x14ac:dyDescent="0.3">
      <c r="A19" t="s">
        <v>2334</v>
      </c>
      <c r="B19" s="6">
        <v>12873.297999999999</v>
      </c>
      <c r="C19" s="6">
        <v>5622.4292000000005</v>
      </c>
    </row>
    <row r="20" spans="1:3" x14ac:dyDescent="0.3">
      <c r="A20" t="s">
        <v>1378</v>
      </c>
      <c r="B20" s="6">
        <v>14142.333999999999</v>
      </c>
      <c r="C20" s="6">
        <v>5757.4119000000001</v>
      </c>
    </row>
    <row r="21" spans="1:3" x14ac:dyDescent="0.3">
      <c r="A21" t="s">
        <v>805</v>
      </c>
      <c r="B21" s="6">
        <v>14175.228999999999</v>
      </c>
      <c r="C21" s="6">
        <v>806.85499999999956</v>
      </c>
    </row>
    <row r="22" spans="1:3" x14ac:dyDescent="0.3">
      <c r="A22" t="s">
        <v>3170</v>
      </c>
      <c r="B22" s="6">
        <v>14473.570999999998</v>
      </c>
      <c r="C22" s="6">
        <v>5444.8054999999995</v>
      </c>
    </row>
    <row r="23" spans="1:3" x14ac:dyDescent="0.3">
      <c r="A23" t="s">
        <v>4458</v>
      </c>
      <c r="B23" s="6">
        <v>14595.62</v>
      </c>
      <c r="C23" s="6">
        <v>4703.7882999999983</v>
      </c>
    </row>
    <row r="24" spans="1:3" x14ac:dyDescent="0.3">
      <c r="A24" t="s">
        <v>1356</v>
      </c>
      <c r="B24" s="6">
        <v>15117.339</v>
      </c>
      <c r="C24" s="6">
        <v>6976.0958999999993</v>
      </c>
    </row>
    <row r="25" spans="1:3" x14ac:dyDescent="0.3">
      <c r="A25" t="s">
        <v>3961</v>
      </c>
      <c r="B25" s="6">
        <v>19052.217999999993</v>
      </c>
      <c r="C25" s="6">
        <v>8981.3238999999994</v>
      </c>
    </row>
    <row r="26" spans="1:3" x14ac:dyDescent="0.3">
      <c r="A26" t="s">
        <v>4150</v>
      </c>
      <c r="B26" s="6">
        <v>25043.05</v>
      </c>
      <c r="C26" s="6">
        <v>-1980.739300000002</v>
      </c>
    </row>
    <row r="27" spans="1:3" x14ac:dyDescent="0.3">
      <c r="A27" t="s">
        <v>10943</v>
      </c>
      <c r="B27" s="6">
        <v>153811.16899999999</v>
      </c>
      <c r="C27" s="6">
        <v>41139.696599999996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26131-D239-4836-B60A-3BB28896D339}">
  <dimension ref="A1:E2"/>
  <sheetViews>
    <sheetView workbookViewId="0">
      <selection activeCell="C1" sqref="C1"/>
    </sheetView>
  </sheetViews>
  <sheetFormatPr defaultRowHeight="13" x14ac:dyDescent="0.3"/>
  <cols>
    <col min="1" max="1" width="12.7265625" bestFit="1" customWidth="1"/>
    <col min="2" max="2" width="12.26953125" bestFit="1" customWidth="1"/>
    <col min="3" max="3" width="18.90625" bestFit="1" customWidth="1"/>
    <col min="4" max="4" width="19.26953125" bestFit="1" customWidth="1"/>
    <col min="5" max="5" width="22.81640625" bestFit="1" customWidth="1"/>
  </cols>
  <sheetData>
    <row r="1" spans="1:5" x14ac:dyDescent="0.3">
      <c r="A1" t="s">
        <v>10944</v>
      </c>
      <c r="B1" t="s">
        <v>10962</v>
      </c>
      <c r="C1" t="s">
        <v>10970</v>
      </c>
      <c r="D1" t="s">
        <v>10975</v>
      </c>
      <c r="E1" t="s">
        <v>10976</v>
      </c>
    </row>
    <row r="2" spans="1:5" x14ac:dyDescent="0.3">
      <c r="A2" s="6">
        <v>2297200.8602999551</v>
      </c>
      <c r="B2" s="6">
        <v>286397.02170000126</v>
      </c>
      <c r="C2" s="12">
        <v>0.15620272163298934</v>
      </c>
      <c r="D2" s="4">
        <v>5008.9999999999691</v>
      </c>
      <c r="E2" s="4">
        <v>792.99999999999045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4AE7A-0CF5-4D31-B0A6-F33B9D467CA5}">
  <dimension ref="A1:B4"/>
  <sheetViews>
    <sheetView workbookViewId="0">
      <selection activeCell="B3" sqref="B3"/>
    </sheetView>
  </sheetViews>
  <sheetFormatPr defaultRowHeight="13" x14ac:dyDescent="0.3"/>
  <cols>
    <col min="1" max="1" width="11.36328125" bestFit="1" customWidth="1"/>
    <col min="2" max="2" width="17.08984375" bestFit="1" customWidth="1"/>
    <col min="3" max="3" width="18.81640625" customWidth="1"/>
    <col min="4" max="4" width="12.26953125" bestFit="1" customWidth="1"/>
  </cols>
  <sheetData>
    <row r="1" spans="1:2" x14ac:dyDescent="0.3">
      <c r="A1" s="5" t="s">
        <v>5931</v>
      </c>
      <c r="B1" t="s">
        <v>10968</v>
      </c>
    </row>
    <row r="2" spans="1:2" x14ac:dyDescent="0.3">
      <c r="A2" t="s">
        <v>10967</v>
      </c>
      <c r="B2" s="4">
        <v>9194</v>
      </c>
    </row>
    <row r="3" spans="1:2" x14ac:dyDescent="0.3">
      <c r="A3" t="s">
        <v>5932</v>
      </c>
      <c r="B3" s="4">
        <v>800</v>
      </c>
    </row>
    <row r="4" spans="1:2" x14ac:dyDescent="0.3">
      <c r="A4" t="s">
        <v>10943</v>
      </c>
      <c r="B4" s="4">
        <v>9994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95"/>
  <sheetViews>
    <sheetView workbookViewId="0">
      <selection activeCell="Y1" sqref="Y1"/>
    </sheetView>
  </sheetViews>
  <sheetFormatPr defaultRowHeight="13" x14ac:dyDescent="0.3"/>
  <cols>
    <col min="1" max="1" width="9.08984375" customWidth="1"/>
    <col min="2" max="2" width="14.81640625" customWidth="1"/>
    <col min="3" max="3" width="12.54296875" customWidth="1"/>
    <col min="4" max="4" width="13.453125" customWidth="1"/>
    <col min="5" max="5" width="12.36328125" customWidth="1"/>
    <col min="6" max="6" width="13.81640625" customWidth="1"/>
    <col min="7" max="7" width="17" customWidth="1"/>
    <col min="8" max="8" width="10.7265625" customWidth="1"/>
    <col min="9" max="9" width="9.81640625" customWidth="1"/>
    <col min="12" max="12" width="13.6328125" customWidth="1"/>
    <col min="13" max="13" width="9" customWidth="1"/>
    <col min="14" max="14" width="12.08984375" customWidth="1"/>
    <col min="15" max="15" width="10.90625" customWidth="1"/>
    <col min="16" max="16" width="15.1796875" customWidth="1"/>
    <col min="17" max="17" width="15.26953125" customWidth="1"/>
    <col min="19" max="19" width="10.26953125" customWidth="1"/>
    <col min="20" max="20" width="10.54296875" customWidth="1"/>
    <col min="22" max="22" width="17.1796875" bestFit="1" customWidth="1"/>
  </cols>
  <sheetData>
    <row r="1" spans="1:2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4" t="s">
        <v>5930</v>
      </c>
      <c r="W1" s="4" t="s">
        <v>5931</v>
      </c>
      <c r="X1" s="4" t="s">
        <v>10971</v>
      </c>
      <c r="Y1" s="4" t="s">
        <v>10972</v>
      </c>
    </row>
    <row r="2" spans="1:25" x14ac:dyDescent="0.3">
      <c r="A2" s="1">
        <v>1</v>
      </c>
      <c r="B2" t="s">
        <v>6229</v>
      </c>
      <c r="C2" s="7">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4" t="str">
        <f>VLOOKUP(OrdersTable[[#This Row],[Region]],PeopleTable[#All],2,FALSE)</f>
        <v>Cassandra Brandow</v>
      </c>
      <c r="W2" s="4" t="str">
        <f>IFERROR(VLOOKUP(OrdersTable[[#This Row],[Order ID]],ReturnsTable[#All],2,FALSE),"No")</f>
        <v>No</v>
      </c>
      <c r="X2" s="4">
        <f>1/COUNTIF(OrdersTable[Order ID],OrdersTable[[#This Row],[Order ID]])</f>
        <v>0.5</v>
      </c>
      <c r="Y2" s="4">
        <f>1/COUNTIF(OrdersTable[Customer ID],OrdersTable[[#This Row],[Customer ID]])</f>
        <v>0.2</v>
      </c>
    </row>
    <row r="3" spans="1:25" x14ac:dyDescent="0.3">
      <c r="A3" s="1">
        <v>2</v>
      </c>
      <c r="B3" t="s">
        <v>6229</v>
      </c>
      <c r="C3" s="7">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4" t="str">
        <f>VLOOKUP(OrdersTable[[#This Row],[Region]],PeopleTable[#All],2,FALSE)</f>
        <v>Cassandra Brandow</v>
      </c>
      <c r="W3" s="4" t="str">
        <f>IFERROR(VLOOKUP(OrdersTable[[#This Row],[Order ID]],ReturnsTable[#All],2,FALSE),"No")</f>
        <v>No</v>
      </c>
      <c r="X3" s="4">
        <f>1/COUNTIF(OrdersTable[Order ID],OrdersTable[[#This Row],[Order ID]])</f>
        <v>0.5</v>
      </c>
      <c r="Y3" s="4">
        <f>1/COUNTIF(OrdersTable[Customer ID],OrdersTable[[#This Row],[Customer ID]])</f>
        <v>0.2</v>
      </c>
    </row>
    <row r="4" spans="1:25" x14ac:dyDescent="0.3">
      <c r="A4" s="1">
        <v>3</v>
      </c>
      <c r="B4" t="s">
        <v>6230</v>
      </c>
      <c r="C4" s="7">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4" t="str">
        <f>VLOOKUP(OrdersTable[[#This Row],[Region]],PeopleTable[#All],2,FALSE)</f>
        <v>Anna Andreadi</v>
      </c>
      <c r="W4" s="4" t="str">
        <f>IFERROR(VLOOKUP(OrdersTable[[#This Row],[Order ID]],ReturnsTable[#All],2,FALSE),"No")</f>
        <v>No</v>
      </c>
      <c r="X4" s="4">
        <f>1/COUNTIF(OrdersTable[Order ID],OrdersTable[[#This Row],[Order ID]])</f>
        <v>1</v>
      </c>
      <c r="Y4" s="4">
        <f>1/COUNTIF(OrdersTable[Customer ID],OrdersTable[[#This Row],[Customer ID]])</f>
        <v>0.1111111111111111</v>
      </c>
    </row>
    <row r="5" spans="1:25" x14ac:dyDescent="0.3">
      <c r="A5" s="1">
        <v>4</v>
      </c>
      <c r="B5" t="s">
        <v>6231</v>
      </c>
      <c r="C5" s="7">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4" t="str">
        <f>VLOOKUP(OrdersTable[[#This Row],[Region]],PeopleTable[#All],2,FALSE)</f>
        <v>Cassandra Brandow</v>
      </c>
      <c r="W5" s="4" t="str">
        <f>IFERROR(VLOOKUP(OrdersTable[[#This Row],[Order ID]],ReturnsTable[#All],2,FALSE),"No")</f>
        <v>No</v>
      </c>
      <c r="X5" s="4">
        <f>1/COUNTIF(OrdersTable[Order ID],OrdersTable[[#This Row],[Order ID]])</f>
        <v>0.5</v>
      </c>
      <c r="Y5" s="4">
        <f>1/COUNTIF(OrdersTable[Customer ID],OrdersTable[[#This Row],[Customer ID]])</f>
        <v>6.6666666666666666E-2</v>
      </c>
    </row>
    <row r="6" spans="1:25" x14ac:dyDescent="0.3">
      <c r="A6" s="1">
        <v>5</v>
      </c>
      <c r="B6" t="s">
        <v>6231</v>
      </c>
      <c r="C6" s="7">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4" t="str">
        <f>VLOOKUP(OrdersTable[[#This Row],[Region]],PeopleTable[#All],2,FALSE)</f>
        <v>Cassandra Brandow</v>
      </c>
      <c r="W6" s="4" t="str">
        <f>IFERROR(VLOOKUP(OrdersTable[[#This Row],[Order ID]],ReturnsTable[#All],2,FALSE),"No")</f>
        <v>No</v>
      </c>
      <c r="X6" s="4">
        <f>1/COUNTIF(OrdersTable[Order ID],OrdersTable[[#This Row],[Order ID]])</f>
        <v>0.5</v>
      </c>
      <c r="Y6" s="4">
        <f>1/COUNTIF(OrdersTable[Customer ID],OrdersTable[[#This Row],[Customer ID]])</f>
        <v>6.6666666666666666E-2</v>
      </c>
    </row>
    <row r="7" spans="1:25" x14ac:dyDescent="0.3">
      <c r="A7" s="1">
        <v>6</v>
      </c>
      <c r="B7" t="s">
        <v>6232</v>
      </c>
      <c r="C7" s="7">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4" t="str">
        <f>VLOOKUP(OrdersTable[[#This Row],[Region]],PeopleTable[#All],2,FALSE)</f>
        <v>Anna Andreadi</v>
      </c>
      <c r="W7" s="4" t="str">
        <f>IFERROR(VLOOKUP(OrdersTable[[#This Row],[Order ID]],ReturnsTable[#All],2,FALSE),"No")</f>
        <v>No</v>
      </c>
      <c r="X7" s="4">
        <f>1/COUNTIF(OrdersTable[Order ID],OrdersTable[[#This Row],[Order ID]])</f>
        <v>0.14285714285714285</v>
      </c>
      <c r="Y7" s="4">
        <f>1/COUNTIF(OrdersTable[Customer ID],OrdersTable[[#This Row],[Customer ID]])</f>
        <v>4.1666666666666664E-2</v>
      </c>
    </row>
    <row r="8" spans="1:25" x14ac:dyDescent="0.3">
      <c r="A8" s="1">
        <v>7</v>
      </c>
      <c r="B8" t="s">
        <v>6232</v>
      </c>
      <c r="C8" s="7">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4" t="str">
        <f>VLOOKUP(OrdersTable[[#This Row],[Region]],PeopleTable[#All],2,FALSE)</f>
        <v>Anna Andreadi</v>
      </c>
      <c r="W8" s="4" t="str">
        <f>IFERROR(VLOOKUP(OrdersTable[[#This Row],[Order ID]],ReturnsTable[#All],2,FALSE),"No")</f>
        <v>No</v>
      </c>
      <c r="X8" s="4">
        <f>1/COUNTIF(OrdersTable[Order ID],OrdersTable[[#This Row],[Order ID]])</f>
        <v>0.14285714285714285</v>
      </c>
      <c r="Y8" s="4">
        <f>1/COUNTIF(OrdersTable[Customer ID],OrdersTable[[#This Row],[Customer ID]])</f>
        <v>4.1666666666666664E-2</v>
      </c>
    </row>
    <row r="9" spans="1:25" x14ac:dyDescent="0.3">
      <c r="A9" s="1">
        <v>8</v>
      </c>
      <c r="B9" t="s">
        <v>6232</v>
      </c>
      <c r="C9" s="7">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4" t="str">
        <f>VLOOKUP(OrdersTable[[#This Row],[Region]],PeopleTable[#All],2,FALSE)</f>
        <v>Anna Andreadi</v>
      </c>
      <c r="W9" s="4" t="str">
        <f>IFERROR(VLOOKUP(OrdersTable[[#This Row],[Order ID]],ReturnsTable[#All],2,FALSE),"No")</f>
        <v>No</v>
      </c>
      <c r="X9" s="4">
        <f>1/COUNTIF(OrdersTable[Order ID],OrdersTable[[#This Row],[Order ID]])</f>
        <v>0.14285714285714285</v>
      </c>
      <c r="Y9" s="4">
        <f>1/COUNTIF(OrdersTable[Customer ID],OrdersTable[[#This Row],[Customer ID]])</f>
        <v>4.1666666666666664E-2</v>
      </c>
    </row>
    <row r="10" spans="1:25" x14ac:dyDescent="0.3">
      <c r="A10" s="1">
        <v>9</v>
      </c>
      <c r="B10" t="s">
        <v>6232</v>
      </c>
      <c r="C10" s="7">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4" t="str">
        <f>VLOOKUP(OrdersTable[[#This Row],[Region]],PeopleTable[#All],2,FALSE)</f>
        <v>Anna Andreadi</v>
      </c>
      <c r="W10" s="4" t="str">
        <f>IFERROR(VLOOKUP(OrdersTable[[#This Row],[Order ID]],ReturnsTable[#All],2,FALSE),"No")</f>
        <v>No</v>
      </c>
      <c r="X10" s="4">
        <f>1/COUNTIF(OrdersTable[Order ID],OrdersTable[[#This Row],[Order ID]])</f>
        <v>0.14285714285714285</v>
      </c>
      <c r="Y10" s="4">
        <f>1/COUNTIF(OrdersTable[Customer ID],OrdersTable[[#This Row],[Customer ID]])</f>
        <v>4.1666666666666664E-2</v>
      </c>
    </row>
    <row r="11" spans="1:25" x14ac:dyDescent="0.3">
      <c r="A11" s="1">
        <v>10</v>
      </c>
      <c r="B11" t="s">
        <v>6232</v>
      </c>
      <c r="C11" s="7">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4" t="str">
        <f>VLOOKUP(OrdersTable[[#This Row],[Region]],PeopleTable[#All],2,FALSE)</f>
        <v>Anna Andreadi</v>
      </c>
      <c r="W11" s="4" t="str">
        <f>IFERROR(VLOOKUP(OrdersTable[[#This Row],[Order ID]],ReturnsTable[#All],2,FALSE),"No")</f>
        <v>No</v>
      </c>
      <c r="X11" s="4">
        <f>1/COUNTIF(OrdersTable[Order ID],OrdersTable[[#This Row],[Order ID]])</f>
        <v>0.14285714285714285</v>
      </c>
      <c r="Y11" s="4">
        <f>1/COUNTIF(OrdersTable[Customer ID],OrdersTable[[#This Row],[Customer ID]])</f>
        <v>4.1666666666666664E-2</v>
      </c>
    </row>
    <row r="12" spans="1:25" x14ac:dyDescent="0.3">
      <c r="A12" s="1">
        <v>11</v>
      </c>
      <c r="B12" t="s">
        <v>6232</v>
      </c>
      <c r="C12" s="7">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4" t="str">
        <f>VLOOKUP(OrdersTable[[#This Row],[Region]],PeopleTable[#All],2,FALSE)</f>
        <v>Anna Andreadi</v>
      </c>
      <c r="W12" s="4" t="str">
        <f>IFERROR(VLOOKUP(OrdersTable[[#This Row],[Order ID]],ReturnsTable[#All],2,FALSE),"No")</f>
        <v>No</v>
      </c>
      <c r="X12" s="4">
        <f>1/COUNTIF(OrdersTable[Order ID],OrdersTable[[#This Row],[Order ID]])</f>
        <v>0.14285714285714285</v>
      </c>
      <c r="Y12" s="4">
        <f>1/COUNTIF(OrdersTable[Customer ID],OrdersTable[[#This Row],[Customer ID]])</f>
        <v>4.1666666666666664E-2</v>
      </c>
    </row>
    <row r="13" spans="1:25" x14ac:dyDescent="0.3">
      <c r="A13" s="1">
        <v>12</v>
      </c>
      <c r="B13" t="s">
        <v>6232</v>
      </c>
      <c r="C13" s="7">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4" t="str">
        <f>VLOOKUP(OrdersTable[[#This Row],[Region]],PeopleTable[#All],2,FALSE)</f>
        <v>Anna Andreadi</v>
      </c>
      <c r="W13" s="4" t="str">
        <f>IFERROR(VLOOKUP(OrdersTable[[#This Row],[Order ID]],ReturnsTable[#All],2,FALSE),"No")</f>
        <v>No</v>
      </c>
      <c r="X13" s="4">
        <f>1/COUNTIF(OrdersTable[Order ID],OrdersTable[[#This Row],[Order ID]])</f>
        <v>0.14285714285714285</v>
      </c>
      <c r="Y13" s="4">
        <f>1/COUNTIF(OrdersTable[Customer ID],OrdersTable[[#This Row],[Customer ID]])</f>
        <v>4.1666666666666664E-2</v>
      </c>
    </row>
    <row r="14" spans="1:25" x14ac:dyDescent="0.3">
      <c r="A14" s="1">
        <v>13</v>
      </c>
      <c r="B14" t="s">
        <v>6233</v>
      </c>
      <c r="C14" s="7">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4" t="str">
        <f>VLOOKUP(OrdersTable[[#This Row],[Region]],PeopleTable[#All],2,FALSE)</f>
        <v>Cassandra Brandow</v>
      </c>
      <c r="W14" s="4" t="str">
        <f>IFERROR(VLOOKUP(OrdersTable[[#This Row],[Order ID]],ReturnsTable[#All],2,FALSE),"No")</f>
        <v>No</v>
      </c>
      <c r="X14" s="4">
        <f>1/COUNTIF(OrdersTable[Order ID],OrdersTable[[#This Row],[Order ID]])</f>
        <v>1</v>
      </c>
      <c r="Y14" s="4">
        <f>1/COUNTIF(OrdersTable[Customer ID],OrdersTable[[#This Row],[Customer ID]])</f>
        <v>8.3333333333333329E-2</v>
      </c>
    </row>
    <row r="15" spans="1:25" x14ac:dyDescent="0.3">
      <c r="A15" s="1">
        <v>14</v>
      </c>
      <c r="B15" t="s">
        <v>6234</v>
      </c>
      <c r="C15" s="7">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4" t="str">
        <f>VLOOKUP(OrdersTable[[#This Row],[Region]],PeopleTable[#All],2,FALSE)</f>
        <v>Anna Andreadi</v>
      </c>
      <c r="W15" s="4" t="str">
        <f>IFERROR(VLOOKUP(OrdersTable[[#This Row],[Order ID]],ReturnsTable[#All],2,FALSE),"No")</f>
        <v>No</v>
      </c>
      <c r="X15" s="4">
        <f>1/COUNTIF(OrdersTable[Order ID],OrdersTable[[#This Row],[Order ID]])</f>
        <v>1</v>
      </c>
      <c r="Y15" s="4">
        <f>1/COUNTIF(OrdersTable[Customer ID],OrdersTable[[#This Row],[Customer ID]])</f>
        <v>4.7619047619047616E-2</v>
      </c>
    </row>
    <row r="16" spans="1:25" x14ac:dyDescent="0.3">
      <c r="A16" s="1">
        <v>15</v>
      </c>
      <c r="B16" t="s">
        <v>6235</v>
      </c>
      <c r="C16" s="7">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4" t="str">
        <f>VLOOKUP(OrdersTable[[#This Row],[Region]],PeopleTable[#All],2,FALSE)</f>
        <v>Kelly Williams</v>
      </c>
      <c r="W16" s="4" t="str">
        <f>IFERROR(VLOOKUP(OrdersTable[[#This Row],[Order ID]],ReturnsTable[#All],2,FALSE),"No")</f>
        <v>No</v>
      </c>
      <c r="X16" s="4">
        <f>1/COUNTIF(OrdersTable[Order ID],OrdersTable[[#This Row],[Order ID]])</f>
        <v>0.5</v>
      </c>
      <c r="Y16" s="4">
        <f>1/COUNTIF(OrdersTable[Customer ID],OrdersTable[[#This Row],[Customer ID]])</f>
        <v>0.1</v>
      </c>
    </row>
    <row r="17" spans="1:25" x14ac:dyDescent="0.3">
      <c r="A17" s="1">
        <v>16</v>
      </c>
      <c r="B17" t="s">
        <v>6235</v>
      </c>
      <c r="C17" s="7">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4" t="str">
        <f>VLOOKUP(OrdersTable[[#This Row],[Region]],PeopleTable[#All],2,FALSE)</f>
        <v>Kelly Williams</v>
      </c>
      <c r="W17" s="4" t="str">
        <f>IFERROR(VLOOKUP(OrdersTable[[#This Row],[Order ID]],ReturnsTable[#All],2,FALSE),"No")</f>
        <v>No</v>
      </c>
      <c r="X17" s="4">
        <f>1/COUNTIF(OrdersTable[Order ID],OrdersTable[[#This Row],[Order ID]])</f>
        <v>0.5</v>
      </c>
      <c r="Y17" s="4">
        <f>1/COUNTIF(OrdersTable[Customer ID],OrdersTable[[#This Row],[Customer ID]])</f>
        <v>0.1</v>
      </c>
    </row>
    <row r="18" spans="1:25" x14ac:dyDescent="0.3">
      <c r="A18" s="1">
        <v>17</v>
      </c>
      <c r="B18" t="s">
        <v>6236</v>
      </c>
      <c r="C18" s="7">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4" t="str">
        <f>VLOOKUP(OrdersTable[[#This Row],[Region]],PeopleTable[#All],2,FALSE)</f>
        <v>Kelly Williams</v>
      </c>
      <c r="W18" s="4" t="str">
        <f>IFERROR(VLOOKUP(OrdersTable[[#This Row],[Order ID]],ReturnsTable[#All],2,FALSE),"No")</f>
        <v>No</v>
      </c>
      <c r="X18" s="4">
        <f>1/COUNTIF(OrdersTable[Order ID],OrdersTable[[#This Row],[Order ID]])</f>
        <v>1</v>
      </c>
      <c r="Y18" s="4">
        <f>1/COUNTIF(OrdersTable[Customer ID],OrdersTable[[#This Row],[Customer ID]])</f>
        <v>0.04</v>
      </c>
    </row>
    <row r="19" spans="1:25" x14ac:dyDescent="0.3">
      <c r="A19" s="1">
        <v>18</v>
      </c>
      <c r="B19" t="s">
        <v>6237</v>
      </c>
      <c r="C19" s="7">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4" t="str">
        <f>VLOOKUP(OrdersTable[[#This Row],[Region]],PeopleTable[#All],2,FALSE)</f>
        <v>Anna Andreadi</v>
      </c>
      <c r="W19" s="4" t="str">
        <f>IFERROR(VLOOKUP(OrdersTable[[#This Row],[Order ID]],ReturnsTable[#All],2,FALSE),"No")</f>
        <v>No</v>
      </c>
      <c r="X19" s="4">
        <f>1/COUNTIF(OrdersTable[Order ID],OrdersTable[[#This Row],[Order ID]])</f>
        <v>1</v>
      </c>
      <c r="Y19" s="4">
        <f>1/COUNTIF(OrdersTable[Customer ID],OrdersTable[[#This Row],[Customer ID]])</f>
        <v>7.1428571428571425E-2</v>
      </c>
    </row>
    <row r="20" spans="1:25" x14ac:dyDescent="0.3">
      <c r="A20" s="1">
        <v>19</v>
      </c>
      <c r="B20" t="s">
        <v>5963</v>
      </c>
      <c r="C20" s="7">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4" t="str">
        <f>VLOOKUP(OrdersTable[[#This Row],[Region]],PeopleTable[#All],2,FALSE)</f>
        <v>Anna Andreadi</v>
      </c>
      <c r="W20" s="4" t="str">
        <f>IFERROR(VLOOKUP(OrdersTable[[#This Row],[Order ID]],ReturnsTable[#All],2,FALSE),"No")</f>
        <v>Yes</v>
      </c>
      <c r="X20" s="4">
        <f>1/COUNTIF(OrdersTable[Order ID],OrdersTable[[#This Row],[Order ID]])</f>
        <v>0.33333333333333331</v>
      </c>
      <c r="Y20" s="4">
        <f>1/COUNTIF(OrdersTable[Customer ID],OrdersTable[[#This Row],[Customer ID]])</f>
        <v>0.1111111111111111</v>
      </c>
    </row>
    <row r="21" spans="1:25" x14ac:dyDescent="0.3">
      <c r="A21" s="1">
        <v>20</v>
      </c>
      <c r="B21" t="s">
        <v>5963</v>
      </c>
      <c r="C21" s="7">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4" t="str">
        <f>VLOOKUP(OrdersTable[[#This Row],[Region]],PeopleTable[#All],2,FALSE)</f>
        <v>Anna Andreadi</v>
      </c>
      <c r="W21" s="4" t="str">
        <f>IFERROR(VLOOKUP(OrdersTable[[#This Row],[Order ID]],ReturnsTable[#All],2,FALSE),"No")</f>
        <v>Yes</v>
      </c>
      <c r="X21" s="4">
        <f>1/COUNTIF(OrdersTable[Order ID],OrdersTable[[#This Row],[Order ID]])</f>
        <v>0.33333333333333331</v>
      </c>
      <c r="Y21" s="4">
        <f>1/COUNTIF(OrdersTable[Customer ID],OrdersTable[[#This Row],[Customer ID]])</f>
        <v>0.1111111111111111</v>
      </c>
    </row>
    <row r="22" spans="1:25" x14ac:dyDescent="0.3">
      <c r="A22" s="1">
        <v>21</v>
      </c>
      <c r="B22" t="s">
        <v>5963</v>
      </c>
      <c r="C22" s="7">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4" t="str">
        <f>VLOOKUP(OrdersTable[[#This Row],[Region]],PeopleTable[#All],2,FALSE)</f>
        <v>Anna Andreadi</v>
      </c>
      <c r="W22" s="4" t="str">
        <f>IFERROR(VLOOKUP(OrdersTable[[#This Row],[Order ID]],ReturnsTable[#All],2,FALSE),"No")</f>
        <v>Yes</v>
      </c>
      <c r="X22" s="4">
        <f>1/COUNTIF(OrdersTable[Order ID],OrdersTable[[#This Row],[Order ID]])</f>
        <v>0.33333333333333331</v>
      </c>
      <c r="Y22" s="4">
        <f>1/COUNTIF(OrdersTable[Customer ID],OrdersTable[[#This Row],[Customer ID]])</f>
        <v>0.1111111111111111</v>
      </c>
    </row>
    <row r="23" spans="1:25" x14ac:dyDescent="0.3">
      <c r="A23" s="1">
        <v>22</v>
      </c>
      <c r="B23" t="s">
        <v>6238</v>
      </c>
      <c r="C23" s="7">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4" t="str">
        <f>VLOOKUP(OrdersTable[[#This Row],[Region]],PeopleTable[#All],2,FALSE)</f>
        <v>Kelly Williams</v>
      </c>
      <c r="W23" s="4" t="str">
        <f>IFERROR(VLOOKUP(OrdersTable[[#This Row],[Order ID]],ReturnsTable[#All],2,FALSE),"No")</f>
        <v>No</v>
      </c>
      <c r="X23" s="4">
        <f>1/COUNTIF(OrdersTable[Order ID],OrdersTable[[#This Row],[Order ID]])</f>
        <v>0.5</v>
      </c>
      <c r="Y23" s="4">
        <f>1/COUNTIF(OrdersTable[Customer ID],OrdersTable[[#This Row],[Customer ID]])</f>
        <v>4.3478260869565216E-2</v>
      </c>
    </row>
    <row r="24" spans="1:25" x14ac:dyDescent="0.3">
      <c r="A24" s="1">
        <v>23</v>
      </c>
      <c r="B24" t="s">
        <v>6238</v>
      </c>
      <c r="C24" s="7">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4" t="str">
        <f>VLOOKUP(OrdersTable[[#This Row],[Region]],PeopleTable[#All],2,FALSE)</f>
        <v>Kelly Williams</v>
      </c>
      <c r="W24" s="4" t="str">
        <f>IFERROR(VLOOKUP(OrdersTable[[#This Row],[Order ID]],ReturnsTable[#All],2,FALSE),"No")</f>
        <v>No</v>
      </c>
      <c r="X24" s="4">
        <f>1/COUNTIF(OrdersTable[Order ID],OrdersTable[[#This Row],[Order ID]])</f>
        <v>0.5</v>
      </c>
      <c r="Y24" s="4">
        <f>1/COUNTIF(OrdersTable[Customer ID],OrdersTable[[#This Row],[Customer ID]])</f>
        <v>4.3478260869565216E-2</v>
      </c>
    </row>
    <row r="25" spans="1:25" x14ac:dyDescent="0.3">
      <c r="A25" s="1">
        <v>24</v>
      </c>
      <c r="B25" t="s">
        <v>6239</v>
      </c>
      <c r="C25" s="7">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4" t="str">
        <f>VLOOKUP(OrdersTable[[#This Row],[Region]],PeopleTable[#All],2,FALSE)</f>
        <v>Chuck Magee</v>
      </c>
      <c r="W25" s="4" t="str">
        <f>IFERROR(VLOOKUP(OrdersTable[[#This Row],[Order ID]],ReturnsTable[#All],2,FALSE),"No")</f>
        <v>No</v>
      </c>
      <c r="X25" s="4">
        <f>1/COUNTIF(OrdersTable[Order ID],OrdersTable[[#This Row],[Order ID]])</f>
        <v>1</v>
      </c>
      <c r="Y25" s="4">
        <f>1/COUNTIF(OrdersTable[Customer ID],OrdersTable[[#This Row],[Customer ID]])</f>
        <v>0.1111111111111111</v>
      </c>
    </row>
    <row r="26" spans="1:25" x14ac:dyDescent="0.3">
      <c r="A26" s="1">
        <v>25</v>
      </c>
      <c r="B26" t="s">
        <v>6240</v>
      </c>
      <c r="C26" s="7">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4" t="str">
        <f>VLOOKUP(OrdersTable[[#This Row],[Region]],PeopleTable[#All],2,FALSE)</f>
        <v>Anna Andreadi</v>
      </c>
      <c r="W26" s="4" t="str">
        <f>IFERROR(VLOOKUP(OrdersTable[[#This Row],[Order ID]],ReturnsTable[#All],2,FALSE),"No")</f>
        <v>No</v>
      </c>
      <c r="X26" s="4">
        <f>1/COUNTIF(OrdersTable[Order ID],OrdersTable[[#This Row],[Order ID]])</f>
        <v>1</v>
      </c>
      <c r="Y26" s="4">
        <f>1/COUNTIF(OrdersTable[Customer ID],OrdersTable[[#This Row],[Customer ID]])</f>
        <v>9.0909090909090912E-2</v>
      </c>
    </row>
    <row r="27" spans="1:25" x14ac:dyDescent="0.3">
      <c r="A27" s="1">
        <v>26</v>
      </c>
      <c r="B27" t="s">
        <v>6241</v>
      </c>
      <c r="C27" s="7">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4" t="str">
        <f>VLOOKUP(OrdersTable[[#This Row],[Region]],PeopleTable[#All],2,FALSE)</f>
        <v>Anna Andreadi</v>
      </c>
      <c r="W27" s="4" t="str">
        <f>IFERROR(VLOOKUP(OrdersTable[[#This Row],[Order ID]],ReturnsTable[#All],2,FALSE),"No")</f>
        <v>No</v>
      </c>
      <c r="X27" s="4">
        <f>1/COUNTIF(OrdersTable[Order ID],OrdersTable[[#This Row],[Order ID]])</f>
        <v>0.5</v>
      </c>
      <c r="Y27" s="4">
        <f>1/COUNTIF(OrdersTable[Customer ID],OrdersTable[[#This Row],[Customer ID]])</f>
        <v>5.8823529411764705E-2</v>
      </c>
    </row>
    <row r="28" spans="1:25" x14ac:dyDescent="0.3">
      <c r="A28" s="1">
        <v>27</v>
      </c>
      <c r="B28" t="s">
        <v>6241</v>
      </c>
      <c r="C28" s="7">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4" t="str">
        <f>VLOOKUP(OrdersTable[[#This Row],[Region]],PeopleTable[#All],2,FALSE)</f>
        <v>Anna Andreadi</v>
      </c>
      <c r="W28" s="4" t="str">
        <f>IFERROR(VLOOKUP(OrdersTable[[#This Row],[Order ID]],ReturnsTable[#All],2,FALSE),"No")</f>
        <v>No</v>
      </c>
      <c r="X28" s="4">
        <f>1/COUNTIF(OrdersTable[Order ID],OrdersTable[[#This Row],[Order ID]])</f>
        <v>0.5</v>
      </c>
      <c r="Y28" s="4">
        <f>1/COUNTIF(OrdersTable[Customer ID],OrdersTable[[#This Row],[Customer ID]])</f>
        <v>5.8823529411764705E-2</v>
      </c>
    </row>
    <row r="29" spans="1:25" x14ac:dyDescent="0.3">
      <c r="A29" s="1">
        <v>28</v>
      </c>
      <c r="B29" t="s">
        <v>6242</v>
      </c>
      <c r="C29" s="7">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4" t="str">
        <f>VLOOKUP(OrdersTable[[#This Row],[Region]],PeopleTable[#All],2,FALSE)</f>
        <v>Chuck Magee</v>
      </c>
      <c r="W29" s="4" t="str">
        <f>IFERROR(VLOOKUP(OrdersTable[[#This Row],[Order ID]],ReturnsTable[#All],2,FALSE),"No")</f>
        <v>No</v>
      </c>
      <c r="X29" s="4">
        <f>1/COUNTIF(OrdersTable[Order ID],OrdersTable[[#This Row],[Order ID]])</f>
        <v>0.14285714285714285</v>
      </c>
      <c r="Y29" s="4">
        <f>1/COUNTIF(OrdersTable[Customer ID],OrdersTable[[#This Row],[Customer ID]])</f>
        <v>0.05</v>
      </c>
    </row>
    <row r="30" spans="1:25" x14ac:dyDescent="0.3">
      <c r="A30" s="1">
        <v>29</v>
      </c>
      <c r="B30" t="s">
        <v>6242</v>
      </c>
      <c r="C30" s="7">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4" t="str">
        <f>VLOOKUP(OrdersTable[[#This Row],[Region]],PeopleTable[#All],2,FALSE)</f>
        <v>Chuck Magee</v>
      </c>
      <c r="W30" s="4" t="str">
        <f>IFERROR(VLOOKUP(OrdersTable[[#This Row],[Order ID]],ReturnsTable[#All],2,FALSE),"No")</f>
        <v>No</v>
      </c>
      <c r="X30" s="4">
        <f>1/COUNTIF(OrdersTable[Order ID],OrdersTable[[#This Row],[Order ID]])</f>
        <v>0.14285714285714285</v>
      </c>
      <c r="Y30" s="4">
        <f>1/COUNTIF(OrdersTable[Customer ID],OrdersTable[[#This Row],[Customer ID]])</f>
        <v>0.05</v>
      </c>
    </row>
    <row r="31" spans="1:25" x14ac:dyDescent="0.3">
      <c r="A31" s="1">
        <v>30</v>
      </c>
      <c r="B31" t="s">
        <v>6242</v>
      </c>
      <c r="C31" s="7">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4" t="str">
        <f>VLOOKUP(OrdersTable[[#This Row],[Region]],PeopleTable[#All],2,FALSE)</f>
        <v>Chuck Magee</v>
      </c>
      <c r="W31" s="4" t="str">
        <f>IFERROR(VLOOKUP(OrdersTable[[#This Row],[Order ID]],ReturnsTable[#All],2,FALSE),"No")</f>
        <v>No</v>
      </c>
      <c r="X31" s="4">
        <f>1/COUNTIF(OrdersTable[Order ID],OrdersTable[[#This Row],[Order ID]])</f>
        <v>0.14285714285714285</v>
      </c>
      <c r="Y31" s="4">
        <f>1/COUNTIF(OrdersTable[Customer ID],OrdersTable[[#This Row],[Customer ID]])</f>
        <v>0.05</v>
      </c>
    </row>
    <row r="32" spans="1:25" x14ac:dyDescent="0.3">
      <c r="A32" s="1">
        <v>31</v>
      </c>
      <c r="B32" t="s">
        <v>6242</v>
      </c>
      <c r="C32" s="7">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4" t="str">
        <f>VLOOKUP(OrdersTable[[#This Row],[Region]],PeopleTable[#All],2,FALSE)</f>
        <v>Chuck Magee</v>
      </c>
      <c r="W32" s="4" t="str">
        <f>IFERROR(VLOOKUP(OrdersTable[[#This Row],[Order ID]],ReturnsTable[#All],2,FALSE),"No")</f>
        <v>No</v>
      </c>
      <c r="X32" s="4">
        <f>1/COUNTIF(OrdersTable[Order ID],OrdersTable[[#This Row],[Order ID]])</f>
        <v>0.14285714285714285</v>
      </c>
      <c r="Y32" s="4">
        <f>1/COUNTIF(OrdersTable[Customer ID],OrdersTable[[#This Row],[Customer ID]])</f>
        <v>0.05</v>
      </c>
    </row>
    <row r="33" spans="1:25" x14ac:dyDescent="0.3">
      <c r="A33" s="1">
        <v>32</v>
      </c>
      <c r="B33" t="s">
        <v>6242</v>
      </c>
      <c r="C33" s="7">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4" t="str">
        <f>VLOOKUP(OrdersTable[[#This Row],[Region]],PeopleTable[#All],2,FALSE)</f>
        <v>Chuck Magee</v>
      </c>
      <c r="W33" s="4" t="str">
        <f>IFERROR(VLOOKUP(OrdersTable[[#This Row],[Order ID]],ReturnsTable[#All],2,FALSE),"No")</f>
        <v>No</v>
      </c>
      <c r="X33" s="4">
        <f>1/COUNTIF(OrdersTable[Order ID],OrdersTable[[#This Row],[Order ID]])</f>
        <v>0.14285714285714285</v>
      </c>
      <c r="Y33" s="4">
        <f>1/COUNTIF(OrdersTable[Customer ID],OrdersTable[[#This Row],[Customer ID]])</f>
        <v>0.05</v>
      </c>
    </row>
    <row r="34" spans="1:25" x14ac:dyDescent="0.3">
      <c r="A34" s="1">
        <v>33</v>
      </c>
      <c r="B34" t="s">
        <v>6242</v>
      </c>
      <c r="C34" s="7">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4" t="str">
        <f>VLOOKUP(OrdersTable[[#This Row],[Region]],PeopleTable[#All],2,FALSE)</f>
        <v>Chuck Magee</v>
      </c>
      <c r="W34" s="4" t="str">
        <f>IFERROR(VLOOKUP(OrdersTable[[#This Row],[Order ID]],ReturnsTable[#All],2,FALSE),"No")</f>
        <v>No</v>
      </c>
      <c r="X34" s="4">
        <f>1/COUNTIF(OrdersTable[Order ID],OrdersTable[[#This Row],[Order ID]])</f>
        <v>0.14285714285714285</v>
      </c>
      <c r="Y34" s="4">
        <f>1/COUNTIF(OrdersTable[Customer ID],OrdersTable[[#This Row],[Customer ID]])</f>
        <v>0.05</v>
      </c>
    </row>
    <row r="35" spans="1:25" x14ac:dyDescent="0.3">
      <c r="A35" s="1">
        <v>34</v>
      </c>
      <c r="B35" t="s">
        <v>6242</v>
      </c>
      <c r="C35" s="7">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4" t="str">
        <f>VLOOKUP(OrdersTable[[#This Row],[Region]],PeopleTable[#All],2,FALSE)</f>
        <v>Chuck Magee</v>
      </c>
      <c r="W35" s="4" t="str">
        <f>IFERROR(VLOOKUP(OrdersTable[[#This Row],[Order ID]],ReturnsTable[#All],2,FALSE),"No")</f>
        <v>No</v>
      </c>
      <c r="X35" s="4">
        <f>1/COUNTIF(OrdersTable[Order ID],OrdersTable[[#This Row],[Order ID]])</f>
        <v>0.14285714285714285</v>
      </c>
      <c r="Y35" s="4">
        <f>1/COUNTIF(OrdersTable[Customer ID],OrdersTable[[#This Row],[Customer ID]])</f>
        <v>0.05</v>
      </c>
    </row>
    <row r="36" spans="1:25" x14ac:dyDescent="0.3">
      <c r="A36" s="1">
        <v>35</v>
      </c>
      <c r="B36" t="s">
        <v>6243</v>
      </c>
      <c r="C36" s="7">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4" t="str">
        <f>VLOOKUP(OrdersTable[[#This Row],[Region]],PeopleTable[#All],2,FALSE)</f>
        <v>Kelly Williams</v>
      </c>
      <c r="W36" s="4" t="str">
        <f>IFERROR(VLOOKUP(OrdersTable[[#This Row],[Order ID]],ReturnsTable[#All],2,FALSE),"No")</f>
        <v>No</v>
      </c>
      <c r="X36" s="4">
        <f>1/COUNTIF(OrdersTable[Order ID],OrdersTable[[#This Row],[Order ID]])</f>
        <v>1</v>
      </c>
      <c r="Y36" s="4">
        <f>1/COUNTIF(OrdersTable[Customer ID],OrdersTable[[#This Row],[Customer ID]])</f>
        <v>2.9411764705882353E-2</v>
      </c>
    </row>
    <row r="37" spans="1:25" x14ac:dyDescent="0.3">
      <c r="A37" s="1">
        <v>36</v>
      </c>
      <c r="B37" t="s">
        <v>6244</v>
      </c>
      <c r="C37" s="7">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4" t="str">
        <f>VLOOKUP(OrdersTable[[#This Row],[Region]],PeopleTable[#All],2,FALSE)</f>
        <v>Kelly Williams</v>
      </c>
      <c r="W37" s="4" t="str">
        <f>IFERROR(VLOOKUP(OrdersTable[[#This Row],[Order ID]],ReturnsTable[#All],2,FALSE),"No")</f>
        <v>No</v>
      </c>
      <c r="X37" s="4">
        <f>1/COUNTIF(OrdersTable[Order ID],OrdersTable[[#This Row],[Order ID]])</f>
        <v>0.5</v>
      </c>
      <c r="Y37" s="4">
        <f>1/COUNTIF(OrdersTable[Customer ID],OrdersTable[[#This Row],[Customer ID]])</f>
        <v>0.33333333333333331</v>
      </c>
    </row>
    <row r="38" spans="1:25" x14ac:dyDescent="0.3">
      <c r="A38" s="1">
        <v>37</v>
      </c>
      <c r="B38" t="s">
        <v>6244</v>
      </c>
      <c r="C38" s="7">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4" t="str">
        <f>VLOOKUP(OrdersTable[[#This Row],[Region]],PeopleTable[#All],2,FALSE)</f>
        <v>Kelly Williams</v>
      </c>
      <c r="W38" s="4" t="str">
        <f>IFERROR(VLOOKUP(OrdersTable[[#This Row],[Order ID]],ReturnsTable[#All],2,FALSE),"No")</f>
        <v>No</v>
      </c>
      <c r="X38" s="4">
        <f>1/COUNTIF(OrdersTable[Order ID],OrdersTable[[#This Row],[Order ID]])</f>
        <v>0.5</v>
      </c>
      <c r="Y38" s="4">
        <f>1/COUNTIF(OrdersTable[Customer ID],OrdersTable[[#This Row],[Customer ID]])</f>
        <v>0.33333333333333331</v>
      </c>
    </row>
    <row r="39" spans="1:25" x14ac:dyDescent="0.3">
      <c r="A39" s="1">
        <v>38</v>
      </c>
      <c r="B39" t="s">
        <v>6245</v>
      </c>
      <c r="C39" s="7">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4" t="str">
        <f>VLOOKUP(OrdersTable[[#This Row],[Region]],PeopleTable[#All],2,FALSE)</f>
        <v>Kelly Williams</v>
      </c>
      <c r="W39" s="4" t="str">
        <f>IFERROR(VLOOKUP(OrdersTable[[#This Row],[Order ID]],ReturnsTable[#All],2,FALSE),"No")</f>
        <v>No</v>
      </c>
      <c r="X39" s="4">
        <f>1/COUNTIF(OrdersTable[Order ID],OrdersTable[[#This Row],[Order ID]])</f>
        <v>0.25</v>
      </c>
      <c r="Y39" s="4">
        <f>1/COUNTIF(OrdersTable[Customer ID],OrdersTable[[#This Row],[Customer ID]])</f>
        <v>5.2631578947368418E-2</v>
      </c>
    </row>
    <row r="40" spans="1:25" x14ac:dyDescent="0.3">
      <c r="A40" s="1">
        <v>39</v>
      </c>
      <c r="B40" t="s">
        <v>6245</v>
      </c>
      <c r="C40" s="7">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4" t="str">
        <f>VLOOKUP(OrdersTable[[#This Row],[Region]],PeopleTable[#All],2,FALSE)</f>
        <v>Kelly Williams</v>
      </c>
      <c r="W40" s="4" t="str">
        <f>IFERROR(VLOOKUP(OrdersTable[[#This Row],[Order ID]],ReturnsTable[#All],2,FALSE),"No")</f>
        <v>No</v>
      </c>
      <c r="X40" s="4">
        <f>1/COUNTIF(OrdersTable[Order ID],OrdersTable[[#This Row],[Order ID]])</f>
        <v>0.25</v>
      </c>
      <c r="Y40" s="4">
        <f>1/COUNTIF(OrdersTable[Customer ID],OrdersTable[[#This Row],[Customer ID]])</f>
        <v>5.2631578947368418E-2</v>
      </c>
    </row>
    <row r="41" spans="1:25" x14ac:dyDescent="0.3">
      <c r="A41" s="1">
        <v>40</v>
      </c>
      <c r="B41" t="s">
        <v>6245</v>
      </c>
      <c r="C41" s="7">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4" t="str">
        <f>VLOOKUP(OrdersTable[[#This Row],[Region]],PeopleTable[#All],2,FALSE)</f>
        <v>Kelly Williams</v>
      </c>
      <c r="W41" s="4" t="str">
        <f>IFERROR(VLOOKUP(OrdersTable[[#This Row],[Order ID]],ReturnsTable[#All],2,FALSE),"No")</f>
        <v>No</v>
      </c>
      <c r="X41" s="4">
        <f>1/COUNTIF(OrdersTable[Order ID],OrdersTable[[#This Row],[Order ID]])</f>
        <v>0.25</v>
      </c>
      <c r="Y41" s="4">
        <f>1/COUNTIF(OrdersTable[Customer ID],OrdersTable[[#This Row],[Customer ID]])</f>
        <v>5.2631578947368418E-2</v>
      </c>
    </row>
    <row r="42" spans="1:25" x14ac:dyDescent="0.3">
      <c r="A42" s="1">
        <v>41</v>
      </c>
      <c r="B42" t="s">
        <v>6245</v>
      </c>
      <c r="C42" s="7">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4" t="str">
        <f>VLOOKUP(OrdersTable[[#This Row],[Region]],PeopleTable[#All],2,FALSE)</f>
        <v>Kelly Williams</v>
      </c>
      <c r="W42" s="4" t="str">
        <f>IFERROR(VLOOKUP(OrdersTable[[#This Row],[Order ID]],ReturnsTable[#All],2,FALSE),"No")</f>
        <v>No</v>
      </c>
      <c r="X42" s="4">
        <f>1/COUNTIF(OrdersTable[Order ID],OrdersTable[[#This Row],[Order ID]])</f>
        <v>0.25</v>
      </c>
      <c r="Y42" s="4">
        <f>1/COUNTIF(OrdersTable[Customer ID],OrdersTable[[#This Row],[Customer ID]])</f>
        <v>5.2631578947368418E-2</v>
      </c>
    </row>
    <row r="43" spans="1:25" x14ac:dyDescent="0.3">
      <c r="A43" s="1">
        <v>42</v>
      </c>
      <c r="B43" t="s">
        <v>6246</v>
      </c>
      <c r="C43" s="7">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4" t="str">
        <f>VLOOKUP(OrdersTable[[#This Row],[Region]],PeopleTable[#All],2,FALSE)</f>
        <v>Kelly Williams</v>
      </c>
      <c r="W43" s="4" t="str">
        <f>IFERROR(VLOOKUP(OrdersTable[[#This Row],[Order ID]],ReturnsTable[#All],2,FALSE),"No")</f>
        <v>No</v>
      </c>
      <c r="X43" s="4">
        <f>1/COUNTIF(OrdersTable[Order ID],OrdersTable[[#This Row],[Order ID]])</f>
        <v>1</v>
      </c>
      <c r="Y43" s="4">
        <f>1/COUNTIF(OrdersTable[Customer ID],OrdersTable[[#This Row],[Customer ID]])</f>
        <v>7.1428571428571425E-2</v>
      </c>
    </row>
    <row r="44" spans="1:25" x14ac:dyDescent="0.3">
      <c r="A44" s="1">
        <v>43</v>
      </c>
      <c r="B44" t="s">
        <v>6247</v>
      </c>
      <c r="C44" s="7">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4" t="str">
        <f>VLOOKUP(OrdersTable[[#This Row],[Region]],PeopleTable[#All],2,FALSE)</f>
        <v>Anna Andreadi</v>
      </c>
      <c r="W44" s="4" t="str">
        <f>IFERROR(VLOOKUP(OrdersTable[[#This Row],[Order ID]],ReturnsTable[#All],2,FALSE),"No")</f>
        <v>No</v>
      </c>
      <c r="X44" s="4">
        <f>1/COUNTIF(OrdersTable[Order ID],OrdersTable[[#This Row],[Order ID]])</f>
        <v>1</v>
      </c>
      <c r="Y44" s="4">
        <f>1/COUNTIF(OrdersTable[Customer ID],OrdersTable[[#This Row],[Customer ID]])</f>
        <v>6.6666666666666666E-2</v>
      </c>
    </row>
    <row r="45" spans="1:25" x14ac:dyDescent="0.3">
      <c r="A45" s="1">
        <v>44</v>
      </c>
      <c r="B45" t="s">
        <v>6248</v>
      </c>
      <c r="C45" s="7">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4" t="str">
        <f>VLOOKUP(OrdersTable[[#This Row],[Region]],PeopleTable[#All],2,FALSE)</f>
        <v>Cassandra Brandow</v>
      </c>
      <c r="W45" s="4" t="str">
        <f>IFERROR(VLOOKUP(OrdersTable[[#This Row],[Order ID]],ReturnsTable[#All],2,FALSE),"No")</f>
        <v>No</v>
      </c>
      <c r="X45" s="4">
        <f>1/COUNTIF(OrdersTable[Order ID],OrdersTable[[#This Row],[Order ID]])</f>
        <v>1</v>
      </c>
      <c r="Y45" s="4">
        <f>1/COUNTIF(OrdersTable[Customer ID],OrdersTable[[#This Row],[Customer ID]])</f>
        <v>0.05</v>
      </c>
    </row>
    <row r="46" spans="1:25" x14ac:dyDescent="0.3">
      <c r="A46" s="1">
        <v>45</v>
      </c>
      <c r="B46" t="s">
        <v>6249</v>
      </c>
      <c r="C46" s="7">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4" t="str">
        <f>VLOOKUP(OrdersTable[[#This Row],[Region]],PeopleTable[#All],2,FALSE)</f>
        <v>Kelly Williams</v>
      </c>
      <c r="W46" s="4" t="str">
        <f>IFERROR(VLOOKUP(OrdersTable[[#This Row],[Order ID]],ReturnsTable[#All],2,FALSE),"No")</f>
        <v>No</v>
      </c>
      <c r="X46" s="4">
        <f>1/COUNTIF(OrdersTable[Order ID],OrdersTable[[#This Row],[Order ID]])</f>
        <v>0.5</v>
      </c>
      <c r="Y46" s="4">
        <f>1/COUNTIF(OrdersTable[Customer ID],OrdersTable[[#This Row],[Customer ID]])</f>
        <v>6.6666666666666666E-2</v>
      </c>
    </row>
    <row r="47" spans="1:25" x14ac:dyDescent="0.3">
      <c r="A47" s="1">
        <v>46</v>
      </c>
      <c r="B47" t="s">
        <v>6249</v>
      </c>
      <c r="C47" s="7">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4" t="str">
        <f>VLOOKUP(OrdersTable[[#This Row],[Region]],PeopleTable[#All],2,FALSE)</f>
        <v>Kelly Williams</v>
      </c>
      <c r="W47" s="4" t="str">
        <f>IFERROR(VLOOKUP(OrdersTable[[#This Row],[Order ID]],ReturnsTable[#All],2,FALSE),"No")</f>
        <v>No</v>
      </c>
      <c r="X47" s="4">
        <f>1/COUNTIF(OrdersTable[Order ID],OrdersTable[[#This Row],[Order ID]])</f>
        <v>0.5</v>
      </c>
      <c r="Y47" s="4">
        <f>1/COUNTIF(OrdersTable[Customer ID],OrdersTable[[#This Row],[Customer ID]])</f>
        <v>6.6666666666666666E-2</v>
      </c>
    </row>
    <row r="48" spans="1:25" x14ac:dyDescent="0.3">
      <c r="A48" s="1">
        <v>47</v>
      </c>
      <c r="B48" t="s">
        <v>6250</v>
      </c>
      <c r="C48" s="7">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4" t="str">
        <f>VLOOKUP(OrdersTable[[#This Row],[Region]],PeopleTable[#All],2,FALSE)</f>
        <v>Kelly Williams</v>
      </c>
      <c r="W48" s="4" t="str">
        <f>IFERROR(VLOOKUP(OrdersTable[[#This Row],[Order ID]],ReturnsTable[#All],2,FALSE),"No")</f>
        <v>No</v>
      </c>
      <c r="X48" s="4">
        <f>1/COUNTIF(OrdersTable[Order ID],OrdersTable[[#This Row],[Order ID]])</f>
        <v>1</v>
      </c>
      <c r="Y48" s="4">
        <f>1/COUNTIF(OrdersTable[Customer ID],OrdersTable[[#This Row],[Customer ID]])</f>
        <v>7.6923076923076927E-2</v>
      </c>
    </row>
    <row r="49" spans="1:25" x14ac:dyDescent="0.3">
      <c r="A49" s="1">
        <v>48</v>
      </c>
      <c r="B49" t="s">
        <v>6251</v>
      </c>
      <c r="C49" s="7">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4" t="str">
        <f>VLOOKUP(OrdersTable[[#This Row],[Region]],PeopleTable[#All],2,FALSE)</f>
        <v>Chuck Magee</v>
      </c>
      <c r="W49" s="4" t="str">
        <f>IFERROR(VLOOKUP(OrdersTable[[#This Row],[Order ID]],ReturnsTable[#All],2,FALSE),"No")</f>
        <v>No</v>
      </c>
      <c r="X49" s="4">
        <f>1/COUNTIF(OrdersTable[Order ID],OrdersTable[[#This Row],[Order ID]])</f>
        <v>0.5</v>
      </c>
      <c r="Y49" s="4">
        <f>1/COUNTIF(OrdersTable[Customer ID],OrdersTable[[#This Row],[Customer ID]])</f>
        <v>6.6666666666666666E-2</v>
      </c>
    </row>
    <row r="50" spans="1:25" x14ac:dyDescent="0.3">
      <c r="A50" s="1">
        <v>49</v>
      </c>
      <c r="B50" t="s">
        <v>6251</v>
      </c>
      <c r="C50" s="7">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4" t="str">
        <f>VLOOKUP(OrdersTable[[#This Row],[Region]],PeopleTable[#All],2,FALSE)</f>
        <v>Chuck Magee</v>
      </c>
      <c r="W50" s="4" t="str">
        <f>IFERROR(VLOOKUP(OrdersTable[[#This Row],[Order ID]],ReturnsTable[#All],2,FALSE),"No")</f>
        <v>No</v>
      </c>
      <c r="X50" s="4">
        <f>1/COUNTIF(OrdersTable[Order ID],OrdersTable[[#This Row],[Order ID]])</f>
        <v>0.5</v>
      </c>
      <c r="Y50" s="4">
        <f>1/COUNTIF(OrdersTable[Customer ID],OrdersTable[[#This Row],[Customer ID]])</f>
        <v>6.6666666666666666E-2</v>
      </c>
    </row>
    <row r="51" spans="1:25" x14ac:dyDescent="0.3">
      <c r="A51" s="1">
        <v>50</v>
      </c>
      <c r="B51" t="s">
        <v>6252</v>
      </c>
      <c r="C51" s="7">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4" t="str">
        <f>VLOOKUP(OrdersTable[[#This Row],[Region]],PeopleTable[#All],2,FALSE)</f>
        <v>Kelly Williams</v>
      </c>
      <c r="W51" s="4" t="str">
        <f>IFERROR(VLOOKUP(OrdersTable[[#This Row],[Order ID]],ReturnsTable[#All],2,FALSE),"No")</f>
        <v>No</v>
      </c>
      <c r="X51" s="4">
        <f>1/COUNTIF(OrdersTable[Order ID],OrdersTable[[#This Row],[Order ID]])</f>
        <v>0.25</v>
      </c>
      <c r="Y51" s="4">
        <f>1/COUNTIF(OrdersTable[Customer ID],OrdersTable[[#This Row],[Customer ID]])</f>
        <v>5.8823529411764705E-2</v>
      </c>
    </row>
    <row r="52" spans="1:25" x14ac:dyDescent="0.3">
      <c r="A52" s="1">
        <v>51</v>
      </c>
      <c r="B52" t="s">
        <v>6252</v>
      </c>
      <c r="C52" s="7">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4" t="str">
        <f>VLOOKUP(OrdersTable[[#This Row],[Region]],PeopleTable[#All],2,FALSE)</f>
        <v>Kelly Williams</v>
      </c>
      <c r="W52" s="4" t="str">
        <f>IFERROR(VLOOKUP(OrdersTable[[#This Row],[Order ID]],ReturnsTable[#All],2,FALSE),"No")</f>
        <v>No</v>
      </c>
      <c r="X52" s="4">
        <f>1/COUNTIF(OrdersTable[Order ID],OrdersTable[[#This Row],[Order ID]])</f>
        <v>0.25</v>
      </c>
      <c r="Y52" s="4">
        <f>1/COUNTIF(OrdersTable[Customer ID],OrdersTable[[#This Row],[Customer ID]])</f>
        <v>5.8823529411764705E-2</v>
      </c>
    </row>
    <row r="53" spans="1:25" x14ac:dyDescent="0.3">
      <c r="A53" s="1">
        <v>52</v>
      </c>
      <c r="B53" t="s">
        <v>6252</v>
      </c>
      <c r="C53" s="7">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4" t="str">
        <f>VLOOKUP(OrdersTable[[#This Row],[Region]],PeopleTable[#All],2,FALSE)</f>
        <v>Kelly Williams</v>
      </c>
      <c r="W53" s="4" t="str">
        <f>IFERROR(VLOOKUP(OrdersTable[[#This Row],[Order ID]],ReturnsTable[#All],2,FALSE),"No")</f>
        <v>No</v>
      </c>
      <c r="X53" s="4">
        <f>1/COUNTIF(OrdersTable[Order ID],OrdersTable[[#This Row],[Order ID]])</f>
        <v>0.25</v>
      </c>
      <c r="Y53" s="4">
        <f>1/COUNTIF(OrdersTable[Customer ID],OrdersTable[[#This Row],[Customer ID]])</f>
        <v>5.8823529411764705E-2</v>
      </c>
    </row>
    <row r="54" spans="1:25" x14ac:dyDescent="0.3">
      <c r="A54" s="1">
        <v>53</v>
      </c>
      <c r="B54" t="s">
        <v>6252</v>
      </c>
      <c r="C54" s="7">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4" t="str">
        <f>VLOOKUP(OrdersTable[[#This Row],[Region]],PeopleTable[#All],2,FALSE)</f>
        <v>Kelly Williams</v>
      </c>
      <c r="W54" s="4" t="str">
        <f>IFERROR(VLOOKUP(OrdersTable[[#This Row],[Order ID]],ReturnsTable[#All],2,FALSE),"No")</f>
        <v>No</v>
      </c>
      <c r="X54" s="4">
        <f>1/COUNTIF(OrdersTable[Order ID],OrdersTable[[#This Row],[Order ID]])</f>
        <v>0.25</v>
      </c>
      <c r="Y54" s="4">
        <f>1/COUNTIF(OrdersTable[Customer ID],OrdersTable[[#This Row],[Customer ID]])</f>
        <v>5.8823529411764705E-2</v>
      </c>
    </row>
    <row r="55" spans="1:25" x14ac:dyDescent="0.3">
      <c r="A55" s="1">
        <v>54</v>
      </c>
      <c r="B55" t="s">
        <v>6253</v>
      </c>
      <c r="C55" s="7">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4" t="str">
        <f>VLOOKUP(OrdersTable[[#This Row],[Region]],PeopleTable[#All],2,FALSE)</f>
        <v>Chuck Magee</v>
      </c>
      <c r="W55" s="4" t="str">
        <f>IFERROR(VLOOKUP(OrdersTable[[#This Row],[Order ID]],ReturnsTable[#All],2,FALSE),"No")</f>
        <v>No</v>
      </c>
      <c r="X55" s="4">
        <f>1/COUNTIF(OrdersTable[Order ID],OrdersTable[[#This Row],[Order ID]])</f>
        <v>0.5</v>
      </c>
      <c r="Y55" s="4">
        <f>1/COUNTIF(OrdersTable[Customer ID],OrdersTable[[#This Row],[Customer ID]])</f>
        <v>7.6923076923076927E-2</v>
      </c>
    </row>
    <row r="56" spans="1:25" x14ac:dyDescent="0.3">
      <c r="A56" s="1">
        <v>55</v>
      </c>
      <c r="B56" t="s">
        <v>6253</v>
      </c>
      <c r="C56" s="7">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4" t="str">
        <f>VLOOKUP(OrdersTable[[#This Row],[Region]],PeopleTable[#All],2,FALSE)</f>
        <v>Chuck Magee</v>
      </c>
      <c r="W56" s="4" t="str">
        <f>IFERROR(VLOOKUP(OrdersTable[[#This Row],[Order ID]],ReturnsTable[#All],2,FALSE),"No")</f>
        <v>No</v>
      </c>
      <c r="X56" s="4">
        <f>1/COUNTIF(OrdersTable[Order ID],OrdersTable[[#This Row],[Order ID]])</f>
        <v>0.5</v>
      </c>
      <c r="Y56" s="4">
        <f>1/COUNTIF(OrdersTable[Customer ID],OrdersTable[[#This Row],[Customer ID]])</f>
        <v>7.6923076923076927E-2</v>
      </c>
    </row>
    <row r="57" spans="1:25" x14ac:dyDescent="0.3">
      <c r="A57" s="1">
        <v>56</v>
      </c>
      <c r="B57" t="s">
        <v>6040</v>
      </c>
      <c r="C57" s="7">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4" t="str">
        <f>VLOOKUP(OrdersTable[[#This Row],[Region]],PeopleTable[#All],2,FALSE)</f>
        <v>Chuck Magee</v>
      </c>
      <c r="W57" s="4" t="str">
        <f>IFERROR(VLOOKUP(OrdersTable[[#This Row],[Order ID]],ReturnsTable[#All],2,FALSE),"No")</f>
        <v>Yes</v>
      </c>
      <c r="X57" s="4">
        <f>1/COUNTIF(OrdersTable[Order ID],OrdersTable[[#This Row],[Order ID]])</f>
        <v>0.14285714285714285</v>
      </c>
      <c r="Y57" s="4">
        <f>1/COUNTIF(OrdersTable[Customer ID],OrdersTable[[#This Row],[Customer ID]])</f>
        <v>5.5555555555555552E-2</v>
      </c>
    </row>
    <row r="58" spans="1:25" x14ac:dyDescent="0.3">
      <c r="A58" s="1">
        <v>57</v>
      </c>
      <c r="B58" t="s">
        <v>6040</v>
      </c>
      <c r="C58" s="7">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4" t="str">
        <f>VLOOKUP(OrdersTable[[#This Row],[Region]],PeopleTable[#All],2,FALSE)</f>
        <v>Chuck Magee</v>
      </c>
      <c r="W58" s="4" t="str">
        <f>IFERROR(VLOOKUP(OrdersTable[[#This Row],[Order ID]],ReturnsTable[#All],2,FALSE),"No")</f>
        <v>Yes</v>
      </c>
      <c r="X58" s="4">
        <f>1/COUNTIF(OrdersTable[Order ID],OrdersTable[[#This Row],[Order ID]])</f>
        <v>0.14285714285714285</v>
      </c>
      <c r="Y58" s="4">
        <f>1/COUNTIF(OrdersTable[Customer ID],OrdersTable[[#This Row],[Customer ID]])</f>
        <v>5.5555555555555552E-2</v>
      </c>
    </row>
    <row r="59" spans="1:25" x14ac:dyDescent="0.3">
      <c r="A59" s="1">
        <v>58</v>
      </c>
      <c r="B59" t="s">
        <v>6040</v>
      </c>
      <c r="C59" s="7">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4" t="str">
        <f>VLOOKUP(OrdersTable[[#This Row],[Region]],PeopleTable[#All],2,FALSE)</f>
        <v>Chuck Magee</v>
      </c>
      <c r="W59" s="4" t="str">
        <f>IFERROR(VLOOKUP(OrdersTable[[#This Row],[Order ID]],ReturnsTable[#All],2,FALSE),"No")</f>
        <v>Yes</v>
      </c>
      <c r="X59" s="4">
        <f>1/COUNTIF(OrdersTable[Order ID],OrdersTable[[#This Row],[Order ID]])</f>
        <v>0.14285714285714285</v>
      </c>
      <c r="Y59" s="4">
        <f>1/COUNTIF(OrdersTable[Customer ID],OrdersTable[[#This Row],[Customer ID]])</f>
        <v>5.5555555555555552E-2</v>
      </c>
    </row>
    <row r="60" spans="1:25" x14ac:dyDescent="0.3">
      <c r="A60" s="1">
        <v>59</v>
      </c>
      <c r="B60" t="s">
        <v>6040</v>
      </c>
      <c r="C60" s="7">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4" t="str">
        <f>VLOOKUP(OrdersTable[[#This Row],[Region]],PeopleTable[#All],2,FALSE)</f>
        <v>Chuck Magee</v>
      </c>
      <c r="W60" s="4" t="str">
        <f>IFERROR(VLOOKUP(OrdersTable[[#This Row],[Order ID]],ReturnsTable[#All],2,FALSE),"No")</f>
        <v>Yes</v>
      </c>
      <c r="X60" s="4">
        <f>1/COUNTIF(OrdersTable[Order ID],OrdersTable[[#This Row],[Order ID]])</f>
        <v>0.14285714285714285</v>
      </c>
      <c r="Y60" s="4">
        <f>1/COUNTIF(OrdersTable[Customer ID],OrdersTable[[#This Row],[Customer ID]])</f>
        <v>5.5555555555555552E-2</v>
      </c>
    </row>
    <row r="61" spans="1:25" x14ac:dyDescent="0.3">
      <c r="A61" s="1">
        <v>60</v>
      </c>
      <c r="B61" t="s">
        <v>6040</v>
      </c>
      <c r="C61" s="7">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4" t="str">
        <f>VLOOKUP(OrdersTable[[#This Row],[Region]],PeopleTable[#All],2,FALSE)</f>
        <v>Chuck Magee</v>
      </c>
      <c r="W61" s="4" t="str">
        <f>IFERROR(VLOOKUP(OrdersTable[[#This Row],[Order ID]],ReturnsTable[#All],2,FALSE),"No")</f>
        <v>Yes</v>
      </c>
      <c r="X61" s="4">
        <f>1/COUNTIF(OrdersTable[Order ID],OrdersTable[[#This Row],[Order ID]])</f>
        <v>0.14285714285714285</v>
      </c>
      <c r="Y61" s="4">
        <f>1/COUNTIF(OrdersTable[Customer ID],OrdersTable[[#This Row],[Customer ID]])</f>
        <v>5.5555555555555552E-2</v>
      </c>
    </row>
    <row r="62" spans="1:25" x14ac:dyDescent="0.3">
      <c r="A62" s="1">
        <v>61</v>
      </c>
      <c r="B62" t="s">
        <v>6040</v>
      </c>
      <c r="C62" s="7">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4" t="str">
        <f>VLOOKUP(OrdersTable[[#This Row],[Region]],PeopleTable[#All],2,FALSE)</f>
        <v>Chuck Magee</v>
      </c>
      <c r="W62" s="4" t="str">
        <f>IFERROR(VLOOKUP(OrdersTable[[#This Row],[Order ID]],ReturnsTable[#All],2,FALSE),"No")</f>
        <v>Yes</v>
      </c>
      <c r="X62" s="4">
        <f>1/COUNTIF(OrdersTable[Order ID],OrdersTable[[#This Row],[Order ID]])</f>
        <v>0.14285714285714285</v>
      </c>
      <c r="Y62" s="4">
        <f>1/COUNTIF(OrdersTable[Customer ID],OrdersTable[[#This Row],[Customer ID]])</f>
        <v>5.5555555555555552E-2</v>
      </c>
    </row>
    <row r="63" spans="1:25" x14ac:dyDescent="0.3">
      <c r="A63" s="1">
        <v>62</v>
      </c>
      <c r="B63" t="s">
        <v>6040</v>
      </c>
      <c r="C63" s="7">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4" t="str">
        <f>VLOOKUP(OrdersTable[[#This Row],[Region]],PeopleTable[#All],2,FALSE)</f>
        <v>Chuck Magee</v>
      </c>
      <c r="W63" s="4" t="str">
        <f>IFERROR(VLOOKUP(OrdersTable[[#This Row],[Order ID]],ReturnsTable[#All],2,FALSE),"No")</f>
        <v>Yes</v>
      </c>
      <c r="X63" s="4">
        <f>1/COUNTIF(OrdersTable[Order ID],OrdersTable[[#This Row],[Order ID]])</f>
        <v>0.14285714285714285</v>
      </c>
      <c r="Y63" s="4">
        <f>1/COUNTIF(OrdersTable[Customer ID],OrdersTable[[#This Row],[Customer ID]])</f>
        <v>5.5555555555555552E-2</v>
      </c>
    </row>
    <row r="64" spans="1:25" x14ac:dyDescent="0.3">
      <c r="A64" s="1">
        <v>63</v>
      </c>
      <c r="B64" t="s">
        <v>6254</v>
      </c>
      <c r="C64" s="7">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4" t="str">
        <f>VLOOKUP(OrdersTable[[#This Row],[Region]],PeopleTable[#All],2,FALSE)</f>
        <v>Anna Andreadi</v>
      </c>
      <c r="W64" s="4" t="str">
        <f>IFERROR(VLOOKUP(OrdersTable[[#This Row],[Order ID]],ReturnsTable[#All],2,FALSE),"No")</f>
        <v>No</v>
      </c>
      <c r="X64" s="4">
        <f>1/COUNTIF(OrdersTable[Order ID],OrdersTable[[#This Row],[Order ID]])</f>
        <v>0.25</v>
      </c>
      <c r="Y64" s="4">
        <f>1/COUNTIF(OrdersTable[Customer ID],OrdersTable[[#This Row],[Customer ID]])</f>
        <v>3.5714285714285712E-2</v>
      </c>
    </row>
    <row r="65" spans="1:25" x14ac:dyDescent="0.3">
      <c r="A65" s="1">
        <v>64</v>
      </c>
      <c r="B65" t="s">
        <v>6254</v>
      </c>
      <c r="C65" s="7">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4" t="str">
        <f>VLOOKUP(OrdersTable[[#This Row],[Region]],PeopleTable[#All],2,FALSE)</f>
        <v>Anna Andreadi</v>
      </c>
      <c r="W65" s="4" t="str">
        <f>IFERROR(VLOOKUP(OrdersTable[[#This Row],[Order ID]],ReturnsTable[#All],2,FALSE),"No")</f>
        <v>No</v>
      </c>
      <c r="X65" s="4">
        <f>1/COUNTIF(OrdersTable[Order ID],OrdersTable[[#This Row],[Order ID]])</f>
        <v>0.25</v>
      </c>
      <c r="Y65" s="4">
        <f>1/COUNTIF(OrdersTable[Customer ID],OrdersTable[[#This Row],[Customer ID]])</f>
        <v>3.5714285714285712E-2</v>
      </c>
    </row>
    <row r="66" spans="1:25" x14ac:dyDescent="0.3">
      <c r="A66" s="1">
        <v>65</v>
      </c>
      <c r="B66" t="s">
        <v>6254</v>
      </c>
      <c r="C66" s="7">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4" t="str">
        <f>VLOOKUP(OrdersTable[[#This Row],[Region]],PeopleTable[#All],2,FALSE)</f>
        <v>Anna Andreadi</v>
      </c>
      <c r="W66" s="4" t="str">
        <f>IFERROR(VLOOKUP(OrdersTable[[#This Row],[Order ID]],ReturnsTable[#All],2,FALSE),"No")</f>
        <v>No</v>
      </c>
      <c r="X66" s="4">
        <f>1/COUNTIF(OrdersTable[Order ID],OrdersTable[[#This Row],[Order ID]])</f>
        <v>0.25</v>
      </c>
      <c r="Y66" s="4">
        <f>1/COUNTIF(OrdersTable[Customer ID],OrdersTable[[#This Row],[Customer ID]])</f>
        <v>3.5714285714285712E-2</v>
      </c>
    </row>
    <row r="67" spans="1:25" x14ac:dyDescent="0.3">
      <c r="A67" s="1">
        <v>66</v>
      </c>
      <c r="B67" t="s">
        <v>6254</v>
      </c>
      <c r="C67" s="7">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4" t="str">
        <f>VLOOKUP(OrdersTable[[#This Row],[Region]],PeopleTable[#All],2,FALSE)</f>
        <v>Anna Andreadi</v>
      </c>
      <c r="W67" s="4" t="str">
        <f>IFERROR(VLOOKUP(OrdersTable[[#This Row],[Order ID]],ReturnsTable[#All],2,FALSE),"No")</f>
        <v>No</v>
      </c>
      <c r="X67" s="4">
        <f>1/COUNTIF(OrdersTable[Order ID],OrdersTable[[#This Row],[Order ID]])</f>
        <v>0.25</v>
      </c>
      <c r="Y67" s="4">
        <f>1/COUNTIF(OrdersTable[Customer ID],OrdersTable[[#This Row],[Customer ID]])</f>
        <v>3.5714285714285712E-2</v>
      </c>
    </row>
    <row r="68" spans="1:25" x14ac:dyDescent="0.3">
      <c r="A68" s="1">
        <v>67</v>
      </c>
      <c r="B68" t="s">
        <v>6255</v>
      </c>
      <c r="C68" s="7">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4" t="str">
        <f>VLOOKUP(OrdersTable[[#This Row],[Region]],PeopleTable[#All],2,FALSE)</f>
        <v>Kelly Williams</v>
      </c>
      <c r="W68" s="4" t="str">
        <f>IFERROR(VLOOKUP(OrdersTable[[#This Row],[Order ID]],ReturnsTable[#All],2,FALSE),"No")</f>
        <v>No</v>
      </c>
      <c r="X68" s="4">
        <f>1/COUNTIF(OrdersTable[Order ID],OrdersTable[[#This Row],[Order ID]])</f>
        <v>1</v>
      </c>
      <c r="Y68" s="4">
        <f>1/COUNTIF(OrdersTable[Customer ID],OrdersTable[[#This Row],[Customer ID]])</f>
        <v>7.6923076923076927E-2</v>
      </c>
    </row>
    <row r="69" spans="1:25" x14ac:dyDescent="0.3">
      <c r="A69" s="1">
        <v>68</v>
      </c>
      <c r="B69" t="s">
        <v>6256</v>
      </c>
      <c r="C69" s="7">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4" t="str">
        <f>VLOOKUP(OrdersTable[[#This Row],[Region]],PeopleTable[#All],2,FALSE)</f>
        <v>Anna Andreadi</v>
      </c>
      <c r="W69" s="4" t="str">
        <f>IFERROR(VLOOKUP(OrdersTable[[#This Row],[Order ID]],ReturnsTable[#All],2,FALSE),"No")</f>
        <v>No</v>
      </c>
      <c r="X69" s="4">
        <f>1/COUNTIF(OrdersTable[Order ID],OrdersTable[[#This Row],[Order ID]])</f>
        <v>0.5</v>
      </c>
      <c r="Y69" s="4">
        <f>1/COUNTIF(OrdersTable[Customer ID],OrdersTable[[#This Row],[Customer ID]])</f>
        <v>0.1</v>
      </c>
    </row>
    <row r="70" spans="1:25" x14ac:dyDescent="0.3">
      <c r="A70" s="1">
        <v>69</v>
      </c>
      <c r="B70" t="s">
        <v>6256</v>
      </c>
      <c r="C70" s="7">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4" t="str">
        <f>VLOOKUP(OrdersTable[[#This Row],[Region]],PeopleTable[#All],2,FALSE)</f>
        <v>Anna Andreadi</v>
      </c>
      <c r="W70" s="4" t="str">
        <f>IFERROR(VLOOKUP(OrdersTable[[#This Row],[Order ID]],ReturnsTable[#All],2,FALSE),"No")</f>
        <v>No</v>
      </c>
      <c r="X70" s="4">
        <f>1/COUNTIF(OrdersTable[Order ID],OrdersTable[[#This Row],[Order ID]])</f>
        <v>0.5</v>
      </c>
      <c r="Y70" s="4">
        <f>1/COUNTIF(OrdersTable[Customer ID],OrdersTable[[#This Row],[Customer ID]])</f>
        <v>0.1</v>
      </c>
    </row>
    <row r="71" spans="1:25" x14ac:dyDescent="0.3">
      <c r="A71" s="1">
        <v>70</v>
      </c>
      <c r="B71" t="s">
        <v>6257</v>
      </c>
      <c r="C71" s="7">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4" t="str">
        <f>VLOOKUP(OrdersTable[[#This Row],[Region]],PeopleTable[#All],2,FALSE)</f>
        <v>Cassandra Brandow</v>
      </c>
      <c r="W71" s="4" t="str">
        <f>IFERROR(VLOOKUP(OrdersTable[[#This Row],[Order ID]],ReturnsTable[#All],2,FALSE),"No")</f>
        <v>No</v>
      </c>
      <c r="X71" s="4">
        <f>1/COUNTIF(OrdersTable[Order ID],OrdersTable[[#This Row],[Order ID]])</f>
        <v>1</v>
      </c>
      <c r="Y71" s="4">
        <f>1/COUNTIF(OrdersTable[Customer ID],OrdersTable[[#This Row],[Customer ID]])</f>
        <v>6.25E-2</v>
      </c>
    </row>
    <row r="72" spans="1:25" x14ac:dyDescent="0.3">
      <c r="A72" s="1">
        <v>71</v>
      </c>
      <c r="B72" t="s">
        <v>6258</v>
      </c>
      <c r="C72" s="7">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4" t="str">
        <f>VLOOKUP(OrdersTable[[#This Row],[Region]],PeopleTable[#All],2,FALSE)</f>
        <v>Chuck Magee</v>
      </c>
      <c r="W72" s="4" t="str">
        <f>IFERROR(VLOOKUP(OrdersTable[[#This Row],[Order ID]],ReturnsTable[#All],2,FALSE),"No")</f>
        <v>No</v>
      </c>
      <c r="X72" s="4">
        <f>1/COUNTIF(OrdersTable[Order ID],OrdersTable[[#This Row],[Order ID]])</f>
        <v>1</v>
      </c>
      <c r="Y72" s="4">
        <f>1/COUNTIF(OrdersTable[Customer ID],OrdersTable[[#This Row],[Customer ID]])</f>
        <v>0.14285714285714285</v>
      </c>
    </row>
    <row r="73" spans="1:25" x14ac:dyDescent="0.3">
      <c r="A73" s="1">
        <v>72</v>
      </c>
      <c r="B73" t="s">
        <v>6259</v>
      </c>
      <c r="C73" s="7">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4" t="str">
        <f>VLOOKUP(OrdersTable[[#This Row],[Region]],PeopleTable[#All],2,FALSE)</f>
        <v>Kelly Williams</v>
      </c>
      <c r="W73" s="4" t="str">
        <f>IFERROR(VLOOKUP(OrdersTable[[#This Row],[Order ID]],ReturnsTable[#All],2,FALSE),"No")</f>
        <v>No</v>
      </c>
      <c r="X73" s="4">
        <f>1/COUNTIF(OrdersTable[Order ID],OrdersTable[[#This Row],[Order ID]])</f>
        <v>1</v>
      </c>
      <c r="Y73" s="4">
        <f>1/COUNTIF(OrdersTable[Customer ID],OrdersTable[[#This Row],[Customer ID]])</f>
        <v>0.05</v>
      </c>
    </row>
    <row r="74" spans="1:25" x14ac:dyDescent="0.3">
      <c r="A74" s="1">
        <v>73</v>
      </c>
      <c r="B74" t="s">
        <v>6260</v>
      </c>
      <c r="C74" s="7">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4" t="str">
        <f>VLOOKUP(OrdersTable[[#This Row],[Region]],PeopleTable[#All],2,FALSE)</f>
        <v>Cassandra Brandow</v>
      </c>
      <c r="W74" s="4" t="str">
        <f>IFERROR(VLOOKUP(OrdersTable[[#This Row],[Order ID]],ReturnsTable[#All],2,FALSE),"No")</f>
        <v>No</v>
      </c>
      <c r="X74" s="4">
        <f>1/COUNTIF(OrdersTable[Order ID],OrdersTable[[#This Row],[Order ID]])</f>
        <v>0.33333333333333331</v>
      </c>
      <c r="Y74" s="4">
        <f>1/COUNTIF(OrdersTable[Customer ID],OrdersTable[[#This Row],[Customer ID]])</f>
        <v>4.3478260869565216E-2</v>
      </c>
    </row>
    <row r="75" spans="1:25" x14ac:dyDescent="0.3">
      <c r="A75" s="1">
        <v>74</v>
      </c>
      <c r="B75" t="s">
        <v>6260</v>
      </c>
      <c r="C75" s="7">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4" t="str">
        <f>VLOOKUP(OrdersTable[[#This Row],[Region]],PeopleTable[#All],2,FALSE)</f>
        <v>Cassandra Brandow</v>
      </c>
      <c r="W75" s="4" t="str">
        <f>IFERROR(VLOOKUP(OrdersTable[[#This Row],[Order ID]],ReturnsTable[#All],2,FALSE),"No")</f>
        <v>No</v>
      </c>
      <c r="X75" s="4">
        <f>1/COUNTIF(OrdersTable[Order ID],OrdersTable[[#This Row],[Order ID]])</f>
        <v>0.33333333333333331</v>
      </c>
      <c r="Y75" s="4">
        <f>1/COUNTIF(OrdersTable[Customer ID],OrdersTable[[#This Row],[Customer ID]])</f>
        <v>4.3478260869565216E-2</v>
      </c>
    </row>
    <row r="76" spans="1:25" x14ac:dyDescent="0.3">
      <c r="A76" s="1">
        <v>75</v>
      </c>
      <c r="B76" t="s">
        <v>6260</v>
      </c>
      <c r="C76" s="7">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4" t="str">
        <f>VLOOKUP(OrdersTable[[#This Row],[Region]],PeopleTable[#All],2,FALSE)</f>
        <v>Cassandra Brandow</v>
      </c>
      <c r="W76" s="4" t="str">
        <f>IFERROR(VLOOKUP(OrdersTable[[#This Row],[Order ID]],ReturnsTable[#All],2,FALSE),"No")</f>
        <v>No</v>
      </c>
      <c r="X76" s="4">
        <f>1/COUNTIF(OrdersTable[Order ID],OrdersTable[[#This Row],[Order ID]])</f>
        <v>0.33333333333333331</v>
      </c>
      <c r="Y76" s="4">
        <f>1/COUNTIF(OrdersTable[Customer ID],OrdersTable[[#This Row],[Customer ID]])</f>
        <v>4.3478260869565216E-2</v>
      </c>
    </row>
    <row r="77" spans="1:25" x14ac:dyDescent="0.3">
      <c r="A77" s="1">
        <v>76</v>
      </c>
      <c r="B77" t="s">
        <v>6261</v>
      </c>
      <c r="C77" s="7">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4" t="str">
        <f>VLOOKUP(OrdersTable[[#This Row],[Region]],PeopleTable[#All],2,FALSE)</f>
        <v>Kelly Williams</v>
      </c>
      <c r="W77" s="4" t="str">
        <f>IFERROR(VLOOKUP(OrdersTable[[#This Row],[Order ID]],ReturnsTable[#All],2,FALSE),"No")</f>
        <v>No</v>
      </c>
      <c r="X77" s="4">
        <f>1/COUNTIF(OrdersTable[Order ID],OrdersTable[[#This Row],[Order ID]])</f>
        <v>0.33333333333333331</v>
      </c>
      <c r="Y77" s="4">
        <f>1/COUNTIF(OrdersTable[Customer ID],OrdersTable[[#This Row],[Customer ID]])</f>
        <v>0.1111111111111111</v>
      </c>
    </row>
    <row r="78" spans="1:25" x14ac:dyDescent="0.3">
      <c r="A78" s="1">
        <v>77</v>
      </c>
      <c r="B78" t="s">
        <v>6261</v>
      </c>
      <c r="C78" s="7">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4" t="str">
        <f>VLOOKUP(OrdersTable[[#This Row],[Region]],PeopleTable[#All],2,FALSE)</f>
        <v>Kelly Williams</v>
      </c>
      <c r="W78" s="4" t="str">
        <f>IFERROR(VLOOKUP(OrdersTable[[#This Row],[Order ID]],ReturnsTable[#All],2,FALSE),"No")</f>
        <v>No</v>
      </c>
      <c r="X78" s="4">
        <f>1/COUNTIF(OrdersTable[Order ID],OrdersTable[[#This Row],[Order ID]])</f>
        <v>0.33333333333333331</v>
      </c>
      <c r="Y78" s="4">
        <f>1/COUNTIF(OrdersTable[Customer ID],OrdersTable[[#This Row],[Customer ID]])</f>
        <v>0.1111111111111111</v>
      </c>
    </row>
    <row r="79" spans="1:25" x14ac:dyDescent="0.3">
      <c r="A79" s="1">
        <v>78</v>
      </c>
      <c r="B79" t="s">
        <v>6261</v>
      </c>
      <c r="C79" s="7">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4" t="str">
        <f>VLOOKUP(OrdersTable[[#This Row],[Region]],PeopleTable[#All],2,FALSE)</f>
        <v>Kelly Williams</v>
      </c>
      <c r="W79" s="4" t="str">
        <f>IFERROR(VLOOKUP(OrdersTable[[#This Row],[Order ID]],ReturnsTable[#All],2,FALSE),"No")</f>
        <v>No</v>
      </c>
      <c r="X79" s="4">
        <f>1/COUNTIF(OrdersTable[Order ID],OrdersTable[[#This Row],[Order ID]])</f>
        <v>0.33333333333333331</v>
      </c>
      <c r="Y79" s="4">
        <f>1/COUNTIF(OrdersTable[Customer ID],OrdersTable[[#This Row],[Customer ID]])</f>
        <v>0.1111111111111111</v>
      </c>
    </row>
    <row r="80" spans="1:25" x14ac:dyDescent="0.3">
      <c r="A80" s="1">
        <v>79</v>
      </c>
      <c r="B80" t="s">
        <v>6262</v>
      </c>
      <c r="C80" s="7">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4" t="str">
        <f>VLOOKUP(OrdersTable[[#This Row],[Region]],PeopleTable[#All],2,FALSE)</f>
        <v>Kelly Williams</v>
      </c>
      <c r="W80" s="4" t="str">
        <f>IFERROR(VLOOKUP(OrdersTable[[#This Row],[Order ID]],ReturnsTable[#All],2,FALSE),"No")</f>
        <v>No</v>
      </c>
      <c r="X80" s="4">
        <f>1/COUNTIF(OrdersTable[Order ID],OrdersTable[[#This Row],[Order ID]])</f>
        <v>1</v>
      </c>
      <c r="Y80" s="4">
        <f>1/COUNTIF(OrdersTable[Customer ID],OrdersTable[[#This Row],[Customer ID]])</f>
        <v>4.3478260869565216E-2</v>
      </c>
    </row>
    <row r="81" spans="1:25" x14ac:dyDescent="0.3">
      <c r="A81" s="1">
        <v>80</v>
      </c>
      <c r="B81" t="s">
        <v>6263</v>
      </c>
      <c r="C81" s="7">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4" t="str">
        <f>VLOOKUP(OrdersTable[[#This Row],[Region]],PeopleTable[#All],2,FALSE)</f>
        <v>Cassandra Brandow</v>
      </c>
      <c r="W81" s="4" t="str">
        <f>IFERROR(VLOOKUP(OrdersTable[[#This Row],[Order ID]],ReturnsTable[#All],2,FALSE),"No")</f>
        <v>No</v>
      </c>
      <c r="X81" s="4">
        <f>1/COUNTIF(OrdersTable[Order ID],OrdersTable[[#This Row],[Order ID]])</f>
        <v>0.5</v>
      </c>
      <c r="Y81" s="4">
        <f>1/COUNTIF(OrdersTable[Customer ID],OrdersTable[[#This Row],[Customer ID]])</f>
        <v>4.7619047619047616E-2</v>
      </c>
    </row>
    <row r="82" spans="1:25" x14ac:dyDescent="0.3">
      <c r="A82" s="1">
        <v>81</v>
      </c>
      <c r="B82" t="s">
        <v>6263</v>
      </c>
      <c r="C82" s="7">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4" t="str">
        <f>VLOOKUP(OrdersTable[[#This Row],[Region]],PeopleTable[#All],2,FALSE)</f>
        <v>Cassandra Brandow</v>
      </c>
      <c r="W82" s="4" t="str">
        <f>IFERROR(VLOOKUP(OrdersTable[[#This Row],[Order ID]],ReturnsTable[#All],2,FALSE),"No")</f>
        <v>No</v>
      </c>
      <c r="X82" s="4">
        <f>1/COUNTIF(OrdersTable[Order ID],OrdersTable[[#This Row],[Order ID]])</f>
        <v>0.5</v>
      </c>
      <c r="Y82" s="4">
        <f>1/COUNTIF(OrdersTable[Customer ID],OrdersTable[[#This Row],[Customer ID]])</f>
        <v>4.7619047619047616E-2</v>
      </c>
    </row>
    <row r="83" spans="1:25" x14ac:dyDescent="0.3">
      <c r="A83" s="1">
        <v>82</v>
      </c>
      <c r="B83" t="s">
        <v>6264</v>
      </c>
      <c r="C83" s="7">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4" t="str">
        <f>VLOOKUP(OrdersTable[[#This Row],[Region]],PeopleTable[#All],2,FALSE)</f>
        <v>Anna Andreadi</v>
      </c>
      <c r="W83" s="4" t="str">
        <f>IFERROR(VLOOKUP(OrdersTable[[#This Row],[Order ID]],ReturnsTable[#All],2,FALSE),"No")</f>
        <v>No</v>
      </c>
      <c r="X83" s="4">
        <f>1/COUNTIF(OrdersTable[Order ID],OrdersTable[[#This Row],[Order ID]])</f>
        <v>0.5</v>
      </c>
      <c r="Y83" s="4">
        <f>1/COUNTIF(OrdersTable[Customer ID],OrdersTable[[#This Row],[Customer ID]])</f>
        <v>9.0909090909090912E-2</v>
      </c>
    </row>
    <row r="84" spans="1:25" x14ac:dyDescent="0.3">
      <c r="A84" s="1">
        <v>83</v>
      </c>
      <c r="B84" t="s">
        <v>6264</v>
      </c>
      <c r="C84" s="7">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4" t="str">
        <f>VLOOKUP(OrdersTable[[#This Row],[Region]],PeopleTable[#All],2,FALSE)</f>
        <v>Anna Andreadi</v>
      </c>
      <c r="W84" s="4" t="str">
        <f>IFERROR(VLOOKUP(OrdersTable[[#This Row],[Order ID]],ReturnsTable[#All],2,FALSE),"No")</f>
        <v>No</v>
      </c>
      <c r="X84" s="4">
        <f>1/COUNTIF(OrdersTable[Order ID],OrdersTable[[#This Row],[Order ID]])</f>
        <v>0.5</v>
      </c>
      <c r="Y84" s="4">
        <f>1/COUNTIF(OrdersTable[Customer ID],OrdersTable[[#This Row],[Customer ID]])</f>
        <v>9.0909090909090912E-2</v>
      </c>
    </row>
    <row r="85" spans="1:25" x14ac:dyDescent="0.3">
      <c r="A85" s="1">
        <v>84</v>
      </c>
      <c r="B85" t="s">
        <v>6265</v>
      </c>
      <c r="C85" s="7">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4" t="str">
        <f>VLOOKUP(OrdersTable[[#This Row],[Region]],PeopleTable[#All],2,FALSE)</f>
        <v>Cassandra Brandow</v>
      </c>
      <c r="W85" s="4" t="str">
        <f>IFERROR(VLOOKUP(OrdersTable[[#This Row],[Order ID]],ReturnsTable[#All],2,FALSE),"No")</f>
        <v>No</v>
      </c>
      <c r="X85" s="4">
        <f>1/COUNTIF(OrdersTable[Order ID],OrdersTable[[#This Row],[Order ID]])</f>
        <v>1</v>
      </c>
      <c r="Y85" s="4">
        <f>1/COUNTIF(OrdersTable[Customer ID],OrdersTable[[#This Row],[Customer ID]])</f>
        <v>0.1111111111111111</v>
      </c>
    </row>
    <row r="86" spans="1:25" x14ac:dyDescent="0.3">
      <c r="A86" s="1">
        <v>85</v>
      </c>
      <c r="B86" t="s">
        <v>6266</v>
      </c>
      <c r="C86" s="7">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4" t="str">
        <f>VLOOKUP(OrdersTable[[#This Row],[Region]],PeopleTable[#All],2,FALSE)</f>
        <v>Kelly Williams</v>
      </c>
      <c r="W86" s="4" t="str">
        <f>IFERROR(VLOOKUP(OrdersTable[[#This Row],[Order ID]],ReturnsTable[#All],2,FALSE),"No")</f>
        <v>No</v>
      </c>
      <c r="X86" s="4">
        <f>1/COUNTIF(OrdersTable[Order ID],OrdersTable[[#This Row],[Order ID]])</f>
        <v>1</v>
      </c>
      <c r="Y86" s="4">
        <f>1/COUNTIF(OrdersTable[Customer ID],OrdersTable[[#This Row],[Customer ID]])</f>
        <v>7.1428571428571425E-2</v>
      </c>
    </row>
    <row r="87" spans="1:25" x14ac:dyDescent="0.3">
      <c r="A87" s="1">
        <v>86</v>
      </c>
      <c r="B87" t="s">
        <v>6267</v>
      </c>
      <c r="C87" s="7">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4" t="str">
        <f>VLOOKUP(OrdersTable[[#This Row],[Region]],PeopleTable[#All],2,FALSE)</f>
        <v>Cassandra Brandow</v>
      </c>
      <c r="W87" s="4" t="str">
        <f>IFERROR(VLOOKUP(OrdersTable[[#This Row],[Order ID]],ReturnsTable[#All],2,FALSE),"No")</f>
        <v>No</v>
      </c>
      <c r="X87" s="4">
        <f>1/COUNTIF(OrdersTable[Order ID],OrdersTable[[#This Row],[Order ID]])</f>
        <v>1</v>
      </c>
      <c r="Y87" s="4">
        <f>1/COUNTIF(OrdersTable[Customer ID],OrdersTable[[#This Row],[Customer ID]])</f>
        <v>7.6923076923076927E-2</v>
      </c>
    </row>
    <row r="88" spans="1:25" x14ac:dyDescent="0.3">
      <c r="A88" s="1">
        <v>87</v>
      </c>
      <c r="B88" t="s">
        <v>6268</v>
      </c>
      <c r="C88" s="7">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4" t="str">
        <f>VLOOKUP(OrdersTable[[#This Row],[Region]],PeopleTable[#All],2,FALSE)</f>
        <v>Kelly Williams</v>
      </c>
      <c r="W88" s="4" t="str">
        <f>IFERROR(VLOOKUP(OrdersTable[[#This Row],[Order ID]],ReturnsTable[#All],2,FALSE),"No")</f>
        <v>No</v>
      </c>
      <c r="X88" s="4">
        <f>1/COUNTIF(OrdersTable[Order ID],OrdersTable[[#This Row],[Order ID]])</f>
        <v>0.5</v>
      </c>
      <c r="Y88" s="4">
        <f>1/COUNTIF(OrdersTable[Customer ID],OrdersTable[[#This Row],[Customer ID]])</f>
        <v>5.8823529411764705E-2</v>
      </c>
    </row>
    <row r="89" spans="1:25" x14ac:dyDescent="0.3">
      <c r="A89" s="1">
        <v>88</v>
      </c>
      <c r="B89" t="s">
        <v>6268</v>
      </c>
      <c r="C89" s="7">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4" t="str">
        <f>VLOOKUP(OrdersTable[[#This Row],[Region]],PeopleTable[#All],2,FALSE)</f>
        <v>Kelly Williams</v>
      </c>
      <c r="W89" s="4" t="str">
        <f>IFERROR(VLOOKUP(OrdersTable[[#This Row],[Order ID]],ReturnsTable[#All],2,FALSE),"No")</f>
        <v>No</v>
      </c>
      <c r="X89" s="4">
        <f>1/COUNTIF(OrdersTable[Order ID],OrdersTable[[#This Row],[Order ID]])</f>
        <v>0.5</v>
      </c>
      <c r="Y89" s="4">
        <f>1/COUNTIF(OrdersTable[Customer ID],OrdersTable[[#This Row],[Customer ID]])</f>
        <v>5.8823529411764705E-2</v>
      </c>
    </row>
    <row r="90" spans="1:25" x14ac:dyDescent="0.3">
      <c r="A90" s="1">
        <v>89</v>
      </c>
      <c r="B90" t="s">
        <v>6269</v>
      </c>
      <c r="C90" s="7">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4" t="str">
        <f>VLOOKUP(OrdersTable[[#This Row],[Region]],PeopleTable[#All],2,FALSE)</f>
        <v>Kelly Williams</v>
      </c>
      <c r="W90" s="4" t="str">
        <f>IFERROR(VLOOKUP(OrdersTable[[#This Row],[Order ID]],ReturnsTable[#All],2,FALSE),"No")</f>
        <v>No</v>
      </c>
      <c r="X90" s="4">
        <f>1/COUNTIF(OrdersTable[Order ID],OrdersTable[[#This Row],[Order ID]])</f>
        <v>1</v>
      </c>
      <c r="Y90" s="4">
        <f>1/COUNTIF(OrdersTable[Customer ID],OrdersTable[[#This Row],[Customer ID]])</f>
        <v>8.3333333333333329E-2</v>
      </c>
    </row>
    <row r="91" spans="1:25" x14ac:dyDescent="0.3">
      <c r="A91" s="1">
        <v>90</v>
      </c>
      <c r="B91" t="s">
        <v>6038</v>
      </c>
      <c r="C91" s="7">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4" t="str">
        <f>VLOOKUP(OrdersTable[[#This Row],[Region]],PeopleTable[#All],2,FALSE)</f>
        <v>Anna Andreadi</v>
      </c>
      <c r="W91" s="4" t="str">
        <f>IFERROR(VLOOKUP(OrdersTable[[#This Row],[Order ID]],ReturnsTable[#All],2,FALSE),"No")</f>
        <v>Yes</v>
      </c>
      <c r="X91" s="4">
        <f>1/COUNTIF(OrdersTable[Order ID],OrdersTable[[#This Row],[Order ID]])</f>
        <v>0.33333333333333331</v>
      </c>
      <c r="Y91" s="4">
        <f>1/COUNTIF(OrdersTable[Customer ID],OrdersTable[[#This Row],[Customer ID]])</f>
        <v>9.0909090909090912E-2</v>
      </c>
    </row>
    <row r="92" spans="1:25" x14ac:dyDescent="0.3">
      <c r="A92" s="1">
        <v>91</v>
      </c>
      <c r="B92" t="s">
        <v>6038</v>
      </c>
      <c r="C92" s="7">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4" t="str">
        <f>VLOOKUP(OrdersTable[[#This Row],[Region]],PeopleTable[#All],2,FALSE)</f>
        <v>Anna Andreadi</v>
      </c>
      <c r="W92" s="4" t="str">
        <f>IFERROR(VLOOKUP(OrdersTable[[#This Row],[Order ID]],ReturnsTable[#All],2,FALSE),"No")</f>
        <v>Yes</v>
      </c>
      <c r="X92" s="4">
        <f>1/COUNTIF(OrdersTable[Order ID],OrdersTable[[#This Row],[Order ID]])</f>
        <v>0.33333333333333331</v>
      </c>
      <c r="Y92" s="4">
        <f>1/COUNTIF(OrdersTable[Customer ID],OrdersTable[[#This Row],[Customer ID]])</f>
        <v>9.0909090909090912E-2</v>
      </c>
    </row>
    <row r="93" spans="1:25" x14ac:dyDescent="0.3">
      <c r="A93" s="1">
        <v>92</v>
      </c>
      <c r="B93" t="s">
        <v>6038</v>
      </c>
      <c r="C93" s="7">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4" t="str">
        <f>VLOOKUP(OrdersTable[[#This Row],[Region]],PeopleTable[#All],2,FALSE)</f>
        <v>Anna Andreadi</v>
      </c>
      <c r="W93" s="4" t="str">
        <f>IFERROR(VLOOKUP(OrdersTable[[#This Row],[Order ID]],ReturnsTable[#All],2,FALSE),"No")</f>
        <v>Yes</v>
      </c>
      <c r="X93" s="4">
        <f>1/COUNTIF(OrdersTable[Order ID],OrdersTable[[#This Row],[Order ID]])</f>
        <v>0.33333333333333331</v>
      </c>
      <c r="Y93" s="4">
        <f>1/COUNTIF(OrdersTable[Customer ID],OrdersTable[[#This Row],[Customer ID]])</f>
        <v>9.0909090909090912E-2</v>
      </c>
    </row>
    <row r="94" spans="1:25" x14ac:dyDescent="0.3">
      <c r="A94" s="1">
        <v>93</v>
      </c>
      <c r="B94" t="s">
        <v>6270</v>
      </c>
      <c r="C94" s="7">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4" t="str">
        <f>VLOOKUP(OrdersTable[[#This Row],[Region]],PeopleTable[#All],2,FALSE)</f>
        <v>Kelly Williams</v>
      </c>
      <c r="W94" s="4" t="str">
        <f>IFERROR(VLOOKUP(OrdersTable[[#This Row],[Order ID]],ReturnsTable[#All],2,FALSE),"No")</f>
        <v>No</v>
      </c>
      <c r="X94" s="4">
        <f>1/COUNTIF(OrdersTable[Order ID],OrdersTable[[#This Row],[Order ID]])</f>
        <v>0.33333333333333331</v>
      </c>
      <c r="Y94" s="4">
        <f>1/COUNTIF(OrdersTable[Customer ID],OrdersTable[[#This Row],[Customer ID]])</f>
        <v>4.5454545454545456E-2</v>
      </c>
    </row>
    <row r="95" spans="1:25" x14ac:dyDescent="0.3">
      <c r="A95" s="1">
        <v>94</v>
      </c>
      <c r="B95" t="s">
        <v>6270</v>
      </c>
      <c r="C95" s="7">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4" t="str">
        <f>VLOOKUP(OrdersTable[[#This Row],[Region]],PeopleTable[#All],2,FALSE)</f>
        <v>Kelly Williams</v>
      </c>
      <c r="W95" s="4" t="str">
        <f>IFERROR(VLOOKUP(OrdersTable[[#This Row],[Order ID]],ReturnsTable[#All],2,FALSE),"No")</f>
        <v>No</v>
      </c>
      <c r="X95" s="4">
        <f>1/COUNTIF(OrdersTable[Order ID],OrdersTable[[#This Row],[Order ID]])</f>
        <v>0.33333333333333331</v>
      </c>
      <c r="Y95" s="4">
        <f>1/COUNTIF(OrdersTable[Customer ID],OrdersTable[[#This Row],[Customer ID]])</f>
        <v>4.5454545454545456E-2</v>
      </c>
    </row>
    <row r="96" spans="1:25" x14ac:dyDescent="0.3">
      <c r="A96" s="1">
        <v>95</v>
      </c>
      <c r="B96" t="s">
        <v>6270</v>
      </c>
      <c r="C96" s="7">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4" t="str">
        <f>VLOOKUP(OrdersTable[[#This Row],[Region]],PeopleTable[#All],2,FALSE)</f>
        <v>Kelly Williams</v>
      </c>
      <c r="W96" s="4" t="str">
        <f>IFERROR(VLOOKUP(OrdersTable[[#This Row],[Order ID]],ReturnsTable[#All],2,FALSE),"No")</f>
        <v>No</v>
      </c>
      <c r="X96" s="4">
        <f>1/COUNTIF(OrdersTable[Order ID],OrdersTable[[#This Row],[Order ID]])</f>
        <v>0.33333333333333331</v>
      </c>
      <c r="Y96" s="4">
        <f>1/COUNTIF(OrdersTable[Customer ID],OrdersTable[[#This Row],[Customer ID]])</f>
        <v>4.5454545454545456E-2</v>
      </c>
    </row>
    <row r="97" spans="1:25" x14ac:dyDescent="0.3">
      <c r="A97" s="1">
        <v>96</v>
      </c>
      <c r="B97" t="s">
        <v>6271</v>
      </c>
      <c r="C97" s="7">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4" t="str">
        <f>VLOOKUP(OrdersTable[[#This Row],[Region]],PeopleTable[#All],2,FALSE)</f>
        <v>Anna Andreadi</v>
      </c>
      <c r="W97" s="4" t="str">
        <f>IFERROR(VLOOKUP(OrdersTable[[#This Row],[Order ID]],ReturnsTable[#All],2,FALSE),"No")</f>
        <v>No</v>
      </c>
      <c r="X97" s="4">
        <f>1/COUNTIF(OrdersTable[Order ID],OrdersTable[[#This Row],[Order ID]])</f>
        <v>1</v>
      </c>
      <c r="Y97" s="4">
        <f>1/COUNTIF(OrdersTable[Customer ID],OrdersTable[[#This Row],[Customer ID]])</f>
        <v>0.14285714285714285</v>
      </c>
    </row>
    <row r="98" spans="1:25" x14ac:dyDescent="0.3">
      <c r="A98" s="1">
        <v>97</v>
      </c>
      <c r="B98" t="s">
        <v>6272</v>
      </c>
      <c r="C98" s="7">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4" t="str">
        <f>VLOOKUP(OrdersTable[[#This Row],[Region]],PeopleTable[#All],2,FALSE)</f>
        <v>Chuck Magee</v>
      </c>
      <c r="W98" s="4" t="str">
        <f>IFERROR(VLOOKUP(OrdersTable[[#This Row],[Order ID]],ReturnsTable[#All],2,FALSE),"No")</f>
        <v>No</v>
      </c>
      <c r="X98" s="4">
        <f>1/COUNTIF(OrdersTable[Order ID],OrdersTable[[#This Row],[Order ID]])</f>
        <v>1</v>
      </c>
      <c r="Y98" s="4">
        <f>1/COUNTIF(OrdersTable[Customer ID],OrdersTable[[#This Row],[Customer ID]])</f>
        <v>7.6923076923076927E-2</v>
      </c>
    </row>
    <row r="99" spans="1:25" x14ac:dyDescent="0.3">
      <c r="A99" s="1">
        <v>98</v>
      </c>
      <c r="B99" t="s">
        <v>6273</v>
      </c>
      <c r="C99" s="7">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4" t="str">
        <f>VLOOKUP(OrdersTable[[#This Row],[Region]],PeopleTable[#All],2,FALSE)</f>
        <v>Anna Andreadi</v>
      </c>
      <c r="W99" s="4" t="str">
        <f>IFERROR(VLOOKUP(OrdersTable[[#This Row],[Order ID]],ReturnsTable[#All],2,FALSE),"No")</f>
        <v>No</v>
      </c>
      <c r="X99" s="4">
        <f>1/COUNTIF(OrdersTable[Order ID],OrdersTable[[#This Row],[Order ID]])</f>
        <v>1</v>
      </c>
      <c r="Y99" s="4">
        <f>1/COUNTIF(OrdersTable[Customer ID],OrdersTable[[#This Row],[Customer ID]])</f>
        <v>0.1</v>
      </c>
    </row>
    <row r="100" spans="1:25" x14ac:dyDescent="0.3">
      <c r="A100" s="1">
        <v>99</v>
      </c>
      <c r="B100" t="s">
        <v>6274</v>
      </c>
      <c r="C100" s="7">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4" t="str">
        <f>VLOOKUP(OrdersTable[[#This Row],[Region]],PeopleTable[#All],2,FALSE)</f>
        <v>Kelly Williams</v>
      </c>
      <c r="W100" s="4" t="str">
        <f>IFERROR(VLOOKUP(OrdersTable[[#This Row],[Order ID]],ReturnsTable[#All],2,FALSE),"No")</f>
        <v>No</v>
      </c>
      <c r="X100" s="4">
        <f>1/COUNTIF(OrdersTable[Order ID],OrdersTable[[#This Row],[Order ID]])</f>
        <v>1</v>
      </c>
      <c r="Y100" s="4">
        <f>1/COUNTIF(OrdersTable[Customer ID],OrdersTable[[#This Row],[Customer ID]])</f>
        <v>0.2</v>
      </c>
    </row>
    <row r="101" spans="1:25" x14ac:dyDescent="0.3">
      <c r="A101" s="1">
        <v>100</v>
      </c>
      <c r="B101" t="s">
        <v>6275</v>
      </c>
      <c r="C101" s="7">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4" t="str">
        <f>VLOOKUP(OrdersTable[[#This Row],[Region]],PeopleTable[#All],2,FALSE)</f>
        <v>Kelly Williams</v>
      </c>
      <c r="W101" s="4" t="str">
        <f>IFERROR(VLOOKUP(OrdersTable[[#This Row],[Order ID]],ReturnsTable[#All],2,FALSE),"No")</f>
        <v>No</v>
      </c>
      <c r="X101" s="4">
        <f>1/COUNTIF(OrdersTable[Order ID],OrdersTable[[#This Row],[Order ID]])</f>
        <v>0.33333333333333331</v>
      </c>
      <c r="Y101" s="4">
        <f>1/COUNTIF(OrdersTable[Customer ID],OrdersTable[[#This Row],[Customer ID]])</f>
        <v>4.3478260869565216E-2</v>
      </c>
    </row>
    <row r="102" spans="1:25" x14ac:dyDescent="0.3">
      <c r="A102" s="1">
        <v>101</v>
      </c>
      <c r="B102" t="s">
        <v>6275</v>
      </c>
      <c r="C102" s="7">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4" t="str">
        <f>VLOOKUP(OrdersTable[[#This Row],[Region]],PeopleTable[#All],2,FALSE)</f>
        <v>Kelly Williams</v>
      </c>
      <c r="W102" s="4" t="str">
        <f>IFERROR(VLOOKUP(OrdersTable[[#This Row],[Order ID]],ReturnsTable[#All],2,FALSE),"No")</f>
        <v>No</v>
      </c>
      <c r="X102" s="4">
        <f>1/COUNTIF(OrdersTable[Order ID],OrdersTable[[#This Row],[Order ID]])</f>
        <v>0.33333333333333331</v>
      </c>
      <c r="Y102" s="4">
        <f>1/COUNTIF(OrdersTable[Customer ID],OrdersTable[[#This Row],[Customer ID]])</f>
        <v>4.3478260869565216E-2</v>
      </c>
    </row>
    <row r="103" spans="1:25" x14ac:dyDescent="0.3">
      <c r="A103" s="1">
        <v>102</v>
      </c>
      <c r="B103" t="s">
        <v>6275</v>
      </c>
      <c r="C103" s="7">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4" t="str">
        <f>VLOOKUP(OrdersTable[[#This Row],[Region]],PeopleTable[#All],2,FALSE)</f>
        <v>Kelly Williams</v>
      </c>
      <c r="W103" s="4" t="str">
        <f>IFERROR(VLOOKUP(OrdersTable[[#This Row],[Order ID]],ReturnsTable[#All],2,FALSE),"No")</f>
        <v>No</v>
      </c>
      <c r="X103" s="4">
        <f>1/COUNTIF(OrdersTable[Order ID],OrdersTable[[#This Row],[Order ID]])</f>
        <v>0.33333333333333331</v>
      </c>
      <c r="Y103" s="4">
        <f>1/COUNTIF(OrdersTable[Customer ID],OrdersTable[[#This Row],[Customer ID]])</f>
        <v>4.3478260869565216E-2</v>
      </c>
    </row>
    <row r="104" spans="1:25" x14ac:dyDescent="0.3">
      <c r="A104" s="1">
        <v>103</v>
      </c>
      <c r="B104" t="s">
        <v>6276</v>
      </c>
      <c r="C104" s="7">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4" t="str">
        <f>VLOOKUP(OrdersTable[[#This Row],[Region]],PeopleTable[#All],2,FALSE)</f>
        <v>Kelly Williams</v>
      </c>
      <c r="W104" s="4" t="str">
        <f>IFERROR(VLOOKUP(OrdersTable[[#This Row],[Order ID]],ReturnsTable[#All],2,FALSE),"No")</f>
        <v>No</v>
      </c>
      <c r="X104" s="4">
        <f>1/COUNTIF(OrdersTable[Order ID],OrdersTable[[#This Row],[Order ID]])</f>
        <v>1</v>
      </c>
      <c r="Y104" s="4">
        <f>1/COUNTIF(OrdersTable[Customer ID],OrdersTable[[#This Row],[Customer ID]])</f>
        <v>7.1428571428571425E-2</v>
      </c>
    </row>
    <row r="105" spans="1:25" x14ac:dyDescent="0.3">
      <c r="A105" s="1">
        <v>104</v>
      </c>
      <c r="B105" t="s">
        <v>6277</v>
      </c>
      <c r="C105" s="7">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4" t="str">
        <f>VLOOKUP(OrdersTable[[#This Row],[Region]],PeopleTable[#All],2,FALSE)</f>
        <v>Anna Andreadi</v>
      </c>
      <c r="W105" s="4" t="str">
        <f>IFERROR(VLOOKUP(OrdersTable[[#This Row],[Order ID]],ReturnsTable[#All],2,FALSE),"No")</f>
        <v>No</v>
      </c>
      <c r="X105" s="4">
        <f>1/COUNTIF(OrdersTable[Order ID],OrdersTable[[#This Row],[Order ID]])</f>
        <v>0.33333333333333331</v>
      </c>
      <c r="Y105" s="4">
        <f>1/COUNTIF(OrdersTable[Customer ID],OrdersTable[[#This Row],[Customer ID]])</f>
        <v>3.3333333333333333E-2</v>
      </c>
    </row>
    <row r="106" spans="1:25" x14ac:dyDescent="0.3">
      <c r="A106" s="1">
        <v>105</v>
      </c>
      <c r="B106" t="s">
        <v>6277</v>
      </c>
      <c r="C106" s="7">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4" t="str">
        <f>VLOOKUP(OrdersTable[[#This Row],[Region]],PeopleTable[#All],2,FALSE)</f>
        <v>Anna Andreadi</v>
      </c>
      <c r="W106" s="4" t="str">
        <f>IFERROR(VLOOKUP(OrdersTable[[#This Row],[Order ID]],ReturnsTable[#All],2,FALSE),"No")</f>
        <v>No</v>
      </c>
      <c r="X106" s="4">
        <f>1/COUNTIF(OrdersTable[Order ID],OrdersTable[[#This Row],[Order ID]])</f>
        <v>0.33333333333333331</v>
      </c>
      <c r="Y106" s="4">
        <f>1/COUNTIF(OrdersTable[Customer ID],OrdersTable[[#This Row],[Customer ID]])</f>
        <v>3.3333333333333333E-2</v>
      </c>
    </row>
    <row r="107" spans="1:25" x14ac:dyDescent="0.3">
      <c r="A107" s="1">
        <v>106</v>
      </c>
      <c r="B107" t="s">
        <v>6277</v>
      </c>
      <c r="C107" s="7">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4" t="str">
        <f>VLOOKUP(OrdersTable[[#This Row],[Region]],PeopleTable[#All],2,FALSE)</f>
        <v>Anna Andreadi</v>
      </c>
      <c r="W107" s="4" t="str">
        <f>IFERROR(VLOOKUP(OrdersTable[[#This Row],[Order ID]],ReturnsTable[#All],2,FALSE),"No")</f>
        <v>No</v>
      </c>
      <c r="X107" s="4">
        <f>1/COUNTIF(OrdersTable[Order ID],OrdersTable[[#This Row],[Order ID]])</f>
        <v>0.33333333333333331</v>
      </c>
      <c r="Y107" s="4">
        <f>1/COUNTIF(OrdersTable[Customer ID],OrdersTable[[#This Row],[Customer ID]])</f>
        <v>3.3333333333333333E-2</v>
      </c>
    </row>
    <row r="108" spans="1:25" x14ac:dyDescent="0.3">
      <c r="A108" s="1">
        <v>107</v>
      </c>
      <c r="B108" t="s">
        <v>6278</v>
      </c>
      <c r="C108" s="7">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4" t="str">
        <f>VLOOKUP(OrdersTable[[#This Row],[Region]],PeopleTable[#All],2,FALSE)</f>
        <v>Cassandra Brandow</v>
      </c>
      <c r="W108" s="4" t="str">
        <f>IFERROR(VLOOKUP(OrdersTable[[#This Row],[Order ID]],ReturnsTable[#All],2,FALSE),"No")</f>
        <v>No</v>
      </c>
      <c r="X108" s="4">
        <f>1/COUNTIF(OrdersTable[Order ID],OrdersTable[[#This Row],[Order ID]])</f>
        <v>0.33333333333333331</v>
      </c>
      <c r="Y108" s="4">
        <f>1/COUNTIF(OrdersTable[Customer ID],OrdersTable[[#This Row],[Customer ID]])</f>
        <v>5.2631578947368418E-2</v>
      </c>
    </row>
    <row r="109" spans="1:25" x14ac:dyDescent="0.3">
      <c r="A109" s="1">
        <v>108</v>
      </c>
      <c r="B109" t="s">
        <v>6278</v>
      </c>
      <c r="C109" s="7">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4" t="str">
        <f>VLOOKUP(OrdersTable[[#This Row],[Region]],PeopleTable[#All],2,FALSE)</f>
        <v>Cassandra Brandow</v>
      </c>
      <c r="W109" s="4" t="str">
        <f>IFERROR(VLOOKUP(OrdersTable[[#This Row],[Order ID]],ReturnsTable[#All],2,FALSE),"No")</f>
        <v>No</v>
      </c>
      <c r="X109" s="4">
        <f>1/COUNTIF(OrdersTable[Order ID],OrdersTable[[#This Row],[Order ID]])</f>
        <v>0.33333333333333331</v>
      </c>
      <c r="Y109" s="4">
        <f>1/COUNTIF(OrdersTable[Customer ID],OrdersTable[[#This Row],[Customer ID]])</f>
        <v>5.2631578947368418E-2</v>
      </c>
    </row>
    <row r="110" spans="1:25" x14ac:dyDescent="0.3">
      <c r="A110" s="1">
        <v>109</v>
      </c>
      <c r="B110" t="s">
        <v>6278</v>
      </c>
      <c r="C110" s="7">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4" t="str">
        <f>VLOOKUP(OrdersTable[[#This Row],[Region]],PeopleTable[#All],2,FALSE)</f>
        <v>Cassandra Brandow</v>
      </c>
      <c r="W110" s="4" t="str">
        <f>IFERROR(VLOOKUP(OrdersTable[[#This Row],[Order ID]],ReturnsTable[#All],2,FALSE),"No")</f>
        <v>No</v>
      </c>
      <c r="X110" s="4">
        <f>1/COUNTIF(OrdersTable[Order ID],OrdersTable[[#This Row],[Order ID]])</f>
        <v>0.33333333333333331</v>
      </c>
      <c r="Y110" s="4">
        <f>1/COUNTIF(OrdersTable[Customer ID],OrdersTable[[#This Row],[Customer ID]])</f>
        <v>5.2631578947368418E-2</v>
      </c>
    </row>
    <row r="111" spans="1:25" x14ac:dyDescent="0.3">
      <c r="A111" s="1">
        <v>110</v>
      </c>
      <c r="B111" t="s">
        <v>6279</v>
      </c>
      <c r="C111" s="7">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4" t="str">
        <f>VLOOKUP(OrdersTable[[#This Row],[Region]],PeopleTable[#All],2,FALSE)</f>
        <v>Kelly Williams</v>
      </c>
      <c r="W111" s="4" t="str">
        <f>IFERROR(VLOOKUP(OrdersTable[[#This Row],[Order ID]],ReturnsTable[#All],2,FALSE),"No")</f>
        <v>No</v>
      </c>
      <c r="X111" s="4">
        <f>1/COUNTIF(OrdersTable[Order ID],OrdersTable[[#This Row],[Order ID]])</f>
        <v>1</v>
      </c>
      <c r="Y111" s="4">
        <f>1/COUNTIF(OrdersTable[Customer ID],OrdersTable[[#This Row],[Customer ID]])</f>
        <v>0.14285714285714285</v>
      </c>
    </row>
    <row r="112" spans="1:25" x14ac:dyDescent="0.3">
      <c r="A112" s="1">
        <v>111</v>
      </c>
      <c r="B112" t="s">
        <v>6280</v>
      </c>
      <c r="C112" s="7">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4" t="str">
        <f>VLOOKUP(OrdersTable[[#This Row],[Region]],PeopleTable[#All],2,FALSE)</f>
        <v>Chuck Magee</v>
      </c>
      <c r="W112" s="4" t="str">
        <f>IFERROR(VLOOKUP(OrdersTable[[#This Row],[Order ID]],ReturnsTable[#All],2,FALSE),"No")</f>
        <v>No</v>
      </c>
      <c r="X112" s="4">
        <f>1/COUNTIF(OrdersTable[Order ID],OrdersTable[[#This Row],[Order ID]])</f>
        <v>1</v>
      </c>
      <c r="Y112" s="4">
        <f>1/COUNTIF(OrdersTable[Customer ID],OrdersTable[[#This Row],[Customer ID]])</f>
        <v>5.2631578947368418E-2</v>
      </c>
    </row>
    <row r="113" spans="1:25" x14ac:dyDescent="0.3">
      <c r="A113" s="1">
        <v>112</v>
      </c>
      <c r="B113" t="s">
        <v>6281</v>
      </c>
      <c r="C113" s="7">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4" t="str">
        <f>VLOOKUP(OrdersTable[[#This Row],[Region]],PeopleTable[#All],2,FALSE)</f>
        <v>Kelly Williams</v>
      </c>
      <c r="W113" s="4" t="str">
        <f>IFERROR(VLOOKUP(OrdersTable[[#This Row],[Order ID]],ReturnsTable[#All],2,FALSE),"No")</f>
        <v>No</v>
      </c>
      <c r="X113" s="4">
        <f>1/COUNTIF(OrdersTable[Order ID],OrdersTable[[#This Row],[Order ID]])</f>
        <v>0.5</v>
      </c>
      <c r="Y113" s="4">
        <f>1/COUNTIF(OrdersTable[Customer ID],OrdersTable[[#This Row],[Customer ID]])</f>
        <v>3.5714285714285712E-2</v>
      </c>
    </row>
    <row r="114" spans="1:25" x14ac:dyDescent="0.3">
      <c r="A114" s="1">
        <v>113</v>
      </c>
      <c r="B114" t="s">
        <v>6281</v>
      </c>
      <c r="C114" s="7">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4" t="str">
        <f>VLOOKUP(OrdersTable[[#This Row],[Region]],PeopleTable[#All],2,FALSE)</f>
        <v>Kelly Williams</v>
      </c>
      <c r="W114" s="4" t="str">
        <f>IFERROR(VLOOKUP(OrdersTable[[#This Row],[Order ID]],ReturnsTable[#All],2,FALSE),"No")</f>
        <v>No</v>
      </c>
      <c r="X114" s="4">
        <f>1/COUNTIF(OrdersTable[Order ID],OrdersTable[[#This Row],[Order ID]])</f>
        <v>0.5</v>
      </c>
      <c r="Y114" s="4">
        <f>1/COUNTIF(OrdersTable[Customer ID],OrdersTable[[#This Row],[Customer ID]])</f>
        <v>3.5714285714285712E-2</v>
      </c>
    </row>
    <row r="115" spans="1:25" x14ac:dyDescent="0.3">
      <c r="A115" s="1">
        <v>114</v>
      </c>
      <c r="B115" t="s">
        <v>6282</v>
      </c>
      <c r="C115" s="7">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4" t="str">
        <f>VLOOKUP(OrdersTable[[#This Row],[Region]],PeopleTable[#All],2,FALSE)</f>
        <v>Chuck Magee</v>
      </c>
      <c r="W115" s="4" t="str">
        <f>IFERROR(VLOOKUP(OrdersTable[[#This Row],[Order ID]],ReturnsTable[#All],2,FALSE),"No")</f>
        <v>No</v>
      </c>
      <c r="X115" s="4">
        <f>1/COUNTIF(OrdersTable[Order ID],OrdersTable[[#This Row],[Order ID]])</f>
        <v>0.25</v>
      </c>
      <c r="Y115" s="4">
        <f>1/COUNTIF(OrdersTable[Customer ID],OrdersTable[[#This Row],[Customer ID]])</f>
        <v>9.0909090909090912E-2</v>
      </c>
    </row>
    <row r="116" spans="1:25" x14ac:dyDescent="0.3">
      <c r="A116" s="1">
        <v>115</v>
      </c>
      <c r="B116" t="s">
        <v>6282</v>
      </c>
      <c r="C116" s="7">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4" t="str">
        <f>VLOOKUP(OrdersTable[[#This Row],[Region]],PeopleTable[#All],2,FALSE)</f>
        <v>Chuck Magee</v>
      </c>
      <c r="W116" s="4" t="str">
        <f>IFERROR(VLOOKUP(OrdersTable[[#This Row],[Order ID]],ReturnsTable[#All],2,FALSE),"No")</f>
        <v>No</v>
      </c>
      <c r="X116" s="4">
        <f>1/COUNTIF(OrdersTable[Order ID],OrdersTable[[#This Row],[Order ID]])</f>
        <v>0.25</v>
      </c>
      <c r="Y116" s="4">
        <f>1/COUNTIF(OrdersTable[Customer ID],OrdersTable[[#This Row],[Customer ID]])</f>
        <v>9.0909090909090912E-2</v>
      </c>
    </row>
    <row r="117" spans="1:25" x14ac:dyDescent="0.3">
      <c r="A117" s="1">
        <v>116</v>
      </c>
      <c r="B117" t="s">
        <v>6282</v>
      </c>
      <c r="C117" s="7">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4" t="str">
        <f>VLOOKUP(OrdersTable[[#This Row],[Region]],PeopleTable[#All],2,FALSE)</f>
        <v>Chuck Magee</v>
      </c>
      <c r="W117" s="4" t="str">
        <f>IFERROR(VLOOKUP(OrdersTable[[#This Row],[Order ID]],ReturnsTable[#All],2,FALSE),"No")</f>
        <v>No</v>
      </c>
      <c r="X117" s="4">
        <f>1/COUNTIF(OrdersTable[Order ID],OrdersTable[[#This Row],[Order ID]])</f>
        <v>0.25</v>
      </c>
      <c r="Y117" s="4">
        <f>1/COUNTIF(OrdersTable[Customer ID],OrdersTable[[#This Row],[Customer ID]])</f>
        <v>9.0909090909090912E-2</v>
      </c>
    </row>
    <row r="118" spans="1:25" x14ac:dyDescent="0.3">
      <c r="A118" s="1">
        <v>117</v>
      </c>
      <c r="B118" t="s">
        <v>6282</v>
      </c>
      <c r="C118" s="7">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4" t="str">
        <f>VLOOKUP(OrdersTable[[#This Row],[Region]],PeopleTable[#All],2,FALSE)</f>
        <v>Chuck Magee</v>
      </c>
      <c r="W118" s="4" t="str">
        <f>IFERROR(VLOOKUP(OrdersTable[[#This Row],[Order ID]],ReturnsTable[#All],2,FALSE),"No")</f>
        <v>No</v>
      </c>
      <c r="X118" s="4">
        <f>1/COUNTIF(OrdersTable[Order ID],OrdersTable[[#This Row],[Order ID]])</f>
        <v>0.25</v>
      </c>
      <c r="Y118" s="4">
        <f>1/COUNTIF(OrdersTable[Customer ID],OrdersTable[[#This Row],[Customer ID]])</f>
        <v>9.0909090909090912E-2</v>
      </c>
    </row>
    <row r="119" spans="1:25" x14ac:dyDescent="0.3">
      <c r="A119" s="1">
        <v>118</v>
      </c>
      <c r="B119" t="s">
        <v>6283</v>
      </c>
      <c r="C119" s="7">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4" t="str">
        <f>VLOOKUP(OrdersTable[[#This Row],[Region]],PeopleTable[#All],2,FALSE)</f>
        <v>Anna Andreadi</v>
      </c>
      <c r="W119" s="4" t="str">
        <f>IFERROR(VLOOKUP(OrdersTable[[#This Row],[Order ID]],ReturnsTable[#All],2,FALSE),"No")</f>
        <v>No</v>
      </c>
      <c r="X119" s="4">
        <f>1/COUNTIF(OrdersTable[Order ID],OrdersTable[[#This Row],[Order ID]])</f>
        <v>1</v>
      </c>
      <c r="Y119" s="4">
        <f>1/COUNTIF(OrdersTable[Customer ID],OrdersTable[[#This Row],[Customer ID]])</f>
        <v>7.6923076923076927E-2</v>
      </c>
    </row>
    <row r="120" spans="1:25" x14ac:dyDescent="0.3">
      <c r="A120" s="1">
        <v>119</v>
      </c>
      <c r="B120" t="s">
        <v>6284</v>
      </c>
      <c r="C120" s="7">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4" t="str">
        <f>VLOOKUP(OrdersTable[[#This Row],[Region]],PeopleTable[#All],2,FALSE)</f>
        <v>Cassandra Brandow</v>
      </c>
      <c r="W120" s="4" t="str">
        <f>IFERROR(VLOOKUP(OrdersTable[[#This Row],[Order ID]],ReturnsTable[#All],2,FALSE),"No")</f>
        <v>No</v>
      </c>
      <c r="X120" s="4">
        <f>1/COUNTIF(OrdersTable[Order ID],OrdersTable[[#This Row],[Order ID]])</f>
        <v>1</v>
      </c>
      <c r="Y120" s="4">
        <f>1/COUNTIF(OrdersTable[Customer ID],OrdersTable[[#This Row],[Customer ID]])</f>
        <v>4.1666666666666664E-2</v>
      </c>
    </row>
    <row r="121" spans="1:25" x14ac:dyDescent="0.3">
      <c r="A121" s="1">
        <v>120</v>
      </c>
      <c r="B121" t="s">
        <v>6285</v>
      </c>
      <c r="C121" s="7">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4" t="str">
        <f>VLOOKUP(OrdersTable[[#This Row],[Region]],PeopleTable[#All],2,FALSE)</f>
        <v>Chuck Magee</v>
      </c>
      <c r="W121" s="4" t="str">
        <f>IFERROR(VLOOKUP(OrdersTable[[#This Row],[Order ID]],ReturnsTable[#All],2,FALSE),"No")</f>
        <v>No</v>
      </c>
      <c r="X121" s="4">
        <f>1/COUNTIF(OrdersTable[Order ID],OrdersTable[[#This Row],[Order ID]])</f>
        <v>0.2</v>
      </c>
      <c r="Y121" s="4">
        <f>1/COUNTIF(OrdersTable[Customer ID],OrdersTable[[#This Row],[Customer ID]])</f>
        <v>3.8461538461538464E-2</v>
      </c>
    </row>
    <row r="122" spans="1:25" x14ac:dyDescent="0.3">
      <c r="A122" s="1">
        <v>121</v>
      </c>
      <c r="B122" t="s">
        <v>6285</v>
      </c>
      <c r="C122" s="7">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4" t="str">
        <f>VLOOKUP(OrdersTable[[#This Row],[Region]],PeopleTable[#All],2,FALSE)</f>
        <v>Chuck Magee</v>
      </c>
      <c r="W122" s="4" t="str">
        <f>IFERROR(VLOOKUP(OrdersTable[[#This Row],[Order ID]],ReturnsTable[#All],2,FALSE),"No")</f>
        <v>No</v>
      </c>
      <c r="X122" s="4">
        <f>1/COUNTIF(OrdersTable[Order ID],OrdersTable[[#This Row],[Order ID]])</f>
        <v>0.2</v>
      </c>
      <c r="Y122" s="4">
        <f>1/COUNTIF(OrdersTable[Customer ID],OrdersTable[[#This Row],[Customer ID]])</f>
        <v>3.8461538461538464E-2</v>
      </c>
    </row>
    <row r="123" spans="1:25" x14ac:dyDescent="0.3">
      <c r="A123" s="1">
        <v>122</v>
      </c>
      <c r="B123" t="s">
        <v>6285</v>
      </c>
      <c r="C123" s="7">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4" t="str">
        <f>VLOOKUP(OrdersTable[[#This Row],[Region]],PeopleTable[#All],2,FALSE)</f>
        <v>Chuck Magee</v>
      </c>
      <c r="W123" s="4" t="str">
        <f>IFERROR(VLOOKUP(OrdersTable[[#This Row],[Order ID]],ReturnsTable[#All],2,FALSE),"No")</f>
        <v>No</v>
      </c>
      <c r="X123" s="4">
        <f>1/COUNTIF(OrdersTable[Order ID],OrdersTable[[#This Row],[Order ID]])</f>
        <v>0.2</v>
      </c>
      <c r="Y123" s="4">
        <f>1/COUNTIF(OrdersTable[Customer ID],OrdersTable[[#This Row],[Customer ID]])</f>
        <v>3.8461538461538464E-2</v>
      </c>
    </row>
    <row r="124" spans="1:25" x14ac:dyDescent="0.3">
      <c r="A124" s="1">
        <v>123</v>
      </c>
      <c r="B124" t="s">
        <v>6285</v>
      </c>
      <c r="C124" s="7">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4" t="str">
        <f>VLOOKUP(OrdersTable[[#This Row],[Region]],PeopleTable[#All],2,FALSE)</f>
        <v>Chuck Magee</v>
      </c>
      <c r="W124" s="4" t="str">
        <f>IFERROR(VLOOKUP(OrdersTable[[#This Row],[Order ID]],ReturnsTable[#All],2,FALSE),"No")</f>
        <v>No</v>
      </c>
      <c r="X124" s="4">
        <f>1/COUNTIF(OrdersTable[Order ID],OrdersTable[[#This Row],[Order ID]])</f>
        <v>0.2</v>
      </c>
      <c r="Y124" s="4">
        <f>1/COUNTIF(OrdersTable[Customer ID],OrdersTable[[#This Row],[Customer ID]])</f>
        <v>3.8461538461538464E-2</v>
      </c>
    </row>
    <row r="125" spans="1:25" x14ac:dyDescent="0.3">
      <c r="A125" s="1">
        <v>124</v>
      </c>
      <c r="B125" t="s">
        <v>6285</v>
      </c>
      <c r="C125" s="7">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4" t="str">
        <f>VLOOKUP(OrdersTable[[#This Row],[Region]],PeopleTable[#All],2,FALSE)</f>
        <v>Chuck Magee</v>
      </c>
      <c r="W125" s="4" t="str">
        <f>IFERROR(VLOOKUP(OrdersTable[[#This Row],[Order ID]],ReturnsTable[#All],2,FALSE),"No")</f>
        <v>No</v>
      </c>
      <c r="X125" s="4">
        <f>1/COUNTIF(OrdersTable[Order ID],OrdersTable[[#This Row],[Order ID]])</f>
        <v>0.2</v>
      </c>
      <c r="Y125" s="4">
        <f>1/COUNTIF(OrdersTable[Customer ID],OrdersTable[[#This Row],[Customer ID]])</f>
        <v>3.8461538461538464E-2</v>
      </c>
    </row>
    <row r="126" spans="1:25" x14ac:dyDescent="0.3">
      <c r="A126" s="1">
        <v>125</v>
      </c>
      <c r="B126" t="s">
        <v>6286</v>
      </c>
      <c r="C126" s="7">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4" t="str">
        <f>VLOOKUP(OrdersTable[[#This Row],[Region]],PeopleTable[#All],2,FALSE)</f>
        <v>Kelly Williams</v>
      </c>
      <c r="W126" s="4" t="str">
        <f>IFERROR(VLOOKUP(OrdersTable[[#This Row],[Order ID]],ReturnsTable[#All],2,FALSE),"No")</f>
        <v>No</v>
      </c>
      <c r="X126" s="4">
        <f>1/COUNTIF(OrdersTable[Order ID],OrdersTable[[#This Row],[Order ID]])</f>
        <v>1</v>
      </c>
      <c r="Y126" s="4">
        <f>1/COUNTIF(OrdersTable[Customer ID],OrdersTable[[#This Row],[Customer ID]])</f>
        <v>8.3333333333333329E-2</v>
      </c>
    </row>
    <row r="127" spans="1:25" x14ac:dyDescent="0.3">
      <c r="A127" s="1">
        <v>126</v>
      </c>
      <c r="B127" t="s">
        <v>6287</v>
      </c>
      <c r="C127" s="7">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4" t="str">
        <f>VLOOKUP(OrdersTable[[#This Row],[Region]],PeopleTable[#All],2,FALSE)</f>
        <v>Kelly Williams</v>
      </c>
      <c r="W127" s="4" t="str">
        <f>IFERROR(VLOOKUP(OrdersTable[[#This Row],[Order ID]],ReturnsTable[#All],2,FALSE),"No")</f>
        <v>No</v>
      </c>
      <c r="X127" s="4">
        <f>1/COUNTIF(OrdersTable[Order ID],OrdersTable[[#This Row],[Order ID]])</f>
        <v>1</v>
      </c>
      <c r="Y127" s="4">
        <f>1/COUNTIF(OrdersTable[Customer ID],OrdersTable[[#This Row],[Customer ID]])</f>
        <v>0.1</v>
      </c>
    </row>
    <row r="128" spans="1:25" x14ac:dyDescent="0.3">
      <c r="A128" s="1">
        <v>127</v>
      </c>
      <c r="B128" t="s">
        <v>6288</v>
      </c>
      <c r="C128" s="7">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4" t="str">
        <f>VLOOKUP(OrdersTable[[#This Row],[Region]],PeopleTable[#All],2,FALSE)</f>
        <v>Anna Andreadi</v>
      </c>
      <c r="W128" s="4" t="str">
        <f>IFERROR(VLOOKUP(OrdersTable[[#This Row],[Order ID]],ReturnsTable[#All],2,FALSE),"No")</f>
        <v>No</v>
      </c>
      <c r="X128" s="4">
        <f>1/COUNTIF(OrdersTable[Order ID],OrdersTable[[#This Row],[Order ID]])</f>
        <v>0.5</v>
      </c>
      <c r="Y128" s="4">
        <f>1/COUNTIF(OrdersTable[Customer ID],OrdersTable[[#This Row],[Customer ID]])</f>
        <v>9.0909090909090912E-2</v>
      </c>
    </row>
    <row r="129" spans="1:25" x14ac:dyDescent="0.3">
      <c r="A129" s="1">
        <v>128</v>
      </c>
      <c r="B129" t="s">
        <v>6288</v>
      </c>
      <c r="C129" s="7">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4" t="str">
        <f>VLOOKUP(OrdersTable[[#This Row],[Region]],PeopleTable[#All],2,FALSE)</f>
        <v>Anna Andreadi</v>
      </c>
      <c r="W129" s="4" t="str">
        <f>IFERROR(VLOOKUP(OrdersTable[[#This Row],[Order ID]],ReturnsTable[#All],2,FALSE),"No")</f>
        <v>No</v>
      </c>
      <c r="X129" s="4">
        <f>1/COUNTIF(OrdersTable[Order ID],OrdersTable[[#This Row],[Order ID]])</f>
        <v>0.5</v>
      </c>
      <c r="Y129" s="4">
        <f>1/COUNTIF(OrdersTable[Customer ID],OrdersTable[[#This Row],[Customer ID]])</f>
        <v>9.0909090909090912E-2</v>
      </c>
    </row>
    <row r="130" spans="1:25" x14ac:dyDescent="0.3">
      <c r="A130" s="1">
        <v>129</v>
      </c>
      <c r="B130" t="s">
        <v>6289</v>
      </c>
      <c r="C130" s="7">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4" t="str">
        <f>VLOOKUP(OrdersTable[[#This Row],[Region]],PeopleTable[#All],2,FALSE)</f>
        <v>Anna Andreadi</v>
      </c>
      <c r="W130" s="4" t="str">
        <f>IFERROR(VLOOKUP(OrdersTable[[#This Row],[Order ID]],ReturnsTable[#All],2,FALSE),"No")</f>
        <v>No</v>
      </c>
      <c r="X130" s="4">
        <f>1/COUNTIF(OrdersTable[Order ID],OrdersTable[[#This Row],[Order ID]])</f>
        <v>0.5</v>
      </c>
      <c r="Y130" s="4">
        <f>1/COUNTIF(OrdersTable[Customer ID],OrdersTable[[#This Row],[Customer ID]])</f>
        <v>4.5454545454545456E-2</v>
      </c>
    </row>
    <row r="131" spans="1:25" x14ac:dyDescent="0.3">
      <c r="A131" s="1">
        <v>130</v>
      </c>
      <c r="B131" t="s">
        <v>6289</v>
      </c>
      <c r="C131" s="7">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4" t="str">
        <f>VLOOKUP(OrdersTable[[#This Row],[Region]],PeopleTable[#All],2,FALSE)</f>
        <v>Anna Andreadi</v>
      </c>
      <c r="W131" s="4" t="str">
        <f>IFERROR(VLOOKUP(OrdersTable[[#This Row],[Order ID]],ReturnsTable[#All],2,FALSE),"No")</f>
        <v>No</v>
      </c>
      <c r="X131" s="4">
        <f>1/COUNTIF(OrdersTable[Order ID],OrdersTable[[#This Row],[Order ID]])</f>
        <v>0.5</v>
      </c>
      <c r="Y131" s="4">
        <f>1/COUNTIF(OrdersTable[Customer ID],OrdersTable[[#This Row],[Customer ID]])</f>
        <v>4.5454545454545456E-2</v>
      </c>
    </row>
    <row r="132" spans="1:25" x14ac:dyDescent="0.3">
      <c r="A132" s="1">
        <v>131</v>
      </c>
      <c r="B132" t="s">
        <v>6290</v>
      </c>
      <c r="C132" s="7">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4" t="str">
        <f>VLOOKUP(OrdersTable[[#This Row],[Region]],PeopleTable[#All],2,FALSE)</f>
        <v>Chuck Magee</v>
      </c>
      <c r="W132" s="4" t="str">
        <f>IFERROR(VLOOKUP(OrdersTable[[#This Row],[Order ID]],ReturnsTable[#All],2,FALSE),"No")</f>
        <v>No</v>
      </c>
      <c r="X132" s="4">
        <f>1/COUNTIF(OrdersTable[Order ID],OrdersTable[[#This Row],[Order ID]])</f>
        <v>0.33333333333333331</v>
      </c>
      <c r="Y132" s="4">
        <f>1/COUNTIF(OrdersTable[Customer ID],OrdersTable[[#This Row],[Customer ID]])</f>
        <v>0.1</v>
      </c>
    </row>
    <row r="133" spans="1:25" x14ac:dyDescent="0.3">
      <c r="A133" s="1">
        <v>132</v>
      </c>
      <c r="B133" t="s">
        <v>6290</v>
      </c>
      <c r="C133" s="7">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4" t="str">
        <f>VLOOKUP(OrdersTable[[#This Row],[Region]],PeopleTable[#All],2,FALSE)</f>
        <v>Chuck Magee</v>
      </c>
      <c r="W133" s="4" t="str">
        <f>IFERROR(VLOOKUP(OrdersTable[[#This Row],[Order ID]],ReturnsTable[#All],2,FALSE),"No")</f>
        <v>No</v>
      </c>
      <c r="X133" s="4">
        <f>1/COUNTIF(OrdersTable[Order ID],OrdersTable[[#This Row],[Order ID]])</f>
        <v>0.33333333333333331</v>
      </c>
      <c r="Y133" s="4">
        <f>1/COUNTIF(OrdersTable[Customer ID],OrdersTable[[#This Row],[Customer ID]])</f>
        <v>0.1</v>
      </c>
    </row>
    <row r="134" spans="1:25" x14ac:dyDescent="0.3">
      <c r="A134" s="1">
        <v>133</v>
      </c>
      <c r="B134" t="s">
        <v>6290</v>
      </c>
      <c r="C134" s="7">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4" t="str">
        <f>VLOOKUP(OrdersTable[[#This Row],[Region]],PeopleTable[#All],2,FALSE)</f>
        <v>Chuck Magee</v>
      </c>
      <c r="W134" s="4" t="str">
        <f>IFERROR(VLOOKUP(OrdersTable[[#This Row],[Order ID]],ReturnsTable[#All],2,FALSE),"No")</f>
        <v>No</v>
      </c>
      <c r="X134" s="4">
        <f>1/COUNTIF(OrdersTable[Order ID],OrdersTable[[#This Row],[Order ID]])</f>
        <v>0.33333333333333331</v>
      </c>
      <c r="Y134" s="4">
        <f>1/COUNTIF(OrdersTable[Customer ID],OrdersTable[[#This Row],[Customer ID]])</f>
        <v>0.1</v>
      </c>
    </row>
    <row r="135" spans="1:25" x14ac:dyDescent="0.3">
      <c r="A135" s="1">
        <v>134</v>
      </c>
      <c r="B135" t="s">
        <v>6073</v>
      </c>
      <c r="C135" s="7">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4" t="str">
        <f>VLOOKUP(OrdersTable[[#This Row],[Region]],PeopleTable[#All],2,FALSE)</f>
        <v>Anna Andreadi</v>
      </c>
      <c r="W135" s="4" t="str">
        <f>IFERROR(VLOOKUP(OrdersTable[[#This Row],[Order ID]],ReturnsTable[#All],2,FALSE),"No")</f>
        <v>Yes</v>
      </c>
      <c r="X135" s="4">
        <f>1/COUNTIF(OrdersTable[Order ID],OrdersTable[[#This Row],[Order ID]])</f>
        <v>0.14285714285714285</v>
      </c>
      <c r="Y135" s="4">
        <f>1/COUNTIF(OrdersTable[Customer ID],OrdersTable[[#This Row],[Customer ID]])</f>
        <v>4.3478260869565216E-2</v>
      </c>
    </row>
    <row r="136" spans="1:25" x14ac:dyDescent="0.3">
      <c r="A136" s="1">
        <v>135</v>
      </c>
      <c r="B136" t="s">
        <v>6073</v>
      </c>
      <c r="C136" s="7">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4" t="str">
        <f>VLOOKUP(OrdersTable[[#This Row],[Region]],PeopleTable[#All],2,FALSE)</f>
        <v>Anna Andreadi</v>
      </c>
      <c r="W136" s="4" t="str">
        <f>IFERROR(VLOOKUP(OrdersTable[[#This Row],[Order ID]],ReturnsTable[#All],2,FALSE),"No")</f>
        <v>Yes</v>
      </c>
      <c r="X136" s="4">
        <f>1/COUNTIF(OrdersTable[Order ID],OrdersTable[[#This Row],[Order ID]])</f>
        <v>0.14285714285714285</v>
      </c>
      <c r="Y136" s="4">
        <f>1/COUNTIF(OrdersTable[Customer ID],OrdersTable[[#This Row],[Customer ID]])</f>
        <v>4.3478260869565216E-2</v>
      </c>
    </row>
    <row r="137" spans="1:25" x14ac:dyDescent="0.3">
      <c r="A137" s="1">
        <v>136</v>
      </c>
      <c r="B137" t="s">
        <v>6073</v>
      </c>
      <c r="C137" s="7">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4" t="str">
        <f>VLOOKUP(OrdersTable[[#This Row],[Region]],PeopleTable[#All],2,FALSE)</f>
        <v>Anna Andreadi</v>
      </c>
      <c r="W137" s="4" t="str">
        <f>IFERROR(VLOOKUP(OrdersTable[[#This Row],[Order ID]],ReturnsTable[#All],2,FALSE),"No")</f>
        <v>Yes</v>
      </c>
      <c r="X137" s="4">
        <f>1/COUNTIF(OrdersTable[Order ID],OrdersTable[[#This Row],[Order ID]])</f>
        <v>0.14285714285714285</v>
      </c>
      <c r="Y137" s="4">
        <f>1/COUNTIF(OrdersTable[Customer ID],OrdersTable[[#This Row],[Customer ID]])</f>
        <v>4.3478260869565216E-2</v>
      </c>
    </row>
    <row r="138" spans="1:25" x14ac:dyDescent="0.3">
      <c r="A138" s="1">
        <v>137</v>
      </c>
      <c r="B138" t="s">
        <v>6073</v>
      </c>
      <c r="C138" s="7">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4" t="str">
        <f>VLOOKUP(OrdersTable[[#This Row],[Region]],PeopleTable[#All],2,FALSE)</f>
        <v>Anna Andreadi</v>
      </c>
      <c r="W138" s="4" t="str">
        <f>IFERROR(VLOOKUP(OrdersTable[[#This Row],[Order ID]],ReturnsTable[#All],2,FALSE),"No")</f>
        <v>Yes</v>
      </c>
      <c r="X138" s="4">
        <f>1/COUNTIF(OrdersTable[Order ID],OrdersTable[[#This Row],[Order ID]])</f>
        <v>0.14285714285714285</v>
      </c>
      <c r="Y138" s="4">
        <f>1/COUNTIF(OrdersTable[Customer ID],OrdersTable[[#This Row],[Customer ID]])</f>
        <v>4.3478260869565216E-2</v>
      </c>
    </row>
    <row r="139" spans="1:25" x14ac:dyDescent="0.3">
      <c r="A139" s="1">
        <v>138</v>
      </c>
      <c r="B139" t="s">
        <v>6073</v>
      </c>
      <c r="C139" s="7">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4" t="str">
        <f>VLOOKUP(OrdersTable[[#This Row],[Region]],PeopleTable[#All],2,FALSE)</f>
        <v>Anna Andreadi</v>
      </c>
      <c r="W139" s="4" t="str">
        <f>IFERROR(VLOOKUP(OrdersTable[[#This Row],[Order ID]],ReturnsTable[#All],2,FALSE),"No")</f>
        <v>Yes</v>
      </c>
      <c r="X139" s="4">
        <f>1/COUNTIF(OrdersTable[Order ID],OrdersTable[[#This Row],[Order ID]])</f>
        <v>0.14285714285714285</v>
      </c>
      <c r="Y139" s="4">
        <f>1/COUNTIF(OrdersTable[Customer ID],OrdersTable[[#This Row],[Customer ID]])</f>
        <v>4.3478260869565216E-2</v>
      </c>
    </row>
    <row r="140" spans="1:25" x14ac:dyDescent="0.3">
      <c r="A140" s="1">
        <v>139</v>
      </c>
      <c r="B140" t="s">
        <v>6073</v>
      </c>
      <c r="C140" s="7">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4" t="str">
        <f>VLOOKUP(OrdersTable[[#This Row],[Region]],PeopleTable[#All],2,FALSE)</f>
        <v>Anna Andreadi</v>
      </c>
      <c r="W140" s="4" t="str">
        <f>IFERROR(VLOOKUP(OrdersTable[[#This Row],[Order ID]],ReturnsTable[#All],2,FALSE),"No")</f>
        <v>Yes</v>
      </c>
      <c r="X140" s="4">
        <f>1/COUNTIF(OrdersTable[Order ID],OrdersTable[[#This Row],[Order ID]])</f>
        <v>0.14285714285714285</v>
      </c>
      <c r="Y140" s="4">
        <f>1/COUNTIF(OrdersTable[Customer ID],OrdersTable[[#This Row],[Customer ID]])</f>
        <v>4.3478260869565216E-2</v>
      </c>
    </row>
    <row r="141" spans="1:25" x14ac:dyDescent="0.3">
      <c r="A141" s="1">
        <v>140</v>
      </c>
      <c r="B141" t="s">
        <v>6073</v>
      </c>
      <c r="C141" s="7">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4" t="str">
        <f>VLOOKUP(OrdersTable[[#This Row],[Region]],PeopleTable[#All],2,FALSE)</f>
        <v>Anna Andreadi</v>
      </c>
      <c r="W141" s="4" t="str">
        <f>IFERROR(VLOOKUP(OrdersTable[[#This Row],[Order ID]],ReturnsTable[#All],2,FALSE),"No")</f>
        <v>Yes</v>
      </c>
      <c r="X141" s="4">
        <f>1/COUNTIF(OrdersTable[Order ID],OrdersTable[[#This Row],[Order ID]])</f>
        <v>0.14285714285714285</v>
      </c>
      <c r="Y141" s="4">
        <f>1/COUNTIF(OrdersTable[Customer ID],OrdersTable[[#This Row],[Customer ID]])</f>
        <v>4.3478260869565216E-2</v>
      </c>
    </row>
    <row r="142" spans="1:25" x14ac:dyDescent="0.3">
      <c r="A142" s="1">
        <v>141</v>
      </c>
      <c r="B142" t="s">
        <v>6291</v>
      </c>
      <c r="C142" s="7">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4" t="str">
        <f>VLOOKUP(OrdersTable[[#This Row],[Region]],PeopleTable[#All],2,FALSE)</f>
        <v>Chuck Magee</v>
      </c>
      <c r="W142" s="4" t="str">
        <f>IFERROR(VLOOKUP(OrdersTable[[#This Row],[Order ID]],ReturnsTable[#All],2,FALSE),"No")</f>
        <v>No</v>
      </c>
      <c r="X142" s="4">
        <f>1/COUNTIF(OrdersTable[Order ID],OrdersTable[[#This Row],[Order ID]])</f>
        <v>1</v>
      </c>
      <c r="Y142" s="4">
        <f>1/COUNTIF(OrdersTable[Customer ID],OrdersTable[[#This Row],[Customer ID]])</f>
        <v>3.125E-2</v>
      </c>
    </row>
    <row r="143" spans="1:25" x14ac:dyDescent="0.3">
      <c r="A143" s="1">
        <v>142</v>
      </c>
      <c r="B143" t="s">
        <v>6292</v>
      </c>
      <c r="C143" s="7">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4" t="str">
        <f>VLOOKUP(OrdersTable[[#This Row],[Region]],PeopleTable[#All],2,FALSE)</f>
        <v>Anna Andreadi</v>
      </c>
      <c r="W143" s="4" t="str">
        <f>IFERROR(VLOOKUP(OrdersTable[[#This Row],[Order ID]],ReturnsTable[#All],2,FALSE),"No")</f>
        <v>No</v>
      </c>
      <c r="X143" s="4">
        <f>1/COUNTIF(OrdersTable[Order ID],OrdersTable[[#This Row],[Order ID]])</f>
        <v>0.33333333333333331</v>
      </c>
      <c r="Y143" s="4">
        <f>1/COUNTIF(OrdersTable[Customer ID],OrdersTable[[#This Row],[Customer ID]])</f>
        <v>3.4482758620689655E-2</v>
      </c>
    </row>
    <row r="144" spans="1:25" x14ac:dyDescent="0.3">
      <c r="A144" s="1">
        <v>143</v>
      </c>
      <c r="B144" t="s">
        <v>6292</v>
      </c>
      <c r="C144" s="7">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4" t="str">
        <f>VLOOKUP(OrdersTable[[#This Row],[Region]],PeopleTable[#All],2,FALSE)</f>
        <v>Anna Andreadi</v>
      </c>
      <c r="W144" s="4" t="str">
        <f>IFERROR(VLOOKUP(OrdersTable[[#This Row],[Order ID]],ReturnsTable[#All],2,FALSE),"No")</f>
        <v>No</v>
      </c>
      <c r="X144" s="4">
        <f>1/COUNTIF(OrdersTable[Order ID],OrdersTable[[#This Row],[Order ID]])</f>
        <v>0.33333333333333331</v>
      </c>
      <c r="Y144" s="4">
        <f>1/COUNTIF(OrdersTable[Customer ID],OrdersTable[[#This Row],[Customer ID]])</f>
        <v>3.4482758620689655E-2</v>
      </c>
    </row>
    <row r="145" spans="1:25" x14ac:dyDescent="0.3">
      <c r="A145" s="1">
        <v>144</v>
      </c>
      <c r="B145" t="s">
        <v>6292</v>
      </c>
      <c r="C145" s="7">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4" t="str">
        <f>VLOOKUP(OrdersTable[[#This Row],[Region]],PeopleTable[#All],2,FALSE)</f>
        <v>Anna Andreadi</v>
      </c>
      <c r="W145" s="4" t="str">
        <f>IFERROR(VLOOKUP(OrdersTable[[#This Row],[Order ID]],ReturnsTable[#All],2,FALSE),"No")</f>
        <v>No</v>
      </c>
      <c r="X145" s="4">
        <f>1/COUNTIF(OrdersTable[Order ID],OrdersTable[[#This Row],[Order ID]])</f>
        <v>0.33333333333333331</v>
      </c>
      <c r="Y145" s="4">
        <f>1/COUNTIF(OrdersTable[Customer ID],OrdersTable[[#This Row],[Customer ID]])</f>
        <v>3.4482758620689655E-2</v>
      </c>
    </row>
    <row r="146" spans="1:25" x14ac:dyDescent="0.3">
      <c r="A146" s="1">
        <v>145</v>
      </c>
      <c r="B146" t="s">
        <v>6293</v>
      </c>
      <c r="C146" s="7">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4" t="str">
        <f>VLOOKUP(OrdersTable[[#This Row],[Region]],PeopleTable[#All],2,FALSE)</f>
        <v>Kelly Williams</v>
      </c>
      <c r="W146" s="4" t="str">
        <f>IFERROR(VLOOKUP(OrdersTable[[#This Row],[Order ID]],ReturnsTable[#All],2,FALSE),"No")</f>
        <v>No</v>
      </c>
      <c r="X146" s="4">
        <f>1/COUNTIF(OrdersTable[Order ID],OrdersTable[[#This Row],[Order ID]])</f>
        <v>1</v>
      </c>
      <c r="Y146" s="4">
        <f>1/COUNTIF(OrdersTable[Customer ID],OrdersTable[[#This Row],[Customer ID]])</f>
        <v>9.0909090909090912E-2</v>
      </c>
    </row>
    <row r="147" spans="1:25" x14ac:dyDescent="0.3">
      <c r="A147" s="1">
        <v>146</v>
      </c>
      <c r="B147" t="s">
        <v>6294</v>
      </c>
      <c r="C147" s="7">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4" t="str">
        <f>VLOOKUP(OrdersTable[[#This Row],[Region]],PeopleTable[#All],2,FALSE)</f>
        <v>Anna Andreadi</v>
      </c>
      <c r="W147" s="4" t="str">
        <f>IFERROR(VLOOKUP(OrdersTable[[#This Row],[Order ID]],ReturnsTable[#All],2,FALSE),"No")</f>
        <v>No</v>
      </c>
      <c r="X147" s="4">
        <f>1/COUNTIF(OrdersTable[Order ID],OrdersTable[[#This Row],[Order ID]])</f>
        <v>1</v>
      </c>
      <c r="Y147" s="4">
        <f>1/COUNTIF(OrdersTable[Customer ID],OrdersTable[[#This Row],[Customer ID]])</f>
        <v>5.5555555555555552E-2</v>
      </c>
    </row>
    <row r="148" spans="1:25" x14ac:dyDescent="0.3">
      <c r="A148" s="1">
        <v>147</v>
      </c>
      <c r="B148" t="s">
        <v>6295</v>
      </c>
      <c r="C148" s="7">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4" t="str">
        <f>VLOOKUP(OrdersTable[[#This Row],[Region]],PeopleTable[#All],2,FALSE)</f>
        <v>Chuck Magee</v>
      </c>
      <c r="W148" s="4" t="str">
        <f>IFERROR(VLOOKUP(OrdersTable[[#This Row],[Order ID]],ReturnsTable[#All],2,FALSE),"No")</f>
        <v>No</v>
      </c>
      <c r="X148" s="4">
        <f>1/COUNTIF(OrdersTable[Order ID],OrdersTable[[#This Row],[Order ID]])</f>
        <v>1</v>
      </c>
      <c r="Y148" s="4">
        <f>1/COUNTIF(OrdersTable[Customer ID],OrdersTable[[#This Row],[Customer ID]])</f>
        <v>0.1</v>
      </c>
    </row>
    <row r="149" spans="1:25" x14ac:dyDescent="0.3">
      <c r="A149" s="1">
        <v>148</v>
      </c>
      <c r="B149" t="s">
        <v>6296</v>
      </c>
      <c r="C149" s="7">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4" t="str">
        <f>VLOOKUP(OrdersTable[[#This Row],[Region]],PeopleTable[#All],2,FALSE)</f>
        <v>Kelly Williams</v>
      </c>
      <c r="W149" s="4" t="str">
        <f>IFERROR(VLOOKUP(OrdersTable[[#This Row],[Order ID]],ReturnsTable[#All],2,FALSE),"No")</f>
        <v>No</v>
      </c>
      <c r="X149" s="4">
        <f>1/COUNTIF(OrdersTable[Order ID],OrdersTable[[#This Row],[Order ID]])</f>
        <v>0.25</v>
      </c>
      <c r="Y149" s="4">
        <f>1/COUNTIF(OrdersTable[Customer ID],OrdersTable[[#This Row],[Customer ID]])</f>
        <v>0.14285714285714285</v>
      </c>
    </row>
    <row r="150" spans="1:25" x14ac:dyDescent="0.3">
      <c r="A150" s="1">
        <v>149</v>
      </c>
      <c r="B150" t="s">
        <v>6296</v>
      </c>
      <c r="C150" s="7">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4" t="str">
        <f>VLOOKUP(OrdersTable[[#This Row],[Region]],PeopleTable[#All],2,FALSE)</f>
        <v>Kelly Williams</v>
      </c>
      <c r="W150" s="4" t="str">
        <f>IFERROR(VLOOKUP(OrdersTable[[#This Row],[Order ID]],ReturnsTable[#All],2,FALSE),"No")</f>
        <v>No</v>
      </c>
      <c r="X150" s="4">
        <f>1/COUNTIF(OrdersTable[Order ID],OrdersTable[[#This Row],[Order ID]])</f>
        <v>0.25</v>
      </c>
      <c r="Y150" s="4">
        <f>1/COUNTIF(OrdersTable[Customer ID],OrdersTable[[#This Row],[Customer ID]])</f>
        <v>0.14285714285714285</v>
      </c>
    </row>
    <row r="151" spans="1:25" x14ac:dyDescent="0.3">
      <c r="A151" s="1">
        <v>150</v>
      </c>
      <c r="B151" t="s">
        <v>6296</v>
      </c>
      <c r="C151" s="7">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4" t="str">
        <f>VLOOKUP(OrdersTable[[#This Row],[Region]],PeopleTable[#All],2,FALSE)</f>
        <v>Kelly Williams</v>
      </c>
      <c r="W151" s="4" t="str">
        <f>IFERROR(VLOOKUP(OrdersTable[[#This Row],[Order ID]],ReturnsTable[#All],2,FALSE),"No")</f>
        <v>No</v>
      </c>
      <c r="X151" s="4">
        <f>1/COUNTIF(OrdersTable[Order ID],OrdersTable[[#This Row],[Order ID]])</f>
        <v>0.25</v>
      </c>
      <c r="Y151" s="4">
        <f>1/COUNTIF(OrdersTable[Customer ID],OrdersTable[[#This Row],[Customer ID]])</f>
        <v>0.14285714285714285</v>
      </c>
    </row>
    <row r="152" spans="1:25" x14ac:dyDescent="0.3">
      <c r="A152" s="1">
        <v>151</v>
      </c>
      <c r="B152" t="s">
        <v>6296</v>
      </c>
      <c r="C152" s="7">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4" t="str">
        <f>VLOOKUP(OrdersTable[[#This Row],[Region]],PeopleTable[#All],2,FALSE)</f>
        <v>Kelly Williams</v>
      </c>
      <c r="W152" s="4" t="str">
        <f>IFERROR(VLOOKUP(OrdersTable[[#This Row],[Order ID]],ReturnsTable[#All],2,FALSE),"No")</f>
        <v>No</v>
      </c>
      <c r="X152" s="4">
        <f>1/COUNTIF(OrdersTable[Order ID],OrdersTable[[#This Row],[Order ID]])</f>
        <v>0.25</v>
      </c>
      <c r="Y152" s="4">
        <f>1/COUNTIF(OrdersTable[Customer ID],OrdersTable[[#This Row],[Customer ID]])</f>
        <v>0.14285714285714285</v>
      </c>
    </row>
    <row r="153" spans="1:25" x14ac:dyDescent="0.3">
      <c r="A153" s="1">
        <v>152</v>
      </c>
      <c r="B153" t="s">
        <v>6297</v>
      </c>
      <c r="C153" s="7">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4" t="str">
        <f>VLOOKUP(OrdersTable[[#This Row],[Region]],PeopleTable[#All],2,FALSE)</f>
        <v>Anna Andreadi</v>
      </c>
      <c r="W153" s="4" t="str">
        <f>IFERROR(VLOOKUP(OrdersTable[[#This Row],[Order ID]],ReturnsTable[#All],2,FALSE),"No")</f>
        <v>No</v>
      </c>
      <c r="X153" s="4">
        <f>1/COUNTIF(OrdersTable[Order ID],OrdersTable[[#This Row],[Order ID]])</f>
        <v>0.5</v>
      </c>
      <c r="Y153" s="4">
        <f>1/COUNTIF(OrdersTable[Customer ID],OrdersTable[[#This Row],[Customer ID]])</f>
        <v>8.3333333333333329E-2</v>
      </c>
    </row>
    <row r="154" spans="1:25" x14ac:dyDescent="0.3">
      <c r="A154" s="1">
        <v>153</v>
      </c>
      <c r="B154" t="s">
        <v>6297</v>
      </c>
      <c r="C154" s="7">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4" t="str">
        <f>VLOOKUP(OrdersTable[[#This Row],[Region]],PeopleTable[#All],2,FALSE)</f>
        <v>Anna Andreadi</v>
      </c>
      <c r="W154" s="4" t="str">
        <f>IFERROR(VLOOKUP(OrdersTable[[#This Row],[Order ID]],ReturnsTable[#All],2,FALSE),"No")</f>
        <v>No</v>
      </c>
      <c r="X154" s="4">
        <f>1/COUNTIF(OrdersTable[Order ID],OrdersTable[[#This Row],[Order ID]])</f>
        <v>0.5</v>
      </c>
      <c r="Y154" s="4">
        <f>1/COUNTIF(OrdersTable[Customer ID],OrdersTable[[#This Row],[Customer ID]])</f>
        <v>8.3333333333333329E-2</v>
      </c>
    </row>
    <row r="155" spans="1:25" x14ac:dyDescent="0.3">
      <c r="A155" s="1">
        <v>154</v>
      </c>
      <c r="B155" t="s">
        <v>6298</v>
      </c>
      <c r="C155" s="7">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4" t="str">
        <f>VLOOKUP(OrdersTable[[#This Row],[Region]],PeopleTable[#All],2,FALSE)</f>
        <v>Anna Andreadi</v>
      </c>
      <c r="W155" s="4" t="str">
        <f>IFERROR(VLOOKUP(OrdersTable[[#This Row],[Order ID]],ReturnsTable[#All],2,FALSE),"No")</f>
        <v>No</v>
      </c>
      <c r="X155" s="4">
        <f>1/COUNTIF(OrdersTable[Order ID],OrdersTable[[#This Row],[Order ID]])</f>
        <v>0.33333333333333331</v>
      </c>
      <c r="Y155" s="4">
        <f>1/COUNTIF(OrdersTable[Customer ID],OrdersTable[[#This Row],[Customer ID]])</f>
        <v>6.6666666666666666E-2</v>
      </c>
    </row>
    <row r="156" spans="1:25" x14ac:dyDescent="0.3">
      <c r="A156" s="1">
        <v>155</v>
      </c>
      <c r="B156" t="s">
        <v>6298</v>
      </c>
      <c r="C156" s="7">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4" t="str">
        <f>VLOOKUP(OrdersTable[[#This Row],[Region]],PeopleTable[#All],2,FALSE)</f>
        <v>Anna Andreadi</v>
      </c>
      <c r="W156" s="4" t="str">
        <f>IFERROR(VLOOKUP(OrdersTable[[#This Row],[Order ID]],ReturnsTable[#All],2,FALSE),"No")</f>
        <v>No</v>
      </c>
      <c r="X156" s="4">
        <f>1/COUNTIF(OrdersTable[Order ID],OrdersTable[[#This Row],[Order ID]])</f>
        <v>0.33333333333333331</v>
      </c>
      <c r="Y156" s="4">
        <f>1/COUNTIF(OrdersTable[Customer ID],OrdersTable[[#This Row],[Customer ID]])</f>
        <v>6.6666666666666666E-2</v>
      </c>
    </row>
    <row r="157" spans="1:25" x14ac:dyDescent="0.3">
      <c r="A157" s="1">
        <v>156</v>
      </c>
      <c r="B157" t="s">
        <v>6298</v>
      </c>
      <c r="C157" s="7">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4" t="str">
        <f>VLOOKUP(OrdersTable[[#This Row],[Region]],PeopleTable[#All],2,FALSE)</f>
        <v>Anna Andreadi</v>
      </c>
      <c r="W157" s="4" t="str">
        <f>IFERROR(VLOOKUP(OrdersTable[[#This Row],[Order ID]],ReturnsTable[#All],2,FALSE),"No")</f>
        <v>No</v>
      </c>
      <c r="X157" s="4">
        <f>1/COUNTIF(OrdersTable[Order ID],OrdersTable[[#This Row],[Order ID]])</f>
        <v>0.33333333333333331</v>
      </c>
      <c r="Y157" s="4">
        <f>1/COUNTIF(OrdersTable[Customer ID],OrdersTable[[#This Row],[Customer ID]])</f>
        <v>6.6666666666666666E-2</v>
      </c>
    </row>
    <row r="158" spans="1:25" x14ac:dyDescent="0.3">
      <c r="A158" s="1">
        <v>157</v>
      </c>
      <c r="B158" t="s">
        <v>6299</v>
      </c>
      <c r="C158" s="7">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4" t="str">
        <f>VLOOKUP(OrdersTable[[#This Row],[Region]],PeopleTable[#All],2,FALSE)</f>
        <v>Anna Andreadi</v>
      </c>
      <c r="W158" s="4" t="str">
        <f>IFERROR(VLOOKUP(OrdersTable[[#This Row],[Order ID]],ReturnsTable[#All],2,FALSE),"No")</f>
        <v>No</v>
      </c>
      <c r="X158" s="4">
        <f>1/COUNTIF(OrdersTable[Order ID],OrdersTable[[#This Row],[Order ID]])</f>
        <v>1</v>
      </c>
      <c r="Y158" s="4">
        <f>1/COUNTIF(OrdersTable[Customer ID],OrdersTable[[#This Row],[Customer ID]])</f>
        <v>9.0909090909090912E-2</v>
      </c>
    </row>
    <row r="159" spans="1:25" x14ac:dyDescent="0.3">
      <c r="A159" s="1">
        <v>158</v>
      </c>
      <c r="B159" t="s">
        <v>6300</v>
      </c>
      <c r="C159" s="7">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4" t="str">
        <f>VLOOKUP(OrdersTable[[#This Row],[Region]],PeopleTable[#All],2,FALSE)</f>
        <v>Anna Andreadi</v>
      </c>
      <c r="W159" s="4" t="str">
        <f>IFERROR(VLOOKUP(OrdersTable[[#This Row],[Order ID]],ReturnsTable[#All],2,FALSE),"No")</f>
        <v>No</v>
      </c>
      <c r="X159" s="4">
        <f>1/COUNTIF(OrdersTable[Order ID],OrdersTable[[#This Row],[Order ID]])</f>
        <v>1</v>
      </c>
      <c r="Y159" s="4">
        <f>1/COUNTIF(OrdersTable[Customer ID],OrdersTable[[#This Row],[Customer ID]])</f>
        <v>7.6923076923076927E-2</v>
      </c>
    </row>
    <row r="160" spans="1:25" x14ac:dyDescent="0.3">
      <c r="A160" s="1">
        <v>159</v>
      </c>
      <c r="B160" t="s">
        <v>6301</v>
      </c>
      <c r="C160" s="7">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4" t="str">
        <f>VLOOKUP(OrdersTable[[#This Row],[Region]],PeopleTable[#All],2,FALSE)</f>
        <v>Kelly Williams</v>
      </c>
      <c r="W160" s="4" t="str">
        <f>IFERROR(VLOOKUP(OrdersTable[[#This Row],[Order ID]],ReturnsTable[#All],2,FALSE),"No")</f>
        <v>No</v>
      </c>
      <c r="X160" s="4">
        <f>1/COUNTIF(OrdersTable[Order ID],OrdersTable[[#This Row],[Order ID]])</f>
        <v>0.5</v>
      </c>
      <c r="Y160" s="4">
        <f>1/COUNTIF(OrdersTable[Customer ID],OrdersTable[[#This Row],[Customer ID]])</f>
        <v>0.1</v>
      </c>
    </row>
    <row r="161" spans="1:25" x14ac:dyDescent="0.3">
      <c r="A161" s="1">
        <v>160</v>
      </c>
      <c r="B161" t="s">
        <v>6301</v>
      </c>
      <c r="C161" s="7">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4" t="str">
        <f>VLOOKUP(OrdersTable[[#This Row],[Region]],PeopleTable[#All],2,FALSE)</f>
        <v>Kelly Williams</v>
      </c>
      <c r="W161" s="4" t="str">
        <f>IFERROR(VLOOKUP(OrdersTable[[#This Row],[Order ID]],ReturnsTable[#All],2,FALSE),"No")</f>
        <v>No</v>
      </c>
      <c r="X161" s="4">
        <f>1/COUNTIF(OrdersTable[Order ID],OrdersTable[[#This Row],[Order ID]])</f>
        <v>0.5</v>
      </c>
      <c r="Y161" s="4">
        <f>1/COUNTIF(OrdersTable[Customer ID],OrdersTable[[#This Row],[Customer ID]])</f>
        <v>0.1</v>
      </c>
    </row>
    <row r="162" spans="1:25" x14ac:dyDescent="0.3">
      <c r="A162" s="1">
        <v>161</v>
      </c>
      <c r="B162" t="s">
        <v>6302</v>
      </c>
      <c r="C162" s="7">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4" t="str">
        <f>VLOOKUP(OrdersTable[[#This Row],[Region]],PeopleTable[#All],2,FALSE)</f>
        <v>Anna Andreadi</v>
      </c>
      <c r="W162" s="4" t="str">
        <f>IFERROR(VLOOKUP(OrdersTable[[#This Row],[Order ID]],ReturnsTable[#All],2,FALSE),"No")</f>
        <v>No</v>
      </c>
      <c r="X162" s="4">
        <f>1/COUNTIF(OrdersTable[Order ID],OrdersTable[[#This Row],[Order ID]])</f>
        <v>1</v>
      </c>
      <c r="Y162" s="4">
        <f>1/COUNTIF(OrdersTable[Customer ID],OrdersTable[[#This Row],[Customer ID]])</f>
        <v>7.1428571428571425E-2</v>
      </c>
    </row>
    <row r="163" spans="1:25" x14ac:dyDescent="0.3">
      <c r="A163" s="1">
        <v>162</v>
      </c>
      <c r="B163" t="s">
        <v>6303</v>
      </c>
      <c r="C163" s="7">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4" t="str">
        <f>VLOOKUP(OrdersTable[[#This Row],[Region]],PeopleTable[#All],2,FALSE)</f>
        <v>Chuck Magee</v>
      </c>
      <c r="W163" s="4" t="str">
        <f>IFERROR(VLOOKUP(OrdersTable[[#This Row],[Order ID]],ReturnsTable[#All],2,FALSE),"No")</f>
        <v>No</v>
      </c>
      <c r="X163" s="4">
        <f>1/COUNTIF(OrdersTable[Order ID],OrdersTable[[#This Row],[Order ID]])</f>
        <v>1</v>
      </c>
      <c r="Y163" s="4">
        <f>1/COUNTIF(OrdersTable[Customer ID],OrdersTable[[#This Row],[Customer ID]])</f>
        <v>0.16666666666666666</v>
      </c>
    </row>
    <row r="164" spans="1:25" x14ac:dyDescent="0.3">
      <c r="A164" s="1">
        <v>163</v>
      </c>
      <c r="B164" t="s">
        <v>6304</v>
      </c>
      <c r="C164" s="7">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4" t="str">
        <f>VLOOKUP(OrdersTable[[#This Row],[Region]],PeopleTable[#All],2,FALSE)</f>
        <v>Anna Andreadi</v>
      </c>
      <c r="W164" s="4" t="str">
        <f>IFERROR(VLOOKUP(OrdersTable[[#This Row],[Order ID]],ReturnsTable[#All],2,FALSE),"No")</f>
        <v>No</v>
      </c>
      <c r="X164" s="4">
        <f>1/COUNTIF(OrdersTable[Order ID],OrdersTable[[#This Row],[Order ID]])</f>
        <v>1</v>
      </c>
      <c r="Y164" s="4">
        <f>1/COUNTIF(OrdersTable[Customer ID],OrdersTable[[#This Row],[Customer ID]])</f>
        <v>4.7619047619047616E-2</v>
      </c>
    </row>
    <row r="165" spans="1:25" x14ac:dyDescent="0.3">
      <c r="A165" s="1">
        <v>164</v>
      </c>
      <c r="B165" t="s">
        <v>6305</v>
      </c>
      <c r="C165" s="7">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4" t="str">
        <f>VLOOKUP(OrdersTable[[#This Row],[Region]],PeopleTable[#All],2,FALSE)</f>
        <v>Anna Andreadi</v>
      </c>
      <c r="W165" s="4" t="str">
        <f>IFERROR(VLOOKUP(OrdersTable[[#This Row],[Order ID]],ReturnsTable[#All],2,FALSE),"No")</f>
        <v>No</v>
      </c>
      <c r="X165" s="4">
        <f>1/COUNTIF(OrdersTable[Order ID],OrdersTable[[#This Row],[Order ID]])</f>
        <v>1</v>
      </c>
      <c r="Y165" s="4">
        <f>1/COUNTIF(OrdersTable[Customer ID],OrdersTable[[#This Row],[Customer ID]])</f>
        <v>6.6666666666666666E-2</v>
      </c>
    </row>
    <row r="166" spans="1:25" x14ac:dyDescent="0.3">
      <c r="A166" s="1">
        <v>165</v>
      </c>
      <c r="B166" t="s">
        <v>6306</v>
      </c>
      <c r="C166" s="7">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4" t="str">
        <f>VLOOKUP(OrdersTable[[#This Row],[Region]],PeopleTable[#All],2,FALSE)</f>
        <v>Kelly Williams</v>
      </c>
      <c r="W166" s="4" t="str">
        <f>IFERROR(VLOOKUP(OrdersTable[[#This Row],[Order ID]],ReturnsTable[#All],2,FALSE),"No")</f>
        <v>No</v>
      </c>
      <c r="X166" s="4">
        <f>1/COUNTIF(OrdersTable[Order ID],OrdersTable[[#This Row],[Order ID]])</f>
        <v>0.14285714285714285</v>
      </c>
      <c r="Y166" s="4">
        <f>1/COUNTIF(OrdersTable[Customer ID],OrdersTable[[#This Row],[Customer ID]])</f>
        <v>6.25E-2</v>
      </c>
    </row>
    <row r="167" spans="1:25" x14ac:dyDescent="0.3">
      <c r="A167" s="1">
        <v>166</v>
      </c>
      <c r="B167" t="s">
        <v>6306</v>
      </c>
      <c r="C167" s="7">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4" t="str">
        <f>VLOOKUP(OrdersTable[[#This Row],[Region]],PeopleTable[#All],2,FALSE)</f>
        <v>Kelly Williams</v>
      </c>
      <c r="W167" s="4" t="str">
        <f>IFERROR(VLOOKUP(OrdersTable[[#This Row],[Order ID]],ReturnsTable[#All],2,FALSE),"No")</f>
        <v>No</v>
      </c>
      <c r="X167" s="4">
        <f>1/COUNTIF(OrdersTable[Order ID],OrdersTable[[#This Row],[Order ID]])</f>
        <v>0.14285714285714285</v>
      </c>
      <c r="Y167" s="4">
        <f>1/COUNTIF(OrdersTable[Customer ID],OrdersTable[[#This Row],[Customer ID]])</f>
        <v>6.25E-2</v>
      </c>
    </row>
    <row r="168" spans="1:25" x14ac:dyDescent="0.3">
      <c r="A168" s="1">
        <v>167</v>
      </c>
      <c r="B168" t="s">
        <v>6306</v>
      </c>
      <c r="C168" s="7">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4" t="str">
        <f>VLOOKUP(OrdersTable[[#This Row],[Region]],PeopleTable[#All],2,FALSE)</f>
        <v>Kelly Williams</v>
      </c>
      <c r="W168" s="4" t="str">
        <f>IFERROR(VLOOKUP(OrdersTable[[#This Row],[Order ID]],ReturnsTable[#All],2,FALSE),"No")</f>
        <v>No</v>
      </c>
      <c r="X168" s="4">
        <f>1/COUNTIF(OrdersTable[Order ID],OrdersTable[[#This Row],[Order ID]])</f>
        <v>0.14285714285714285</v>
      </c>
      <c r="Y168" s="4">
        <f>1/COUNTIF(OrdersTable[Customer ID],OrdersTable[[#This Row],[Customer ID]])</f>
        <v>6.25E-2</v>
      </c>
    </row>
    <row r="169" spans="1:25" x14ac:dyDescent="0.3">
      <c r="A169" s="1">
        <v>168</v>
      </c>
      <c r="B169" t="s">
        <v>6306</v>
      </c>
      <c r="C169" s="7">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4" t="str">
        <f>VLOOKUP(OrdersTable[[#This Row],[Region]],PeopleTable[#All],2,FALSE)</f>
        <v>Kelly Williams</v>
      </c>
      <c r="W169" s="4" t="str">
        <f>IFERROR(VLOOKUP(OrdersTable[[#This Row],[Order ID]],ReturnsTable[#All],2,FALSE),"No")</f>
        <v>No</v>
      </c>
      <c r="X169" s="4">
        <f>1/COUNTIF(OrdersTable[Order ID],OrdersTable[[#This Row],[Order ID]])</f>
        <v>0.14285714285714285</v>
      </c>
      <c r="Y169" s="4">
        <f>1/COUNTIF(OrdersTable[Customer ID],OrdersTable[[#This Row],[Customer ID]])</f>
        <v>6.25E-2</v>
      </c>
    </row>
    <row r="170" spans="1:25" x14ac:dyDescent="0.3">
      <c r="A170" s="1">
        <v>169</v>
      </c>
      <c r="B170" t="s">
        <v>6306</v>
      </c>
      <c r="C170" s="7">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4" t="str">
        <f>VLOOKUP(OrdersTable[[#This Row],[Region]],PeopleTable[#All],2,FALSE)</f>
        <v>Kelly Williams</v>
      </c>
      <c r="W170" s="4" t="str">
        <f>IFERROR(VLOOKUP(OrdersTable[[#This Row],[Order ID]],ReturnsTable[#All],2,FALSE),"No")</f>
        <v>No</v>
      </c>
      <c r="X170" s="4">
        <f>1/COUNTIF(OrdersTable[Order ID],OrdersTable[[#This Row],[Order ID]])</f>
        <v>0.14285714285714285</v>
      </c>
      <c r="Y170" s="4">
        <f>1/COUNTIF(OrdersTable[Customer ID],OrdersTable[[#This Row],[Customer ID]])</f>
        <v>6.25E-2</v>
      </c>
    </row>
    <row r="171" spans="1:25" x14ac:dyDescent="0.3">
      <c r="A171" s="1">
        <v>170</v>
      </c>
      <c r="B171" t="s">
        <v>6306</v>
      </c>
      <c r="C171" s="7">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4" t="str">
        <f>VLOOKUP(OrdersTable[[#This Row],[Region]],PeopleTable[#All],2,FALSE)</f>
        <v>Kelly Williams</v>
      </c>
      <c r="W171" s="4" t="str">
        <f>IFERROR(VLOOKUP(OrdersTable[[#This Row],[Order ID]],ReturnsTable[#All],2,FALSE),"No")</f>
        <v>No</v>
      </c>
      <c r="X171" s="4">
        <f>1/COUNTIF(OrdersTable[Order ID],OrdersTable[[#This Row],[Order ID]])</f>
        <v>0.14285714285714285</v>
      </c>
      <c r="Y171" s="4">
        <f>1/COUNTIF(OrdersTable[Customer ID],OrdersTable[[#This Row],[Customer ID]])</f>
        <v>6.25E-2</v>
      </c>
    </row>
    <row r="172" spans="1:25" x14ac:dyDescent="0.3">
      <c r="A172" s="1">
        <v>171</v>
      </c>
      <c r="B172" t="s">
        <v>6306</v>
      </c>
      <c r="C172" s="7">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4" t="str">
        <f>VLOOKUP(OrdersTable[[#This Row],[Region]],PeopleTable[#All],2,FALSE)</f>
        <v>Kelly Williams</v>
      </c>
      <c r="W172" s="4" t="str">
        <f>IFERROR(VLOOKUP(OrdersTable[[#This Row],[Order ID]],ReturnsTable[#All],2,FALSE),"No")</f>
        <v>No</v>
      </c>
      <c r="X172" s="4">
        <f>1/COUNTIF(OrdersTable[Order ID],OrdersTable[[#This Row],[Order ID]])</f>
        <v>0.14285714285714285</v>
      </c>
      <c r="Y172" s="4">
        <f>1/COUNTIF(OrdersTable[Customer ID],OrdersTable[[#This Row],[Customer ID]])</f>
        <v>6.25E-2</v>
      </c>
    </row>
    <row r="173" spans="1:25" x14ac:dyDescent="0.3">
      <c r="A173" s="1">
        <v>172</v>
      </c>
      <c r="B173" t="s">
        <v>6307</v>
      </c>
      <c r="C173" s="7">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4" t="str">
        <f>VLOOKUP(OrdersTable[[#This Row],[Region]],PeopleTable[#All],2,FALSE)</f>
        <v>Anna Andreadi</v>
      </c>
      <c r="W173" s="4" t="str">
        <f>IFERROR(VLOOKUP(OrdersTable[[#This Row],[Order ID]],ReturnsTable[#All],2,FALSE),"No")</f>
        <v>No</v>
      </c>
      <c r="X173" s="4">
        <f>1/COUNTIF(OrdersTable[Order ID],OrdersTable[[#This Row],[Order ID]])</f>
        <v>0.33333333333333331</v>
      </c>
      <c r="Y173" s="4">
        <f>1/COUNTIF(OrdersTable[Customer ID],OrdersTable[[#This Row],[Customer ID]])</f>
        <v>0.14285714285714285</v>
      </c>
    </row>
    <row r="174" spans="1:25" x14ac:dyDescent="0.3">
      <c r="A174" s="1">
        <v>173</v>
      </c>
      <c r="B174" t="s">
        <v>6307</v>
      </c>
      <c r="C174" s="7">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4" t="str">
        <f>VLOOKUP(OrdersTable[[#This Row],[Region]],PeopleTable[#All],2,FALSE)</f>
        <v>Anna Andreadi</v>
      </c>
      <c r="W174" s="4" t="str">
        <f>IFERROR(VLOOKUP(OrdersTable[[#This Row],[Order ID]],ReturnsTable[#All],2,FALSE),"No")</f>
        <v>No</v>
      </c>
      <c r="X174" s="4">
        <f>1/COUNTIF(OrdersTable[Order ID],OrdersTable[[#This Row],[Order ID]])</f>
        <v>0.33333333333333331</v>
      </c>
      <c r="Y174" s="4">
        <f>1/COUNTIF(OrdersTable[Customer ID],OrdersTable[[#This Row],[Customer ID]])</f>
        <v>0.14285714285714285</v>
      </c>
    </row>
    <row r="175" spans="1:25" x14ac:dyDescent="0.3">
      <c r="A175" s="1">
        <v>174</v>
      </c>
      <c r="B175" t="s">
        <v>6307</v>
      </c>
      <c r="C175" s="7">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4" t="str">
        <f>VLOOKUP(OrdersTable[[#This Row],[Region]],PeopleTable[#All],2,FALSE)</f>
        <v>Anna Andreadi</v>
      </c>
      <c r="W175" s="4" t="str">
        <f>IFERROR(VLOOKUP(OrdersTable[[#This Row],[Order ID]],ReturnsTable[#All],2,FALSE),"No")</f>
        <v>No</v>
      </c>
      <c r="X175" s="4">
        <f>1/COUNTIF(OrdersTable[Order ID],OrdersTable[[#This Row],[Order ID]])</f>
        <v>0.33333333333333331</v>
      </c>
      <c r="Y175" s="4">
        <f>1/COUNTIF(OrdersTable[Customer ID],OrdersTable[[#This Row],[Customer ID]])</f>
        <v>0.14285714285714285</v>
      </c>
    </row>
    <row r="176" spans="1:25" x14ac:dyDescent="0.3">
      <c r="A176" s="1">
        <v>175</v>
      </c>
      <c r="B176" t="s">
        <v>6308</v>
      </c>
      <c r="C176" s="7">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4" t="str">
        <f>VLOOKUP(OrdersTable[[#This Row],[Region]],PeopleTable[#All],2,FALSE)</f>
        <v>Kelly Williams</v>
      </c>
      <c r="W176" s="4" t="str">
        <f>IFERROR(VLOOKUP(OrdersTable[[#This Row],[Order ID]],ReturnsTable[#All],2,FALSE),"No")</f>
        <v>No</v>
      </c>
      <c r="X176" s="4">
        <f>1/COUNTIF(OrdersTable[Order ID],OrdersTable[[#This Row],[Order ID]])</f>
        <v>0.5</v>
      </c>
      <c r="Y176" s="4">
        <f>1/COUNTIF(OrdersTable[Customer ID],OrdersTable[[#This Row],[Customer ID]])</f>
        <v>6.25E-2</v>
      </c>
    </row>
    <row r="177" spans="1:25" x14ac:dyDescent="0.3">
      <c r="A177" s="1">
        <v>176</v>
      </c>
      <c r="B177" t="s">
        <v>6308</v>
      </c>
      <c r="C177" s="7">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4" t="str">
        <f>VLOOKUP(OrdersTable[[#This Row],[Region]],PeopleTable[#All],2,FALSE)</f>
        <v>Kelly Williams</v>
      </c>
      <c r="W177" s="4" t="str">
        <f>IFERROR(VLOOKUP(OrdersTable[[#This Row],[Order ID]],ReturnsTable[#All],2,FALSE),"No")</f>
        <v>No</v>
      </c>
      <c r="X177" s="4">
        <f>1/COUNTIF(OrdersTable[Order ID],OrdersTable[[#This Row],[Order ID]])</f>
        <v>0.5</v>
      </c>
      <c r="Y177" s="4">
        <f>1/COUNTIF(OrdersTable[Customer ID],OrdersTable[[#This Row],[Customer ID]])</f>
        <v>6.25E-2</v>
      </c>
    </row>
    <row r="178" spans="1:25" x14ac:dyDescent="0.3">
      <c r="A178" s="1">
        <v>177</v>
      </c>
      <c r="B178" t="s">
        <v>6309</v>
      </c>
      <c r="C178" s="7">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4" t="str">
        <f>VLOOKUP(OrdersTable[[#This Row],[Region]],PeopleTable[#All],2,FALSE)</f>
        <v>Kelly Williams</v>
      </c>
      <c r="W178" s="4" t="str">
        <f>IFERROR(VLOOKUP(OrdersTable[[#This Row],[Order ID]],ReturnsTable[#All],2,FALSE),"No")</f>
        <v>No</v>
      </c>
      <c r="X178" s="4">
        <f>1/COUNTIF(OrdersTable[Order ID],OrdersTable[[#This Row],[Order ID]])</f>
        <v>1</v>
      </c>
      <c r="Y178" s="4">
        <f>1/COUNTIF(OrdersTable[Customer ID],OrdersTable[[#This Row],[Customer ID]])</f>
        <v>0.14285714285714285</v>
      </c>
    </row>
    <row r="179" spans="1:25" x14ac:dyDescent="0.3">
      <c r="A179" s="1">
        <v>178</v>
      </c>
      <c r="B179" t="s">
        <v>6310</v>
      </c>
      <c r="C179" s="7">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4" t="str">
        <f>VLOOKUP(OrdersTable[[#This Row],[Region]],PeopleTable[#All],2,FALSE)</f>
        <v>Chuck Magee</v>
      </c>
      <c r="W179" s="4" t="str">
        <f>IFERROR(VLOOKUP(OrdersTable[[#This Row],[Order ID]],ReturnsTable[#All],2,FALSE),"No")</f>
        <v>No</v>
      </c>
      <c r="X179" s="4">
        <f>1/COUNTIF(OrdersTable[Order ID],OrdersTable[[#This Row],[Order ID]])</f>
        <v>0.5</v>
      </c>
      <c r="Y179" s="4">
        <f>1/COUNTIF(OrdersTable[Customer ID],OrdersTable[[#This Row],[Customer ID]])</f>
        <v>4.3478260869565216E-2</v>
      </c>
    </row>
    <row r="180" spans="1:25" x14ac:dyDescent="0.3">
      <c r="A180" s="1">
        <v>179</v>
      </c>
      <c r="B180" t="s">
        <v>6310</v>
      </c>
      <c r="C180" s="7">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4" t="str">
        <f>VLOOKUP(OrdersTable[[#This Row],[Region]],PeopleTable[#All],2,FALSE)</f>
        <v>Chuck Magee</v>
      </c>
      <c r="W180" s="4" t="str">
        <f>IFERROR(VLOOKUP(OrdersTable[[#This Row],[Order ID]],ReturnsTable[#All],2,FALSE),"No")</f>
        <v>No</v>
      </c>
      <c r="X180" s="4">
        <f>1/COUNTIF(OrdersTable[Order ID],OrdersTable[[#This Row],[Order ID]])</f>
        <v>0.5</v>
      </c>
      <c r="Y180" s="4">
        <f>1/COUNTIF(OrdersTable[Customer ID],OrdersTable[[#This Row],[Customer ID]])</f>
        <v>4.3478260869565216E-2</v>
      </c>
    </row>
    <row r="181" spans="1:25" x14ac:dyDescent="0.3">
      <c r="A181" s="1">
        <v>180</v>
      </c>
      <c r="B181" t="s">
        <v>6311</v>
      </c>
      <c r="C181" s="7">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4" t="str">
        <f>VLOOKUP(OrdersTable[[#This Row],[Region]],PeopleTable[#All],2,FALSE)</f>
        <v>Chuck Magee</v>
      </c>
      <c r="W181" s="4" t="str">
        <f>IFERROR(VLOOKUP(OrdersTable[[#This Row],[Order ID]],ReturnsTable[#All],2,FALSE),"No")</f>
        <v>No</v>
      </c>
      <c r="X181" s="4">
        <f>1/COUNTIF(OrdersTable[Order ID],OrdersTable[[#This Row],[Order ID]])</f>
        <v>1</v>
      </c>
      <c r="Y181" s="4">
        <f>1/COUNTIF(OrdersTable[Customer ID],OrdersTable[[#This Row],[Customer ID]])</f>
        <v>8.3333333333333329E-2</v>
      </c>
    </row>
    <row r="182" spans="1:25" x14ac:dyDescent="0.3">
      <c r="A182" s="1">
        <v>181</v>
      </c>
      <c r="B182" t="s">
        <v>6312</v>
      </c>
      <c r="C182" s="7">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4" t="str">
        <f>VLOOKUP(OrdersTable[[#This Row],[Region]],PeopleTable[#All],2,FALSE)</f>
        <v>Kelly Williams</v>
      </c>
      <c r="W182" s="4" t="str">
        <f>IFERROR(VLOOKUP(OrdersTable[[#This Row],[Order ID]],ReturnsTable[#All],2,FALSE),"No")</f>
        <v>No</v>
      </c>
      <c r="X182" s="4">
        <f>1/COUNTIF(OrdersTable[Order ID],OrdersTable[[#This Row],[Order ID]])</f>
        <v>0.5</v>
      </c>
      <c r="Y182" s="4">
        <f>1/COUNTIF(OrdersTable[Customer ID],OrdersTable[[#This Row],[Customer ID]])</f>
        <v>0.2</v>
      </c>
    </row>
    <row r="183" spans="1:25" x14ac:dyDescent="0.3">
      <c r="A183" s="1">
        <v>182</v>
      </c>
      <c r="B183" t="s">
        <v>6312</v>
      </c>
      <c r="C183" s="7">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4" t="str">
        <f>VLOOKUP(OrdersTable[[#This Row],[Region]],PeopleTable[#All],2,FALSE)</f>
        <v>Kelly Williams</v>
      </c>
      <c r="W183" s="4" t="str">
        <f>IFERROR(VLOOKUP(OrdersTable[[#This Row],[Order ID]],ReturnsTable[#All],2,FALSE),"No")</f>
        <v>No</v>
      </c>
      <c r="X183" s="4">
        <f>1/COUNTIF(OrdersTable[Order ID],OrdersTable[[#This Row],[Order ID]])</f>
        <v>0.5</v>
      </c>
      <c r="Y183" s="4">
        <f>1/COUNTIF(OrdersTable[Customer ID],OrdersTable[[#This Row],[Customer ID]])</f>
        <v>0.2</v>
      </c>
    </row>
    <row r="184" spans="1:25" x14ac:dyDescent="0.3">
      <c r="A184" s="1">
        <v>183</v>
      </c>
      <c r="B184" t="s">
        <v>6313</v>
      </c>
      <c r="C184" s="7">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4" t="str">
        <f>VLOOKUP(OrdersTable[[#This Row],[Region]],PeopleTable[#All],2,FALSE)</f>
        <v>Cassandra Brandow</v>
      </c>
      <c r="W184" s="4" t="str">
        <f>IFERROR(VLOOKUP(OrdersTable[[#This Row],[Order ID]],ReturnsTable[#All],2,FALSE),"No")</f>
        <v>No</v>
      </c>
      <c r="X184" s="4">
        <f>1/COUNTIF(OrdersTable[Order ID],OrdersTable[[#This Row],[Order ID]])</f>
        <v>0.33333333333333331</v>
      </c>
      <c r="Y184" s="4">
        <f>1/COUNTIF(OrdersTable[Customer ID],OrdersTable[[#This Row],[Customer ID]])</f>
        <v>9.0909090909090912E-2</v>
      </c>
    </row>
    <row r="185" spans="1:25" x14ac:dyDescent="0.3">
      <c r="A185" s="1">
        <v>184</v>
      </c>
      <c r="B185" t="s">
        <v>6313</v>
      </c>
      <c r="C185" s="7">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4" t="str">
        <f>VLOOKUP(OrdersTable[[#This Row],[Region]],PeopleTable[#All],2,FALSE)</f>
        <v>Cassandra Brandow</v>
      </c>
      <c r="W185" s="4" t="str">
        <f>IFERROR(VLOOKUP(OrdersTable[[#This Row],[Order ID]],ReturnsTable[#All],2,FALSE),"No")</f>
        <v>No</v>
      </c>
      <c r="X185" s="4">
        <f>1/COUNTIF(OrdersTable[Order ID],OrdersTable[[#This Row],[Order ID]])</f>
        <v>0.33333333333333331</v>
      </c>
      <c r="Y185" s="4">
        <f>1/COUNTIF(OrdersTable[Customer ID],OrdersTable[[#This Row],[Customer ID]])</f>
        <v>9.0909090909090912E-2</v>
      </c>
    </row>
    <row r="186" spans="1:25" x14ac:dyDescent="0.3">
      <c r="A186" s="1">
        <v>185</v>
      </c>
      <c r="B186" t="s">
        <v>6313</v>
      </c>
      <c r="C186" s="7">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4" t="str">
        <f>VLOOKUP(OrdersTable[[#This Row],[Region]],PeopleTable[#All],2,FALSE)</f>
        <v>Cassandra Brandow</v>
      </c>
      <c r="W186" s="4" t="str">
        <f>IFERROR(VLOOKUP(OrdersTable[[#This Row],[Order ID]],ReturnsTable[#All],2,FALSE),"No")</f>
        <v>No</v>
      </c>
      <c r="X186" s="4">
        <f>1/COUNTIF(OrdersTable[Order ID],OrdersTable[[#This Row],[Order ID]])</f>
        <v>0.33333333333333331</v>
      </c>
      <c r="Y186" s="4">
        <f>1/COUNTIF(OrdersTable[Customer ID],OrdersTable[[#This Row],[Customer ID]])</f>
        <v>9.0909090909090912E-2</v>
      </c>
    </row>
    <row r="187" spans="1:25" x14ac:dyDescent="0.3">
      <c r="A187" s="1">
        <v>186</v>
      </c>
      <c r="B187" t="s">
        <v>6314</v>
      </c>
      <c r="C187" s="7">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4" t="str">
        <f>VLOOKUP(OrdersTable[[#This Row],[Region]],PeopleTable[#All],2,FALSE)</f>
        <v>Chuck Magee</v>
      </c>
      <c r="W187" s="4" t="str">
        <f>IFERROR(VLOOKUP(OrdersTable[[#This Row],[Order ID]],ReturnsTable[#All],2,FALSE),"No")</f>
        <v>No</v>
      </c>
      <c r="X187" s="4">
        <f>1/COUNTIF(OrdersTable[Order ID],OrdersTable[[#This Row],[Order ID]])</f>
        <v>1</v>
      </c>
      <c r="Y187" s="4">
        <f>1/COUNTIF(OrdersTable[Customer ID],OrdersTable[[#This Row],[Customer ID]])</f>
        <v>0.2</v>
      </c>
    </row>
    <row r="188" spans="1:25" x14ac:dyDescent="0.3">
      <c r="A188" s="1">
        <v>187</v>
      </c>
      <c r="B188" t="s">
        <v>6315</v>
      </c>
      <c r="C188" s="7">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4" t="str">
        <f>VLOOKUP(OrdersTable[[#This Row],[Region]],PeopleTable[#All],2,FALSE)</f>
        <v>Anna Andreadi</v>
      </c>
      <c r="W188" s="4" t="str">
        <f>IFERROR(VLOOKUP(OrdersTable[[#This Row],[Order ID]],ReturnsTable[#All],2,FALSE),"No")</f>
        <v>No</v>
      </c>
      <c r="X188" s="4">
        <f>1/COUNTIF(OrdersTable[Order ID],OrdersTable[[#This Row],[Order ID]])</f>
        <v>1</v>
      </c>
      <c r="Y188" s="4">
        <f>1/COUNTIF(OrdersTable[Customer ID],OrdersTable[[#This Row],[Customer ID]])</f>
        <v>0.05</v>
      </c>
    </row>
    <row r="189" spans="1:25" x14ac:dyDescent="0.3">
      <c r="A189" s="1">
        <v>188</v>
      </c>
      <c r="B189" t="s">
        <v>6316</v>
      </c>
      <c r="C189" s="7">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4" t="str">
        <f>VLOOKUP(OrdersTable[[#This Row],[Region]],PeopleTable[#All],2,FALSE)</f>
        <v>Kelly Williams</v>
      </c>
      <c r="W189" s="4" t="str">
        <f>IFERROR(VLOOKUP(OrdersTable[[#This Row],[Order ID]],ReturnsTable[#All],2,FALSE),"No")</f>
        <v>No</v>
      </c>
      <c r="X189" s="4">
        <f>1/COUNTIF(OrdersTable[Order ID],OrdersTable[[#This Row],[Order ID]])</f>
        <v>0.5</v>
      </c>
      <c r="Y189" s="4">
        <f>1/COUNTIF(OrdersTable[Customer ID],OrdersTable[[#This Row],[Customer ID]])</f>
        <v>8.3333333333333329E-2</v>
      </c>
    </row>
    <row r="190" spans="1:25" x14ac:dyDescent="0.3">
      <c r="A190" s="1">
        <v>189</v>
      </c>
      <c r="B190" t="s">
        <v>6316</v>
      </c>
      <c r="C190" s="7">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4" t="str">
        <f>VLOOKUP(OrdersTable[[#This Row],[Region]],PeopleTable[#All],2,FALSE)</f>
        <v>Kelly Williams</v>
      </c>
      <c r="W190" s="4" t="str">
        <f>IFERROR(VLOOKUP(OrdersTable[[#This Row],[Order ID]],ReturnsTable[#All],2,FALSE),"No")</f>
        <v>No</v>
      </c>
      <c r="X190" s="4">
        <f>1/COUNTIF(OrdersTable[Order ID],OrdersTable[[#This Row],[Order ID]])</f>
        <v>0.5</v>
      </c>
      <c r="Y190" s="4">
        <f>1/COUNTIF(OrdersTable[Customer ID],OrdersTable[[#This Row],[Customer ID]])</f>
        <v>8.3333333333333329E-2</v>
      </c>
    </row>
    <row r="191" spans="1:25" x14ac:dyDescent="0.3">
      <c r="A191" s="1">
        <v>190</v>
      </c>
      <c r="B191" t="s">
        <v>6317</v>
      </c>
      <c r="C191" s="7">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4" t="str">
        <f>VLOOKUP(OrdersTable[[#This Row],[Region]],PeopleTable[#All],2,FALSE)</f>
        <v>Chuck Magee</v>
      </c>
      <c r="W191" s="4" t="str">
        <f>IFERROR(VLOOKUP(OrdersTable[[#This Row],[Order ID]],ReturnsTable[#All],2,FALSE),"No")</f>
        <v>No</v>
      </c>
      <c r="X191" s="4">
        <f>1/COUNTIF(OrdersTable[Order ID],OrdersTable[[#This Row],[Order ID]])</f>
        <v>0.2</v>
      </c>
      <c r="Y191" s="4">
        <f>1/COUNTIF(OrdersTable[Customer ID],OrdersTable[[#This Row],[Customer ID]])</f>
        <v>7.1428571428571425E-2</v>
      </c>
    </row>
    <row r="192" spans="1:25" x14ac:dyDescent="0.3">
      <c r="A192" s="1">
        <v>191</v>
      </c>
      <c r="B192" t="s">
        <v>6317</v>
      </c>
      <c r="C192" s="7">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4" t="str">
        <f>VLOOKUP(OrdersTable[[#This Row],[Region]],PeopleTable[#All],2,FALSE)</f>
        <v>Chuck Magee</v>
      </c>
      <c r="W192" s="4" t="str">
        <f>IFERROR(VLOOKUP(OrdersTable[[#This Row],[Order ID]],ReturnsTable[#All],2,FALSE),"No")</f>
        <v>No</v>
      </c>
      <c r="X192" s="4">
        <f>1/COUNTIF(OrdersTable[Order ID],OrdersTable[[#This Row],[Order ID]])</f>
        <v>0.2</v>
      </c>
      <c r="Y192" s="4">
        <f>1/COUNTIF(OrdersTable[Customer ID],OrdersTable[[#This Row],[Customer ID]])</f>
        <v>7.1428571428571425E-2</v>
      </c>
    </row>
    <row r="193" spans="1:25" x14ac:dyDescent="0.3">
      <c r="A193" s="1">
        <v>192</v>
      </c>
      <c r="B193" t="s">
        <v>6317</v>
      </c>
      <c r="C193" s="7">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4" t="str">
        <f>VLOOKUP(OrdersTable[[#This Row],[Region]],PeopleTable[#All],2,FALSE)</f>
        <v>Chuck Magee</v>
      </c>
      <c r="W193" s="4" t="str">
        <f>IFERROR(VLOOKUP(OrdersTable[[#This Row],[Order ID]],ReturnsTable[#All],2,FALSE),"No")</f>
        <v>No</v>
      </c>
      <c r="X193" s="4">
        <f>1/COUNTIF(OrdersTable[Order ID],OrdersTable[[#This Row],[Order ID]])</f>
        <v>0.2</v>
      </c>
      <c r="Y193" s="4">
        <f>1/COUNTIF(OrdersTable[Customer ID],OrdersTable[[#This Row],[Customer ID]])</f>
        <v>7.1428571428571425E-2</v>
      </c>
    </row>
    <row r="194" spans="1:25" x14ac:dyDescent="0.3">
      <c r="A194" s="1">
        <v>193</v>
      </c>
      <c r="B194" t="s">
        <v>6317</v>
      </c>
      <c r="C194" s="7">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4" t="str">
        <f>VLOOKUP(OrdersTable[[#This Row],[Region]],PeopleTable[#All],2,FALSE)</f>
        <v>Chuck Magee</v>
      </c>
      <c r="W194" s="4" t="str">
        <f>IFERROR(VLOOKUP(OrdersTable[[#This Row],[Order ID]],ReturnsTable[#All],2,FALSE),"No")</f>
        <v>No</v>
      </c>
      <c r="X194" s="4">
        <f>1/COUNTIF(OrdersTable[Order ID],OrdersTable[[#This Row],[Order ID]])</f>
        <v>0.2</v>
      </c>
      <c r="Y194" s="4">
        <f>1/COUNTIF(OrdersTable[Customer ID],OrdersTable[[#This Row],[Customer ID]])</f>
        <v>7.1428571428571425E-2</v>
      </c>
    </row>
    <row r="195" spans="1:25" x14ac:dyDescent="0.3">
      <c r="A195" s="1">
        <v>194</v>
      </c>
      <c r="B195" t="s">
        <v>6317</v>
      </c>
      <c r="C195" s="7">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4" t="str">
        <f>VLOOKUP(OrdersTable[[#This Row],[Region]],PeopleTable[#All],2,FALSE)</f>
        <v>Chuck Magee</v>
      </c>
      <c r="W195" s="4" t="str">
        <f>IFERROR(VLOOKUP(OrdersTable[[#This Row],[Order ID]],ReturnsTable[#All],2,FALSE),"No")</f>
        <v>No</v>
      </c>
      <c r="X195" s="4">
        <f>1/COUNTIF(OrdersTable[Order ID],OrdersTable[[#This Row],[Order ID]])</f>
        <v>0.2</v>
      </c>
      <c r="Y195" s="4">
        <f>1/COUNTIF(OrdersTable[Customer ID],OrdersTable[[#This Row],[Customer ID]])</f>
        <v>7.1428571428571425E-2</v>
      </c>
    </row>
    <row r="196" spans="1:25" x14ac:dyDescent="0.3">
      <c r="A196" s="1">
        <v>195</v>
      </c>
      <c r="B196" t="s">
        <v>6318</v>
      </c>
      <c r="C196" s="7">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4" t="str">
        <f>VLOOKUP(OrdersTable[[#This Row],[Region]],PeopleTable[#All],2,FALSE)</f>
        <v>Anna Andreadi</v>
      </c>
      <c r="W196" s="4" t="str">
        <f>IFERROR(VLOOKUP(OrdersTable[[#This Row],[Order ID]],ReturnsTable[#All],2,FALSE),"No")</f>
        <v>No</v>
      </c>
      <c r="X196" s="4">
        <f>1/COUNTIF(OrdersTable[Order ID],OrdersTable[[#This Row],[Order ID]])</f>
        <v>1</v>
      </c>
      <c r="Y196" s="4">
        <f>1/COUNTIF(OrdersTable[Customer ID],OrdersTable[[#This Row],[Customer ID]])</f>
        <v>0.1</v>
      </c>
    </row>
    <row r="197" spans="1:25" x14ac:dyDescent="0.3">
      <c r="A197" s="1">
        <v>196</v>
      </c>
      <c r="B197" t="s">
        <v>6319</v>
      </c>
      <c r="C197" s="7">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4" t="str">
        <f>VLOOKUP(OrdersTable[[#This Row],[Region]],PeopleTable[#All],2,FALSE)</f>
        <v>Chuck Magee</v>
      </c>
      <c r="W197" s="4" t="str">
        <f>IFERROR(VLOOKUP(OrdersTable[[#This Row],[Order ID]],ReturnsTable[#All],2,FALSE),"No")</f>
        <v>No</v>
      </c>
      <c r="X197" s="4">
        <f>1/COUNTIF(OrdersTable[Order ID],OrdersTable[[#This Row],[Order ID]])</f>
        <v>0.5</v>
      </c>
      <c r="Y197" s="4">
        <f>1/COUNTIF(OrdersTable[Customer ID],OrdersTable[[#This Row],[Customer ID]])</f>
        <v>3.8461538461538464E-2</v>
      </c>
    </row>
    <row r="198" spans="1:25" x14ac:dyDescent="0.3">
      <c r="A198" s="1">
        <v>197</v>
      </c>
      <c r="B198" t="s">
        <v>6319</v>
      </c>
      <c r="C198" s="7">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4" t="str">
        <f>VLOOKUP(OrdersTable[[#This Row],[Region]],PeopleTable[#All],2,FALSE)</f>
        <v>Chuck Magee</v>
      </c>
      <c r="W198" s="4" t="str">
        <f>IFERROR(VLOOKUP(OrdersTable[[#This Row],[Order ID]],ReturnsTable[#All],2,FALSE),"No")</f>
        <v>No</v>
      </c>
      <c r="X198" s="4">
        <f>1/COUNTIF(OrdersTable[Order ID],OrdersTable[[#This Row],[Order ID]])</f>
        <v>0.5</v>
      </c>
      <c r="Y198" s="4">
        <f>1/COUNTIF(OrdersTable[Customer ID],OrdersTable[[#This Row],[Customer ID]])</f>
        <v>3.8461538461538464E-2</v>
      </c>
    </row>
    <row r="199" spans="1:25" x14ac:dyDescent="0.3">
      <c r="A199" s="1">
        <v>198</v>
      </c>
      <c r="B199" t="s">
        <v>6320</v>
      </c>
      <c r="C199" s="7">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4" t="str">
        <f>VLOOKUP(OrdersTable[[#This Row],[Region]],PeopleTable[#All],2,FALSE)</f>
        <v>Chuck Magee</v>
      </c>
      <c r="W199" s="4" t="str">
        <f>IFERROR(VLOOKUP(OrdersTable[[#This Row],[Order ID]],ReturnsTable[#All],2,FALSE),"No")</f>
        <v>No</v>
      </c>
      <c r="X199" s="4">
        <f>1/COUNTIF(OrdersTable[Order ID],OrdersTable[[#This Row],[Order ID]])</f>
        <v>1</v>
      </c>
      <c r="Y199" s="4">
        <f>1/COUNTIF(OrdersTable[Customer ID],OrdersTable[[#This Row],[Customer ID]])</f>
        <v>8.3333333333333329E-2</v>
      </c>
    </row>
    <row r="200" spans="1:25" x14ac:dyDescent="0.3">
      <c r="A200" s="1">
        <v>199</v>
      </c>
      <c r="B200" t="s">
        <v>6321</v>
      </c>
      <c r="C200" s="7">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4" t="str">
        <f>VLOOKUP(OrdersTable[[#This Row],[Region]],PeopleTable[#All],2,FALSE)</f>
        <v>Chuck Magee</v>
      </c>
      <c r="W200" s="4" t="str">
        <f>IFERROR(VLOOKUP(OrdersTable[[#This Row],[Order ID]],ReturnsTable[#All],2,FALSE),"No")</f>
        <v>No</v>
      </c>
      <c r="X200" s="4">
        <f>1/COUNTIF(OrdersTable[Order ID],OrdersTable[[#This Row],[Order ID]])</f>
        <v>0.5</v>
      </c>
      <c r="Y200" s="4">
        <f>1/COUNTIF(OrdersTable[Customer ID],OrdersTable[[#This Row],[Customer ID]])</f>
        <v>7.6923076923076927E-2</v>
      </c>
    </row>
    <row r="201" spans="1:25" x14ac:dyDescent="0.3">
      <c r="A201" s="1">
        <v>200</v>
      </c>
      <c r="B201" t="s">
        <v>6321</v>
      </c>
      <c r="C201" s="7">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4" t="str">
        <f>VLOOKUP(OrdersTable[[#This Row],[Region]],PeopleTable[#All],2,FALSE)</f>
        <v>Chuck Magee</v>
      </c>
      <c r="W201" s="4" t="str">
        <f>IFERROR(VLOOKUP(OrdersTable[[#This Row],[Order ID]],ReturnsTable[#All],2,FALSE),"No")</f>
        <v>No</v>
      </c>
      <c r="X201" s="4">
        <f>1/COUNTIF(OrdersTable[Order ID],OrdersTable[[#This Row],[Order ID]])</f>
        <v>0.5</v>
      </c>
      <c r="Y201" s="4">
        <f>1/COUNTIF(OrdersTable[Customer ID],OrdersTable[[#This Row],[Customer ID]])</f>
        <v>7.6923076923076927E-2</v>
      </c>
    </row>
    <row r="202" spans="1:25" x14ac:dyDescent="0.3">
      <c r="A202" s="1">
        <v>201</v>
      </c>
      <c r="B202" t="s">
        <v>6322</v>
      </c>
      <c r="C202" s="7">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4" t="str">
        <f>VLOOKUP(OrdersTable[[#This Row],[Region]],PeopleTable[#All],2,FALSE)</f>
        <v>Chuck Magee</v>
      </c>
      <c r="W202" s="4" t="str">
        <f>IFERROR(VLOOKUP(OrdersTable[[#This Row],[Order ID]],ReturnsTable[#All],2,FALSE),"No")</f>
        <v>No</v>
      </c>
      <c r="X202" s="4">
        <f>1/COUNTIF(OrdersTable[Order ID],OrdersTable[[#This Row],[Order ID]])</f>
        <v>1</v>
      </c>
      <c r="Y202" s="4">
        <f>1/COUNTIF(OrdersTable[Customer ID],OrdersTable[[#This Row],[Customer ID]])</f>
        <v>5.2631578947368418E-2</v>
      </c>
    </row>
    <row r="203" spans="1:25" x14ac:dyDescent="0.3">
      <c r="A203" s="1">
        <v>202</v>
      </c>
      <c r="B203" t="s">
        <v>5956</v>
      </c>
      <c r="C203" s="7">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4" t="str">
        <f>VLOOKUP(OrdersTable[[#This Row],[Region]],PeopleTable[#All],2,FALSE)</f>
        <v>Anna Andreadi</v>
      </c>
      <c r="W203" s="4" t="str">
        <f>IFERROR(VLOOKUP(OrdersTable[[#This Row],[Order ID]],ReturnsTable[#All],2,FALSE),"No")</f>
        <v>Yes</v>
      </c>
      <c r="X203" s="4">
        <f>1/COUNTIF(OrdersTable[Order ID],OrdersTable[[#This Row],[Order ID]])</f>
        <v>0.5</v>
      </c>
      <c r="Y203" s="4">
        <f>1/COUNTIF(OrdersTable[Customer ID],OrdersTable[[#This Row],[Customer ID]])</f>
        <v>7.1428571428571425E-2</v>
      </c>
    </row>
    <row r="204" spans="1:25" x14ac:dyDescent="0.3">
      <c r="A204" s="1">
        <v>203</v>
      </c>
      <c r="B204" t="s">
        <v>5956</v>
      </c>
      <c r="C204" s="7">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4" t="str">
        <f>VLOOKUP(OrdersTable[[#This Row],[Region]],PeopleTable[#All],2,FALSE)</f>
        <v>Anna Andreadi</v>
      </c>
      <c r="W204" s="4" t="str">
        <f>IFERROR(VLOOKUP(OrdersTable[[#This Row],[Order ID]],ReturnsTable[#All],2,FALSE),"No")</f>
        <v>Yes</v>
      </c>
      <c r="X204" s="4">
        <f>1/COUNTIF(OrdersTable[Order ID],OrdersTable[[#This Row],[Order ID]])</f>
        <v>0.5</v>
      </c>
      <c r="Y204" s="4">
        <f>1/COUNTIF(OrdersTable[Customer ID],OrdersTable[[#This Row],[Customer ID]])</f>
        <v>7.1428571428571425E-2</v>
      </c>
    </row>
    <row r="205" spans="1:25" x14ac:dyDescent="0.3">
      <c r="A205" s="1">
        <v>204</v>
      </c>
      <c r="B205" t="s">
        <v>6323</v>
      </c>
      <c r="C205" s="7">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4" t="str">
        <f>VLOOKUP(OrdersTable[[#This Row],[Region]],PeopleTable[#All],2,FALSE)</f>
        <v>Kelly Williams</v>
      </c>
      <c r="W205" s="4" t="str">
        <f>IFERROR(VLOOKUP(OrdersTable[[#This Row],[Order ID]],ReturnsTable[#All],2,FALSE),"No")</f>
        <v>No</v>
      </c>
      <c r="X205" s="4">
        <f>1/COUNTIF(OrdersTable[Order ID],OrdersTable[[#This Row],[Order ID]])</f>
        <v>1</v>
      </c>
      <c r="Y205" s="4">
        <f>1/COUNTIF(OrdersTable[Customer ID],OrdersTable[[#This Row],[Customer ID]])</f>
        <v>5.2631578947368418E-2</v>
      </c>
    </row>
    <row r="206" spans="1:25" x14ac:dyDescent="0.3">
      <c r="A206" s="1">
        <v>205</v>
      </c>
      <c r="B206" t="s">
        <v>6324</v>
      </c>
      <c r="C206" s="7">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4" t="str">
        <f>VLOOKUP(OrdersTable[[#This Row],[Region]],PeopleTable[#All],2,FALSE)</f>
        <v>Cassandra Brandow</v>
      </c>
      <c r="W206" s="4" t="str">
        <f>IFERROR(VLOOKUP(OrdersTable[[#This Row],[Order ID]],ReturnsTable[#All],2,FALSE),"No")</f>
        <v>No</v>
      </c>
      <c r="X206" s="4">
        <f>1/COUNTIF(OrdersTable[Order ID],OrdersTable[[#This Row],[Order ID]])</f>
        <v>1</v>
      </c>
      <c r="Y206" s="4">
        <f>1/COUNTIF(OrdersTable[Customer ID],OrdersTable[[#This Row],[Customer ID]])</f>
        <v>6.6666666666666666E-2</v>
      </c>
    </row>
    <row r="207" spans="1:25" x14ac:dyDescent="0.3">
      <c r="A207" s="1">
        <v>206</v>
      </c>
      <c r="B207" t="s">
        <v>6325</v>
      </c>
      <c r="C207" s="7">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4" t="str">
        <f>VLOOKUP(OrdersTable[[#This Row],[Region]],PeopleTable[#All],2,FALSE)</f>
        <v>Anna Andreadi</v>
      </c>
      <c r="W207" s="4" t="str">
        <f>IFERROR(VLOOKUP(OrdersTable[[#This Row],[Order ID]],ReturnsTable[#All],2,FALSE),"No")</f>
        <v>No</v>
      </c>
      <c r="X207" s="4">
        <f>1/COUNTIF(OrdersTable[Order ID],OrdersTable[[#This Row],[Order ID]])</f>
        <v>1</v>
      </c>
      <c r="Y207" s="4">
        <f>1/COUNTIF(OrdersTable[Customer ID],OrdersTable[[#This Row],[Customer ID]])</f>
        <v>0.1111111111111111</v>
      </c>
    </row>
    <row r="208" spans="1:25" x14ac:dyDescent="0.3">
      <c r="A208" s="1">
        <v>207</v>
      </c>
      <c r="B208" t="s">
        <v>6326</v>
      </c>
      <c r="C208" s="7">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4" t="str">
        <f>VLOOKUP(OrdersTable[[#This Row],[Region]],PeopleTable[#All],2,FALSE)</f>
        <v>Kelly Williams</v>
      </c>
      <c r="W208" s="4" t="str">
        <f>IFERROR(VLOOKUP(OrdersTable[[#This Row],[Order ID]],ReturnsTable[#All],2,FALSE),"No")</f>
        <v>No</v>
      </c>
      <c r="X208" s="4">
        <f>1/COUNTIF(OrdersTable[Order ID],OrdersTable[[#This Row],[Order ID]])</f>
        <v>0.2</v>
      </c>
      <c r="Y208" s="4">
        <f>1/COUNTIF(OrdersTable[Customer ID],OrdersTable[[#This Row],[Customer ID]])</f>
        <v>7.1428571428571425E-2</v>
      </c>
    </row>
    <row r="209" spans="1:25" x14ac:dyDescent="0.3">
      <c r="A209" s="1">
        <v>208</v>
      </c>
      <c r="B209" t="s">
        <v>6326</v>
      </c>
      <c r="C209" s="7">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4" t="str">
        <f>VLOOKUP(OrdersTable[[#This Row],[Region]],PeopleTable[#All],2,FALSE)</f>
        <v>Kelly Williams</v>
      </c>
      <c r="W209" s="4" t="str">
        <f>IFERROR(VLOOKUP(OrdersTable[[#This Row],[Order ID]],ReturnsTable[#All],2,FALSE),"No")</f>
        <v>No</v>
      </c>
      <c r="X209" s="4">
        <f>1/COUNTIF(OrdersTable[Order ID],OrdersTable[[#This Row],[Order ID]])</f>
        <v>0.2</v>
      </c>
      <c r="Y209" s="4">
        <f>1/COUNTIF(OrdersTable[Customer ID],OrdersTable[[#This Row],[Customer ID]])</f>
        <v>7.1428571428571425E-2</v>
      </c>
    </row>
    <row r="210" spans="1:25" x14ac:dyDescent="0.3">
      <c r="A210" s="1">
        <v>209</v>
      </c>
      <c r="B210" t="s">
        <v>6326</v>
      </c>
      <c r="C210" s="7">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4" t="str">
        <f>VLOOKUP(OrdersTable[[#This Row],[Region]],PeopleTable[#All],2,FALSE)</f>
        <v>Kelly Williams</v>
      </c>
      <c r="W210" s="4" t="str">
        <f>IFERROR(VLOOKUP(OrdersTable[[#This Row],[Order ID]],ReturnsTable[#All],2,FALSE),"No")</f>
        <v>No</v>
      </c>
      <c r="X210" s="4">
        <f>1/COUNTIF(OrdersTable[Order ID],OrdersTable[[#This Row],[Order ID]])</f>
        <v>0.2</v>
      </c>
      <c r="Y210" s="4">
        <f>1/COUNTIF(OrdersTable[Customer ID],OrdersTable[[#This Row],[Customer ID]])</f>
        <v>7.1428571428571425E-2</v>
      </c>
    </row>
    <row r="211" spans="1:25" x14ac:dyDescent="0.3">
      <c r="A211" s="1">
        <v>210</v>
      </c>
      <c r="B211" t="s">
        <v>6326</v>
      </c>
      <c r="C211" s="7">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4" t="str">
        <f>VLOOKUP(OrdersTable[[#This Row],[Region]],PeopleTable[#All],2,FALSE)</f>
        <v>Kelly Williams</v>
      </c>
      <c r="W211" s="4" t="str">
        <f>IFERROR(VLOOKUP(OrdersTable[[#This Row],[Order ID]],ReturnsTable[#All],2,FALSE),"No")</f>
        <v>No</v>
      </c>
      <c r="X211" s="4">
        <f>1/COUNTIF(OrdersTable[Order ID],OrdersTable[[#This Row],[Order ID]])</f>
        <v>0.2</v>
      </c>
      <c r="Y211" s="4">
        <f>1/COUNTIF(OrdersTable[Customer ID],OrdersTable[[#This Row],[Customer ID]])</f>
        <v>7.1428571428571425E-2</v>
      </c>
    </row>
    <row r="212" spans="1:25" x14ac:dyDescent="0.3">
      <c r="A212" s="1">
        <v>211</v>
      </c>
      <c r="B212" t="s">
        <v>6326</v>
      </c>
      <c r="C212" s="7">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4" t="str">
        <f>VLOOKUP(OrdersTable[[#This Row],[Region]],PeopleTable[#All],2,FALSE)</f>
        <v>Kelly Williams</v>
      </c>
      <c r="W212" s="4" t="str">
        <f>IFERROR(VLOOKUP(OrdersTable[[#This Row],[Order ID]],ReturnsTable[#All],2,FALSE),"No")</f>
        <v>No</v>
      </c>
      <c r="X212" s="4">
        <f>1/COUNTIF(OrdersTable[Order ID],OrdersTable[[#This Row],[Order ID]])</f>
        <v>0.2</v>
      </c>
      <c r="Y212" s="4">
        <f>1/COUNTIF(OrdersTable[Customer ID],OrdersTable[[#This Row],[Customer ID]])</f>
        <v>7.1428571428571425E-2</v>
      </c>
    </row>
    <row r="213" spans="1:25" x14ac:dyDescent="0.3">
      <c r="A213" s="1">
        <v>212</v>
      </c>
      <c r="B213" t="s">
        <v>6327</v>
      </c>
      <c r="C213" s="7">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4" t="str">
        <f>VLOOKUP(OrdersTable[[#This Row],[Region]],PeopleTable[#All],2,FALSE)</f>
        <v>Kelly Williams</v>
      </c>
      <c r="W213" s="4" t="str">
        <f>IFERROR(VLOOKUP(OrdersTable[[#This Row],[Order ID]],ReturnsTable[#All],2,FALSE),"No")</f>
        <v>No</v>
      </c>
      <c r="X213" s="4">
        <f>1/COUNTIF(OrdersTable[Order ID],OrdersTable[[#This Row],[Order ID]])</f>
        <v>1</v>
      </c>
      <c r="Y213" s="4">
        <f>1/COUNTIF(OrdersTable[Customer ID],OrdersTable[[#This Row],[Customer ID]])</f>
        <v>9.0909090909090912E-2</v>
      </c>
    </row>
    <row r="214" spans="1:25" x14ac:dyDescent="0.3">
      <c r="A214" s="1">
        <v>213</v>
      </c>
      <c r="B214" t="s">
        <v>6012</v>
      </c>
      <c r="C214" s="7">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4" t="str">
        <f>VLOOKUP(OrdersTable[[#This Row],[Region]],PeopleTable[#All],2,FALSE)</f>
        <v>Chuck Magee</v>
      </c>
      <c r="W214" s="4" t="str">
        <f>IFERROR(VLOOKUP(OrdersTable[[#This Row],[Order ID]],ReturnsTable[#All],2,FALSE),"No")</f>
        <v>Yes</v>
      </c>
      <c r="X214" s="4">
        <f>1/COUNTIF(OrdersTable[Order ID],OrdersTable[[#This Row],[Order ID]])</f>
        <v>0.2</v>
      </c>
      <c r="Y214" s="4">
        <f>1/COUNTIF(OrdersTable[Customer ID],OrdersTable[[#This Row],[Customer ID]])</f>
        <v>5.5555555555555552E-2</v>
      </c>
    </row>
    <row r="215" spans="1:25" x14ac:dyDescent="0.3">
      <c r="A215" s="1">
        <v>214</v>
      </c>
      <c r="B215" t="s">
        <v>6012</v>
      </c>
      <c r="C215" s="7">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4" t="str">
        <f>VLOOKUP(OrdersTable[[#This Row],[Region]],PeopleTable[#All],2,FALSE)</f>
        <v>Chuck Magee</v>
      </c>
      <c r="W215" s="4" t="str">
        <f>IFERROR(VLOOKUP(OrdersTable[[#This Row],[Order ID]],ReturnsTable[#All],2,FALSE),"No")</f>
        <v>Yes</v>
      </c>
      <c r="X215" s="4">
        <f>1/COUNTIF(OrdersTable[Order ID],OrdersTable[[#This Row],[Order ID]])</f>
        <v>0.2</v>
      </c>
      <c r="Y215" s="4">
        <f>1/COUNTIF(OrdersTable[Customer ID],OrdersTable[[#This Row],[Customer ID]])</f>
        <v>5.5555555555555552E-2</v>
      </c>
    </row>
    <row r="216" spans="1:25" x14ac:dyDescent="0.3">
      <c r="A216" s="1">
        <v>215</v>
      </c>
      <c r="B216" t="s">
        <v>6012</v>
      </c>
      <c r="C216" s="7">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4" t="str">
        <f>VLOOKUP(OrdersTable[[#This Row],[Region]],PeopleTable[#All],2,FALSE)</f>
        <v>Chuck Magee</v>
      </c>
      <c r="W216" s="4" t="str">
        <f>IFERROR(VLOOKUP(OrdersTable[[#This Row],[Order ID]],ReturnsTable[#All],2,FALSE),"No")</f>
        <v>Yes</v>
      </c>
      <c r="X216" s="4">
        <f>1/COUNTIF(OrdersTable[Order ID],OrdersTable[[#This Row],[Order ID]])</f>
        <v>0.2</v>
      </c>
      <c r="Y216" s="4">
        <f>1/COUNTIF(OrdersTable[Customer ID],OrdersTable[[#This Row],[Customer ID]])</f>
        <v>5.5555555555555552E-2</v>
      </c>
    </row>
    <row r="217" spans="1:25" x14ac:dyDescent="0.3">
      <c r="A217" s="1">
        <v>216</v>
      </c>
      <c r="B217" t="s">
        <v>6012</v>
      </c>
      <c r="C217" s="7">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4" t="str">
        <f>VLOOKUP(OrdersTable[[#This Row],[Region]],PeopleTable[#All],2,FALSE)</f>
        <v>Chuck Magee</v>
      </c>
      <c r="W217" s="4" t="str">
        <f>IFERROR(VLOOKUP(OrdersTable[[#This Row],[Order ID]],ReturnsTable[#All],2,FALSE),"No")</f>
        <v>Yes</v>
      </c>
      <c r="X217" s="4">
        <f>1/COUNTIF(OrdersTable[Order ID],OrdersTable[[#This Row],[Order ID]])</f>
        <v>0.2</v>
      </c>
      <c r="Y217" s="4">
        <f>1/COUNTIF(OrdersTable[Customer ID],OrdersTable[[#This Row],[Customer ID]])</f>
        <v>5.5555555555555552E-2</v>
      </c>
    </row>
    <row r="218" spans="1:25" x14ac:dyDescent="0.3">
      <c r="A218" s="1">
        <v>217</v>
      </c>
      <c r="B218" t="s">
        <v>6012</v>
      </c>
      <c r="C218" s="7">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4" t="str">
        <f>VLOOKUP(OrdersTable[[#This Row],[Region]],PeopleTable[#All],2,FALSE)</f>
        <v>Chuck Magee</v>
      </c>
      <c r="W218" s="4" t="str">
        <f>IFERROR(VLOOKUP(OrdersTable[[#This Row],[Order ID]],ReturnsTable[#All],2,FALSE),"No")</f>
        <v>Yes</v>
      </c>
      <c r="X218" s="4">
        <f>1/COUNTIF(OrdersTable[Order ID],OrdersTable[[#This Row],[Order ID]])</f>
        <v>0.2</v>
      </c>
      <c r="Y218" s="4">
        <f>1/COUNTIF(OrdersTable[Customer ID],OrdersTable[[#This Row],[Customer ID]])</f>
        <v>5.5555555555555552E-2</v>
      </c>
    </row>
    <row r="219" spans="1:25" x14ac:dyDescent="0.3">
      <c r="A219" s="1">
        <v>218</v>
      </c>
      <c r="B219" t="s">
        <v>6328</v>
      </c>
      <c r="C219" s="7">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4" t="str">
        <f>VLOOKUP(OrdersTable[[#This Row],[Region]],PeopleTable[#All],2,FALSE)</f>
        <v>Anna Andreadi</v>
      </c>
      <c r="W219" s="4" t="str">
        <f>IFERROR(VLOOKUP(OrdersTable[[#This Row],[Order ID]],ReturnsTable[#All],2,FALSE),"No")</f>
        <v>No</v>
      </c>
      <c r="X219" s="4">
        <f>1/COUNTIF(OrdersTable[Order ID],OrdersTable[[#This Row],[Order ID]])</f>
        <v>0.5</v>
      </c>
      <c r="Y219" s="4">
        <f>1/COUNTIF(OrdersTable[Customer ID],OrdersTable[[#This Row],[Customer ID]])</f>
        <v>0.1111111111111111</v>
      </c>
    </row>
    <row r="220" spans="1:25" x14ac:dyDescent="0.3">
      <c r="A220" s="1">
        <v>219</v>
      </c>
      <c r="B220" t="s">
        <v>6328</v>
      </c>
      <c r="C220" s="7">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4" t="str">
        <f>VLOOKUP(OrdersTable[[#This Row],[Region]],PeopleTable[#All],2,FALSE)</f>
        <v>Anna Andreadi</v>
      </c>
      <c r="W220" s="4" t="str">
        <f>IFERROR(VLOOKUP(OrdersTable[[#This Row],[Order ID]],ReturnsTable[#All],2,FALSE),"No")</f>
        <v>No</v>
      </c>
      <c r="X220" s="4">
        <f>1/COUNTIF(OrdersTable[Order ID],OrdersTable[[#This Row],[Order ID]])</f>
        <v>0.5</v>
      </c>
      <c r="Y220" s="4">
        <f>1/COUNTIF(OrdersTable[Customer ID],OrdersTable[[#This Row],[Customer ID]])</f>
        <v>0.1111111111111111</v>
      </c>
    </row>
    <row r="221" spans="1:25" x14ac:dyDescent="0.3">
      <c r="A221" s="1">
        <v>220</v>
      </c>
      <c r="B221" t="s">
        <v>6032</v>
      </c>
      <c r="C221" s="7">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4" t="str">
        <f>VLOOKUP(OrdersTable[[#This Row],[Region]],PeopleTable[#All],2,FALSE)</f>
        <v>Chuck Magee</v>
      </c>
      <c r="W221" s="4" t="str">
        <f>IFERROR(VLOOKUP(OrdersTable[[#This Row],[Order ID]],ReturnsTable[#All],2,FALSE),"No")</f>
        <v>Yes</v>
      </c>
      <c r="X221" s="4">
        <f>1/COUNTIF(OrdersTable[Order ID],OrdersTable[[#This Row],[Order ID]])</f>
        <v>0.16666666666666666</v>
      </c>
      <c r="Y221" s="4">
        <f>1/COUNTIF(OrdersTable[Customer ID],OrdersTable[[#This Row],[Customer ID]])</f>
        <v>0.125</v>
      </c>
    </row>
    <row r="222" spans="1:25" x14ac:dyDescent="0.3">
      <c r="A222" s="1">
        <v>221</v>
      </c>
      <c r="B222" t="s">
        <v>6032</v>
      </c>
      <c r="C222" s="7">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4" t="str">
        <f>VLOOKUP(OrdersTable[[#This Row],[Region]],PeopleTable[#All],2,FALSE)</f>
        <v>Chuck Magee</v>
      </c>
      <c r="W222" s="4" t="str">
        <f>IFERROR(VLOOKUP(OrdersTable[[#This Row],[Order ID]],ReturnsTable[#All],2,FALSE),"No")</f>
        <v>Yes</v>
      </c>
      <c r="X222" s="4">
        <f>1/COUNTIF(OrdersTable[Order ID],OrdersTable[[#This Row],[Order ID]])</f>
        <v>0.16666666666666666</v>
      </c>
      <c r="Y222" s="4">
        <f>1/COUNTIF(OrdersTable[Customer ID],OrdersTable[[#This Row],[Customer ID]])</f>
        <v>0.125</v>
      </c>
    </row>
    <row r="223" spans="1:25" x14ac:dyDescent="0.3">
      <c r="A223" s="1">
        <v>222</v>
      </c>
      <c r="B223" t="s">
        <v>6032</v>
      </c>
      <c r="C223" s="7">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4" t="str">
        <f>VLOOKUP(OrdersTable[[#This Row],[Region]],PeopleTable[#All],2,FALSE)</f>
        <v>Chuck Magee</v>
      </c>
      <c r="W223" s="4" t="str">
        <f>IFERROR(VLOOKUP(OrdersTable[[#This Row],[Order ID]],ReturnsTable[#All],2,FALSE),"No")</f>
        <v>Yes</v>
      </c>
      <c r="X223" s="4">
        <f>1/COUNTIF(OrdersTable[Order ID],OrdersTable[[#This Row],[Order ID]])</f>
        <v>0.16666666666666666</v>
      </c>
      <c r="Y223" s="4">
        <f>1/COUNTIF(OrdersTable[Customer ID],OrdersTable[[#This Row],[Customer ID]])</f>
        <v>0.125</v>
      </c>
    </row>
    <row r="224" spans="1:25" x14ac:dyDescent="0.3">
      <c r="A224" s="1">
        <v>223</v>
      </c>
      <c r="B224" t="s">
        <v>6032</v>
      </c>
      <c r="C224" s="7">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4" t="str">
        <f>VLOOKUP(OrdersTable[[#This Row],[Region]],PeopleTable[#All],2,FALSE)</f>
        <v>Chuck Magee</v>
      </c>
      <c r="W224" s="4" t="str">
        <f>IFERROR(VLOOKUP(OrdersTable[[#This Row],[Order ID]],ReturnsTable[#All],2,FALSE),"No")</f>
        <v>Yes</v>
      </c>
      <c r="X224" s="4">
        <f>1/COUNTIF(OrdersTable[Order ID],OrdersTable[[#This Row],[Order ID]])</f>
        <v>0.16666666666666666</v>
      </c>
      <c r="Y224" s="4">
        <f>1/COUNTIF(OrdersTable[Customer ID],OrdersTable[[#This Row],[Customer ID]])</f>
        <v>0.125</v>
      </c>
    </row>
    <row r="225" spans="1:25" x14ac:dyDescent="0.3">
      <c r="A225" s="1">
        <v>224</v>
      </c>
      <c r="B225" t="s">
        <v>6032</v>
      </c>
      <c r="C225" s="7">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4" t="str">
        <f>VLOOKUP(OrdersTable[[#This Row],[Region]],PeopleTable[#All],2,FALSE)</f>
        <v>Chuck Magee</v>
      </c>
      <c r="W225" s="4" t="str">
        <f>IFERROR(VLOOKUP(OrdersTable[[#This Row],[Order ID]],ReturnsTable[#All],2,FALSE),"No")</f>
        <v>Yes</v>
      </c>
      <c r="X225" s="4">
        <f>1/COUNTIF(OrdersTable[Order ID],OrdersTable[[#This Row],[Order ID]])</f>
        <v>0.16666666666666666</v>
      </c>
      <c r="Y225" s="4">
        <f>1/COUNTIF(OrdersTable[Customer ID],OrdersTable[[#This Row],[Customer ID]])</f>
        <v>0.125</v>
      </c>
    </row>
    <row r="226" spans="1:25" x14ac:dyDescent="0.3">
      <c r="A226" s="1">
        <v>225</v>
      </c>
      <c r="B226" t="s">
        <v>6032</v>
      </c>
      <c r="C226" s="7">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4" t="str">
        <f>VLOOKUP(OrdersTable[[#This Row],[Region]],PeopleTable[#All],2,FALSE)</f>
        <v>Chuck Magee</v>
      </c>
      <c r="W226" s="4" t="str">
        <f>IFERROR(VLOOKUP(OrdersTable[[#This Row],[Order ID]],ReturnsTable[#All],2,FALSE),"No")</f>
        <v>Yes</v>
      </c>
      <c r="X226" s="4">
        <f>1/COUNTIF(OrdersTable[Order ID],OrdersTable[[#This Row],[Order ID]])</f>
        <v>0.16666666666666666</v>
      </c>
      <c r="Y226" s="4">
        <f>1/COUNTIF(OrdersTable[Customer ID],OrdersTable[[#This Row],[Customer ID]])</f>
        <v>0.125</v>
      </c>
    </row>
    <row r="227" spans="1:25" x14ac:dyDescent="0.3">
      <c r="A227" s="1">
        <v>226</v>
      </c>
      <c r="B227" t="s">
        <v>6329</v>
      </c>
      <c r="C227" s="7">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4" t="str">
        <f>VLOOKUP(OrdersTable[[#This Row],[Region]],PeopleTable[#All],2,FALSE)</f>
        <v>Kelly Williams</v>
      </c>
      <c r="W227" s="4" t="str">
        <f>IFERROR(VLOOKUP(OrdersTable[[#This Row],[Order ID]],ReturnsTable[#All],2,FALSE),"No")</f>
        <v>No</v>
      </c>
      <c r="X227" s="4">
        <f>1/COUNTIF(OrdersTable[Order ID],OrdersTable[[#This Row],[Order ID]])</f>
        <v>0.33333333333333331</v>
      </c>
      <c r="Y227" s="4">
        <f>1/COUNTIF(OrdersTable[Customer ID],OrdersTable[[#This Row],[Customer ID]])</f>
        <v>0.05</v>
      </c>
    </row>
    <row r="228" spans="1:25" x14ac:dyDescent="0.3">
      <c r="A228" s="1">
        <v>227</v>
      </c>
      <c r="B228" t="s">
        <v>6329</v>
      </c>
      <c r="C228" s="7">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4" t="str">
        <f>VLOOKUP(OrdersTable[[#This Row],[Region]],PeopleTable[#All],2,FALSE)</f>
        <v>Kelly Williams</v>
      </c>
      <c r="W228" s="4" t="str">
        <f>IFERROR(VLOOKUP(OrdersTable[[#This Row],[Order ID]],ReturnsTable[#All],2,FALSE),"No")</f>
        <v>No</v>
      </c>
      <c r="X228" s="4">
        <f>1/COUNTIF(OrdersTable[Order ID],OrdersTable[[#This Row],[Order ID]])</f>
        <v>0.33333333333333331</v>
      </c>
      <c r="Y228" s="4">
        <f>1/COUNTIF(OrdersTable[Customer ID],OrdersTable[[#This Row],[Customer ID]])</f>
        <v>0.05</v>
      </c>
    </row>
    <row r="229" spans="1:25" x14ac:dyDescent="0.3">
      <c r="A229" s="1">
        <v>228</v>
      </c>
      <c r="B229" t="s">
        <v>6329</v>
      </c>
      <c r="C229" s="7">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4" t="str">
        <f>VLOOKUP(OrdersTable[[#This Row],[Region]],PeopleTable[#All],2,FALSE)</f>
        <v>Kelly Williams</v>
      </c>
      <c r="W229" s="4" t="str">
        <f>IFERROR(VLOOKUP(OrdersTable[[#This Row],[Order ID]],ReturnsTable[#All],2,FALSE),"No")</f>
        <v>No</v>
      </c>
      <c r="X229" s="4">
        <f>1/COUNTIF(OrdersTable[Order ID],OrdersTable[[#This Row],[Order ID]])</f>
        <v>0.33333333333333331</v>
      </c>
      <c r="Y229" s="4">
        <f>1/COUNTIF(OrdersTable[Customer ID],OrdersTable[[#This Row],[Customer ID]])</f>
        <v>0.05</v>
      </c>
    </row>
    <row r="230" spans="1:25" x14ac:dyDescent="0.3">
      <c r="A230" s="1">
        <v>229</v>
      </c>
      <c r="B230" t="s">
        <v>6330</v>
      </c>
      <c r="C230" s="7">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4" t="str">
        <f>VLOOKUP(OrdersTable[[#This Row],[Region]],PeopleTable[#All],2,FALSE)</f>
        <v>Cassandra Brandow</v>
      </c>
      <c r="W230" s="4" t="str">
        <f>IFERROR(VLOOKUP(OrdersTable[[#This Row],[Order ID]],ReturnsTable[#All],2,FALSE),"No")</f>
        <v>No</v>
      </c>
      <c r="X230" s="4">
        <f>1/COUNTIF(OrdersTable[Order ID],OrdersTable[[#This Row],[Order ID]])</f>
        <v>0.5</v>
      </c>
      <c r="Y230" s="4">
        <f>1/COUNTIF(OrdersTable[Customer ID],OrdersTable[[#This Row],[Customer ID]])</f>
        <v>6.25E-2</v>
      </c>
    </row>
    <row r="231" spans="1:25" x14ac:dyDescent="0.3">
      <c r="A231" s="1">
        <v>230</v>
      </c>
      <c r="B231" t="s">
        <v>6330</v>
      </c>
      <c r="C231" s="7">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4" t="str">
        <f>VLOOKUP(OrdersTable[[#This Row],[Region]],PeopleTable[#All],2,FALSE)</f>
        <v>Cassandra Brandow</v>
      </c>
      <c r="W231" s="4" t="str">
        <f>IFERROR(VLOOKUP(OrdersTable[[#This Row],[Order ID]],ReturnsTable[#All],2,FALSE),"No")</f>
        <v>No</v>
      </c>
      <c r="X231" s="4">
        <f>1/COUNTIF(OrdersTable[Order ID],OrdersTable[[#This Row],[Order ID]])</f>
        <v>0.5</v>
      </c>
      <c r="Y231" s="4">
        <f>1/COUNTIF(OrdersTable[Customer ID],OrdersTable[[#This Row],[Customer ID]])</f>
        <v>6.25E-2</v>
      </c>
    </row>
    <row r="232" spans="1:25" x14ac:dyDescent="0.3">
      <c r="A232" s="1">
        <v>231</v>
      </c>
      <c r="B232" t="s">
        <v>6331</v>
      </c>
      <c r="C232" s="7">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4" t="str">
        <f>VLOOKUP(OrdersTable[[#This Row],[Region]],PeopleTable[#All],2,FALSE)</f>
        <v>Cassandra Brandow</v>
      </c>
      <c r="W232" s="4" t="str">
        <f>IFERROR(VLOOKUP(OrdersTable[[#This Row],[Order ID]],ReturnsTable[#All],2,FALSE),"No")</f>
        <v>No</v>
      </c>
      <c r="X232" s="4">
        <f>1/COUNTIF(OrdersTable[Order ID],OrdersTable[[#This Row],[Order ID]])</f>
        <v>1</v>
      </c>
      <c r="Y232" s="4">
        <f>1/COUNTIF(OrdersTable[Customer ID],OrdersTable[[#This Row],[Customer ID]])</f>
        <v>0.04</v>
      </c>
    </row>
    <row r="233" spans="1:25" x14ac:dyDescent="0.3">
      <c r="A233" s="1">
        <v>232</v>
      </c>
      <c r="B233" t="s">
        <v>6332</v>
      </c>
      <c r="C233" s="7">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4" t="str">
        <f>VLOOKUP(OrdersTable[[#This Row],[Region]],PeopleTable[#All],2,FALSE)</f>
        <v>Cassandra Brandow</v>
      </c>
      <c r="W233" s="4" t="str">
        <f>IFERROR(VLOOKUP(OrdersTable[[#This Row],[Order ID]],ReturnsTable[#All],2,FALSE),"No")</f>
        <v>No</v>
      </c>
      <c r="X233" s="4">
        <f>1/COUNTIF(OrdersTable[Order ID],OrdersTable[[#This Row],[Order ID]])</f>
        <v>0.2</v>
      </c>
      <c r="Y233" s="4">
        <f>1/COUNTIF(OrdersTable[Customer ID],OrdersTable[[#This Row],[Customer ID]])</f>
        <v>7.1428571428571425E-2</v>
      </c>
    </row>
    <row r="234" spans="1:25" x14ac:dyDescent="0.3">
      <c r="A234" s="1">
        <v>233</v>
      </c>
      <c r="B234" t="s">
        <v>6332</v>
      </c>
      <c r="C234" s="7">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4" t="str">
        <f>VLOOKUP(OrdersTable[[#This Row],[Region]],PeopleTable[#All],2,FALSE)</f>
        <v>Cassandra Brandow</v>
      </c>
      <c r="W234" s="4" t="str">
        <f>IFERROR(VLOOKUP(OrdersTable[[#This Row],[Order ID]],ReturnsTable[#All],2,FALSE),"No")</f>
        <v>No</v>
      </c>
      <c r="X234" s="4">
        <f>1/COUNTIF(OrdersTable[Order ID],OrdersTable[[#This Row],[Order ID]])</f>
        <v>0.2</v>
      </c>
      <c r="Y234" s="4">
        <f>1/COUNTIF(OrdersTable[Customer ID],OrdersTable[[#This Row],[Customer ID]])</f>
        <v>7.1428571428571425E-2</v>
      </c>
    </row>
    <row r="235" spans="1:25" x14ac:dyDescent="0.3">
      <c r="A235" s="1">
        <v>234</v>
      </c>
      <c r="B235" t="s">
        <v>6332</v>
      </c>
      <c r="C235" s="7">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4" t="str">
        <f>VLOOKUP(OrdersTable[[#This Row],[Region]],PeopleTable[#All],2,FALSE)</f>
        <v>Cassandra Brandow</v>
      </c>
      <c r="W235" s="4" t="str">
        <f>IFERROR(VLOOKUP(OrdersTable[[#This Row],[Order ID]],ReturnsTable[#All],2,FALSE),"No")</f>
        <v>No</v>
      </c>
      <c r="X235" s="4">
        <f>1/COUNTIF(OrdersTable[Order ID],OrdersTable[[#This Row],[Order ID]])</f>
        <v>0.2</v>
      </c>
      <c r="Y235" s="4">
        <f>1/COUNTIF(OrdersTable[Customer ID],OrdersTable[[#This Row],[Customer ID]])</f>
        <v>7.1428571428571425E-2</v>
      </c>
    </row>
    <row r="236" spans="1:25" x14ac:dyDescent="0.3">
      <c r="A236" s="1">
        <v>235</v>
      </c>
      <c r="B236" t="s">
        <v>6332</v>
      </c>
      <c r="C236" s="7">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4" t="str">
        <f>VLOOKUP(OrdersTable[[#This Row],[Region]],PeopleTable[#All],2,FALSE)</f>
        <v>Cassandra Brandow</v>
      </c>
      <c r="W236" s="4" t="str">
        <f>IFERROR(VLOOKUP(OrdersTable[[#This Row],[Order ID]],ReturnsTable[#All],2,FALSE),"No")</f>
        <v>No</v>
      </c>
      <c r="X236" s="4">
        <f>1/COUNTIF(OrdersTable[Order ID],OrdersTable[[#This Row],[Order ID]])</f>
        <v>0.2</v>
      </c>
      <c r="Y236" s="4">
        <f>1/COUNTIF(OrdersTable[Customer ID],OrdersTable[[#This Row],[Customer ID]])</f>
        <v>7.1428571428571425E-2</v>
      </c>
    </row>
    <row r="237" spans="1:25" x14ac:dyDescent="0.3">
      <c r="A237" s="1">
        <v>236</v>
      </c>
      <c r="B237" t="s">
        <v>6332</v>
      </c>
      <c r="C237" s="7">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4" t="str">
        <f>VLOOKUP(OrdersTable[[#This Row],[Region]],PeopleTable[#All],2,FALSE)</f>
        <v>Cassandra Brandow</v>
      </c>
      <c r="W237" s="4" t="str">
        <f>IFERROR(VLOOKUP(OrdersTable[[#This Row],[Order ID]],ReturnsTable[#All],2,FALSE),"No")</f>
        <v>No</v>
      </c>
      <c r="X237" s="4">
        <f>1/COUNTIF(OrdersTable[Order ID],OrdersTable[[#This Row],[Order ID]])</f>
        <v>0.2</v>
      </c>
      <c r="Y237" s="4">
        <f>1/COUNTIF(OrdersTable[Customer ID],OrdersTable[[#This Row],[Customer ID]])</f>
        <v>7.1428571428571425E-2</v>
      </c>
    </row>
    <row r="238" spans="1:25" x14ac:dyDescent="0.3">
      <c r="A238" s="1">
        <v>237</v>
      </c>
      <c r="B238" t="s">
        <v>6333</v>
      </c>
      <c r="C238" s="7">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4" t="str">
        <f>VLOOKUP(OrdersTable[[#This Row],[Region]],PeopleTable[#All],2,FALSE)</f>
        <v>Anna Andreadi</v>
      </c>
      <c r="W238" s="4" t="str">
        <f>IFERROR(VLOOKUP(OrdersTable[[#This Row],[Order ID]],ReturnsTable[#All],2,FALSE),"No")</f>
        <v>No</v>
      </c>
      <c r="X238" s="4">
        <f>1/COUNTIF(OrdersTable[Order ID],OrdersTable[[#This Row],[Order ID]])</f>
        <v>1</v>
      </c>
      <c r="Y238" s="4">
        <f>1/COUNTIF(OrdersTable[Customer ID],OrdersTable[[#This Row],[Customer ID]])</f>
        <v>7.1428571428571425E-2</v>
      </c>
    </row>
    <row r="239" spans="1:25" x14ac:dyDescent="0.3">
      <c r="A239" s="1">
        <v>238</v>
      </c>
      <c r="B239" t="s">
        <v>6334</v>
      </c>
      <c r="C239" s="7">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4" t="str">
        <f>VLOOKUP(OrdersTable[[#This Row],[Region]],PeopleTable[#All],2,FALSE)</f>
        <v>Kelly Williams</v>
      </c>
      <c r="W239" s="4" t="str">
        <f>IFERROR(VLOOKUP(OrdersTable[[#This Row],[Order ID]],ReturnsTable[#All],2,FALSE),"No")</f>
        <v>No</v>
      </c>
      <c r="X239" s="4">
        <f>1/COUNTIF(OrdersTable[Order ID],OrdersTable[[#This Row],[Order ID]])</f>
        <v>0.14285714285714285</v>
      </c>
      <c r="Y239" s="4">
        <f>1/COUNTIF(OrdersTable[Customer ID],OrdersTable[[#This Row],[Customer ID]])</f>
        <v>3.4482758620689655E-2</v>
      </c>
    </row>
    <row r="240" spans="1:25" x14ac:dyDescent="0.3">
      <c r="A240" s="1">
        <v>239</v>
      </c>
      <c r="B240" t="s">
        <v>6334</v>
      </c>
      <c r="C240" s="7">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4" t="str">
        <f>VLOOKUP(OrdersTable[[#This Row],[Region]],PeopleTable[#All],2,FALSE)</f>
        <v>Kelly Williams</v>
      </c>
      <c r="W240" s="4" t="str">
        <f>IFERROR(VLOOKUP(OrdersTable[[#This Row],[Order ID]],ReturnsTable[#All],2,FALSE),"No")</f>
        <v>No</v>
      </c>
      <c r="X240" s="4">
        <f>1/COUNTIF(OrdersTable[Order ID],OrdersTable[[#This Row],[Order ID]])</f>
        <v>0.14285714285714285</v>
      </c>
      <c r="Y240" s="4">
        <f>1/COUNTIF(OrdersTable[Customer ID],OrdersTable[[#This Row],[Customer ID]])</f>
        <v>3.4482758620689655E-2</v>
      </c>
    </row>
    <row r="241" spans="1:25" x14ac:dyDescent="0.3">
      <c r="A241" s="1">
        <v>240</v>
      </c>
      <c r="B241" t="s">
        <v>6334</v>
      </c>
      <c r="C241" s="7">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4" t="str">
        <f>VLOOKUP(OrdersTable[[#This Row],[Region]],PeopleTable[#All],2,FALSE)</f>
        <v>Kelly Williams</v>
      </c>
      <c r="W241" s="4" t="str">
        <f>IFERROR(VLOOKUP(OrdersTable[[#This Row],[Order ID]],ReturnsTable[#All],2,FALSE),"No")</f>
        <v>No</v>
      </c>
      <c r="X241" s="4">
        <f>1/COUNTIF(OrdersTable[Order ID],OrdersTable[[#This Row],[Order ID]])</f>
        <v>0.14285714285714285</v>
      </c>
      <c r="Y241" s="4">
        <f>1/COUNTIF(OrdersTable[Customer ID],OrdersTable[[#This Row],[Customer ID]])</f>
        <v>3.4482758620689655E-2</v>
      </c>
    </row>
    <row r="242" spans="1:25" x14ac:dyDescent="0.3">
      <c r="A242" s="1">
        <v>241</v>
      </c>
      <c r="B242" t="s">
        <v>6334</v>
      </c>
      <c r="C242" s="7">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4" t="str">
        <f>VLOOKUP(OrdersTable[[#This Row],[Region]],PeopleTable[#All],2,FALSE)</f>
        <v>Kelly Williams</v>
      </c>
      <c r="W242" s="4" t="str">
        <f>IFERROR(VLOOKUP(OrdersTable[[#This Row],[Order ID]],ReturnsTable[#All],2,FALSE),"No")</f>
        <v>No</v>
      </c>
      <c r="X242" s="4">
        <f>1/COUNTIF(OrdersTable[Order ID],OrdersTable[[#This Row],[Order ID]])</f>
        <v>0.14285714285714285</v>
      </c>
      <c r="Y242" s="4">
        <f>1/COUNTIF(OrdersTable[Customer ID],OrdersTable[[#This Row],[Customer ID]])</f>
        <v>3.4482758620689655E-2</v>
      </c>
    </row>
    <row r="243" spans="1:25" x14ac:dyDescent="0.3">
      <c r="A243" s="1">
        <v>242</v>
      </c>
      <c r="B243" t="s">
        <v>6334</v>
      </c>
      <c r="C243" s="7">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4" t="str">
        <f>VLOOKUP(OrdersTable[[#This Row],[Region]],PeopleTable[#All],2,FALSE)</f>
        <v>Kelly Williams</v>
      </c>
      <c r="W243" s="4" t="str">
        <f>IFERROR(VLOOKUP(OrdersTable[[#This Row],[Order ID]],ReturnsTable[#All],2,FALSE),"No")</f>
        <v>No</v>
      </c>
      <c r="X243" s="4">
        <f>1/COUNTIF(OrdersTable[Order ID],OrdersTable[[#This Row],[Order ID]])</f>
        <v>0.14285714285714285</v>
      </c>
      <c r="Y243" s="4">
        <f>1/COUNTIF(OrdersTable[Customer ID],OrdersTable[[#This Row],[Customer ID]])</f>
        <v>3.4482758620689655E-2</v>
      </c>
    </row>
    <row r="244" spans="1:25" x14ac:dyDescent="0.3">
      <c r="A244" s="1">
        <v>243</v>
      </c>
      <c r="B244" t="s">
        <v>6334</v>
      </c>
      <c r="C244" s="7">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4" t="str">
        <f>VLOOKUP(OrdersTable[[#This Row],[Region]],PeopleTable[#All],2,FALSE)</f>
        <v>Kelly Williams</v>
      </c>
      <c r="W244" s="4" t="str">
        <f>IFERROR(VLOOKUP(OrdersTable[[#This Row],[Order ID]],ReturnsTable[#All],2,FALSE),"No")</f>
        <v>No</v>
      </c>
      <c r="X244" s="4">
        <f>1/COUNTIF(OrdersTable[Order ID],OrdersTable[[#This Row],[Order ID]])</f>
        <v>0.14285714285714285</v>
      </c>
      <c r="Y244" s="4">
        <f>1/COUNTIF(OrdersTable[Customer ID],OrdersTable[[#This Row],[Customer ID]])</f>
        <v>3.4482758620689655E-2</v>
      </c>
    </row>
    <row r="245" spans="1:25" x14ac:dyDescent="0.3">
      <c r="A245" s="1">
        <v>244</v>
      </c>
      <c r="B245" t="s">
        <v>6334</v>
      </c>
      <c r="C245" s="7">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4" t="str">
        <f>VLOOKUP(OrdersTable[[#This Row],[Region]],PeopleTable[#All],2,FALSE)</f>
        <v>Kelly Williams</v>
      </c>
      <c r="W245" s="4" t="str">
        <f>IFERROR(VLOOKUP(OrdersTable[[#This Row],[Order ID]],ReturnsTable[#All],2,FALSE),"No")</f>
        <v>No</v>
      </c>
      <c r="X245" s="4">
        <f>1/COUNTIF(OrdersTable[Order ID],OrdersTable[[#This Row],[Order ID]])</f>
        <v>0.14285714285714285</v>
      </c>
      <c r="Y245" s="4">
        <f>1/COUNTIF(OrdersTable[Customer ID],OrdersTable[[#This Row],[Customer ID]])</f>
        <v>3.4482758620689655E-2</v>
      </c>
    </row>
    <row r="246" spans="1:25" x14ac:dyDescent="0.3">
      <c r="A246" s="1">
        <v>245</v>
      </c>
      <c r="B246" t="s">
        <v>6335</v>
      </c>
      <c r="C246" s="7">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4" t="str">
        <f>VLOOKUP(OrdersTable[[#This Row],[Region]],PeopleTable[#All],2,FALSE)</f>
        <v>Kelly Williams</v>
      </c>
      <c r="W246" s="4" t="str">
        <f>IFERROR(VLOOKUP(OrdersTable[[#This Row],[Order ID]],ReturnsTable[#All],2,FALSE),"No")</f>
        <v>No</v>
      </c>
      <c r="X246" s="4">
        <f>1/COUNTIF(OrdersTable[Order ID],OrdersTable[[#This Row],[Order ID]])</f>
        <v>0.2</v>
      </c>
      <c r="Y246" s="4">
        <f>1/COUNTIF(OrdersTable[Customer ID],OrdersTable[[#This Row],[Customer ID]])</f>
        <v>9.0909090909090912E-2</v>
      </c>
    </row>
    <row r="247" spans="1:25" x14ac:dyDescent="0.3">
      <c r="A247" s="1">
        <v>246</v>
      </c>
      <c r="B247" t="s">
        <v>6335</v>
      </c>
      <c r="C247" s="7">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4" t="str">
        <f>VLOOKUP(OrdersTable[[#This Row],[Region]],PeopleTable[#All],2,FALSE)</f>
        <v>Kelly Williams</v>
      </c>
      <c r="W247" s="4" t="str">
        <f>IFERROR(VLOOKUP(OrdersTable[[#This Row],[Order ID]],ReturnsTable[#All],2,FALSE),"No")</f>
        <v>No</v>
      </c>
      <c r="X247" s="4">
        <f>1/COUNTIF(OrdersTable[Order ID],OrdersTable[[#This Row],[Order ID]])</f>
        <v>0.2</v>
      </c>
      <c r="Y247" s="4">
        <f>1/COUNTIF(OrdersTable[Customer ID],OrdersTable[[#This Row],[Customer ID]])</f>
        <v>9.0909090909090912E-2</v>
      </c>
    </row>
    <row r="248" spans="1:25" x14ac:dyDescent="0.3">
      <c r="A248" s="1">
        <v>247</v>
      </c>
      <c r="B248" t="s">
        <v>6335</v>
      </c>
      <c r="C248" s="7">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4" t="str">
        <f>VLOOKUP(OrdersTable[[#This Row],[Region]],PeopleTable[#All],2,FALSE)</f>
        <v>Kelly Williams</v>
      </c>
      <c r="W248" s="4" t="str">
        <f>IFERROR(VLOOKUP(OrdersTable[[#This Row],[Order ID]],ReturnsTable[#All],2,FALSE),"No")</f>
        <v>No</v>
      </c>
      <c r="X248" s="4">
        <f>1/COUNTIF(OrdersTable[Order ID],OrdersTable[[#This Row],[Order ID]])</f>
        <v>0.2</v>
      </c>
      <c r="Y248" s="4">
        <f>1/COUNTIF(OrdersTable[Customer ID],OrdersTable[[#This Row],[Customer ID]])</f>
        <v>9.0909090909090912E-2</v>
      </c>
    </row>
    <row r="249" spans="1:25" x14ac:dyDescent="0.3">
      <c r="A249" s="1">
        <v>248</v>
      </c>
      <c r="B249" t="s">
        <v>6335</v>
      </c>
      <c r="C249" s="7">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4" t="str">
        <f>VLOOKUP(OrdersTable[[#This Row],[Region]],PeopleTable[#All],2,FALSE)</f>
        <v>Kelly Williams</v>
      </c>
      <c r="W249" s="4" t="str">
        <f>IFERROR(VLOOKUP(OrdersTable[[#This Row],[Order ID]],ReturnsTable[#All],2,FALSE),"No")</f>
        <v>No</v>
      </c>
      <c r="X249" s="4">
        <f>1/COUNTIF(OrdersTable[Order ID],OrdersTable[[#This Row],[Order ID]])</f>
        <v>0.2</v>
      </c>
      <c r="Y249" s="4">
        <f>1/COUNTIF(OrdersTable[Customer ID],OrdersTable[[#This Row],[Customer ID]])</f>
        <v>9.0909090909090912E-2</v>
      </c>
    </row>
    <row r="250" spans="1:25" x14ac:dyDescent="0.3">
      <c r="A250" s="1">
        <v>249</v>
      </c>
      <c r="B250" t="s">
        <v>6335</v>
      </c>
      <c r="C250" s="7">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4" t="str">
        <f>VLOOKUP(OrdersTable[[#This Row],[Region]],PeopleTable[#All],2,FALSE)</f>
        <v>Kelly Williams</v>
      </c>
      <c r="W250" s="4" t="str">
        <f>IFERROR(VLOOKUP(OrdersTable[[#This Row],[Order ID]],ReturnsTable[#All],2,FALSE),"No")</f>
        <v>No</v>
      </c>
      <c r="X250" s="4">
        <f>1/COUNTIF(OrdersTable[Order ID],OrdersTable[[#This Row],[Order ID]])</f>
        <v>0.2</v>
      </c>
      <c r="Y250" s="4">
        <f>1/COUNTIF(OrdersTable[Customer ID],OrdersTable[[#This Row],[Customer ID]])</f>
        <v>9.0909090909090912E-2</v>
      </c>
    </row>
    <row r="251" spans="1:25" x14ac:dyDescent="0.3">
      <c r="A251" s="1">
        <v>250</v>
      </c>
      <c r="B251" t="s">
        <v>6336</v>
      </c>
      <c r="C251" s="7">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4" t="str">
        <f>VLOOKUP(OrdersTable[[#This Row],[Region]],PeopleTable[#All],2,FALSE)</f>
        <v>Anna Andreadi</v>
      </c>
      <c r="W251" s="4" t="str">
        <f>IFERROR(VLOOKUP(OrdersTable[[#This Row],[Order ID]],ReturnsTable[#All],2,FALSE),"No")</f>
        <v>No</v>
      </c>
      <c r="X251" s="4">
        <f>1/COUNTIF(OrdersTable[Order ID],OrdersTable[[#This Row],[Order ID]])</f>
        <v>1</v>
      </c>
      <c r="Y251" s="4">
        <f>1/COUNTIF(OrdersTable[Customer ID],OrdersTable[[#This Row],[Customer ID]])</f>
        <v>5.2631578947368418E-2</v>
      </c>
    </row>
    <row r="252" spans="1:25" x14ac:dyDescent="0.3">
      <c r="A252" s="1">
        <v>251</v>
      </c>
      <c r="B252" t="s">
        <v>6337</v>
      </c>
      <c r="C252" s="7">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4" t="str">
        <f>VLOOKUP(OrdersTable[[#This Row],[Region]],PeopleTable[#All],2,FALSE)</f>
        <v>Anna Andreadi</v>
      </c>
      <c r="W252" s="4" t="str">
        <f>IFERROR(VLOOKUP(OrdersTable[[#This Row],[Order ID]],ReturnsTable[#All],2,FALSE),"No")</f>
        <v>No</v>
      </c>
      <c r="X252" s="4">
        <f>1/COUNTIF(OrdersTable[Order ID],OrdersTable[[#This Row],[Order ID]])</f>
        <v>0.5</v>
      </c>
      <c r="Y252" s="4">
        <f>1/COUNTIF(OrdersTable[Customer ID],OrdersTable[[#This Row],[Customer ID]])</f>
        <v>0.2</v>
      </c>
    </row>
    <row r="253" spans="1:25" x14ac:dyDescent="0.3">
      <c r="A253" s="1">
        <v>252</v>
      </c>
      <c r="B253" t="s">
        <v>6337</v>
      </c>
      <c r="C253" s="7">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4" t="str">
        <f>VLOOKUP(OrdersTable[[#This Row],[Region]],PeopleTable[#All],2,FALSE)</f>
        <v>Anna Andreadi</v>
      </c>
      <c r="W253" s="4" t="str">
        <f>IFERROR(VLOOKUP(OrdersTable[[#This Row],[Order ID]],ReturnsTable[#All],2,FALSE),"No")</f>
        <v>No</v>
      </c>
      <c r="X253" s="4">
        <f>1/COUNTIF(OrdersTable[Order ID],OrdersTable[[#This Row],[Order ID]])</f>
        <v>0.5</v>
      </c>
      <c r="Y253" s="4">
        <f>1/COUNTIF(OrdersTable[Customer ID],OrdersTable[[#This Row],[Customer ID]])</f>
        <v>0.2</v>
      </c>
    </row>
    <row r="254" spans="1:25" x14ac:dyDescent="0.3">
      <c r="A254" s="1">
        <v>253</v>
      </c>
      <c r="B254" t="s">
        <v>6338</v>
      </c>
      <c r="C254" s="7">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4" t="str">
        <f>VLOOKUP(OrdersTable[[#This Row],[Region]],PeopleTable[#All],2,FALSE)</f>
        <v>Chuck Magee</v>
      </c>
      <c r="W254" s="4" t="str">
        <f>IFERROR(VLOOKUP(OrdersTable[[#This Row],[Order ID]],ReturnsTable[#All],2,FALSE),"No")</f>
        <v>No</v>
      </c>
      <c r="X254" s="4">
        <f>1/COUNTIF(OrdersTable[Order ID],OrdersTable[[#This Row],[Order ID]])</f>
        <v>0.5</v>
      </c>
      <c r="Y254" s="4">
        <f>1/COUNTIF(OrdersTable[Customer ID],OrdersTable[[#This Row],[Customer ID]])</f>
        <v>5.8823529411764705E-2</v>
      </c>
    </row>
    <row r="255" spans="1:25" x14ac:dyDescent="0.3">
      <c r="A255" s="1">
        <v>254</v>
      </c>
      <c r="B255" t="s">
        <v>6338</v>
      </c>
      <c r="C255" s="7">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4" t="str">
        <f>VLOOKUP(OrdersTable[[#This Row],[Region]],PeopleTable[#All],2,FALSE)</f>
        <v>Chuck Magee</v>
      </c>
      <c r="W255" s="4" t="str">
        <f>IFERROR(VLOOKUP(OrdersTable[[#This Row],[Order ID]],ReturnsTable[#All],2,FALSE),"No")</f>
        <v>No</v>
      </c>
      <c r="X255" s="4">
        <f>1/COUNTIF(OrdersTable[Order ID],OrdersTable[[#This Row],[Order ID]])</f>
        <v>0.5</v>
      </c>
      <c r="Y255" s="4">
        <f>1/COUNTIF(OrdersTable[Customer ID],OrdersTable[[#This Row],[Customer ID]])</f>
        <v>5.8823529411764705E-2</v>
      </c>
    </row>
    <row r="256" spans="1:25" x14ac:dyDescent="0.3">
      <c r="A256" s="1">
        <v>255</v>
      </c>
      <c r="B256" t="s">
        <v>6339</v>
      </c>
      <c r="C256" s="7">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4" t="str">
        <f>VLOOKUP(OrdersTable[[#This Row],[Region]],PeopleTable[#All],2,FALSE)</f>
        <v>Kelly Williams</v>
      </c>
      <c r="W256" s="4" t="str">
        <f>IFERROR(VLOOKUP(OrdersTable[[#This Row],[Order ID]],ReturnsTable[#All],2,FALSE),"No")</f>
        <v>No</v>
      </c>
      <c r="X256" s="4">
        <f>1/COUNTIF(OrdersTable[Order ID],OrdersTable[[#This Row],[Order ID]])</f>
        <v>0.25</v>
      </c>
      <c r="Y256" s="4">
        <f>1/COUNTIF(OrdersTable[Customer ID],OrdersTable[[#This Row],[Customer ID]])</f>
        <v>4.1666666666666664E-2</v>
      </c>
    </row>
    <row r="257" spans="1:25" x14ac:dyDescent="0.3">
      <c r="A257" s="1">
        <v>256</v>
      </c>
      <c r="B257" t="s">
        <v>6339</v>
      </c>
      <c r="C257" s="7">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4" t="str">
        <f>VLOOKUP(OrdersTable[[#This Row],[Region]],PeopleTable[#All],2,FALSE)</f>
        <v>Kelly Williams</v>
      </c>
      <c r="W257" s="4" t="str">
        <f>IFERROR(VLOOKUP(OrdersTable[[#This Row],[Order ID]],ReturnsTable[#All],2,FALSE),"No")</f>
        <v>No</v>
      </c>
      <c r="X257" s="4">
        <f>1/COUNTIF(OrdersTable[Order ID],OrdersTable[[#This Row],[Order ID]])</f>
        <v>0.25</v>
      </c>
      <c r="Y257" s="4">
        <f>1/COUNTIF(OrdersTable[Customer ID],OrdersTable[[#This Row],[Customer ID]])</f>
        <v>4.1666666666666664E-2</v>
      </c>
    </row>
    <row r="258" spans="1:25" x14ac:dyDescent="0.3">
      <c r="A258" s="1">
        <v>257</v>
      </c>
      <c r="B258" t="s">
        <v>6339</v>
      </c>
      <c r="C258" s="7">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4" t="str">
        <f>VLOOKUP(OrdersTable[[#This Row],[Region]],PeopleTable[#All],2,FALSE)</f>
        <v>Kelly Williams</v>
      </c>
      <c r="W258" s="4" t="str">
        <f>IFERROR(VLOOKUP(OrdersTable[[#This Row],[Order ID]],ReturnsTable[#All],2,FALSE),"No")</f>
        <v>No</v>
      </c>
      <c r="X258" s="4">
        <f>1/COUNTIF(OrdersTable[Order ID],OrdersTable[[#This Row],[Order ID]])</f>
        <v>0.25</v>
      </c>
      <c r="Y258" s="4">
        <f>1/COUNTIF(OrdersTable[Customer ID],OrdersTable[[#This Row],[Customer ID]])</f>
        <v>4.1666666666666664E-2</v>
      </c>
    </row>
    <row r="259" spans="1:25" x14ac:dyDescent="0.3">
      <c r="A259" s="1">
        <v>258</v>
      </c>
      <c r="B259" t="s">
        <v>6339</v>
      </c>
      <c r="C259" s="7">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4" t="str">
        <f>VLOOKUP(OrdersTable[[#This Row],[Region]],PeopleTable[#All],2,FALSE)</f>
        <v>Kelly Williams</v>
      </c>
      <c r="W259" s="4" t="str">
        <f>IFERROR(VLOOKUP(OrdersTable[[#This Row],[Order ID]],ReturnsTable[#All],2,FALSE),"No")</f>
        <v>No</v>
      </c>
      <c r="X259" s="4">
        <f>1/COUNTIF(OrdersTable[Order ID],OrdersTable[[#This Row],[Order ID]])</f>
        <v>0.25</v>
      </c>
      <c r="Y259" s="4">
        <f>1/COUNTIF(OrdersTable[Customer ID],OrdersTable[[#This Row],[Customer ID]])</f>
        <v>4.1666666666666664E-2</v>
      </c>
    </row>
    <row r="260" spans="1:25" x14ac:dyDescent="0.3">
      <c r="A260" s="1">
        <v>259</v>
      </c>
      <c r="B260" t="s">
        <v>6340</v>
      </c>
      <c r="C260" s="7">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4" t="str">
        <f>VLOOKUP(OrdersTable[[#This Row],[Region]],PeopleTable[#All],2,FALSE)</f>
        <v>Chuck Magee</v>
      </c>
      <c r="W260" s="4" t="str">
        <f>IFERROR(VLOOKUP(OrdersTable[[#This Row],[Order ID]],ReturnsTable[#All],2,FALSE),"No")</f>
        <v>No</v>
      </c>
      <c r="X260" s="4">
        <f>1/COUNTIF(OrdersTable[Order ID],OrdersTable[[#This Row],[Order ID]])</f>
        <v>0.33333333333333331</v>
      </c>
      <c r="Y260" s="4">
        <f>1/COUNTIF(OrdersTable[Customer ID],OrdersTable[[#This Row],[Customer ID]])</f>
        <v>7.1428571428571425E-2</v>
      </c>
    </row>
    <row r="261" spans="1:25" x14ac:dyDescent="0.3">
      <c r="A261" s="1">
        <v>260</v>
      </c>
      <c r="B261" t="s">
        <v>6340</v>
      </c>
      <c r="C261" s="7">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4" t="str">
        <f>VLOOKUP(OrdersTable[[#This Row],[Region]],PeopleTable[#All],2,FALSE)</f>
        <v>Chuck Magee</v>
      </c>
      <c r="W261" s="4" t="str">
        <f>IFERROR(VLOOKUP(OrdersTable[[#This Row],[Order ID]],ReturnsTable[#All],2,FALSE),"No")</f>
        <v>No</v>
      </c>
      <c r="X261" s="4">
        <f>1/COUNTIF(OrdersTable[Order ID],OrdersTable[[#This Row],[Order ID]])</f>
        <v>0.33333333333333331</v>
      </c>
      <c r="Y261" s="4">
        <f>1/COUNTIF(OrdersTable[Customer ID],OrdersTable[[#This Row],[Customer ID]])</f>
        <v>7.1428571428571425E-2</v>
      </c>
    </row>
    <row r="262" spans="1:25" x14ac:dyDescent="0.3">
      <c r="A262" s="1">
        <v>261</v>
      </c>
      <c r="B262" t="s">
        <v>6340</v>
      </c>
      <c r="C262" s="7">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4" t="str">
        <f>VLOOKUP(OrdersTable[[#This Row],[Region]],PeopleTable[#All],2,FALSE)</f>
        <v>Chuck Magee</v>
      </c>
      <c r="W262" s="4" t="str">
        <f>IFERROR(VLOOKUP(OrdersTable[[#This Row],[Order ID]],ReturnsTable[#All],2,FALSE),"No")</f>
        <v>No</v>
      </c>
      <c r="X262" s="4">
        <f>1/COUNTIF(OrdersTable[Order ID],OrdersTable[[#This Row],[Order ID]])</f>
        <v>0.33333333333333331</v>
      </c>
      <c r="Y262" s="4">
        <f>1/COUNTIF(OrdersTable[Customer ID],OrdersTable[[#This Row],[Customer ID]])</f>
        <v>7.1428571428571425E-2</v>
      </c>
    </row>
    <row r="263" spans="1:25" x14ac:dyDescent="0.3">
      <c r="A263" s="1">
        <v>262</v>
      </c>
      <c r="B263" t="s">
        <v>6341</v>
      </c>
      <c r="C263" s="7">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4" t="str">
        <f>VLOOKUP(OrdersTable[[#This Row],[Region]],PeopleTable[#All],2,FALSE)</f>
        <v>Kelly Williams</v>
      </c>
      <c r="W263" s="4" t="str">
        <f>IFERROR(VLOOKUP(OrdersTable[[#This Row],[Order ID]],ReturnsTable[#All],2,FALSE),"No")</f>
        <v>No</v>
      </c>
      <c r="X263" s="4">
        <f>1/COUNTIF(OrdersTable[Order ID],OrdersTable[[#This Row],[Order ID]])</f>
        <v>1</v>
      </c>
      <c r="Y263" s="4">
        <f>1/COUNTIF(OrdersTable[Customer ID],OrdersTable[[#This Row],[Customer ID]])</f>
        <v>0.16666666666666666</v>
      </c>
    </row>
    <row r="264" spans="1:25" x14ac:dyDescent="0.3">
      <c r="A264" s="1">
        <v>263</v>
      </c>
      <c r="B264" t="s">
        <v>6342</v>
      </c>
      <c r="C264" s="7">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4" t="str">
        <f>VLOOKUP(OrdersTable[[#This Row],[Region]],PeopleTable[#All],2,FALSE)</f>
        <v>Kelly Williams</v>
      </c>
      <c r="W264" s="4" t="str">
        <f>IFERROR(VLOOKUP(OrdersTable[[#This Row],[Order ID]],ReturnsTable[#All],2,FALSE),"No")</f>
        <v>No</v>
      </c>
      <c r="X264" s="4">
        <f>1/COUNTIF(OrdersTable[Order ID],OrdersTable[[#This Row],[Order ID]])</f>
        <v>0.5</v>
      </c>
      <c r="Y264" s="4">
        <f>1/COUNTIF(OrdersTable[Customer ID],OrdersTable[[#This Row],[Customer ID]])</f>
        <v>5.8823529411764705E-2</v>
      </c>
    </row>
    <row r="265" spans="1:25" x14ac:dyDescent="0.3">
      <c r="A265" s="1">
        <v>264</v>
      </c>
      <c r="B265" t="s">
        <v>6342</v>
      </c>
      <c r="C265" s="7">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4" t="str">
        <f>VLOOKUP(OrdersTable[[#This Row],[Region]],PeopleTable[#All],2,FALSE)</f>
        <v>Kelly Williams</v>
      </c>
      <c r="W265" s="4" t="str">
        <f>IFERROR(VLOOKUP(OrdersTable[[#This Row],[Order ID]],ReturnsTable[#All],2,FALSE),"No")</f>
        <v>No</v>
      </c>
      <c r="X265" s="4">
        <f>1/COUNTIF(OrdersTable[Order ID],OrdersTable[[#This Row],[Order ID]])</f>
        <v>0.5</v>
      </c>
      <c r="Y265" s="4">
        <f>1/COUNTIF(OrdersTable[Customer ID],OrdersTable[[#This Row],[Customer ID]])</f>
        <v>5.8823529411764705E-2</v>
      </c>
    </row>
    <row r="266" spans="1:25" x14ac:dyDescent="0.3">
      <c r="A266" s="1">
        <v>265</v>
      </c>
      <c r="B266" t="s">
        <v>6343</v>
      </c>
      <c r="C266" s="7">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4" t="str">
        <f>VLOOKUP(OrdersTable[[#This Row],[Region]],PeopleTable[#All],2,FALSE)</f>
        <v>Kelly Williams</v>
      </c>
      <c r="W266" s="4" t="str">
        <f>IFERROR(VLOOKUP(OrdersTable[[#This Row],[Order ID]],ReturnsTable[#All],2,FALSE),"No")</f>
        <v>No</v>
      </c>
      <c r="X266" s="4">
        <f>1/COUNTIF(OrdersTable[Order ID],OrdersTable[[#This Row],[Order ID]])</f>
        <v>1</v>
      </c>
      <c r="Y266" s="4">
        <f>1/COUNTIF(OrdersTable[Customer ID],OrdersTable[[#This Row],[Customer ID]])</f>
        <v>0.1</v>
      </c>
    </row>
    <row r="267" spans="1:25" x14ac:dyDescent="0.3">
      <c r="A267" s="1">
        <v>266</v>
      </c>
      <c r="B267" t="s">
        <v>6344</v>
      </c>
      <c r="C267" s="7">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4" t="str">
        <f>VLOOKUP(OrdersTable[[#This Row],[Region]],PeopleTable[#All],2,FALSE)</f>
        <v>Anna Andreadi</v>
      </c>
      <c r="W267" s="4" t="str">
        <f>IFERROR(VLOOKUP(OrdersTable[[#This Row],[Order ID]],ReturnsTable[#All],2,FALSE),"No")</f>
        <v>No</v>
      </c>
      <c r="X267" s="4">
        <f>1/COUNTIF(OrdersTable[Order ID],OrdersTable[[#This Row],[Order ID]])</f>
        <v>1</v>
      </c>
      <c r="Y267" s="4">
        <f>1/COUNTIF(OrdersTable[Customer ID],OrdersTable[[#This Row],[Customer ID]])</f>
        <v>7.6923076923076927E-2</v>
      </c>
    </row>
    <row r="268" spans="1:25" x14ac:dyDescent="0.3">
      <c r="A268" s="1">
        <v>267</v>
      </c>
      <c r="B268" t="s">
        <v>6345</v>
      </c>
      <c r="C268" s="7">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4" t="str">
        <f>VLOOKUP(OrdersTable[[#This Row],[Region]],PeopleTable[#All],2,FALSE)</f>
        <v>Cassandra Brandow</v>
      </c>
      <c r="W268" s="4" t="str">
        <f>IFERROR(VLOOKUP(OrdersTable[[#This Row],[Order ID]],ReturnsTable[#All],2,FALSE),"No")</f>
        <v>No</v>
      </c>
      <c r="X268" s="4">
        <f>1/COUNTIF(OrdersTable[Order ID],OrdersTable[[#This Row],[Order ID]])</f>
        <v>1</v>
      </c>
      <c r="Y268" s="4">
        <f>1/COUNTIF(OrdersTable[Customer ID],OrdersTable[[#This Row],[Customer ID]])</f>
        <v>5.2631578947368418E-2</v>
      </c>
    </row>
    <row r="269" spans="1:25" x14ac:dyDescent="0.3">
      <c r="A269" s="1">
        <v>268</v>
      </c>
      <c r="B269" t="s">
        <v>6346</v>
      </c>
      <c r="C269" s="7">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4" t="str">
        <f>VLOOKUP(OrdersTable[[#This Row],[Region]],PeopleTable[#All],2,FALSE)</f>
        <v>Chuck Magee</v>
      </c>
      <c r="W269" s="4" t="str">
        <f>IFERROR(VLOOKUP(OrdersTable[[#This Row],[Order ID]],ReturnsTable[#All],2,FALSE),"No")</f>
        <v>No</v>
      </c>
      <c r="X269" s="4">
        <f>1/COUNTIF(OrdersTable[Order ID],OrdersTable[[#This Row],[Order ID]])</f>
        <v>1</v>
      </c>
      <c r="Y269" s="4">
        <f>1/COUNTIF(OrdersTable[Customer ID],OrdersTable[[#This Row],[Customer ID]])</f>
        <v>5.8823529411764705E-2</v>
      </c>
    </row>
    <row r="270" spans="1:25" x14ac:dyDescent="0.3">
      <c r="A270" s="1">
        <v>269</v>
      </c>
      <c r="B270" t="s">
        <v>6347</v>
      </c>
      <c r="C270" s="7">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4" t="str">
        <f>VLOOKUP(OrdersTable[[#This Row],[Region]],PeopleTable[#All],2,FALSE)</f>
        <v>Chuck Magee</v>
      </c>
      <c r="W270" s="4" t="str">
        <f>IFERROR(VLOOKUP(OrdersTable[[#This Row],[Order ID]],ReturnsTable[#All],2,FALSE),"No")</f>
        <v>No</v>
      </c>
      <c r="X270" s="4">
        <f>1/COUNTIF(OrdersTable[Order ID],OrdersTable[[#This Row],[Order ID]])</f>
        <v>0.5</v>
      </c>
      <c r="Y270" s="4">
        <f>1/COUNTIF(OrdersTable[Customer ID],OrdersTable[[#This Row],[Customer ID]])</f>
        <v>9.0909090909090912E-2</v>
      </c>
    </row>
    <row r="271" spans="1:25" x14ac:dyDescent="0.3">
      <c r="A271" s="1">
        <v>270</v>
      </c>
      <c r="B271" t="s">
        <v>6347</v>
      </c>
      <c r="C271" s="7">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4" t="str">
        <f>VLOOKUP(OrdersTable[[#This Row],[Region]],PeopleTable[#All],2,FALSE)</f>
        <v>Chuck Magee</v>
      </c>
      <c r="W271" s="4" t="str">
        <f>IFERROR(VLOOKUP(OrdersTable[[#This Row],[Order ID]],ReturnsTable[#All],2,FALSE),"No")</f>
        <v>No</v>
      </c>
      <c r="X271" s="4">
        <f>1/COUNTIF(OrdersTable[Order ID],OrdersTable[[#This Row],[Order ID]])</f>
        <v>0.5</v>
      </c>
      <c r="Y271" s="4">
        <f>1/COUNTIF(OrdersTable[Customer ID],OrdersTable[[#This Row],[Customer ID]])</f>
        <v>9.0909090909090912E-2</v>
      </c>
    </row>
    <row r="272" spans="1:25" x14ac:dyDescent="0.3">
      <c r="A272" s="1">
        <v>271</v>
      </c>
      <c r="B272" t="s">
        <v>6348</v>
      </c>
      <c r="C272" s="7">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4" t="str">
        <f>VLOOKUP(OrdersTable[[#This Row],[Region]],PeopleTable[#All],2,FALSE)</f>
        <v>Anna Andreadi</v>
      </c>
      <c r="W272" s="4" t="str">
        <f>IFERROR(VLOOKUP(OrdersTable[[#This Row],[Order ID]],ReturnsTable[#All],2,FALSE),"No")</f>
        <v>No</v>
      </c>
      <c r="X272" s="4">
        <f>1/COUNTIF(OrdersTable[Order ID],OrdersTable[[#This Row],[Order ID]])</f>
        <v>1</v>
      </c>
      <c r="Y272" s="4">
        <f>1/COUNTIF(OrdersTable[Customer ID],OrdersTable[[#This Row],[Customer ID]])</f>
        <v>6.6666666666666666E-2</v>
      </c>
    </row>
    <row r="273" spans="1:25" x14ac:dyDescent="0.3">
      <c r="A273" s="1">
        <v>272</v>
      </c>
      <c r="B273" t="s">
        <v>6349</v>
      </c>
      <c r="C273" s="7">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4" t="str">
        <f>VLOOKUP(OrdersTable[[#This Row],[Region]],PeopleTable[#All],2,FALSE)</f>
        <v>Anna Andreadi</v>
      </c>
      <c r="W273" s="4" t="str">
        <f>IFERROR(VLOOKUP(OrdersTable[[#This Row],[Order ID]],ReturnsTable[#All],2,FALSE),"No")</f>
        <v>No</v>
      </c>
      <c r="X273" s="4">
        <f>1/COUNTIF(OrdersTable[Order ID],OrdersTable[[#This Row],[Order ID]])</f>
        <v>0.33333333333333331</v>
      </c>
      <c r="Y273" s="4">
        <f>1/COUNTIF(OrdersTable[Customer ID],OrdersTable[[#This Row],[Customer ID]])</f>
        <v>5.5555555555555552E-2</v>
      </c>
    </row>
    <row r="274" spans="1:25" x14ac:dyDescent="0.3">
      <c r="A274" s="1">
        <v>273</v>
      </c>
      <c r="B274" t="s">
        <v>6349</v>
      </c>
      <c r="C274" s="7">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4" t="str">
        <f>VLOOKUP(OrdersTable[[#This Row],[Region]],PeopleTable[#All],2,FALSE)</f>
        <v>Anna Andreadi</v>
      </c>
      <c r="W274" s="4" t="str">
        <f>IFERROR(VLOOKUP(OrdersTable[[#This Row],[Order ID]],ReturnsTable[#All],2,FALSE),"No")</f>
        <v>No</v>
      </c>
      <c r="X274" s="4">
        <f>1/COUNTIF(OrdersTable[Order ID],OrdersTable[[#This Row],[Order ID]])</f>
        <v>0.33333333333333331</v>
      </c>
      <c r="Y274" s="4">
        <f>1/COUNTIF(OrdersTable[Customer ID],OrdersTable[[#This Row],[Customer ID]])</f>
        <v>5.5555555555555552E-2</v>
      </c>
    </row>
    <row r="275" spans="1:25" x14ac:dyDescent="0.3">
      <c r="A275" s="1">
        <v>274</v>
      </c>
      <c r="B275" t="s">
        <v>6349</v>
      </c>
      <c r="C275" s="7">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4" t="str">
        <f>VLOOKUP(OrdersTable[[#This Row],[Region]],PeopleTable[#All],2,FALSE)</f>
        <v>Anna Andreadi</v>
      </c>
      <c r="W275" s="4" t="str">
        <f>IFERROR(VLOOKUP(OrdersTable[[#This Row],[Order ID]],ReturnsTable[#All],2,FALSE),"No")</f>
        <v>No</v>
      </c>
      <c r="X275" s="4">
        <f>1/COUNTIF(OrdersTable[Order ID],OrdersTable[[#This Row],[Order ID]])</f>
        <v>0.33333333333333331</v>
      </c>
      <c r="Y275" s="4">
        <f>1/COUNTIF(OrdersTable[Customer ID],OrdersTable[[#This Row],[Customer ID]])</f>
        <v>5.5555555555555552E-2</v>
      </c>
    </row>
    <row r="276" spans="1:25" x14ac:dyDescent="0.3">
      <c r="A276" s="1">
        <v>275</v>
      </c>
      <c r="B276" t="s">
        <v>6350</v>
      </c>
      <c r="C276" s="7">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4" t="str">
        <f>VLOOKUP(OrdersTable[[#This Row],[Region]],PeopleTable[#All],2,FALSE)</f>
        <v>Anna Andreadi</v>
      </c>
      <c r="W276" s="4" t="str">
        <f>IFERROR(VLOOKUP(OrdersTable[[#This Row],[Order ID]],ReturnsTable[#All],2,FALSE),"No")</f>
        <v>No</v>
      </c>
      <c r="X276" s="4">
        <f>1/COUNTIF(OrdersTable[Order ID],OrdersTable[[#This Row],[Order ID]])</f>
        <v>0.5</v>
      </c>
      <c r="Y276" s="4">
        <f>1/COUNTIF(OrdersTable[Customer ID],OrdersTable[[#This Row],[Customer ID]])</f>
        <v>0.125</v>
      </c>
    </row>
    <row r="277" spans="1:25" x14ac:dyDescent="0.3">
      <c r="A277" s="1">
        <v>276</v>
      </c>
      <c r="B277" t="s">
        <v>6350</v>
      </c>
      <c r="C277" s="7">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4" t="str">
        <f>VLOOKUP(OrdersTable[[#This Row],[Region]],PeopleTable[#All],2,FALSE)</f>
        <v>Anna Andreadi</v>
      </c>
      <c r="W277" s="4" t="str">
        <f>IFERROR(VLOOKUP(OrdersTable[[#This Row],[Order ID]],ReturnsTable[#All],2,FALSE),"No")</f>
        <v>No</v>
      </c>
      <c r="X277" s="4">
        <f>1/COUNTIF(OrdersTable[Order ID],OrdersTable[[#This Row],[Order ID]])</f>
        <v>0.5</v>
      </c>
      <c r="Y277" s="4">
        <f>1/COUNTIF(OrdersTable[Customer ID],OrdersTable[[#This Row],[Customer ID]])</f>
        <v>0.125</v>
      </c>
    </row>
    <row r="278" spans="1:25" x14ac:dyDescent="0.3">
      <c r="A278" s="1">
        <v>277</v>
      </c>
      <c r="B278" t="s">
        <v>6351</v>
      </c>
      <c r="C278" s="7">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4" t="str">
        <f>VLOOKUP(OrdersTable[[#This Row],[Region]],PeopleTable[#All],2,FALSE)</f>
        <v>Chuck Magee</v>
      </c>
      <c r="W278" s="4" t="str">
        <f>IFERROR(VLOOKUP(OrdersTable[[#This Row],[Order ID]],ReturnsTable[#All],2,FALSE),"No")</f>
        <v>No</v>
      </c>
      <c r="X278" s="4">
        <f>1/COUNTIF(OrdersTable[Order ID],OrdersTable[[#This Row],[Order ID]])</f>
        <v>0.25</v>
      </c>
      <c r="Y278" s="4">
        <f>1/COUNTIF(OrdersTable[Customer ID],OrdersTable[[#This Row],[Customer ID]])</f>
        <v>4.7619047619047616E-2</v>
      </c>
    </row>
    <row r="279" spans="1:25" x14ac:dyDescent="0.3">
      <c r="A279" s="1">
        <v>278</v>
      </c>
      <c r="B279" t="s">
        <v>6351</v>
      </c>
      <c r="C279" s="7">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4" t="str">
        <f>VLOOKUP(OrdersTable[[#This Row],[Region]],PeopleTable[#All],2,FALSE)</f>
        <v>Chuck Magee</v>
      </c>
      <c r="W279" s="4" t="str">
        <f>IFERROR(VLOOKUP(OrdersTable[[#This Row],[Order ID]],ReturnsTable[#All],2,FALSE),"No")</f>
        <v>No</v>
      </c>
      <c r="X279" s="4">
        <f>1/COUNTIF(OrdersTable[Order ID],OrdersTable[[#This Row],[Order ID]])</f>
        <v>0.25</v>
      </c>
      <c r="Y279" s="4">
        <f>1/COUNTIF(OrdersTable[Customer ID],OrdersTable[[#This Row],[Customer ID]])</f>
        <v>4.7619047619047616E-2</v>
      </c>
    </row>
    <row r="280" spans="1:25" x14ac:dyDescent="0.3">
      <c r="A280" s="1">
        <v>279</v>
      </c>
      <c r="B280" t="s">
        <v>6351</v>
      </c>
      <c r="C280" s="7">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4" t="str">
        <f>VLOOKUP(OrdersTable[[#This Row],[Region]],PeopleTable[#All],2,FALSE)</f>
        <v>Chuck Magee</v>
      </c>
      <c r="W280" s="4" t="str">
        <f>IFERROR(VLOOKUP(OrdersTable[[#This Row],[Order ID]],ReturnsTable[#All],2,FALSE),"No")</f>
        <v>No</v>
      </c>
      <c r="X280" s="4">
        <f>1/COUNTIF(OrdersTable[Order ID],OrdersTable[[#This Row],[Order ID]])</f>
        <v>0.25</v>
      </c>
      <c r="Y280" s="4">
        <f>1/COUNTIF(OrdersTable[Customer ID],OrdersTable[[#This Row],[Customer ID]])</f>
        <v>4.7619047619047616E-2</v>
      </c>
    </row>
    <row r="281" spans="1:25" x14ac:dyDescent="0.3">
      <c r="A281" s="1">
        <v>280</v>
      </c>
      <c r="B281" t="s">
        <v>6351</v>
      </c>
      <c r="C281" s="7">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4" t="str">
        <f>VLOOKUP(OrdersTable[[#This Row],[Region]],PeopleTable[#All],2,FALSE)</f>
        <v>Chuck Magee</v>
      </c>
      <c r="W281" s="4" t="str">
        <f>IFERROR(VLOOKUP(OrdersTable[[#This Row],[Order ID]],ReturnsTable[#All],2,FALSE),"No")</f>
        <v>No</v>
      </c>
      <c r="X281" s="4">
        <f>1/COUNTIF(OrdersTable[Order ID],OrdersTable[[#This Row],[Order ID]])</f>
        <v>0.25</v>
      </c>
      <c r="Y281" s="4">
        <f>1/COUNTIF(OrdersTable[Customer ID],OrdersTable[[#This Row],[Customer ID]])</f>
        <v>4.7619047619047616E-2</v>
      </c>
    </row>
    <row r="282" spans="1:25" x14ac:dyDescent="0.3">
      <c r="A282" s="1">
        <v>281</v>
      </c>
      <c r="B282" t="s">
        <v>6352</v>
      </c>
      <c r="C282" s="7">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4" t="str">
        <f>VLOOKUP(OrdersTable[[#This Row],[Region]],PeopleTable[#All],2,FALSE)</f>
        <v>Kelly Williams</v>
      </c>
      <c r="W282" s="4" t="str">
        <f>IFERROR(VLOOKUP(OrdersTable[[#This Row],[Order ID]],ReturnsTable[#All],2,FALSE),"No")</f>
        <v>No</v>
      </c>
      <c r="X282" s="4">
        <f>1/COUNTIF(OrdersTable[Order ID],OrdersTable[[#This Row],[Order ID]])</f>
        <v>0.5</v>
      </c>
      <c r="Y282" s="4">
        <f>1/COUNTIF(OrdersTable[Customer ID],OrdersTable[[#This Row],[Customer ID]])</f>
        <v>3.8461538461538464E-2</v>
      </c>
    </row>
    <row r="283" spans="1:25" x14ac:dyDescent="0.3">
      <c r="A283" s="1">
        <v>282</v>
      </c>
      <c r="B283" t="s">
        <v>6352</v>
      </c>
      <c r="C283" s="7">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4" t="str">
        <f>VLOOKUP(OrdersTable[[#This Row],[Region]],PeopleTable[#All],2,FALSE)</f>
        <v>Kelly Williams</v>
      </c>
      <c r="W283" s="4" t="str">
        <f>IFERROR(VLOOKUP(OrdersTable[[#This Row],[Order ID]],ReturnsTable[#All],2,FALSE),"No")</f>
        <v>No</v>
      </c>
      <c r="X283" s="4">
        <f>1/COUNTIF(OrdersTable[Order ID],OrdersTable[[#This Row],[Order ID]])</f>
        <v>0.5</v>
      </c>
      <c r="Y283" s="4">
        <f>1/COUNTIF(OrdersTable[Customer ID],OrdersTable[[#This Row],[Customer ID]])</f>
        <v>3.8461538461538464E-2</v>
      </c>
    </row>
    <row r="284" spans="1:25" x14ac:dyDescent="0.3">
      <c r="A284" s="1">
        <v>283</v>
      </c>
      <c r="B284" t="s">
        <v>6353</v>
      </c>
      <c r="C284" s="7">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4" t="str">
        <f>VLOOKUP(OrdersTable[[#This Row],[Region]],PeopleTable[#All],2,FALSE)</f>
        <v>Anna Andreadi</v>
      </c>
      <c r="W284" s="4" t="str">
        <f>IFERROR(VLOOKUP(OrdersTable[[#This Row],[Order ID]],ReturnsTable[#All],2,FALSE),"No")</f>
        <v>No</v>
      </c>
      <c r="X284" s="4">
        <f>1/COUNTIF(OrdersTable[Order ID],OrdersTable[[#This Row],[Order ID]])</f>
        <v>1</v>
      </c>
      <c r="Y284" s="4">
        <f>1/COUNTIF(OrdersTable[Customer ID],OrdersTable[[#This Row],[Customer ID]])</f>
        <v>9.0909090909090912E-2</v>
      </c>
    </row>
    <row r="285" spans="1:25" x14ac:dyDescent="0.3">
      <c r="A285" s="1">
        <v>284</v>
      </c>
      <c r="B285" t="s">
        <v>6354</v>
      </c>
      <c r="C285" s="7">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4" t="str">
        <f>VLOOKUP(OrdersTable[[#This Row],[Region]],PeopleTable[#All],2,FALSE)</f>
        <v>Anna Andreadi</v>
      </c>
      <c r="W285" s="4" t="str">
        <f>IFERROR(VLOOKUP(OrdersTable[[#This Row],[Order ID]],ReturnsTable[#All],2,FALSE),"No")</f>
        <v>No</v>
      </c>
      <c r="X285" s="4">
        <f>1/COUNTIF(OrdersTable[Order ID],OrdersTable[[#This Row],[Order ID]])</f>
        <v>0.33333333333333331</v>
      </c>
      <c r="Y285" s="4">
        <f>1/COUNTIF(OrdersTable[Customer ID],OrdersTable[[#This Row],[Customer ID]])</f>
        <v>0.05</v>
      </c>
    </row>
    <row r="286" spans="1:25" x14ac:dyDescent="0.3">
      <c r="A286" s="1">
        <v>285</v>
      </c>
      <c r="B286" t="s">
        <v>6354</v>
      </c>
      <c r="C286" s="7">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4" t="str">
        <f>VLOOKUP(OrdersTable[[#This Row],[Region]],PeopleTable[#All],2,FALSE)</f>
        <v>Anna Andreadi</v>
      </c>
      <c r="W286" s="4" t="str">
        <f>IFERROR(VLOOKUP(OrdersTable[[#This Row],[Order ID]],ReturnsTable[#All],2,FALSE),"No")</f>
        <v>No</v>
      </c>
      <c r="X286" s="4">
        <f>1/COUNTIF(OrdersTable[Order ID],OrdersTable[[#This Row],[Order ID]])</f>
        <v>0.33333333333333331</v>
      </c>
      <c r="Y286" s="4">
        <f>1/COUNTIF(OrdersTable[Customer ID],OrdersTable[[#This Row],[Customer ID]])</f>
        <v>0.05</v>
      </c>
    </row>
    <row r="287" spans="1:25" x14ac:dyDescent="0.3">
      <c r="A287" s="1">
        <v>286</v>
      </c>
      <c r="B287" t="s">
        <v>6354</v>
      </c>
      <c r="C287" s="7">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4" t="str">
        <f>VLOOKUP(OrdersTable[[#This Row],[Region]],PeopleTable[#All],2,FALSE)</f>
        <v>Anna Andreadi</v>
      </c>
      <c r="W287" s="4" t="str">
        <f>IFERROR(VLOOKUP(OrdersTable[[#This Row],[Order ID]],ReturnsTable[#All],2,FALSE),"No")</f>
        <v>No</v>
      </c>
      <c r="X287" s="4">
        <f>1/COUNTIF(OrdersTable[Order ID],OrdersTable[[#This Row],[Order ID]])</f>
        <v>0.33333333333333331</v>
      </c>
      <c r="Y287" s="4">
        <f>1/COUNTIF(OrdersTable[Customer ID],OrdersTable[[#This Row],[Customer ID]])</f>
        <v>0.05</v>
      </c>
    </row>
    <row r="288" spans="1:25" x14ac:dyDescent="0.3">
      <c r="A288" s="1">
        <v>287</v>
      </c>
      <c r="B288" t="s">
        <v>6355</v>
      </c>
      <c r="C288" s="7">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4" t="str">
        <f>VLOOKUP(OrdersTable[[#This Row],[Region]],PeopleTable[#All],2,FALSE)</f>
        <v>Cassandra Brandow</v>
      </c>
      <c r="W288" s="4" t="str">
        <f>IFERROR(VLOOKUP(OrdersTable[[#This Row],[Order ID]],ReturnsTable[#All],2,FALSE),"No")</f>
        <v>No</v>
      </c>
      <c r="X288" s="4">
        <f>1/COUNTIF(OrdersTable[Order ID],OrdersTable[[#This Row],[Order ID]])</f>
        <v>0.33333333333333331</v>
      </c>
      <c r="Y288" s="4">
        <f>1/COUNTIF(OrdersTable[Customer ID],OrdersTable[[#This Row],[Customer ID]])</f>
        <v>0.125</v>
      </c>
    </row>
    <row r="289" spans="1:25" x14ac:dyDescent="0.3">
      <c r="A289" s="1">
        <v>288</v>
      </c>
      <c r="B289" t="s">
        <v>6355</v>
      </c>
      <c r="C289" s="7">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4" t="str">
        <f>VLOOKUP(OrdersTable[[#This Row],[Region]],PeopleTable[#All],2,FALSE)</f>
        <v>Cassandra Brandow</v>
      </c>
      <c r="W289" s="4" t="str">
        <f>IFERROR(VLOOKUP(OrdersTable[[#This Row],[Order ID]],ReturnsTable[#All],2,FALSE),"No")</f>
        <v>No</v>
      </c>
      <c r="X289" s="4">
        <f>1/COUNTIF(OrdersTable[Order ID],OrdersTable[[#This Row],[Order ID]])</f>
        <v>0.33333333333333331</v>
      </c>
      <c r="Y289" s="4">
        <f>1/COUNTIF(OrdersTable[Customer ID],OrdersTable[[#This Row],[Customer ID]])</f>
        <v>0.125</v>
      </c>
    </row>
    <row r="290" spans="1:25" x14ac:dyDescent="0.3">
      <c r="A290" s="1">
        <v>289</v>
      </c>
      <c r="B290" t="s">
        <v>6355</v>
      </c>
      <c r="C290" s="7">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4" t="str">
        <f>VLOOKUP(OrdersTable[[#This Row],[Region]],PeopleTable[#All],2,FALSE)</f>
        <v>Cassandra Brandow</v>
      </c>
      <c r="W290" s="4" t="str">
        <f>IFERROR(VLOOKUP(OrdersTable[[#This Row],[Order ID]],ReturnsTable[#All],2,FALSE),"No")</f>
        <v>No</v>
      </c>
      <c r="X290" s="4">
        <f>1/COUNTIF(OrdersTable[Order ID],OrdersTable[[#This Row],[Order ID]])</f>
        <v>0.33333333333333331</v>
      </c>
      <c r="Y290" s="4">
        <f>1/COUNTIF(OrdersTable[Customer ID],OrdersTable[[#This Row],[Customer ID]])</f>
        <v>0.125</v>
      </c>
    </row>
    <row r="291" spans="1:25" x14ac:dyDescent="0.3">
      <c r="A291" s="1">
        <v>290</v>
      </c>
      <c r="B291" t="s">
        <v>6356</v>
      </c>
      <c r="C291" s="7">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4" t="str">
        <f>VLOOKUP(OrdersTable[[#This Row],[Region]],PeopleTable[#All],2,FALSE)</f>
        <v>Chuck Magee</v>
      </c>
      <c r="W291" s="4" t="str">
        <f>IFERROR(VLOOKUP(OrdersTable[[#This Row],[Order ID]],ReturnsTable[#All],2,FALSE),"No")</f>
        <v>No</v>
      </c>
      <c r="X291" s="4">
        <f>1/COUNTIF(OrdersTable[Order ID],OrdersTable[[#This Row],[Order ID]])</f>
        <v>0.25</v>
      </c>
      <c r="Y291" s="4">
        <f>1/COUNTIF(OrdersTable[Customer ID],OrdersTable[[#This Row],[Customer ID]])</f>
        <v>0.05</v>
      </c>
    </row>
    <row r="292" spans="1:25" x14ac:dyDescent="0.3">
      <c r="A292" s="1">
        <v>291</v>
      </c>
      <c r="B292" t="s">
        <v>6356</v>
      </c>
      <c r="C292" s="7">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4" t="str">
        <f>VLOOKUP(OrdersTable[[#This Row],[Region]],PeopleTable[#All],2,FALSE)</f>
        <v>Chuck Magee</v>
      </c>
      <c r="W292" s="4" t="str">
        <f>IFERROR(VLOOKUP(OrdersTable[[#This Row],[Order ID]],ReturnsTable[#All],2,FALSE),"No")</f>
        <v>No</v>
      </c>
      <c r="X292" s="4">
        <f>1/COUNTIF(OrdersTable[Order ID],OrdersTable[[#This Row],[Order ID]])</f>
        <v>0.25</v>
      </c>
      <c r="Y292" s="4">
        <f>1/COUNTIF(OrdersTable[Customer ID],OrdersTable[[#This Row],[Customer ID]])</f>
        <v>0.05</v>
      </c>
    </row>
    <row r="293" spans="1:25" x14ac:dyDescent="0.3">
      <c r="A293" s="1">
        <v>292</v>
      </c>
      <c r="B293" t="s">
        <v>6356</v>
      </c>
      <c r="C293" s="7">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4" t="str">
        <f>VLOOKUP(OrdersTable[[#This Row],[Region]],PeopleTable[#All],2,FALSE)</f>
        <v>Chuck Magee</v>
      </c>
      <c r="W293" s="4" t="str">
        <f>IFERROR(VLOOKUP(OrdersTable[[#This Row],[Order ID]],ReturnsTable[#All],2,FALSE),"No")</f>
        <v>No</v>
      </c>
      <c r="X293" s="4">
        <f>1/COUNTIF(OrdersTable[Order ID],OrdersTable[[#This Row],[Order ID]])</f>
        <v>0.25</v>
      </c>
      <c r="Y293" s="4">
        <f>1/COUNTIF(OrdersTable[Customer ID],OrdersTable[[#This Row],[Customer ID]])</f>
        <v>0.05</v>
      </c>
    </row>
    <row r="294" spans="1:25" x14ac:dyDescent="0.3">
      <c r="A294" s="1">
        <v>293</v>
      </c>
      <c r="B294" t="s">
        <v>6356</v>
      </c>
      <c r="C294" s="7">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4" t="str">
        <f>VLOOKUP(OrdersTable[[#This Row],[Region]],PeopleTable[#All],2,FALSE)</f>
        <v>Chuck Magee</v>
      </c>
      <c r="W294" s="4" t="str">
        <f>IFERROR(VLOOKUP(OrdersTable[[#This Row],[Order ID]],ReturnsTable[#All],2,FALSE),"No")</f>
        <v>No</v>
      </c>
      <c r="X294" s="4">
        <f>1/COUNTIF(OrdersTable[Order ID],OrdersTable[[#This Row],[Order ID]])</f>
        <v>0.25</v>
      </c>
      <c r="Y294" s="4">
        <f>1/COUNTIF(OrdersTable[Customer ID],OrdersTable[[#This Row],[Customer ID]])</f>
        <v>0.05</v>
      </c>
    </row>
    <row r="295" spans="1:25" x14ac:dyDescent="0.3">
      <c r="A295" s="1">
        <v>294</v>
      </c>
      <c r="B295" t="s">
        <v>6357</v>
      </c>
      <c r="C295" s="7">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4" t="str">
        <f>VLOOKUP(OrdersTable[[#This Row],[Region]],PeopleTable[#All],2,FALSE)</f>
        <v>Anna Andreadi</v>
      </c>
      <c r="W295" s="4" t="str">
        <f>IFERROR(VLOOKUP(OrdersTable[[#This Row],[Order ID]],ReturnsTable[#All],2,FALSE),"No")</f>
        <v>No</v>
      </c>
      <c r="X295" s="4">
        <f>1/COUNTIF(OrdersTable[Order ID],OrdersTable[[#This Row],[Order ID]])</f>
        <v>0.2</v>
      </c>
      <c r="Y295" s="4">
        <f>1/COUNTIF(OrdersTable[Customer ID],OrdersTable[[#This Row],[Customer ID]])</f>
        <v>4.5454545454545456E-2</v>
      </c>
    </row>
    <row r="296" spans="1:25" x14ac:dyDescent="0.3">
      <c r="A296" s="1">
        <v>295</v>
      </c>
      <c r="B296" t="s">
        <v>6357</v>
      </c>
      <c r="C296" s="7">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4" t="str">
        <f>VLOOKUP(OrdersTable[[#This Row],[Region]],PeopleTable[#All],2,FALSE)</f>
        <v>Anna Andreadi</v>
      </c>
      <c r="W296" s="4" t="str">
        <f>IFERROR(VLOOKUP(OrdersTable[[#This Row],[Order ID]],ReturnsTable[#All],2,FALSE),"No")</f>
        <v>No</v>
      </c>
      <c r="X296" s="4">
        <f>1/COUNTIF(OrdersTable[Order ID],OrdersTable[[#This Row],[Order ID]])</f>
        <v>0.2</v>
      </c>
      <c r="Y296" s="4">
        <f>1/COUNTIF(OrdersTable[Customer ID],OrdersTable[[#This Row],[Customer ID]])</f>
        <v>4.5454545454545456E-2</v>
      </c>
    </row>
    <row r="297" spans="1:25" x14ac:dyDescent="0.3">
      <c r="A297" s="1">
        <v>296</v>
      </c>
      <c r="B297" t="s">
        <v>6357</v>
      </c>
      <c r="C297" s="7">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4" t="str">
        <f>VLOOKUP(OrdersTable[[#This Row],[Region]],PeopleTable[#All],2,FALSE)</f>
        <v>Anna Andreadi</v>
      </c>
      <c r="W297" s="4" t="str">
        <f>IFERROR(VLOOKUP(OrdersTable[[#This Row],[Order ID]],ReturnsTable[#All],2,FALSE),"No")</f>
        <v>No</v>
      </c>
      <c r="X297" s="4">
        <f>1/COUNTIF(OrdersTable[Order ID],OrdersTable[[#This Row],[Order ID]])</f>
        <v>0.2</v>
      </c>
      <c r="Y297" s="4">
        <f>1/COUNTIF(OrdersTable[Customer ID],OrdersTable[[#This Row],[Customer ID]])</f>
        <v>4.5454545454545456E-2</v>
      </c>
    </row>
    <row r="298" spans="1:25" x14ac:dyDescent="0.3">
      <c r="A298" s="1">
        <v>297</v>
      </c>
      <c r="B298" t="s">
        <v>6357</v>
      </c>
      <c r="C298" s="7">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4" t="str">
        <f>VLOOKUP(OrdersTable[[#This Row],[Region]],PeopleTable[#All],2,FALSE)</f>
        <v>Anna Andreadi</v>
      </c>
      <c r="W298" s="4" t="str">
        <f>IFERROR(VLOOKUP(OrdersTable[[#This Row],[Order ID]],ReturnsTable[#All],2,FALSE),"No")</f>
        <v>No</v>
      </c>
      <c r="X298" s="4">
        <f>1/COUNTIF(OrdersTable[Order ID],OrdersTable[[#This Row],[Order ID]])</f>
        <v>0.2</v>
      </c>
      <c r="Y298" s="4">
        <f>1/COUNTIF(OrdersTable[Customer ID],OrdersTable[[#This Row],[Customer ID]])</f>
        <v>4.5454545454545456E-2</v>
      </c>
    </row>
    <row r="299" spans="1:25" x14ac:dyDescent="0.3">
      <c r="A299" s="1">
        <v>298</v>
      </c>
      <c r="B299" t="s">
        <v>6357</v>
      </c>
      <c r="C299" s="7">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4" t="str">
        <f>VLOOKUP(OrdersTable[[#This Row],[Region]],PeopleTable[#All],2,FALSE)</f>
        <v>Anna Andreadi</v>
      </c>
      <c r="W299" s="4" t="str">
        <f>IFERROR(VLOOKUP(OrdersTable[[#This Row],[Order ID]],ReturnsTable[#All],2,FALSE),"No")</f>
        <v>No</v>
      </c>
      <c r="X299" s="4">
        <f>1/COUNTIF(OrdersTable[Order ID],OrdersTable[[#This Row],[Order ID]])</f>
        <v>0.2</v>
      </c>
      <c r="Y299" s="4">
        <f>1/COUNTIF(OrdersTable[Customer ID],OrdersTable[[#This Row],[Customer ID]])</f>
        <v>4.5454545454545456E-2</v>
      </c>
    </row>
    <row r="300" spans="1:25" x14ac:dyDescent="0.3">
      <c r="A300" s="1">
        <v>299</v>
      </c>
      <c r="B300" t="s">
        <v>6358</v>
      </c>
      <c r="C300" s="7">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4" t="str">
        <f>VLOOKUP(OrdersTable[[#This Row],[Region]],PeopleTable[#All],2,FALSE)</f>
        <v>Chuck Magee</v>
      </c>
      <c r="W300" s="4" t="str">
        <f>IFERROR(VLOOKUP(OrdersTable[[#This Row],[Order ID]],ReturnsTable[#All],2,FALSE),"No")</f>
        <v>No</v>
      </c>
      <c r="X300" s="4">
        <f>1/COUNTIF(OrdersTable[Order ID],OrdersTable[[#This Row],[Order ID]])</f>
        <v>0.2</v>
      </c>
      <c r="Y300" s="4">
        <f>1/COUNTIF(OrdersTable[Customer ID],OrdersTable[[#This Row],[Customer ID]])</f>
        <v>3.125E-2</v>
      </c>
    </row>
    <row r="301" spans="1:25" x14ac:dyDescent="0.3">
      <c r="A301" s="1">
        <v>300</v>
      </c>
      <c r="B301" t="s">
        <v>6358</v>
      </c>
      <c r="C301" s="7">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4" t="str">
        <f>VLOOKUP(OrdersTable[[#This Row],[Region]],PeopleTable[#All],2,FALSE)</f>
        <v>Chuck Magee</v>
      </c>
      <c r="W301" s="4" t="str">
        <f>IFERROR(VLOOKUP(OrdersTable[[#This Row],[Order ID]],ReturnsTable[#All],2,FALSE),"No")</f>
        <v>No</v>
      </c>
      <c r="X301" s="4">
        <f>1/COUNTIF(OrdersTable[Order ID],OrdersTable[[#This Row],[Order ID]])</f>
        <v>0.2</v>
      </c>
      <c r="Y301" s="4">
        <f>1/COUNTIF(OrdersTable[Customer ID],OrdersTable[[#This Row],[Customer ID]])</f>
        <v>3.125E-2</v>
      </c>
    </row>
    <row r="302" spans="1:25" x14ac:dyDescent="0.3">
      <c r="A302" s="1">
        <v>301</v>
      </c>
      <c r="B302" t="s">
        <v>6358</v>
      </c>
      <c r="C302" s="7">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4" t="str">
        <f>VLOOKUP(OrdersTable[[#This Row],[Region]],PeopleTable[#All],2,FALSE)</f>
        <v>Chuck Magee</v>
      </c>
      <c r="W302" s="4" t="str">
        <f>IFERROR(VLOOKUP(OrdersTable[[#This Row],[Order ID]],ReturnsTable[#All],2,FALSE),"No")</f>
        <v>No</v>
      </c>
      <c r="X302" s="4">
        <f>1/COUNTIF(OrdersTable[Order ID],OrdersTable[[#This Row],[Order ID]])</f>
        <v>0.2</v>
      </c>
      <c r="Y302" s="4">
        <f>1/COUNTIF(OrdersTable[Customer ID],OrdersTable[[#This Row],[Customer ID]])</f>
        <v>3.125E-2</v>
      </c>
    </row>
    <row r="303" spans="1:25" x14ac:dyDescent="0.3">
      <c r="A303" s="1">
        <v>302</v>
      </c>
      <c r="B303" t="s">
        <v>6358</v>
      </c>
      <c r="C303" s="7">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4" t="str">
        <f>VLOOKUP(OrdersTable[[#This Row],[Region]],PeopleTable[#All],2,FALSE)</f>
        <v>Chuck Magee</v>
      </c>
      <c r="W303" s="4" t="str">
        <f>IFERROR(VLOOKUP(OrdersTable[[#This Row],[Order ID]],ReturnsTable[#All],2,FALSE),"No")</f>
        <v>No</v>
      </c>
      <c r="X303" s="4">
        <f>1/COUNTIF(OrdersTable[Order ID],OrdersTable[[#This Row],[Order ID]])</f>
        <v>0.2</v>
      </c>
      <c r="Y303" s="4">
        <f>1/COUNTIF(OrdersTable[Customer ID],OrdersTable[[#This Row],[Customer ID]])</f>
        <v>3.125E-2</v>
      </c>
    </row>
    <row r="304" spans="1:25" x14ac:dyDescent="0.3">
      <c r="A304" s="1">
        <v>303</v>
      </c>
      <c r="B304" t="s">
        <v>6358</v>
      </c>
      <c r="C304" s="7">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4" t="str">
        <f>VLOOKUP(OrdersTable[[#This Row],[Region]],PeopleTable[#All],2,FALSE)</f>
        <v>Chuck Magee</v>
      </c>
      <c r="W304" s="4" t="str">
        <f>IFERROR(VLOOKUP(OrdersTable[[#This Row],[Order ID]],ReturnsTable[#All],2,FALSE),"No")</f>
        <v>No</v>
      </c>
      <c r="X304" s="4">
        <f>1/COUNTIF(OrdersTable[Order ID],OrdersTable[[#This Row],[Order ID]])</f>
        <v>0.2</v>
      </c>
      <c r="Y304" s="4">
        <f>1/COUNTIF(OrdersTable[Customer ID],OrdersTable[[#This Row],[Customer ID]])</f>
        <v>3.125E-2</v>
      </c>
    </row>
    <row r="305" spans="1:25" x14ac:dyDescent="0.3">
      <c r="A305" s="1">
        <v>304</v>
      </c>
      <c r="B305" t="s">
        <v>6359</v>
      </c>
      <c r="C305" s="7">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4" t="str">
        <f>VLOOKUP(OrdersTable[[#This Row],[Region]],PeopleTable[#All],2,FALSE)</f>
        <v>Kelly Williams</v>
      </c>
      <c r="W305" s="4" t="str">
        <f>IFERROR(VLOOKUP(OrdersTable[[#This Row],[Order ID]],ReturnsTable[#All],2,FALSE),"No")</f>
        <v>No</v>
      </c>
      <c r="X305" s="4">
        <f>1/COUNTIF(OrdersTable[Order ID],OrdersTable[[#This Row],[Order ID]])</f>
        <v>1</v>
      </c>
      <c r="Y305" s="4">
        <f>1/COUNTIF(OrdersTable[Customer ID],OrdersTable[[#This Row],[Customer ID]])</f>
        <v>0.1111111111111111</v>
      </c>
    </row>
    <row r="306" spans="1:25" x14ac:dyDescent="0.3">
      <c r="A306" s="1">
        <v>305</v>
      </c>
      <c r="B306" t="s">
        <v>6360</v>
      </c>
      <c r="C306" s="7">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4" t="str">
        <f>VLOOKUP(OrdersTable[[#This Row],[Region]],PeopleTable[#All],2,FALSE)</f>
        <v>Chuck Magee</v>
      </c>
      <c r="W306" s="4" t="str">
        <f>IFERROR(VLOOKUP(OrdersTable[[#This Row],[Order ID]],ReturnsTable[#All],2,FALSE),"No")</f>
        <v>No</v>
      </c>
      <c r="X306" s="4">
        <f>1/COUNTIF(OrdersTable[Order ID],OrdersTable[[#This Row],[Order ID]])</f>
        <v>1</v>
      </c>
      <c r="Y306" s="4">
        <f>1/COUNTIF(OrdersTable[Customer ID],OrdersTable[[#This Row],[Customer ID]])</f>
        <v>7.6923076923076927E-2</v>
      </c>
    </row>
    <row r="307" spans="1:25" x14ac:dyDescent="0.3">
      <c r="A307" s="1">
        <v>306</v>
      </c>
      <c r="B307" t="s">
        <v>6361</v>
      </c>
      <c r="C307" s="7">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4" t="str">
        <f>VLOOKUP(OrdersTable[[#This Row],[Region]],PeopleTable[#All],2,FALSE)</f>
        <v>Kelly Williams</v>
      </c>
      <c r="W307" s="4" t="str">
        <f>IFERROR(VLOOKUP(OrdersTable[[#This Row],[Order ID]],ReturnsTable[#All],2,FALSE),"No")</f>
        <v>No</v>
      </c>
      <c r="X307" s="4">
        <f>1/COUNTIF(OrdersTable[Order ID],OrdersTable[[#This Row],[Order ID]])</f>
        <v>1</v>
      </c>
      <c r="Y307" s="4">
        <f>1/COUNTIF(OrdersTable[Customer ID],OrdersTable[[#This Row],[Customer ID]])</f>
        <v>0.1111111111111111</v>
      </c>
    </row>
    <row r="308" spans="1:25" x14ac:dyDescent="0.3">
      <c r="A308" s="1">
        <v>307</v>
      </c>
      <c r="B308" t="s">
        <v>6362</v>
      </c>
      <c r="C308" s="7">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4" t="str">
        <f>VLOOKUP(OrdersTable[[#This Row],[Region]],PeopleTable[#All],2,FALSE)</f>
        <v>Chuck Magee</v>
      </c>
      <c r="W308" s="4" t="str">
        <f>IFERROR(VLOOKUP(OrdersTable[[#This Row],[Order ID]],ReturnsTable[#All],2,FALSE),"No")</f>
        <v>No</v>
      </c>
      <c r="X308" s="4">
        <f>1/COUNTIF(OrdersTable[Order ID],OrdersTable[[#This Row],[Order ID]])</f>
        <v>0.5</v>
      </c>
      <c r="Y308" s="4">
        <f>1/COUNTIF(OrdersTable[Customer ID],OrdersTable[[#This Row],[Customer ID]])</f>
        <v>0.25</v>
      </c>
    </row>
    <row r="309" spans="1:25" x14ac:dyDescent="0.3">
      <c r="A309" s="1">
        <v>308</v>
      </c>
      <c r="B309" t="s">
        <v>6362</v>
      </c>
      <c r="C309" s="7">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4" t="str">
        <f>VLOOKUP(OrdersTable[[#This Row],[Region]],PeopleTable[#All],2,FALSE)</f>
        <v>Chuck Magee</v>
      </c>
      <c r="W309" s="4" t="str">
        <f>IFERROR(VLOOKUP(OrdersTable[[#This Row],[Order ID]],ReturnsTable[#All],2,FALSE),"No")</f>
        <v>No</v>
      </c>
      <c r="X309" s="4">
        <f>1/COUNTIF(OrdersTable[Order ID],OrdersTable[[#This Row],[Order ID]])</f>
        <v>0.5</v>
      </c>
      <c r="Y309" s="4">
        <f>1/COUNTIF(OrdersTable[Customer ID],OrdersTable[[#This Row],[Customer ID]])</f>
        <v>0.25</v>
      </c>
    </row>
    <row r="310" spans="1:25" x14ac:dyDescent="0.3">
      <c r="A310" s="1">
        <v>309</v>
      </c>
      <c r="B310" t="s">
        <v>6363</v>
      </c>
      <c r="C310" s="7">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4" t="str">
        <f>VLOOKUP(OrdersTable[[#This Row],[Region]],PeopleTable[#All],2,FALSE)</f>
        <v>Cassandra Brandow</v>
      </c>
      <c r="W310" s="4" t="str">
        <f>IFERROR(VLOOKUP(OrdersTable[[#This Row],[Order ID]],ReturnsTable[#All],2,FALSE),"No")</f>
        <v>No</v>
      </c>
      <c r="X310" s="4">
        <f>1/COUNTIF(OrdersTable[Order ID],OrdersTable[[#This Row],[Order ID]])</f>
        <v>1</v>
      </c>
      <c r="Y310" s="4">
        <f>1/COUNTIF(OrdersTable[Customer ID],OrdersTable[[#This Row],[Customer ID]])</f>
        <v>6.6666666666666666E-2</v>
      </c>
    </row>
    <row r="311" spans="1:25" x14ac:dyDescent="0.3">
      <c r="A311" s="1">
        <v>310</v>
      </c>
      <c r="B311" t="s">
        <v>6364</v>
      </c>
      <c r="C311" s="7">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4" t="str">
        <f>VLOOKUP(OrdersTable[[#This Row],[Region]],PeopleTable[#All],2,FALSE)</f>
        <v>Anna Andreadi</v>
      </c>
      <c r="W311" s="4" t="str">
        <f>IFERROR(VLOOKUP(OrdersTable[[#This Row],[Order ID]],ReturnsTable[#All],2,FALSE),"No")</f>
        <v>No</v>
      </c>
      <c r="X311" s="4">
        <f>1/COUNTIF(OrdersTable[Order ID],OrdersTable[[#This Row],[Order ID]])</f>
        <v>0.25</v>
      </c>
      <c r="Y311" s="4">
        <f>1/COUNTIF(OrdersTable[Customer ID],OrdersTable[[#This Row],[Customer ID]])</f>
        <v>5.5555555555555552E-2</v>
      </c>
    </row>
    <row r="312" spans="1:25" x14ac:dyDescent="0.3">
      <c r="A312" s="1">
        <v>311</v>
      </c>
      <c r="B312" t="s">
        <v>6364</v>
      </c>
      <c r="C312" s="7">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4" t="str">
        <f>VLOOKUP(OrdersTable[[#This Row],[Region]],PeopleTable[#All],2,FALSE)</f>
        <v>Anna Andreadi</v>
      </c>
      <c r="W312" s="4" t="str">
        <f>IFERROR(VLOOKUP(OrdersTable[[#This Row],[Order ID]],ReturnsTable[#All],2,FALSE),"No")</f>
        <v>No</v>
      </c>
      <c r="X312" s="4">
        <f>1/COUNTIF(OrdersTable[Order ID],OrdersTable[[#This Row],[Order ID]])</f>
        <v>0.25</v>
      </c>
      <c r="Y312" s="4">
        <f>1/COUNTIF(OrdersTable[Customer ID],OrdersTable[[#This Row],[Customer ID]])</f>
        <v>5.5555555555555552E-2</v>
      </c>
    </row>
    <row r="313" spans="1:25" x14ac:dyDescent="0.3">
      <c r="A313" s="1">
        <v>312</v>
      </c>
      <c r="B313" t="s">
        <v>6364</v>
      </c>
      <c r="C313" s="7">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4" t="str">
        <f>VLOOKUP(OrdersTable[[#This Row],[Region]],PeopleTable[#All],2,FALSE)</f>
        <v>Anna Andreadi</v>
      </c>
      <c r="W313" s="4" t="str">
        <f>IFERROR(VLOOKUP(OrdersTable[[#This Row],[Order ID]],ReturnsTable[#All],2,FALSE),"No")</f>
        <v>No</v>
      </c>
      <c r="X313" s="4">
        <f>1/COUNTIF(OrdersTable[Order ID],OrdersTable[[#This Row],[Order ID]])</f>
        <v>0.25</v>
      </c>
      <c r="Y313" s="4">
        <f>1/COUNTIF(OrdersTable[Customer ID],OrdersTable[[#This Row],[Customer ID]])</f>
        <v>5.5555555555555552E-2</v>
      </c>
    </row>
    <row r="314" spans="1:25" x14ac:dyDescent="0.3">
      <c r="A314" s="1">
        <v>313</v>
      </c>
      <c r="B314" t="s">
        <v>6364</v>
      </c>
      <c r="C314" s="7">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4" t="str">
        <f>VLOOKUP(OrdersTable[[#This Row],[Region]],PeopleTable[#All],2,FALSE)</f>
        <v>Anna Andreadi</v>
      </c>
      <c r="W314" s="4" t="str">
        <f>IFERROR(VLOOKUP(OrdersTable[[#This Row],[Order ID]],ReturnsTable[#All],2,FALSE),"No")</f>
        <v>No</v>
      </c>
      <c r="X314" s="4">
        <f>1/COUNTIF(OrdersTable[Order ID],OrdersTable[[#This Row],[Order ID]])</f>
        <v>0.25</v>
      </c>
      <c r="Y314" s="4">
        <f>1/COUNTIF(OrdersTable[Customer ID],OrdersTable[[#This Row],[Customer ID]])</f>
        <v>5.5555555555555552E-2</v>
      </c>
    </row>
    <row r="315" spans="1:25" x14ac:dyDescent="0.3">
      <c r="A315" s="1">
        <v>314</v>
      </c>
      <c r="B315" t="s">
        <v>6365</v>
      </c>
      <c r="C315" s="7">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4" t="str">
        <f>VLOOKUP(OrdersTable[[#This Row],[Region]],PeopleTable[#All],2,FALSE)</f>
        <v>Chuck Magee</v>
      </c>
      <c r="W315" s="4" t="str">
        <f>IFERROR(VLOOKUP(OrdersTable[[#This Row],[Order ID]],ReturnsTable[#All],2,FALSE),"No")</f>
        <v>No</v>
      </c>
      <c r="X315" s="4">
        <f>1/COUNTIF(OrdersTable[Order ID],OrdersTable[[#This Row],[Order ID]])</f>
        <v>1</v>
      </c>
      <c r="Y315" s="4">
        <f>1/COUNTIF(OrdersTable[Customer ID],OrdersTable[[#This Row],[Customer ID]])</f>
        <v>5.2631578947368418E-2</v>
      </c>
    </row>
    <row r="316" spans="1:25" x14ac:dyDescent="0.3">
      <c r="A316" s="1">
        <v>315</v>
      </c>
      <c r="B316" t="s">
        <v>6366</v>
      </c>
      <c r="C316" s="7">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4" t="str">
        <f>VLOOKUP(OrdersTable[[#This Row],[Region]],PeopleTable[#All],2,FALSE)</f>
        <v>Cassandra Brandow</v>
      </c>
      <c r="W316" s="4" t="str">
        <f>IFERROR(VLOOKUP(OrdersTable[[#This Row],[Order ID]],ReturnsTable[#All],2,FALSE),"No")</f>
        <v>No</v>
      </c>
      <c r="X316" s="4">
        <f>1/COUNTIF(OrdersTable[Order ID],OrdersTable[[#This Row],[Order ID]])</f>
        <v>0.5</v>
      </c>
      <c r="Y316" s="4">
        <f>1/COUNTIF(OrdersTable[Customer ID],OrdersTable[[#This Row],[Customer ID]])</f>
        <v>0.1111111111111111</v>
      </c>
    </row>
    <row r="317" spans="1:25" x14ac:dyDescent="0.3">
      <c r="A317" s="1">
        <v>316</v>
      </c>
      <c r="B317" t="s">
        <v>6366</v>
      </c>
      <c r="C317" s="7">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4" t="str">
        <f>VLOOKUP(OrdersTable[[#This Row],[Region]],PeopleTable[#All],2,FALSE)</f>
        <v>Cassandra Brandow</v>
      </c>
      <c r="W317" s="4" t="str">
        <f>IFERROR(VLOOKUP(OrdersTable[[#This Row],[Order ID]],ReturnsTable[#All],2,FALSE),"No")</f>
        <v>No</v>
      </c>
      <c r="X317" s="4">
        <f>1/COUNTIF(OrdersTable[Order ID],OrdersTable[[#This Row],[Order ID]])</f>
        <v>0.5</v>
      </c>
      <c r="Y317" s="4">
        <f>1/COUNTIF(OrdersTable[Customer ID],OrdersTable[[#This Row],[Customer ID]])</f>
        <v>0.1111111111111111</v>
      </c>
    </row>
    <row r="318" spans="1:25" x14ac:dyDescent="0.3">
      <c r="A318" s="1">
        <v>317</v>
      </c>
      <c r="B318" t="s">
        <v>6367</v>
      </c>
      <c r="C318" s="7">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4" t="str">
        <f>VLOOKUP(OrdersTable[[#This Row],[Region]],PeopleTable[#All],2,FALSE)</f>
        <v>Chuck Magee</v>
      </c>
      <c r="W318" s="4" t="str">
        <f>IFERROR(VLOOKUP(OrdersTable[[#This Row],[Order ID]],ReturnsTable[#All],2,FALSE),"No")</f>
        <v>No</v>
      </c>
      <c r="X318" s="4">
        <f>1/COUNTIF(OrdersTable[Order ID],OrdersTable[[#This Row],[Order ID]])</f>
        <v>1</v>
      </c>
      <c r="Y318" s="4">
        <f>1/COUNTIF(OrdersTable[Customer ID],OrdersTable[[#This Row],[Customer ID]])</f>
        <v>4.1666666666666664E-2</v>
      </c>
    </row>
    <row r="319" spans="1:25" x14ac:dyDescent="0.3">
      <c r="A319" s="1">
        <v>318</v>
      </c>
      <c r="B319" t="s">
        <v>6368</v>
      </c>
      <c r="C319" s="7">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4" t="str">
        <f>VLOOKUP(OrdersTable[[#This Row],[Region]],PeopleTable[#All],2,FALSE)</f>
        <v>Chuck Magee</v>
      </c>
      <c r="W319" s="4" t="str">
        <f>IFERROR(VLOOKUP(OrdersTable[[#This Row],[Order ID]],ReturnsTable[#All],2,FALSE),"No")</f>
        <v>No</v>
      </c>
      <c r="X319" s="4">
        <f>1/COUNTIF(OrdersTable[Order ID],OrdersTable[[#This Row],[Order ID]])</f>
        <v>0.2</v>
      </c>
      <c r="Y319" s="4">
        <f>1/COUNTIF(OrdersTable[Customer ID],OrdersTable[[#This Row],[Customer ID]])</f>
        <v>7.1428571428571425E-2</v>
      </c>
    </row>
    <row r="320" spans="1:25" x14ac:dyDescent="0.3">
      <c r="A320" s="1">
        <v>319</v>
      </c>
      <c r="B320" t="s">
        <v>6368</v>
      </c>
      <c r="C320" s="7">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4" t="str">
        <f>VLOOKUP(OrdersTable[[#This Row],[Region]],PeopleTable[#All],2,FALSE)</f>
        <v>Chuck Magee</v>
      </c>
      <c r="W320" s="4" t="str">
        <f>IFERROR(VLOOKUP(OrdersTable[[#This Row],[Order ID]],ReturnsTable[#All],2,FALSE),"No")</f>
        <v>No</v>
      </c>
      <c r="X320" s="4">
        <f>1/COUNTIF(OrdersTable[Order ID],OrdersTable[[#This Row],[Order ID]])</f>
        <v>0.2</v>
      </c>
      <c r="Y320" s="4">
        <f>1/COUNTIF(OrdersTable[Customer ID],OrdersTable[[#This Row],[Customer ID]])</f>
        <v>7.1428571428571425E-2</v>
      </c>
    </row>
    <row r="321" spans="1:25" x14ac:dyDescent="0.3">
      <c r="A321" s="1">
        <v>320</v>
      </c>
      <c r="B321" t="s">
        <v>6368</v>
      </c>
      <c r="C321" s="7">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4" t="str">
        <f>VLOOKUP(OrdersTable[[#This Row],[Region]],PeopleTable[#All],2,FALSE)</f>
        <v>Chuck Magee</v>
      </c>
      <c r="W321" s="4" t="str">
        <f>IFERROR(VLOOKUP(OrdersTable[[#This Row],[Order ID]],ReturnsTable[#All],2,FALSE),"No")</f>
        <v>No</v>
      </c>
      <c r="X321" s="4">
        <f>1/COUNTIF(OrdersTable[Order ID],OrdersTable[[#This Row],[Order ID]])</f>
        <v>0.2</v>
      </c>
      <c r="Y321" s="4">
        <f>1/COUNTIF(OrdersTable[Customer ID],OrdersTable[[#This Row],[Customer ID]])</f>
        <v>7.1428571428571425E-2</v>
      </c>
    </row>
    <row r="322" spans="1:25" x14ac:dyDescent="0.3">
      <c r="A322" s="1">
        <v>321</v>
      </c>
      <c r="B322" t="s">
        <v>6368</v>
      </c>
      <c r="C322" s="7">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4" t="str">
        <f>VLOOKUP(OrdersTable[[#This Row],[Region]],PeopleTable[#All],2,FALSE)</f>
        <v>Chuck Magee</v>
      </c>
      <c r="W322" s="4" t="str">
        <f>IFERROR(VLOOKUP(OrdersTable[[#This Row],[Order ID]],ReturnsTable[#All],2,FALSE),"No")</f>
        <v>No</v>
      </c>
      <c r="X322" s="4">
        <f>1/COUNTIF(OrdersTable[Order ID],OrdersTable[[#This Row],[Order ID]])</f>
        <v>0.2</v>
      </c>
      <c r="Y322" s="4">
        <f>1/COUNTIF(OrdersTable[Customer ID],OrdersTable[[#This Row],[Customer ID]])</f>
        <v>7.1428571428571425E-2</v>
      </c>
    </row>
    <row r="323" spans="1:25" x14ac:dyDescent="0.3">
      <c r="A323" s="1">
        <v>322</v>
      </c>
      <c r="B323" t="s">
        <v>6368</v>
      </c>
      <c r="C323" s="7">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4" t="str">
        <f>VLOOKUP(OrdersTable[[#This Row],[Region]],PeopleTable[#All],2,FALSE)</f>
        <v>Chuck Magee</v>
      </c>
      <c r="W323" s="4" t="str">
        <f>IFERROR(VLOOKUP(OrdersTable[[#This Row],[Order ID]],ReturnsTable[#All],2,FALSE),"No")</f>
        <v>No</v>
      </c>
      <c r="X323" s="4">
        <f>1/COUNTIF(OrdersTable[Order ID],OrdersTable[[#This Row],[Order ID]])</f>
        <v>0.2</v>
      </c>
      <c r="Y323" s="4">
        <f>1/COUNTIF(OrdersTable[Customer ID],OrdersTable[[#This Row],[Customer ID]])</f>
        <v>7.1428571428571425E-2</v>
      </c>
    </row>
    <row r="324" spans="1:25" x14ac:dyDescent="0.3">
      <c r="A324" s="1">
        <v>323</v>
      </c>
      <c r="B324" t="s">
        <v>6369</v>
      </c>
      <c r="C324" s="7">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4" t="str">
        <f>VLOOKUP(OrdersTable[[#This Row],[Region]],PeopleTable[#All],2,FALSE)</f>
        <v>Anna Andreadi</v>
      </c>
      <c r="W324" s="4" t="str">
        <f>IFERROR(VLOOKUP(OrdersTable[[#This Row],[Order ID]],ReturnsTable[#All],2,FALSE),"No")</f>
        <v>No</v>
      </c>
      <c r="X324" s="4">
        <f>1/COUNTIF(OrdersTable[Order ID],OrdersTable[[#This Row],[Order ID]])</f>
        <v>1</v>
      </c>
      <c r="Y324" s="4">
        <f>1/COUNTIF(OrdersTable[Customer ID],OrdersTable[[#This Row],[Customer ID]])</f>
        <v>5.8823529411764705E-2</v>
      </c>
    </row>
    <row r="325" spans="1:25" x14ac:dyDescent="0.3">
      <c r="A325" s="1">
        <v>324</v>
      </c>
      <c r="B325" t="s">
        <v>6087</v>
      </c>
      <c r="C325" s="7">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4" t="str">
        <f>VLOOKUP(OrdersTable[[#This Row],[Region]],PeopleTable[#All],2,FALSE)</f>
        <v>Anna Andreadi</v>
      </c>
      <c r="W325" s="4" t="str">
        <f>IFERROR(VLOOKUP(OrdersTable[[#This Row],[Order ID]],ReturnsTable[#All],2,FALSE),"No")</f>
        <v>Yes</v>
      </c>
      <c r="X325" s="4">
        <f>1/COUNTIF(OrdersTable[Order ID],OrdersTable[[#This Row],[Order ID]])</f>
        <v>0.5</v>
      </c>
      <c r="Y325" s="4">
        <f>1/COUNTIF(OrdersTable[Customer ID],OrdersTable[[#This Row],[Customer ID]])</f>
        <v>7.1428571428571425E-2</v>
      </c>
    </row>
    <row r="326" spans="1:25" x14ac:dyDescent="0.3">
      <c r="A326" s="1">
        <v>325</v>
      </c>
      <c r="B326" t="s">
        <v>6087</v>
      </c>
      <c r="C326" s="7">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4" t="str">
        <f>VLOOKUP(OrdersTable[[#This Row],[Region]],PeopleTable[#All],2,FALSE)</f>
        <v>Anna Andreadi</v>
      </c>
      <c r="W326" s="4" t="str">
        <f>IFERROR(VLOOKUP(OrdersTable[[#This Row],[Order ID]],ReturnsTable[#All],2,FALSE),"No")</f>
        <v>Yes</v>
      </c>
      <c r="X326" s="4">
        <f>1/COUNTIF(OrdersTable[Order ID],OrdersTable[[#This Row],[Order ID]])</f>
        <v>0.5</v>
      </c>
      <c r="Y326" s="4">
        <f>1/COUNTIF(OrdersTable[Customer ID],OrdersTable[[#This Row],[Customer ID]])</f>
        <v>7.1428571428571425E-2</v>
      </c>
    </row>
    <row r="327" spans="1:25" x14ac:dyDescent="0.3">
      <c r="A327" s="1">
        <v>326</v>
      </c>
      <c r="B327" t="s">
        <v>6370</v>
      </c>
      <c r="C327" s="7">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4" t="str">
        <f>VLOOKUP(OrdersTable[[#This Row],[Region]],PeopleTable[#All],2,FALSE)</f>
        <v>Cassandra Brandow</v>
      </c>
      <c r="W327" s="4" t="str">
        <f>IFERROR(VLOOKUP(OrdersTable[[#This Row],[Order ID]],ReturnsTable[#All],2,FALSE),"No")</f>
        <v>No</v>
      </c>
      <c r="X327" s="4">
        <f>1/COUNTIF(OrdersTable[Order ID],OrdersTable[[#This Row],[Order ID]])</f>
        <v>1</v>
      </c>
      <c r="Y327" s="4">
        <f>1/COUNTIF(OrdersTable[Customer ID],OrdersTable[[#This Row],[Customer ID]])</f>
        <v>7.6923076923076927E-2</v>
      </c>
    </row>
    <row r="328" spans="1:25" x14ac:dyDescent="0.3">
      <c r="A328" s="1">
        <v>327</v>
      </c>
      <c r="B328" t="s">
        <v>6371</v>
      </c>
      <c r="C328" s="7">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4" t="str">
        <f>VLOOKUP(OrdersTable[[#This Row],[Region]],PeopleTable[#All],2,FALSE)</f>
        <v>Chuck Magee</v>
      </c>
      <c r="W328" s="4" t="str">
        <f>IFERROR(VLOOKUP(OrdersTable[[#This Row],[Order ID]],ReturnsTable[#All],2,FALSE),"No")</f>
        <v>No</v>
      </c>
      <c r="X328" s="4">
        <f>1/COUNTIF(OrdersTable[Order ID],OrdersTable[[#This Row],[Order ID]])</f>
        <v>0.2</v>
      </c>
      <c r="Y328" s="4">
        <f>1/COUNTIF(OrdersTable[Customer ID],OrdersTable[[#This Row],[Customer ID]])</f>
        <v>4.5454545454545456E-2</v>
      </c>
    </row>
    <row r="329" spans="1:25" x14ac:dyDescent="0.3">
      <c r="A329" s="1">
        <v>328</v>
      </c>
      <c r="B329" t="s">
        <v>6371</v>
      </c>
      <c r="C329" s="7">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4" t="str">
        <f>VLOOKUP(OrdersTable[[#This Row],[Region]],PeopleTable[#All],2,FALSE)</f>
        <v>Chuck Magee</v>
      </c>
      <c r="W329" s="4" t="str">
        <f>IFERROR(VLOOKUP(OrdersTable[[#This Row],[Order ID]],ReturnsTable[#All],2,FALSE),"No")</f>
        <v>No</v>
      </c>
      <c r="X329" s="4">
        <f>1/COUNTIF(OrdersTable[Order ID],OrdersTable[[#This Row],[Order ID]])</f>
        <v>0.2</v>
      </c>
      <c r="Y329" s="4">
        <f>1/COUNTIF(OrdersTable[Customer ID],OrdersTable[[#This Row],[Customer ID]])</f>
        <v>4.5454545454545456E-2</v>
      </c>
    </row>
    <row r="330" spans="1:25" x14ac:dyDescent="0.3">
      <c r="A330" s="1">
        <v>329</v>
      </c>
      <c r="B330" t="s">
        <v>6371</v>
      </c>
      <c r="C330" s="7">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4" t="str">
        <f>VLOOKUP(OrdersTable[[#This Row],[Region]],PeopleTable[#All],2,FALSE)</f>
        <v>Chuck Magee</v>
      </c>
      <c r="W330" s="4" t="str">
        <f>IFERROR(VLOOKUP(OrdersTable[[#This Row],[Order ID]],ReturnsTable[#All],2,FALSE),"No")</f>
        <v>No</v>
      </c>
      <c r="X330" s="4">
        <f>1/COUNTIF(OrdersTable[Order ID],OrdersTable[[#This Row],[Order ID]])</f>
        <v>0.2</v>
      </c>
      <c r="Y330" s="4">
        <f>1/COUNTIF(OrdersTable[Customer ID],OrdersTable[[#This Row],[Customer ID]])</f>
        <v>4.5454545454545456E-2</v>
      </c>
    </row>
    <row r="331" spans="1:25" x14ac:dyDescent="0.3">
      <c r="A331" s="1">
        <v>330</v>
      </c>
      <c r="B331" t="s">
        <v>6371</v>
      </c>
      <c r="C331" s="7">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4" t="str">
        <f>VLOOKUP(OrdersTable[[#This Row],[Region]],PeopleTable[#All],2,FALSE)</f>
        <v>Chuck Magee</v>
      </c>
      <c r="W331" s="4" t="str">
        <f>IFERROR(VLOOKUP(OrdersTable[[#This Row],[Order ID]],ReturnsTable[#All],2,FALSE),"No")</f>
        <v>No</v>
      </c>
      <c r="X331" s="4">
        <f>1/COUNTIF(OrdersTable[Order ID],OrdersTable[[#This Row],[Order ID]])</f>
        <v>0.2</v>
      </c>
      <c r="Y331" s="4">
        <f>1/COUNTIF(OrdersTable[Customer ID],OrdersTable[[#This Row],[Customer ID]])</f>
        <v>4.5454545454545456E-2</v>
      </c>
    </row>
    <row r="332" spans="1:25" x14ac:dyDescent="0.3">
      <c r="A332" s="1">
        <v>331</v>
      </c>
      <c r="B332" t="s">
        <v>6371</v>
      </c>
      <c r="C332" s="7">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4" t="str">
        <f>VLOOKUP(OrdersTable[[#This Row],[Region]],PeopleTable[#All],2,FALSE)</f>
        <v>Chuck Magee</v>
      </c>
      <c r="W332" s="4" t="str">
        <f>IFERROR(VLOOKUP(OrdersTable[[#This Row],[Order ID]],ReturnsTable[#All],2,FALSE),"No")</f>
        <v>No</v>
      </c>
      <c r="X332" s="4">
        <f>1/COUNTIF(OrdersTable[Order ID],OrdersTable[[#This Row],[Order ID]])</f>
        <v>0.2</v>
      </c>
      <c r="Y332" s="4">
        <f>1/COUNTIF(OrdersTable[Customer ID],OrdersTable[[#This Row],[Customer ID]])</f>
        <v>4.5454545454545456E-2</v>
      </c>
    </row>
    <row r="333" spans="1:25" x14ac:dyDescent="0.3">
      <c r="A333" s="1">
        <v>332</v>
      </c>
      <c r="B333" t="s">
        <v>6372</v>
      </c>
      <c r="C333" s="7">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4" t="str">
        <f>VLOOKUP(OrdersTable[[#This Row],[Region]],PeopleTable[#All],2,FALSE)</f>
        <v>Chuck Magee</v>
      </c>
      <c r="W333" s="4" t="str">
        <f>IFERROR(VLOOKUP(OrdersTable[[#This Row],[Order ID]],ReturnsTable[#All],2,FALSE),"No")</f>
        <v>No</v>
      </c>
      <c r="X333" s="4">
        <f>1/COUNTIF(OrdersTable[Order ID],OrdersTable[[#This Row],[Order ID]])</f>
        <v>0.33333333333333331</v>
      </c>
      <c r="Y333" s="4">
        <f>1/COUNTIF(OrdersTable[Customer ID],OrdersTable[[#This Row],[Customer ID]])</f>
        <v>9.0909090909090912E-2</v>
      </c>
    </row>
    <row r="334" spans="1:25" x14ac:dyDescent="0.3">
      <c r="A334" s="1">
        <v>333</v>
      </c>
      <c r="B334" t="s">
        <v>6372</v>
      </c>
      <c r="C334" s="7">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4" t="str">
        <f>VLOOKUP(OrdersTable[[#This Row],[Region]],PeopleTable[#All],2,FALSE)</f>
        <v>Chuck Magee</v>
      </c>
      <c r="W334" s="4" t="str">
        <f>IFERROR(VLOOKUP(OrdersTable[[#This Row],[Order ID]],ReturnsTable[#All],2,FALSE),"No")</f>
        <v>No</v>
      </c>
      <c r="X334" s="4">
        <f>1/COUNTIF(OrdersTable[Order ID],OrdersTable[[#This Row],[Order ID]])</f>
        <v>0.33333333333333331</v>
      </c>
      <c r="Y334" s="4">
        <f>1/COUNTIF(OrdersTable[Customer ID],OrdersTable[[#This Row],[Customer ID]])</f>
        <v>9.0909090909090912E-2</v>
      </c>
    </row>
    <row r="335" spans="1:25" x14ac:dyDescent="0.3">
      <c r="A335" s="1">
        <v>334</v>
      </c>
      <c r="B335" t="s">
        <v>6372</v>
      </c>
      <c r="C335" s="7">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4" t="str">
        <f>VLOOKUP(OrdersTable[[#This Row],[Region]],PeopleTable[#All],2,FALSE)</f>
        <v>Chuck Magee</v>
      </c>
      <c r="W335" s="4" t="str">
        <f>IFERROR(VLOOKUP(OrdersTable[[#This Row],[Order ID]],ReturnsTable[#All],2,FALSE),"No")</f>
        <v>No</v>
      </c>
      <c r="X335" s="4">
        <f>1/COUNTIF(OrdersTable[Order ID],OrdersTable[[#This Row],[Order ID]])</f>
        <v>0.33333333333333331</v>
      </c>
      <c r="Y335" s="4">
        <f>1/COUNTIF(OrdersTable[Customer ID],OrdersTable[[#This Row],[Customer ID]])</f>
        <v>9.0909090909090912E-2</v>
      </c>
    </row>
    <row r="336" spans="1:25" x14ac:dyDescent="0.3">
      <c r="A336" s="1">
        <v>335</v>
      </c>
      <c r="B336" t="s">
        <v>6373</v>
      </c>
      <c r="C336" s="7">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4" t="str">
        <f>VLOOKUP(OrdersTable[[#This Row],[Region]],PeopleTable[#All],2,FALSE)</f>
        <v>Anna Andreadi</v>
      </c>
      <c r="W336" s="4" t="str">
        <f>IFERROR(VLOOKUP(OrdersTable[[#This Row],[Order ID]],ReturnsTable[#All],2,FALSE),"No")</f>
        <v>No</v>
      </c>
      <c r="X336" s="4">
        <f>1/COUNTIF(OrdersTable[Order ID],OrdersTable[[#This Row],[Order ID]])</f>
        <v>0.33333333333333331</v>
      </c>
      <c r="Y336" s="4">
        <f>1/COUNTIF(OrdersTable[Customer ID],OrdersTable[[#This Row],[Customer ID]])</f>
        <v>9.0909090909090912E-2</v>
      </c>
    </row>
    <row r="337" spans="1:25" x14ac:dyDescent="0.3">
      <c r="A337" s="1">
        <v>336</v>
      </c>
      <c r="B337" t="s">
        <v>6373</v>
      </c>
      <c r="C337" s="7">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4" t="str">
        <f>VLOOKUP(OrdersTable[[#This Row],[Region]],PeopleTable[#All],2,FALSE)</f>
        <v>Anna Andreadi</v>
      </c>
      <c r="W337" s="4" t="str">
        <f>IFERROR(VLOOKUP(OrdersTable[[#This Row],[Order ID]],ReturnsTable[#All],2,FALSE),"No")</f>
        <v>No</v>
      </c>
      <c r="X337" s="4">
        <f>1/COUNTIF(OrdersTable[Order ID],OrdersTable[[#This Row],[Order ID]])</f>
        <v>0.33333333333333331</v>
      </c>
      <c r="Y337" s="4">
        <f>1/COUNTIF(OrdersTable[Customer ID],OrdersTable[[#This Row],[Customer ID]])</f>
        <v>9.0909090909090912E-2</v>
      </c>
    </row>
    <row r="338" spans="1:25" x14ac:dyDescent="0.3">
      <c r="A338" s="1">
        <v>337</v>
      </c>
      <c r="B338" t="s">
        <v>6373</v>
      </c>
      <c r="C338" s="7">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4" t="str">
        <f>VLOOKUP(OrdersTable[[#This Row],[Region]],PeopleTable[#All],2,FALSE)</f>
        <v>Anna Andreadi</v>
      </c>
      <c r="W338" s="4" t="str">
        <f>IFERROR(VLOOKUP(OrdersTable[[#This Row],[Order ID]],ReturnsTable[#All],2,FALSE),"No")</f>
        <v>No</v>
      </c>
      <c r="X338" s="4">
        <f>1/COUNTIF(OrdersTable[Order ID],OrdersTable[[#This Row],[Order ID]])</f>
        <v>0.33333333333333331</v>
      </c>
      <c r="Y338" s="4">
        <f>1/COUNTIF(OrdersTable[Customer ID],OrdersTable[[#This Row],[Customer ID]])</f>
        <v>9.0909090909090912E-2</v>
      </c>
    </row>
    <row r="339" spans="1:25" x14ac:dyDescent="0.3">
      <c r="A339" s="1">
        <v>338</v>
      </c>
      <c r="B339" t="s">
        <v>6374</v>
      </c>
      <c r="C339" s="7">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4" t="str">
        <f>VLOOKUP(OrdersTable[[#This Row],[Region]],PeopleTable[#All],2,FALSE)</f>
        <v>Anna Andreadi</v>
      </c>
      <c r="W339" s="4" t="str">
        <f>IFERROR(VLOOKUP(OrdersTable[[#This Row],[Order ID]],ReturnsTable[#All],2,FALSE),"No")</f>
        <v>No</v>
      </c>
      <c r="X339" s="4">
        <f>1/COUNTIF(OrdersTable[Order ID],OrdersTable[[#This Row],[Order ID]])</f>
        <v>0.5</v>
      </c>
      <c r="Y339" s="4">
        <f>1/COUNTIF(OrdersTable[Customer ID],OrdersTable[[#This Row],[Customer ID]])</f>
        <v>0.2</v>
      </c>
    </row>
    <row r="340" spans="1:25" x14ac:dyDescent="0.3">
      <c r="A340" s="1">
        <v>339</v>
      </c>
      <c r="B340" t="s">
        <v>6374</v>
      </c>
      <c r="C340" s="7">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4" t="str">
        <f>VLOOKUP(OrdersTable[[#This Row],[Region]],PeopleTable[#All],2,FALSE)</f>
        <v>Anna Andreadi</v>
      </c>
      <c r="W340" s="4" t="str">
        <f>IFERROR(VLOOKUP(OrdersTable[[#This Row],[Order ID]],ReturnsTable[#All],2,FALSE),"No")</f>
        <v>No</v>
      </c>
      <c r="X340" s="4">
        <f>1/COUNTIF(OrdersTable[Order ID],OrdersTable[[#This Row],[Order ID]])</f>
        <v>0.5</v>
      </c>
      <c r="Y340" s="4">
        <f>1/COUNTIF(OrdersTable[Customer ID],OrdersTable[[#This Row],[Customer ID]])</f>
        <v>0.2</v>
      </c>
    </row>
    <row r="341" spans="1:25" x14ac:dyDescent="0.3">
      <c r="A341" s="1">
        <v>340</v>
      </c>
      <c r="B341" t="s">
        <v>6375</v>
      </c>
      <c r="C341" s="7">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4" t="str">
        <f>VLOOKUP(OrdersTable[[#This Row],[Region]],PeopleTable[#All],2,FALSE)</f>
        <v>Anna Andreadi</v>
      </c>
      <c r="W341" s="4" t="str">
        <f>IFERROR(VLOOKUP(OrdersTable[[#This Row],[Order ID]],ReturnsTable[#All],2,FALSE),"No")</f>
        <v>No</v>
      </c>
      <c r="X341" s="4">
        <f>1/COUNTIF(OrdersTable[Order ID],OrdersTable[[#This Row],[Order ID]])</f>
        <v>1</v>
      </c>
      <c r="Y341" s="4">
        <f>1/COUNTIF(OrdersTable[Customer ID],OrdersTable[[#This Row],[Customer ID]])</f>
        <v>3.4482758620689655E-2</v>
      </c>
    </row>
    <row r="342" spans="1:25" x14ac:dyDescent="0.3">
      <c r="A342" s="1">
        <v>341</v>
      </c>
      <c r="B342" t="s">
        <v>6376</v>
      </c>
      <c r="C342" s="7">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4" t="str">
        <f>VLOOKUP(OrdersTable[[#This Row],[Region]],PeopleTable[#All],2,FALSE)</f>
        <v>Chuck Magee</v>
      </c>
      <c r="W342" s="4" t="str">
        <f>IFERROR(VLOOKUP(OrdersTable[[#This Row],[Order ID]],ReturnsTable[#All],2,FALSE),"No")</f>
        <v>No</v>
      </c>
      <c r="X342" s="4">
        <f>1/COUNTIF(OrdersTable[Order ID],OrdersTable[[#This Row],[Order ID]])</f>
        <v>0.25</v>
      </c>
      <c r="Y342" s="4">
        <f>1/COUNTIF(OrdersTable[Customer ID],OrdersTable[[#This Row],[Customer ID]])</f>
        <v>3.125E-2</v>
      </c>
    </row>
    <row r="343" spans="1:25" x14ac:dyDescent="0.3">
      <c r="A343" s="1">
        <v>342</v>
      </c>
      <c r="B343" t="s">
        <v>6376</v>
      </c>
      <c r="C343" s="7">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4" t="str">
        <f>VLOOKUP(OrdersTable[[#This Row],[Region]],PeopleTable[#All],2,FALSE)</f>
        <v>Chuck Magee</v>
      </c>
      <c r="W343" s="4" t="str">
        <f>IFERROR(VLOOKUP(OrdersTable[[#This Row],[Order ID]],ReturnsTable[#All],2,FALSE),"No")</f>
        <v>No</v>
      </c>
      <c r="X343" s="4">
        <f>1/COUNTIF(OrdersTable[Order ID],OrdersTable[[#This Row],[Order ID]])</f>
        <v>0.25</v>
      </c>
      <c r="Y343" s="4">
        <f>1/COUNTIF(OrdersTable[Customer ID],OrdersTable[[#This Row],[Customer ID]])</f>
        <v>3.125E-2</v>
      </c>
    </row>
    <row r="344" spans="1:25" x14ac:dyDescent="0.3">
      <c r="A344" s="1">
        <v>343</v>
      </c>
      <c r="B344" t="s">
        <v>6376</v>
      </c>
      <c r="C344" s="7">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4" t="str">
        <f>VLOOKUP(OrdersTable[[#This Row],[Region]],PeopleTable[#All],2,FALSE)</f>
        <v>Chuck Magee</v>
      </c>
      <c r="W344" s="4" t="str">
        <f>IFERROR(VLOOKUP(OrdersTable[[#This Row],[Order ID]],ReturnsTable[#All],2,FALSE),"No")</f>
        <v>No</v>
      </c>
      <c r="X344" s="4">
        <f>1/COUNTIF(OrdersTable[Order ID],OrdersTable[[#This Row],[Order ID]])</f>
        <v>0.25</v>
      </c>
      <c r="Y344" s="4">
        <f>1/COUNTIF(OrdersTable[Customer ID],OrdersTable[[#This Row],[Customer ID]])</f>
        <v>3.125E-2</v>
      </c>
    </row>
    <row r="345" spans="1:25" x14ac:dyDescent="0.3">
      <c r="A345" s="1">
        <v>344</v>
      </c>
      <c r="B345" t="s">
        <v>6376</v>
      </c>
      <c r="C345" s="7">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4" t="str">
        <f>VLOOKUP(OrdersTable[[#This Row],[Region]],PeopleTable[#All],2,FALSE)</f>
        <v>Chuck Magee</v>
      </c>
      <c r="W345" s="4" t="str">
        <f>IFERROR(VLOOKUP(OrdersTable[[#This Row],[Order ID]],ReturnsTable[#All],2,FALSE),"No")</f>
        <v>No</v>
      </c>
      <c r="X345" s="4">
        <f>1/COUNTIF(OrdersTable[Order ID],OrdersTable[[#This Row],[Order ID]])</f>
        <v>0.25</v>
      </c>
      <c r="Y345" s="4">
        <f>1/COUNTIF(OrdersTable[Customer ID],OrdersTable[[#This Row],[Customer ID]])</f>
        <v>3.125E-2</v>
      </c>
    </row>
    <row r="346" spans="1:25" x14ac:dyDescent="0.3">
      <c r="A346" s="1">
        <v>345</v>
      </c>
      <c r="B346" t="s">
        <v>6377</v>
      </c>
      <c r="C346" s="7">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4" t="str">
        <f>VLOOKUP(OrdersTable[[#This Row],[Region]],PeopleTable[#All],2,FALSE)</f>
        <v>Kelly Williams</v>
      </c>
      <c r="W346" s="4" t="str">
        <f>IFERROR(VLOOKUP(OrdersTable[[#This Row],[Order ID]],ReturnsTable[#All],2,FALSE),"No")</f>
        <v>No</v>
      </c>
      <c r="X346" s="4">
        <f>1/COUNTIF(OrdersTable[Order ID],OrdersTable[[#This Row],[Order ID]])</f>
        <v>1</v>
      </c>
      <c r="Y346" s="4">
        <f>1/COUNTIF(OrdersTable[Customer ID],OrdersTable[[#This Row],[Customer ID]])</f>
        <v>0.14285714285714285</v>
      </c>
    </row>
    <row r="347" spans="1:25" x14ac:dyDescent="0.3">
      <c r="A347" s="1">
        <v>346</v>
      </c>
      <c r="B347" t="s">
        <v>6378</v>
      </c>
      <c r="C347" s="7">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4" t="str">
        <f>VLOOKUP(OrdersTable[[#This Row],[Region]],PeopleTable[#All],2,FALSE)</f>
        <v>Anna Andreadi</v>
      </c>
      <c r="W347" s="4" t="str">
        <f>IFERROR(VLOOKUP(OrdersTable[[#This Row],[Order ID]],ReturnsTable[#All],2,FALSE),"No")</f>
        <v>No</v>
      </c>
      <c r="X347" s="4">
        <f>1/COUNTIF(OrdersTable[Order ID],OrdersTable[[#This Row],[Order ID]])</f>
        <v>1</v>
      </c>
      <c r="Y347" s="4">
        <f>1/COUNTIF(OrdersTable[Customer ID],OrdersTable[[#This Row],[Customer ID]])</f>
        <v>0.25</v>
      </c>
    </row>
    <row r="348" spans="1:25" x14ac:dyDescent="0.3">
      <c r="A348" s="1">
        <v>347</v>
      </c>
      <c r="B348" t="s">
        <v>6379</v>
      </c>
      <c r="C348" s="7">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4" t="str">
        <f>VLOOKUP(OrdersTable[[#This Row],[Region]],PeopleTable[#All],2,FALSE)</f>
        <v>Chuck Magee</v>
      </c>
      <c r="W348" s="4" t="str">
        <f>IFERROR(VLOOKUP(OrdersTable[[#This Row],[Order ID]],ReturnsTable[#All],2,FALSE),"No")</f>
        <v>No</v>
      </c>
      <c r="X348" s="4">
        <f>1/COUNTIF(OrdersTable[Order ID],OrdersTable[[#This Row],[Order ID]])</f>
        <v>0.33333333333333331</v>
      </c>
      <c r="Y348" s="4">
        <f>1/COUNTIF(OrdersTable[Customer ID],OrdersTable[[#This Row],[Customer ID]])</f>
        <v>6.25E-2</v>
      </c>
    </row>
    <row r="349" spans="1:25" x14ac:dyDescent="0.3">
      <c r="A349" s="1">
        <v>348</v>
      </c>
      <c r="B349" t="s">
        <v>6379</v>
      </c>
      <c r="C349" s="7">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4" t="str">
        <f>VLOOKUP(OrdersTable[[#This Row],[Region]],PeopleTable[#All],2,FALSE)</f>
        <v>Chuck Magee</v>
      </c>
      <c r="W349" s="4" t="str">
        <f>IFERROR(VLOOKUP(OrdersTable[[#This Row],[Order ID]],ReturnsTable[#All],2,FALSE),"No")</f>
        <v>No</v>
      </c>
      <c r="X349" s="4">
        <f>1/COUNTIF(OrdersTable[Order ID],OrdersTable[[#This Row],[Order ID]])</f>
        <v>0.33333333333333331</v>
      </c>
      <c r="Y349" s="4">
        <f>1/COUNTIF(OrdersTable[Customer ID],OrdersTable[[#This Row],[Customer ID]])</f>
        <v>6.25E-2</v>
      </c>
    </row>
    <row r="350" spans="1:25" x14ac:dyDescent="0.3">
      <c r="A350" s="1">
        <v>349</v>
      </c>
      <c r="B350" t="s">
        <v>6379</v>
      </c>
      <c r="C350" s="7">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4" t="str">
        <f>VLOOKUP(OrdersTable[[#This Row],[Region]],PeopleTable[#All],2,FALSE)</f>
        <v>Chuck Magee</v>
      </c>
      <c r="W350" s="4" t="str">
        <f>IFERROR(VLOOKUP(OrdersTable[[#This Row],[Order ID]],ReturnsTable[#All],2,FALSE),"No")</f>
        <v>No</v>
      </c>
      <c r="X350" s="4">
        <f>1/COUNTIF(OrdersTable[Order ID],OrdersTable[[#This Row],[Order ID]])</f>
        <v>0.33333333333333331</v>
      </c>
      <c r="Y350" s="4">
        <f>1/COUNTIF(OrdersTable[Customer ID],OrdersTable[[#This Row],[Customer ID]])</f>
        <v>6.25E-2</v>
      </c>
    </row>
    <row r="351" spans="1:25" x14ac:dyDescent="0.3">
      <c r="A351" s="1">
        <v>350</v>
      </c>
      <c r="B351" t="s">
        <v>6380</v>
      </c>
      <c r="C351" s="7">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4" t="str">
        <f>VLOOKUP(OrdersTable[[#This Row],[Region]],PeopleTable[#All],2,FALSE)</f>
        <v>Chuck Magee</v>
      </c>
      <c r="W351" s="4" t="str">
        <f>IFERROR(VLOOKUP(OrdersTable[[#This Row],[Order ID]],ReturnsTable[#All],2,FALSE),"No")</f>
        <v>No</v>
      </c>
      <c r="X351" s="4">
        <f>1/COUNTIF(OrdersTable[Order ID],OrdersTable[[#This Row],[Order ID]])</f>
        <v>0.2</v>
      </c>
      <c r="Y351" s="4">
        <f>1/COUNTIF(OrdersTable[Customer ID],OrdersTable[[#This Row],[Customer ID]])</f>
        <v>5.5555555555555552E-2</v>
      </c>
    </row>
    <row r="352" spans="1:25" x14ac:dyDescent="0.3">
      <c r="A352" s="1">
        <v>351</v>
      </c>
      <c r="B352" t="s">
        <v>6380</v>
      </c>
      <c r="C352" s="7">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4" t="str">
        <f>VLOOKUP(OrdersTable[[#This Row],[Region]],PeopleTable[#All],2,FALSE)</f>
        <v>Chuck Magee</v>
      </c>
      <c r="W352" s="4" t="str">
        <f>IFERROR(VLOOKUP(OrdersTable[[#This Row],[Order ID]],ReturnsTable[#All],2,FALSE),"No")</f>
        <v>No</v>
      </c>
      <c r="X352" s="4">
        <f>1/COUNTIF(OrdersTable[Order ID],OrdersTable[[#This Row],[Order ID]])</f>
        <v>0.2</v>
      </c>
      <c r="Y352" s="4">
        <f>1/COUNTIF(OrdersTable[Customer ID],OrdersTable[[#This Row],[Customer ID]])</f>
        <v>5.5555555555555552E-2</v>
      </c>
    </row>
    <row r="353" spans="1:25" x14ac:dyDescent="0.3">
      <c r="A353" s="1">
        <v>352</v>
      </c>
      <c r="B353" t="s">
        <v>6380</v>
      </c>
      <c r="C353" s="7">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4" t="str">
        <f>VLOOKUP(OrdersTable[[#This Row],[Region]],PeopleTable[#All],2,FALSE)</f>
        <v>Chuck Magee</v>
      </c>
      <c r="W353" s="4" t="str">
        <f>IFERROR(VLOOKUP(OrdersTable[[#This Row],[Order ID]],ReturnsTable[#All],2,FALSE),"No")</f>
        <v>No</v>
      </c>
      <c r="X353" s="4">
        <f>1/COUNTIF(OrdersTable[Order ID],OrdersTable[[#This Row],[Order ID]])</f>
        <v>0.2</v>
      </c>
      <c r="Y353" s="4">
        <f>1/COUNTIF(OrdersTable[Customer ID],OrdersTable[[#This Row],[Customer ID]])</f>
        <v>5.5555555555555552E-2</v>
      </c>
    </row>
    <row r="354" spans="1:25" x14ac:dyDescent="0.3">
      <c r="A354" s="1">
        <v>353</v>
      </c>
      <c r="B354" t="s">
        <v>6380</v>
      </c>
      <c r="C354" s="7">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4" t="str">
        <f>VLOOKUP(OrdersTable[[#This Row],[Region]],PeopleTable[#All],2,FALSE)</f>
        <v>Chuck Magee</v>
      </c>
      <c r="W354" s="4" t="str">
        <f>IFERROR(VLOOKUP(OrdersTable[[#This Row],[Order ID]],ReturnsTable[#All],2,FALSE),"No")</f>
        <v>No</v>
      </c>
      <c r="X354" s="4">
        <f>1/COUNTIF(OrdersTable[Order ID],OrdersTable[[#This Row],[Order ID]])</f>
        <v>0.2</v>
      </c>
      <c r="Y354" s="4">
        <f>1/COUNTIF(OrdersTable[Customer ID],OrdersTable[[#This Row],[Customer ID]])</f>
        <v>5.5555555555555552E-2</v>
      </c>
    </row>
    <row r="355" spans="1:25" x14ac:dyDescent="0.3">
      <c r="A355" s="1">
        <v>354</v>
      </c>
      <c r="B355" t="s">
        <v>6380</v>
      </c>
      <c r="C355" s="7">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4" t="str">
        <f>VLOOKUP(OrdersTable[[#This Row],[Region]],PeopleTable[#All],2,FALSE)</f>
        <v>Chuck Magee</v>
      </c>
      <c r="W355" s="4" t="str">
        <f>IFERROR(VLOOKUP(OrdersTable[[#This Row],[Order ID]],ReturnsTable[#All],2,FALSE),"No")</f>
        <v>No</v>
      </c>
      <c r="X355" s="4">
        <f>1/COUNTIF(OrdersTable[Order ID],OrdersTable[[#This Row],[Order ID]])</f>
        <v>0.2</v>
      </c>
      <c r="Y355" s="4">
        <f>1/COUNTIF(OrdersTable[Customer ID],OrdersTable[[#This Row],[Customer ID]])</f>
        <v>5.5555555555555552E-2</v>
      </c>
    </row>
    <row r="356" spans="1:25" x14ac:dyDescent="0.3">
      <c r="A356" s="1">
        <v>355</v>
      </c>
      <c r="B356" t="s">
        <v>6381</v>
      </c>
      <c r="C356" s="7">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4" t="str">
        <f>VLOOKUP(OrdersTable[[#This Row],[Region]],PeopleTable[#All],2,FALSE)</f>
        <v>Chuck Magee</v>
      </c>
      <c r="W356" s="4" t="str">
        <f>IFERROR(VLOOKUP(OrdersTable[[#This Row],[Order ID]],ReturnsTable[#All],2,FALSE),"No")</f>
        <v>No</v>
      </c>
      <c r="X356" s="4">
        <f>1/COUNTIF(OrdersTable[Order ID],OrdersTable[[#This Row],[Order ID]])</f>
        <v>0.25</v>
      </c>
      <c r="Y356" s="4">
        <f>1/COUNTIF(OrdersTable[Customer ID],OrdersTable[[#This Row],[Customer ID]])</f>
        <v>5.8823529411764705E-2</v>
      </c>
    </row>
    <row r="357" spans="1:25" x14ac:dyDescent="0.3">
      <c r="A357" s="1">
        <v>356</v>
      </c>
      <c r="B357" t="s">
        <v>6381</v>
      </c>
      <c r="C357" s="7">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4" t="str">
        <f>VLOOKUP(OrdersTable[[#This Row],[Region]],PeopleTable[#All],2,FALSE)</f>
        <v>Chuck Magee</v>
      </c>
      <c r="W357" s="4" t="str">
        <f>IFERROR(VLOOKUP(OrdersTable[[#This Row],[Order ID]],ReturnsTable[#All],2,FALSE),"No")</f>
        <v>No</v>
      </c>
      <c r="X357" s="4">
        <f>1/COUNTIF(OrdersTable[Order ID],OrdersTable[[#This Row],[Order ID]])</f>
        <v>0.25</v>
      </c>
      <c r="Y357" s="4">
        <f>1/COUNTIF(OrdersTable[Customer ID],OrdersTable[[#This Row],[Customer ID]])</f>
        <v>5.8823529411764705E-2</v>
      </c>
    </row>
    <row r="358" spans="1:25" x14ac:dyDescent="0.3">
      <c r="A358" s="1">
        <v>357</v>
      </c>
      <c r="B358" t="s">
        <v>6381</v>
      </c>
      <c r="C358" s="7">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4" t="str">
        <f>VLOOKUP(OrdersTable[[#This Row],[Region]],PeopleTable[#All],2,FALSE)</f>
        <v>Chuck Magee</v>
      </c>
      <c r="W358" s="4" t="str">
        <f>IFERROR(VLOOKUP(OrdersTable[[#This Row],[Order ID]],ReturnsTable[#All],2,FALSE),"No")</f>
        <v>No</v>
      </c>
      <c r="X358" s="4">
        <f>1/COUNTIF(OrdersTable[Order ID],OrdersTable[[#This Row],[Order ID]])</f>
        <v>0.25</v>
      </c>
      <c r="Y358" s="4">
        <f>1/COUNTIF(OrdersTable[Customer ID],OrdersTable[[#This Row],[Customer ID]])</f>
        <v>5.8823529411764705E-2</v>
      </c>
    </row>
    <row r="359" spans="1:25" x14ac:dyDescent="0.3">
      <c r="A359" s="1">
        <v>358</v>
      </c>
      <c r="B359" t="s">
        <v>6381</v>
      </c>
      <c r="C359" s="7">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4" t="str">
        <f>VLOOKUP(OrdersTable[[#This Row],[Region]],PeopleTable[#All],2,FALSE)</f>
        <v>Chuck Magee</v>
      </c>
      <c r="W359" s="4" t="str">
        <f>IFERROR(VLOOKUP(OrdersTable[[#This Row],[Order ID]],ReturnsTable[#All],2,FALSE),"No")</f>
        <v>No</v>
      </c>
      <c r="X359" s="4">
        <f>1/COUNTIF(OrdersTable[Order ID],OrdersTable[[#This Row],[Order ID]])</f>
        <v>0.25</v>
      </c>
      <c r="Y359" s="4">
        <f>1/COUNTIF(OrdersTable[Customer ID],OrdersTable[[#This Row],[Customer ID]])</f>
        <v>5.8823529411764705E-2</v>
      </c>
    </row>
    <row r="360" spans="1:25" x14ac:dyDescent="0.3">
      <c r="A360" s="1">
        <v>359</v>
      </c>
      <c r="B360" t="s">
        <v>6382</v>
      </c>
      <c r="C360" s="7">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4" t="str">
        <f>VLOOKUP(OrdersTable[[#This Row],[Region]],PeopleTable[#All],2,FALSE)</f>
        <v>Cassandra Brandow</v>
      </c>
      <c r="W360" s="4" t="str">
        <f>IFERROR(VLOOKUP(OrdersTable[[#This Row],[Order ID]],ReturnsTable[#All],2,FALSE),"No")</f>
        <v>No</v>
      </c>
      <c r="X360" s="4">
        <f>1/COUNTIF(OrdersTable[Order ID],OrdersTable[[#This Row],[Order ID]])</f>
        <v>1</v>
      </c>
      <c r="Y360" s="4">
        <f>1/COUNTIF(OrdersTable[Customer ID],OrdersTable[[#This Row],[Customer ID]])</f>
        <v>6.6666666666666666E-2</v>
      </c>
    </row>
    <row r="361" spans="1:25" x14ac:dyDescent="0.3">
      <c r="A361" s="1">
        <v>360</v>
      </c>
      <c r="B361" t="s">
        <v>6383</v>
      </c>
      <c r="C361" s="7">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4" t="str">
        <f>VLOOKUP(OrdersTable[[#This Row],[Region]],PeopleTable[#All],2,FALSE)</f>
        <v>Cassandra Brandow</v>
      </c>
      <c r="W361" s="4" t="str">
        <f>IFERROR(VLOOKUP(OrdersTable[[#This Row],[Order ID]],ReturnsTable[#All],2,FALSE),"No")</f>
        <v>No</v>
      </c>
      <c r="X361" s="4">
        <f>1/COUNTIF(OrdersTable[Order ID],OrdersTable[[#This Row],[Order ID]])</f>
        <v>0.5</v>
      </c>
      <c r="Y361" s="4">
        <f>1/COUNTIF(OrdersTable[Customer ID],OrdersTable[[#This Row],[Customer ID]])</f>
        <v>0.1</v>
      </c>
    </row>
    <row r="362" spans="1:25" x14ac:dyDescent="0.3">
      <c r="A362" s="1">
        <v>361</v>
      </c>
      <c r="B362" t="s">
        <v>6383</v>
      </c>
      <c r="C362" s="7">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4" t="str">
        <f>VLOOKUP(OrdersTable[[#This Row],[Region]],PeopleTable[#All],2,FALSE)</f>
        <v>Cassandra Brandow</v>
      </c>
      <c r="W362" s="4" t="str">
        <f>IFERROR(VLOOKUP(OrdersTable[[#This Row],[Order ID]],ReturnsTable[#All],2,FALSE),"No")</f>
        <v>No</v>
      </c>
      <c r="X362" s="4">
        <f>1/COUNTIF(OrdersTable[Order ID],OrdersTable[[#This Row],[Order ID]])</f>
        <v>0.5</v>
      </c>
      <c r="Y362" s="4">
        <f>1/COUNTIF(OrdersTable[Customer ID],OrdersTable[[#This Row],[Customer ID]])</f>
        <v>0.1</v>
      </c>
    </row>
    <row r="363" spans="1:25" x14ac:dyDescent="0.3">
      <c r="A363" s="1">
        <v>362</v>
      </c>
      <c r="B363" t="s">
        <v>6384</v>
      </c>
      <c r="C363" s="7">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4" t="str">
        <f>VLOOKUP(OrdersTable[[#This Row],[Region]],PeopleTable[#All],2,FALSE)</f>
        <v>Chuck Magee</v>
      </c>
      <c r="W363" s="4" t="str">
        <f>IFERROR(VLOOKUP(OrdersTable[[#This Row],[Order ID]],ReturnsTable[#All],2,FALSE),"No")</f>
        <v>No</v>
      </c>
      <c r="X363" s="4">
        <f>1/COUNTIF(OrdersTable[Order ID],OrdersTable[[#This Row],[Order ID]])</f>
        <v>0.25</v>
      </c>
      <c r="Y363" s="4">
        <f>1/COUNTIF(OrdersTable[Customer ID],OrdersTable[[#This Row],[Customer ID]])</f>
        <v>0.1</v>
      </c>
    </row>
    <row r="364" spans="1:25" x14ac:dyDescent="0.3">
      <c r="A364" s="1">
        <v>363</v>
      </c>
      <c r="B364" t="s">
        <v>6384</v>
      </c>
      <c r="C364" s="7">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4" t="str">
        <f>VLOOKUP(OrdersTable[[#This Row],[Region]],PeopleTable[#All],2,FALSE)</f>
        <v>Chuck Magee</v>
      </c>
      <c r="W364" s="4" t="str">
        <f>IFERROR(VLOOKUP(OrdersTable[[#This Row],[Order ID]],ReturnsTable[#All],2,FALSE),"No")</f>
        <v>No</v>
      </c>
      <c r="X364" s="4">
        <f>1/COUNTIF(OrdersTable[Order ID],OrdersTable[[#This Row],[Order ID]])</f>
        <v>0.25</v>
      </c>
      <c r="Y364" s="4">
        <f>1/COUNTIF(OrdersTable[Customer ID],OrdersTable[[#This Row],[Customer ID]])</f>
        <v>0.1</v>
      </c>
    </row>
    <row r="365" spans="1:25" x14ac:dyDescent="0.3">
      <c r="A365" s="1">
        <v>364</v>
      </c>
      <c r="B365" t="s">
        <v>6384</v>
      </c>
      <c r="C365" s="7">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4" t="str">
        <f>VLOOKUP(OrdersTable[[#This Row],[Region]],PeopleTable[#All],2,FALSE)</f>
        <v>Chuck Magee</v>
      </c>
      <c r="W365" s="4" t="str">
        <f>IFERROR(VLOOKUP(OrdersTable[[#This Row],[Order ID]],ReturnsTable[#All],2,FALSE),"No")</f>
        <v>No</v>
      </c>
      <c r="X365" s="4">
        <f>1/COUNTIF(OrdersTable[Order ID],OrdersTable[[#This Row],[Order ID]])</f>
        <v>0.25</v>
      </c>
      <c r="Y365" s="4">
        <f>1/COUNTIF(OrdersTable[Customer ID],OrdersTable[[#This Row],[Customer ID]])</f>
        <v>0.1</v>
      </c>
    </row>
    <row r="366" spans="1:25" x14ac:dyDescent="0.3">
      <c r="A366" s="1">
        <v>365</v>
      </c>
      <c r="B366" t="s">
        <v>6384</v>
      </c>
      <c r="C366" s="7">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4" t="str">
        <f>VLOOKUP(OrdersTable[[#This Row],[Region]],PeopleTable[#All],2,FALSE)</f>
        <v>Chuck Magee</v>
      </c>
      <c r="W366" s="4" t="str">
        <f>IFERROR(VLOOKUP(OrdersTable[[#This Row],[Order ID]],ReturnsTable[#All],2,FALSE),"No")</f>
        <v>No</v>
      </c>
      <c r="X366" s="4">
        <f>1/COUNTIF(OrdersTable[Order ID],OrdersTable[[#This Row],[Order ID]])</f>
        <v>0.25</v>
      </c>
      <c r="Y366" s="4">
        <f>1/COUNTIF(OrdersTable[Customer ID],OrdersTable[[#This Row],[Customer ID]])</f>
        <v>0.1</v>
      </c>
    </row>
    <row r="367" spans="1:25" x14ac:dyDescent="0.3">
      <c r="A367" s="1">
        <v>366</v>
      </c>
      <c r="B367" t="s">
        <v>6385</v>
      </c>
      <c r="C367" s="7">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4" t="str">
        <f>VLOOKUP(OrdersTable[[#This Row],[Region]],PeopleTable[#All],2,FALSE)</f>
        <v>Anna Andreadi</v>
      </c>
      <c r="W367" s="4" t="str">
        <f>IFERROR(VLOOKUP(OrdersTable[[#This Row],[Order ID]],ReturnsTable[#All],2,FALSE),"No")</f>
        <v>No</v>
      </c>
      <c r="X367" s="4">
        <f>1/COUNTIF(OrdersTable[Order ID],OrdersTable[[#This Row],[Order ID]])</f>
        <v>1</v>
      </c>
      <c r="Y367" s="4">
        <f>1/COUNTIF(OrdersTable[Customer ID],OrdersTable[[#This Row],[Customer ID]])</f>
        <v>0.16666666666666666</v>
      </c>
    </row>
    <row r="368" spans="1:25" x14ac:dyDescent="0.3">
      <c r="A368" s="1">
        <v>367</v>
      </c>
      <c r="B368" t="s">
        <v>6386</v>
      </c>
      <c r="C368" s="7">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4" t="str">
        <f>VLOOKUP(OrdersTable[[#This Row],[Region]],PeopleTable[#All],2,FALSE)</f>
        <v>Chuck Magee</v>
      </c>
      <c r="W368" s="4" t="str">
        <f>IFERROR(VLOOKUP(OrdersTable[[#This Row],[Order ID]],ReturnsTable[#All],2,FALSE),"No")</f>
        <v>No</v>
      </c>
      <c r="X368" s="4">
        <f>1/COUNTIF(OrdersTable[Order ID],OrdersTable[[#This Row],[Order ID]])</f>
        <v>0.25</v>
      </c>
      <c r="Y368" s="4">
        <f>1/COUNTIF(OrdersTable[Customer ID],OrdersTable[[#This Row],[Customer ID]])</f>
        <v>5.8823529411764705E-2</v>
      </c>
    </row>
    <row r="369" spans="1:25" x14ac:dyDescent="0.3">
      <c r="A369" s="1">
        <v>368</v>
      </c>
      <c r="B369" t="s">
        <v>6386</v>
      </c>
      <c r="C369" s="7">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4" t="str">
        <f>VLOOKUP(OrdersTable[[#This Row],[Region]],PeopleTable[#All],2,FALSE)</f>
        <v>Chuck Magee</v>
      </c>
      <c r="W369" s="4" t="str">
        <f>IFERROR(VLOOKUP(OrdersTable[[#This Row],[Order ID]],ReturnsTable[#All],2,FALSE),"No")</f>
        <v>No</v>
      </c>
      <c r="X369" s="4">
        <f>1/COUNTIF(OrdersTable[Order ID],OrdersTable[[#This Row],[Order ID]])</f>
        <v>0.25</v>
      </c>
      <c r="Y369" s="4">
        <f>1/COUNTIF(OrdersTable[Customer ID],OrdersTable[[#This Row],[Customer ID]])</f>
        <v>5.8823529411764705E-2</v>
      </c>
    </row>
    <row r="370" spans="1:25" x14ac:dyDescent="0.3">
      <c r="A370" s="1">
        <v>369</v>
      </c>
      <c r="B370" t="s">
        <v>6386</v>
      </c>
      <c r="C370" s="7">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4" t="str">
        <f>VLOOKUP(OrdersTable[[#This Row],[Region]],PeopleTable[#All],2,FALSE)</f>
        <v>Chuck Magee</v>
      </c>
      <c r="W370" s="4" t="str">
        <f>IFERROR(VLOOKUP(OrdersTable[[#This Row],[Order ID]],ReturnsTable[#All],2,FALSE),"No")</f>
        <v>No</v>
      </c>
      <c r="X370" s="4">
        <f>1/COUNTIF(OrdersTable[Order ID],OrdersTable[[#This Row],[Order ID]])</f>
        <v>0.25</v>
      </c>
      <c r="Y370" s="4">
        <f>1/COUNTIF(OrdersTable[Customer ID],OrdersTable[[#This Row],[Customer ID]])</f>
        <v>5.8823529411764705E-2</v>
      </c>
    </row>
    <row r="371" spans="1:25" x14ac:dyDescent="0.3">
      <c r="A371" s="1">
        <v>370</v>
      </c>
      <c r="B371" t="s">
        <v>6386</v>
      </c>
      <c r="C371" s="7">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4" t="str">
        <f>VLOOKUP(OrdersTable[[#This Row],[Region]],PeopleTable[#All],2,FALSE)</f>
        <v>Chuck Magee</v>
      </c>
      <c r="W371" s="4" t="str">
        <f>IFERROR(VLOOKUP(OrdersTable[[#This Row],[Order ID]],ReturnsTable[#All],2,FALSE),"No")</f>
        <v>No</v>
      </c>
      <c r="X371" s="4">
        <f>1/COUNTIF(OrdersTable[Order ID],OrdersTable[[#This Row],[Order ID]])</f>
        <v>0.25</v>
      </c>
      <c r="Y371" s="4">
        <f>1/COUNTIF(OrdersTable[Customer ID],OrdersTable[[#This Row],[Customer ID]])</f>
        <v>5.8823529411764705E-2</v>
      </c>
    </row>
    <row r="372" spans="1:25" x14ac:dyDescent="0.3">
      <c r="A372" s="1">
        <v>371</v>
      </c>
      <c r="B372" t="s">
        <v>6387</v>
      </c>
      <c r="C372" s="7">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4" t="str">
        <f>VLOOKUP(OrdersTable[[#This Row],[Region]],PeopleTable[#All],2,FALSE)</f>
        <v>Kelly Williams</v>
      </c>
      <c r="W372" s="4" t="str">
        <f>IFERROR(VLOOKUP(OrdersTable[[#This Row],[Order ID]],ReturnsTable[#All],2,FALSE),"No")</f>
        <v>No</v>
      </c>
      <c r="X372" s="4">
        <f>1/COUNTIF(OrdersTable[Order ID],OrdersTable[[#This Row],[Order ID]])</f>
        <v>0.5</v>
      </c>
      <c r="Y372" s="4">
        <f>1/COUNTIF(OrdersTable[Customer ID],OrdersTable[[#This Row],[Customer ID]])</f>
        <v>0.14285714285714285</v>
      </c>
    </row>
    <row r="373" spans="1:25" x14ac:dyDescent="0.3">
      <c r="A373" s="1">
        <v>372</v>
      </c>
      <c r="B373" t="s">
        <v>6387</v>
      </c>
      <c r="C373" s="7">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4" t="str">
        <f>VLOOKUP(OrdersTable[[#This Row],[Region]],PeopleTable[#All],2,FALSE)</f>
        <v>Kelly Williams</v>
      </c>
      <c r="W373" s="4" t="str">
        <f>IFERROR(VLOOKUP(OrdersTable[[#This Row],[Order ID]],ReturnsTable[#All],2,FALSE),"No")</f>
        <v>No</v>
      </c>
      <c r="X373" s="4">
        <f>1/COUNTIF(OrdersTable[Order ID],OrdersTable[[#This Row],[Order ID]])</f>
        <v>0.5</v>
      </c>
      <c r="Y373" s="4">
        <f>1/COUNTIF(OrdersTable[Customer ID],OrdersTable[[#This Row],[Customer ID]])</f>
        <v>0.14285714285714285</v>
      </c>
    </row>
    <row r="374" spans="1:25" x14ac:dyDescent="0.3">
      <c r="A374" s="1">
        <v>373</v>
      </c>
      <c r="B374" t="s">
        <v>6388</v>
      </c>
      <c r="C374" s="7">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4" t="str">
        <f>VLOOKUP(OrdersTable[[#This Row],[Region]],PeopleTable[#All],2,FALSE)</f>
        <v>Anna Andreadi</v>
      </c>
      <c r="W374" s="4" t="str">
        <f>IFERROR(VLOOKUP(OrdersTable[[#This Row],[Order ID]],ReturnsTable[#All],2,FALSE),"No")</f>
        <v>No</v>
      </c>
      <c r="X374" s="4">
        <f>1/COUNTIF(OrdersTable[Order ID],OrdersTable[[#This Row],[Order ID]])</f>
        <v>0.25</v>
      </c>
      <c r="Y374" s="4">
        <f>1/COUNTIF(OrdersTable[Customer ID],OrdersTable[[#This Row],[Customer ID]])</f>
        <v>4.7619047619047616E-2</v>
      </c>
    </row>
    <row r="375" spans="1:25" x14ac:dyDescent="0.3">
      <c r="A375" s="1">
        <v>374</v>
      </c>
      <c r="B375" t="s">
        <v>6388</v>
      </c>
      <c r="C375" s="7">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4" t="str">
        <f>VLOOKUP(OrdersTable[[#This Row],[Region]],PeopleTable[#All],2,FALSE)</f>
        <v>Anna Andreadi</v>
      </c>
      <c r="W375" s="4" t="str">
        <f>IFERROR(VLOOKUP(OrdersTable[[#This Row],[Order ID]],ReturnsTable[#All],2,FALSE),"No")</f>
        <v>No</v>
      </c>
      <c r="X375" s="4">
        <f>1/COUNTIF(OrdersTable[Order ID],OrdersTable[[#This Row],[Order ID]])</f>
        <v>0.25</v>
      </c>
      <c r="Y375" s="4">
        <f>1/COUNTIF(OrdersTable[Customer ID],OrdersTable[[#This Row],[Customer ID]])</f>
        <v>4.7619047619047616E-2</v>
      </c>
    </row>
    <row r="376" spans="1:25" x14ac:dyDescent="0.3">
      <c r="A376" s="1">
        <v>375</v>
      </c>
      <c r="B376" t="s">
        <v>6388</v>
      </c>
      <c r="C376" s="7">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4" t="str">
        <f>VLOOKUP(OrdersTable[[#This Row],[Region]],PeopleTable[#All],2,FALSE)</f>
        <v>Anna Andreadi</v>
      </c>
      <c r="W376" s="4" t="str">
        <f>IFERROR(VLOOKUP(OrdersTable[[#This Row],[Order ID]],ReturnsTable[#All],2,FALSE),"No")</f>
        <v>No</v>
      </c>
      <c r="X376" s="4">
        <f>1/COUNTIF(OrdersTable[Order ID],OrdersTable[[#This Row],[Order ID]])</f>
        <v>0.25</v>
      </c>
      <c r="Y376" s="4">
        <f>1/COUNTIF(OrdersTable[Customer ID],OrdersTable[[#This Row],[Customer ID]])</f>
        <v>4.7619047619047616E-2</v>
      </c>
    </row>
    <row r="377" spans="1:25" x14ac:dyDescent="0.3">
      <c r="A377" s="1">
        <v>376</v>
      </c>
      <c r="B377" t="s">
        <v>6388</v>
      </c>
      <c r="C377" s="7">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4" t="str">
        <f>VLOOKUP(OrdersTable[[#This Row],[Region]],PeopleTable[#All],2,FALSE)</f>
        <v>Anna Andreadi</v>
      </c>
      <c r="W377" s="4" t="str">
        <f>IFERROR(VLOOKUP(OrdersTable[[#This Row],[Order ID]],ReturnsTable[#All],2,FALSE),"No")</f>
        <v>No</v>
      </c>
      <c r="X377" s="4">
        <f>1/COUNTIF(OrdersTable[Order ID],OrdersTable[[#This Row],[Order ID]])</f>
        <v>0.25</v>
      </c>
      <c r="Y377" s="4">
        <f>1/COUNTIF(OrdersTable[Customer ID],OrdersTable[[#This Row],[Customer ID]])</f>
        <v>4.7619047619047616E-2</v>
      </c>
    </row>
    <row r="378" spans="1:25" x14ac:dyDescent="0.3">
      <c r="A378" s="1">
        <v>377</v>
      </c>
      <c r="B378" t="s">
        <v>6389</v>
      </c>
      <c r="C378" s="7">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4" t="str">
        <f>VLOOKUP(OrdersTable[[#This Row],[Region]],PeopleTable[#All],2,FALSE)</f>
        <v>Kelly Williams</v>
      </c>
      <c r="W378" s="4" t="str">
        <f>IFERROR(VLOOKUP(OrdersTable[[#This Row],[Order ID]],ReturnsTable[#All],2,FALSE),"No")</f>
        <v>No</v>
      </c>
      <c r="X378" s="4">
        <f>1/COUNTIF(OrdersTable[Order ID],OrdersTable[[#This Row],[Order ID]])</f>
        <v>1</v>
      </c>
      <c r="Y378" s="4">
        <f>1/COUNTIF(OrdersTable[Customer ID],OrdersTable[[#This Row],[Customer ID]])</f>
        <v>8.3333333333333329E-2</v>
      </c>
    </row>
    <row r="379" spans="1:25" x14ac:dyDescent="0.3">
      <c r="A379" s="1">
        <v>378</v>
      </c>
      <c r="B379" t="s">
        <v>6390</v>
      </c>
      <c r="C379" s="7">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4" t="str">
        <f>VLOOKUP(OrdersTable[[#This Row],[Region]],PeopleTable[#All],2,FALSE)</f>
        <v>Chuck Magee</v>
      </c>
      <c r="W379" s="4" t="str">
        <f>IFERROR(VLOOKUP(OrdersTable[[#This Row],[Order ID]],ReturnsTable[#All],2,FALSE),"No")</f>
        <v>No</v>
      </c>
      <c r="X379" s="4">
        <f>1/COUNTIF(OrdersTable[Order ID],OrdersTable[[#This Row],[Order ID]])</f>
        <v>1</v>
      </c>
      <c r="Y379" s="4">
        <f>1/COUNTIF(OrdersTable[Customer ID],OrdersTable[[#This Row],[Customer ID]])</f>
        <v>0.14285714285714285</v>
      </c>
    </row>
    <row r="380" spans="1:25" x14ac:dyDescent="0.3">
      <c r="A380" s="1">
        <v>379</v>
      </c>
      <c r="B380" t="s">
        <v>6391</v>
      </c>
      <c r="C380" s="7">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4" t="str">
        <f>VLOOKUP(OrdersTable[[#This Row],[Region]],PeopleTable[#All],2,FALSE)</f>
        <v>Kelly Williams</v>
      </c>
      <c r="W380" s="4" t="str">
        <f>IFERROR(VLOOKUP(OrdersTable[[#This Row],[Order ID]],ReturnsTable[#All],2,FALSE),"No")</f>
        <v>No</v>
      </c>
      <c r="X380" s="4">
        <f>1/COUNTIF(OrdersTable[Order ID],OrdersTable[[#This Row],[Order ID]])</f>
        <v>0.33333333333333331</v>
      </c>
      <c r="Y380" s="4">
        <f>1/COUNTIF(OrdersTable[Customer ID],OrdersTable[[#This Row],[Customer ID]])</f>
        <v>4.5454545454545456E-2</v>
      </c>
    </row>
    <row r="381" spans="1:25" x14ac:dyDescent="0.3">
      <c r="A381" s="1">
        <v>380</v>
      </c>
      <c r="B381" t="s">
        <v>6391</v>
      </c>
      <c r="C381" s="7">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4" t="str">
        <f>VLOOKUP(OrdersTable[[#This Row],[Region]],PeopleTable[#All],2,FALSE)</f>
        <v>Kelly Williams</v>
      </c>
      <c r="W381" s="4" t="str">
        <f>IFERROR(VLOOKUP(OrdersTable[[#This Row],[Order ID]],ReturnsTable[#All],2,FALSE),"No")</f>
        <v>No</v>
      </c>
      <c r="X381" s="4">
        <f>1/COUNTIF(OrdersTable[Order ID],OrdersTable[[#This Row],[Order ID]])</f>
        <v>0.33333333333333331</v>
      </c>
      <c r="Y381" s="4">
        <f>1/COUNTIF(OrdersTable[Customer ID],OrdersTable[[#This Row],[Customer ID]])</f>
        <v>4.5454545454545456E-2</v>
      </c>
    </row>
    <row r="382" spans="1:25" x14ac:dyDescent="0.3">
      <c r="A382" s="1">
        <v>381</v>
      </c>
      <c r="B382" t="s">
        <v>6391</v>
      </c>
      <c r="C382" s="7">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4" t="str">
        <f>VLOOKUP(OrdersTable[[#This Row],[Region]],PeopleTable[#All],2,FALSE)</f>
        <v>Kelly Williams</v>
      </c>
      <c r="W382" s="4" t="str">
        <f>IFERROR(VLOOKUP(OrdersTable[[#This Row],[Order ID]],ReturnsTable[#All],2,FALSE),"No")</f>
        <v>No</v>
      </c>
      <c r="X382" s="4">
        <f>1/COUNTIF(OrdersTable[Order ID],OrdersTable[[#This Row],[Order ID]])</f>
        <v>0.33333333333333331</v>
      </c>
      <c r="Y382" s="4">
        <f>1/COUNTIF(OrdersTable[Customer ID],OrdersTable[[#This Row],[Customer ID]])</f>
        <v>4.5454545454545456E-2</v>
      </c>
    </row>
    <row r="383" spans="1:25" x14ac:dyDescent="0.3">
      <c r="A383" s="1">
        <v>382</v>
      </c>
      <c r="B383" t="s">
        <v>6064</v>
      </c>
      <c r="C383" s="7">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4" t="str">
        <f>VLOOKUP(OrdersTable[[#This Row],[Region]],PeopleTable[#All],2,FALSE)</f>
        <v>Anna Andreadi</v>
      </c>
      <c r="W383" s="4" t="str">
        <f>IFERROR(VLOOKUP(OrdersTable[[#This Row],[Order ID]],ReturnsTable[#All],2,FALSE),"No")</f>
        <v>Yes</v>
      </c>
      <c r="X383" s="4">
        <f>1/COUNTIF(OrdersTable[Order ID],OrdersTable[[#This Row],[Order ID]])</f>
        <v>0.5</v>
      </c>
      <c r="Y383" s="4">
        <f>1/COUNTIF(OrdersTable[Customer ID],OrdersTable[[#This Row],[Customer ID]])</f>
        <v>0.125</v>
      </c>
    </row>
    <row r="384" spans="1:25" x14ac:dyDescent="0.3">
      <c r="A384" s="1">
        <v>383</v>
      </c>
      <c r="B384" t="s">
        <v>6064</v>
      </c>
      <c r="C384" s="7">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4" t="str">
        <f>VLOOKUP(OrdersTable[[#This Row],[Region]],PeopleTable[#All],2,FALSE)</f>
        <v>Anna Andreadi</v>
      </c>
      <c r="W384" s="4" t="str">
        <f>IFERROR(VLOOKUP(OrdersTable[[#This Row],[Order ID]],ReturnsTable[#All],2,FALSE),"No")</f>
        <v>Yes</v>
      </c>
      <c r="X384" s="4">
        <f>1/COUNTIF(OrdersTable[Order ID],OrdersTable[[#This Row],[Order ID]])</f>
        <v>0.5</v>
      </c>
      <c r="Y384" s="4">
        <f>1/COUNTIF(OrdersTable[Customer ID],OrdersTable[[#This Row],[Customer ID]])</f>
        <v>0.125</v>
      </c>
    </row>
    <row r="385" spans="1:25" x14ac:dyDescent="0.3">
      <c r="A385" s="1">
        <v>384</v>
      </c>
      <c r="B385" t="s">
        <v>6392</v>
      </c>
      <c r="C385" s="7">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4" t="str">
        <f>VLOOKUP(OrdersTable[[#This Row],[Region]],PeopleTable[#All],2,FALSE)</f>
        <v>Kelly Williams</v>
      </c>
      <c r="W385" s="4" t="str">
        <f>IFERROR(VLOOKUP(OrdersTable[[#This Row],[Order ID]],ReturnsTable[#All],2,FALSE),"No")</f>
        <v>No</v>
      </c>
      <c r="X385" s="4">
        <f>1/COUNTIF(OrdersTable[Order ID],OrdersTable[[#This Row],[Order ID]])</f>
        <v>1</v>
      </c>
      <c r="Y385" s="4">
        <f>1/COUNTIF(OrdersTable[Customer ID],OrdersTable[[#This Row],[Customer ID]])</f>
        <v>3.8461538461538464E-2</v>
      </c>
    </row>
    <row r="386" spans="1:25" x14ac:dyDescent="0.3">
      <c r="A386" s="1">
        <v>385</v>
      </c>
      <c r="B386" t="s">
        <v>6393</v>
      </c>
      <c r="C386" s="7">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4" t="str">
        <f>VLOOKUP(OrdersTable[[#This Row],[Region]],PeopleTable[#All],2,FALSE)</f>
        <v>Cassandra Brandow</v>
      </c>
      <c r="W386" s="4" t="str">
        <f>IFERROR(VLOOKUP(OrdersTable[[#This Row],[Order ID]],ReturnsTable[#All],2,FALSE),"No")</f>
        <v>No</v>
      </c>
      <c r="X386" s="4">
        <f>1/COUNTIF(OrdersTable[Order ID],OrdersTable[[#This Row],[Order ID]])</f>
        <v>0.5</v>
      </c>
      <c r="Y386" s="4">
        <f>1/COUNTIF(OrdersTable[Customer ID],OrdersTable[[#This Row],[Customer ID]])</f>
        <v>7.6923076923076927E-2</v>
      </c>
    </row>
    <row r="387" spans="1:25" x14ac:dyDescent="0.3">
      <c r="A387" s="1">
        <v>386</v>
      </c>
      <c r="B387" t="s">
        <v>6393</v>
      </c>
      <c r="C387" s="7">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4" t="str">
        <f>VLOOKUP(OrdersTable[[#This Row],[Region]],PeopleTable[#All],2,FALSE)</f>
        <v>Cassandra Brandow</v>
      </c>
      <c r="W387" s="4" t="str">
        <f>IFERROR(VLOOKUP(OrdersTable[[#This Row],[Order ID]],ReturnsTable[#All],2,FALSE),"No")</f>
        <v>No</v>
      </c>
      <c r="X387" s="4">
        <f>1/COUNTIF(OrdersTable[Order ID],OrdersTable[[#This Row],[Order ID]])</f>
        <v>0.5</v>
      </c>
      <c r="Y387" s="4">
        <f>1/COUNTIF(OrdersTable[Customer ID],OrdersTable[[#This Row],[Customer ID]])</f>
        <v>7.6923076923076927E-2</v>
      </c>
    </row>
    <row r="388" spans="1:25" x14ac:dyDescent="0.3">
      <c r="A388" s="1">
        <v>387</v>
      </c>
      <c r="B388" t="s">
        <v>6394</v>
      </c>
      <c r="C388" s="7">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4" t="str">
        <f>VLOOKUP(OrdersTable[[#This Row],[Region]],PeopleTable[#All],2,FALSE)</f>
        <v>Chuck Magee</v>
      </c>
      <c r="W388" s="4" t="str">
        <f>IFERROR(VLOOKUP(OrdersTable[[#This Row],[Order ID]],ReturnsTable[#All],2,FALSE),"No")</f>
        <v>No</v>
      </c>
      <c r="X388" s="4">
        <f>1/COUNTIF(OrdersTable[Order ID],OrdersTable[[#This Row],[Order ID]])</f>
        <v>0.5</v>
      </c>
      <c r="Y388" s="4">
        <f>1/COUNTIF(OrdersTable[Customer ID],OrdersTable[[#This Row],[Customer ID]])</f>
        <v>5.2631578947368418E-2</v>
      </c>
    </row>
    <row r="389" spans="1:25" x14ac:dyDescent="0.3">
      <c r="A389" s="1">
        <v>388</v>
      </c>
      <c r="B389" t="s">
        <v>6394</v>
      </c>
      <c r="C389" s="7">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4" t="str">
        <f>VLOOKUP(OrdersTable[[#This Row],[Region]],PeopleTable[#All],2,FALSE)</f>
        <v>Chuck Magee</v>
      </c>
      <c r="W389" s="4" t="str">
        <f>IFERROR(VLOOKUP(OrdersTable[[#This Row],[Order ID]],ReturnsTable[#All],2,FALSE),"No")</f>
        <v>No</v>
      </c>
      <c r="X389" s="4">
        <f>1/COUNTIF(OrdersTable[Order ID],OrdersTable[[#This Row],[Order ID]])</f>
        <v>0.5</v>
      </c>
      <c r="Y389" s="4">
        <f>1/COUNTIF(OrdersTable[Customer ID],OrdersTable[[#This Row],[Customer ID]])</f>
        <v>5.2631578947368418E-2</v>
      </c>
    </row>
    <row r="390" spans="1:25" x14ac:dyDescent="0.3">
      <c r="A390" s="1">
        <v>389</v>
      </c>
      <c r="B390" t="s">
        <v>6395</v>
      </c>
      <c r="C390" s="7">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4" t="str">
        <f>VLOOKUP(OrdersTable[[#This Row],[Region]],PeopleTable[#All],2,FALSE)</f>
        <v>Chuck Magee</v>
      </c>
      <c r="W390" s="4" t="str">
        <f>IFERROR(VLOOKUP(OrdersTable[[#This Row],[Order ID]],ReturnsTable[#All],2,FALSE),"No")</f>
        <v>No</v>
      </c>
      <c r="X390" s="4">
        <f>1/COUNTIF(OrdersTable[Order ID],OrdersTable[[#This Row],[Order ID]])</f>
        <v>1</v>
      </c>
      <c r="Y390" s="4">
        <f>1/COUNTIF(OrdersTable[Customer ID],OrdersTable[[#This Row],[Customer ID]])</f>
        <v>0.1111111111111111</v>
      </c>
    </row>
    <row r="391" spans="1:25" x14ac:dyDescent="0.3">
      <c r="A391" s="1">
        <v>390</v>
      </c>
      <c r="B391" t="s">
        <v>6396</v>
      </c>
      <c r="C391" s="7">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4" t="str">
        <f>VLOOKUP(OrdersTable[[#This Row],[Region]],PeopleTable[#All],2,FALSE)</f>
        <v>Chuck Magee</v>
      </c>
      <c r="W391" s="4" t="str">
        <f>IFERROR(VLOOKUP(OrdersTable[[#This Row],[Order ID]],ReturnsTable[#All],2,FALSE),"No")</f>
        <v>No</v>
      </c>
      <c r="X391" s="4">
        <f>1/COUNTIF(OrdersTable[Order ID],OrdersTable[[#This Row],[Order ID]])</f>
        <v>0.5</v>
      </c>
      <c r="Y391" s="4">
        <f>1/COUNTIF(OrdersTable[Customer ID],OrdersTable[[#This Row],[Customer ID]])</f>
        <v>9.0909090909090912E-2</v>
      </c>
    </row>
    <row r="392" spans="1:25" x14ac:dyDescent="0.3">
      <c r="A392" s="1">
        <v>391</v>
      </c>
      <c r="B392" t="s">
        <v>6396</v>
      </c>
      <c r="C392" s="7">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4" t="str">
        <f>VLOOKUP(OrdersTable[[#This Row],[Region]],PeopleTable[#All],2,FALSE)</f>
        <v>Chuck Magee</v>
      </c>
      <c r="W392" s="4" t="str">
        <f>IFERROR(VLOOKUP(OrdersTable[[#This Row],[Order ID]],ReturnsTable[#All],2,FALSE),"No")</f>
        <v>No</v>
      </c>
      <c r="X392" s="4">
        <f>1/COUNTIF(OrdersTable[Order ID],OrdersTable[[#This Row],[Order ID]])</f>
        <v>0.5</v>
      </c>
      <c r="Y392" s="4">
        <f>1/COUNTIF(OrdersTable[Customer ID],OrdersTable[[#This Row],[Customer ID]])</f>
        <v>9.0909090909090912E-2</v>
      </c>
    </row>
    <row r="393" spans="1:25" x14ac:dyDescent="0.3">
      <c r="A393" s="1">
        <v>392</v>
      </c>
      <c r="B393" t="s">
        <v>6397</v>
      </c>
      <c r="C393" s="7">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4" t="str">
        <f>VLOOKUP(OrdersTable[[#This Row],[Region]],PeopleTable[#All],2,FALSE)</f>
        <v>Anna Andreadi</v>
      </c>
      <c r="W393" s="4" t="str">
        <f>IFERROR(VLOOKUP(OrdersTable[[#This Row],[Order ID]],ReturnsTable[#All],2,FALSE),"No")</f>
        <v>No</v>
      </c>
      <c r="X393" s="4">
        <f>1/COUNTIF(OrdersTable[Order ID],OrdersTable[[#This Row],[Order ID]])</f>
        <v>0.5</v>
      </c>
      <c r="Y393" s="4">
        <f>1/COUNTIF(OrdersTable[Customer ID],OrdersTable[[#This Row],[Customer ID]])</f>
        <v>0.14285714285714285</v>
      </c>
    </row>
    <row r="394" spans="1:25" x14ac:dyDescent="0.3">
      <c r="A394" s="1">
        <v>393</v>
      </c>
      <c r="B394" t="s">
        <v>6397</v>
      </c>
      <c r="C394" s="7">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4" t="str">
        <f>VLOOKUP(OrdersTable[[#This Row],[Region]],PeopleTable[#All],2,FALSE)</f>
        <v>Anna Andreadi</v>
      </c>
      <c r="W394" s="4" t="str">
        <f>IFERROR(VLOOKUP(OrdersTable[[#This Row],[Order ID]],ReturnsTable[#All],2,FALSE),"No")</f>
        <v>No</v>
      </c>
      <c r="X394" s="4">
        <f>1/COUNTIF(OrdersTable[Order ID],OrdersTable[[#This Row],[Order ID]])</f>
        <v>0.5</v>
      </c>
      <c r="Y394" s="4">
        <f>1/COUNTIF(OrdersTable[Customer ID],OrdersTable[[#This Row],[Customer ID]])</f>
        <v>0.14285714285714285</v>
      </c>
    </row>
    <row r="395" spans="1:25" x14ac:dyDescent="0.3">
      <c r="A395" s="1">
        <v>394</v>
      </c>
      <c r="B395" t="s">
        <v>6398</v>
      </c>
      <c r="C395" s="7">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4" t="str">
        <f>VLOOKUP(OrdersTable[[#This Row],[Region]],PeopleTable[#All],2,FALSE)</f>
        <v>Kelly Williams</v>
      </c>
      <c r="W395" s="4" t="str">
        <f>IFERROR(VLOOKUP(OrdersTable[[#This Row],[Order ID]],ReturnsTable[#All],2,FALSE),"No")</f>
        <v>No</v>
      </c>
      <c r="X395" s="4">
        <f>1/COUNTIF(OrdersTable[Order ID],OrdersTable[[#This Row],[Order ID]])</f>
        <v>1</v>
      </c>
      <c r="Y395" s="4">
        <f>1/COUNTIF(OrdersTable[Customer ID],OrdersTable[[#This Row],[Customer ID]])</f>
        <v>0.05</v>
      </c>
    </row>
    <row r="396" spans="1:25" x14ac:dyDescent="0.3">
      <c r="A396" s="1">
        <v>395</v>
      </c>
      <c r="B396" t="s">
        <v>6399</v>
      </c>
      <c r="C396" s="7">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4" t="str">
        <f>VLOOKUP(OrdersTable[[#This Row],[Region]],PeopleTable[#All],2,FALSE)</f>
        <v>Anna Andreadi</v>
      </c>
      <c r="W396" s="4" t="str">
        <f>IFERROR(VLOOKUP(OrdersTable[[#This Row],[Order ID]],ReturnsTable[#All],2,FALSE),"No")</f>
        <v>No</v>
      </c>
      <c r="X396" s="4">
        <f>1/COUNTIF(OrdersTable[Order ID],OrdersTable[[#This Row],[Order ID]])</f>
        <v>1</v>
      </c>
      <c r="Y396" s="4">
        <f>1/COUNTIF(OrdersTable[Customer ID],OrdersTable[[#This Row],[Customer ID]])</f>
        <v>0.2</v>
      </c>
    </row>
    <row r="397" spans="1:25" x14ac:dyDescent="0.3">
      <c r="A397" s="1">
        <v>396</v>
      </c>
      <c r="B397" t="s">
        <v>6400</v>
      </c>
      <c r="C397" s="7">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4" t="str">
        <f>VLOOKUP(OrdersTable[[#This Row],[Region]],PeopleTable[#All],2,FALSE)</f>
        <v>Chuck Magee</v>
      </c>
      <c r="W397" s="4" t="str">
        <f>IFERROR(VLOOKUP(OrdersTable[[#This Row],[Order ID]],ReturnsTable[#All],2,FALSE),"No")</f>
        <v>No</v>
      </c>
      <c r="X397" s="4">
        <f>1/COUNTIF(OrdersTable[Order ID],OrdersTable[[#This Row],[Order ID]])</f>
        <v>0.5</v>
      </c>
      <c r="Y397" s="4">
        <f>1/COUNTIF(OrdersTable[Customer ID],OrdersTable[[#This Row],[Customer ID]])</f>
        <v>4.7619047619047616E-2</v>
      </c>
    </row>
    <row r="398" spans="1:25" x14ac:dyDescent="0.3">
      <c r="A398" s="1">
        <v>397</v>
      </c>
      <c r="B398" t="s">
        <v>6400</v>
      </c>
      <c r="C398" s="7">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4" t="str">
        <f>VLOOKUP(OrdersTable[[#This Row],[Region]],PeopleTable[#All],2,FALSE)</f>
        <v>Chuck Magee</v>
      </c>
      <c r="W398" s="4" t="str">
        <f>IFERROR(VLOOKUP(OrdersTable[[#This Row],[Order ID]],ReturnsTable[#All],2,FALSE),"No")</f>
        <v>No</v>
      </c>
      <c r="X398" s="4">
        <f>1/COUNTIF(OrdersTable[Order ID],OrdersTable[[#This Row],[Order ID]])</f>
        <v>0.5</v>
      </c>
      <c r="Y398" s="4">
        <f>1/COUNTIF(OrdersTable[Customer ID],OrdersTable[[#This Row],[Customer ID]])</f>
        <v>4.7619047619047616E-2</v>
      </c>
    </row>
    <row r="399" spans="1:25" x14ac:dyDescent="0.3">
      <c r="A399" s="1">
        <v>398</v>
      </c>
      <c r="B399" t="s">
        <v>6401</v>
      </c>
      <c r="C399" s="7">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4" t="str">
        <f>VLOOKUP(OrdersTable[[#This Row],[Region]],PeopleTable[#All],2,FALSE)</f>
        <v>Kelly Williams</v>
      </c>
      <c r="W399" s="4" t="str">
        <f>IFERROR(VLOOKUP(OrdersTable[[#This Row],[Order ID]],ReturnsTable[#All],2,FALSE),"No")</f>
        <v>No</v>
      </c>
      <c r="X399" s="4">
        <f>1/COUNTIF(OrdersTable[Order ID],OrdersTable[[#This Row],[Order ID]])</f>
        <v>1</v>
      </c>
      <c r="Y399" s="4">
        <f>1/COUNTIF(OrdersTable[Customer ID],OrdersTable[[#This Row],[Customer ID]])</f>
        <v>0.1</v>
      </c>
    </row>
    <row r="400" spans="1:25" x14ac:dyDescent="0.3">
      <c r="A400" s="1">
        <v>399</v>
      </c>
      <c r="B400" t="s">
        <v>6402</v>
      </c>
      <c r="C400" s="7">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4" t="str">
        <f>VLOOKUP(OrdersTable[[#This Row],[Region]],PeopleTable[#All],2,FALSE)</f>
        <v>Kelly Williams</v>
      </c>
      <c r="W400" s="4" t="str">
        <f>IFERROR(VLOOKUP(OrdersTable[[#This Row],[Order ID]],ReturnsTable[#All],2,FALSE),"No")</f>
        <v>No</v>
      </c>
      <c r="X400" s="4">
        <f>1/COUNTIF(OrdersTable[Order ID],OrdersTable[[#This Row],[Order ID]])</f>
        <v>0.25</v>
      </c>
      <c r="Y400" s="4">
        <f>1/COUNTIF(OrdersTable[Customer ID],OrdersTable[[#This Row],[Customer ID]])</f>
        <v>6.6666666666666666E-2</v>
      </c>
    </row>
    <row r="401" spans="1:25" x14ac:dyDescent="0.3">
      <c r="A401" s="1">
        <v>400</v>
      </c>
      <c r="B401" t="s">
        <v>6402</v>
      </c>
      <c r="C401" s="7">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4" t="str">
        <f>VLOOKUP(OrdersTable[[#This Row],[Region]],PeopleTable[#All],2,FALSE)</f>
        <v>Kelly Williams</v>
      </c>
      <c r="W401" s="4" t="str">
        <f>IFERROR(VLOOKUP(OrdersTable[[#This Row],[Order ID]],ReturnsTable[#All],2,FALSE),"No")</f>
        <v>No</v>
      </c>
      <c r="X401" s="4">
        <f>1/COUNTIF(OrdersTable[Order ID],OrdersTable[[#This Row],[Order ID]])</f>
        <v>0.25</v>
      </c>
      <c r="Y401" s="4">
        <f>1/COUNTIF(OrdersTable[Customer ID],OrdersTable[[#This Row],[Customer ID]])</f>
        <v>6.6666666666666666E-2</v>
      </c>
    </row>
    <row r="402" spans="1:25" x14ac:dyDescent="0.3">
      <c r="A402" s="1">
        <v>401</v>
      </c>
      <c r="B402" t="s">
        <v>6402</v>
      </c>
      <c r="C402" s="7">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4" t="str">
        <f>VLOOKUP(OrdersTable[[#This Row],[Region]],PeopleTable[#All],2,FALSE)</f>
        <v>Kelly Williams</v>
      </c>
      <c r="W402" s="4" t="str">
        <f>IFERROR(VLOOKUP(OrdersTable[[#This Row],[Order ID]],ReturnsTable[#All],2,FALSE),"No")</f>
        <v>No</v>
      </c>
      <c r="X402" s="4">
        <f>1/COUNTIF(OrdersTable[Order ID],OrdersTable[[#This Row],[Order ID]])</f>
        <v>0.25</v>
      </c>
      <c r="Y402" s="4">
        <f>1/COUNTIF(OrdersTable[Customer ID],OrdersTable[[#This Row],[Customer ID]])</f>
        <v>6.6666666666666666E-2</v>
      </c>
    </row>
    <row r="403" spans="1:25" x14ac:dyDescent="0.3">
      <c r="A403" s="1">
        <v>402</v>
      </c>
      <c r="B403" t="s">
        <v>6402</v>
      </c>
      <c r="C403" s="7">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4" t="str">
        <f>VLOOKUP(OrdersTable[[#This Row],[Region]],PeopleTable[#All],2,FALSE)</f>
        <v>Kelly Williams</v>
      </c>
      <c r="W403" s="4" t="str">
        <f>IFERROR(VLOOKUP(OrdersTable[[#This Row],[Order ID]],ReturnsTable[#All],2,FALSE),"No")</f>
        <v>No</v>
      </c>
      <c r="X403" s="4">
        <f>1/COUNTIF(OrdersTable[Order ID],OrdersTable[[#This Row],[Order ID]])</f>
        <v>0.25</v>
      </c>
      <c r="Y403" s="4">
        <f>1/COUNTIF(OrdersTable[Customer ID],OrdersTable[[#This Row],[Customer ID]])</f>
        <v>6.6666666666666666E-2</v>
      </c>
    </row>
    <row r="404" spans="1:25" x14ac:dyDescent="0.3">
      <c r="A404" s="1">
        <v>403</v>
      </c>
      <c r="B404" t="s">
        <v>6403</v>
      </c>
      <c r="C404" s="7">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4" t="str">
        <f>VLOOKUP(OrdersTable[[#This Row],[Region]],PeopleTable[#All],2,FALSE)</f>
        <v>Cassandra Brandow</v>
      </c>
      <c r="W404" s="4" t="str">
        <f>IFERROR(VLOOKUP(OrdersTable[[#This Row],[Order ID]],ReturnsTable[#All],2,FALSE),"No")</f>
        <v>No</v>
      </c>
      <c r="X404" s="4">
        <f>1/COUNTIF(OrdersTable[Order ID],OrdersTable[[#This Row],[Order ID]])</f>
        <v>1</v>
      </c>
      <c r="Y404" s="4">
        <f>1/COUNTIF(OrdersTable[Customer ID],OrdersTable[[#This Row],[Customer ID]])</f>
        <v>6.25E-2</v>
      </c>
    </row>
    <row r="405" spans="1:25" x14ac:dyDescent="0.3">
      <c r="A405" s="1">
        <v>404</v>
      </c>
      <c r="B405" t="s">
        <v>6404</v>
      </c>
      <c r="C405" s="7">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4" t="str">
        <f>VLOOKUP(OrdersTable[[#This Row],[Region]],PeopleTable[#All],2,FALSE)</f>
        <v>Cassandra Brandow</v>
      </c>
      <c r="W405" s="4" t="str">
        <f>IFERROR(VLOOKUP(OrdersTable[[#This Row],[Order ID]],ReturnsTable[#All],2,FALSE),"No")</f>
        <v>No</v>
      </c>
      <c r="X405" s="4">
        <f>1/COUNTIF(OrdersTable[Order ID],OrdersTable[[#This Row],[Order ID]])</f>
        <v>1</v>
      </c>
      <c r="Y405" s="4">
        <f>1/COUNTIF(OrdersTable[Customer ID],OrdersTable[[#This Row],[Customer ID]])</f>
        <v>6.6666666666666666E-2</v>
      </c>
    </row>
    <row r="406" spans="1:25" x14ac:dyDescent="0.3">
      <c r="A406" s="1">
        <v>405</v>
      </c>
      <c r="B406" t="s">
        <v>6405</v>
      </c>
      <c r="C406" s="7">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4" t="str">
        <f>VLOOKUP(OrdersTable[[#This Row],[Region]],PeopleTable[#All],2,FALSE)</f>
        <v>Chuck Magee</v>
      </c>
      <c r="W406" s="4" t="str">
        <f>IFERROR(VLOOKUP(OrdersTable[[#This Row],[Order ID]],ReturnsTable[#All],2,FALSE),"No")</f>
        <v>No</v>
      </c>
      <c r="X406" s="4">
        <f>1/COUNTIF(OrdersTable[Order ID],OrdersTable[[#This Row],[Order ID]])</f>
        <v>1</v>
      </c>
      <c r="Y406" s="4">
        <f>1/COUNTIF(OrdersTable[Customer ID],OrdersTable[[#This Row],[Customer ID]])</f>
        <v>9.0909090909090912E-2</v>
      </c>
    </row>
    <row r="407" spans="1:25" x14ac:dyDescent="0.3">
      <c r="A407" s="1">
        <v>406</v>
      </c>
      <c r="B407" t="s">
        <v>6406</v>
      </c>
      <c r="C407" s="7">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4" t="str">
        <f>VLOOKUP(OrdersTable[[#This Row],[Region]],PeopleTable[#All],2,FALSE)</f>
        <v>Anna Andreadi</v>
      </c>
      <c r="W407" s="4" t="str">
        <f>IFERROR(VLOOKUP(OrdersTable[[#This Row],[Order ID]],ReturnsTable[#All],2,FALSE),"No")</f>
        <v>No</v>
      </c>
      <c r="X407" s="4">
        <f>1/COUNTIF(OrdersTable[Order ID],OrdersTable[[#This Row],[Order ID]])</f>
        <v>0.1111111111111111</v>
      </c>
      <c r="Y407" s="4">
        <f>1/COUNTIF(OrdersTable[Customer ID],OrdersTable[[#This Row],[Customer ID]])</f>
        <v>4.3478260869565216E-2</v>
      </c>
    </row>
    <row r="408" spans="1:25" x14ac:dyDescent="0.3">
      <c r="A408" s="1">
        <v>407</v>
      </c>
      <c r="B408" t="s">
        <v>6406</v>
      </c>
      <c r="C408" s="7">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4" t="str">
        <f>VLOOKUP(OrdersTable[[#This Row],[Region]],PeopleTable[#All],2,FALSE)</f>
        <v>Anna Andreadi</v>
      </c>
      <c r="W408" s="4" t="str">
        <f>IFERROR(VLOOKUP(OrdersTable[[#This Row],[Order ID]],ReturnsTable[#All],2,FALSE),"No")</f>
        <v>No</v>
      </c>
      <c r="X408" s="4">
        <f>1/COUNTIF(OrdersTable[Order ID],OrdersTable[[#This Row],[Order ID]])</f>
        <v>0.1111111111111111</v>
      </c>
      <c r="Y408" s="4">
        <f>1/COUNTIF(OrdersTable[Customer ID],OrdersTable[[#This Row],[Customer ID]])</f>
        <v>4.3478260869565216E-2</v>
      </c>
    </row>
    <row r="409" spans="1:25" x14ac:dyDescent="0.3">
      <c r="A409" s="1">
        <v>408</v>
      </c>
      <c r="B409" t="s">
        <v>6406</v>
      </c>
      <c r="C409" s="7">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4" t="str">
        <f>VLOOKUP(OrdersTable[[#This Row],[Region]],PeopleTable[#All],2,FALSE)</f>
        <v>Anna Andreadi</v>
      </c>
      <c r="W409" s="4" t="str">
        <f>IFERROR(VLOOKUP(OrdersTable[[#This Row],[Order ID]],ReturnsTable[#All],2,FALSE),"No")</f>
        <v>No</v>
      </c>
      <c r="X409" s="4">
        <f>1/COUNTIF(OrdersTable[Order ID],OrdersTable[[#This Row],[Order ID]])</f>
        <v>0.1111111111111111</v>
      </c>
      <c r="Y409" s="4">
        <f>1/COUNTIF(OrdersTable[Customer ID],OrdersTable[[#This Row],[Customer ID]])</f>
        <v>4.3478260869565216E-2</v>
      </c>
    </row>
    <row r="410" spans="1:25" x14ac:dyDescent="0.3">
      <c r="A410" s="1">
        <v>409</v>
      </c>
      <c r="B410" t="s">
        <v>6406</v>
      </c>
      <c r="C410" s="7">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4" t="str">
        <f>VLOOKUP(OrdersTable[[#This Row],[Region]],PeopleTable[#All],2,FALSE)</f>
        <v>Anna Andreadi</v>
      </c>
      <c r="W410" s="4" t="str">
        <f>IFERROR(VLOOKUP(OrdersTable[[#This Row],[Order ID]],ReturnsTable[#All],2,FALSE),"No")</f>
        <v>No</v>
      </c>
      <c r="X410" s="4">
        <f>1/COUNTIF(OrdersTable[Order ID],OrdersTable[[#This Row],[Order ID]])</f>
        <v>0.1111111111111111</v>
      </c>
      <c r="Y410" s="4">
        <f>1/COUNTIF(OrdersTable[Customer ID],OrdersTable[[#This Row],[Customer ID]])</f>
        <v>4.3478260869565216E-2</v>
      </c>
    </row>
    <row r="411" spans="1:25" x14ac:dyDescent="0.3">
      <c r="A411" s="1">
        <v>410</v>
      </c>
      <c r="B411" t="s">
        <v>6406</v>
      </c>
      <c r="C411" s="7">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4" t="str">
        <f>VLOOKUP(OrdersTable[[#This Row],[Region]],PeopleTable[#All],2,FALSE)</f>
        <v>Anna Andreadi</v>
      </c>
      <c r="W411" s="4" t="str">
        <f>IFERROR(VLOOKUP(OrdersTable[[#This Row],[Order ID]],ReturnsTable[#All],2,FALSE),"No")</f>
        <v>No</v>
      </c>
      <c r="X411" s="4">
        <f>1/COUNTIF(OrdersTable[Order ID],OrdersTable[[#This Row],[Order ID]])</f>
        <v>0.1111111111111111</v>
      </c>
      <c r="Y411" s="4">
        <f>1/COUNTIF(OrdersTable[Customer ID],OrdersTable[[#This Row],[Customer ID]])</f>
        <v>4.3478260869565216E-2</v>
      </c>
    </row>
    <row r="412" spans="1:25" x14ac:dyDescent="0.3">
      <c r="A412" s="1">
        <v>411</v>
      </c>
      <c r="B412" t="s">
        <v>6406</v>
      </c>
      <c r="C412" s="7">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4" t="str">
        <f>VLOOKUP(OrdersTable[[#This Row],[Region]],PeopleTable[#All],2,FALSE)</f>
        <v>Anna Andreadi</v>
      </c>
      <c r="W412" s="4" t="str">
        <f>IFERROR(VLOOKUP(OrdersTable[[#This Row],[Order ID]],ReturnsTable[#All],2,FALSE),"No")</f>
        <v>No</v>
      </c>
      <c r="X412" s="4">
        <f>1/COUNTIF(OrdersTable[Order ID],OrdersTable[[#This Row],[Order ID]])</f>
        <v>0.1111111111111111</v>
      </c>
      <c r="Y412" s="4">
        <f>1/COUNTIF(OrdersTable[Customer ID],OrdersTable[[#This Row],[Customer ID]])</f>
        <v>4.3478260869565216E-2</v>
      </c>
    </row>
    <row r="413" spans="1:25" x14ac:dyDescent="0.3">
      <c r="A413" s="1">
        <v>412</v>
      </c>
      <c r="B413" t="s">
        <v>6406</v>
      </c>
      <c r="C413" s="7">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4" t="str">
        <f>VLOOKUP(OrdersTable[[#This Row],[Region]],PeopleTable[#All],2,FALSE)</f>
        <v>Anna Andreadi</v>
      </c>
      <c r="W413" s="4" t="str">
        <f>IFERROR(VLOOKUP(OrdersTable[[#This Row],[Order ID]],ReturnsTable[#All],2,FALSE),"No")</f>
        <v>No</v>
      </c>
      <c r="X413" s="4">
        <f>1/COUNTIF(OrdersTable[Order ID],OrdersTable[[#This Row],[Order ID]])</f>
        <v>0.1111111111111111</v>
      </c>
      <c r="Y413" s="4">
        <f>1/COUNTIF(OrdersTable[Customer ID],OrdersTable[[#This Row],[Customer ID]])</f>
        <v>4.3478260869565216E-2</v>
      </c>
    </row>
    <row r="414" spans="1:25" x14ac:dyDescent="0.3">
      <c r="A414" s="1">
        <v>413</v>
      </c>
      <c r="B414" t="s">
        <v>6406</v>
      </c>
      <c r="C414" s="7">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4" t="str">
        <f>VLOOKUP(OrdersTable[[#This Row],[Region]],PeopleTable[#All],2,FALSE)</f>
        <v>Anna Andreadi</v>
      </c>
      <c r="W414" s="4" t="str">
        <f>IFERROR(VLOOKUP(OrdersTable[[#This Row],[Order ID]],ReturnsTable[#All],2,FALSE),"No")</f>
        <v>No</v>
      </c>
      <c r="X414" s="4">
        <f>1/COUNTIF(OrdersTable[Order ID],OrdersTable[[#This Row],[Order ID]])</f>
        <v>0.1111111111111111</v>
      </c>
      <c r="Y414" s="4">
        <f>1/COUNTIF(OrdersTable[Customer ID],OrdersTable[[#This Row],[Customer ID]])</f>
        <v>4.3478260869565216E-2</v>
      </c>
    </row>
    <row r="415" spans="1:25" x14ac:dyDescent="0.3">
      <c r="A415" s="1">
        <v>414</v>
      </c>
      <c r="B415" t="s">
        <v>6406</v>
      </c>
      <c r="C415" s="7">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4" t="str">
        <f>VLOOKUP(OrdersTable[[#This Row],[Region]],PeopleTable[#All],2,FALSE)</f>
        <v>Anna Andreadi</v>
      </c>
      <c r="W415" s="4" t="str">
        <f>IFERROR(VLOOKUP(OrdersTable[[#This Row],[Order ID]],ReturnsTable[#All],2,FALSE),"No")</f>
        <v>No</v>
      </c>
      <c r="X415" s="4">
        <f>1/COUNTIF(OrdersTable[Order ID],OrdersTable[[#This Row],[Order ID]])</f>
        <v>0.1111111111111111</v>
      </c>
      <c r="Y415" s="4">
        <f>1/COUNTIF(OrdersTable[Customer ID],OrdersTable[[#This Row],[Customer ID]])</f>
        <v>4.3478260869565216E-2</v>
      </c>
    </row>
    <row r="416" spans="1:25" x14ac:dyDescent="0.3">
      <c r="A416" s="1">
        <v>415</v>
      </c>
      <c r="B416" t="s">
        <v>6407</v>
      </c>
      <c r="C416" s="7">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4" t="str">
        <f>VLOOKUP(OrdersTable[[#This Row],[Region]],PeopleTable[#All],2,FALSE)</f>
        <v>Anna Andreadi</v>
      </c>
      <c r="W416" s="4" t="str">
        <f>IFERROR(VLOOKUP(OrdersTable[[#This Row],[Order ID]],ReturnsTable[#All],2,FALSE),"No")</f>
        <v>No</v>
      </c>
      <c r="X416" s="4">
        <f>1/COUNTIF(OrdersTable[Order ID],OrdersTable[[#This Row],[Order ID]])</f>
        <v>0.5</v>
      </c>
      <c r="Y416" s="4">
        <f>1/COUNTIF(OrdersTable[Customer ID],OrdersTable[[#This Row],[Customer ID]])</f>
        <v>0.14285714285714285</v>
      </c>
    </row>
    <row r="417" spans="1:25" x14ac:dyDescent="0.3">
      <c r="A417" s="1">
        <v>416</v>
      </c>
      <c r="B417" t="s">
        <v>6407</v>
      </c>
      <c r="C417" s="7">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4" t="str">
        <f>VLOOKUP(OrdersTable[[#This Row],[Region]],PeopleTable[#All],2,FALSE)</f>
        <v>Anna Andreadi</v>
      </c>
      <c r="W417" s="4" t="str">
        <f>IFERROR(VLOOKUP(OrdersTable[[#This Row],[Order ID]],ReturnsTable[#All],2,FALSE),"No")</f>
        <v>No</v>
      </c>
      <c r="X417" s="4">
        <f>1/COUNTIF(OrdersTable[Order ID],OrdersTable[[#This Row],[Order ID]])</f>
        <v>0.5</v>
      </c>
      <c r="Y417" s="4">
        <f>1/COUNTIF(OrdersTable[Customer ID],OrdersTable[[#This Row],[Customer ID]])</f>
        <v>0.14285714285714285</v>
      </c>
    </row>
    <row r="418" spans="1:25" x14ac:dyDescent="0.3">
      <c r="A418" s="1">
        <v>417</v>
      </c>
      <c r="B418" t="s">
        <v>6408</v>
      </c>
      <c r="C418" s="7">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4" t="str">
        <f>VLOOKUP(OrdersTable[[#This Row],[Region]],PeopleTable[#All],2,FALSE)</f>
        <v>Anna Andreadi</v>
      </c>
      <c r="W418" s="4" t="str">
        <f>IFERROR(VLOOKUP(OrdersTable[[#This Row],[Order ID]],ReturnsTable[#All],2,FALSE),"No")</f>
        <v>No</v>
      </c>
      <c r="X418" s="4">
        <f>1/COUNTIF(OrdersTable[Order ID],OrdersTable[[#This Row],[Order ID]])</f>
        <v>1</v>
      </c>
      <c r="Y418" s="4">
        <f>1/COUNTIF(OrdersTable[Customer ID],OrdersTable[[#This Row],[Customer ID]])</f>
        <v>0.05</v>
      </c>
    </row>
    <row r="419" spans="1:25" x14ac:dyDescent="0.3">
      <c r="A419" s="1">
        <v>418</v>
      </c>
      <c r="B419" t="s">
        <v>6077</v>
      </c>
      <c r="C419" s="7">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4" t="str">
        <f>VLOOKUP(OrdersTable[[#This Row],[Region]],PeopleTable[#All],2,FALSE)</f>
        <v>Anna Andreadi</v>
      </c>
      <c r="W419" s="4" t="str">
        <f>IFERROR(VLOOKUP(OrdersTable[[#This Row],[Order ID]],ReturnsTable[#All],2,FALSE),"No")</f>
        <v>Yes</v>
      </c>
      <c r="X419" s="4">
        <f>1/COUNTIF(OrdersTable[Order ID],OrdersTable[[#This Row],[Order ID]])</f>
        <v>1</v>
      </c>
      <c r="Y419" s="4">
        <f>1/COUNTIF(OrdersTable[Customer ID],OrdersTable[[#This Row],[Customer ID]])</f>
        <v>9.0909090909090912E-2</v>
      </c>
    </row>
    <row r="420" spans="1:25" x14ac:dyDescent="0.3">
      <c r="A420" s="1">
        <v>419</v>
      </c>
      <c r="B420" t="s">
        <v>6409</v>
      </c>
      <c r="C420" s="7">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4" t="str">
        <f>VLOOKUP(OrdersTable[[#This Row],[Region]],PeopleTable[#All],2,FALSE)</f>
        <v>Cassandra Brandow</v>
      </c>
      <c r="W420" s="4" t="str">
        <f>IFERROR(VLOOKUP(OrdersTable[[#This Row],[Order ID]],ReturnsTable[#All],2,FALSE),"No")</f>
        <v>No</v>
      </c>
      <c r="X420" s="4">
        <f>1/COUNTIF(OrdersTable[Order ID],OrdersTable[[#This Row],[Order ID]])</f>
        <v>1</v>
      </c>
      <c r="Y420" s="4">
        <f>1/COUNTIF(OrdersTable[Customer ID],OrdersTable[[#This Row],[Customer ID]])</f>
        <v>0.1</v>
      </c>
    </row>
    <row r="421" spans="1:25" x14ac:dyDescent="0.3">
      <c r="A421" s="1">
        <v>420</v>
      </c>
      <c r="B421" t="s">
        <v>6410</v>
      </c>
      <c r="C421" s="7">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4" t="str">
        <f>VLOOKUP(OrdersTable[[#This Row],[Region]],PeopleTable[#All],2,FALSE)</f>
        <v>Anna Andreadi</v>
      </c>
      <c r="W421" s="4" t="str">
        <f>IFERROR(VLOOKUP(OrdersTable[[#This Row],[Order ID]],ReturnsTable[#All],2,FALSE),"No")</f>
        <v>No</v>
      </c>
      <c r="X421" s="4">
        <f>1/COUNTIF(OrdersTable[Order ID],OrdersTable[[#This Row],[Order ID]])</f>
        <v>0.5</v>
      </c>
      <c r="Y421" s="4">
        <f>1/COUNTIF(OrdersTable[Customer ID],OrdersTable[[#This Row],[Customer ID]])</f>
        <v>4.1666666666666664E-2</v>
      </c>
    </row>
    <row r="422" spans="1:25" x14ac:dyDescent="0.3">
      <c r="A422" s="1">
        <v>421</v>
      </c>
      <c r="B422" t="s">
        <v>6410</v>
      </c>
      <c r="C422" s="7">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4" t="str">
        <f>VLOOKUP(OrdersTable[[#This Row],[Region]],PeopleTable[#All],2,FALSE)</f>
        <v>Anna Andreadi</v>
      </c>
      <c r="W422" s="4" t="str">
        <f>IFERROR(VLOOKUP(OrdersTable[[#This Row],[Order ID]],ReturnsTable[#All],2,FALSE),"No")</f>
        <v>No</v>
      </c>
      <c r="X422" s="4">
        <f>1/COUNTIF(OrdersTable[Order ID],OrdersTable[[#This Row],[Order ID]])</f>
        <v>0.5</v>
      </c>
      <c r="Y422" s="4">
        <f>1/COUNTIF(OrdersTable[Customer ID],OrdersTable[[#This Row],[Customer ID]])</f>
        <v>4.1666666666666664E-2</v>
      </c>
    </row>
    <row r="423" spans="1:25" x14ac:dyDescent="0.3">
      <c r="A423" s="1">
        <v>422</v>
      </c>
      <c r="B423" t="s">
        <v>6411</v>
      </c>
      <c r="C423" s="7">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4" t="str">
        <f>VLOOKUP(OrdersTable[[#This Row],[Region]],PeopleTable[#All],2,FALSE)</f>
        <v>Anna Andreadi</v>
      </c>
      <c r="W423" s="4" t="str">
        <f>IFERROR(VLOOKUP(OrdersTable[[#This Row],[Order ID]],ReturnsTable[#All],2,FALSE),"No")</f>
        <v>No</v>
      </c>
      <c r="X423" s="4">
        <f>1/COUNTIF(OrdersTable[Order ID],OrdersTable[[#This Row],[Order ID]])</f>
        <v>1</v>
      </c>
      <c r="Y423" s="4">
        <f>1/COUNTIF(OrdersTable[Customer ID],OrdersTable[[#This Row],[Customer ID]])</f>
        <v>4.3478260869565216E-2</v>
      </c>
    </row>
    <row r="424" spans="1:25" x14ac:dyDescent="0.3">
      <c r="A424" s="1">
        <v>423</v>
      </c>
      <c r="B424" t="s">
        <v>6412</v>
      </c>
      <c r="C424" s="7">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4" t="str">
        <f>VLOOKUP(OrdersTable[[#This Row],[Region]],PeopleTable[#All],2,FALSE)</f>
        <v>Chuck Magee</v>
      </c>
      <c r="W424" s="4" t="str">
        <f>IFERROR(VLOOKUP(OrdersTable[[#This Row],[Order ID]],ReturnsTable[#All],2,FALSE),"No")</f>
        <v>No</v>
      </c>
      <c r="X424" s="4">
        <f>1/COUNTIF(OrdersTable[Order ID],OrdersTable[[#This Row],[Order ID]])</f>
        <v>0.5</v>
      </c>
      <c r="Y424" s="4">
        <f>1/COUNTIF(OrdersTable[Customer ID],OrdersTable[[#This Row],[Customer ID]])</f>
        <v>0.05</v>
      </c>
    </row>
    <row r="425" spans="1:25" x14ac:dyDescent="0.3">
      <c r="A425" s="1">
        <v>424</v>
      </c>
      <c r="B425" t="s">
        <v>6412</v>
      </c>
      <c r="C425" s="7">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4" t="str">
        <f>VLOOKUP(OrdersTable[[#This Row],[Region]],PeopleTable[#All],2,FALSE)</f>
        <v>Chuck Magee</v>
      </c>
      <c r="W425" s="4" t="str">
        <f>IFERROR(VLOOKUP(OrdersTable[[#This Row],[Order ID]],ReturnsTable[#All],2,FALSE),"No")</f>
        <v>No</v>
      </c>
      <c r="X425" s="4">
        <f>1/COUNTIF(OrdersTable[Order ID],OrdersTable[[#This Row],[Order ID]])</f>
        <v>0.5</v>
      </c>
      <c r="Y425" s="4">
        <f>1/COUNTIF(OrdersTable[Customer ID],OrdersTable[[#This Row],[Customer ID]])</f>
        <v>0.05</v>
      </c>
    </row>
    <row r="426" spans="1:25" x14ac:dyDescent="0.3">
      <c r="A426" s="1">
        <v>425</v>
      </c>
      <c r="B426" t="s">
        <v>6413</v>
      </c>
      <c r="C426" s="7">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4" t="str">
        <f>VLOOKUP(OrdersTable[[#This Row],[Region]],PeopleTable[#All],2,FALSE)</f>
        <v>Cassandra Brandow</v>
      </c>
      <c r="W426" s="4" t="str">
        <f>IFERROR(VLOOKUP(OrdersTable[[#This Row],[Order ID]],ReturnsTable[#All],2,FALSE),"No")</f>
        <v>No</v>
      </c>
      <c r="X426" s="4">
        <f>1/COUNTIF(OrdersTable[Order ID],OrdersTable[[#This Row],[Order ID]])</f>
        <v>1</v>
      </c>
      <c r="Y426" s="4">
        <f>1/COUNTIF(OrdersTable[Customer ID],OrdersTable[[#This Row],[Customer ID]])</f>
        <v>7.1428571428571425E-2</v>
      </c>
    </row>
    <row r="427" spans="1:25" x14ac:dyDescent="0.3">
      <c r="A427" s="1">
        <v>426</v>
      </c>
      <c r="B427" t="s">
        <v>6414</v>
      </c>
      <c r="C427" s="7">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4" t="str">
        <f>VLOOKUP(OrdersTable[[#This Row],[Region]],PeopleTable[#All],2,FALSE)</f>
        <v>Kelly Williams</v>
      </c>
      <c r="W427" s="4" t="str">
        <f>IFERROR(VLOOKUP(OrdersTable[[#This Row],[Order ID]],ReturnsTable[#All],2,FALSE),"No")</f>
        <v>No</v>
      </c>
      <c r="X427" s="4">
        <f>1/COUNTIF(OrdersTable[Order ID],OrdersTable[[#This Row],[Order ID]])</f>
        <v>0.5</v>
      </c>
      <c r="Y427" s="4">
        <f>1/COUNTIF(OrdersTable[Customer ID],OrdersTable[[#This Row],[Customer ID]])</f>
        <v>7.6923076923076927E-2</v>
      </c>
    </row>
    <row r="428" spans="1:25" x14ac:dyDescent="0.3">
      <c r="A428" s="1">
        <v>427</v>
      </c>
      <c r="B428" t="s">
        <v>6414</v>
      </c>
      <c r="C428" s="7">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4" t="str">
        <f>VLOOKUP(OrdersTable[[#This Row],[Region]],PeopleTable[#All],2,FALSE)</f>
        <v>Kelly Williams</v>
      </c>
      <c r="W428" s="4" t="str">
        <f>IFERROR(VLOOKUP(OrdersTable[[#This Row],[Order ID]],ReturnsTable[#All],2,FALSE),"No")</f>
        <v>No</v>
      </c>
      <c r="X428" s="4">
        <f>1/COUNTIF(OrdersTable[Order ID],OrdersTable[[#This Row],[Order ID]])</f>
        <v>0.5</v>
      </c>
      <c r="Y428" s="4">
        <f>1/COUNTIF(OrdersTable[Customer ID],OrdersTable[[#This Row],[Customer ID]])</f>
        <v>7.6923076923076927E-2</v>
      </c>
    </row>
    <row r="429" spans="1:25" x14ac:dyDescent="0.3">
      <c r="A429" s="1">
        <v>428</v>
      </c>
      <c r="B429" t="s">
        <v>6415</v>
      </c>
      <c r="C429" s="7">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4" t="str">
        <f>VLOOKUP(OrdersTable[[#This Row],[Region]],PeopleTable[#All],2,FALSE)</f>
        <v>Chuck Magee</v>
      </c>
      <c r="W429" s="4" t="str">
        <f>IFERROR(VLOOKUP(OrdersTable[[#This Row],[Order ID]],ReturnsTable[#All],2,FALSE),"No")</f>
        <v>No</v>
      </c>
      <c r="X429" s="4">
        <f>1/COUNTIF(OrdersTable[Order ID],OrdersTable[[#This Row],[Order ID]])</f>
        <v>1</v>
      </c>
      <c r="Y429" s="4">
        <f>1/COUNTIF(OrdersTable[Customer ID],OrdersTable[[#This Row],[Customer ID]])</f>
        <v>4.7619047619047616E-2</v>
      </c>
    </row>
    <row r="430" spans="1:25" x14ac:dyDescent="0.3">
      <c r="A430" s="1">
        <v>429</v>
      </c>
      <c r="B430" t="s">
        <v>6416</v>
      </c>
      <c r="C430" s="7">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4" t="str">
        <f>VLOOKUP(OrdersTable[[#This Row],[Region]],PeopleTable[#All],2,FALSE)</f>
        <v>Kelly Williams</v>
      </c>
      <c r="W430" s="4" t="str">
        <f>IFERROR(VLOOKUP(OrdersTable[[#This Row],[Order ID]],ReturnsTable[#All],2,FALSE),"No")</f>
        <v>No</v>
      </c>
      <c r="X430" s="4">
        <f>1/COUNTIF(OrdersTable[Order ID],OrdersTable[[#This Row],[Order ID]])</f>
        <v>1</v>
      </c>
      <c r="Y430" s="4">
        <f>1/COUNTIF(OrdersTable[Customer ID],OrdersTable[[#This Row],[Customer ID]])</f>
        <v>5.8823529411764705E-2</v>
      </c>
    </row>
    <row r="431" spans="1:25" x14ac:dyDescent="0.3">
      <c r="A431" s="1">
        <v>430</v>
      </c>
      <c r="B431" t="s">
        <v>6417</v>
      </c>
      <c r="C431" s="7">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4" t="str">
        <f>VLOOKUP(OrdersTable[[#This Row],[Region]],PeopleTable[#All],2,FALSE)</f>
        <v>Cassandra Brandow</v>
      </c>
      <c r="W431" s="4" t="str">
        <f>IFERROR(VLOOKUP(OrdersTable[[#This Row],[Order ID]],ReturnsTable[#All],2,FALSE),"No")</f>
        <v>No</v>
      </c>
      <c r="X431" s="4">
        <f>1/COUNTIF(OrdersTable[Order ID],OrdersTable[[#This Row],[Order ID]])</f>
        <v>0.25</v>
      </c>
      <c r="Y431" s="4">
        <f>1/COUNTIF(OrdersTable[Customer ID],OrdersTable[[#This Row],[Customer ID]])</f>
        <v>5.5555555555555552E-2</v>
      </c>
    </row>
    <row r="432" spans="1:25" x14ac:dyDescent="0.3">
      <c r="A432" s="1">
        <v>431</v>
      </c>
      <c r="B432" t="s">
        <v>6417</v>
      </c>
      <c r="C432" s="7">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4" t="str">
        <f>VLOOKUP(OrdersTable[[#This Row],[Region]],PeopleTable[#All],2,FALSE)</f>
        <v>Cassandra Brandow</v>
      </c>
      <c r="W432" s="4" t="str">
        <f>IFERROR(VLOOKUP(OrdersTable[[#This Row],[Order ID]],ReturnsTable[#All],2,FALSE),"No")</f>
        <v>No</v>
      </c>
      <c r="X432" s="4">
        <f>1/COUNTIF(OrdersTable[Order ID],OrdersTable[[#This Row],[Order ID]])</f>
        <v>0.25</v>
      </c>
      <c r="Y432" s="4">
        <f>1/COUNTIF(OrdersTable[Customer ID],OrdersTable[[#This Row],[Customer ID]])</f>
        <v>5.5555555555555552E-2</v>
      </c>
    </row>
    <row r="433" spans="1:25" x14ac:dyDescent="0.3">
      <c r="A433" s="1">
        <v>432</v>
      </c>
      <c r="B433" t="s">
        <v>6417</v>
      </c>
      <c r="C433" s="7">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4" t="str">
        <f>VLOOKUP(OrdersTable[[#This Row],[Region]],PeopleTable[#All],2,FALSE)</f>
        <v>Cassandra Brandow</v>
      </c>
      <c r="W433" s="4" t="str">
        <f>IFERROR(VLOOKUP(OrdersTable[[#This Row],[Order ID]],ReturnsTable[#All],2,FALSE),"No")</f>
        <v>No</v>
      </c>
      <c r="X433" s="4">
        <f>1/COUNTIF(OrdersTable[Order ID],OrdersTable[[#This Row],[Order ID]])</f>
        <v>0.25</v>
      </c>
      <c r="Y433" s="4">
        <f>1/COUNTIF(OrdersTable[Customer ID],OrdersTable[[#This Row],[Customer ID]])</f>
        <v>5.5555555555555552E-2</v>
      </c>
    </row>
    <row r="434" spans="1:25" x14ac:dyDescent="0.3">
      <c r="A434" s="1">
        <v>433</v>
      </c>
      <c r="B434" t="s">
        <v>6417</v>
      </c>
      <c r="C434" s="7">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4" t="str">
        <f>VLOOKUP(OrdersTable[[#This Row],[Region]],PeopleTable[#All],2,FALSE)</f>
        <v>Cassandra Brandow</v>
      </c>
      <c r="W434" s="4" t="str">
        <f>IFERROR(VLOOKUP(OrdersTable[[#This Row],[Order ID]],ReturnsTable[#All],2,FALSE),"No")</f>
        <v>No</v>
      </c>
      <c r="X434" s="4">
        <f>1/COUNTIF(OrdersTable[Order ID],OrdersTable[[#This Row],[Order ID]])</f>
        <v>0.25</v>
      </c>
      <c r="Y434" s="4">
        <f>1/COUNTIF(OrdersTable[Customer ID],OrdersTable[[#This Row],[Customer ID]])</f>
        <v>5.5555555555555552E-2</v>
      </c>
    </row>
    <row r="435" spans="1:25" x14ac:dyDescent="0.3">
      <c r="A435" s="1">
        <v>434</v>
      </c>
      <c r="B435" t="s">
        <v>6418</v>
      </c>
      <c r="C435" s="7">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4" t="str">
        <f>VLOOKUP(OrdersTable[[#This Row],[Region]],PeopleTable[#All],2,FALSE)</f>
        <v>Chuck Magee</v>
      </c>
      <c r="W435" s="4" t="str">
        <f>IFERROR(VLOOKUP(OrdersTable[[#This Row],[Order ID]],ReturnsTable[#All],2,FALSE),"No")</f>
        <v>No</v>
      </c>
      <c r="X435" s="4">
        <f>1/COUNTIF(OrdersTable[Order ID],OrdersTable[[#This Row],[Order ID]])</f>
        <v>1</v>
      </c>
      <c r="Y435" s="4">
        <f>1/COUNTIF(OrdersTable[Customer ID],OrdersTable[[#This Row],[Customer ID]])</f>
        <v>7.6923076923076927E-2</v>
      </c>
    </row>
    <row r="436" spans="1:25" x14ac:dyDescent="0.3">
      <c r="A436" s="1">
        <v>435</v>
      </c>
      <c r="B436" t="s">
        <v>6190</v>
      </c>
      <c r="C436" s="7">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4" t="str">
        <f>VLOOKUP(OrdersTable[[#This Row],[Region]],PeopleTable[#All],2,FALSE)</f>
        <v>Cassandra Brandow</v>
      </c>
      <c r="W436" s="4" t="str">
        <f>IFERROR(VLOOKUP(OrdersTable[[#This Row],[Order ID]],ReturnsTable[#All],2,FALSE),"No")</f>
        <v>Yes</v>
      </c>
      <c r="X436" s="4">
        <f>1/COUNTIF(OrdersTable[Order ID],OrdersTable[[#This Row],[Order ID]])</f>
        <v>0.5</v>
      </c>
      <c r="Y436" s="4">
        <f>1/COUNTIF(OrdersTable[Customer ID],OrdersTable[[#This Row],[Customer ID]])</f>
        <v>9.0909090909090912E-2</v>
      </c>
    </row>
    <row r="437" spans="1:25" x14ac:dyDescent="0.3">
      <c r="A437" s="1">
        <v>436</v>
      </c>
      <c r="B437" t="s">
        <v>6190</v>
      </c>
      <c r="C437" s="7">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4" t="str">
        <f>VLOOKUP(OrdersTable[[#This Row],[Region]],PeopleTable[#All],2,FALSE)</f>
        <v>Cassandra Brandow</v>
      </c>
      <c r="W437" s="4" t="str">
        <f>IFERROR(VLOOKUP(OrdersTable[[#This Row],[Order ID]],ReturnsTable[#All],2,FALSE),"No")</f>
        <v>Yes</v>
      </c>
      <c r="X437" s="4">
        <f>1/COUNTIF(OrdersTable[Order ID],OrdersTable[[#This Row],[Order ID]])</f>
        <v>0.5</v>
      </c>
      <c r="Y437" s="4">
        <f>1/COUNTIF(OrdersTable[Customer ID],OrdersTable[[#This Row],[Customer ID]])</f>
        <v>9.0909090909090912E-2</v>
      </c>
    </row>
    <row r="438" spans="1:25" x14ac:dyDescent="0.3">
      <c r="A438" s="1">
        <v>437</v>
      </c>
      <c r="B438" t="s">
        <v>6076</v>
      </c>
      <c r="C438" s="7">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4" t="str">
        <f>VLOOKUP(OrdersTable[[#This Row],[Region]],PeopleTable[#All],2,FALSE)</f>
        <v>Kelly Williams</v>
      </c>
      <c r="W438" s="4" t="str">
        <f>IFERROR(VLOOKUP(OrdersTable[[#This Row],[Order ID]],ReturnsTable[#All],2,FALSE),"No")</f>
        <v>Yes</v>
      </c>
      <c r="X438" s="4">
        <f>1/COUNTIF(OrdersTable[Order ID],OrdersTable[[#This Row],[Order ID]])</f>
        <v>0.5</v>
      </c>
      <c r="Y438" s="4">
        <f>1/COUNTIF(OrdersTable[Customer ID],OrdersTable[[#This Row],[Customer ID]])</f>
        <v>5.5555555555555552E-2</v>
      </c>
    </row>
    <row r="439" spans="1:25" x14ac:dyDescent="0.3">
      <c r="A439" s="1">
        <v>438</v>
      </c>
      <c r="B439" t="s">
        <v>6076</v>
      </c>
      <c r="C439" s="7">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4" t="str">
        <f>VLOOKUP(OrdersTable[[#This Row],[Region]],PeopleTable[#All],2,FALSE)</f>
        <v>Kelly Williams</v>
      </c>
      <c r="W439" s="4" t="str">
        <f>IFERROR(VLOOKUP(OrdersTable[[#This Row],[Order ID]],ReturnsTable[#All],2,FALSE),"No")</f>
        <v>Yes</v>
      </c>
      <c r="X439" s="4">
        <f>1/COUNTIF(OrdersTable[Order ID],OrdersTable[[#This Row],[Order ID]])</f>
        <v>0.5</v>
      </c>
      <c r="Y439" s="4">
        <f>1/COUNTIF(OrdersTable[Customer ID],OrdersTable[[#This Row],[Customer ID]])</f>
        <v>5.5555555555555552E-2</v>
      </c>
    </row>
    <row r="440" spans="1:25" x14ac:dyDescent="0.3">
      <c r="A440" s="1">
        <v>439</v>
      </c>
      <c r="B440" t="s">
        <v>6419</v>
      </c>
      <c r="C440" s="7">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4" t="str">
        <f>VLOOKUP(OrdersTable[[#This Row],[Region]],PeopleTable[#All],2,FALSE)</f>
        <v>Kelly Williams</v>
      </c>
      <c r="W440" s="4" t="str">
        <f>IFERROR(VLOOKUP(OrdersTable[[#This Row],[Order ID]],ReturnsTable[#All],2,FALSE),"No")</f>
        <v>No</v>
      </c>
      <c r="X440" s="4">
        <f>1/COUNTIF(OrdersTable[Order ID],OrdersTable[[#This Row],[Order ID]])</f>
        <v>1</v>
      </c>
      <c r="Y440" s="4">
        <f>1/COUNTIF(OrdersTable[Customer ID],OrdersTable[[#This Row],[Customer ID]])</f>
        <v>0.05</v>
      </c>
    </row>
    <row r="441" spans="1:25" x14ac:dyDescent="0.3">
      <c r="A441" s="1">
        <v>440</v>
      </c>
      <c r="B441" t="s">
        <v>6420</v>
      </c>
      <c r="C441" s="7">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4" t="str">
        <f>VLOOKUP(OrdersTable[[#This Row],[Region]],PeopleTable[#All],2,FALSE)</f>
        <v>Chuck Magee</v>
      </c>
      <c r="W441" s="4" t="str">
        <f>IFERROR(VLOOKUP(OrdersTable[[#This Row],[Order ID]],ReturnsTable[#All],2,FALSE),"No")</f>
        <v>No</v>
      </c>
      <c r="X441" s="4">
        <f>1/COUNTIF(OrdersTable[Order ID],OrdersTable[[#This Row],[Order ID]])</f>
        <v>1</v>
      </c>
      <c r="Y441" s="4">
        <f>1/COUNTIF(OrdersTable[Customer ID],OrdersTable[[#This Row],[Customer ID]])</f>
        <v>5.2631578947368418E-2</v>
      </c>
    </row>
    <row r="442" spans="1:25" x14ac:dyDescent="0.3">
      <c r="A442" s="1">
        <v>441</v>
      </c>
      <c r="B442" t="s">
        <v>6421</v>
      </c>
      <c r="C442" s="7">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4" t="str">
        <f>VLOOKUP(OrdersTable[[#This Row],[Region]],PeopleTable[#All],2,FALSE)</f>
        <v>Kelly Williams</v>
      </c>
      <c r="W442" s="4" t="str">
        <f>IFERROR(VLOOKUP(OrdersTable[[#This Row],[Order ID]],ReturnsTable[#All],2,FALSE),"No")</f>
        <v>No</v>
      </c>
      <c r="X442" s="4">
        <f>1/COUNTIF(OrdersTable[Order ID],OrdersTable[[#This Row],[Order ID]])</f>
        <v>0.16666666666666666</v>
      </c>
      <c r="Y442" s="4">
        <f>1/COUNTIF(OrdersTable[Customer ID],OrdersTable[[#This Row],[Customer ID]])</f>
        <v>0.04</v>
      </c>
    </row>
    <row r="443" spans="1:25" x14ac:dyDescent="0.3">
      <c r="A443" s="1">
        <v>442</v>
      </c>
      <c r="B443" t="s">
        <v>6421</v>
      </c>
      <c r="C443" s="7">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4" t="str">
        <f>VLOOKUP(OrdersTable[[#This Row],[Region]],PeopleTable[#All],2,FALSE)</f>
        <v>Kelly Williams</v>
      </c>
      <c r="W443" s="4" t="str">
        <f>IFERROR(VLOOKUP(OrdersTable[[#This Row],[Order ID]],ReturnsTable[#All],2,FALSE),"No")</f>
        <v>No</v>
      </c>
      <c r="X443" s="4">
        <f>1/COUNTIF(OrdersTable[Order ID],OrdersTable[[#This Row],[Order ID]])</f>
        <v>0.16666666666666666</v>
      </c>
      <c r="Y443" s="4">
        <f>1/COUNTIF(OrdersTable[Customer ID],OrdersTable[[#This Row],[Customer ID]])</f>
        <v>0.04</v>
      </c>
    </row>
    <row r="444" spans="1:25" x14ac:dyDescent="0.3">
      <c r="A444" s="1">
        <v>443</v>
      </c>
      <c r="B444" t="s">
        <v>6421</v>
      </c>
      <c r="C444" s="7">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4" t="str">
        <f>VLOOKUP(OrdersTable[[#This Row],[Region]],PeopleTable[#All],2,FALSE)</f>
        <v>Kelly Williams</v>
      </c>
      <c r="W444" s="4" t="str">
        <f>IFERROR(VLOOKUP(OrdersTable[[#This Row],[Order ID]],ReturnsTable[#All],2,FALSE),"No")</f>
        <v>No</v>
      </c>
      <c r="X444" s="4">
        <f>1/COUNTIF(OrdersTable[Order ID],OrdersTable[[#This Row],[Order ID]])</f>
        <v>0.16666666666666666</v>
      </c>
      <c r="Y444" s="4">
        <f>1/COUNTIF(OrdersTable[Customer ID],OrdersTable[[#This Row],[Customer ID]])</f>
        <v>0.04</v>
      </c>
    </row>
    <row r="445" spans="1:25" x14ac:dyDescent="0.3">
      <c r="A445" s="1">
        <v>444</v>
      </c>
      <c r="B445" t="s">
        <v>6421</v>
      </c>
      <c r="C445" s="7">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4" t="str">
        <f>VLOOKUP(OrdersTable[[#This Row],[Region]],PeopleTable[#All],2,FALSE)</f>
        <v>Kelly Williams</v>
      </c>
      <c r="W445" s="4" t="str">
        <f>IFERROR(VLOOKUP(OrdersTable[[#This Row],[Order ID]],ReturnsTable[#All],2,FALSE),"No")</f>
        <v>No</v>
      </c>
      <c r="X445" s="4">
        <f>1/COUNTIF(OrdersTable[Order ID],OrdersTable[[#This Row],[Order ID]])</f>
        <v>0.16666666666666666</v>
      </c>
      <c r="Y445" s="4">
        <f>1/COUNTIF(OrdersTable[Customer ID],OrdersTable[[#This Row],[Customer ID]])</f>
        <v>0.04</v>
      </c>
    </row>
    <row r="446" spans="1:25" x14ac:dyDescent="0.3">
      <c r="A446" s="1">
        <v>445</v>
      </c>
      <c r="B446" t="s">
        <v>6421</v>
      </c>
      <c r="C446" s="7">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4" t="str">
        <f>VLOOKUP(OrdersTable[[#This Row],[Region]],PeopleTable[#All],2,FALSE)</f>
        <v>Kelly Williams</v>
      </c>
      <c r="W446" s="4" t="str">
        <f>IFERROR(VLOOKUP(OrdersTable[[#This Row],[Order ID]],ReturnsTable[#All],2,FALSE),"No")</f>
        <v>No</v>
      </c>
      <c r="X446" s="4">
        <f>1/COUNTIF(OrdersTable[Order ID],OrdersTable[[#This Row],[Order ID]])</f>
        <v>0.16666666666666666</v>
      </c>
      <c r="Y446" s="4">
        <f>1/COUNTIF(OrdersTable[Customer ID],OrdersTable[[#This Row],[Customer ID]])</f>
        <v>0.04</v>
      </c>
    </row>
    <row r="447" spans="1:25" x14ac:dyDescent="0.3">
      <c r="A447" s="1">
        <v>446</v>
      </c>
      <c r="B447" t="s">
        <v>6421</v>
      </c>
      <c r="C447" s="7">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4" t="str">
        <f>VLOOKUP(OrdersTable[[#This Row],[Region]],PeopleTable[#All],2,FALSE)</f>
        <v>Kelly Williams</v>
      </c>
      <c r="W447" s="4" t="str">
        <f>IFERROR(VLOOKUP(OrdersTable[[#This Row],[Order ID]],ReturnsTable[#All],2,FALSE),"No")</f>
        <v>No</v>
      </c>
      <c r="X447" s="4">
        <f>1/COUNTIF(OrdersTable[Order ID],OrdersTable[[#This Row],[Order ID]])</f>
        <v>0.16666666666666666</v>
      </c>
      <c r="Y447" s="4">
        <f>1/COUNTIF(OrdersTable[Customer ID],OrdersTable[[#This Row],[Customer ID]])</f>
        <v>0.04</v>
      </c>
    </row>
    <row r="448" spans="1:25" x14ac:dyDescent="0.3">
      <c r="A448" s="1">
        <v>447</v>
      </c>
      <c r="B448" t="s">
        <v>6163</v>
      </c>
      <c r="C448" s="7">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4" t="str">
        <f>VLOOKUP(OrdersTable[[#This Row],[Region]],PeopleTable[#All],2,FALSE)</f>
        <v>Kelly Williams</v>
      </c>
      <c r="W448" s="4" t="str">
        <f>IFERROR(VLOOKUP(OrdersTable[[#This Row],[Order ID]],ReturnsTable[#All],2,FALSE),"No")</f>
        <v>Yes</v>
      </c>
      <c r="X448" s="4">
        <f>1/COUNTIF(OrdersTable[Order ID],OrdersTable[[#This Row],[Order ID]])</f>
        <v>1</v>
      </c>
      <c r="Y448" s="4">
        <f>1/COUNTIF(OrdersTable[Customer ID],OrdersTable[[#This Row],[Customer ID]])</f>
        <v>0.14285714285714285</v>
      </c>
    </row>
    <row r="449" spans="1:25" x14ac:dyDescent="0.3">
      <c r="A449" s="1">
        <v>448</v>
      </c>
      <c r="B449" t="s">
        <v>6422</v>
      </c>
      <c r="C449" s="7">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4" t="str">
        <f>VLOOKUP(OrdersTable[[#This Row],[Region]],PeopleTable[#All],2,FALSE)</f>
        <v>Chuck Magee</v>
      </c>
      <c r="W449" s="4" t="str">
        <f>IFERROR(VLOOKUP(OrdersTable[[#This Row],[Order ID]],ReturnsTable[#All],2,FALSE),"No")</f>
        <v>No</v>
      </c>
      <c r="X449" s="4">
        <f>1/COUNTIF(OrdersTable[Order ID],OrdersTable[[#This Row],[Order ID]])</f>
        <v>0.16666666666666666</v>
      </c>
      <c r="Y449" s="4">
        <f>1/COUNTIF(OrdersTable[Customer ID],OrdersTable[[#This Row],[Customer ID]])</f>
        <v>5.5555555555555552E-2</v>
      </c>
    </row>
    <row r="450" spans="1:25" x14ac:dyDescent="0.3">
      <c r="A450" s="1">
        <v>449</v>
      </c>
      <c r="B450" t="s">
        <v>6422</v>
      </c>
      <c r="C450" s="7">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4" t="str">
        <f>VLOOKUP(OrdersTable[[#This Row],[Region]],PeopleTable[#All],2,FALSE)</f>
        <v>Chuck Magee</v>
      </c>
      <c r="W450" s="4" t="str">
        <f>IFERROR(VLOOKUP(OrdersTable[[#This Row],[Order ID]],ReturnsTable[#All],2,FALSE),"No")</f>
        <v>No</v>
      </c>
      <c r="X450" s="4">
        <f>1/COUNTIF(OrdersTable[Order ID],OrdersTable[[#This Row],[Order ID]])</f>
        <v>0.16666666666666666</v>
      </c>
      <c r="Y450" s="4">
        <f>1/COUNTIF(OrdersTable[Customer ID],OrdersTable[[#This Row],[Customer ID]])</f>
        <v>5.5555555555555552E-2</v>
      </c>
    </row>
    <row r="451" spans="1:25" x14ac:dyDescent="0.3">
      <c r="A451" s="1">
        <v>450</v>
      </c>
      <c r="B451" t="s">
        <v>6422</v>
      </c>
      <c r="C451" s="7">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4" t="str">
        <f>VLOOKUP(OrdersTable[[#This Row],[Region]],PeopleTable[#All],2,FALSE)</f>
        <v>Chuck Magee</v>
      </c>
      <c r="W451" s="4" t="str">
        <f>IFERROR(VLOOKUP(OrdersTable[[#This Row],[Order ID]],ReturnsTable[#All],2,FALSE),"No")</f>
        <v>No</v>
      </c>
      <c r="X451" s="4">
        <f>1/COUNTIF(OrdersTable[Order ID],OrdersTable[[#This Row],[Order ID]])</f>
        <v>0.16666666666666666</v>
      </c>
      <c r="Y451" s="4">
        <f>1/COUNTIF(OrdersTable[Customer ID],OrdersTable[[#This Row],[Customer ID]])</f>
        <v>5.5555555555555552E-2</v>
      </c>
    </row>
    <row r="452" spans="1:25" x14ac:dyDescent="0.3">
      <c r="A452" s="1">
        <v>451</v>
      </c>
      <c r="B452" t="s">
        <v>6422</v>
      </c>
      <c r="C452" s="7">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4" t="str">
        <f>VLOOKUP(OrdersTable[[#This Row],[Region]],PeopleTable[#All],2,FALSE)</f>
        <v>Chuck Magee</v>
      </c>
      <c r="W452" s="4" t="str">
        <f>IFERROR(VLOOKUP(OrdersTable[[#This Row],[Order ID]],ReturnsTable[#All],2,FALSE),"No")</f>
        <v>No</v>
      </c>
      <c r="X452" s="4">
        <f>1/COUNTIF(OrdersTable[Order ID],OrdersTable[[#This Row],[Order ID]])</f>
        <v>0.16666666666666666</v>
      </c>
      <c r="Y452" s="4">
        <f>1/COUNTIF(OrdersTable[Customer ID],OrdersTable[[#This Row],[Customer ID]])</f>
        <v>5.5555555555555552E-2</v>
      </c>
    </row>
    <row r="453" spans="1:25" x14ac:dyDescent="0.3">
      <c r="A453" s="1">
        <v>452</v>
      </c>
      <c r="B453" t="s">
        <v>6422</v>
      </c>
      <c r="C453" s="7">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4" t="str">
        <f>VLOOKUP(OrdersTable[[#This Row],[Region]],PeopleTable[#All],2,FALSE)</f>
        <v>Chuck Magee</v>
      </c>
      <c r="W453" s="4" t="str">
        <f>IFERROR(VLOOKUP(OrdersTable[[#This Row],[Order ID]],ReturnsTable[#All],2,FALSE),"No")</f>
        <v>No</v>
      </c>
      <c r="X453" s="4">
        <f>1/COUNTIF(OrdersTable[Order ID],OrdersTable[[#This Row],[Order ID]])</f>
        <v>0.16666666666666666</v>
      </c>
      <c r="Y453" s="4">
        <f>1/COUNTIF(OrdersTable[Customer ID],OrdersTable[[#This Row],[Customer ID]])</f>
        <v>5.5555555555555552E-2</v>
      </c>
    </row>
    <row r="454" spans="1:25" x14ac:dyDescent="0.3">
      <c r="A454" s="1">
        <v>453</v>
      </c>
      <c r="B454" t="s">
        <v>6422</v>
      </c>
      <c r="C454" s="7">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4" t="str">
        <f>VLOOKUP(OrdersTable[[#This Row],[Region]],PeopleTable[#All],2,FALSE)</f>
        <v>Chuck Magee</v>
      </c>
      <c r="W454" s="4" t="str">
        <f>IFERROR(VLOOKUP(OrdersTable[[#This Row],[Order ID]],ReturnsTable[#All],2,FALSE),"No")</f>
        <v>No</v>
      </c>
      <c r="X454" s="4">
        <f>1/COUNTIF(OrdersTable[Order ID],OrdersTable[[#This Row],[Order ID]])</f>
        <v>0.16666666666666666</v>
      </c>
      <c r="Y454" s="4">
        <f>1/COUNTIF(OrdersTable[Customer ID],OrdersTable[[#This Row],[Customer ID]])</f>
        <v>5.5555555555555552E-2</v>
      </c>
    </row>
    <row r="455" spans="1:25" x14ac:dyDescent="0.3">
      <c r="A455" s="1">
        <v>454</v>
      </c>
      <c r="B455" t="s">
        <v>6423</v>
      </c>
      <c r="C455" s="7">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4" t="str">
        <f>VLOOKUP(OrdersTable[[#This Row],[Region]],PeopleTable[#All],2,FALSE)</f>
        <v>Chuck Magee</v>
      </c>
      <c r="W455" s="4" t="str">
        <f>IFERROR(VLOOKUP(OrdersTable[[#This Row],[Order ID]],ReturnsTable[#All],2,FALSE),"No")</f>
        <v>No</v>
      </c>
      <c r="X455" s="4">
        <f>1/COUNTIF(OrdersTable[Order ID],OrdersTable[[#This Row],[Order ID]])</f>
        <v>0.5</v>
      </c>
      <c r="Y455" s="4">
        <f>1/COUNTIF(OrdersTable[Customer ID],OrdersTable[[#This Row],[Customer ID]])</f>
        <v>8.3333333333333329E-2</v>
      </c>
    </row>
    <row r="456" spans="1:25" x14ac:dyDescent="0.3">
      <c r="A456" s="1">
        <v>455</v>
      </c>
      <c r="B456" t="s">
        <v>6423</v>
      </c>
      <c r="C456" s="7">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4" t="str">
        <f>VLOOKUP(OrdersTable[[#This Row],[Region]],PeopleTable[#All],2,FALSE)</f>
        <v>Chuck Magee</v>
      </c>
      <c r="W456" s="4" t="str">
        <f>IFERROR(VLOOKUP(OrdersTable[[#This Row],[Order ID]],ReturnsTable[#All],2,FALSE),"No")</f>
        <v>No</v>
      </c>
      <c r="X456" s="4">
        <f>1/COUNTIF(OrdersTable[Order ID],OrdersTable[[#This Row],[Order ID]])</f>
        <v>0.5</v>
      </c>
      <c r="Y456" s="4">
        <f>1/COUNTIF(OrdersTable[Customer ID],OrdersTable[[#This Row],[Customer ID]])</f>
        <v>8.3333333333333329E-2</v>
      </c>
    </row>
    <row r="457" spans="1:25" x14ac:dyDescent="0.3">
      <c r="A457" s="1">
        <v>456</v>
      </c>
      <c r="B457" t="s">
        <v>6424</v>
      </c>
      <c r="C457" s="7">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4" t="str">
        <f>VLOOKUP(OrdersTable[[#This Row],[Region]],PeopleTable[#All],2,FALSE)</f>
        <v>Kelly Williams</v>
      </c>
      <c r="W457" s="4" t="str">
        <f>IFERROR(VLOOKUP(OrdersTable[[#This Row],[Order ID]],ReturnsTable[#All],2,FALSE),"No")</f>
        <v>No</v>
      </c>
      <c r="X457" s="4">
        <f>1/COUNTIF(OrdersTable[Order ID],OrdersTable[[#This Row],[Order ID]])</f>
        <v>1</v>
      </c>
      <c r="Y457" s="4">
        <f>1/COUNTIF(OrdersTable[Customer ID],OrdersTable[[#This Row],[Customer ID]])</f>
        <v>5.8823529411764705E-2</v>
      </c>
    </row>
    <row r="458" spans="1:25" x14ac:dyDescent="0.3">
      <c r="A458" s="1">
        <v>457</v>
      </c>
      <c r="B458" t="s">
        <v>6425</v>
      </c>
      <c r="C458" s="7">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4" t="str">
        <f>VLOOKUP(OrdersTable[[#This Row],[Region]],PeopleTable[#All],2,FALSE)</f>
        <v>Anna Andreadi</v>
      </c>
      <c r="W458" s="4" t="str">
        <f>IFERROR(VLOOKUP(OrdersTable[[#This Row],[Order ID]],ReturnsTable[#All],2,FALSE),"No")</f>
        <v>No</v>
      </c>
      <c r="X458" s="4">
        <f>1/COUNTIF(OrdersTable[Order ID],OrdersTable[[#This Row],[Order ID]])</f>
        <v>1</v>
      </c>
      <c r="Y458" s="4">
        <f>1/COUNTIF(OrdersTable[Customer ID],OrdersTable[[#This Row],[Customer ID]])</f>
        <v>4.5454545454545456E-2</v>
      </c>
    </row>
    <row r="459" spans="1:25" x14ac:dyDescent="0.3">
      <c r="A459" s="1">
        <v>458</v>
      </c>
      <c r="B459" t="s">
        <v>6426</v>
      </c>
      <c r="C459" s="7">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4" t="str">
        <f>VLOOKUP(OrdersTable[[#This Row],[Region]],PeopleTable[#All],2,FALSE)</f>
        <v>Kelly Williams</v>
      </c>
      <c r="W459" s="4" t="str">
        <f>IFERROR(VLOOKUP(OrdersTable[[#This Row],[Order ID]],ReturnsTable[#All],2,FALSE),"No")</f>
        <v>No</v>
      </c>
      <c r="X459" s="4">
        <f>1/COUNTIF(OrdersTable[Order ID],OrdersTable[[#This Row],[Order ID]])</f>
        <v>0.5</v>
      </c>
      <c r="Y459" s="4">
        <f>1/COUNTIF(OrdersTable[Customer ID],OrdersTable[[#This Row],[Customer ID]])</f>
        <v>7.1428571428571425E-2</v>
      </c>
    </row>
    <row r="460" spans="1:25" x14ac:dyDescent="0.3">
      <c r="A460" s="1">
        <v>459</v>
      </c>
      <c r="B460" t="s">
        <v>6426</v>
      </c>
      <c r="C460" s="7">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4" t="str">
        <f>VLOOKUP(OrdersTable[[#This Row],[Region]],PeopleTable[#All],2,FALSE)</f>
        <v>Kelly Williams</v>
      </c>
      <c r="W460" s="4" t="str">
        <f>IFERROR(VLOOKUP(OrdersTable[[#This Row],[Order ID]],ReturnsTable[#All],2,FALSE),"No")</f>
        <v>No</v>
      </c>
      <c r="X460" s="4">
        <f>1/COUNTIF(OrdersTable[Order ID],OrdersTable[[#This Row],[Order ID]])</f>
        <v>0.5</v>
      </c>
      <c r="Y460" s="4">
        <f>1/COUNTIF(OrdersTable[Customer ID],OrdersTable[[#This Row],[Customer ID]])</f>
        <v>7.1428571428571425E-2</v>
      </c>
    </row>
    <row r="461" spans="1:25" x14ac:dyDescent="0.3">
      <c r="A461" s="1">
        <v>460</v>
      </c>
      <c r="B461" t="s">
        <v>6427</v>
      </c>
      <c r="C461" s="7">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4" t="str">
        <f>VLOOKUP(OrdersTable[[#This Row],[Region]],PeopleTable[#All],2,FALSE)</f>
        <v>Anna Andreadi</v>
      </c>
      <c r="W461" s="4" t="str">
        <f>IFERROR(VLOOKUP(OrdersTable[[#This Row],[Order ID]],ReturnsTable[#All],2,FALSE),"No")</f>
        <v>No</v>
      </c>
      <c r="X461" s="4">
        <f>1/COUNTIF(OrdersTable[Order ID],OrdersTable[[#This Row],[Order ID]])</f>
        <v>0.33333333333333331</v>
      </c>
      <c r="Y461" s="4">
        <f>1/COUNTIF(OrdersTable[Customer ID],OrdersTable[[#This Row],[Customer ID]])</f>
        <v>7.1428571428571425E-2</v>
      </c>
    </row>
    <row r="462" spans="1:25" x14ac:dyDescent="0.3">
      <c r="A462" s="1">
        <v>461</v>
      </c>
      <c r="B462" t="s">
        <v>6427</v>
      </c>
      <c r="C462" s="7">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4" t="str">
        <f>VLOOKUP(OrdersTable[[#This Row],[Region]],PeopleTable[#All],2,FALSE)</f>
        <v>Anna Andreadi</v>
      </c>
      <c r="W462" s="4" t="str">
        <f>IFERROR(VLOOKUP(OrdersTable[[#This Row],[Order ID]],ReturnsTable[#All],2,FALSE),"No")</f>
        <v>No</v>
      </c>
      <c r="X462" s="4">
        <f>1/COUNTIF(OrdersTable[Order ID],OrdersTable[[#This Row],[Order ID]])</f>
        <v>0.33333333333333331</v>
      </c>
      <c r="Y462" s="4">
        <f>1/COUNTIF(OrdersTable[Customer ID],OrdersTable[[#This Row],[Customer ID]])</f>
        <v>7.1428571428571425E-2</v>
      </c>
    </row>
    <row r="463" spans="1:25" x14ac:dyDescent="0.3">
      <c r="A463" s="1">
        <v>462</v>
      </c>
      <c r="B463" t="s">
        <v>6427</v>
      </c>
      <c r="C463" s="7">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4" t="str">
        <f>VLOOKUP(OrdersTable[[#This Row],[Region]],PeopleTable[#All],2,FALSE)</f>
        <v>Anna Andreadi</v>
      </c>
      <c r="W463" s="4" t="str">
        <f>IFERROR(VLOOKUP(OrdersTable[[#This Row],[Order ID]],ReturnsTable[#All],2,FALSE),"No")</f>
        <v>No</v>
      </c>
      <c r="X463" s="4">
        <f>1/COUNTIF(OrdersTable[Order ID],OrdersTable[[#This Row],[Order ID]])</f>
        <v>0.33333333333333331</v>
      </c>
      <c r="Y463" s="4">
        <f>1/COUNTIF(OrdersTable[Customer ID],OrdersTable[[#This Row],[Customer ID]])</f>
        <v>7.1428571428571425E-2</v>
      </c>
    </row>
    <row r="464" spans="1:25" x14ac:dyDescent="0.3">
      <c r="A464" s="1">
        <v>463</v>
      </c>
      <c r="B464" t="s">
        <v>6039</v>
      </c>
      <c r="C464" s="7">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4" t="str">
        <f>VLOOKUP(OrdersTable[[#This Row],[Region]],PeopleTable[#All],2,FALSE)</f>
        <v>Anna Andreadi</v>
      </c>
      <c r="W464" s="4" t="str">
        <f>IFERROR(VLOOKUP(OrdersTable[[#This Row],[Order ID]],ReturnsTable[#All],2,FALSE),"No")</f>
        <v>Yes</v>
      </c>
      <c r="X464" s="4">
        <f>1/COUNTIF(OrdersTable[Order ID],OrdersTable[[#This Row],[Order ID]])</f>
        <v>0.2</v>
      </c>
      <c r="Y464" s="4">
        <f>1/COUNTIF(OrdersTable[Customer ID],OrdersTable[[#This Row],[Customer ID]])</f>
        <v>8.3333333333333329E-2</v>
      </c>
    </row>
    <row r="465" spans="1:25" x14ac:dyDescent="0.3">
      <c r="A465" s="1">
        <v>464</v>
      </c>
      <c r="B465" t="s">
        <v>6039</v>
      </c>
      <c r="C465" s="7">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4" t="str">
        <f>VLOOKUP(OrdersTable[[#This Row],[Region]],PeopleTable[#All],2,FALSE)</f>
        <v>Anna Andreadi</v>
      </c>
      <c r="W465" s="4" t="str">
        <f>IFERROR(VLOOKUP(OrdersTable[[#This Row],[Order ID]],ReturnsTable[#All],2,FALSE),"No")</f>
        <v>Yes</v>
      </c>
      <c r="X465" s="4">
        <f>1/COUNTIF(OrdersTable[Order ID],OrdersTable[[#This Row],[Order ID]])</f>
        <v>0.2</v>
      </c>
      <c r="Y465" s="4">
        <f>1/COUNTIF(OrdersTable[Customer ID],OrdersTable[[#This Row],[Customer ID]])</f>
        <v>8.3333333333333329E-2</v>
      </c>
    </row>
    <row r="466" spans="1:25" x14ac:dyDescent="0.3">
      <c r="A466" s="1">
        <v>465</v>
      </c>
      <c r="B466" t="s">
        <v>6039</v>
      </c>
      <c r="C466" s="7">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4" t="str">
        <f>VLOOKUP(OrdersTable[[#This Row],[Region]],PeopleTable[#All],2,FALSE)</f>
        <v>Anna Andreadi</v>
      </c>
      <c r="W466" s="4" t="str">
        <f>IFERROR(VLOOKUP(OrdersTable[[#This Row],[Order ID]],ReturnsTable[#All],2,FALSE),"No")</f>
        <v>Yes</v>
      </c>
      <c r="X466" s="4">
        <f>1/COUNTIF(OrdersTable[Order ID],OrdersTable[[#This Row],[Order ID]])</f>
        <v>0.2</v>
      </c>
      <c r="Y466" s="4">
        <f>1/COUNTIF(OrdersTable[Customer ID],OrdersTable[[#This Row],[Customer ID]])</f>
        <v>8.3333333333333329E-2</v>
      </c>
    </row>
    <row r="467" spans="1:25" x14ac:dyDescent="0.3">
      <c r="A467" s="1">
        <v>466</v>
      </c>
      <c r="B467" t="s">
        <v>6039</v>
      </c>
      <c r="C467" s="7">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4" t="str">
        <f>VLOOKUP(OrdersTable[[#This Row],[Region]],PeopleTable[#All],2,FALSE)</f>
        <v>Anna Andreadi</v>
      </c>
      <c r="W467" s="4" t="str">
        <f>IFERROR(VLOOKUP(OrdersTable[[#This Row],[Order ID]],ReturnsTable[#All],2,FALSE),"No")</f>
        <v>Yes</v>
      </c>
      <c r="X467" s="4">
        <f>1/COUNTIF(OrdersTable[Order ID],OrdersTable[[#This Row],[Order ID]])</f>
        <v>0.2</v>
      </c>
      <c r="Y467" s="4">
        <f>1/COUNTIF(OrdersTable[Customer ID],OrdersTable[[#This Row],[Customer ID]])</f>
        <v>8.3333333333333329E-2</v>
      </c>
    </row>
    <row r="468" spans="1:25" x14ac:dyDescent="0.3">
      <c r="A468" s="1">
        <v>467</v>
      </c>
      <c r="B468" t="s">
        <v>6039</v>
      </c>
      <c r="C468" s="7">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4" t="str">
        <f>VLOOKUP(OrdersTable[[#This Row],[Region]],PeopleTable[#All],2,FALSE)</f>
        <v>Anna Andreadi</v>
      </c>
      <c r="W468" s="4" t="str">
        <f>IFERROR(VLOOKUP(OrdersTable[[#This Row],[Order ID]],ReturnsTable[#All],2,FALSE),"No")</f>
        <v>Yes</v>
      </c>
      <c r="X468" s="4">
        <f>1/COUNTIF(OrdersTable[Order ID],OrdersTable[[#This Row],[Order ID]])</f>
        <v>0.2</v>
      </c>
      <c r="Y468" s="4">
        <f>1/COUNTIF(OrdersTable[Customer ID],OrdersTable[[#This Row],[Customer ID]])</f>
        <v>8.3333333333333329E-2</v>
      </c>
    </row>
    <row r="469" spans="1:25" x14ac:dyDescent="0.3">
      <c r="A469" s="1">
        <v>468</v>
      </c>
      <c r="B469" t="s">
        <v>6428</v>
      </c>
      <c r="C469" s="7">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4" t="str">
        <f>VLOOKUP(OrdersTable[[#This Row],[Region]],PeopleTable[#All],2,FALSE)</f>
        <v>Kelly Williams</v>
      </c>
      <c r="W469" s="4" t="str">
        <f>IFERROR(VLOOKUP(OrdersTable[[#This Row],[Order ID]],ReturnsTable[#All],2,FALSE),"No")</f>
        <v>No</v>
      </c>
      <c r="X469" s="4">
        <f>1/COUNTIF(OrdersTable[Order ID],OrdersTable[[#This Row],[Order ID]])</f>
        <v>1</v>
      </c>
      <c r="Y469" s="4">
        <f>1/COUNTIF(OrdersTable[Customer ID],OrdersTable[[#This Row],[Customer ID]])</f>
        <v>0.125</v>
      </c>
    </row>
    <row r="470" spans="1:25" x14ac:dyDescent="0.3">
      <c r="A470" s="1">
        <v>469</v>
      </c>
      <c r="B470" t="s">
        <v>6429</v>
      </c>
      <c r="C470" s="7">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4" t="str">
        <f>VLOOKUP(OrdersTable[[#This Row],[Region]],PeopleTable[#All],2,FALSE)</f>
        <v>Kelly Williams</v>
      </c>
      <c r="W470" s="4" t="str">
        <f>IFERROR(VLOOKUP(OrdersTable[[#This Row],[Order ID]],ReturnsTable[#All],2,FALSE),"No")</f>
        <v>No</v>
      </c>
      <c r="X470" s="4">
        <f>1/COUNTIF(OrdersTable[Order ID],OrdersTable[[#This Row],[Order ID]])</f>
        <v>1</v>
      </c>
      <c r="Y470" s="4">
        <f>1/COUNTIF(OrdersTable[Customer ID],OrdersTable[[#This Row],[Customer ID]])</f>
        <v>0.05</v>
      </c>
    </row>
    <row r="471" spans="1:25" x14ac:dyDescent="0.3">
      <c r="A471" s="1">
        <v>470</v>
      </c>
      <c r="B471" t="s">
        <v>6430</v>
      </c>
      <c r="C471" s="7">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4" t="str">
        <f>VLOOKUP(OrdersTable[[#This Row],[Region]],PeopleTable[#All],2,FALSE)</f>
        <v>Kelly Williams</v>
      </c>
      <c r="W471" s="4" t="str">
        <f>IFERROR(VLOOKUP(OrdersTable[[#This Row],[Order ID]],ReturnsTable[#All],2,FALSE),"No")</f>
        <v>No</v>
      </c>
      <c r="X471" s="4">
        <f>1/COUNTIF(OrdersTable[Order ID],OrdersTable[[#This Row],[Order ID]])</f>
        <v>1</v>
      </c>
      <c r="Y471" s="4">
        <f>1/COUNTIF(OrdersTable[Customer ID],OrdersTable[[#This Row],[Customer ID]])</f>
        <v>7.1428571428571425E-2</v>
      </c>
    </row>
    <row r="472" spans="1:25" x14ac:dyDescent="0.3">
      <c r="A472" s="1">
        <v>471</v>
      </c>
      <c r="B472" t="s">
        <v>6431</v>
      </c>
      <c r="C472" s="7">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4" t="str">
        <f>VLOOKUP(OrdersTable[[#This Row],[Region]],PeopleTable[#All],2,FALSE)</f>
        <v>Chuck Magee</v>
      </c>
      <c r="W472" s="4" t="str">
        <f>IFERROR(VLOOKUP(OrdersTable[[#This Row],[Order ID]],ReturnsTable[#All],2,FALSE),"No")</f>
        <v>No</v>
      </c>
      <c r="X472" s="4">
        <f>1/COUNTIF(OrdersTable[Order ID],OrdersTable[[#This Row],[Order ID]])</f>
        <v>1</v>
      </c>
      <c r="Y472" s="4">
        <f>1/COUNTIF(OrdersTable[Customer ID],OrdersTable[[#This Row],[Customer ID]])</f>
        <v>9.0909090909090912E-2</v>
      </c>
    </row>
    <row r="473" spans="1:25" x14ac:dyDescent="0.3">
      <c r="A473" s="1">
        <v>472</v>
      </c>
      <c r="B473" t="s">
        <v>6432</v>
      </c>
      <c r="C473" s="7">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4" t="str">
        <f>VLOOKUP(OrdersTable[[#This Row],[Region]],PeopleTable[#All],2,FALSE)</f>
        <v>Anna Andreadi</v>
      </c>
      <c r="W473" s="4" t="str">
        <f>IFERROR(VLOOKUP(OrdersTable[[#This Row],[Order ID]],ReturnsTable[#All],2,FALSE),"No")</f>
        <v>No</v>
      </c>
      <c r="X473" s="4">
        <f>1/COUNTIF(OrdersTable[Order ID],OrdersTable[[#This Row],[Order ID]])</f>
        <v>0.16666666666666666</v>
      </c>
      <c r="Y473" s="4">
        <f>1/COUNTIF(OrdersTable[Customer ID],OrdersTable[[#This Row],[Customer ID]])</f>
        <v>6.25E-2</v>
      </c>
    </row>
    <row r="474" spans="1:25" x14ac:dyDescent="0.3">
      <c r="A474" s="1">
        <v>473</v>
      </c>
      <c r="B474" t="s">
        <v>6432</v>
      </c>
      <c r="C474" s="7">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4" t="str">
        <f>VLOOKUP(OrdersTable[[#This Row],[Region]],PeopleTable[#All],2,FALSE)</f>
        <v>Anna Andreadi</v>
      </c>
      <c r="W474" s="4" t="str">
        <f>IFERROR(VLOOKUP(OrdersTable[[#This Row],[Order ID]],ReturnsTable[#All],2,FALSE),"No")</f>
        <v>No</v>
      </c>
      <c r="X474" s="4">
        <f>1/COUNTIF(OrdersTable[Order ID],OrdersTable[[#This Row],[Order ID]])</f>
        <v>0.16666666666666666</v>
      </c>
      <c r="Y474" s="4">
        <f>1/COUNTIF(OrdersTable[Customer ID],OrdersTable[[#This Row],[Customer ID]])</f>
        <v>6.25E-2</v>
      </c>
    </row>
    <row r="475" spans="1:25" x14ac:dyDescent="0.3">
      <c r="A475" s="1">
        <v>474</v>
      </c>
      <c r="B475" t="s">
        <v>6432</v>
      </c>
      <c r="C475" s="7">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4" t="str">
        <f>VLOOKUP(OrdersTable[[#This Row],[Region]],PeopleTable[#All],2,FALSE)</f>
        <v>Anna Andreadi</v>
      </c>
      <c r="W475" s="4" t="str">
        <f>IFERROR(VLOOKUP(OrdersTable[[#This Row],[Order ID]],ReturnsTable[#All],2,FALSE),"No")</f>
        <v>No</v>
      </c>
      <c r="X475" s="4">
        <f>1/COUNTIF(OrdersTable[Order ID],OrdersTable[[#This Row],[Order ID]])</f>
        <v>0.16666666666666666</v>
      </c>
      <c r="Y475" s="4">
        <f>1/COUNTIF(OrdersTable[Customer ID],OrdersTable[[#This Row],[Customer ID]])</f>
        <v>6.25E-2</v>
      </c>
    </row>
    <row r="476" spans="1:25" x14ac:dyDescent="0.3">
      <c r="A476" s="1">
        <v>475</v>
      </c>
      <c r="B476" t="s">
        <v>6432</v>
      </c>
      <c r="C476" s="7">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4" t="str">
        <f>VLOOKUP(OrdersTable[[#This Row],[Region]],PeopleTable[#All],2,FALSE)</f>
        <v>Anna Andreadi</v>
      </c>
      <c r="W476" s="4" t="str">
        <f>IFERROR(VLOOKUP(OrdersTable[[#This Row],[Order ID]],ReturnsTable[#All],2,FALSE),"No")</f>
        <v>No</v>
      </c>
      <c r="X476" s="4">
        <f>1/COUNTIF(OrdersTable[Order ID],OrdersTable[[#This Row],[Order ID]])</f>
        <v>0.16666666666666666</v>
      </c>
      <c r="Y476" s="4">
        <f>1/COUNTIF(OrdersTable[Customer ID],OrdersTable[[#This Row],[Customer ID]])</f>
        <v>6.25E-2</v>
      </c>
    </row>
    <row r="477" spans="1:25" x14ac:dyDescent="0.3">
      <c r="A477" s="1">
        <v>476</v>
      </c>
      <c r="B477" t="s">
        <v>6432</v>
      </c>
      <c r="C477" s="7">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4" t="str">
        <f>VLOOKUP(OrdersTable[[#This Row],[Region]],PeopleTable[#All],2,FALSE)</f>
        <v>Anna Andreadi</v>
      </c>
      <c r="W477" s="4" t="str">
        <f>IFERROR(VLOOKUP(OrdersTable[[#This Row],[Order ID]],ReturnsTable[#All],2,FALSE),"No")</f>
        <v>No</v>
      </c>
      <c r="X477" s="4">
        <f>1/COUNTIF(OrdersTable[Order ID],OrdersTable[[#This Row],[Order ID]])</f>
        <v>0.16666666666666666</v>
      </c>
      <c r="Y477" s="4">
        <f>1/COUNTIF(OrdersTable[Customer ID],OrdersTable[[#This Row],[Customer ID]])</f>
        <v>6.25E-2</v>
      </c>
    </row>
    <row r="478" spans="1:25" x14ac:dyDescent="0.3">
      <c r="A478" s="1">
        <v>477</v>
      </c>
      <c r="B478" t="s">
        <v>6432</v>
      </c>
      <c r="C478" s="7">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4" t="str">
        <f>VLOOKUP(OrdersTable[[#This Row],[Region]],PeopleTable[#All],2,FALSE)</f>
        <v>Anna Andreadi</v>
      </c>
      <c r="W478" s="4" t="str">
        <f>IFERROR(VLOOKUP(OrdersTable[[#This Row],[Order ID]],ReturnsTable[#All],2,FALSE),"No")</f>
        <v>No</v>
      </c>
      <c r="X478" s="4">
        <f>1/COUNTIF(OrdersTable[Order ID],OrdersTable[[#This Row],[Order ID]])</f>
        <v>0.16666666666666666</v>
      </c>
      <c r="Y478" s="4">
        <f>1/COUNTIF(OrdersTable[Customer ID],OrdersTable[[#This Row],[Customer ID]])</f>
        <v>6.25E-2</v>
      </c>
    </row>
    <row r="479" spans="1:25" x14ac:dyDescent="0.3">
      <c r="A479" s="1">
        <v>478</v>
      </c>
      <c r="B479" t="s">
        <v>6433</v>
      </c>
      <c r="C479" s="7">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4" t="str">
        <f>VLOOKUP(OrdersTable[[#This Row],[Region]],PeopleTable[#All],2,FALSE)</f>
        <v>Anna Andreadi</v>
      </c>
      <c r="W479" s="4" t="str">
        <f>IFERROR(VLOOKUP(OrdersTable[[#This Row],[Order ID]],ReturnsTable[#All],2,FALSE),"No")</f>
        <v>No</v>
      </c>
      <c r="X479" s="4">
        <f>1/COUNTIF(OrdersTable[Order ID],OrdersTable[[#This Row],[Order ID]])</f>
        <v>1</v>
      </c>
      <c r="Y479" s="4">
        <f>1/COUNTIF(OrdersTable[Customer ID],OrdersTable[[#This Row],[Customer ID]])</f>
        <v>6.6666666666666666E-2</v>
      </c>
    </row>
    <row r="480" spans="1:25" x14ac:dyDescent="0.3">
      <c r="A480" s="1">
        <v>479</v>
      </c>
      <c r="B480" t="s">
        <v>6434</v>
      </c>
      <c r="C480" s="7">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4" t="str">
        <f>VLOOKUP(OrdersTable[[#This Row],[Region]],PeopleTable[#All],2,FALSE)</f>
        <v>Chuck Magee</v>
      </c>
      <c r="W480" s="4" t="str">
        <f>IFERROR(VLOOKUP(OrdersTable[[#This Row],[Order ID]],ReturnsTable[#All],2,FALSE),"No")</f>
        <v>No</v>
      </c>
      <c r="X480" s="4">
        <f>1/COUNTIF(OrdersTable[Order ID],OrdersTable[[#This Row],[Order ID]])</f>
        <v>1</v>
      </c>
      <c r="Y480" s="4">
        <f>1/COUNTIF(OrdersTable[Customer ID],OrdersTable[[#This Row],[Customer ID]])</f>
        <v>7.6923076923076927E-2</v>
      </c>
    </row>
    <row r="481" spans="1:25" x14ac:dyDescent="0.3">
      <c r="A481" s="1">
        <v>480</v>
      </c>
      <c r="B481" t="s">
        <v>6435</v>
      </c>
      <c r="C481" s="7">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4" t="str">
        <f>VLOOKUP(OrdersTable[[#This Row],[Region]],PeopleTable[#All],2,FALSE)</f>
        <v>Chuck Magee</v>
      </c>
      <c r="W481" s="4" t="str">
        <f>IFERROR(VLOOKUP(OrdersTable[[#This Row],[Order ID]],ReturnsTable[#All],2,FALSE),"No")</f>
        <v>No</v>
      </c>
      <c r="X481" s="4">
        <f>1/COUNTIF(OrdersTable[Order ID],OrdersTable[[#This Row],[Order ID]])</f>
        <v>0.5</v>
      </c>
      <c r="Y481" s="4">
        <f>1/COUNTIF(OrdersTable[Customer ID],OrdersTable[[#This Row],[Customer ID]])</f>
        <v>0.1111111111111111</v>
      </c>
    </row>
    <row r="482" spans="1:25" x14ac:dyDescent="0.3">
      <c r="A482" s="1">
        <v>481</v>
      </c>
      <c r="B482" t="s">
        <v>6435</v>
      </c>
      <c r="C482" s="7">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4" t="str">
        <f>VLOOKUP(OrdersTable[[#This Row],[Region]],PeopleTable[#All],2,FALSE)</f>
        <v>Chuck Magee</v>
      </c>
      <c r="W482" s="4" t="str">
        <f>IFERROR(VLOOKUP(OrdersTable[[#This Row],[Order ID]],ReturnsTable[#All],2,FALSE),"No")</f>
        <v>No</v>
      </c>
      <c r="X482" s="4">
        <f>1/COUNTIF(OrdersTable[Order ID],OrdersTable[[#This Row],[Order ID]])</f>
        <v>0.5</v>
      </c>
      <c r="Y482" s="4">
        <f>1/COUNTIF(OrdersTable[Customer ID],OrdersTable[[#This Row],[Customer ID]])</f>
        <v>0.1111111111111111</v>
      </c>
    </row>
    <row r="483" spans="1:25" x14ac:dyDescent="0.3">
      <c r="A483" s="1">
        <v>482</v>
      </c>
      <c r="B483" t="s">
        <v>6436</v>
      </c>
      <c r="C483" s="7">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4" t="str">
        <f>VLOOKUP(OrdersTable[[#This Row],[Region]],PeopleTable[#All],2,FALSE)</f>
        <v>Anna Andreadi</v>
      </c>
      <c r="W483" s="4" t="str">
        <f>IFERROR(VLOOKUP(OrdersTable[[#This Row],[Order ID]],ReturnsTable[#All],2,FALSE),"No")</f>
        <v>No</v>
      </c>
      <c r="X483" s="4">
        <f>1/COUNTIF(OrdersTable[Order ID],OrdersTable[[#This Row],[Order ID]])</f>
        <v>1</v>
      </c>
      <c r="Y483" s="4">
        <f>1/COUNTIF(OrdersTable[Customer ID],OrdersTable[[#This Row],[Customer ID]])</f>
        <v>3.5714285714285712E-2</v>
      </c>
    </row>
    <row r="484" spans="1:25" x14ac:dyDescent="0.3">
      <c r="A484" s="1">
        <v>483</v>
      </c>
      <c r="B484" t="s">
        <v>6437</v>
      </c>
      <c r="C484" s="7">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4" t="str">
        <f>VLOOKUP(OrdersTable[[#This Row],[Region]],PeopleTable[#All],2,FALSE)</f>
        <v>Chuck Magee</v>
      </c>
      <c r="W484" s="4" t="str">
        <f>IFERROR(VLOOKUP(OrdersTable[[#This Row],[Order ID]],ReturnsTable[#All],2,FALSE),"No")</f>
        <v>No</v>
      </c>
      <c r="X484" s="4">
        <f>1/COUNTIF(OrdersTable[Order ID],OrdersTable[[#This Row],[Order ID]])</f>
        <v>0.5</v>
      </c>
      <c r="Y484" s="4">
        <f>1/COUNTIF(OrdersTable[Customer ID],OrdersTable[[#This Row],[Customer ID]])</f>
        <v>0.16666666666666666</v>
      </c>
    </row>
    <row r="485" spans="1:25" x14ac:dyDescent="0.3">
      <c r="A485" s="1">
        <v>484</v>
      </c>
      <c r="B485" t="s">
        <v>6437</v>
      </c>
      <c r="C485" s="7">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4" t="str">
        <f>VLOOKUP(OrdersTable[[#This Row],[Region]],PeopleTable[#All],2,FALSE)</f>
        <v>Chuck Magee</v>
      </c>
      <c r="W485" s="4" t="str">
        <f>IFERROR(VLOOKUP(OrdersTable[[#This Row],[Order ID]],ReturnsTable[#All],2,FALSE),"No")</f>
        <v>No</v>
      </c>
      <c r="X485" s="4">
        <f>1/COUNTIF(OrdersTable[Order ID],OrdersTable[[#This Row],[Order ID]])</f>
        <v>0.5</v>
      </c>
      <c r="Y485" s="4">
        <f>1/COUNTIF(OrdersTable[Customer ID],OrdersTable[[#This Row],[Customer ID]])</f>
        <v>0.16666666666666666</v>
      </c>
    </row>
    <row r="486" spans="1:25" x14ac:dyDescent="0.3">
      <c r="A486" s="1">
        <v>485</v>
      </c>
      <c r="B486" t="s">
        <v>6147</v>
      </c>
      <c r="C486" s="7">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4" t="str">
        <f>VLOOKUP(OrdersTable[[#This Row],[Region]],PeopleTable[#All],2,FALSE)</f>
        <v>Anna Andreadi</v>
      </c>
      <c r="W486" s="4" t="str">
        <f>IFERROR(VLOOKUP(OrdersTable[[#This Row],[Order ID]],ReturnsTable[#All],2,FALSE),"No")</f>
        <v>Yes</v>
      </c>
      <c r="X486" s="4">
        <f>1/COUNTIF(OrdersTable[Order ID],OrdersTable[[#This Row],[Order ID]])</f>
        <v>0.33333333333333331</v>
      </c>
      <c r="Y486" s="4">
        <f>1/COUNTIF(OrdersTable[Customer ID],OrdersTable[[#This Row],[Customer ID]])</f>
        <v>9.0909090909090912E-2</v>
      </c>
    </row>
    <row r="487" spans="1:25" x14ac:dyDescent="0.3">
      <c r="A487" s="1">
        <v>486</v>
      </c>
      <c r="B487" t="s">
        <v>6147</v>
      </c>
      <c r="C487" s="7">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4" t="str">
        <f>VLOOKUP(OrdersTable[[#This Row],[Region]],PeopleTable[#All],2,FALSE)</f>
        <v>Anna Andreadi</v>
      </c>
      <c r="W487" s="4" t="str">
        <f>IFERROR(VLOOKUP(OrdersTable[[#This Row],[Order ID]],ReturnsTable[#All],2,FALSE),"No")</f>
        <v>Yes</v>
      </c>
      <c r="X487" s="4">
        <f>1/COUNTIF(OrdersTable[Order ID],OrdersTable[[#This Row],[Order ID]])</f>
        <v>0.33333333333333331</v>
      </c>
      <c r="Y487" s="4">
        <f>1/COUNTIF(OrdersTable[Customer ID],OrdersTable[[#This Row],[Customer ID]])</f>
        <v>9.0909090909090912E-2</v>
      </c>
    </row>
    <row r="488" spans="1:25" x14ac:dyDescent="0.3">
      <c r="A488" s="1">
        <v>487</v>
      </c>
      <c r="B488" t="s">
        <v>6147</v>
      </c>
      <c r="C488" s="7">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4" t="str">
        <f>VLOOKUP(OrdersTable[[#This Row],[Region]],PeopleTable[#All],2,FALSE)</f>
        <v>Anna Andreadi</v>
      </c>
      <c r="W488" s="4" t="str">
        <f>IFERROR(VLOOKUP(OrdersTable[[#This Row],[Order ID]],ReturnsTable[#All],2,FALSE),"No")</f>
        <v>Yes</v>
      </c>
      <c r="X488" s="4">
        <f>1/COUNTIF(OrdersTable[Order ID],OrdersTable[[#This Row],[Order ID]])</f>
        <v>0.33333333333333331</v>
      </c>
      <c r="Y488" s="4">
        <f>1/COUNTIF(OrdersTable[Customer ID],OrdersTable[[#This Row],[Customer ID]])</f>
        <v>9.0909090909090912E-2</v>
      </c>
    </row>
    <row r="489" spans="1:25" x14ac:dyDescent="0.3">
      <c r="A489" s="1">
        <v>488</v>
      </c>
      <c r="B489" t="s">
        <v>6438</v>
      </c>
      <c r="C489" s="7">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4" t="str">
        <f>VLOOKUP(OrdersTable[[#This Row],[Region]],PeopleTable[#All],2,FALSE)</f>
        <v>Kelly Williams</v>
      </c>
      <c r="W489" s="4" t="str">
        <f>IFERROR(VLOOKUP(OrdersTable[[#This Row],[Order ID]],ReturnsTable[#All],2,FALSE),"No")</f>
        <v>No</v>
      </c>
      <c r="X489" s="4">
        <f>1/COUNTIF(OrdersTable[Order ID],OrdersTable[[#This Row],[Order ID]])</f>
        <v>1</v>
      </c>
      <c r="Y489" s="4">
        <f>1/COUNTIF(OrdersTable[Customer ID],OrdersTable[[#This Row],[Customer ID]])</f>
        <v>4.7619047619047616E-2</v>
      </c>
    </row>
    <row r="490" spans="1:25" x14ac:dyDescent="0.3">
      <c r="A490" s="1">
        <v>489</v>
      </c>
      <c r="B490" t="s">
        <v>6439</v>
      </c>
      <c r="C490" s="7">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4" t="str">
        <f>VLOOKUP(OrdersTable[[#This Row],[Region]],PeopleTable[#All],2,FALSE)</f>
        <v>Kelly Williams</v>
      </c>
      <c r="W490" s="4" t="str">
        <f>IFERROR(VLOOKUP(OrdersTable[[#This Row],[Order ID]],ReturnsTable[#All],2,FALSE),"No")</f>
        <v>No</v>
      </c>
      <c r="X490" s="4">
        <f>1/COUNTIF(OrdersTable[Order ID],OrdersTable[[#This Row],[Order ID]])</f>
        <v>0.33333333333333331</v>
      </c>
      <c r="Y490" s="4">
        <f>1/COUNTIF(OrdersTable[Customer ID],OrdersTable[[#This Row],[Customer ID]])</f>
        <v>9.0909090909090912E-2</v>
      </c>
    </row>
    <row r="491" spans="1:25" x14ac:dyDescent="0.3">
      <c r="A491" s="1">
        <v>490</v>
      </c>
      <c r="B491" t="s">
        <v>6439</v>
      </c>
      <c r="C491" s="7">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4" t="str">
        <f>VLOOKUP(OrdersTable[[#This Row],[Region]],PeopleTable[#All],2,FALSE)</f>
        <v>Kelly Williams</v>
      </c>
      <c r="W491" s="4" t="str">
        <f>IFERROR(VLOOKUP(OrdersTable[[#This Row],[Order ID]],ReturnsTable[#All],2,FALSE),"No")</f>
        <v>No</v>
      </c>
      <c r="X491" s="4">
        <f>1/COUNTIF(OrdersTable[Order ID],OrdersTable[[#This Row],[Order ID]])</f>
        <v>0.33333333333333331</v>
      </c>
      <c r="Y491" s="4">
        <f>1/COUNTIF(OrdersTable[Customer ID],OrdersTable[[#This Row],[Customer ID]])</f>
        <v>9.0909090909090912E-2</v>
      </c>
    </row>
    <row r="492" spans="1:25" x14ac:dyDescent="0.3">
      <c r="A492" s="1">
        <v>491</v>
      </c>
      <c r="B492" t="s">
        <v>6439</v>
      </c>
      <c r="C492" s="7">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4" t="str">
        <f>VLOOKUP(OrdersTable[[#This Row],[Region]],PeopleTable[#All],2,FALSE)</f>
        <v>Kelly Williams</v>
      </c>
      <c r="W492" s="4" t="str">
        <f>IFERROR(VLOOKUP(OrdersTable[[#This Row],[Order ID]],ReturnsTable[#All],2,FALSE),"No")</f>
        <v>No</v>
      </c>
      <c r="X492" s="4">
        <f>1/COUNTIF(OrdersTable[Order ID],OrdersTable[[#This Row],[Order ID]])</f>
        <v>0.33333333333333331</v>
      </c>
      <c r="Y492" s="4">
        <f>1/COUNTIF(OrdersTable[Customer ID],OrdersTable[[#This Row],[Customer ID]])</f>
        <v>9.0909090909090912E-2</v>
      </c>
    </row>
    <row r="493" spans="1:25" x14ac:dyDescent="0.3">
      <c r="A493" s="1">
        <v>492</v>
      </c>
      <c r="B493" t="s">
        <v>6440</v>
      </c>
      <c r="C493" s="7">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4" t="str">
        <f>VLOOKUP(OrdersTable[[#This Row],[Region]],PeopleTable[#All],2,FALSE)</f>
        <v>Chuck Magee</v>
      </c>
      <c r="W493" s="4" t="str">
        <f>IFERROR(VLOOKUP(OrdersTable[[#This Row],[Order ID]],ReturnsTable[#All],2,FALSE),"No")</f>
        <v>No</v>
      </c>
      <c r="X493" s="4">
        <f>1/COUNTIF(OrdersTable[Order ID],OrdersTable[[#This Row],[Order ID]])</f>
        <v>0.5</v>
      </c>
      <c r="Y493" s="4">
        <f>1/COUNTIF(OrdersTable[Customer ID],OrdersTable[[#This Row],[Customer ID]])</f>
        <v>0.2</v>
      </c>
    </row>
    <row r="494" spans="1:25" x14ac:dyDescent="0.3">
      <c r="A494" s="1">
        <v>493</v>
      </c>
      <c r="B494" t="s">
        <v>6440</v>
      </c>
      <c r="C494" s="7">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4" t="str">
        <f>VLOOKUP(OrdersTable[[#This Row],[Region]],PeopleTable[#All],2,FALSE)</f>
        <v>Chuck Magee</v>
      </c>
      <c r="W494" s="4" t="str">
        <f>IFERROR(VLOOKUP(OrdersTable[[#This Row],[Order ID]],ReturnsTable[#All],2,FALSE),"No")</f>
        <v>No</v>
      </c>
      <c r="X494" s="4">
        <f>1/COUNTIF(OrdersTable[Order ID],OrdersTable[[#This Row],[Order ID]])</f>
        <v>0.5</v>
      </c>
      <c r="Y494" s="4">
        <f>1/COUNTIF(OrdersTable[Customer ID],OrdersTable[[#This Row],[Customer ID]])</f>
        <v>0.2</v>
      </c>
    </row>
    <row r="495" spans="1:25" x14ac:dyDescent="0.3">
      <c r="A495" s="1">
        <v>494</v>
      </c>
      <c r="B495" t="s">
        <v>6441</v>
      </c>
      <c r="C495" s="7">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4" t="str">
        <f>VLOOKUP(OrdersTable[[#This Row],[Region]],PeopleTable[#All],2,FALSE)</f>
        <v>Anna Andreadi</v>
      </c>
      <c r="W495" s="4" t="str">
        <f>IFERROR(VLOOKUP(OrdersTable[[#This Row],[Order ID]],ReturnsTable[#All],2,FALSE),"No")</f>
        <v>No</v>
      </c>
      <c r="X495" s="4">
        <f>1/COUNTIF(OrdersTable[Order ID],OrdersTable[[#This Row],[Order ID]])</f>
        <v>1</v>
      </c>
      <c r="Y495" s="4">
        <f>1/COUNTIF(OrdersTable[Customer ID],OrdersTable[[#This Row],[Customer ID]])</f>
        <v>0.1111111111111111</v>
      </c>
    </row>
    <row r="496" spans="1:25" x14ac:dyDescent="0.3">
      <c r="A496" s="1">
        <v>495</v>
      </c>
      <c r="B496" t="s">
        <v>6442</v>
      </c>
      <c r="C496" s="7">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4" t="str">
        <f>VLOOKUP(OrdersTable[[#This Row],[Region]],PeopleTable[#All],2,FALSE)</f>
        <v>Cassandra Brandow</v>
      </c>
      <c r="W496" s="4" t="str">
        <f>IFERROR(VLOOKUP(OrdersTable[[#This Row],[Order ID]],ReturnsTable[#All],2,FALSE),"No")</f>
        <v>No</v>
      </c>
      <c r="X496" s="4">
        <f>1/COUNTIF(OrdersTable[Order ID],OrdersTable[[#This Row],[Order ID]])</f>
        <v>1</v>
      </c>
      <c r="Y496" s="4">
        <f>1/COUNTIF(OrdersTable[Customer ID],OrdersTable[[#This Row],[Customer ID]])</f>
        <v>8.3333333333333329E-2</v>
      </c>
    </row>
    <row r="497" spans="1:25" x14ac:dyDescent="0.3">
      <c r="A497" s="1">
        <v>496</v>
      </c>
      <c r="B497" t="s">
        <v>6443</v>
      </c>
      <c r="C497" s="7">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4" t="str">
        <f>VLOOKUP(OrdersTable[[#This Row],[Region]],PeopleTable[#All],2,FALSE)</f>
        <v>Cassandra Brandow</v>
      </c>
      <c r="W497" s="4" t="str">
        <f>IFERROR(VLOOKUP(OrdersTable[[#This Row],[Order ID]],ReturnsTable[#All],2,FALSE),"No")</f>
        <v>No</v>
      </c>
      <c r="X497" s="4">
        <f>1/COUNTIF(OrdersTable[Order ID],OrdersTable[[#This Row],[Order ID]])</f>
        <v>1</v>
      </c>
      <c r="Y497" s="4">
        <f>1/COUNTIF(OrdersTable[Customer ID],OrdersTable[[#This Row],[Customer ID]])</f>
        <v>5.8823529411764705E-2</v>
      </c>
    </row>
    <row r="498" spans="1:25" x14ac:dyDescent="0.3">
      <c r="A498" s="1">
        <v>497</v>
      </c>
      <c r="B498" t="s">
        <v>6444</v>
      </c>
      <c r="C498" s="7">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4" t="str">
        <f>VLOOKUP(OrdersTable[[#This Row],[Region]],PeopleTable[#All],2,FALSE)</f>
        <v>Anna Andreadi</v>
      </c>
      <c r="W498" s="4" t="str">
        <f>IFERROR(VLOOKUP(OrdersTable[[#This Row],[Order ID]],ReturnsTable[#All],2,FALSE),"No")</f>
        <v>No</v>
      </c>
      <c r="X498" s="4">
        <f>1/COUNTIF(OrdersTable[Order ID],OrdersTable[[#This Row],[Order ID]])</f>
        <v>0.25</v>
      </c>
      <c r="Y498" s="4">
        <f>1/COUNTIF(OrdersTable[Customer ID],OrdersTable[[#This Row],[Customer ID]])</f>
        <v>4.5454545454545456E-2</v>
      </c>
    </row>
    <row r="499" spans="1:25" x14ac:dyDescent="0.3">
      <c r="A499" s="1">
        <v>498</v>
      </c>
      <c r="B499" t="s">
        <v>6444</v>
      </c>
      <c r="C499" s="7">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4" t="str">
        <f>VLOOKUP(OrdersTable[[#This Row],[Region]],PeopleTable[#All],2,FALSE)</f>
        <v>Anna Andreadi</v>
      </c>
      <c r="W499" s="4" t="str">
        <f>IFERROR(VLOOKUP(OrdersTable[[#This Row],[Order ID]],ReturnsTable[#All],2,FALSE),"No")</f>
        <v>No</v>
      </c>
      <c r="X499" s="4">
        <f>1/COUNTIF(OrdersTable[Order ID],OrdersTable[[#This Row],[Order ID]])</f>
        <v>0.25</v>
      </c>
      <c r="Y499" s="4">
        <f>1/COUNTIF(OrdersTable[Customer ID],OrdersTable[[#This Row],[Customer ID]])</f>
        <v>4.5454545454545456E-2</v>
      </c>
    </row>
    <row r="500" spans="1:25" x14ac:dyDescent="0.3">
      <c r="A500" s="1">
        <v>499</v>
      </c>
      <c r="B500" t="s">
        <v>6444</v>
      </c>
      <c r="C500" s="7">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4" t="str">
        <f>VLOOKUP(OrdersTable[[#This Row],[Region]],PeopleTable[#All],2,FALSE)</f>
        <v>Anna Andreadi</v>
      </c>
      <c r="W500" s="4" t="str">
        <f>IFERROR(VLOOKUP(OrdersTable[[#This Row],[Order ID]],ReturnsTable[#All],2,FALSE),"No")</f>
        <v>No</v>
      </c>
      <c r="X500" s="4">
        <f>1/COUNTIF(OrdersTable[Order ID],OrdersTable[[#This Row],[Order ID]])</f>
        <v>0.25</v>
      </c>
      <c r="Y500" s="4">
        <f>1/COUNTIF(OrdersTable[Customer ID],OrdersTable[[#This Row],[Customer ID]])</f>
        <v>4.5454545454545456E-2</v>
      </c>
    </row>
    <row r="501" spans="1:25" x14ac:dyDescent="0.3">
      <c r="A501" s="1">
        <v>500</v>
      </c>
      <c r="B501" t="s">
        <v>6444</v>
      </c>
      <c r="C501" s="7">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4" t="str">
        <f>VLOOKUP(OrdersTable[[#This Row],[Region]],PeopleTable[#All],2,FALSE)</f>
        <v>Anna Andreadi</v>
      </c>
      <c r="W501" s="4" t="str">
        <f>IFERROR(VLOOKUP(OrdersTable[[#This Row],[Order ID]],ReturnsTable[#All],2,FALSE),"No")</f>
        <v>No</v>
      </c>
      <c r="X501" s="4">
        <f>1/COUNTIF(OrdersTable[Order ID],OrdersTable[[#This Row],[Order ID]])</f>
        <v>0.25</v>
      </c>
      <c r="Y501" s="4">
        <f>1/COUNTIF(OrdersTable[Customer ID],OrdersTable[[#This Row],[Customer ID]])</f>
        <v>4.5454545454545456E-2</v>
      </c>
    </row>
    <row r="502" spans="1:25" x14ac:dyDescent="0.3">
      <c r="A502" s="1">
        <v>501</v>
      </c>
      <c r="B502" t="s">
        <v>6200</v>
      </c>
      <c r="C502" s="7">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4" t="str">
        <f>VLOOKUP(OrdersTable[[#This Row],[Region]],PeopleTable[#All],2,FALSE)</f>
        <v>Anna Andreadi</v>
      </c>
      <c r="W502" s="4" t="str">
        <f>IFERROR(VLOOKUP(OrdersTable[[#This Row],[Order ID]],ReturnsTable[#All],2,FALSE),"No")</f>
        <v>Yes</v>
      </c>
      <c r="X502" s="4">
        <f>1/COUNTIF(OrdersTable[Order ID],OrdersTable[[#This Row],[Order ID]])</f>
        <v>0.2</v>
      </c>
      <c r="Y502" s="4">
        <f>1/COUNTIF(OrdersTable[Customer ID],OrdersTable[[#This Row],[Customer ID]])</f>
        <v>7.6923076923076927E-2</v>
      </c>
    </row>
    <row r="503" spans="1:25" x14ac:dyDescent="0.3">
      <c r="A503" s="1">
        <v>502</v>
      </c>
      <c r="B503" t="s">
        <v>6200</v>
      </c>
      <c r="C503" s="7">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4" t="str">
        <f>VLOOKUP(OrdersTable[[#This Row],[Region]],PeopleTable[#All],2,FALSE)</f>
        <v>Anna Andreadi</v>
      </c>
      <c r="W503" s="4" t="str">
        <f>IFERROR(VLOOKUP(OrdersTable[[#This Row],[Order ID]],ReturnsTable[#All],2,FALSE),"No")</f>
        <v>Yes</v>
      </c>
      <c r="X503" s="4">
        <f>1/COUNTIF(OrdersTable[Order ID],OrdersTable[[#This Row],[Order ID]])</f>
        <v>0.2</v>
      </c>
      <c r="Y503" s="4">
        <f>1/COUNTIF(OrdersTable[Customer ID],OrdersTable[[#This Row],[Customer ID]])</f>
        <v>7.6923076923076927E-2</v>
      </c>
    </row>
    <row r="504" spans="1:25" x14ac:dyDescent="0.3">
      <c r="A504" s="1">
        <v>503</v>
      </c>
      <c r="B504" t="s">
        <v>6200</v>
      </c>
      <c r="C504" s="7">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4" t="str">
        <f>VLOOKUP(OrdersTable[[#This Row],[Region]],PeopleTable[#All],2,FALSE)</f>
        <v>Anna Andreadi</v>
      </c>
      <c r="W504" s="4" t="str">
        <f>IFERROR(VLOOKUP(OrdersTable[[#This Row],[Order ID]],ReturnsTable[#All],2,FALSE),"No")</f>
        <v>Yes</v>
      </c>
      <c r="X504" s="4">
        <f>1/COUNTIF(OrdersTable[Order ID],OrdersTable[[#This Row],[Order ID]])</f>
        <v>0.2</v>
      </c>
      <c r="Y504" s="4">
        <f>1/COUNTIF(OrdersTable[Customer ID],OrdersTable[[#This Row],[Customer ID]])</f>
        <v>7.6923076923076927E-2</v>
      </c>
    </row>
    <row r="505" spans="1:25" x14ac:dyDescent="0.3">
      <c r="A505" s="1">
        <v>504</v>
      </c>
      <c r="B505" t="s">
        <v>6200</v>
      </c>
      <c r="C505" s="7">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4" t="str">
        <f>VLOOKUP(OrdersTable[[#This Row],[Region]],PeopleTable[#All],2,FALSE)</f>
        <v>Anna Andreadi</v>
      </c>
      <c r="W505" s="4" t="str">
        <f>IFERROR(VLOOKUP(OrdersTable[[#This Row],[Order ID]],ReturnsTable[#All],2,FALSE),"No")</f>
        <v>Yes</v>
      </c>
      <c r="X505" s="4">
        <f>1/COUNTIF(OrdersTable[Order ID],OrdersTable[[#This Row],[Order ID]])</f>
        <v>0.2</v>
      </c>
      <c r="Y505" s="4">
        <f>1/COUNTIF(OrdersTable[Customer ID],OrdersTable[[#This Row],[Customer ID]])</f>
        <v>7.6923076923076927E-2</v>
      </c>
    </row>
    <row r="506" spans="1:25" x14ac:dyDescent="0.3">
      <c r="A506" s="1">
        <v>505</v>
      </c>
      <c r="B506" t="s">
        <v>6200</v>
      </c>
      <c r="C506" s="7">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4" t="str">
        <f>VLOOKUP(OrdersTable[[#This Row],[Region]],PeopleTable[#All],2,FALSE)</f>
        <v>Anna Andreadi</v>
      </c>
      <c r="W506" s="4" t="str">
        <f>IFERROR(VLOOKUP(OrdersTable[[#This Row],[Order ID]],ReturnsTable[#All],2,FALSE),"No")</f>
        <v>Yes</v>
      </c>
      <c r="X506" s="4">
        <f>1/COUNTIF(OrdersTable[Order ID],OrdersTable[[#This Row],[Order ID]])</f>
        <v>0.2</v>
      </c>
      <c r="Y506" s="4">
        <f>1/COUNTIF(OrdersTable[Customer ID],OrdersTable[[#This Row],[Customer ID]])</f>
        <v>7.6923076923076927E-2</v>
      </c>
    </row>
    <row r="507" spans="1:25" x14ac:dyDescent="0.3">
      <c r="A507" s="1">
        <v>506</v>
      </c>
      <c r="B507" t="s">
        <v>6445</v>
      </c>
      <c r="C507" s="7">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4" t="str">
        <f>VLOOKUP(OrdersTable[[#This Row],[Region]],PeopleTable[#All],2,FALSE)</f>
        <v>Chuck Magee</v>
      </c>
      <c r="W507" s="4" t="str">
        <f>IFERROR(VLOOKUP(OrdersTable[[#This Row],[Order ID]],ReturnsTable[#All],2,FALSE),"No")</f>
        <v>No</v>
      </c>
      <c r="X507" s="4">
        <f>1/COUNTIF(OrdersTable[Order ID],OrdersTable[[#This Row],[Order ID]])</f>
        <v>1</v>
      </c>
      <c r="Y507" s="4">
        <f>1/COUNTIF(OrdersTable[Customer ID],OrdersTable[[#This Row],[Customer ID]])</f>
        <v>8.3333333333333329E-2</v>
      </c>
    </row>
    <row r="508" spans="1:25" x14ac:dyDescent="0.3">
      <c r="A508" s="1">
        <v>507</v>
      </c>
      <c r="B508" t="s">
        <v>6446</v>
      </c>
      <c r="C508" s="7">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4" t="str">
        <f>VLOOKUP(OrdersTable[[#This Row],[Region]],PeopleTable[#All],2,FALSE)</f>
        <v>Cassandra Brandow</v>
      </c>
      <c r="W508" s="4" t="str">
        <f>IFERROR(VLOOKUP(OrdersTable[[#This Row],[Order ID]],ReturnsTable[#All],2,FALSE),"No")</f>
        <v>No</v>
      </c>
      <c r="X508" s="4">
        <f>1/COUNTIF(OrdersTable[Order ID],OrdersTable[[#This Row],[Order ID]])</f>
        <v>0.25</v>
      </c>
      <c r="Y508" s="4">
        <f>1/COUNTIF(OrdersTable[Customer ID],OrdersTable[[#This Row],[Customer ID]])</f>
        <v>0.1</v>
      </c>
    </row>
    <row r="509" spans="1:25" x14ac:dyDescent="0.3">
      <c r="A509" s="1">
        <v>508</v>
      </c>
      <c r="B509" t="s">
        <v>6446</v>
      </c>
      <c r="C509" s="7">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4" t="str">
        <f>VLOOKUP(OrdersTable[[#This Row],[Region]],PeopleTable[#All],2,FALSE)</f>
        <v>Cassandra Brandow</v>
      </c>
      <c r="W509" s="4" t="str">
        <f>IFERROR(VLOOKUP(OrdersTable[[#This Row],[Order ID]],ReturnsTable[#All],2,FALSE),"No")</f>
        <v>No</v>
      </c>
      <c r="X509" s="4">
        <f>1/COUNTIF(OrdersTable[Order ID],OrdersTable[[#This Row],[Order ID]])</f>
        <v>0.25</v>
      </c>
      <c r="Y509" s="4">
        <f>1/COUNTIF(OrdersTable[Customer ID],OrdersTable[[#This Row],[Customer ID]])</f>
        <v>0.1</v>
      </c>
    </row>
    <row r="510" spans="1:25" x14ac:dyDescent="0.3">
      <c r="A510" s="1">
        <v>509</v>
      </c>
      <c r="B510" t="s">
        <v>6446</v>
      </c>
      <c r="C510" s="7">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4" t="str">
        <f>VLOOKUP(OrdersTable[[#This Row],[Region]],PeopleTable[#All],2,FALSE)</f>
        <v>Cassandra Brandow</v>
      </c>
      <c r="W510" s="4" t="str">
        <f>IFERROR(VLOOKUP(OrdersTable[[#This Row],[Order ID]],ReturnsTable[#All],2,FALSE),"No")</f>
        <v>No</v>
      </c>
      <c r="X510" s="4">
        <f>1/COUNTIF(OrdersTable[Order ID],OrdersTable[[#This Row],[Order ID]])</f>
        <v>0.25</v>
      </c>
      <c r="Y510" s="4">
        <f>1/COUNTIF(OrdersTable[Customer ID],OrdersTable[[#This Row],[Customer ID]])</f>
        <v>0.1</v>
      </c>
    </row>
    <row r="511" spans="1:25" x14ac:dyDescent="0.3">
      <c r="A511" s="1">
        <v>510</v>
      </c>
      <c r="B511" t="s">
        <v>6446</v>
      </c>
      <c r="C511" s="7">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4" t="str">
        <f>VLOOKUP(OrdersTable[[#This Row],[Region]],PeopleTable[#All],2,FALSE)</f>
        <v>Cassandra Brandow</v>
      </c>
      <c r="W511" s="4" t="str">
        <f>IFERROR(VLOOKUP(OrdersTable[[#This Row],[Order ID]],ReturnsTable[#All],2,FALSE),"No")</f>
        <v>No</v>
      </c>
      <c r="X511" s="4">
        <f>1/COUNTIF(OrdersTable[Order ID],OrdersTable[[#This Row],[Order ID]])</f>
        <v>0.25</v>
      </c>
      <c r="Y511" s="4">
        <f>1/COUNTIF(OrdersTable[Customer ID],OrdersTable[[#This Row],[Customer ID]])</f>
        <v>0.1</v>
      </c>
    </row>
    <row r="512" spans="1:25" x14ac:dyDescent="0.3">
      <c r="A512" s="1">
        <v>511</v>
      </c>
      <c r="B512" t="s">
        <v>6447</v>
      </c>
      <c r="C512" s="7">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4" t="str">
        <f>VLOOKUP(OrdersTable[[#This Row],[Region]],PeopleTable[#All],2,FALSE)</f>
        <v>Kelly Williams</v>
      </c>
      <c r="W512" s="4" t="str">
        <f>IFERROR(VLOOKUP(OrdersTable[[#This Row],[Order ID]],ReturnsTable[#All],2,FALSE),"No")</f>
        <v>No</v>
      </c>
      <c r="X512" s="4">
        <f>1/COUNTIF(OrdersTable[Order ID],OrdersTable[[#This Row],[Order ID]])</f>
        <v>0.5</v>
      </c>
      <c r="Y512" s="4">
        <f>1/COUNTIF(OrdersTable[Customer ID],OrdersTable[[#This Row],[Customer ID]])</f>
        <v>8.3333333333333329E-2</v>
      </c>
    </row>
    <row r="513" spans="1:25" x14ac:dyDescent="0.3">
      <c r="A513" s="1">
        <v>512</v>
      </c>
      <c r="B513" t="s">
        <v>6447</v>
      </c>
      <c r="C513" s="7">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4" t="str">
        <f>VLOOKUP(OrdersTable[[#This Row],[Region]],PeopleTable[#All],2,FALSE)</f>
        <v>Kelly Williams</v>
      </c>
      <c r="W513" s="4" t="str">
        <f>IFERROR(VLOOKUP(OrdersTable[[#This Row],[Order ID]],ReturnsTable[#All],2,FALSE),"No")</f>
        <v>No</v>
      </c>
      <c r="X513" s="4">
        <f>1/COUNTIF(OrdersTable[Order ID],OrdersTable[[#This Row],[Order ID]])</f>
        <v>0.5</v>
      </c>
      <c r="Y513" s="4">
        <f>1/COUNTIF(OrdersTable[Customer ID],OrdersTable[[#This Row],[Customer ID]])</f>
        <v>8.3333333333333329E-2</v>
      </c>
    </row>
    <row r="514" spans="1:25" x14ac:dyDescent="0.3">
      <c r="A514" s="1">
        <v>513</v>
      </c>
      <c r="B514" t="s">
        <v>6448</v>
      </c>
      <c r="C514" s="7">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4" t="str">
        <f>VLOOKUP(OrdersTable[[#This Row],[Region]],PeopleTable[#All],2,FALSE)</f>
        <v>Chuck Magee</v>
      </c>
      <c r="W514" s="4" t="str">
        <f>IFERROR(VLOOKUP(OrdersTable[[#This Row],[Order ID]],ReturnsTable[#All],2,FALSE),"No")</f>
        <v>No</v>
      </c>
      <c r="X514" s="4">
        <f>1/COUNTIF(OrdersTable[Order ID],OrdersTable[[#This Row],[Order ID]])</f>
        <v>1</v>
      </c>
      <c r="Y514" s="4">
        <f>1/COUNTIF(OrdersTable[Customer ID],OrdersTable[[#This Row],[Customer ID]])</f>
        <v>6.25E-2</v>
      </c>
    </row>
    <row r="515" spans="1:25" x14ac:dyDescent="0.3">
      <c r="A515" s="1">
        <v>514</v>
      </c>
      <c r="B515" t="s">
        <v>6449</v>
      </c>
      <c r="C515" s="7">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4" t="str">
        <f>VLOOKUP(OrdersTable[[#This Row],[Region]],PeopleTable[#All],2,FALSE)</f>
        <v>Anna Andreadi</v>
      </c>
      <c r="W515" s="4" t="str">
        <f>IFERROR(VLOOKUP(OrdersTable[[#This Row],[Order ID]],ReturnsTable[#All],2,FALSE),"No")</f>
        <v>No</v>
      </c>
      <c r="X515" s="4">
        <f>1/COUNTIF(OrdersTable[Order ID],OrdersTable[[#This Row],[Order ID]])</f>
        <v>0.5</v>
      </c>
      <c r="Y515" s="4">
        <f>1/COUNTIF(OrdersTable[Customer ID],OrdersTable[[#This Row],[Customer ID]])</f>
        <v>5.8823529411764705E-2</v>
      </c>
    </row>
    <row r="516" spans="1:25" x14ac:dyDescent="0.3">
      <c r="A516" s="1">
        <v>515</v>
      </c>
      <c r="B516" t="s">
        <v>6449</v>
      </c>
      <c r="C516" s="7">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4" t="str">
        <f>VLOOKUP(OrdersTable[[#This Row],[Region]],PeopleTable[#All],2,FALSE)</f>
        <v>Anna Andreadi</v>
      </c>
      <c r="W516" s="4" t="str">
        <f>IFERROR(VLOOKUP(OrdersTable[[#This Row],[Order ID]],ReturnsTable[#All],2,FALSE),"No")</f>
        <v>No</v>
      </c>
      <c r="X516" s="4">
        <f>1/COUNTIF(OrdersTable[Order ID],OrdersTable[[#This Row],[Order ID]])</f>
        <v>0.5</v>
      </c>
      <c r="Y516" s="4">
        <f>1/COUNTIF(OrdersTable[Customer ID],OrdersTable[[#This Row],[Customer ID]])</f>
        <v>5.8823529411764705E-2</v>
      </c>
    </row>
    <row r="517" spans="1:25" x14ac:dyDescent="0.3">
      <c r="A517" s="1">
        <v>516</v>
      </c>
      <c r="B517" t="s">
        <v>6450</v>
      </c>
      <c r="C517" s="7">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4" t="str">
        <f>VLOOKUP(OrdersTable[[#This Row],[Region]],PeopleTable[#All],2,FALSE)</f>
        <v>Anna Andreadi</v>
      </c>
      <c r="W517" s="4" t="str">
        <f>IFERROR(VLOOKUP(OrdersTable[[#This Row],[Order ID]],ReturnsTable[#All],2,FALSE),"No")</f>
        <v>No</v>
      </c>
      <c r="X517" s="4">
        <f>1/COUNTIF(OrdersTable[Order ID],OrdersTable[[#This Row],[Order ID]])</f>
        <v>0.25</v>
      </c>
      <c r="Y517" s="4">
        <f>1/COUNTIF(OrdersTable[Customer ID],OrdersTable[[#This Row],[Customer ID]])</f>
        <v>8.3333333333333329E-2</v>
      </c>
    </row>
    <row r="518" spans="1:25" x14ac:dyDescent="0.3">
      <c r="A518" s="1">
        <v>517</v>
      </c>
      <c r="B518" t="s">
        <v>6450</v>
      </c>
      <c r="C518" s="7">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4" t="str">
        <f>VLOOKUP(OrdersTable[[#This Row],[Region]],PeopleTable[#All],2,FALSE)</f>
        <v>Anna Andreadi</v>
      </c>
      <c r="W518" s="4" t="str">
        <f>IFERROR(VLOOKUP(OrdersTable[[#This Row],[Order ID]],ReturnsTable[#All],2,FALSE),"No")</f>
        <v>No</v>
      </c>
      <c r="X518" s="4">
        <f>1/COUNTIF(OrdersTable[Order ID],OrdersTable[[#This Row],[Order ID]])</f>
        <v>0.25</v>
      </c>
      <c r="Y518" s="4">
        <f>1/COUNTIF(OrdersTable[Customer ID],OrdersTable[[#This Row],[Customer ID]])</f>
        <v>8.3333333333333329E-2</v>
      </c>
    </row>
    <row r="519" spans="1:25" x14ac:dyDescent="0.3">
      <c r="A519" s="1">
        <v>518</v>
      </c>
      <c r="B519" t="s">
        <v>6450</v>
      </c>
      <c r="C519" s="7">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4" t="str">
        <f>VLOOKUP(OrdersTable[[#This Row],[Region]],PeopleTable[#All],2,FALSE)</f>
        <v>Anna Andreadi</v>
      </c>
      <c r="W519" s="4" t="str">
        <f>IFERROR(VLOOKUP(OrdersTable[[#This Row],[Order ID]],ReturnsTable[#All],2,FALSE),"No")</f>
        <v>No</v>
      </c>
      <c r="X519" s="4">
        <f>1/COUNTIF(OrdersTable[Order ID],OrdersTable[[#This Row],[Order ID]])</f>
        <v>0.25</v>
      </c>
      <c r="Y519" s="4">
        <f>1/COUNTIF(OrdersTable[Customer ID],OrdersTable[[#This Row],[Customer ID]])</f>
        <v>8.3333333333333329E-2</v>
      </c>
    </row>
    <row r="520" spans="1:25" x14ac:dyDescent="0.3">
      <c r="A520" s="1">
        <v>519</v>
      </c>
      <c r="B520" t="s">
        <v>6450</v>
      </c>
      <c r="C520" s="7">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4" t="str">
        <f>VLOOKUP(OrdersTable[[#This Row],[Region]],PeopleTable[#All],2,FALSE)</f>
        <v>Anna Andreadi</v>
      </c>
      <c r="W520" s="4" t="str">
        <f>IFERROR(VLOOKUP(OrdersTable[[#This Row],[Order ID]],ReturnsTable[#All],2,FALSE),"No")</f>
        <v>No</v>
      </c>
      <c r="X520" s="4">
        <f>1/COUNTIF(OrdersTable[Order ID],OrdersTable[[#This Row],[Order ID]])</f>
        <v>0.25</v>
      </c>
      <c r="Y520" s="4">
        <f>1/COUNTIF(OrdersTable[Customer ID],OrdersTable[[#This Row],[Customer ID]])</f>
        <v>8.3333333333333329E-2</v>
      </c>
    </row>
    <row r="521" spans="1:25" x14ac:dyDescent="0.3">
      <c r="A521" s="1">
        <v>520</v>
      </c>
      <c r="B521" t="s">
        <v>6026</v>
      </c>
      <c r="C521" s="7">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4" t="str">
        <f>VLOOKUP(OrdersTable[[#This Row],[Region]],PeopleTable[#All],2,FALSE)</f>
        <v>Kelly Williams</v>
      </c>
      <c r="W521" s="4" t="str">
        <f>IFERROR(VLOOKUP(OrdersTable[[#This Row],[Order ID]],ReturnsTable[#All],2,FALSE),"No")</f>
        <v>Yes</v>
      </c>
      <c r="X521" s="4">
        <f>1/COUNTIF(OrdersTable[Order ID],OrdersTable[[#This Row],[Order ID]])</f>
        <v>0.33333333333333331</v>
      </c>
      <c r="Y521" s="4">
        <f>1/COUNTIF(OrdersTable[Customer ID],OrdersTable[[#This Row],[Customer ID]])</f>
        <v>4.7619047619047616E-2</v>
      </c>
    </row>
    <row r="522" spans="1:25" x14ac:dyDescent="0.3">
      <c r="A522" s="1">
        <v>521</v>
      </c>
      <c r="B522" t="s">
        <v>6026</v>
      </c>
      <c r="C522" s="7">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4" t="str">
        <f>VLOOKUP(OrdersTable[[#This Row],[Region]],PeopleTable[#All],2,FALSE)</f>
        <v>Kelly Williams</v>
      </c>
      <c r="W522" s="4" t="str">
        <f>IFERROR(VLOOKUP(OrdersTable[[#This Row],[Order ID]],ReturnsTable[#All],2,FALSE),"No")</f>
        <v>Yes</v>
      </c>
      <c r="X522" s="4">
        <f>1/COUNTIF(OrdersTable[Order ID],OrdersTable[[#This Row],[Order ID]])</f>
        <v>0.33333333333333331</v>
      </c>
      <c r="Y522" s="4">
        <f>1/COUNTIF(OrdersTable[Customer ID],OrdersTable[[#This Row],[Customer ID]])</f>
        <v>4.7619047619047616E-2</v>
      </c>
    </row>
    <row r="523" spans="1:25" x14ac:dyDescent="0.3">
      <c r="A523" s="1">
        <v>522</v>
      </c>
      <c r="B523" t="s">
        <v>6026</v>
      </c>
      <c r="C523" s="7">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4" t="str">
        <f>VLOOKUP(OrdersTable[[#This Row],[Region]],PeopleTable[#All],2,FALSE)</f>
        <v>Kelly Williams</v>
      </c>
      <c r="W523" s="4" t="str">
        <f>IFERROR(VLOOKUP(OrdersTable[[#This Row],[Order ID]],ReturnsTable[#All],2,FALSE),"No")</f>
        <v>Yes</v>
      </c>
      <c r="X523" s="4">
        <f>1/COUNTIF(OrdersTable[Order ID],OrdersTable[[#This Row],[Order ID]])</f>
        <v>0.33333333333333331</v>
      </c>
      <c r="Y523" s="4">
        <f>1/COUNTIF(OrdersTable[Customer ID],OrdersTable[[#This Row],[Customer ID]])</f>
        <v>4.7619047619047616E-2</v>
      </c>
    </row>
    <row r="524" spans="1:25" x14ac:dyDescent="0.3">
      <c r="A524" s="1">
        <v>523</v>
      </c>
      <c r="B524" t="s">
        <v>6451</v>
      </c>
      <c r="C524" s="7">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4" t="str">
        <f>VLOOKUP(OrdersTable[[#This Row],[Region]],PeopleTable[#All],2,FALSE)</f>
        <v>Kelly Williams</v>
      </c>
      <c r="W524" s="4" t="str">
        <f>IFERROR(VLOOKUP(OrdersTable[[#This Row],[Order ID]],ReturnsTable[#All],2,FALSE),"No")</f>
        <v>No</v>
      </c>
      <c r="X524" s="4">
        <f>1/COUNTIF(OrdersTable[Order ID],OrdersTable[[#This Row],[Order ID]])</f>
        <v>1</v>
      </c>
      <c r="Y524" s="4">
        <f>1/COUNTIF(OrdersTable[Customer ID],OrdersTable[[#This Row],[Customer ID]])</f>
        <v>5.5555555555555552E-2</v>
      </c>
    </row>
    <row r="525" spans="1:25" x14ac:dyDescent="0.3">
      <c r="A525" s="1">
        <v>524</v>
      </c>
      <c r="B525" t="s">
        <v>6452</v>
      </c>
      <c r="C525" s="7">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4" t="str">
        <f>VLOOKUP(OrdersTable[[#This Row],[Region]],PeopleTable[#All],2,FALSE)</f>
        <v>Anna Andreadi</v>
      </c>
      <c r="W525" s="4" t="str">
        <f>IFERROR(VLOOKUP(OrdersTable[[#This Row],[Order ID]],ReturnsTable[#All],2,FALSE),"No")</f>
        <v>No</v>
      </c>
      <c r="X525" s="4">
        <f>1/COUNTIF(OrdersTable[Order ID],OrdersTable[[#This Row],[Order ID]])</f>
        <v>0.5</v>
      </c>
      <c r="Y525" s="4">
        <f>1/COUNTIF(OrdersTable[Customer ID],OrdersTable[[#This Row],[Customer ID]])</f>
        <v>5.2631578947368418E-2</v>
      </c>
    </row>
    <row r="526" spans="1:25" x14ac:dyDescent="0.3">
      <c r="A526" s="1">
        <v>525</v>
      </c>
      <c r="B526" t="s">
        <v>6452</v>
      </c>
      <c r="C526" s="7">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4" t="str">
        <f>VLOOKUP(OrdersTable[[#This Row],[Region]],PeopleTable[#All],2,FALSE)</f>
        <v>Anna Andreadi</v>
      </c>
      <c r="W526" s="4" t="str">
        <f>IFERROR(VLOOKUP(OrdersTable[[#This Row],[Order ID]],ReturnsTable[#All],2,FALSE),"No")</f>
        <v>No</v>
      </c>
      <c r="X526" s="4">
        <f>1/COUNTIF(OrdersTable[Order ID],OrdersTable[[#This Row],[Order ID]])</f>
        <v>0.5</v>
      </c>
      <c r="Y526" s="4">
        <f>1/COUNTIF(OrdersTable[Customer ID],OrdersTable[[#This Row],[Customer ID]])</f>
        <v>5.2631578947368418E-2</v>
      </c>
    </row>
    <row r="527" spans="1:25" x14ac:dyDescent="0.3">
      <c r="A527" s="1">
        <v>526</v>
      </c>
      <c r="B527" t="s">
        <v>6453</v>
      </c>
      <c r="C527" s="7">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4" t="str">
        <f>VLOOKUP(OrdersTable[[#This Row],[Region]],PeopleTable[#All],2,FALSE)</f>
        <v>Chuck Magee</v>
      </c>
      <c r="W527" s="4" t="str">
        <f>IFERROR(VLOOKUP(OrdersTable[[#This Row],[Order ID]],ReturnsTable[#All],2,FALSE),"No")</f>
        <v>No</v>
      </c>
      <c r="X527" s="4">
        <f>1/COUNTIF(OrdersTable[Order ID],OrdersTable[[#This Row],[Order ID]])</f>
        <v>1</v>
      </c>
      <c r="Y527" s="4">
        <f>1/COUNTIF(OrdersTable[Customer ID],OrdersTable[[#This Row],[Customer ID]])</f>
        <v>0.05</v>
      </c>
    </row>
    <row r="528" spans="1:25" x14ac:dyDescent="0.3">
      <c r="A528" s="1">
        <v>527</v>
      </c>
      <c r="B528" t="s">
        <v>6454</v>
      </c>
      <c r="C528" s="7">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4" t="str">
        <f>VLOOKUP(OrdersTable[[#This Row],[Region]],PeopleTable[#All],2,FALSE)</f>
        <v>Cassandra Brandow</v>
      </c>
      <c r="W528" s="4" t="str">
        <f>IFERROR(VLOOKUP(OrdersTable[[#This Row],[Order ID]],ReturnsTable[#All],2,FALSE),"No")</f>
        <v>No</v>
      </c>
      <c r="X528" s="4">
        <f>1/COUNTIF(OrdersTable[Order ID],OrdersTable[[#This Row],[Order ID]])</f>
        <v>0.5</v>
      </c>
      <c r="Y528" s="4">
        <f>1/COUNTIF(OrdersTable[Customer ID],OrdersTable[[#This Row],[Customer ID]])</f>
        <v>0.5</v>
      </c>
    </row>
    <row r="529" spans="1:25" x14ac:dyDescent="0.3">
      <c r="A529" s="1">
        <v>528</v>
      </c>
      <c r="B529" t="s">
        <v>6454</v>
      </c>
      <c r="C529" s="7">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4" t="str">
        <f>VLOOKUP(OrdersTable[[#This Row],[Region]],PeopleTable[#All],2,FALSE)</f>
        <v>Cassandra Brandow</v>
      </c>
      <c r="W529" s="4" t="str">
        <f>IFERROR(VLOOKUP(OrdersTable[[#This Row],[Order ID]],ReturnsTable[#All],2,FALSE),"No")</f>
        <v>No</v>
      </c>
      <c r="X529" s="4">
        <f>1/COUNTIF(OrdersTable[Order ID],OrdersTable[[#This Row],[Order ID]])</f>
        <v>0.5</v>
      </c>
      <c r="Y529" s="4">
        <f>1/COUNTIF(OrdersTable[Customer ID],OrdersTable[[#This Row],[Customer ID]])</f>
        <v>0.5</v>
      </c>
    </row>
    <row r="530" spans="1:25" x14ac:dyDescent="0.3">
      <c r="A530" s="1">
        <v>529</v>
      </c>
      <c r="B530" t="s">
        <v>6455</v>
      </c>
      <c r="C530" s="7">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4" t="str">
        <f>VLOOKUP(OrdersTable[[#This Row],[Region]],PeopleTable[#All],2,FALSE)</f>
        <v>Chuck Magee</v>
      </c>
      <c r="W530" s="4" t="str">
        <f>IFERROR(VLOOKUP(OrdersTable[[#This Row],[Order ID]],ReturnsTable[#All],2,FALSE),"No")</f>
        <v>No</v>
      </c>
      <c r="X530" s="4">
        <f>1/COUNTIF(OrdersTable[Order ID],OrdersTable[[#This Row],[Order ID]])</f>
        <v>0.33333333333333331</v>
      </c>
      <c r="Y530" s="4">
        <f>1/COUNTIF(OrdersTable[Customer ID],OrdersTable[[#This Row],[Customer ID]])</f>
        <v>0.125</v>
      </c>
    </row>
    <row r="531" spans="1:25" x14ac:dyDescent="0.3">
      <c r="A531" s="1">
        <v>530</v>
      </c>
      <c r="B531" t="s">
        <v>6455</v>
      </c>
      <c r="C531" s="7">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4" t="str">
        <f>VLOOKUP(OrdersTable[[#This Row],[Region]],PeopleTable[#All],2,FALSE)</f>
        <v>Chuck Magee</v>
      </c>
      <c r="W531" s="4" t="str">
        <f>IFERROR(VLOOKUP(OrdersTable[[#This Row],[Order ID]],ReturnsTable[#All],2,FALSE),"No")</f>
        <v>No</v>
      </c>
      <c r="X531" s="4">
        <f>1/COUNTIF(OrdersTable[Order ID],OrdersTable[[#This Row],[Order ID]])</f>
        <v>0.33333333333333331</v>
      </c>
      <c r="Y531" s="4">
        <f>1/COUNTIF(OrdersTable[Customer ID],OrdersTable[[#This Row],[Customer ID]])</f>
        <v>0.125</v>
      </c>
    </row>
    <row r="532" spans="1:25" x14ac:dyDescent="0.3">
      <c r="A532" s="1">
        <v>531</v>
      </c>
      <c r="B532" t="s">
        <v>6455</v>
      </c>
      <c r="C532" s="7">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4" t="str">
        <f>VLOOKUP(OrdersTable[[#This Row],[Region]],PeopleTable[#All],2,FALSE)</f>
        <v>Chuck Magee</v>
      </c>
      <c r="W532" s="4" t="str">
        <f>IFERROR(VLOOKUP(OrdersTable[[#This Row],[Order ID]],ReturnsTable[#All],2,FALSE),"No")</f>
        <v>No</v>
      </c>
      <c r="X532" s="4">
        <f>1/COUNTIF(OrdersTable[Order ID],OrdersTable[[#This Row],[Order ID]])</f>
        <v>0.33333333333333331</v>
      </c>
      <c r="Y532" s="4">
        <f>1/COUNTIF(OrdersTable[Customer ID],OrdersTable[[#This Row],[Customer ID]])</f>
        <v>0.125</v>
      </c>
    </row>
    <row r="533" spans="1:25" x14ac:dyDescent="0.3">
      <c r="A533" s="1">
        <v>532</v>
      </c>
      <c r="B533" t="s">
        <v>6456</v>
      </c>
      <c r="C533" s="7">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4" t="str">
        <f>VLOOKUP(OrdersTable[[#This Row],[Region]],PeopleTable[#All],2,FALSE)</f>
        <v>Anna Andreadi</v>
      </c>
      <c r="W533" s="4" t="str">
        <f>IFERROR(VLOOKUP(OrdersTable[[#This Row],[Order ID]],ReturnsTable[#All],2,FALSE),"No")</f>
        <v>No</v>
      </c>
      <c r="X533" s="4">
        <f>1/COUNTIF(OrdersTable[Order ID],OrdersTable[[#This Row],[Order ID]])</f>
        <v>1</v>
      </c>
      <c r="Y533" s="4">
        <f>1/COUNTIF(OrdersTable[Customer ID],OrdersTable[[#This Row],[Customer ID]])</f>
        <v>0.1</v>
      </c>
    </row>
    <row r="534" spans="1:25" x14ac:dyDescent="0.3">
      <c r="A534" s="1">
        <v>533</v>
      </c>
      <c r="B534" t="s">
        <v>6457</v>
      </c>
      <c r="C534" s="7">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4" t="str">
        <f>VLOOKUP(OrdersTable[[#This Row],[Region]],PeopleTable[#All],2,FALSE)</f>
        <v>Anna Andreadi</v>
      </c>
      <c r="W534" s="4" t="str">
        <f>IFERROR(VLOOKUP(OrdersTable[[#This Row],[Order ID]],ReturnsTable[#All],2,FALSE),"No")</f>
        <v>No</v>
      </c>
      <c r="X534" s="4">
        <f>1/COUNTIF(OrdersTable[Order ID],OrdersTable[[#This Row],[Order ID]])</f>
        <v>1</v>
      </c>
      <c r="Y534" s="4">
        <f>1/COUNTIF(OrdersTable[Customer ID],OrdersTable[[#This Row],[Customer ID]])</f>
        <v>0.25</v>
      </c>
    </row>
    <row r="535" spans="1:25" x14ac:dyDescent="0.3">
      <c r="A535" s="1">
        <v>534</v>
      </c>
      <c r="B535" t="s">
        <v>6458</v>
      </c>
      <c r="C535" s="7">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4" t="str">
        <f>VLOOKUP(OrdersTable[[#This Row],[Region]],PeopleTable[#All],2,FALSE)</f>
        <v>Cassandra Brandow</v>
      </c>
      <c r="W535" s="4" t="str">
        <f>IFERROR(VLOOKUP(OrdersTable[[#This Row],[Order ID]],ReturnsTable[#All],2,FALSE),"No")</f>
        <v>No</v>
      </c>
      <c r="X535" s="4">
        <f>1/COUNTIF(OrdersTable[Order ID],OrdersTable[[#This Row],[Order ID]])</f>
        <v>0.5</v>
      </c>
      <c r="Y535" s="4">
        <f>1/COUNTIF(OrdersTable[Customer ID],OrdersTable[[#This Row],[Customer ID]])</f>
        <v>4.1666666666666664E-2</v>
      </c>
    </row>
    <row r="536" spans="1:25" x14ac:dyDescent="0.3">
      <c r="A536" s="1">
        <v>535</v>
      </c>
      <c r="B536" t="s">
        <v>6458</v>
      </c>
      <c r="C536" s="7">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4" t="str">
        <f>VLOOKUP(OrdersTable[[#This Row],[Region]],PeopleTable[#All],2,FALSE)</f>
        <v>Cassandra Brandow</v>
      </c>
      <c r="W536" s="4" t="str">
        <f>IFERROR(VLOOKUP(OrdersTable[[#This Row],[Order ID]],ReturnsTable[#All],2,FALSE),"No")</f>
        <v>No</v>
      </c>
      <c r="X536" s="4">
        <f>1/COUNTIF(OrdersTable[Order ID],OrdersTable[[#This Row],[Order ID]])</f>
        <v>0.5</v>
      </c>
      <c r="Y536" s="4">
        <f>1/COUNTIF(OrdersTable[Customer ID],OrdersTable[[#This Row],[Customer ID]])</f>
        <v>4.1666666666666664E-2</v>
      </c>
    </row>
    <row r="537" spans="1:25" x14ac:dyDescent="0.3">
      <c r="A537" s="1">
        <v>536</v>
      </c>
      <c r="B537" t="s">
        <v>6459</v>
      </c>
      <c r="C537" s="7">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4" t="str">
        <f>VLOOKUP(OrdersTable[[#This Row],[Region]],PeopleTable[#All],2,FALSE)</f>
        <v>Anna Andreadi</v>
      </c>
      <c r="W537" s="4" t="str">
        <f>IFERROR(VLOOKUP(OrdersTable[[#This Row],[Order ID]],ReturnsTable[#All],2,FALSE),"No")</f>
        <v>No</v>
      </c>
      <c r="X537" s="4">
        <f>1/COUNTIF(OrdersTable[Order ID],OrdersTable[[#This Row],[Order ID]])</f>
        <v>1</v>
      </c>
      <c r="Y537" s="4">
        <f>1/COUNTIF(OrdersTable[Customer ID],OrdersTable[[#This Row],[Customer ID]])</f>
        <v>6.6666666666666666E-2</v>
      </c>
    </row>
    <row r="538" spans="1:25" x14ac:dyDescent="0.3">
      <c r="A538" s="1">
        <v>537</v>
      </c>
      <c r="B538" t="s">
        <v>6460</v>
      </c>
      <c r="C538" s="7">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4" t="str">
        <f>VLOOKUP(OrdersTable[[#This Row],[Region]],PeopleTable[#All],2,FALSE)</f>
        <v>Kelly Williams</v>
      </c>
      <c r="W538" s="4" t="str">
        <f>IFERROR(VLOOKUP(OrdersTable[[#This Row],[Order ID]],ReturnsTable[#All],2,FALSE),"No")</f>
        <v>No</v>
      </c>
      <c r="X538" s="4">
        <f>1/COUNTIF(OrdersTable[Order ID],OrdersTable[[#This Row],[Order ID]])</f>
        <v>1</v>
      </c>
      <c r="Y538" s="4">
        <f>1/COUNTIF(OrdersTable[Customer ID],OrdersTable[[#This Row],[Customer ID]])</f>
        <v>3.2258064516129031E-2</v>
      </c>
    </row>
    <row r="539" spans="1:25" x14ac:dyDescent="0.3">
      <c r="A539" s="1">
        <v>538</v>
      </c>
      <c r="B539" t="s">
        <v>6461</v>
      </c>
      <c r="C539" s="7">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4" t="str">
        <f>VLOOKUP(OrdersTable[[#This Row],[Region]],PeopleTable[#All],2,FALSE)</f>
        <v>Chuck Magee</v>
      </c>
      <c r="W539" s="4" t="str">
        <f>IFERROR(VLOOKUP(OrdersTable[[#This Row],[Order ID]],ReturnsTable[#All],2,FALSE),"No")</f>
        <v>No</v>
      </c>
      <c r="X539" s="4">
        <f>1/COUNTIF(OrdersTable[Order ID],OrdersTable[[#This Row],[Order ID]])</f>
        <v>1</v>
      </c>
      <c r="Y539" s="4">
        <f>1/COUNTIF(OrdersTable[Customer ID],OrdersTable[[#This Row],[Customer ID]])</f>
        <v>7.1428571428571425E-2</v>
      </c>
    </row>
    <row r="540" spans="1:25" x14ac:dyDescent="0.3">
      <c r="A540" s="1">
        <v>539</v>
      </c>
      <c r="B540" t="s">
        <v>6462</v>
      </c>
      <c r="C540" s="7">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4" t="str">
        <f>VLOOKUP(OrdersTable[[#This Row],[Region]],PeopleTable[#All],2,FALSE)</f>
        <v>Cassandra Brandow</v>
      </c>
      <c r="W540" s="4" t="str">
        <f>IFERROR(VLOOKUP(OrdersTable[[#This Row],[Order ID]],ReturnsTable[#All],2,FALSE),"No")</f>
        <v>No</v>
      </c>
      <c r="X540" s="4">
        <f>1/COUNTIF(OrdersTable[Order ID],OrdersTable[[#This Row],[Order ID]])</f>
        <v>0.5</v>
      </c>
      <c r="Y540" s="4">
        <f>1/COUNTIF(OrdersTable[Customer ID],OrdersTable[[#This Row],[Customer ID]])</f>
        <v>0.125</v>
      </c>
    </row>
    <row r="541" spans="1:25" x14ac:dyDescent="0.3">
      <c r="A541" s="1">
        <v>540</v>
      </c>
      <c r="B541" t="s">
        <v>6462</v>
      </c>
      <c r="C541" s="7">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4" t="str">
        <f>VLOOKUP(OrdersTable[[#This Row],[Region]],PeopleTable[#All],2,FALSE)</f>
        <v>Cassandra Brandow</v>
      </c>
      <c r="W541" s="4" t="str">
        <f>IFERROR(VLOOKUP(OrdersTable[[#This Row],[Order ID]],ReturnsTable[#All],2,FALSE),"No")</f>
        <v>No</v>
      </c>
      <c r="X541" s="4">
        <f>1/COUNTIF(OrdersTable[Order ID],OrdersTable[[#This Row],[Order ID]])</f>
        <v>0.5</v>
      </c>
      <c r="Y541" s="4">
        <f>1/COUNTIF(OrdersTable[Customer ID],OrdersTable[[#This Row],[Customer ID]])</f>
        <v>0.125</v>
      </c>
    </row>
    <row r="542" spans="1:25" x14ac:dyDescent="0.3">
      <c r="A542" s="1">
        <v>541</v>
      </c>
      <c r="B542" t="s">
        <v>6463</v>
      </c>
      <c r="C542" s="7">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4" t="str">
        <f>VLOOKUP(OrdersTable[[#This Row],[Region]],PeopleTable[#All],2,FALSE)</f>
        <v>Kelly Williams</v>
      </c>
      <c r="W542" s="4" t="str">
        <f>IFERROR(VLOOKUP(OrdersTable[[#This Row],[Order ID]],ReturnsTable[#All],2,FALSE),"No")</f>
        <v>No</v>
      </c>
      <c r="X542" s="4">
        <f>1/COUNTIF(OrdersTable[Order ID],OrdersTable[[#This Row],[Order ID]])</f>
        <v>1</v>
      </c>
      <c r="Y542" s="4">
        <f>1/COUNTIF(OrdersTable[Customer ID],OrdersTable[[#This Row],[Customer ID]])</f>
        <v>0.1</v>
      </c>
    </row>
    <row r="543" spans="1:25" x14ac:dyDescent="0.3">
      <c r="A543" s="1">
        <v>542</v>
      </c>
      <c r="B543" t="s">
        <v>6067</v>
      </c>
      <c r="C543" s="7">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4" t="str">
        <f>VLOOKUP(OrdersTable[[#This Row],[Region]],PeopleTable[#All],2,FALSE)</f>
        <v>Anna Andreadi</v>
      </c>
      <c r="W543" s="4" t="str">
        <f>IFERROR(VLOOKUP(OrdersTable[[#This Row],[Order ID]],ReturnsTable[#All],2,FALSE),"No")</f>
        <v>Yes</v>
      </c>
      <c r="X543" s="4">
        <f>1/COUNTIF(OrdersTable[Order ID],OrdersTable[[#This Row],[Order ID]])</f>
        <v>1</v>
      </c>
      <c r="Y543" s="4">
        <f>1/COUNTIF(OrdersTable[Customer ID],OrdersTable[[#This Row],[Customer ID]])</f>
        <v>0.05</v>
      </c>
    </row>
    <row r="544" spans="1:25" x14ac:dyDescent="0.3">
      <c r="A544" s="1">
        <v>543</v>
      </c>
      <c r="B544" t="s">
        <v>6464</v>
      </c>
      <c r="C544" s="7">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4" t="str">
        <f>VLOOKUP(OrdersTable[[#This Row],[Region]],PeopleTable[#All],2,FALSE)</f>
        <v>Chuck Magee</v>
      </c>
      <c r="W544" s="4" t="str">
        <f>IFERROR(VLOOKUP(OrdersTable[[#This Row],[Order ID]],ReturnsTable[#All],2,FALSE),"No")</f>
        <v>No</v>
      </c>
      <c r="X544" s="4">
        <f>1/COUNTIF(OrdersTable[Order ID],OrdersTable[[#This Row],[Order ID]])</f>
        <v>1</v>
      </c>
      <c r="Y544" s="4">
        <f>1/COUNTIF(OrdersTable[Customer ID],OrdersTable[[#This Row],[Customer ID]])</f>
        <v>0.14285714285714285</v>
      </c>
    </row>
    <row r="545" spans="1:25" x14ac:dyDescent="0.3">
      <c r="A545" s="1">
        <v>544</v>
      </c>
      <c r="B545" t="s">
        <v>6465</v>
      </c>
      <c r="C545" s="7">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4" t="str">
        <f>VLOOKUP(OrdersTable[[#This Row],[Region]],PeopleTable[#All],2,FALSE)</f>
        <v>Kelly Williams</v>
      </c>
      <c r="W545" s="4" t="str">
        <f>IFERROR(VLOOKUP(OrdersTable[[#This Row],[Order ID]],ReturnsTable[#All],2,FALSE),"No")</f>
        <v>No</v>
      </c>
      <c r="X545" s="4">
        <f>1/COUNTIF(OrdersTable[Order ID],OrdersTable[[#This Row],[Order ID]])</f>
        <v>0.33333333333333331</v>
      </c>
      <c r="Y545" s="4">
        <f>1/COUNTIF(OrdersTable[Customer ID],OrdersTable[[#This Row],[Customer ID]])</f>
        <v>5.8823529411764705E-2</v>
      </c>
    </row>
    <row r="546" spans="1:25" x14ac:dyDescent="0.3">
      <c r="A546" s="1">
        <v>545</v>
      </c>
      <c r="B546" t="s">
        <v>6465</v>
      </c>
      <c r="C546" s="7">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4" t="str">
        <f>VLOOKUP(OrdersTable[[#This Row],[Region]],PeopleTable[#All],2,FALSE)</f>
        <v>Kelly Williams</v>
      </c>
      <c r="W546" s="4" t="str">
        <f>IFERROR(VLOOKUP(OrdersTable[[#This Row],[Order ID]],ReturnsTable[#All],2,FALSE),"No")</f>
        <v>No</v>
      </c>
      <c r="X546" s="4">
        <f>1/COUNTIF(OrdersTable[Order ID],OrdersTable[[#This Row],[Order ID]])</f>
        <v>0.33333333333333331</v>
      </c>
      <c r="Y546" s="4">
        <f>1/COUNTIF(OrdersTable[Customer ID],OrdersTable[[#This Row],[Customer ID]])</f>
        <v>5.8823529411764705E-2</v>
      </c>
    </row>
    <row r="547" spans="1:25" x14ac:dyDescent="0.3">
      <c r="A547" s="1">
        <v>546</v>
      </c>
      <c r="B547" t="s">
        <v>6465</v>
      </c>
      <c r="C547" s="7">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4" t="str">
        <f>VLOOKUP(OrdersTable[[#This Row],[Region]],PeopleTable[#All],2,FALSE)</f>
        <v>Kelly Williams</v>
      </c>
      <c r="W547" s="4" t="str">
        <f>IFERROR(VLOOKUP(OrdersTable[[#This Row],[Order ID]],ReturnsTable[#All],2,FALSE),"No")</f>
        <v>No</v>
      </c>
      <c r="X547" s="4">
        <f>1/COUNTIF(OrdersTable[Order ID],OrdersTable[[#This Row],[Order ID]])</f>
        <v>0.33333333333333331</v>
      </c>
      <c r="Y547" s="4">
        <f>1/COUNTIF(OrdersTable[Customer ID],OrdersTable[[#This Row],[Customer ID]])</f>
        <v>5.8823529411764705E-2</v>
      </c>
    </row>
    <row r="548" spans="1:25" x14ac:dyDescent="0.3">
      <c r="A548" s="1">
        <v>547</v>
      </c>
      <c r="B548" t="s">
        <v>6466</v>
      </c>
      <c r="C548" s="7">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4" t="str">
        <f>VLOOKUP(OrdersTable[[#This Row],[Region]],PeopleTable[#All],2,FALSE)</f>
        <v>Chuck Magee</v>
      </c>
      <c r="W548" s="4" t="str">
        <f>IFERROR(VLOOKUP(OrdersTable[[#This Row],[Order ID]],ReturnsTable[#All],2,FALSE),"No")</f>
        <v>No</v>
      </c>
      <c r="X548" s="4">
        <f>1/COUNTIF(OrdersTable[Order ID],OrdersTable[[#This Row],[Order ID]])</f>
        <v>0.5</v>
      </c>
      <c r="Y548" s="4">
        <f>1/COUNTIF(OrdersTable[Customer ID],OrdersTable[[#This Row],[Customer ID]])</f>
        <v>0.33333333333333331</v>
      </c>
    </row>
    <row r="549" spans="1:25" x14ac:dyDescent="0.3">
      <c r="A549" s="1">
        <v>548</v>
      </c>
      <c r="B549" t="s">
        <v>6466</v>
      </c>
      <c r="C549" s="7">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4" t="str">
        <f>VLOOKUP(OrdersTable[[#This Row],[Region]],PeopleTable[#All],2,FALSE)</f>
        <v>Chuck Magee</v>
      </c>
      <c r="W549" s="4" t="str">
        <f>IFERROR(VLOOKUP(OrdersTable[[#This Row],[Order ID]],ReturnsTable[#All],2,FALSE),"No")</f>
        <v>No</v>
      </c>
      <c r="X549" s="4">
        <f>1/COUNTIF(OrdersTable[Order ID],OrdersTable[[#This Row],[Order ID]])</f>
        <v>0.5</v>
      </c>
      <c r="Y549" s="4">
        <f>1/COUNTIF(OrdersTable[Customer ID],OrdersTable[[#This Row],[Customer ID]])</f>
        <v>0.33333333333333331</v>
      </c>
    </row>
    <row r="550" spans="1:25" x14ac:dyDescent="0.3">
      <c r="A550" s="1">
        <v>549</v>
      </c>
      <c r="B550" t="s">
        <v>6467</v>
      </c>
      <c r="C550" s="7">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4" t="str">
        <f>VLOOKUP(OrdersTable[[#This Row],[Region]],PeopleTable[#All],2,FALSE)</f>
        <v>Kelly Williams</v>
      </c>
      <c r="W550" s="4" t="str">
        <f>IFERROR(VLOOKUP(OrdersTable[[#This Row],[Order ID]],ReturnsTable[#All],2,FALSE),"No")</f>
        <v>No</v>
      </c>
      <c r="X550" s="4">
        <f>1/COUNTIF(OrdersTable[Order ID],OrdersTable[[#This Row],[Order ID]])</f>
        <v>0.33333333333333331</v>
      </c>
      <c r="Y550" s="4">
        <f>1/COUNTIF(OrdersTable[Customer ID],OrdersTable[[#This Row],[Customer ID]])</f>
        <v>5.2631578947368418E-2</v>
      </c>
    </row>
    <row r="551" spans="1:25" x14ac:dyDescent="0.3">
      <c r="A551" s="1">
        <v>550</v>
      </c>
      <c r="B551" t="s">
        <v>6467</v>
      </c>
      <c r="C551" s="7">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4" t="str">
        <f>VLOOKUP(OrdersTable[[#This Row],[Region]],PeopleTable[#All],2,FALSE)</f>
        <v>Kelly Williams</v>
      </c>
      <c r="W551" s="4" t="str">
        <f>IFERROR(VLOOKUP(OrdersTable[[#This Row],[Order ID]],ReturnsTable[#All],2,FALSE),"No")</f>
        <v>No</v>
      </c>
      <c r="X551" s="4">
        <f>1/COUNTIF(OrdersTable[Order ID],OrdersTable[[#This Row],[Order ID]])</f>
        <v>0.33333333333333331</v>
      </c>
      <c r="Y551" s="4">
        <f>1/COUNTIF(OrdersTable[Customer ID],OrdersTable[[#This Row],[Customer ID]])</f>
        <v>5.2631578947368418E-2</v>
      </c>
    </row>
    <row r="552" spans="1:25" x14ac:dyDescent="0.3">
      <c r="A552" s="1">
        <v>551</v>
      </c>
      <c r="B552" t="s">
        <v>6467</v>
      </c>
      <c r="C552" s="7">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4" t="str">
        <f>VLOOKUP(OrdersTable[[#This Row],[Region]],PeopleTable[#All],2,FALSE)</f>
        <v>Kelly Williams</v>
      </c>
      <c r="W552" s="4" t="str">
        <f>IFERROR(VLOOKUP(OrdersTable[[#This Row],[Order ID]],ReturnsTable[#All],2,FALSE),"No")</f>
        <v>No</v>
      </c>
      <c r="X552" s="4">
        <f>1/COUNTIF(OrdersTable[Order ID],OrdersTable[[#This Row],[Order ID]])</f>
        <v>0.33333333333333331</v>
      </c>
      <c r="Y552" s="4">
        <f>1/COUNTIF(OrdersTable[Customer ID],OrdersTable[[#This Row],[Customer ID]])</f>
        <v>5.2631578947368418E-2</v>
      </c>
    </row>
    <row r="553" spans="1:25" x14ac:dyDescent="0.3">
      <c r="A553" s="1">
        <v>552</v>
      </c>
      <c r="B553" t="s">
        <v>6468</v>
      </c>
      <c r="C553" s="7">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4" t="str">
        <f>VLOOKUP(OrdersTable[[#This Row],[Region]],PeopleTable[#All],2,FALSE)</f>
        <v>Anna Andreadi</v>
      </c>
      <c r="W553" s="4" t="str">
        <f>IFERROR(VLOOKUP(OrdersTable[[#This Row],[Order ID]],ReturnsTable[#All],2,FALSE),"No")</f>
        <v>No</v>
      </c>
      <c r="X553" s="4">
        <f>1/COUNTIF(OrdersTable[Order ID],OrdersTable[[#This Row],[Order ID]])</f>
        <v>1</v>
      </c>
      <c r="Y553" s="4">
        <f>1/COUNTIF(OrdersTable[Customer ID],OrdersTable[[#This Row],[Customer ID]])</f>
        <v>5.2631578947368418E-2</v>
      </c>
    </row>
    <row r="554" spans="1:25" x14ac:dyDescent="0.3">
      <c r="A554" s="1">
        <v>553</v>
      </c>
      <c r="B554" t="s">
        <v>6469</v>
      </c>
      <c r="C554" s="7">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4" t="str">
        <f>VLOOKUP(OrdersTable[[#This Row],[Region]],PeopleTable[#All],2,FALSE)</f>
        <v>Cassandra Brandow</v>
      </c>
      <c r="W554" s="4" t="str">
        <f>IFERROR(VLOOKUP(OrdersTable[[#This Row],[Order ID]],ReturnsTable[#All],2,FALSE),"No")</f>
        <v>No</v>
      </c>
      <c r="X554" s="4">
        <f>1/COUNTIF(OrdersTable[Order ID],OrdersTable[[#This Row],[Order ID]])</f>
        <v>1</v>
      </c>
      <c r="Y554" s="4">
        <f>1/COUNTIF(OrdersTable[Customer ID],OrdersTable[[#This Row],[Customer ID]])</f>
        <v>9.0909090909090912E-2</v>
      </c>
    </row>
    <row r="555" spans="1:25" x14ac:dyDescent="0.3">
      <c r="A555" s="1">
        <v>554</v>
      </c>
      <c r="B555" t="s">
        <v>6470</v>
      </c>
      <c r="C555" s="7">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4" t="str">
        <f>VLOOKUP(OrdersTable[[#This Row],[Region]],PeopleTable[#All],2,FALSE)</f>
        <v>Kelly Williams</v>
      </c>
      <c r="W555" s="4" t="str">
        <f>IFERROR(VLOOKUP(OrdersTable[[#This Row],[Order ID]],ReturnsTable[#All],2,FALSE),"No")</f>
        <v>No</v>
      </c>
      <c r="X555" s="4">
        <f>1/COUNTIF(OrdersTable[Order ID],OrdersTable[[#This Row],[Order ID]])</f>
        <v>1</v>
      </c>
      <c r="Y555" s="4">
        <f>1/COUNTIF(OrdersTable[Customer ID],OrdersTable[[#This Row],[Customer ID]])</f>
        <v>3.4482758620689655E-2</v>
      </c>
    </row>
    <row r="556" spans="1:25" x14ac:dyDescent="0.3">
      <c r="A556" s="1">
        <v>555</v>
      </c>
      <c r="B556" t="s">
        <v>6471</v>
      </c>
      <c r="C556" s="7">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4" t="str">
        <f>VLOOKUP(OrdersTable[[#This Row],[Region]],PeopleTable[#All],2,FALSE)</f>
        <v>Anna Andreadi</v>
      </c>
      <c r="W556" s="4" t="str">
        <f>IFERROR(VLOOKUP(OrdersTable[[#This Row],[Order ID]],ReturnsTable[#All],2,FALSE),"No")</f>
        <v>No</v>
      </c>
      <c r="X556" s="4">
        <f>1/COUNTIF(OrdersTable[Order ID],OrdersTable[[#This Row],[Order ID]])</f>
        <v>1</v>
      </c>
      <c r="Y556" s="4">
        <f>1/COUNTIF(OrdersTable[Customer ID],OrdersTable[[#This Row],[Customer ID]])</f>
        <v>5.2631578947368418E-2</v>
      </c>
    </row>
    <row r="557" spans="1:25" x14ac:dyDescent="0.3">
      <c r="A557" s="1">
        <v>556</v>
      </c>
      <c r="B557" t="s">
        <v>6472</v>
      </c>
      <c r="C557" s="7">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4" t="str">
        <f>VLOOKUP(OrdersTable[[#This Row],[Region]],PeopleTable[#All],2,FALSE)</f>
        <v>Cassandra Brandow</v>
      </c>
      <c r="W557" s="4" t="str">
        <f>IFERROR(VLOOKUP(OrdersTable[[#This Row],[Order ID]],ReturnsTable[#All],2,FALSE),"No")</f>
        <v>No</v>
      </c>
      <c r="X557" s="4">
        <f>1/COUNTIF(OrdersTable[Order ID],OrdersTable[[#This Row],[Order ID]])</f>
        <v>1</v>
      </c>
      <c r="Y557" s="4">
        <f>1/COUNTIF(OrdersTable[Customer ID],OrdersTable[[#This Row],[Customer ID]])</f>
        <v>0.1</v>
      </c>
    </row>
    <row r="558" spans="1:25" x14ac:dyDescent="0.3">
      <c r="A558" s="1">
        <v>557</v>
      </c>
      <c r="B558" t="s">
        <v>6473</v>
      </c>
      <c r="C558" s="7">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4" t="str">
        <f>VLOOKUP(OrdersTable[[#This Row],[Region]],PeopleTable[#All],2,FALSE)</f>
        <v>Anna Andreadi</v>
      </c>
      <c r="W558" s="4" t="str">
        <f>IFERROR(VLOOKUP(OrdersTable[[#This Row],[Order ID]],ReturnsTable[#All],2,FALSE),"No")</f>
        <v>No</v>
      </c>
      <c r="X558" s="4">
        <f>1/COUNTIF(OrdersTable[Order ID],OrdersTable[[#This Row],[Order ID]])</f>
        <v>0.33333333333333331</v>
      </c>
      <c r="Y558" s="4">
        <f>1/COUNTIF(OrdersTable[Customer ID],OrdersTable[[#This Row],[Customer ID]])</f>
        <v>0.1</v>
      </c>
    </row>
    <row r="559" spans="1:25" x14ac:dyDescent="0.3">
      <c r="A559" s="1">
        <v>558</v>
      </c>
      <c r="B559" t="s">
        <v>6473</v>
      </c>
      <c r="C559" s="7">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4" t="str">
        <f>VLOOKUP(OrdersTable[[#This Row],[Region]],PeopleTable[#All],2,FALSE)</f>
        <v>Anna Andreadi</v>
      </c>
      <c r="W559" s="4" t="str">
        <f>IFERROR(VLOOKUP(OrdersTable[[#This Row],[Order ID]],ReturnsTable[#All],2,FALSE),"No")</f>
        <v>No</v>
      </c>
      <c r="X559" s="4">
        <f>1/COUNTIF(OrdersTable[Order ID],OrdersTable[[#This Row],[Order ID]])</f>
        <v>0.33333333333333331</v>
      </c>
      <c r="Y559" s="4">
        <f>1/COUNTIF(OrdersTable[Customer ID],OrdersTable[[#This Row],[Customer ID]])</f>
        <v>0.1</v>
      </c>
    </row>
    <row r="560" spans="1:25" x14ac:dyDescent="0.3">
      <c r="A560" s="1">
        <v>559</v>
      </c>
      <c r="B560" t="s">
        <v>6473</v>
      </c>
      <c r="C560" s="7">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4" t="str">
        <f>VLOOKUP(OrdersTable[[#This Row],[Region]],PeopleTable[#All],2,FALSE)</f>
        <v>Anna Andreadi</v>
      </c>
      <c r="W560" s="4" t="str">
        <f>IFERROR(VLOOKUP(OrdersTable[[#This Row],[Order ID]],ReturnsTable[#All],2,FALSE),"No")</f>
        <v>No</v>
      </c>
      <c r="X560" s="4">
        <f>1/COUNTIF(OrdersTable[Order ID],OrdersTable[[#This Row],[Order ID]])</f>
        <v>0.33333333333333331</v>
      </c>
      <c r="Y560" s="4">
        <f>1/COUNTIF(OrdersTable[Customer ID],OrdersTable[[#This Row],[Customer ID]])</f>
        <v>0.1</v>
      </c>
    </row>
    <row r="561" spans="1:25" x14ac:dyDescent="0.3">
      <c r="A561" s="1">
        <v>560</v>
      </c>
      <c r="B561" t="s">
        <v>6474</v>
      </c>
      <c r="C561" s="7">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4" t="str">
        <f>VLOOKUP(OrdersTable[[#This Row],[Region]],PeopleTable[#All],2,FALSE)</f>
        <v>Anna Andreadi</v>
      </c>
      <c r="W561" s="4" t="str">
        <f>IFERROR(VLOOKUP(OrdersTable[[#This Row],[Order ID]],ReturnsTable[#All],2,FALSE),"No")</f>
        <v>No</v>
      </c>
      <c r="X561" s="4">
        <f>1/COUNTIF(OrdersTable[Order ID],OrdersTable[[#This Row],[Order ID]])</f>
        <v>0.5</v>
      </c>
      <c r="Y561" s="4">
        <f>1/COUNTIF(OrdersTable[Customer ID],OrdersTable[[#This Row],[Customer ID]])</f>
        <v>0.1111111111111111</v>
      </c>
    </row>
    <row r="562" spans="1:25" x14ac:dyDescent="0.3">
      <c r="A562" s="1">
        <v>561</v>
      </c>
      <c r="B562" t="s">
        <v>6474</v>
      </c>
      <c r="C562" s="7">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4" t="str">
        <f>VLOOKUP(OrdersTable[[#This Row],[Region]],PeopleTable[#All],2,FALSE)</f>
        <v>Anna Andreadi</v>
      </c>
      <c r="W562" s="4" t="str">
        <f>IFERROR(VLOOKUP(OrdersTable[[#This Row],[Order ID]],ReturnsTable[#All],2,FALSE),"No")</f>
        <v>No</v>
      </c>
      <c r="X562" s="4">
        <f>1/COUNTIF(OrdersTable[Order ID],OrdersTable[[#This Row],[Order ID]])</f>
        <v>0.5</v>
      </c>
      <c r="Y562" s="4">
        <f>1/COUNTIF(OrdersTable[Customer ID],OrdersTable[[#This Row],[Customer ID]])</f>
        <v>0.1111111111111111</v>
      </c>
    </row>
    <row r="563" spans="1:25" x14ac:dyDescent="0.3">
      <c r="A563" s="1">
        <v>562</v>
      </c>
      <c r="B563" t="s">
        <v>6475</v>
      </c>
      <c r="C563" s="7">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4" t="str">
        <f>VLOOKUP(OrdersTable[[#This Row],[Region]],PeopleTable[#All],2,FALSE)</f>
        <v>Cassandra Brandow</v>
      </c>
      <c r="W563" s="4" t="str">
        <f>IFERROR(VLOOKUP(OrdersTable[[#This Row],[Order ID]],ReturnsTable[#All],2,FALSE),"No")</f>
        <v>No</v>
      </c>
      <c r="X563" s="4">
        <f>1/COUNTIF(OrdersTable[Order ID],OrdersTable[[#This Row],[Order ID]])</f>
        <v>0.5</v>
      </c>
      <c r="Y563" s="4">
        <f>1/COUNTIF(OrdersTable[Customer ID],OrdersTable[[#This Row],[Customer ID]])</f>
        <v>5.8823529411764705E-2</v>
      </c>
    </row>
    <row r="564" spans="1:25" x14ac:dyDescent="0.3">
      <c r="A564" s="1">
        <v>563</v>
      </c>
      <c r="B564" t="s">
        <v>6475</v>
      </c>
      <c r="C564" s="7">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4" t="str">
        <f>VLOOKUP(OrdersTable[[#This Row],[Region]],PeopleTable[#All],2,FALSE)</f>
        <v>Cassandra Brandow</v>
      </c>
      <c r="W564" s="4" t="str">
        <f>IFERROR(VLOOKUP(OrdersTable[[#This Row],[Order ID]],ReturnsTable[#All],2,FALSE),"No")</f>
        <v>No</v>
      </c>
      <c r="X564" s="4">
        <f>1/COUNTIF(OrdersTable[Order ID],OrdersTable[[#This Row],[Order ID]])</f>
        <v>0.5</v>
      </c>
      <c r="Y564" s="4">
        <f>1/COUNTIF(OrdersTable[Customer ID],OrdersTable[[#This Row],[Customer ID]])</f>
        <v>5.8823529411764705E-2</v>
      </c>
    </row>
    <row r="565" spans="1:25" x14ac:dyDescent="0.3">
      <c r="A565" s="1">
        <v>564</v>
      </c>
      <c r="B565" t="s">
        <v>6476</v>
      </c>
      <c r="C565" s="7">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4" t="str">
        <f>VLOOKUP(OrdersTable[[#This Row],[Region]],PeopleTable[#All],2,FALSE)</f>
        <v>Anna Andreadi</v>
      </c>
      <c r="W565" s="4" t="str">
        <f>IFERROR(VLOOKUP(OrdersTable[[#This Row],[Order ID]],ReturnsTable[#All],2,FALSE),"No")</f>
        <v>No</v>
      </c>
      <c r="X565" s="4">
        <f>1/COUNTIF(OrdersTable[Order ID],OrdersTable[[#This Row],[Order ID]])</f>
        <v>0.5</v>
      </c>
      <c r="Y565" s="4">
        <f>1/COUNTIF(OrdersTable[Customer ID],OrdersTable[[#This Row],[Customer ID]])</f>
        <v>6.6666666666666666E-2</v>
      </c>
    </row>
    <row r="566" spans="1:25" x14ac:dyDescent="0.3">
      <c r="A566" s="1">
        <v>565</v>
      </c>
      <c r="B566" t="s">
        <v>6476</v>
      </c>
      <c r="C566" s="7">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4" t="str">
        <f>VLOOKUP(OrdersTable[[#This Row],[Region]],PeopleTable[#All],2,FALSE)</f>
        <v>Anna Andreadi</v>
      </c>
      <c r="W566" s="4" t="str">
        <f>IFERROR(VLOOKUP(OrdersTable[[#This Row],[Order ID]],ReturnsTable[#All],2,FALSE),"No")</f>
        <v>No</v>
      </c>
      <c r="X566" s="4">
        <f>1/COUNTIF(OrdersTable[Order ID],OrdersTable[[#This Row],[Order ID]])</f>
        <v>0.5</v>
      </c>
      <c r="Y566" s="4">
        <f>1/COUNTIF(OrdersTable[Customer ID],OrdersTable[[#This Row],[Customer ID]])</f>
        <v>6.6666666666666666E-2</v>
      </c>
    </row>
    <row r="567" spans="1:25" x14ac:dyDescent="0.3">
      <c r="A567" s="1">
        <v>566</v>
      </c>
      <c r="B567" t="s">
        <v>6139</v>
      </c>
      <c r="C567" s="7">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4" t="str">
        <f>VLOOKUP(OrdersTable[[#This Row],[Region]],PeopleTable[#All],2,FALSE)</f>
        <v>Anna Andreadi</v>
      </c>
      <c r="W567" s="4" t="str">
        <f>IFERROR(VLOOKUP(OrdersTable[[#This Row],[Order ID]],ReturnsTable[#All],2,FALSE),"No")</f>
        <v>Yes</v>
      </c>
      <c r="X567" s="4">
        <f>1/COUNTIF(OrdersTable[Order ID],OrdersTable[[#This Row],[Order ID]])</f>
        <v>1</v>
      </c>
      <c r="Y567" s="4">
        <f>1/COUNTIF(OrdersTable[Customer ID],OrdersTable[[#This Row],[Customer ID]])</f>
        <v>7.1428571428571425E-2</v>
      </c>
    </row>
    <row r="568" spans="1:25" x14ac:dyDescent="0.3">
      <c r="A568" s="1">
        <v>567</v>
      </c>
      <c r="B568" t="s">
        <v>6477</v>
      </c>
      <c r="C568" s="7">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4" t="str">
        <f>VLOOKUP(OrdersTable[[#This Row],[Region]],PeopleTable[#All],2,FALSE)</f>
        <v>Anna Andreadi</v>
      </c>
      <c r="W568" s="4" t="str">
        <f>IFERROR(VLOOKUP(OrdersTable[[#This Row],[Order ID]],ReturnsTable[#All],2,FALSE),"No")</f>
        <v>No</v>
      </c>
      <c r="X568" s="4">
        <f>1/COUNTIF(OrdersTable[Order ID],OrdersTable[[#This Row],[Order ID]])</f>
        <v>0.25</v>
      </c>
      <c r="Y568" s="4">
        <f>1/COUNTIF(OrdersTable[Customer ID],OrdersTable[[#This Row],[Customer ID]])</f>
        <v>0.125</v>
      </c>
    </row>
    <row r="569" spans="1:25" x14ac:dyDescent="0.3">
      <c r="A569" s="1">
        <v>568</v>
      </c>
      <c r="B569" t="s">
        <v>6477</v>
      </c>
      <c r="C569" s="7">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4" t="str">
        <f>VLOOKUP(OrdersTable[[#This Row],[Region]],PeopleTable[#All],2,FALSE)</f>
        <v>Anna Andreadi</v>
      </c>
      <c r="W569" s="4" t="str">
        <f>IFERROR(VLOOKUP(OrdersTable[[#This Row],[Order ID]],ReturnsTable[#All],2,FALSE),"No")</f>
        <v>No</v>
      </c>
      <c r="X569" s="4">
        <f>1/COUNTIF(OrdersTable[Order ID],OrdersTable[[#This Row],[Order ID]])</f>
        <v>0.25</v>
      </c>
      <c r="Y569" s="4">
        <f>1/COUNTIF(OrdersTable[Customer ID],OrdersTable[[#This Row],[Customer ID]])</f>
        <v>0.125</v>
      </c>
    </row>
    <row r="570" spans="1:25" x14ac:dyDescent="0.3">
      <c r="A570" s="1">
        <v>569</v>
      </c>
      <c r="B570" t="s">
        <v>6477</v>
      </c>
      <c r="C570" s="7">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4" t="str">
        <f>VLOOKUP(OrdersTable[[#This Row],[Region]],PeopleTable[#All],2,FALSE)</f>
        <v>Anna Andreadi</v>
      </c>
      <c r="W570" s="4" t="str">
        <f>IFERROR(VLOOKUP(OrdersTable[[#This Row],[Order ID]],ReturnsTable[#All],2,FALSE),"No")</f>
        <v>No</v>
      </c>
      <c r="X570" s="4">
        <f>1/COUNTIF(OrdersTable[Order ID],OrdersTable[[#This Row],[Order ID]])</f>
        <v>0.25</v>
      </c>
      <c r="Y570" s="4">
        <f>1/COUNTIF(OrdersTable[Customer ID],OrdersTable[[#This Row],[Customer ID]])</f>
        <v>0.125</v>
      </c>
    </row>
    <row r="571" spans="1:25" x14ac:dyDescent="0.3">
      <c r="A571" s="1">
        <v>570</v>
      </c>
      <c r="B571" t="s">
        <v>6477</v>
      </c>
      <c r="C571" s="7">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4" t="str">
        <f>VLOOKUP(OrdersTable[[#This Row],[Region]],PeopleTable[#All],2,FALSE)</f>
        <v>Anna Andreadi</v>
      </c>
      <c r="W571" s="4" t="str">
        <f>IFERROR(VLOOKUP(OrdersTable[[#This Row],[Order ID]],ReturnsTable[#All],2,FALSE),"No")</f>
        <v>No</v>
      </c>
      <c r="X571" s="4">
        <f>1/COUNTIF(OrdersTable[Order ID],OrdersTable[[#This Row],[Order ID]])</f>
        <v>0.25</v>
      </c>
      <c r="Y571" s="4">
        <f>1/COUNTIF(OrdersTable[Customer ID],OrdersTable[[#This Row],[Customer ID]])</f>
        <v>0.125</v>
      </c>
    </row>
    <row r="572" spans="1:25" x14ac:dyDescent="0.3">
      <c r="A572" s="1">
        <v>571</v>
      </c>
      <c r="B572" t="s">
        <v>6478</v>
      </c>
      <c r="C572" s="7">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4" t="str">
        <f>VLOOKUP(OrdersTable[[#This Row],[Region]],PeopleTable[#All],2,FALSE)</f>
        <v>Chuck Magee</v>
      </c>
      <c r="W572" s="4" t="str">
        <f>IFERROR(VLOOKUP(OrdersTable[[#This Row],[Order ID]],ReturnsTable[#All],2,FALSE),"No")</f>
        <v>No</v>
      </c>
      <c r="X572" s="4">
        <f>1/COUNTIF(OrdersTable[Order ID],OrdersTable[[#This Row],[Order ID]])</f>
        <v>0.25</v>
      </c>
      <c r="Y572" s="4">
        <f>1/COUNTIF(OrdersTable[Customer ID],OrdersTable[[#This Row],[Customer ID]])</f>
        <v>7.1428571428571425E-2</v>
      </c>
    </row>
    <row r="573" spans="1:25" x14ac:dyDescent="0.3">
      <c r="A573" s="1">
        <v>572</v>
      </c>
      <c r="B573" t="s">
        <v>6478</v>
      </c>
      <c r="C573" s="7">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4" t="str">
        <f>VLOOKUP(OrdersTable[[#This Row],[Region]],PeopleTable[#All],2,FALSE)</f>
        <v>Chuck Magee</v>
      </c>
      <c r="W573" s="4" t="str">
        <f>IFERROR(VLOOKUP(OrdersTable[[#This Row],[Order ID]],ReturnsTable[#All],2,FALSE),"No")</f>
        <v>No</v>
      </c>
      <c r="X573" s="4">
        <f>1/COUNTIF(OrdersTable[Order ID],OrdersTable[[#This Row],[Order ID]])</f>
        <v>0.25</v>
      </c>
      <c r="Y573" s="4">
        <f>1/COUNTIF(OrdersTable[Customer ID],OrdersTable[[#This Row],[Customer ID]])</f>
        <v>7.1428571428571425E-2</v>
      </c>
    </row>
    <row r="574" spans="1:25" x14ac:dyDescent="0.3">
      <c r="A574" s="1">
        <v>573</v>
      </c>
      <c r="B574" t="s">
        <v>6478</v>
      </c>
      <c r="C574" s="7">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4" t="str">
        <f>VLOOKUP(OrdersTable[[#This Row],[Region]],PeopleTable[#All],2,FALSE)</f>
        <v>Chuck Magee</v>
      </c>
      <c r="W574" s="4" t="str">
        <f>IFERROR(VLOOKUP(OrdersTable[[#This Row],[Order ID]],ReturnsTable[#All],2,FALSE),"No")</f>
        <v>No</v>
      </c>
      <c r="X574" s="4">
        <f>1/COUNTIF(OrdersTable[Order ID],OrdersTable[[#This Row],[Order ID]])</f>
        <v>0.25</v>
      </c>
      <c r="Y574" s="4">
        <f>1/COUNTIF(OrdersTable[Customer ID],OrdersTable[[#This Row],[Customer ID]])</f>
        <v>7.1428571428571425E-2</v>
      </c>
    </row>
    <row r="575" spans="1:25" x14ac:dyDescent="0.3">
      <c r="A575" s="1">
        <v>574</v>
      </c>
      <c r="B575" t="s">
        <v>6478</v>
      </c>
      <c r="C575" s="7">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4" t="str">
        <f>VLOOKUP(OrdersTable[[#This Row],[Region]],PeopleTable[#All],2,FALSE)</f>
        <v>Chuck Magee</v>
      </c>
      <c r="W575" s="4" t="str">
        <f>IFERROR(VLOOKUP(OrdersTable[[#This Row],[Order ID]],ReturnsTable[#All],2,FALSE),"No")</f>
        <v>No</v>
      </c>
      <c r="X575" s="4">
        <f>1/COUNTIF(OrdersTable[Order ID],OrdersTable[[#This Row],[Order ID]])</f>
        <v>0.25</v>
      </c>
      <c r="Y575" s="4">
        <f>1/COUNTIF(OrdersTable[Customer ID],OrdersTable[[#This Row],[Customer ID]])</f>
        <v>7.1428571428571425E-2</v>
      </c>
    </row>
    <row r="576" spans="1:25" x14ac:dyDescent="0.3">
      <c r="A576" s="1">
        <v>575</v>
      </c>
      <c r="B576" t="s">
        <v>6479</v>
      </c>
      <c r="C576" s="7">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4" t="str">
        <f>VLOOKUP(OrdersTable[[#This Row],[Region]],PeopleTable[#All],2,FALSE)</f>
        <v>Anna Andreadi</v>
      </c>
      <c r="W576" s="4" t="str">
        <f>IFERROR(VLOOKUP(OrdersTable[[#This Row],[Order ID]],ReturnsTable[#All],2,FALSE),"No")</f>
        <v>No</v>
      </c>
      <c r="X576" s="4">
        <f>1/COUNTIF(OrdersTable[Order ID],OrdersTable[[#This Row],[Order ID]])</f>
        <v>1</v>
      </c>
      <c r="Y576" s="4">
        <f>1/COUNTIF(OrdersTable[Customer ID],OrdersTable[[#This Row],[Customer ID]])</f>
        <v>6.6666666666666666E-2</v>
      </c>
    </row>
    <row r="577" spans="1:25" x14ac:dyDescent="0.3">
      <c r="A577" s="1">
        <v>576</v>
      </c>
      <c r="B577" t="s">
        <v>6480</v>
      </c>
      <c r="C577" s="7">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4" t="str">
        <f>VLOOKUP(OrdersTable[[#This Row],[Region]],PeopleTable[#All],2,FALSE)</f>
        <v>Anna Andreadi</v>
      </c>
      <c r="W577" s="4" t="str">
        <f>IFERROR(VLOOKUP(OrdersTable[[#This Row],[Order ID]],ReturnsTable[#All],2,FALSE),"No")</f>
        <v>No</v>
      </c>
      <c r="X577" s="4">
        <f>1/COUNTIF(OrdersTable[Order ID],OrdersTable[[#This Row],[Order ID]])</f>
        <v>0.33333333333333331</v>
      </c>
      <c r="Y577" s="4">
        <f>1/COUNTIF(OrdersTable[Customer ID],OrdersTable[[#This Row],[Customer ID]])</f>
        <v>0.1</v>
      </c>
    </row>
    <row r="578" spans="1:25" x14ac:dyDescent="0.3">
      <c r="A578" s="1">
        <v>577</v>
      </c>
      <c r="B578" t="s">
        <v>6480</v>
      </c>
      <c r="C578" s="7">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4" t="str">
        <f>VLOOKUP(OrdersTable[[#This Row],[Region]],PeopleTable[#All],2,FALSE)</f>
        <v>Anna Andreadi</v>
      </c>
      <c r="W578" s="4" t="str">
        <f>IFERROR(VLOOKUP(OrdersTable[[#This Row],[Order ID]],ReturnsTable[#All],2,FALSE),"No")</f>
        <v>No</v>
      </c>
      <c r="X578" s="4">
        <f>1/COUNTIF(OrdersTable[Order ID],OrdersTable[[#This Row],[Order ID]])</f>
        <v>0.33333333333333331</v>
      </c>
      <c r="Y578" s="4">
        <f>1/COUNTIF(OrdersTable[Customer ID],OrdersTable[[#This Row],[Customer ID]])</f>
        <v>0.1</v>
      </c>
    </row>
    <row r="579" spans="1:25" x14ac:dyDescent="0.3">
      <c r="A579" s="1">
        <v>578</v>
      </c>
      <c r="B579" t="s">
        <v>6480</v>
      </c>
      <c r="C579" s="7">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4" t="str">
        <f>VLOOKUP(OrdersTable[[#This Row],[Region]],PeopleTable[#All],2,FALSE)</f>
        <v>Anna Andreadi</v>
      </c>
      <c r="W579" s="4" t="str">
        <f>IFERROR(VLOOKUP(OrdersTable[[#This Row],[Order ID]],ReturnsTable[#All],2,FALSE),"No")</f>
        <v>No</v>
      </c>
      <c r="X579" s="4">
        <f>1/COUNTIF(OrdersTable[Order ID],OrdersTable[[#This Row],[Order ID]])</f>
        <v>0.33333333333333331</v>
      </c>
      <c r="Y579" s="4">
        <f>1/COUNTIF(OrdersTable[Customer ID],OrdersTable[[#This Row],[Customer ID]])</f>
        <v>0.1</v>
      </c>
    </row>
    <row r="580" spans="1:25" x14ac:dyDescent="0.3">
      <c r="A580" s="1">
        <v>579</v>
      </c>
      <c r="B580" t="s">
        <v>6481</v>
      </c>
      <c r="C580" s="7">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4" t="str">
        <f>VLOOKUP(OrdersTable[[#This Row],[Region]],PeopleTable[#All],2,FALSE)</f>
        <v>Kelly Williams</v>
      </c>
      <c r="W580" s="4" t="str">
        <f>IFERROR(VLOOKUP(OrdersTable[[#This Row],[Order ID]],ReturnsTable[#All],2,FALSE),"No")</f>
        <v>No</v>
      </c>
      <c r="X580" s="4">
        <f>1/COUNTIF(OrdersTable[Order ID],OrdersTable[[#This Row],[Order ID]])</f>
        <v>0.5</v>
      </c>
      <c r="Y580" s="4">
        <f>1/COUNTIF(OrdersTable[Customer ID],OrdersTable[[#This Row],[Customer ID]])</f>
        <v>4.5454545454545456E-2</v>
      </c>
    </row>
    <row r="581" spans="1:25" x14ac:dyDescent="0.3">
      <c r="A581" s="1">
        <v>580</v>
      </c>
      <c r="B581" t="s">
        <v>6481</v>
      </c>
      <c r="C581" s="7">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4" t="str">
        <f>VLOOKUP(OrdersTable[[#This Row],[Region]],PeopleTable[#All],2,FALSE)</f>
        <v>Kelly Williams</v>
      </c>
      <c r="W581" s="4" t="str">
        <f>IFERROR(VLOOKUP(OrdersTable[[#This Row],[Order ID]],ReturnsTable[#All],2,FALSE),"No")</f>
        <v>No</v>
      </c>
      <c r="X581" s="4">
        <f>1/COUNTIF(OrdersTable[Order ID],OrdersTable[[#This Row],[Order ID]])</f>
        <v>0.5</v>
      </c>
      <c r="Y581" s="4">
        <f>1/COUNTIF(OrdersTable[Customer ID],OrdersTable[[#This Row],[Customer ID]])</f>
        <v>4.5454545454545456E-2</v>
      </c>
    </row>
    <row r="582" spans="1:25" x14ac:dyDescent="0.3">
      <c r="A582" s="1">
        <v>581</v>
      </c>
      <c r="B582" t="s">
        <v>6482</v>
      </c>
      <c r="C582" s="7">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4" t="str">
        <f>VLOOKUP(OrdersTable[[#This Row],[Region]],PeopleTable[#All],2,FALSE)</f>
        <v>Anna Andreadi</v>
      </c>
      <c r="W582" s="4" t="str">
        <f>IFERROR(VLOOKUP(OrdersTable[[#This Row],[Order ID]],ReturnsTable[#All],2,FALSE),"No")</f>
        <v>No</v>
      </c>
      <c r="X582" s="4">
        <f>1/COUNTIF(OrdersTable[Order ID],OrdersTable[[#This Row],[Order ID]])</f>
        <v>1</v>
      </c>
      <c r="Y582" s="4">
        <f>1/COUNTIF(OrdersTable[Customer ID],OrdersTable[[#This Row],[Customer ID]])</f>
        <v>9.0909090909090912E-2</v>
      </c>
    </row>
    <row r="583" spans="1:25" x14ac:dyDescent="0.3">
      <c r="A583" s="1">
        <v>582</v>
      </c>
      <c r="B583" t="s">
        <v>6483</v>
      </c>
      <c r="C583" s="7">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4" t="str">
        <f>VLOOKUP(OrdersTable[[#This Row],[Region]],PeopleTable[#All],2,FALSE)</f>
        <v>Anna Andreadi</v>
      </c>
      <c r="W583" s="4" t="str">
        <f>IFERROR(VLOOKUP(OrdersTable[[#This Row],[Order ID]],ReturnsTable[#All],2,FALSE),"No")</f>
        <v>No</v>
      </c>
      <c r="X583" s="4">
        <f>1/COUNTIF(OrdersTable[Order ID],OrdersTable[[#This Row],[Order ID]])</f>
        <v>0.2</v>
      </c>
      <c r="Y583" s="4">
        <f>1/COUNTIF(OrdersTable[Customer ID],OrdersTable[[#This Row],[Customer ID]])</f>
        <v>6.6666666666666666E-2</v>
      </c>
    </row>
    <row r="584" spans="1:25" x14ac:dyDescent="0.3">
      <c r="A584" s="1">
        <v>583</v>
      </c>
      <c r="B584" t="s">
        <v>6483</v>
      </c>
      <c r="C584" s="7">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4" t="str">
        <f>VLOOKUP(OrdersTable[[#This Row],[Region]],PeopleTable[#All],2,FALSE)</f>
        <v>Anna Andreadi</v>
      </c>
      <c r="W584" s="4" t="str">
        <f>IFERROR(VLOOKUP(OrdersTable[[#This Row],[Order ID]],ReturnsTable[#All],2,FALSE),"No")</f>
        <v>No</v>
      </c>
      <c r="X584" s="4">
        <f>1/COUNTIF(OrdersTable[Order ID],OrdersTable[[#This Row],[Order ID]])</f>
        <v>0.2</v>
      </c>
      <c r="Y584" s="4">
        <f>1/COUNTIF(OrdersTable[Customer ID],OrdersTable[[#This Row],[Customer ID]])</f>
        <v>6.6666666666666666E-2</v>
      </c>
    </row>
    <row r="585" spans="1:25" x14ac:dyDescent="0.3">
      <c r="A585" s="1">
        <v>584</v>
      </c>
      <c r="B585" t="s">
        <v>6483</v>
      </c>
      <c r="C585" s="7">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4" t="str">
        <f>VLOOKUP(OrdersTable[[#This Row],[Region]],PeopleTable[#All],2,FALSE)</f>
        <v>Anna Andreadi</v>
      </c>
      <c r="W585" s="4" t="str">
        <f>IFERROR(VLOOKUP(OrdersTable[[#This Row],[Order ID]],ReturnsTable[#All],2,FALSE),"No")</f>
        <v>No</v>
      </c>
      <c r="X585" s="4">
        <f>1/COUNTIF(OrdersTable[Order ID],OrdersTable[[#This Row],[Order ID]])</f>
        <v>0.2</v>
      </c>
      <c r="Y585" s="4">
        <f>1/COUNTIF(OrdersTable[Customer ID],OrdersTable[[#This Row],[Customer ID]])</f>
        <v>6.6666666666666666E-2</v>
      </c>
    </row>
    <row r="586" spans="1:25" x14ac:dyDescent="0.3">
      <c r="A586" s="1">
        <v>585</v>
      </c>
      <c r="B586" t="s">
        <v>6483</v>
      </c>
      <c r="C586" s="7">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4" t="str">
        <f>VLOOKUP(OrdersTable[[#This Row],[Region]],PeopleTable[#All],2,FALSE)</f>
        <v>Anna Andreadi</v>
      </c>
      <c r="W586" s="4" t="str">
        <f>IFERROR(VLOOKUP(OrdersTable[[#This Row],[Order ID]],ReturnsTable[#All],2,FALSE),"No")</f>
        <v>No</v>
      </c>
      <c r="X586" s="4">
        <f>1/COUNTIF(OrdersTable[Order ID],OrdersTable[[#This Row],[Order ID]])</f>
        <v>0.2</v>
      </c>
      <c r="Y586" s="4">
        <f>1/COUNTIF(OrdersTable[Customer ID],OrdersTable[[#This Row],[Customer ID]])</f>
        <v>6.6666666666666666E-2</v>
      </c>
    </row>
    <row r="587" spans="1:25" x14ac:dyDescent="0.3">
      <c r="A587" s="1">
        <v>586</v>
      </c>
      <c r="B587" t="s">
        <v>6483</v>
      </c>
      <c r="C587" s="7">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4" t="str">
        <f>VLOOKUP(OrdersTable[[#This Row],[Region]],PeopleTable[#All],2,FALSE)</f>
        <v>Anna Andreadi</v>
      </c>
      <c r="W587" s="4" t="str">
        <f>IFERROR(VLOOKUP(OrdersTable[[#This Row],[Order ID]],ReturnsTable[#All],2,FALSE),"No")</f>
        <v>No</v>
      </c>
      <c r="X587" s="4">
        <f>1/COUNTIF(OrdersTable[Order ID],OrdersTable[[#This Row],[Order ID]])</f>
        <v>0.2</v>
      </c>
      <c r="Y587" s="4">
        <f>1/COUNTIF(OrdersTable[Customer ID],OrdersTable[[#This Row],[Customer ID]])</f>
        <v>6.6666666666666666E-2</v>
      </c>
    </row>
    <row r="588" spans="1:25" x14ac:dyDescent="0.3">
      <c r="A588" s="1">
        <v>587</v>
      </c>
      <c r="B588" t="s">
        <v>6484</v>
      </c>
      <c r="C588" s="7">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4" t="str">
        <f>VLOOKUP(OrdersTable[[#This Row],[Region]],PeopleTable[#All],2,FALSE)</f>
        <v>Cassandra Brandow</v>
      </c>
      <c r="W588" s="4" t="str">
        <f>IFERROR(VLOOKUP(OrdersTable[[#This Row],[Order ID]],ReturnsTable[#All],2,FALSE),"No")</f>
        <v>No</v>
      </c>
      <c r="X588" s="4">
        <f>1/COUNTIF(OrdersTable[Order ID],OrdersTable[[#This Row],[Order ID]])</f>
        <v>0.5</v>
      </c>
      <c r="Y588" s="4">
        <f>1/COUNTIF(OrdersTable[Customer ID],OrdersTable[[#This Row],[Customer ID]])</f>
        <v>0.1</v>
      </c>
    </row>
    <row r="589" spans="1:25" x14ac:dyDescent="0.3">
      <c r="A589" s="1">
        <v>588</v>
      </c>
      <c r="B589" t="s">
        <v>6484</v>
      </c>
      <c r="C589" s="7">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4" t="str">
        <f>VLOOKUP(OrdersTable[[#This Row],[Region]],PeopleTable[#All],2,FALSE)</f>
        <v>Cassandra Brandow</v>
      </c>
      <c r="W589" s="4" t="str">
        <f>IFERROR(VLOOKUP(OrdersTable[[#This Row],[Order ID]],ReturnsTable[#All],2,FALSE),"No")</f>
        <v>No</v>
      </c>
      <c r="X589" s="4">
        <f>1/COUNTIF(OrdersTable[Order ID],OrdersTable[[#This Row],[Order ID]])</f>
        <v>0.5</v>
      </c>
      <c r="Y589" s="4">
        <f>1/COUNTIF(OrdersTable[Customer ID],OrdersTable[[#This Row],[Customer ID]])</f>
        <v>0.1</v>
      </c>
    </row>
    <row r="590" spans="1:25" x14ac:dyDescent="0.3">
      <c r="A590" s="1">
        <v>589</v>
      </c>
      <c r="B590" t="s">
        <v>6215</v>
      </c>
      <c r="C590" s="7">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4" t="str">
        <f>VLOOKUP(OrdersTable[[#This Row],[Region]],PeopleTable[#All],2,FALSE)</f>
        <v>Anna Andreadi</v>
      </c>
      <c r="W590" s="4" t="str">
        <f>IFERROR(VLOOKUP(OrdersTable[[#This Row],[Order ID]],ReturnsTable[#All],2,FALSE),"No")</f>
        <v>Yes</v>
      </c>
      <c r="X590" s="4">
        <f>1/COUNTIF(OrdersTable[Order ID],OrdersTable[[#This Row],[Order ID]])</f>
        <v>0.25</v>
      </c>
      <c r="Y590" s="4">
        <f>1/COUNTIF(OrdersTable[Customer ID],OrdersTable[[#This Row],[Customer ID]])</f>
        <v>3.2258064516129031E-2</v>
      </c>
    </row>
    <row r="591" spans="1:25" x14ac:dyDescent="0.3">
      <c r="A591" s="1">
        <v>590</v>
      </c>
      <c r="B591" t="s">
        <v>6215</v>
      </c>
      <c r="C591" s="7">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4" t="str">
        <f>VLOOKUP(OrdersTable[[#This Row],[Region]],PeopleTable[#All],2,FALSE)</f>
        <v>Anna Andreadi</v>
      </c>
      <c r="W591" s="4" t="str">
        <f>IFERROR(VLOOKUP(OrdersTable[[#This Row],[Order ID]],ReturnsTable[#All],2,FALSE),"No")</f>
        <v>Yes</v>
      </c>
      <c r="X591" s="4">
        <f>1/COUNTIF(OrdersTable[Order ID],OrdersTable[[#This Row],[Order ID]])</f>
        <v>0.25</v>
      </c>
      <c r="Y591" s="4">
        <f>1/COUNTIF(OrdersTable[Customer ID],OrdersTable[[#This Row],[Customer ID]])</f>
        <v>3.2258064516129031E-2</v>
      </c>
    </row>
    <row r="592" spans="1:25" x14ac:dyDescent="0.3">
      <c r="A592" s="1">
        <v>591</v>
      </c>
      <c r="B592" t="s">
        <v>6215</v>
      </c>
      <c r="C592" s="7">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4" t="str">
        <f>VLOOKUP(OrdersTable[[#This Row],[Region]],PeopleTable[#All],2,FALSE)</f>
        <v>Anna Andreadi</v>
      </c>
      <c r="W592" s="4" t="str">
        <f>IFERROR(VLOOKUP(OrdersTable[[#This Row],[Order ID]],ReturnsTable[#All],2,FALSE),"No")</f>
        <v>Yes</v>
      </c>
      <c r="X592" s="4">
        <f>1/COUNTIF(OrdersTable[Order ID],OrdersTable[[#This Row],[Order ID]])</f>
        <v>0.25</v>
      </c>
      <c r="Y592" s="4">
        <f>1/COUNTIF(OrdersTable[Customer ID],OrdersTable[[#This Row],[Customer ID]])</f>
        <v>3.2258064516129031E-2</v>
      </c>
    </row>
    <row r="593" spans="1:25" x14ac:dyDescent="0.3">
      <c r="A593" s="1">
        <v>592</v>
      </c>
      <c r="B593" t="s">
        <v>6215</v>
      </c>
      <c r="C593" s="7">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4" t="str">
        <f>VLOOKUP(OrdersTable[[#This Row],[Region]],PeopleTable[#All],2,FALSE)</f>
        <v>Anna Andreadi</v>
      </c>
      <c r="W593" s="4" t="str">
        <f>IFERROR(VLOOKUP(OrdersTable[[#This Row],[Order ID]],ReturnsTable[#All],2,FALSE),"No")</f>
        <v>Yes</v>
      </c>
      <c r="X593" s="4">
        <f>1/COUNTIF(OrdersTable[Order ID],OrdersTable[[#This Row],[Order ID]])</f>
        <v>0.25</v>
      </c>
      <c r="Y593" s="4">
        <f>1/COUNTIF(OrdersTable[Customer ID],OrdersTable[[#This Row],[Customer ID]])</f>
        <v>3.2258064516129031E-2</v>
      </c>
    </row>
    <row r="594" spans="1:25" x14ac:dyDescent="0.3">
      <c r="A594" s="1">
        <v>593</v>
      </c>
      <c r="B594" t="s">
        <v>6485</v>
      </c>
      <c r="C594" s="7">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4" t="str">
        <f>VLOOKUP(OrdersTable[[#This Row],[Region]],PeopleTable[#All],2,FALSE)</f>
        <v>Kelly Williams</v>
      </c>
      <c r="W594" s="4" t="str">
        <f>IFERROR(VLOOKUP(OrdersTable[[#This Row],[Order ID]],ReturnsTable[#All],2,FALSE),"No")</f>
        <v>No</v>
      </c>
      <c r="X594" s="4">
        <f>1/COUNTIF(OrdersTable[Order ID],OrdersTable[[#This Row],[Order ID]])</f>
        <v>0.5</v>
      </c>
      <c r="Y594" s="4">
        <f>1/COUNTIF(OrdersTable[Customer ID],OrdersTable[[#This Row],[Customer ID]])</f>
        <v>0.2</v>
      </c>
    </row>
    <row r="595" spans="1:25" x14ac:dyDescent="0.3">
      <c r="A595" s="1">
        <v>594</v>
      </c>
      <c r="B595" t="s">
        <v>6485</v>
      </c>
      <c r="C595" s="7">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4" t="str">
        <f>VLOOKUP(OrdersTable[[#This Row],[Region]],PeopleTable[#All],2,FALSE)</f>
        <v>Kelly Williams</v>
      </c>
      <c r="W595" s="4" t="str">
        <f>IFERROR(VLOOKUP(OrdersTable[[#This Row],[Order ID]],ReturnsTable[#All],2,FALSE),"No")</f>
        <v>No</v>
      </c>
      <c r="X595" s="4">
        <f>1/COUNTIF(OrdersTable[Order ID],OrdersTable[[#This Row],[Order ID]])</f>
        <v>0.5</v>
      </c>
      <c r="Y595" s="4">
        <f>1/COUNTIF(OrdersTable[Customer ID],OrdersTable[[#This Row],[Customer ID]])</f>
        <v>0.2</v>
      </c>
    </row>
    <row r="596" spans="1:25" x14ac:dyDescent="0.3">
      <c r="A596" s="1">
        <v>595</v>
      </c>
      <c r="B596" t="s">
        <v>6486</v>
      </c>
      <c r="C596" s="7">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4" t="str">
        <f>VLOOKUP(OrdersTable[[#This Row],[Region]],PeopleTable[#All],2,FALSE)</f>
        <v>Anna Andreadi</v>
      </c>
      <c r="W596" s="4" t="str">
        <f>IFERROR(VLOOKUP(OrdersTable[[#This Row],[Order ID]],ReturnsTable[#All],2,FALSE),"No")</f>
        <v>No</v>
      </c>
      <c r="X596" s="4">
        <f>1/COUNTIF(OrdersTable[Order ID],OrdersTable[[#This Row],[Order ID]])</f>
        <v>0.25</v>
      </c>
      <c r="Y596" s="4">
        <f>1/COUNTIF(OrdersTable[Customer ID],OrdersTable[[#This Row],[Customer ID]])</f>
        <v>6.25E-2</v>
      </c>
    </row>
    <row r="597" spans="1:25" x14ac:dyDescent="0.3">
      <c r="A597" s="1">
        <v>596</v>
      </c>
      <c r="B597" t="s">
        <v>6486</v>
      </c>
      <c r="C597" s="7">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4" t="str">
        <f>VLOOKUP(OrdersTable[[#This Row],[Region]],PeopleTable[#All],2,FALSE)</f>
        <v>Anna Andreadi</v>
      </c>
      <c r="W597" s="4" t="str">
        <f>IFERROR(VLOOKUP(OrdersTable[[#This Row],[Order ID]],ReturnsTable[#All],2,FALSE),"No")</f>
        <v>No</v>
      </c>
      <c r="X597" s="4">
        <f>1/COUNTIF(OrdersTable[Order ID],OrdersTable[[#This Row],[Order ID]])</f>
        <v>0.25</v>
      </c>
      <c r="Y597" s="4">
        <f>1/COUNTIF(OrdersTable[Customer ID],OrdersTable[[#This Row],[Customer ID]])</f>
        <v>6.25E-2</v>
      </c>
    </row>
    <row r="598" spans="1:25" x14ac:dyDescent="0.3">
      <c r="A598" s="1">
        <v>597</v>
      </c>
      <c r="B598" t="s">
        <v>6486</v>
      </c>
      <c r="C598" s="7">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4" t="str">
        <f>VLOOKUP(OrdersTable[[#This Row],[Region]],PeopleTable[#All],2,FALSE)</f>
        <v>Anna Andreadi</v>
      </c>
      <c r="W598" s="4" t="str">
        <f>IFERROR(VLOOKUP(OrdersTable[[#This Row],[Order ID]],ReturnsTable[#All],2,FALSE),"No")</f>
        <v>No</v>
      </c>
      <c r="X598" s="4">
        <f>1/COUNTIF(OrdersTable[Order ID],OrdersTable[[#This Row],[Order ID]])</f>
        <v>0.25</v>
      </c>
      <c r="Y598" s="4">
        <f>1/COUNTIF(OrdersTable[Customer ID],OrdersTable[[#This Row],[Customer ID]])</f>
        <v>6.25E-2</v>
      </c>
    </row>
    <row r="599" spans="1:25" x14ac:dyDescent="0.3">
      <c r="A599" s="1">
        <v>598</v>
      </c>
      <c r="B599" t="s">
        <v>6486</v>
      </c>
      <c r="C599" s="7">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4" t="str">
        <f>VLOOKUP(OrdersTable[[#This Row],[Region]],PeopleTable[#All],2,FALSE)</f>
        <v>Anna Andreadi</v>
      </c>
      <c r="W599" s="4" t="str">
        <f>IFERROR(VLOOKUP(OrdersTable[[#This Row],[Order ID]],ReturnsTable[#All],2,FALSE),"No")</f>
        <v>No</v>
      </c>
      <c r="X599" s="4">
        <f>1/COUNTIF(OrdersTable[Order ID],OrdersTable[[#This Row],[Order ID]])</f>
        <v>0.25</v>
      </c>
      <c r="Y599" s="4">
        <f>1/COUNTIF(OrdersTable[Customer ID],OrdersTable[[#This Row],[Customer ID]])</f>
        <v>6.25E-2</v>
      </c>
    </row>
    <row r="600" spans="1:25" x14ac:dyDescent="0.3">
      <c r="A600" s="1">
        <v>599</v>
      </c>
      <c r="B600" t="s">
        <v>6487</v>
      </c>
      <c r="C600" s="7">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4" t="str">
        <f>VLOOKUP(OrdersTable[[#This Row],[Region]],PeopleTable[#All],2,FALSE)</f>
        <v>Chuck Magee</v>
      </c>
      <c r="W600" s="4" t="str">
        <f>IFERROR(VLOOKUP(OrdersTable[[#This Row],[Order ID]],ReturnsTable[#All],2,FALSE),"No")</f>
        <v>No</v>
      </c>
      <c r="X600" s="4">
        <f>1/COUNTIF(OrdersTable[Order ID],OrdersTable[[#This Row],[Order ID]])</f>
        <v>1</v>
      </c>
      <c r="Y600" s="4">
        <f>1/COUNTIF(OrdersTable[Customer ID],OrdersTable[[#This Row],[Customer ID]])</f>
        <v>6.25E-2</v>
      </c>
    </row>
    <row r="601" spans="1:25" x14ac:dyDescent="0.3">
      <c r="A601" s="1">
        <v>600</v>
      </c>
      <c r="B601" t="s">
        <v>6488</v>
      </c>
      <c r="C601" s="7">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4" t="str">
        <f>VLOOKUP(OrdersTable[[#This Row],[Region]],PeopleTable[#All],2,FALSE)</f>
        <v>Chuck Magee</v>
      </c>
      <c r="W601" s="4" t="str">
        <f>IFERROR(VLOOKUP(OrdersTable[[#This Row],[Order ID]],ReturnsTable[#All],2,FALSE),"No")</f>
        <v>No</v>
      </c>
      <c r="X601" s="4">
        <f>1/COUNTIF(OrdersTable[Order ID],OrdersTable[[#This Row],[Order ID]])</f>
        <v>0.33333333333333331</v>
      </c>
      <c r="Y601" s="4">
        <f>1/COUNTIF(OrdersTable[Customer ID],OrdersTable[[#This Row],[Customer ID]])</f>
        <v>3.125E-2</v>
      </c>
    </row>
    <row r="602" spans="1:25" x14ac:dyDescent="0.3">
      <c r="A602" s="1">
        <v>601</v>
      </c>
      <c r="B602" t="s">
        <v>6488</v>
      </c>
      <c r="C602" s="7">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4" t="str">
        <f>VLOOKUP(OrdersTable[[#This Row],[Region]],PeopleTable[#All],2,FALSE)</f>
        <v>Chuck Magee</v>
      </c>
      <c r="W602" s="4" t="str">
        <f>IFERROR(VLOOKUP(OrdersTable[[#This Row],[Order ID]],ReturnsTable[#All],2,FALSE),"No")</f>
        <v>No</v>
      </c>
      <c r="X602" s="4">
        <f>1/COUNTIF(OrdersTable[Order ID],OrdersTable[[#This Row],[Order ID]])</f>
        <v>0.33333333333333331</v>
      </c>
      <c r="Y602" s="4">
        <f>1/COUNTIF(OrdersTable[Customer ID],OrdersTable[[#This Row],[Customer ID]])</f>
        <v>3.125E-2</v>
      </c>
    </row>
    <row r="603" spans="1:25" x14ac:dyDescent="0.3">
      <c r="A603" s="1">
        <v>602</v>
      </c>
      <c r="B603" t="s">
        <v>6488</v>
      </c>
      <c r="C603" s="7">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4" t="str">
        <f>VLOOKUP(OrdersTable[[#This Row],[Region]],PeopleTable[#All],2,FALSE)</f>
        <v>Chuck Magee</v>
      </c>
      <c r="W603" s="4" t="str">
        <f>IFERROR(VLOOKUP(OrdersTable[[#This Row],[Order ID]],ReturnsTable[#All],2,FALSE),"No")</f>
        <v>No</v>
      </c>
      <c r="X603" s="4">
        <f>1/COUNTIF(OrdersTable[Order ID],OrdersTable[[#This Row],[Order ID]])</f>
        <v>0.33333333333333331</v>
      </c>
      <c r="Y603" s="4">
        <f>1/COUNTIF(OrdersTable[Customer ID],OrdersTable[[#This Row],[Customer ID]])</f>
        <v>3.125E-2</v>
      </c>
    </row>
    <row r="604" spans="1:25" x14ac:dyDescent="0.3">
      <c r="A604" s="1">
        <v>603</v>
      </c>
      <c r="B604" t="s">
        <v>6489</v>
      </c>
      <c r="C604" s="7">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4" t="str">
        <f>VLOOKUP(OrdersTable[[#This Row],[Region]],PeopleTable[#All],2,FALSE)</f>
        <v>Cassandra Brandow</v>
      </c>
      <c r="W604" s="4" t="str">
        <f>IFERROR(VLOOKUP(OrdersTable[[#This Row],[Order ID]],ReturnsTable[#All],2,FALSE),"No")</f>
        <v>No</v>
      </c>
      <c r="X604" s="4">
        <f>1/COUNTIF(OrdersTable[Order ID],OrdersTable[[#This Row],[Order ID]])</f>
        <v>0.2</v>
      </c>
      <c r="Y604" s="4">
        <f>1/COUNTIF(OrdersTable[Customer ID],OrdersTable[[#This Row],[Customer ID]])</f>
        <v>7.6923076923076927E-2</v>
      </c>
    </row>
    <row r="605" spans="1:25" x14ac:dyDescent="0.3">
      <c r="A605" s="1">
        <v>604</v>
      </c>
      <c r="B605" t="s">
        <v>6489</v>
      </c>
      <c r="C605" s="7">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4" t="str">
        <f>VLOOKUP(OrdersTable[[#This Row],[Region]],PeopleTable[#All],2,FALSE)</f>
        <v>Cassandra Brandow</v>
      </c>
      <c r="W605" s="4" t="str">
        <f>IFERROR(VLOOKUP(OrdersTable[[#This Row],[Order ID]],ReturnsTable[#All],2,FALSE),"No")</f>
        <v>No</v>
      </c>
      <c r="X605" s="4">
        <f>1/COUNTIF(OrdersTable[Order ID],OrdersTable[[#This Row],[Order ID]])</f>
        <v>0.2</v>
      </c>
      <c r="Y605" s="4">
        <f>1/COUNTIF(OrdersTable[Customer ID],OrdersTable[[#This Row],[Customer ID]])</f>
        <v>7.6923076923076927E-2</v>
      </c>
    </row>
    <row r="606" spans="1:25" x14ac:dyDescent="0.3">
      <c r="A606" s="1">
        <v>605</v>
      </c>
      <c r="B606" t="s">
        <v>6489</v>
      </c>
      <c r="C606" s="7">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4" t="str">
        <f>VLOOKUP(OrdersTable[[#This Row],[Region]],PeopleTable[#All],2,FALSE)</f>
        <v>Cassandra Brandow</v>
      </c>
      <c r="W606" s="4" t="str">
        <f>IFERROR(VLOOKUP(OrdersTable[[#This Row],[Order ID]],ReturnsTable[#All],2,FALSE),"No")</f>
        <v>No</v>
      </c>
      <c r="X606" s="4">
        <f>1/COUNTIF(OrdersTable[Order ID],OrdersTable[[#This Row],[Order ID]])</f>
        <v>0.2</v>
      </c>
      <c r="Y606" s="4">
        <f>1/COUNTIF(OrdersTable[Customer ID],OrdersTable[[#This Row],[Customer ID]])</f>
        <v>7.6923076923076927E-2</v>
      </c>
    </row>
    <row r="607" spans="1:25" x14ac:dyDescent="0.3">
      <c r="A607" s="1">
        <v>606</v>
      </c>
      <c r="B607" t="s">
        <v>6489</v>
      </c>
      <c r="C607" s="7">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4" t="str">
        <f>VLOOKUP(OrdersTable[[#This Row],[Region]],PeopleTable[#All],2,FALSE)</f>
        <v>Cassandra Brandow</v>
      </c>
      <c r="W607" s="4" t="str">
        <f>IFERROR(VLOOKUP(OrdersTable[[#This Row],[Order ID]],ReturnsTable[#All],2,FALSE),"No")</f>
        <v>No</v>
      </c>
      <c r="X607" s="4">
        <f>1/COUNTIF(OrdersTable[Order ID],OrdersTable[[#This Row],[Order ID]])</f>
        <v>0.2</v>
      </c>
      <c r="Y607" s="4">
        <f>1/COUNTIF(OrdersTable[Customer ID],OrdersTable[[#This Row],[Customer ID]])</f>
        <v>7.6923076923076927E-2</v>
      </c>
    </row>
    <row r="608" spans="1:25" x14ac:dyDescent="0.3">
      <c r="A608" s="1">
        <v>607</v>
      </c>
      <c r="B608" t="s">
        <v>6489</v>
      </c>
      <c r="C608" s="7">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4" t="str">
        <f>VLOOKUP(OrdersTable[[#This Row],[Region]],PeopleTable[#All],2,FALSE)</f>
        <v>Cassandra Brandow</v>
      </c>
      <c r="W608" s="4" t="str">
        <f>IFERROR(VLOOKUP(OrdersTable[[#This Row],[Order ID]],ReturnsTable[#All],2,FALSE),"No")</f>
        <v>No</v>
      </c>
      <c r="X608" s="4">
        <f>1/COUNTIF(OrdersTable[Order ID],OrdersTable[[#This Row],[Order ID]])</f>
        <v>0.2</v>
      </c>
      <c r="Y608" s="4">
        <f>1/COUNTIF(OrdersTable[Customer ID],OrdersTable[[#This Row],[Customer ID]])</f>
        <v>7.6923076923076927E-2</v>
      </c>
    </row>
    <row r="609" spans="1:25" x14ac:dyDescent="0.3">
      <c r="A609" s="1">
        <v>608</v>
      </c>
      <c r="B609" t="s">
        <v>6490</v>
      </c>
      <c r="C609" s="7">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4" t="str">
        <f>VLOOKUP(OrdersTable[[#This Row],[Region]],PeopleTable[#All],2,FALSE)</f>
        <v>Chuck Magee</v>
      </c>
      <c r="W609" s="4" t="str">
        <f>IFERROR(VLOOKUP(OrdersTable[[#This Row],[Order ID]],ReturnsTable[#All],2,FALSE),"No")</f>
        <v>No</v>
      </c>
      <c r="X609" s="4">
        <f>1/COUNTIF(OrdersTable[Order ID],OrdersTable[[#This Row],[Order ID]])</f>
        <v>0.33333333333333331</v>
      </c>
      <c r="Y609" s="4">
        <f>1/COUNTIF(OrdersTable[Customer ID],OrdersTable[[#This Row],[Customer ID]])</f>
        <v>0.14285714285714285</v>
      </c>
    </row>
    <row r="610" spans="1:25" x14ac:dyDescent="0.3">
      <c r="A610" s="1">
        <v>609</v>
      </c>
      <c r="B610" t="s">
        <v>6490</v>
      </c>
      <c r="C610" s="7">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4" t="str">
        <f>VLOOKUP(OrdersTable[[#This Row],[Region]],PeopleTable[#All],2,FALSE)</f>
        <v>Chuck Magee</v>
      </c>
      <c r="W610" s="4" t="str">
        <f>IFERROR(VLOOKUP(OrdersTable[[#This Row],[Order ID]],ReturnsTable[#All],2,FALSE),"No")</f>
        <v>No</v>
      </c>
      <c r="X610" s="4">
        <f>1/COUNTIF(OrdersTable[Order ID],OrdersTable[[#This Row],[Order ID]])</f>
        <v>0.33333333333333331</v>
      </c>
      <c r="Y610" s="4">
        <f>1/COUNTIF(OrdersTable[Customer ID],OrdersTable[[#This Row],[Customer ID]])</f>
        <v>0.14285714285714285</v>
      </c>
    </row>
    <row r="611" spans="1:25" x14ac:dyDescent="0.3">
      <c r="A611" s="1">
        <v>610</v>
      </c>
      <c r="B611" t="s">
        <v>6490</v>
      </c>
      <c r="C611" s="7">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4" t="str">
        <f>VLOOKUP(OrdersTable[[#This Row],[Region]],PeopleTable[#All],2,FALSE)</f>
        <v>Chuck Magee</v>
      </c>
      <c r="W611" s="4" t="str">
        <f>IFERROR(VLOOKUP(OrdersTable[[#This Row],[Order ID]],ReturnsTable[#All],2,FALSE),"No")</f>
        <v>No</v>
      </c>
      <c r="X611" s="4">
        <f>1/COUNTIF(OrdersTable[Order ID],OrdersTable[[#This Row],[Order ID]])</f>
        <v>0.33333333333333331</v>
      </c>
      <c r="Y611" s="4">
        <f>1/COUNTIF(OrdersTable[Customer ID],OrdersTable[[#This Row],[Customer ID]])</f>
        <v>0.14285714285714285</v>
      </c>
    </row>
    <row r="612" spans="1:25" x14ac:dyDescent="0.3">
      <c r="A612" s="1">
        <v>611</v>
      </c>
      <c r="B612" t="s">
        <v>6491</v>
      </c>
      <c r="C612" s="7">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4" t="str">
        <f>VLOOKUP(OrdersTable[[#This Row],[Region]],PeopleTable[#All],2,FALSE)</f>
        <v>Kelly Williams</v>
      </c>
      <c r="W612" s="4" t="str">
        <f>IFERROR(VLOOKUP(OrdersTable[[#This Row],[Order ID]],ReturnsTable[#All],2,FALSE),"No")</f>
        <v>No</v>
      </c>
      <c r="X612" s="4">
        <f>1/COUNTIF(OrdersTable[Order ID],OrdersTable[[#This Row],[Order ID]])</f>
        <v>0.5</v>
      </c>
      <c r="Y612" s="4">
        <f>1/COUNTIF(OrdersTable[Customer ID],OrdersTable[[#This Row],[Customer ID]])</f>
        <v>5.8823529411764705E-2</v>
      </c>
    </row>
    <row r="613" spans="1:25" x14ac:dyDescent="0.3">
      <c r="A613" s="1">
        <v>612</v>
      </c>
      <c r="B613" t="s">
        <v>6491</v>
      </c>
      <c r="C613" s="7">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4" t="str">
        <f>VLOOKUP(OrdersTable[[#This Row],[Region]],PeopleTable[#All],2,FALSE)</f>
        <v>Kelly Williams</v>
      </c>
      <c r="W613" s="4" t="str">
        <f>IFERROR(VLOOKUP(OrdersTable[[#This Row],[Order ID]],ReturnsTable[#All],2,FALSE),"No")</f>
        <v>No</v>
      </c>
      <c r="X613" s="4">
        <f>1/COUNTIF(OrdersTable[Order ID],OrdersTable[[#This Row],[Order ID]])</f>
        <v>0.5</v>
      </c>
      <c r="Y613" s="4">
        <f>1/COUNTIF(OrdersTable[Customer ID],OrdersTable[[#This Row],[Customer ID]])</f>
        <v>5.8823529411764705E-2</v>
      </c>
    </row>
    <row r="614" spans="1:25" x14ac:dyDescent="0.3">
      <c r="A614" s="1">
        <v>613</v>
      </c>
      <c r="B614" t="s">
        <v>6492</v>
      </c>
      <c r="C614" s="7">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4" t="str">
        <f>VLOOKUP(OrdersTable[[#This Row],[Region]],PeopleTable[#All],2,FALSE)</f>
        <v>Chuck Magee</v>
      </c>
      <c r="W614" s="4" t="str">
        <f>IFERROR(VLOOKUP(OrdersTable[[#This Row],[Order ID]],ReturnsTable[#All],2,FALSE),"No")</f>
        <v>No</v>
      </c>
      <c r="X614" s="4">
        <f>1/COUNTIF(OrdersTable[Order ID],OrdersTable[[#This Row],[Order ID]])</f>
        <v>0.5</v>
      </c>
      <c r="Y614" s="4">
        <f>1/COUNTIF(OrdersTable[Customer ID],OrdersTable[[#This Row],[Customer ID]])</f>
        <v>0.16666666666666666</v>
      </c>
    </row>
    <row r="615" spans="1:25" x14ac:dyDescent="0.3">
      <c r="A615" s="1">
        <v>614</v>
      </c>
      <c r="B615" t="s">
        <v>6492</v>
      </c>
      <c r="C615" s="7">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4" t="str">
        <f>VLOOKUP(OrdersTable[[#This Row],[Region]],PeopleTable[#All],2,FALSE)</f>
        <v>Chuck Magee</v>
      </c>
      <c r="W615" s="4" t="str">
        <f>IFERROR(VLOOKUP(OrdersTable[[#This Row],[Order ID]],ReturnsTable[#All],2,FALSE),"No")</f>
        <v>No</v>
      </c>
      <c r="X615" s="4">
        <f>1/COUNTIF(OrdersTable[Order ID],OrdersTable[[#This Row],[Order ID]])</f>
        <v>0.5</v>
      </c>
      <c r="Y615" s="4">
        <f>1/COUNTIF(OrdersTable[Customer ID],OrdersTable[[#This Row],[Customer ID]])</f>
        <v>0.16666666666666666</v>
      </c>
    </row>
    <row r="616" spans="1:25" x14ac:dyDescent="0.3">
      <c r="A616" s="1">
        <v>615</v>
      </c>
      <c r="B616" t="s">
        <v>6493</v>
      </c>
      <c r="C616" s="7">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4" t="str">
        <f>VLOOKUP(OrdersTable[[#This Row],[Region]],PeopleTable[#All],2,FALSE)</f>
        <v>Chuck Magee</v>
      </c>
      <c r="W616" s="4" t="str">
        <f>IFERROR(VLOOKUP(OrdersTable[[#This Row],[Order ID]],ReturnsTable[#All],2,FALSE),"No")</f>
        <v>No</v>
      </c>
      <c r="X616" s="4">
        <f>1/COUNTIF(OrdersTable[Order ID],OrdersTable[[#This Row],[Order ID]])</f>
        <v>0.5</v>
      </c>
      <c r="Y616" s="4">
        <f>1/COUNTIF(OrdersTable[Customer ID],OrdersTable[[#This Row],[Customer ID]])</f>
        <v>0.04</v>
      </c>
    </row>
    <row r="617" spans="1:25" x14ac:dyDescent="0.3">
      <c r="A617" s="1">
        <v>616</v>
      </c>
      <c r="B617" t="s">
        <v>6493</v>
      </c>
      <c r="C617" s="7">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4" t="str">
        <f>VLOOKUP(OrdersTable[[#This Row],[Region]],PeopleTable[#All],2,FALSE)</f>
        <v>Chuck Magee</v>
      </c>
      <c r="W617" s="4" t="str">
        <f>IFERROR(VLOOKUP(OrdersTable[[#This Row],[Order ID]],ReturnsTable[#All],2,FALSE),"No")</f>
        <v>No</v>
      </c>
      <c r="X617" s="4">
        <f>1/COUNTIF(OrdersTable[Order ID],OrdersTable[[#This Row],[Order ID]])</f>
        <v>0.5</v>
      </c>
      <c r="Y617" s="4">
        <f>1/COUNTIF(OrdersTable[Customer ID],OrdersTable[[#This Row],[Customer ID]])</f>
        <v>0.04</v>
      </c>
    </row>
    <row r="618" spans="1:25" x14ac:dyDescent="0.3">
      <c r="A618" s="1">
        <v>617</v>
      </c>
      <c r="B618" t="s">
        <v>6494</v>
      </c>
      <c r="C618" s="7">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4" t="str">
        <f>VLOOKUP(OrdersTable[[#This Row],[Region]],PeopleTable[#All],2,FALSE)</f>
        <v>Chuck Magee</v>
      </c>
      <c r="W618" s="4" t="str">
        <f>IFERROR(VLOOKUP(OrdersTable[[#This Row],[Order ID]],ReturnsTable[#All],2,FALSE),"No")</f>
        <v>No</v>
      </c>
      <c r="X618" s="4">
        <f>1/COUNTIF(OrdersTable[Order ID],OrdersTable[[#This Row],[Order ID]])</f>
        <v>0.2</v>
      </c>
      <c r="Y618" s="4">
        <f>1/COUNTIF(OrdersTable[Customer ID],OrdersTable[[#This Row],[Customer ID]])</f>
        <v>6.25E-2</v>
      </c>
    </row>
    <row r="619" spans="1:25" x14ac:dyDescent="0.3">
      <c r="A619" s="1">
        <v>618</v>
      </c>
      <c r="B619" t="s">
        <v>6494</v>
      </c>
      <c r="C619" s="7">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4" t="str">
        <f>VLOOKUP(OrdersTable[[#This Row],[Region]],PeopleTable[#All],2,FALSE)</f>
        <v>Chuck Magee</v>
      </c>
      <c r="W619" s="4" t="str">
        <f>IFERROR(VLOOKUP(OrdersTable[[#This Row],[Order ID]],ReturnsTable[#All],2,FALSE),"No")</f>
        <v>No</v>
      </c>
      <c r="X619" s="4">
        <f>1/COUNTIF(OrdersTable[Order ID],OrdersTable[[#This Row],[Order ID]])</f>
        <v>0.2</v>
      </c>
      <c r="Y619" s="4">
        <f>1/COUNTIF(OrdersTable[Customer ID],OrdersTable[[#This Row],[Customer ID]])</f>
        <v>6.25E-2</v>
      </c>
    </row>
    <row r="620" spans="1:25" x14ac:dyDescent="0.3">
      <c r="A620" s="1">
        <v>619</v>
      </c>
      <c r="B620" t="s">
        <v>6494</v>
      </c>
      <c r="C620" s="7">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4" t="str">
        <f>VLOOKUP(OrdersTable[[#This Row],[Region]],PeopleTable[#All],2,FALSE)</f>
        <v>Chuck Magee</v>
      </c>
      <c r="W620" s="4" t="str">
        <f>IFERROR(VLOOKUP(OrdersTable[[#This Row],[Order ID]],ReturnsTable[#All],2,FALSE),"No")</f>
        <v>No</v>
      </c>
      <c r="X620" s="4">
        <f>1/COUNTIF(OrdersTable[Order ID],OrdersTable[[#This Row],[Order ID]])</f>
        <v>0.2</v>
      </c>
      <c r="Y620" s="4">
        <f>1/COUNTIF(OrdersTable[Customer ID],OrdersTable[[#This Row],[Customer ID]])</f>
        <v>6.25E-2</v>
      </c>
    </row>
    <row r="621" spans="1:25" x14ac:dyDescent="0.3">
      <c r="A621" s="1">
        <v>620</v>
      </c>
      <c r="B621" t="s">
        <v>6494</v>
      </c>
      <c r="C621" s="7">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4" t="str">
        <f>VLOOKUP(OrdersTable[[#This Row],[Region]],PeopleTable[#All],2,FALSE)</f>
        <v>Chuck Magee</v>
      </c>
      <c r="W621" s="4" t="str">
        <f>IFERROR(VLOOKUP(OrdersTable[[#This Row],[Order ID]],ReturnsTable[#All],2,FALSE),"No")</f>
        <v>No</v>
      </c>
      <c r="X621" s="4">
        <f>1/COUNTIF(OrdersTable[Order ID],OrdersTable[[#This Row],[Order ID]])</f>
        <v>0.2</v>
      </c>
      <c r="Y621" s="4">
        <f>1/COUNTIF(OrdersTable[Customer ID],OrdersTable[[#This Row],[Customer ID]])</f>
        <v>6.25E-2</v>
      </c>
    </row>
    <row r="622" spans="1:25" x14ac:dyDescent="0.3">
      <c r="A622" s="1">
        <v>621</v>
      </c>
      <c r="B622" t="s">
        <v>6494</v>
      </c>
      <c r="C622" s="7">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4" t="str">
        <f>VLOOKUP(OrdersTable[[#This Row],[Region]],PeopleTable[#All],2,FALSE)</f>
        <v>Chuck Magee</v>
      </c>
      <c r="W622" s="4" t="str">
        <f>IFERROR(VLOOKUP(OrdersTable[[#This Row],[Order ID]],ReturnsTable[#All],2,FALSE),"No")</f>
        <v>No</v>
      </c>
      <c r="X622" s="4">
        <f>1/COUNTIF(OrdersTable[Order ID],OrdersTable[[#This Row],[Order ID]])</f>
        <v>0.2</v>
      </c>
      <c r="Y622" s="4">
        <f>1/COUNTIF(OrdersTable[Customer ID],OrdersTable[[#This Row],[Customer ID]])</f>
        <v>6.25E-2</v>
      </c>
    </row>
    <row r="623" spans="1:25" x14ac:dyDescent="0.3">
      <c r="A623" s="1">
        <v>622</v>
      </c>
      <c r="B623" t="s">
        <v>6495</v>
      </c>
      <c r="C623" s="7">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4" t="str">
        <f>VLOOKUP(OrdersTable[[#This Row],[Region]],PeopleTable[#All],2,FALSE)</f>
        <v>Kelly Williams</v>
      </c>
      <c r="W623" s="4" t="str">
        <f>IFERROR(VLOOKUP(OrdersTable[[#This Row],[Order ID]],ReturnsTable[#All],2,FALSE),"No")</f>
        <v>No</v>
      </c>
      <c r="X623" s="4">
        <f>1/COUNTIF(OrdersTable[Order ID],OrdersTable[[#This Row],[Order ID]])</f>
        <v>1</v>
      </c>
      <c r="Y623" s="4">
        <f>1/COUNTIF(OrdersTable[Customer ID],OrdersTable[[#This Row],[Customer ID]])</f>
        <v>5.8823529411764705E-2</v>
      </c>
    </row>
    <row r="624" spans="1:25" x14ac:dyDescent="0.3">
      <c r="A624" s="1">
        <v>623</v>
      </c>
      <c r="B624" t="s">
        <v>6496</v>
      </c>
      <c r="C624" s="7">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4" t="str">
        <f>VLOOKUP(OrdersTable[[#This Row],[Region]],PeopleTable[#All],2,FALSE)</f>
        <v>Kelly Williams</v>
      </c>
      <c r="W624" s="4" t="str">
        <f>IFERROR(VLOOKUP(OrdersTable[[#This Row],[Order ID]],ReturnsTable[#All],2,FALSE),"No")</f>
        <v>No</v>
      </c>
      <c r="X624" s="4">
        <f>1/COUNTIF(OrdersTable[Order ID],OrdersTable[[#This Row],[Order ID]])</f>
        <v>0.25</v>
      </c>
      <c r="Y624" s="4">
        <f>1/COUNTIF(OrdersTable[Customer ID],OrdersTable[[#This Row],[Customer ID]])</f>
        <v>5.8823529411764705E-2</v>
      </c>
    </row>
    <row r="625" spans="1:25" x14ac:dyDescent="0.3">
      <c r="A625" s="1">
        <v>624</v>
      </c>
      <c r="B625" t="s">
        <v>6496</v>
      </c>
      <c r="C625" s="7">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4" t="str">
        <f>VLOOKUP(OrdersTable[[#This Row],[Region]],PeopleTable[#All],2,FALSE)</f>
        <v>Kelly Williams</v>
      </c>
      <c r="W625" s="4" t="str">
        <f>IFERROR(VLOOKUP(OrdersTable[[#This Row],[Order ID]],ReturnsTable[#All],2,FALSE),"No")</f>
        <v>No</v>
      </c>
      <c r="X625" s="4">
        <f>1/COUNTIF(OrdersTable[Order ID],OrdersTable[[#This Row],[Order ID]])</f>
        <v>0.25</v>
      </c>
      <c r="Y625" s="4">
        <f>1/COUNTIF(OrdersTable[Customer ID],OrdersTable[[#This Row],[Customer ID]])</f>
        <v>5.8823529411764705E-2</v>
      </c>
    </row>
    <row r="626" spans="1:25" x14ac:dyDescent="0.3">
      <c r="A626" s="1">
        <v>625</v>
      </c>
      <c r="B626" t="s">
        <v>6496</v>
      </c>
      <c r="C626" s="7">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4" t="str">
        <f>VLOOKUP(OrdersTable[[#This Row],[Region]],PeopleTable[#All],2,FALSE)</f>
        <v>Kelly Williams</v>
      </c>
      <c r="W626" s="4" t="str">
        <f>IFERROR(VLOOKUP(OrdersTable[[#This Row],[Order ID]],ReturnsTable[#All],2,FALSE),"No")</f>
        <v>No</v>
      </c>
      <c r="X626" s="4">
        <f>1/COUNTIF(OrdersTable[Order ID],OrdersTable[[#This Row],[Order ID]])</f>
        <v>0.25</v>
      </c>
      <c r="Y626" s="4">
        <f>1/COUNTIF(OrdersTable[Customer ID],OrdersTable[[#This Row],[Customer ID]])</f>
        <v>5.8823529411764705E-2</v>
      </c>
    </row>
    <row r="627" spans="1:25" x14ac:dyDescent="0.3">
      <c r="A627" s="1">
        <v>626</v>
      </c>
      <c r="B627" t="s">
        <v>6496</v>
      </c>
      <c r="C627" s="7">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4" t="str">
        <f>VLOOKUP(OrdersTable[[#This Row],[Region]],PeopleTable[#All],2,FALSE)</f>
        <v>Kelly Williams</v>
      </c>
      <c r="W627" s="4" t="str">
        <f>IFERROR(VLOOKUP(OrdersTable[[#This Row],[Order ID]],ReturnsTable[#All],2,FALSE),"No")</f>
        <v>No</v>
      </c>
      <c r="X627" s="4">
        <f>1/COUNTIF(OrdersTable[Order ID],OrdersTable[[#This Row],[Order ID]])</f>
        <v>0.25</v>
      </c>
      <c r="Y627" s="4">
        <f>1/COUNTIF(OrdersTable[Customer ID],OrdersTable[[#This Row],[Customer ID]])</f>
        <v>5.8823529411764705E-2</v>
      </c>
    </row>
    <row r="628" spans="1:25" x14ac:dyDescent="0.3">
      <c r="A628" s="1">
        <v>627</v>
      </c>
      <c r="B628" t="s">
        <v>6497</v>
      </c>
      <c r="C628" s="7">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4" t="str">
        <f>VLOOKUP(OrdersTable[[#This Row],[Region]],PeopleTable[#All],2,FALSE)</f>
        <v>Chuck Magee</v>
      </c>
      <c r="W628" s="4" t="str">
        <f>IFERROR(VLOOKUP(OrdersTable[[#This Row],[Order ID]],ReturnsTable[#All],2,FALSE),"No")</f>
        <v>No</v>
      </c>
      <c r="X628" s="4">
        <f>1/COUNTIF(OrdersTable[Order ID],OrdersTable[[#This Row],[Order ID]])</f>
        <v>1</v>
      </c>
      <c r="Y628" s="4">
        <f>1/COUNTIF(OrdersTable[Customer ID],OrdersTable[[#This Row],[Customer ID]])</f>
        <v>9.0909090909090912E-2</v>
      </c>
    </row>
    <row r="629" spans="1:25" x14ac:dyDescent="0.3">
      <c r="A629" s="1">
        <v>628</v>
      </c>
      <c r="B629" t="s">
        <v>6498</v>
      </c>
      <c r="C629" s="7">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4" t="str">
        <f>VLOOKUP(OrdersTable[[#This Row],[Region]],PeopleTable[#All],2,FALSE)</f>
        <v>Anna Andreadi</v>
      </c>
      <c r="W629" s="4" t="str">
        <f>IFERROR(VLOOKUP(OrdersTable[[#This Row],[Order ID]],ReturnsTable[#All],2,FALSE),"No")</f>
        <v>No</v>
      </c>
      <c r="X629" s="4">
        <f>1/COUNTIF(OrdersTable[Order ID],OrdersTable[[#This Row],[Order ID]])</f>
        <v>1</v>
      </c>
      <c r="Y629" s="4">
        <f>1/COUNTIF(OrdersTable[Customer ID],OrdersTable[[#This Row],[Customer ID]])</f>
        <v>6.25E-2</v>
      </c>
    </row>
    <row r="630" spans="1:25" x14ac:dyDescent="0.3">
      <c r="A630" s="1">
        <v>629</v>
      </c>
      <c r="B630" t="s">
        <v>6499</v>
      </c>
      <c r="C630" s="7">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4" t="str">
        <f>VLOOKUP(OrdersTable[[#This Row],[Region]],PeopleTable[#All],2,FALSE)</f>
        <v>Anna Andreadi</v>
      </c>
      <c r="W630" s="4" t="str">
        <f>IFERROR(VLOOKUP(OrdersTable[[#This Row],[Order ID]],ReturnsTable[#All],2,FALSE),"No")</f>
        <v>No</v>
      </c>
      <c r="X630" s="4">
        <f>1/COUNTIF(OrdersTable[Order ID],OrdersTable[[#This Row],[Order ID]])</f>
        <v>0.5</v>
      </c>
      <c r="Y630" s="4">
        <f>1/COUNTIF(OrdersTable[Customer ID],OrdersTable[[#This Row],[Customer ID]])</f>
        <v>5.2631578947368418E-2</v>
      </c>
    </row>
    <row r="631" spans="1:25" x14ac:dyDescent="0.3">
      <c r="A631" s="1">
        <v>630</v>
      </c>
      <c r="B631" t="s">
        <v>6499</v>
      </c>
      <c r="C631" s="7">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4" t="str">
        <f>VLOOKUP(OrdersTable[[#This Row],[Region]],PeopleTable[#All],2,FALSE)</f>
        <v>Anna Andreadi</v>
      </c>
      <c r="W631" s="4" t="str">
        <f>IFERROR(VLOOKUP(OrdersTable[[#This Row],[Order ID]],ReturnsTable[#All],2,FALSE),"No")</f>
        <v>No</v>
      </c>
      <c r="X631" s="4">
        <f>1/COUNTIF(OrdersTable[Order ID],OrdersTable[[#This Row],[Order ID]])</f>
        <v>0.5</v>
      </c>
      <c r="Y631" s="4">
        <f>1/COUNTIF(OrdersTable[Customer ID],OrdersTable[[#This Row],[Customer ID]])</f>
        <v>5.2631578947368418E-2</v>
      </c>
    </row>
    <row r="632" spans="1:25" x14ac:dyDescent="0.3">
      <c r="A632" s="1">
        <v>631</v>
      </c>
      <c r="B632" t="s">
        <v>6209</v>
      </c>
      <c r="C632" s="7">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4" t="str">
        <f>VLOOKUP(OrdersTable[[#This Row],[Region]],PeopleTable[#All],2,FALSE)</f>
        <v>Anna Andreadi</v>
      </c>
      <c r="W632" s="4" t="str">
        <f>IFERROR(VLOOKUP(OrdersTable[[#This Row],[Order ID]],ReturnsTable[#All],2,FALSE),"No")</f>
        <v>Yes</v>
      </c>
      <c r="X632" s="4">
        <f>1/COUNTIF(OrdersTable[Order ID],OrdersTable[[#This Row],[Order ID]])</f>
        <v>0.33333333333333331</v>
      </c>
      <c r="Y632" s="4">
        <f>1/COUNTIF(OrdersTable[Customer ID],OrdersTable[[#This Row],[Customer ID]])</f>
        <v>7.1428571428571425E-2</v>
      </c>
    </row>
    <row r="633" spans="1:25" x14ac:dyDescent="0.3">
      <c r="A633" s="1">
        <v>632</v>
      </c>
      <c r="B633" t="s">
        <v>6209</v>
      </c>
      <c r="C633" s="7">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4" t="str">
        <f>VLOOKUP(OrdersTable[[#This Row],[Region]],PeopleTable[#All],2,FALSE)</f>
        <v>Anna Andreadi</v>
      </c>
      <c r="W633" s="4" t="str">
        <f>IFERROR(VLOOKUP(OrdersTable[[#This Row],[Order ID]],ReturnsTable[#All],2,FALSE),"No")</f>
        <v>Yes</v>
      </c>
      <c r="X633" s="4">
        <f>1/COUNTIF(OrdersTable[Order ID],OrdersTable[[#This Row],[Order ID]])</f>
        <v>0.33333333333333331</v>
      </c>
      <c r="Y633" s="4">
        <f>1/COUNTIF(OrdersTable[Customer ID],OrdersTable[[#This Row],[Customer ID]])</f>
        <v>7.1428571428571425E-2</v>
      </c>
    </row>
    <row r="634" spans="1:25" x14ac:dyDescent="0.3">
      <c r="A634" s="1">
        <v>633</v>
      </c>
      <c r="B634" t="s">
        <v>6209</v>
      </c>
      <c r="C634" s="7">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4" t="str">
        <f>VLOOKUP(OrdersTable[[#This Row],[Region]],PeopleTable[#All],2,FALSE)</f>
        <v>Anna Andreadi</v>
      </c>
      <c r="W634" s="4" t="str">
        <f>IFERROR(VLOOKUP(OrdersTable[[#This Row],[Order ID]],ReturnsTable[#All],2,FALSE),"No")</f>
        <v>Yes</v>
      </c>
      <c r="X634" s="4">
        <f>1/COUNTIF(OrdersTable[Order ID],OrdersTable[[#This Row],[Order ID]])</f>
        <v>0.33333333333333331</v>
      </c>
      <c r="Y634" s="4">
        <f>1/COUNTIF(OrdersTable[Customer ID],OrdersTable[[#This Row],[Customer ID]])</f>
        <v>7.1428571428571425E-2</v>
      </c>
    </row>
    <row r="635" spans="1:25" x14ac:dyDescent="0.3">
      <c r="A635" s="1">
        <v>634</v>
      </c>
      <c r="B635" t="s">
        <v>6500</v>
      </c>
      <c r="C635" s="7">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4" t="str">
        <f>VLOOKUP(OrdersTable[[#This Row],[Region]],PeopleTable[#All],2,FALSE)</f>
        <v>Cassandra Brandow</v>
      </c>
      <c r="W635" s="4" t="str">
        <f>IFERROR(VLOOKUP(OrdersTable[[#This Row],[Order ID]],ReturnsTable[#All],2,FALSE),"No")</f>
        <v>No</v>
      </c>
      <c r="X635" s="4">
        <f>1/COUNTIF(OrdersTable[Order ID],OrdersTable[[#This Row],[Order ID]])</f>
        <v>0.5</v>
      </c>
      <c r="Y635" s="4">
        <f>1/COUNTIF(OrdersTable[Customer ID],OrdersTable[[#This Row],[Customer ID]])</f>
        <v>0.05</v>
      </c>
    </row>
    <row r="636" spans="1:25" x14ac:dyDescent="0.3">
      <c r="A636" s="1">
        <v>635</v>
      </c>
      <c r="B636" t="s">
        <v>6500</v>
      </c>
      <c r="C636" s="7">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4" t="str">
        <f>VLOOKUP(OrdersTable[[#This Row],[Region]],PeopleTable[#All],2,FALSE)</f>
        <v>Cassandra Brandow</v>
      </c>
      <c r="W636" s="4" t="str">
        <f>IFERROR(VLOOKUP(OrdersTable[[#This Row],[Order ID]],ReturnsTable[#All],2,FALSE),"No")</f>
        <v>No</v>
      </c>
      <c r="X636" s="4">
        <f>1/COUNTIF(OrdersTable[Order ID],OrdersTable[[#This Row],[Order ID]])</f>
        <v>0.5</v>
      </c>
      <c r="Y636" s="4">
        <f>1/COUNTIF(OrdersTable[Customer ID],OrdersTable[[#This Row],[Customer ID]])</f>
        <v>0.05</v>
      </c>
    </row>
    <row r="637" spans="1:25" x14ac:dyDescent="0.3">
      <c r="A637" s="1">
        <v>636</v>
      </c>
      <c r="B637" t="s">
        <v>6501</v>
      </c>
      <c r="C637" s="7">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4" t="str">
        <f>VLOOKUP(OrdersTable[[#This Row],[Region]],PeopleTable[#All],2,FALSE)</f>
        <v>Cassandra Brandow</v>
      </c>
      <c r="W637" s="4" t="str">
        <f>IFERROR(VLOOKUP(OrdersTable[[#This Row],[Order ID]],ReturnsTable[#All],2,FALSE),"No")</f>
        <v>No</v>
      </c>
      <c r="X637" s="4">
        <f>1/COUNTIF(OrdersTable[Order ID],OrdersTable[[#This Row],[Order ID]])</f>
        <v>1</v>
      </c>
      <c r="Y637" s="4">
        <f>1/COUNTIF(OrdersTable[Customer ID],OrdersTable[[#This Row],[Customer ID]])</f>
        <v>0.2</v>
      </c>
    </row>
    <row r="638" spans="1:25" x14ac:dyDescent="0.3">
      <c r="A638" s="1">
        <v>637</v>
      </c>
      <c r="B638" t="s">
        <v>6502</v>
      </c>
      <c r="C638" s="7">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4" t="str">
        <f>VLOOKUP(OrdersTable[[#This Row],[Region]],PeopleTable[#All],2,FALSE)</f>
        <v>Anna Andreadi</v>
      </c>
      <c r="W638" s="4" t="str">
        <f>IFERROR(VLOOKUP(OrdersTable[[#This Row],[Order ID]],ReturnsTable[#All],2,FALSE),"No")</f>
        <v>No</v>
      </c>
      <c r="X638" s="4">
        <f>1/COUNTIF(OrdersTable[Order ID],OrdersTable[[#This Row],[Order ID]])</f>
        <v>0.5</v>
      </c>
      <c r="Y638" s="4">
        <f>1/COUNTIF(OrdersTable[Customer ID],OrdersTable[[#This Row],[Customer ID]])</f>
        <v>7.6923076923076927E-2</v>
      </c>
    </row>
    <row r="639" spans="1:25" x14ac:dyDescent="0.3">
      <c r="A639" s="1">
        <v>638</v>
      </c>
      <c r="B639" t="s">
        <v>6502</v>
      </c>
      <c r="C639" s="7">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4" t="str">
        <f>VLOOKUP(OrdersTable[[#This Row],[Region]],PeopleTable[#All],2,FALSE)</f>
        <v>Anna Andreadi</v>
      </c>
      <c r="W639" s="4" t="str">
        <f>IFERROR(VLOOKUP(OrdersTable[[#This Row],[Order ID]],ReturnsTable[#All],2,FALSE),"No")</f>
        <v>No</v>
      </c>
      <c r="X639" s="4">
        <f>1/COUNTIF(OrdersTable[Order ID],OrdersTable[[#This Row],[Order ID]])</f>
        <v>0.5</v>
      </c>
      <c r="Y639" s="4">
        <f>1/COUNTIF(OrdersTable[Customer ID],OrdersTable[[#This Row],[Customer ID]])</f>
        <v>7.6923076923076927E-2</v>
      </c>
    </row>
    <row r="640" spans="1:25" x14ac:dyDescent="0.3">
      <c r="A640" s="1">
        <v>639</v>
      </c>
      <c r="B640" t="s">
        <v>6046</v>
      </c>
      <c r="C640" s="7">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4" t="str">
        <f>VLOOKUP(OrdersTable[[#This Row],[Region]],PeopleTable[#All],2,FALSE)</f>
        <v>Anna Andreadi</v>
      </c>
      <c r="W640" s="4" t="str">
        <f>IFERROR(VLOOKUP(OrdersTable[[#This Row],[Order ID]],ReturnsTable[#All],2,FALSE),"No")</f>
        <v>Yes</v>
      </c>
      <c r="X640" s="4">
        <f>1/COUNTIF(OrdersTable[Order ID],OrdersTable[[#This Row],[Order ID]])</f>
        <v>0.5</v>
      </c>
      <c r="Y640" s="4">
        <f>1/COUNTIF(OrdersTable[Customer ID],OrdersTable[[#This Row],[Customer ID]])</f>
        <v>4.3478260869565216E-2</v>
      </c>
    </row>
    <row r="641" spans="1:25" x14ac:dyDescent="0.3">
      <c r="A641" s="1">
        <v>640</v>
      </c>
      <c r="B641" t="s">
        <v>6046</v>
      </c>
      <c r="C641" s="7">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4" t="str">
        <f>VLOOKUP(OrdersTable[[#This Row],[Region]],PeopleTable[#All],2,FALSE)</f>
        <v>Anna Andreadi</v>
      </c>
      <c r="W641" s="4" t="str">
        <f>IFERROR(VLOOKUP(OrdersTable[[#This Row],[Order ID]],ReturnsTable[#All],2,FALSE),"No")</f>
        <v>Yes</v>
      </c>
      <c r="X641" s="4">
        <f>1/COUNTIF(OrdersTable[Order ID],OrdersTable[[#This Row],[Order ID]])</f>
        <v>0.5</v>
      </c>
      <c r="Y641" s="4">
        <f>1/COUNTIF(OrdersTable[Customer ID],OrdersTable[[#This Row],[Customer ID]])</f>
        <v>4.3478260869565216E-2</v>
      </c>
    </row>
    <row r="642" spans="1:25" x14ac:dyDescent="0.3">
      <c r="A642" s="1">
        <v>641</v>
      </c>
      <c r="B642" t="s">
        <v>6503</v>
      </c>
      <c r="C642" s="7">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4" t="str">
        <f>VLOOKUP(OrdersTable[[#This Row],[Region]],PeopleTable[#All],2,FALSE)</f>
        <v>Kelly Williams</v>
      </c>
      <c r="W642" s="4" t="str">
        <f>IFERROR(VLOOKUP(OrdersTable[[#This Row],[Order ID]],ReturnsTable[#All],2,FALSE),"No")</f>
        <v>No</v>
      </c>
      <c r="X642" s="4">
        <f>1/COUNTIF(OrdersTable[Order ID],OrdersTable[[#This Row],[Order ID]])</f>
        <v>1</v>
      </c>
      <c r="Y642" s="4">
        <f>1/COUNTIF(OrdersTable[Customer ID],OrdersTable[[#This Row],[Customer ID]])</f>
        <v>5.8823529411764705E-2</v>
      </c>
    </row>
    <row r="643" spans="1:25" x14ac:dyDescent="0.3">
      <c r="A643" s="1">
        <v>642</v>
      </c>
      <c r="B643" t="s">
        <v>6504</v>
      </c>
      <c r="C643" s="7">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4" t="str">
        <f>VLOOKUP(OrdersTable[[#This Row],[Region]],PeopleTable[#All],2,FALSE)</f>
        <v>Anna Andreadi</v>
      </c>
      <c r="W643" s="4" t="str">
        <f>IFERROR(VLOOKUP(OrdersTable[[#This Row],[Order ID]],ReturnsTable[#All],2,FALSE),"No")</f>
        <v>No</v>
      </c>
      <c r="X643" s="4">
        <f>1/COUNTIF(OrdersTable[Order ID],OrdersTable[[#This Row],[Order ID]])</f>
        <v>0.5</v>
      </c>
      <c r="Y643" s="4">
        <f>1/COUNTIF(OrdersTable[Customer ID],OrdersTable[[#This Row],[Customer ID]])</f>
        <v>2.9411764705882353E-2</v>
      </c>
    </row>
    <row r="644" spans="1:25" x14ac:dyDescent="0.3">
      <c r="A644" s="1">
        <v>643</v>
      </c>
      <c r="B644" t="s">
        <v>6504</v>
      </c>
      <c r="C644" s="7">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4" t="str">
        <f>VLOOKUP(OrdersTable[[#This Row],[Region]],PeopleTable[#All],2,FALSE)</f>
        <v>Anna Andreadi</v>
      </c>
      <c r="W644" s="4" t="str">
        <f>IFERROR(VLOOKUP(OrdersTable[[#This Row],[Order ID]],ReturnsTable[#All],2,FALSE),"No")</f>
        <v>No</v>
      </c>
      <c r="X644" s="4">
        <f>1/COUNTIF(OrdersTable[Order ID],OrdersTable[[#This Row],[Order ID]])</f>
        <v>0.5</v>
      </c>
      <c r="Y644" s="4">
        <f>1/COUNTIF(OrdersTable[Customer ID],OrdersTable[[#This Row],[Customer ID]])</f>
        <v>2.9411764705882353E-2</v>
      </c>
    </row>
    <row r="645" spans="1:25" x14ac:dyDescent="0.3">
      <c r="A645" s="1">
        <v>644</v>
      </c>
      <c r="B645" t="s">
        <v>6505</v>
      </c>
      <c r="C645" s="7">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4" t="str">
        <f>VLOOKUP(OrdersTable[[#This Row],[Region]],PeopleTable[#All],2,FALSE)</f>
        <v>Kelly Williams</v>
      </c>
      <c r="W645" s="4" t="str">
        <f>IFERROR(VLOOKUP(OrdersTable[[#This Row],[Order ID]],ReturnsTable[#All],2,FALSE),"No")</f>
        <v>No</v>
      </c>
      <c r="X645" s="4">
        <f>1/COUNTIF(OrdersTable[Order ID],OrdersTable[[#This Row],[Order ID]])</f>
        <v>1</v>
      </c>
      <c r="Y645" s="4">
        <f>1/COUNTIF(OrdersTable[Customer ID],OrdersTable[[#This Row],[Customer ID]])</f>
        <v>8.3333333333333329E-2</v>
      </c>
    </row>
    <row r="646" spans="1:25" x14ac:dyDescent="0.3">
      <c r="A646" s="1">
        <v>645</v>
      </c>
      <c r="B646" t="s">
        <v>6506</v>
      </c>
      <c r="C646" s="7">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4" t="str">
        <f>VLOOKUP(OrdersTable[[#This Row],[Region]],PeopleTable[#All],2,FALSE)</f>
        <v>Chuck Magee</v>
      </c>
      <c r="W646" s="4" t="str">
        <f>IFERROR(VLOOKUP(OrdersTable[[#This Row],[Order ID]],ReturnsTable[#All],2,FALSE),"No")</f>
        <v>No</v>
      </c>
      <c r="X646" s="4">
        <f>1/COUNTIF(OrdersTable[Order ID],OrdersTable[[#This Row],[Order ID]])</f>
        <v>1</v>
      </c>
      <c r="Y646" s="4">
        <f>1/COUNTIF(OrdersTable[Customer ID],OrdersTable[[#This Row],[Customer ID]])</f>
        <v>8.3333333333333329E-2</v>
      </c>
    </row>
    <row r="647" spans="1:25" x14ac:dyDescent="0.3">
      <c r="A647" s="1">
        <v>646</v>
      </c>
      <c r="B647" t="s">
        <v>6507</v>
      </c>
      <c r="C647" s="7">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4" t="str">
        <f>VLOOKUP(OrdersTable[[#This Row],[Region]],PeopleTable[#All],2,FALSE)</f>
        <v>Kelly Williams</v>
      </c>
      <c r="W647" s="4" t="str">
        <f>IFERROR(VLOOKUP(OrdersTable[[#This Row],[Order ID]],ReturnsTable[#All],2,FALSE),"No")</f>
        <v>No</v>
      </c>
      <c r="X647" s="4">
        <f>1/COUNTIF(OrdersTable[Order ID],OrdersTable[[#This Row],[Order ID]])</f>
        <v>1</v>
      </c>
      <c r="Y647" s="4">
        <f>1/COUNTIF(OrdersTable[Customer ID],OrdersTable[[#This Row],[Customer ID]])</f>
        <v>5.2631578947368418E-2</v>
      </c>
    </row>
    <row r="648" spans="1:25" x14ac:dyDescent="0.3">
      <c r="A648" s="1">
        <v>647</v>
      </c>
      <c r="B648" t="s">
        <v>6508</v>
      </c>
      <c r="C648" s="7">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4" t="str">
        <f>VLOOKUP(OrdersTable[[#This Row],[Region]],PeopleTable[#All],2,FALSE)</f>
        <v>Anna Andreadi</v>
      </c>
      <c r="W648" s="4" t="str">
        <f>IFERROR(VLOOKUP(OrdersTable[[#This Row],[Order ID]],ReturnsTable[#All],2,FALSE),"No")</f>
        <v>No</v>
      </c>
      <c r="X648" s="4">
        <f>1/COUNTIF(OrdersTable[Order ID],OrdersTable[[#This Row],[Order ID]])</f>
        <v>0.5</v>
      </c>
      <c r="Y648" s="4">
        <f>1/COUNTIF(OrdersTable[Customer ID],OrdersTable[[#This Row],[Customer ID]])</f>
        <v>0.125</v>
      </c>
    </row>
    <row r="649" spans="1:25" x14ac:dyDescent="0.3">
      <c r="A649" s="1">
        <v>648</v>
      </c>
      <c r="B649" t="s">
        <v>6508</v>
      </c>
      <c r="C649" s="7">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4" t="str">
        <f>VLOOKUP(OrdersTable[[#This Row],[Region]],PeopleTable[#All],2,FALSE)</f>
        <v>Anna Andreadi</v>
      </c>
      <c r="W649" s="4" t="str">
        <f>IFERROR(VLOOKUP(OrdersTable[[#This Row],[Order ID]],ReturnsTable[#All],2,FALSE),"No")</f>
        <v>No</v>
      </c>
      <c r="X649" s="4">
        <f>1/COUNTIF(OrdersTable[Order ID],OrdersTable[[#This Row],[Order ID]])</f>
        <v>0.5</v>
      </c>
      <c r="Y649" s="4">
        <f>1/COUNTIF(OrdersTable[Customer ID],OrdersTable[[#This Row],[Customer ID]])</f>
        <v>0.125</v>
      </c>
    </row>
    <row r="650" spans="1:25" x14ac:dyDescent="0.3">
      <c r="A650" s="1">
        <v>649</v>
      </c>
      <c r="B650" t="s">
        <v>6509</v>
      </c>
      <c r="C650" s="7">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4" t="str">
        <f>VLOOKUP(OrdersTable[[#This Row],[Region]],PeopleTable[#All],2,FALSE)</f>
        <v>Anna Andreadi</v>
      </c>
      <c r="W650" s="4" t="str">
        <f>IFERROR(VLOOKUP(OrdersTable[[#This Row],[Order ID]],ReturnsTable[#All],2,FALSE),"No")</f>
        <v>No</v>
      </c>
      <c r="X650" s="4">
        <f>1/COUNTIF(OrdersTable[Order ID],OrdersTable[[#This Row],[Order ID]])</f>
        <v>0.33333333333333331</v>
      </c>
      <c r="Y650" s="4">
        <f>1/COUNTIF(OrdersTable[Customer ID],OrdersTable[[#This Row],[Customer ID]])</f>
        <v>7.6923076923076927E-2</v>
      </c>
    </row>
    <row r="651" spans="1:25" x14ac:dyDescent="0.3">
      <c r="A651" s="1">
        <v>650</v>
      </c>
      <c r="B651" t="s">
        <v>6509</v>
      </c>
      <c r="C651" s="7">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4" t="str">
        <f>VLOOKUP(OrdersTable[[#This Row],[Region]],PeopleTable[#All],2,FALSE)</f>
        <v>Anna Andreadi</v>
      </c>
      <c r="W651" s="4" t="str">
        <f>IFERROR(VLOOKUP(OrdersTable[[#This Row],[Order ID]],ReturnsTable[#All],2,FALSE),"No")</f>
        <v>No</v>
      </c>
      <c r="X651" s="4">
        <f>1/COUNTIF(OrdersTable[Order ID],OrdersTable[[#This Row],[Order ID]])</f>
        <v>0.33333333333333331</v>
      </c>
      <c r="Y651" s="4">
        <f>1/COUNTIF(OrdersTable[Customer ID],OrdersTable[[#This Row],[Customer ID]])</f>
        <v>7.6923076923076927E-2</v>
      </c>
    </row>
    <row r="652" spans="1:25" x14ac:dyDescent="0.3">
      <c r="A652" s="1">
        <v>651</v>
      </c>
      <c r="B652" t="s">
        <v>6509</v>
      </c>
      <c r="C652" s="7">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4" t="str">
        <f>VLOOKUP(OrdersTable[[#This Row],[Region]],PeopleTable[#All],2,FALSE)</f>
        <v>Anna Andreadi</v>
      </c>
      <c r="W652" s="4" t="str">
        <f>IFERROR(VLOOKUP(OrdersTable[[#This Row],[Order ID]],ReturnsTable[#All],2,FALSE),"No")</f>
        <v>No</v>
      </c>
      <c r="X652" s="4">
        <f>1/COUNTIF(OrdersTable[Order ID],OrdersTable[[#This Row],[Order ID]])</f>
        <v>0.33333333333333331</v>
      </c>
      <c r="Y652" s="4">
        <f>1/COUNTIF(OrdersTable[Customer ID],OrdersTable[[#This Row],[Customer ID]])</f>
        <v>7.6923076923076927E-2</v>
      </c>
    </row>
    <row r="653" spans="1:25" x14ac:dyDescent="0.3">
      <c r="A653" s="1">
        <v>652</v>
      </c>
      <c r="B653" t="s">
        <v>6510</v>
      </c>
      <c r="C653" s="7">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4" t="str">
        <f>VLOOKUP(OrdersTable[[#This Row],[Region]],PeopleTable[#All],2,FALSE)</f>
        <v>Chuck Magee</v>
      </c>
      <c r="W653" s="4" t="str">
        <f>IFERROR(VLOOKUP(OrdersTable[[#This Row],[Order ID]],ReturnsTable[#All],2,FALSE),"No")</f>
        <v>No</v>
      </c>
      <c r="X653" s="4">
        <f>1/COUNTIF(OrdersTable[Order ID],OrdersTable[[#This Row],[Order ID]])</f>
        <v>1</v>
      </c>
      <c r="Y653" s="4">
        <f>1/COUNTIF(OrdersTable[Customer ID],OrdersTable[[#This Row],[Customer ID]])</f>
        <v>8.3333333333333329E-2</v>
      </c>
    </row>
    <row r="654" spans="1:25" x14ac:dyDescent="0.3">
      <c r="A654" s="1">
        <v>653</v>
      </c>
      <c r="B654" t="s">
        <v>6511</v>
      </c>
      <c r="C654" s="7">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4" t="str">
        <f>VLOOKUP(OrdersTable[[#This Row],[Region]],PeopleTable[#All],2,FALSE)</f>
        <v>Chuck Magee</v>
      </c>
      <c r="W654" s="4" t="str">
        <f>IFERROR(VLOOKUP(OrdersTable[[#This Row],[Order ID]],ReturnsTable[#All],2,FALSE),"No")</f>
        <v>No</v>
      </c>
      <c r="X654" s="4">
        <f>1/COUNTIF(OrdersTable[Order ID],OrdersTable[[#This Row],[Order ID]])</f>
        <v>0.5</v>
      </c>
      <c r="Y654" s="4">
        <f>1/COUNTIF(OrdersTable[Customer ID],OrdersTable[[#This Row],[Customer ID]])</f>
        <v>0.14285714285714285</v>
      </c>
    </row>
    <row r="655" spans="1:25" x14ac:dyDescent="0.3">
      <c r="A655" s="1">
        <v>654</v>
      </c>
      <c r="B655" t="s">
        <v>6511</v>
      </c>
      <c r="C655" s="7">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4" t="str">
        <f>VLOOKUP(OrdersTable[[#This Row],[Region]],PeopleTable[#All],2,FALSE)</f>
        <v>Chuck Magee</v>
      </c>
      <c r="W655" s="4" t="str">
        <f>IFERROR(VLOOKUP(OrdersTable[[#This Row],[Order ID]],ReturnsTable[#All],2,FALSE),"No")</f>
        <v>No</v>
      </c>
      <c r="X655" s="4">
        <f>1/COUNTIF(OrdersTable[Order ID],OrdersTable[[#This Row],[Order ID]])</f>
        <v>0.5</v>
      </c>
      <c r="Y655" s="4">
        <f>1/COUNTIF(OrdersTable[Customer ID],OrdersTable[[#This Row],[Customer ID]])</f>
        <v>0.14285714285714285</v>
      </c>
    </row>
    <row r="656" spans="1:25" x14ac:dyDescent="0.3">
      <c r="A656" s="1">
        <v>655</v>
      </c>
      <c r="B656" t="s">
        <v>6512</v>
      </c>
      <c r="C656" s="7">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4" t="str">
        <f>VLOOKUP(OrdersTable[[#This Row],[Region]],PeopleTable[#All],2,FALSE)</f>
        <v>Chuck Magee</v>
      </c>
      <c r="W656" s="4" t="str">
        <f>IFERROR(VLOOKUP(OrdersTable[[#This Row],[Order ID]],ReturnsTable[#All],2,FALSE),"No")</f>
        <v>No</v>
      </c>
      <c r="X656" s="4">
        <f>1/COUNTIF(OrdersTable[Order ID],OrdersTable[[#This Row],[Order ID]])</f>
        <v>0.33333333333333331</v>
      </c>
      <c r="Y656" s="4">
        <f>1/COUNTIF(OrdersTable[Customer ID],OrdersTable[[#This Row],[Customer ID]])</f>
        <v>0.16666666666666666</v>
      </c>
    </row>
    <row r="657" spans="1:25" x14ac:dyDescent="0.3">
      <c r="A657" s="1">
        <v>656</v>
      </c>
      <c r="B657" t="s">
        <v>6512</v>
      </c>
      <c r="C657" s="7">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4" t="str">
        <f>VLOOKUP(OrdersTable[[#This Row],[Region]],PeopleTable[#All],2,FALSE)</f>
        <v>Chuck Magee</v>
      </c>
      <c r="W657" s="4" t="str">
        <f>IFERROR(VLOOKUP(OrdersTable[[#This Row],[Order ID]],ReturnsTable[#All],2,FALSE),"No")</f>
        <v>No</v>
      </c>
      <c r="X657" s="4">
        <f>1/COUNTIF(OrdersTable[Order ID],OrdersTable[[#This Row],[Order ID]])</f>
        <v>0.33333333333333331</v>
      </c>
      <c r="Y657" s="4">
        <f>1/COUNTIF(OrdersTable[Customer ID],OrdersTable[[#This Row],[Customer ID]])</f>
        <v>0.16666666666666666</v>
      </c>
    </row>
    <row r="658" spans="1:25" x14ac:dyDescent="0.3">
      <c r="A658" s="1">
        <v>657</v>
      </c>
      <c r="B658" t="s">
        <v>6512</v>
      </c>
      <c r="C658" s="7">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4" t="str">
        <f>VLOOKUP(OrdersTable[[#This Row],[Region]],PeopleTable[#All],2,FALSE)</f>
        <v>Chuck Magee</v>
      </c>
      <c r="W658" s="4" t="str">
        <f>IFERROR(VLOOKUP(OrdersTable[[#This Row],[Order ID]],ReturnsTable[#All],2,FALSE),"No")</f>
        <v>No</v>
      </c>
      <c r="X658" s="4">
        <f>1/COUNTIF(OrdersTable[Order ID],OrdersTable[[#This Row],[Order ID]])</f>
        <v>0.33333333333333331</v>
      </c>
      <c r="Y658" s="4">
        <f>1/COUNTIF(OrdersTable[Customer ID],OrdersTable[[#This Row],[Customer ID]])</f>
        <v>0.16666666666666666</v>
      </c>
    </row>
    <row r="659" spans="1:25" x14ac:dyDescent="0.3">
      <c r="A659" s="1">
        <v>658</v>
      </c>
      <c r="B659" t="s">
        <v>6513</v>
      </c>
      <c r="C659" s="7">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4" t="str">
        <f>VLOOKUP(OrdersTable[[#This Row],[Region]],PeopleTable[#All],2,FALSE)</f>
        <v>Kelly Williams</v>
      </c>
      <c r="W659" s="4" t="str">
        <f>IFERROR(VLOOKUP(OrdersTable[[#This Row],[Order ID]],ReturnsTable[#All],2,FALSE),"No")</f>
        <v>No</v>
      </c>
      <c r="X659" s="4">
        <f>1/COUNTIF(OrdersTable[Order ID],OrdersTable[[#This Row],[Order ID]])</f>
        <v>0.5</v>
      </c>
      <c r="Y659" s="4">
        <f>1/COUNTIF(OrdersTable[Customer ID],OrdersTable[[#This Row],[Customer ID]])</f>
        <v>5.5555555555555552E-2</v>
      </c>
    </row>
    <row r="660" spans="1:25" x14ac:dyDescent="0.3">
      <c r="A660" s="1">
        <v>659</v>
      </c>
      <c r="B660" t="s">
        <v>6513</v>
      </c>
      <c r="C660" s="7">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4" t="str">
        <f>VLOOKUP(OrdersTable[[#This Row],[Region]],PeopleTable[#All],2,FALSE)</f>
        <v>Kelly Williams</v>
      </c>
      <c r="W660" s="4" t="str">
        <f>IFERROR(VLOOKUP(OrdersTable[[#This Row],[Order ID]],ReturnsTable[#All],2,FALSE),"No")</f>
        <v>No</v>
      </c>
      <c r="X660" s="4">
        <f>1/COUNTIF(OrdersTable[Order ID],OrdersTable[[#This Row],[Order ID]])</f>
        <v>0.5</v>
      </c>
      <c r="Y660" s="4">
        <f>1/COUNTIF(OrdersTable[Customer ID],OrdersTable[[#This Row],[Customer ID]])</f>
        <v>5.5555555555555552E-2</v>
      </c>
    </row>
    <row r="661" spans="1:25" x14ac:dyDescent="0.3">
      <c r="A661" s="1">
        <v>660</v>
      </c>
      <c r="B661" t="s">
        <v>6514</v>
      </c>
      <c r="C661" s="7">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4" t="str">
        <f>VLOOKUP(OrdersTable[[#This Row],[Region]],PeopleTable[#All],2,FALSE)</f>
        <v>Kelly Williams</v>
      </c>
      <c r="W661" s="4" t="str">
        <f>IFERROR(VLOOKUP(OrdersTable[[#This Row],[Order ID]],ReturnsTable[#All],2,FALSE),"No")</f>
        <v>No</v>
      </c>
      <c r="X661" s="4">
        <f>1/COUNTIF(OrdersTable[Order ID],OrdersTable[[#This Row],[Order ID]])</f>
        <v>0.25</v>
      </c>
      <c r="Y661" s="4">
        <f>1/COUNTIF(OrdersTable[Customer ID],OrdersTable[[#This Row],[Customer ID]])</f>
        <v>3.8461538461538464E-2</v>
      </c>
    </row>
    <row r="662" spans="1:25" x14ac:dyDescent="0.3">
      <c r="A662" s="1">
        <v>661</v>
      </c>
      <c r="B662" t="s">
        <v>6514</v>
      </c>
      <c r="C662" s="7">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4" t="str">
        <f>VLOOKUP(OrdersTable[[#This Row],[Region]],PeopleTable[#All],2,FALSE)</f>
        <v>Kelly Williams</v>
      </c>
      <c r="W662" s="4" t="str">
        <f>IFERROR(VLOOKUP(OrdersTable[[#This Row],[Order ID]],ReturnsTable[#All],2,FALSE),"No")</f>
        <v>No</v>
      </c>
      <c r="X662" s="4">
        <f>1/COUNTIF(OrdersTable[Order ID],OrdersTable[[#This Row],[Order ID]])</f>
        <v>0.25</v>
      </c>
      <c r="Y662" s="4">
        <f>1/COUNTIF(OrdersTable[Customer ID],OrdersTable[[#This Row],[Customer ID]])</f>
        <v>3.8461538461538464E-2</v>
      </c>
    </row>
    <row r="663" spans="1:25" x14ac:dyDescent="0.3">
      <c r="A663" s="1">
        <v>662</v>
      </c>
      <c r="B663" t="s">
        <v>6514</v>
      </c>
      <c r="C663" s="7">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4" t="str">
        <f>VLOOKUP(OrdersTable[[#This Row],[Region]],PeopleTable[#All],2,FALSE)</f>
        <v>Kelly Williams</v>
      </c>
      <c r="W663" s="4" t="str">
        <f>IFERROR(VLOOKUP(OrdersTable[[#This Row],[Order ID]],ReturnsTable[#All],2,FALSE),"No")</f>
        <v>No</v>
      </c>
      <c r="X663" s="4">
        <f>1/COUNTIF(OrdersTable[Order ID],OrdersTable[[#This Row],[Order ID]])</f>
        <v>0.25</v>
      </c>
      <c r="Y663" s="4">
        <f>1/COUNTIF(OrdersTable[Customer ID],OrdersTable[[#This Row],[Customer ID]])</f>
        <v>3.8461538461538464E-2</v>
      </c>
    </row>
    <row r="664" spans="1:25" x14ac:dyDescent="0.3">
      <c r="A664" s="1">
        <v>663</v>
      </c>
      <c r="B664" t="s">
        <v>6514</v>
      </c>
      <c r="C664" s="7">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4" t="str">
        <f>VLOOKUP(OrdersTable[[#This Row],[Region]],PeopleTable[#All],2,FALSE)</f>
        <v>Kelly Williams</v>
      </c>
      <c r="W664" s="4" t="str">
        <f>IFERROR(VLOOKUP(OrdersTable[[#This Row],[Order ID]],ReturnsTable[#All],2,FALSE),"No")</f>
        <v>No</v>
      </c>
      <c r="X664" s="4">
        <f>1/COUNTIF(OrdersTable[Order ID],OrdersTable[[#This Row],[Order ID]])</f>
        <v>0.25</v>
      </c>
      <c r="Y664" s="4">
        <f>1/COUNTIF(OrdersTable[Customer ID],OrdersTable[[#This Row],[Customer ID]])</f>
        <v>3.8461538461538464E-2</v>
      </c>
    </row>
    <row r="665" spans="1:25" x14ac:dyDescent="0.3">
      <c r="A665" s="1">
        <v>664</v>
      </c>
      <c r="B665" t="s">
        <v>6515</v>
      </c>
      <c r="C665" s="7">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4" t="str">
        <f>VLOOKUP(OrdersTable[[#This Row],[Region]],PeopleTable[#All],2,FALSE)</f>
        <v>Chuck Magee</v>
      </c>
      <c r="W665" s="4" t="str">
        <f>IFERROR(VLOOKUP(OrdersTable[[#This Row],[Order ID]],ReturnsTable[#All],2,FALSE),"No")</f>
        <v>No</v>
      </c>
      <c r="X665" s="4">
        <f>1/COUNTIF(OrdersTable[Order ID],OrdersTable[[#This Row],[Order ID]])</f>
        <v>1</v>
      </c>
      <c r="Y665" s="4">
        <f>1/COUNTIF(OrdersTable[Customer ID],OrdersTable[[#This Row],[Customer ID]])</f>
        <v>0.1</v>
      </c>
    </row>
    <row r="666" spans="1:25" x14ac:dyDescent="0.3">
      <c r="A666" s="1">
        <v>665</v>
      </c>
      <c r="B666" t="s">
        <v>6516</v>
      </c>
      <c r="C666" s="7">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4" t="str">
        <f>VLOOKUP(OrdersTable[[#This Row],[Region]],PeopleTable[#All],2,FALSE)</f>
        <v>Cassandra Brandow</v>
      </c>
      <c r="W666" s="4" t="str">
        <f>IFERROR(VLOOKUP(OrdersTable[[#This Row],[Order ID]],ReturnsTable[#All],2,FALSE),"No")</f>
        <v>No</v>
      </c>
      <c r="X666" s="4">
        <f>1/COUNTIF(OrdersTable[Order ID],OrdersTable[[#This Row],[Order ID]])</f>
        <v>1</v>
      </c>
      <c r="Y666" s="4">
        <f>1/COUNTIF(OrdersTable[Customer ID],OrdersTable[[#This Row],[Customer ID]])</f>
        <v>0.1</v>
      </c>
    </row>
    <row r="667" spans="1:25" x14ac:dyDescent="0.3">
      <c r="A667" s="1">
        <v>666</v>
      </c>
      <c r="B667" t="s">
        <v>6517</v>
      </c>
      <c r="C667" s="7">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4" t="str">
        <f>VLOOKUP(OrdersTable[[#This Row],[Region]],PeopleTable[#All],2,FALSE)</f>
        <v>Kelly Williams</v>
      </c>
      <c r="W667" s="4" t="str">
        <f>IFERROR(VLOOKUP(OrdersTable[[#This Row],[Order ID]],ReturnsTable[#All],2,FALSE),"No")</f>
        <v>No</v>
      </c>
      <c r="X667" s="4">
        <f>1/COUNTIF(OrdersTable[Order ID],OrdersTable[[#This Row],[Order ID]])</f>
        <v>0.33333333333333331</v>
      </c>
      <c r="Y667" s="4">
        <f>1/COUNTIF(OrdersTable[Customer ID],OrdersTable[[#This Row],[Customer ID]])</f>
        <v>7.6923076923076927E-2</v>
      </c>
    </row>
    <row r="668" spans="1:25" x14ac:dyDescent="0.3">
      <c r="A668" s="1">
        <v>667</v>
      </c>
      <c r="B668" t="s">
        <v>6517</v>
      </c>
      <c r="C668" s="7">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4" t="str">
        <f>VLOOKUP(OrdersTable[[#This Row],[Region]],PeopleTable[#All],2,FALSE)</f>
        <v>Kelly Williams</v>
      </c>
      <c r="W668" s="4" t="str">
        <f>IFERROR(VLOOKUP(OrdersTable[[#This Row],[Order ID]],ReturnsTable[#All],2,FALSE),"No")</f>
        <v>No</v>
      </c>
      <c r="X668" s="4">
        <f>1/COUNTIF(OrdersTable[Order ID],OrdersTable[[#This Row],[Order ID]])</f>
        <v>0.33333333333333331</v>
      </c>
      <c r="Y668" s="4">
        <f>1/COUNTIF(OrdersTable[Customer ID],OrdersTable[[#This Row],[Customer ID]])</f>
        <v>7.6923076923076927E-2</v>
      </c>
    </row>
    <row r="669" spans="1:25" x14ac:dyDescent="0.3">
      <c r="A669" s="1">
        <v>668</v>
      </c>
      <c r="B669" t="s">
        <v>6517</v>
      </c>
      <c r="C669" s="7">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4" t="str">
        <f>VLOOKUP(OrdersTable[[#This Row],[Region]],PeopleTable[#All],2,FALSE)</f>
        <v>Kelly Williams</v>
      </c>
      <c r="W669" s="4" t="str">
        <f>IFERROR(VLOOKUP(OrdersTable[[#This Row],[Order ID]],ReturnsTable[#All],2,FALSE),"No")</f>
        <v>No</v>
      </c>
      <c r="X669" s="4">
        <f>1/COUNTIF(OrdersTable[Order ID],OrdersTable[[#This Row],[Order ID]])</f>
        <v>0.33333333333333331</v>
      </c>
      <c r="Y669" s="4">
        <f>1/COUNTIF(OrdersTable[Customer ID],OrdersTable[[#This Row],[Customer ID]])</f>
        <v>7.6923076923076927E-2</v>
      </c>
    </row>
    <row r="670" spans="1:25" x14ac:dyDescent="0.3">
      <c r="A670" s="1">
        <v>669</v>
      </c>
      <c r="B670" t="s">
        <v>6518</v>
      </c>
      <c r="C670" s="7">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4" t="str">
        <f>VLOOKUP(OrdersTable[[#This Row],[Region]],PeopleTable[#All],2,FALSE)</f>
        <v>Chuck Magee</v>
      </c>
      <c r="W670" s="4" t="str">
        <f>IFERROR(VLOOKUP(OrdersTable[[#This Row],[Order ID]],ReturnsTable[#All],2,FALSE),"No")</f>
        <v>No</v>
      </c>
      <c r="X670" s="4">
        <f>1/COUNTIF(OrdersTable[Order ID],OrdersTable[[#This Row],[Order ID]])</f>
        <v>1</v>
      </c>
      <c r="Y670" s="4">
        <f>1/COUNTIF(OrdersTable[Customer ID],OrdersTable[[#This Row],[Customer ID]])</f>
        <v>0.04</v>
      </c>
    </row>
    <row r="671" spans="1:25" x14ac:dyDescent="0.3">
      <c r="A671" s="1">
        <v>670</v>
      </c>
      <c r="B671" t="s">
        <v>6519</v>
      </c>
      <c r="C671" s="7">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4" t="str">
        <f>VLOOKUP(OrdersTable[[#This Row],[Region]],PeopleTable[#All],2,FALSE)</f>
        <v>Kelly Williams</v>
      </c>
      <c r="W671" s="4" t="str">
        <f>IFERROR(VLOOKUP(OrdersTable[[#This Row],[Order ID]],ReturnsTable[#All],2,FALSE),"No")</f>
        <v>No</v>
      </c>
      <c r="X671" s="4">
        <f>1/COUNTIF(OrdersTable[Order ID],OrdersTable[[#This Row],[Order ID]])</f>
        <v>0.33333333333333331</v>
      </c>
      <c r="Y671" s="4">
        <f>1/COUNTIF(OrdersTable[Customer ID],OrdersTable[[#This Row],[Customer ID]])</f>
        <v>9.0909090909090912E-2</v>
      </c>
    </row>
    <row r="672" spans="1:25" x14ac:dyDescent="0.3">
      <c r="A672" s="1">
        <v>671</v>
      </c>
      <c r="B672" t="s">
        <v>6519</v>
      </c>
      <c r="C672" s="7">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4" t="str">
        <f>VLOOKUP(OrdersTable[[#This Row],[Region]],PeopleTable[#All],2,FALSE)</f>
        <v>Kelly Williams</v>
      </c>
      <c r="W672" s="4" t="str">
        <f>IFERROR(VLOOKUP(OrdersTable[[#This Row],[Order ID]],ReturnsTable[#All],2,FALSE),"No")</f>
        <v>No</v>
      </c>
      <c r="X672" s="4">
        <f>1/COUNTIF(OrdersTable[Order ID],OrdersTable[[#This Row],[Order ID]])</f>
        <v>0.33333333333333331</v>
      </c>
      <c r="Y672" s="4">
        <f>1/COUNTIF(OrdersTable[Customer ID],OrdersTable[[#This Row],[Customer ID]])</f>
        <v>9.0909090909090912E-2</v>
      </c>
    </row>
    <row r="673" spans="1:25" x14ac:dyDescent="0.3">
      <c r="A673" s="1">
        <v>672</v>
      </c>
      <c r="B673" t="s">
        <v>6519</v>
      </c>
      <c r="C673" s="7">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4" t="str">
        <f>VLOOKUP(OrdersTable[[#This Row],[Region]],PeopleTable[#All],2,FALSE)</f>
        <v>Kelly Williams</v>
      </c>
      <c r="W673" s="4" t="str">
        <f>IFERROR(VLOOKUP(OrdersTable[[#This Row],[Order ID]],ReturnsTable[#All],2,FALSE),"No")</f>
        <v>No</v>
      </c>
      <c r="X673" s="4">
        <f>1/COUNTIF(OrdersTable[Order ID],OrdersTable[[#This Row],[Order ID]])</f>
        <v>0.33333333333333331</v>
      </c>
      <c r="Y673" s="4">
        <f>1/COUNTIF(OrdersTable[Customer ID],OrdersTable[[#This Row],[Customer ID]])</f>
        <v>9.0909090909090912E-2</v>
      </c>
    </row>
    <row r="674" spans="1:25" x14ac:dyDescent="0.3">
      <c r="A674" s="1">
        <v>673</v>
      </c>
      <c r="B674" t="s">
        <v>6520</v>
      </c>
      <c r="C674" s="7">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4" t="str">
        <f>VLOOKUP(OrdersTable[[#This Row],[Region]],PeopleTable[#All],2,FALSE)</f>
        <v>Kelly Williams</v>
      </c>
      <c r="W674" s="4" t="str">
        <f>IFERROR(VLOOKUP(OrdersTable[[#This Row],[Order ID]],ReturnsTable[#All],2,FALSE),"No")</f>
        <v>No</v>
      </c>
      <c r="X674" s="4">
        <f>1/COUNTIF(OrdersTable[Order ID],OrdersTable[[#This Row],[Order ID]])</f>
        <v>1</v>
      </c>
      <c r="Y674" s="4">
        <f>1/COUNTIF(OrdersTable[Customer ID],OrdersTable[[#This Row],[Customer ID]])</f>
        <v>6.25E-2</v>
      </c>
    </row>
    <row r="675" spans="1:25" x14ac:dyDescent="0.3">
      <c r="A675" s="1">
        <v>674</v>
      </c>
      <c r="B675" t="s">
        <v>6521</v>
      </c>
      <c r="C675" s="7">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4" t="str">
        <f>VLOOKUP(OrdersTable[[#This Row],[Region]],PeopleTable[#All],2,FALSE)</f>
        <v>Kelly Williams</v>
      </c>
      <c r="W675" s="4" t="str">
        <f>IFERROR(VLOOKUP(OrdersTable[[#This Row],[Order ID]],ReturnsTable[#All],2,FALSE),"No")</f>
        <v>No</v>
      </c>
      <c r="X675" s="4">
        <f>1/COUNTIF(OrdersTable[Order ID],OrdersTable[[#This Row],[Order ID]])</f>
        <v>0.33333333333333331</v>
      </c>
      <c r="Y675" s="4">
        <f>1/COUNTIF(OrdersTable[Customer ID],OrdersTable[[#This Row],[Customer ID]])</f>
        <v>0.1111111111111111</v>
      </c>
    </row>
    <row r="676" spans="1:25" x14ac:dyDescent="0.3">
      <c r="A676" s="1">
        <v>675</v>
      </c>
      <c r="B676" t="s">
        <v>6521</v>
      </c>
      <c r="C676" s="7">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4" t="str">
        <f>VLOOKUP(OrdersTable[[#This Row],[Region]],PeopleTable[#All],2,FALSE)</f>
        <v>Kelly Williams</v>
      </c>
      <c r="W676" s="4" t="str">
        <f>IFERROR(VLOOKUP(OrdersTable[[#This Row],[Order ID]],ReturnsTable[#All],2,FALSE),"No")</f>
        <v>No</v>
      </c>
      <c r="X676" s="4">
        <f>1/COUNTIF(OrdersTable[Order ID],OrdersTable[[#This Row],[Order ID]])</f>
        <v>0.33333333333333331</v>
      </c>
      <c r="Y676" s="4">
        <f>1/COUNTIF(OrdersTable[Customer ID],OrdersTable[[#This Row],[Customer ID]])</f>
        <v>0.1111111111111111</v>
      </c>
    </row>
    <row r="677" spans="1:25" x14ac:dyDescent="0.3">
      <c r="A677" s="1">
        <v>676</v>
      </c>
      <c r="B677" t="s">
        <v>6521</v>
      </c>
      <c r="C677" s="7">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4" t="str">
        <f>VLOOKUP(OrdersTable[[#This Row],[Region]],PeopleTable[#All],2,FALSE)</f>
        <v>Kelly Williams</v>
      </c>
      <c r="W677" s="4" t="str">
        <f>IFERROR(VLOOKUP(OrdersTable[[#This Row],[Order ID]],ReturnsTable[#All],2,FALSE),"No")</f>
        <v>No</v>
      </c>
      <c r="X677" s="4">
        <f>1/COUNTIF(OrdersTable[Order ID],OrdersTable[[#This Row],[Order ID]])</f>
        <v>0.33333333333333331</v>
      </c>
      <c r="Y677" s="4">
        <f>1/COUNTIF(OrdersTable[Customer ID],OrdersTable[[#This Row],[Customer ID]])</f>
        <v>0.1111111111111111</v>
      </c>
    </row>
    <row r="678" spans="1:25" x14ac:dyDescent="0.3">
      <c r="A678" s="1">
        <v>677</v>
      </c>
      <c r="B678" t="s">
        <v>6522</v>
      </c>
      <c r="C678" s="7">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4" t="str">
        <f>VLOOKUP(OrdersTable[[#This Row],[Region]],PeopleTable[#All],2,FALSE)</f>
        <v>Kelly Williams</v>
      </c>
      <c r="W678" s="4" t="str">
        <f>IFERROR(VLOOKUP(OrdersTable[[#This Row],[Order ID]],ReturnsTable[#All],2,FALSE),"No")</f>
        <v>No</v>
      </c>
      <c r="X678" s="4">
        <f>1/COUNTIF(OrdersTable[Order ID],OrdersTable[[#This Row],[Order ID]])</f>
        <v>0.25</v>
      </c>
      <c r="Y678" s="4">
        <f>1/COUNTIF(OrdersTable[Customer ID],OrdersTable[[#This Row],[Customer ID]])</f>
        <v>0.16666666666666666</v>
      </c>
    </row>
    <row r="679" spans="1:25" x14ac:dyDescent="0.3">
      <c r="A679" s="1">
        <v>678</v>
      </c>
      <c r="B679" t="s">
        <v>6522</v>
      </c>
      <c r="C679" s="7">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4" t="str">
        <f>VLOOKUP(OrdersTable[[#This Row],[Region]],PeopleTable[#All],2,FALSE)</f>
        <v>Kelly Williams</v>
      </c>
      <c r="W679" s="4" t="str">
        <f>IFERROR(VLOOKUP(OrdersTable[[#This Row],[Order ID]],ReturnsTable[#All],2,FALSE),"No")</f>
        <v>No</v>
      </c>
      <c r="X679" s="4">
        <f>1/COUNTIF(OrdersTable[Order ID],OrdersTable[[#This Row],[Order ID]])</f>
        <v>0.25</v>
      </c>
      <c r="Y679" s="4">
        <f>1/COUNTIF(OrdersTable[Customer ID],OrdersTable[[#This Row],[Customer ID]])</f>
        <v>0.16666666666666666</v>
      </c>
    </row>
    <row r="680" spans="1:25" x14ac:dyDescent="0.3">
      <c r="A680" s="1">
        <v>679</v>
      </c>
      <c r="B680" t="s">
        <v>6522</v>
      </c>
      <c r="C680" s="7">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4" t="str">
        <f>VLOOKUP(OrdersTable[[#This Row],[Region]],PeopleTable[#All],2,FALSE)</f>
        <v>Kelly Williams</v>
      </c>
      <c r="W680" s="4" t="str">
        <f>IFERROR(VLOOKUP(OrdersTable[[#This Row],[Order ID]],ReturnsTable[#All],2,FALSE),"No")</f>
        <v>No</v>
      </c>
      <c r="X680" s="4">
        <f>1/COUNTIF(OrdersTable[Order ID],OrdersTable[[#This Row],[Order ID]])</f>
        <v>0.25</v>
      </c>
      <c r="Y680" s="4">
        <f>1/COUNTIF(OrdersTable[Customer ID],OrdersTable[[#This Row],[Customer ID]])</f>
        <v>0.16666666666666666</v>
      </c>
    </row>
    <row r="681" spans="1:25" x14ac:dyDescent="0.3">
      <c r="A681" s="1">
        <v>680</v>
      </c>
      <c r="B681" t="s">
        <v>6522</v>
      </c>
      <c r="C681" s="7">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4" t="str">
        <f>VLOOKUP(OrdersTable[[#This Row],[Region]],PeopleTable[#All],2,FALSE)</f>
        <v>Kelly Williams</v>
      </c>
      <c r="W681" s="4" t="str">
        <f>IFERROR(VLOOKUP(OrdersTable[[#This Row],[Order ID]],ReturnsTable[#All],2,FALSE),"No")</f>
        <v>No</v>
      </c>
      <c r="X681" s="4">
        <f>1/COUNTIF(OrdersTable[Order ID],OrdersTable[[#This Row],[Order ID]])</f>
        <v>0.25</v>
      </c>
      <c r="Y681" s="4">
        <f>1/COUNTIF(OrdersTable[Customer ID],OrdersTable[[#This Row],[Customer ID]])</f>
        <v>0.16666666666666666</v>
      </c>
    </row>
    <row r="682" spans="1:25" x14ac:dyDescent="0.3">
      <c r="A682" s="1">
        <v>681</v>
      </c>
      <c r="B682" t="s">
        <v>6523</v>
      </c>
      <c r="C682" s="7">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4" t="str">
        <f>VLOOKUP(OrdersTable[[#This Row],[Region]],PeopleTable[#All],2,FALSE)</f>
        <v>Chuck Magee</v>
      </c>
      <c r="W682" s="4" t="str">
        <f>IFERROR(VLOOKUP(OrdersTable[[#This Row],[Order ID]],ReturnsTable[#All],2,FALSE),"No")</f>
        <v>No</v>
      </c>
      <c r="X682" s="4">
        <f>1/COUNTIF(OrdersTable[Order ID],OrdersTable[[#This Row],[Order ID]])</f>
        <v>0.33333333333333331</v>
      </c>
      <c r="Y682" s="4">
        <f>1/COUNTIF(OrdersTable[Customer ID],OrdersTable[[#This Row],[Customer ID]])</f>
        <v>0.125</v>
      </c>
    </row>
    <row r="683" spans="1:25" x14ac:dyDescent="0.3">
      <c r="A683" s="1">
        <v>682</v>
      </c>
      <c r="B683" t="s">
        <v>6523</v>
      </c>
      <c r="C683" s="7">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4" t="str">
        <f>VLOOKUP(OrdersTable[[#This Row],[Region]],PeopleTable[#All],2,FALSE)</f>
        <v>Chuck Magee</v>
      </c>
      <c r="W683" s="4" t="str">
        <f>IFERROR(VLOOKUP(OrdersTable[[#This Row],[Order ID]],ReturnsTable[#All],2,FALSE),"No")</f>
        <v>No</v>
      </c>
      <c r="X683" s="4">
        <f>1/COUNTIF(OrdersTable[Order ID],OrdersTable[[#This Row],[Order ID]])</f>
        <v>0.33333333333333331</v>
      </c>
      <c r="Y683" s="4">
        <f>1/COUNTIF(OrdersTable[Customer ID],OrdersTable[[#This Row],[Customer ID]])</f>
        <v>0.125</v>
      </c>
    </row>
    <row r="684" spans="1:25" x14ac:dyDescent="0.3">
      <c r="A684" s="1">
        <v>683</v>
      </c>
      <c r="B684" t="s">
        <v>6523</v>
      </c>
      <c r="C684" s="7">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4" t="str">
        <f>VLOOKUP(OrdersTable[[#This Row],[Region]],PeopleTable[#All],2,FALSE)</f>
        <v>Chuck Magee</v>
      </c>
      <c r="W684" s="4" t="str">
        <f>IFERROR(VLOOKUP(OrdersTable[[#This Row],[Order ID]],ReturnsTable[#All],2,FALSE),"No")</f>
        <v>No</v>
      </c>
      <c r="X684" s="4">
        <f>1/COUNTIF(OrdersTable[Order ID],OrdersTable[[#This Row],[Order ID]])</f>
        <v>0.33333333333333331</v>
      </c>
      <c r="Y684" s="4">
        <f>1/COUNTIF(OrdersTable[Customer ID],OrdersTable[[#This Row],[Customer ID]])</f>
        <v>0.125</v>
      </c>
    </row>
    <row r="685" spans="1:25" x14ac:dyDescent="0.3">
      <c r="A685" s="1">
        <v>684</v>
      </c>
      <c r="B685" t="s">
        <v>6524</v>
      </c>
      <c r="C685" s="7">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4" t="str">
        <f>VLOOKUP(OrdersTable[[#This Row],[Region]],PeopleTable[#All],2,FALSE)</f>
        <v>Cassandra Brandow</v>
      </c>
      <c r="W685" s="4" t="str">
        <f>IFERROR(VLOOKUP(OrdersTable[[#This Row],[Order ID]],ReturnsTable[#All],2,FALSE),"No")</f>
        <v>No</v>
      </c>
      <c r="X685" s="4">
        <f>1/COUNTIF(OrdersTable[Order ID],OrdersTable[[#This Row],[Order ID]])</f>
        <v>0.5</v>
      </c>
      <c r="Y685" s="4">
        <f>1/COUNTIF(OrdersTable[Customer ID],OrdersTable[[#This Row],[Customer ID]])</f>
        <v>0.16666666666666666</v>
      </c>
    </row>
    <row r="686" spans="1:25" x14ac:dyDescent="0.3">
      <c r="A686" s="1">
        <v>685</v>
      </c>
      <c r="B686" t="s">
        <v>6524</v>
      </c>
      <c r="C686" s="7">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4" t="str">
        <f>VLOOKUP(OrdersTable[[#This Row],[Region]],PeopleTable[#All],2,FALSE)</f>
        <v>Cassandra Brandow</v>
      </c>
      <c r="W686" s="4" t="str">
        <f>IFERROR(VLOOKUP(OrdersTable[[#This Row],[Order ID]],ReturnsTable[#All],2,FALSE),"No")</f>
        <v>No</v>
      </c>
      <c r="X686" s="4">
        <f>1/COUNTIF(OrdersTable[Order ID],OrdersTable[[#This Row],[Order ID]])</f>
        <v>0.5</v>
      </c>
      <c r="Y686" s="4">
        <f>1/COUNTIF(OrdersTable[Customer ID],OrdersTable[[#This Row],[Customer ID]])</f>
        <v>0.16666666666666666</v>
      </c>
    </row>
    <row r="687" spans="1:25" x14ac:dyDescent="0.3">
      <c r="A687" s="1">
        <v>686</v>
      </c>
      <c r="B687" t="s">
        <v>6525</v>
      </c>
      <c r="C687" s="7">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4" t="str">
        <f>VLOOKUP(OrdersTable[[#This Row],[Region]],PeopleTable[#All],2,FALSE)</f>
        <v>Cassandra Brandow</v>
      </c>
      <c r="W687" s="4" t="str">
        <f>IFERROR(VLOOKUP(OrdersTable[[#This Row],[Order ID]],ReturnsTable[#All],2,FALSE),"No")</f>
        <v>No</v>
      </c>
      <c r="X687" s="4">
        <f>1/COUNTIF(OrdersTable[Order ID],OrdersTable[[#This Row],[Order ID]])</f>
        <v>0.33333333333333331</v>
      </c>
      <c r="Y687" s="4">
        <f>1/COUNTIF(OrdersTable[Customer ID],OrdersTable[[#This Row],[Customer ID]])</f>
        <v>7.1428571428571425E-2</v>
      </c>
    </row>
    <row r="688" spans="1:25" x14ac:dyDescent="0.3">
      <c r="A688" s="1">
        <v>687</v>
      </c>
      <c r="B688" t="s">
        <v>6525</v>
      </c>
      <c r="C688" s="7">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4" t="str">
        <f>VLOOKUP(OrdersTable[[#This Row],[Region]],PeopleTable[#All],2,FALSE)</f>
        <v>Cassandra Brandow</v>
      </c>
      <c r="W688" s="4" t="str">
        <f>IFERROR(VLOOKUP(OrdersTable[[#This Row],[Order ID]],ReturnsTable[#All],2,FALSE),"No")</f>
        <v>No</v>
      </c>
      <c r="X688" s="4">
        <f>1/COUNTIF(OrdersTable[Order ID],OrdersTable[[#This Row],[Order ID]])</f>
        <v>0.33333333333333331</v>
      </c>
      <c r="Y688" s="4">
        <f>1/COUNTIF(OrdersTable[Customer ID],OrdersTable[[#This Row],[Customer ID]])</f>
        <v>7.1428571428571425E-2</v>
      </c>
    </row>
    <row r="689" spans="1:25" x14ac:dyDescent="0.3">
      <c r="A689" s="1">
        <v>688</v>
      </c>
      <c r="B689" t="s">
        <v>6525</v>
      </c>
      <c r="C689" s="7">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4" t="str">
        <f>VLOOKUP(OrdersTable[[#This Row],[Region]],PeopleTable[#All],2,FALSE)</f>
        <v>Cassandra Brandow</v>
      </c>
      <c r="W689" s="4" t="str">
        <f>IFERROR(VLOOKUP(OrdersTable[[#This Row],[Order ID]],ReturnsTable[#All],2,FALSE),"No")</f>
        <v>No</v>
      </c>
      <c r="X689" s="4">
        <f>1/COUNTIF(OrdersTable[Order ID],OrdersTable[[#This Row],[Order ID]])</f>
        <v>0.33333333333333331</v>
      </c>
      <c r="Y689" s="4">
        <f>1/COUNTIF(OrdersTable[Customer ID],OrdersTable[[#This Row],[Customer ID]])</f>
        <v>7.1428571428571425E-2</v>
      </c>
    </row>
    <row r="690" spans="1:25" x14ac:dyDescent="0.3">
      <c r="A690" s="1">
        <v>689</v>
      </c>
      <c r="B690" t="s">
        <v>6526</v>
      </c>
      <c r="C690" s="7">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4" t="str">
        <f>VLOOKUP(OrdersTable[[#This Row],[Region]],PeopleTable[#All],2,FALSE)</f>
        <v>Chuck Magee</v>
      </c>
      <c r="W690" s="4" t="str">
        <f>IFERROR(VLOOKUP(OrdersTable[[#This Row],[Order ID]],ReturnsTable[#All],2,FALSE),"No")</f>
        <v>No</v>
      </c>
      <c r="X690" s="4">
        <f>1/COUNTIF(OrdersTable[Order ID],OrdersTable[[#This Row],[Order ID]])</f>
        <v>1</v>
      </c>
      <c r="Y690" s="4">
        <f>1/COUNTIF(OrdersTable[Customer ID],OrdersTable[[#This Row],[Customer ID]])</f>
        <v>5.8823529411764705E-2</v>
      </c>
    </row>
    <row r="691" spans="1:25" x14ac:dyDescent="0.3">
      <c r="A691" s="1">
        <v>690</v>
      </c>
      <c r="B691" t="s">
        <v>6527</v>
      </c>
      <c r="C691" s="7">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4" t="str">
        <f>VLOOKUP(OrdersTable[[#This Row],[Region]],PeopleTable[#All],2,FALSE)</f>
        <v>Cassandra Brandow</v>
      </c>
      <c r="W691" s="4" t="str">
        <f>IFERROR(VLOOKUP(OrdersTable[[#This Row],[Order ID]],ReturnsTable[#All],2,FALSE),"No")</f>
        <v>No</v>
      </c>
      <c r="X691" s="4">
        <f>1/COUNTIF(OrdersTable[Order ID],OrdersTable[[#This Row],[Order ID]])</f>
        <v>0.33333333333333331</v>
      </c>
      <c r="Y691" s="4">
        <f>1/COUNTIF(OrdersTable[Customer ID],OrdersTable[[#This Row],[Customer ID]])</f>
        <v>4.7619047619047616E-2</v>
      </c>
    </row>
    <row r="692" spans="1:25" x14ac:dyDescent="0.3">
      <c r="A692" s="1">
        <v>691</v>
      </c>
      <c r="B692" t="s">
        <v>6527</v>
      </c>
      <c r="C692" s="7">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4" t="str">
        <f>VLOOKUP(OrdersTable[[#This Row],[Region]],PeopleTable[#All],2,FALSE)</f>
        <v>Cassandra Brandow</v>
      </c>
      <c r="W692" s="4" t="str">
        <f>IFERROR(VLOOKUP(OrdersTable[[#This Row],[Order ID]],ReturnsTable[#All],2,FALSE),"No")</f>
        <v>No</v>
      </c>
      <c r="X692" s="4">
        <f>1/COUNTIF(OrdersTable[Order ID],OrdersTable[[#This Row],[Order ID]])</f>
        <v>0.33333333333333331</v>
      </c>
      <c r="Y692" s="4">
        <f>1/COUNTIF(OrdersTable[Customer ID],OrdersTable[[#This Row],[Customer ID]])</f>
        <v>4.7619047619047616E-2</v>
      </c>
    </row>
    <row r="693" spans="1:25" x14ac:dyDescent="0.3">
      <c r="A693" s="1">
        <v>692</v>
      </c>
      <c r="B693" t="s">
        <v>6527</v>
      </c>
      <c r="C693" s="7">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4" t="str">
        <f>VLOOKUP(OrdersTable[[#This Row],[Region]],PeopleTable[#All],2,FALSE)</f>
        <v>Cassandra Brandow</v>
      </c>
      <c r="W693" s="4" t="str">
        <f>IFERROR(VLOOKUP(OrdersTable[[#This Row],[Order ID]],ReturnsTable[#All],2,FALSE),"No")</f>
        <v>No</v>
      </c>
      <c r="X693" s="4">
        <f>1/COUNTIF(OrdersTable[Order ID],OrdersTable[[#This Row],[Order ID]])</f>
        <v>0.33333333333333331</v>
      </c>
      <c r="Y693" s="4">
        <f>1/COUNTIF(OrdersTable[Customer ID],OrdersTable[[#This Row],[Customer ID]])</f>
        <v>4.7619047619047616E-2</v>
      </c>
    </row>
    <row r="694" spans="1:25" x14ac:dyDescent="0.3">
      <c r="A694" s="1">
        <v>693</v>
      </c>
      <c r="B694" t="s">
        <v>6528</v>
      </c>
      <c r="C694" s="7">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4" t="str">
        <f>VLOOKUP(OrdersTable[[#This Row],[Region]],PeopleTable[#All],2,FALSE)</f>
        <v>Anna Andreadi</v>
      </c>
      <c r="W694" s="4" t="str">
        <f>IFERROR(VLOOKUP(OrdersTable[[#This Row],[Order ID]],ReturnsTable[#All],2,FALSE),"No")</f>
        <v>No</v>
      </c>
      <c r="X694" s="4">
        <f>1/COUNTIF(OrdersTable[Order ID],OrdersTable[[#This Row],[Order ID]])</f>
        <v>0.5</v>
      </c>
      <c r="Y694" s="4">
        <f>1/COUNTIF(OrdersTable[Customer ID],OrdersTable[[#This Row],[Customer ID]])</f>
        <v>7.1428571428571425E-2</v>
      </c>
    </row>
    <row r="695" spans="1:25" x14ac:dyDescent="0.3">
      <c r="A695" s="1">
        <v>694</v>
      </c>
      <c r="B695" t="s">
        <v>6528</v>
      </c>
      <c r="C695" s="7">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4" t="str">
        <f>VLOOKUP(OrdersTable[[#This Row],[Region]],PeopleTable[#All],2,FALSE)</f>
        <v>Anna Andreadi</v>
      </c>
      <c r="W695" s="4" t="str">
        <f>IFERROR(VLOOKUP(OrdersTable[[#This Row],[Order ID]],ReturnsTable[#All],2,FALSE),"No")</f>
        <v>No</v>
      </c>
      <c r="X695" s="4">
        <f>1/COUNTIF(OrdersTable[Order ID],OrdersTable[[#This Row],[Order ID]])</f>
        <v>0.5</v>
      </c>
      <c r="Y695" s="4">
        <f>1/COUNTIF(OrdersTable[Customer ID],OrdersTable[[#This Row],[Customer ID]])</f>
        <v>7.1428571428571425E-2</v>
      </c>
    </row>
    <row r="696" spans="1:25" x14ac:dyDescent="0.3">
      <c r="A696" s="1">
        <v>695</v>
      </c>
      <c r="B696" t="s">
        <v>6529</v>
      </c>
      <c r="C696" s="7">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4" t="str">
        <f>VLOOKUP(OrdersTable[[#This Row],[Region]],PeopleTable[#All],2,FALSE)</f>
        <v>Chuck Magee</v>
      </c>
      <c r="W696" s="4" t="str">
        <f>IFERROR(VLOOKUP(OrdersTable[[#This Row],[Order ID]],ReturnsTable[#All],2,FALSE),"No")</f>
        <v>No</v>
      </c>
      <c r="X696" s="4">
        <f>1/COUNTIF(OrdersTable[Order ID],OrdersTable[[#This Row],[Order ID]])</f>
        <v>0.14285714285714285</v>
      </c>
      <c r="Y696" s="4">
        <f>1/COUNTIF(OrdersTable[Customer ID],OrdersTable[[#This Row],[Customer ID]])</f>
        <v>9.0909090909090912E-2</v>
      </c>
    </row>
    <row r="697" spans="1:25" x14ac:dyDescent="0.3">
      <c r="A697" s="1">
        <v>696</v>
      </c>
      <c r="B697" t="s">
        <v>6529</v>
      </c>
      <c r="C697" s="7">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4" t="str">
        <f>VLOOKUP(OrdersTable[[#This Row],[Region]],PeopleTable[#All],2,FALSE)</f>
        <v>Chuck Magee</v>
      </c>
      <c r="W697" s="4" t="str">
        <f>IFERROR(VLOOKUP(OrdersTable[[#This Row],[Order ID]],ReturnsTable[#All],2,FALSE),"No")</f>
        <v>No</v>
      </c>
      <c r="X697" s="4">
        <f>1/COUNTIF(OrdersTable[Order ID],OrdersTable[[#This Row],[Order ID]])</f>
        <v>0.14285714285714285</v>
      </c>
      <c r="Y697" s="4">
        <f>1/COUNTIF(OrdersTable[Customer ID],OrdersTable[[#This Row],[Customer ID]])</f>
        <v>9.0909090909090912E-2</v>
      </c>
    </row>
    <row r="698" spans="1:25" x14ac:dyDescent="0.3">
      <c r="A698" s="1">
        <v>697</v>
      </c>
      <c r="B698" t="s">
        <v>6529</v>
      </c>
      <c r="C698" s="7">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4" t="str">
        <f>VLOOKUP(OrdersTable[[#This Row],[Region]],PeopleTable[#All],2,FALSE)</f>
        <v>Chuck Magee</v>
      </c>
      <c r="W698" s="4" t="str">
        <f>IFERROR(VLOOKUP(OrdersTable[[#This Row],[Order ID]],ReturnsTable[#All],2,FALSE),"No")</f>
        <v>No</v>
      </c>
      <c r="X698" s="4">
        <f>1/COUNTIF(OrdersTable[Order ID],OrdersTable[[#This Row],[Order ID]])</f>
        <v>0.14285714285714285</v>
      </c>
      <c r="Y698" s="4">
        <f>1/COUNTIF(OrdersTable[Customer ID],OrdersTable[[#This Row],[Customer ID]])</f>
        <v>9.0909090909090912E-2</v>
      </c>
    </row>
    <row r="699" spans="1:25" x14ac:dyDescent="0.3">
      <c r="A699" s="1">
        <v>698</v>
      </c>
      <c r="B699" t="s">
        <v>6529</v>
      </c>
      <c r="C699" s="7">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4" t="str">
        <f>VLOOKUP(OrdersTable[[#This Row],[Region]],PeopleTable[#All],2,FALSE)</f>
        <v>Chuck Magee</v>
      </c>
      <c r="W699" s="4" t="str">
        <f>IFERROR(VLOOKUP(OrdersTable[[#This Row],[Order ID]],ReturnsTable[#All],2,FALSE),"No")</f>
        <v>No</v>
      </c>
      <c r="X699" s="4">
        <f>1/COUNTIF(OrdersTable[Order ID],OrdersTable[[#This Row],[Order ID]])</f>
        <v>0.14285714285714285</v>
      </c>
      <c r="Y699" s="4">
        <f>1/COUNTIF(OrdersTable[Customer ID],OrdersTable[[#This Row],[Customer ID]])</f>
        <v>9.0909090909090912E-2</v>
      </c>
    </row>
    <row r="700" spans="1:25" x14ac:dyDescent="0.3">
      <c r="A700" s="1">
        <v>699</v>
      </c>
      <c r="B700" t="s">
        <v>6529</v>
      </c>
      <c r="C700" s="7">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4" t="str">
        <f>VLOOKUP(OrdersTable[[#This Row],[Region]],PeopleTable[#All],2,FALSE)</f>
        <v>Chuck Magee</v>
      </c>
      <c r="W700" s="4" t="str">
        <f>IFERROR(VLOOKUP(OrdersTable[[#This Row],[Order ID]],ReturnsTable[#All],2,FALSE),"No")</f>
        <v>No</v>
      </c>
      <c r="X700" s="4">
        <f>1/COUNTIF(OrdersTable[Order ID],OrdersTable[[#This Row],[Order ID]])</f>
        <v>0.14285714285714285</v>
      </c>
      <c r="Y700" s="4">
        <f>1/COUNTIF(OrdersTable[Customer ID],OrdersTable[[#This Row],[Customer ID]])</f>
        <v>9.0909090909090912E-2</v>
      </c>
    </row>
    <row r="701" spans="1:25" x14ac:dyDescent="0.3">
      <c r="A701" s="1">
        <v>700</v>
      </c>
      <c r="B701" t="s">
        <v>6529</v>
      </c>
      <c r="C701" s="7">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4" t="str">
        <f>VLOOKUP(OrdersTable[[#This Row],[Region]],PeopleTable[#All],2,FALSE)</f>
        <v>Chuck Magee</v>
      </c>
      <c r="W701" s="4" t="str">
        <f>IFERROR(VLOOKUP(OrdersTable[[#This Row],[Order ID]],ReturnsTable[#All],2,FALSE),"No")</f>
        <v>No</v>
      </c>
      <c r="X701" s="4">
        <f>1/COUNTIF(OrdersTable[Order ID],OrdersTable[[#This Row],[Order ID]])</f>
        <v>0.14285714285714285</v>
      </c>
      <c r="Y701" s="4">
        <f>1/COUNTIF(OrdersTable[Customer ID],OrdersTable[[#This Row],[Customer ID]])</f>
        <v>9.0909090909090912E-2</v>
      </c>
    </row>
    <row r="702" spans="1:25" x14ac:dyDescent="0.3">
      <c r="A702" s="1">
        <v>701</v>
      </c>
      <c r="B702" t="s">
        <v>6529</v>
      </c>
      <c r="C702" s="7">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4" t="str">
        <f>VLOOKUP(OrdersTable[[#This Row],[Region]],PeopleTable[#All],2,FALSE)</f>
        <v>Chuck Magee</v>
      </c>
      <c r="W702" s="4" t="str">
        <f>IFERROR(VLOOKUP(OrdersTable[[#This Row],[Order ID]],ReturnsTable[#All],2,FALSE),"No")</f>
        <v>No</v>
      </c>
      <c r="X702" s="4">
        <f>1/COUNTIF(OrdersTable[Order ID],OrdersTable[[#This Row],[Order ID]])</f>
        <v>0.14285714285714285</v>
      </c>
      <c r="Y702" s="4">
        <f>1/COUNTIF(OrdersTable[Customer ID],OrdersTable[[#This Row],[Customer ID]])</f>
        <v>9.0909090909090912E-2</v>
      </c>
    </row>
    <row r="703" spans="1:25" x14ac:dyDescent="0.3">
      <c r="A703" s="1">
        <v>702</v>
      </c>
      <c r="B703" t="s">
        <v>6530</v>
      </c>
      <c r="C703" s="7">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4" t="str">
        <f>VLOOKUP(OrdersTable[[#This Row],[Region]],PeopleTable[#All],2,FALSE)</f>
        <v>Chuck Magee</v>
      </c>
      <c r="W703" s="4" t="str">
        <f>IFERROR(VLOOKUP(OrdersTable[[#This Row],[Order ID]],ReturnsTable[#All],2,FALSE),"No")</f>
        <v>No</v>
      </c>
      <c r="X703" s="4">
        <f>1/COUNTIF(OrdersTable[Order ID],OrdersTable[[#This Row],[Order ID]])</f>
        <v>1</v>
      </c>
      <c r="Y703" s="4">
        <f>1/COUNTIF(OrdersTable[Customer ID],OrdersTable[[#This Row],[Customer ID]])</f>
        <v>0.16666666666666666</v>
      </c>
    </row>
    <row r="704" spans="1:25" x14ac:dyDescent="0.3">
      <c r="A704" s="1">
        <v>703</v>
      </c>
      <c r="B704" t="s">
        <v>6531</v>
      </c>
      <c r="C704" s="7">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4" t="str">
        <f>VLOOKUP(OrdersTable[[#This Row],[Region]],PeopleTable[#All],2,FALSE)</f>
        <v>Anna Andreadi</v>
      </c>
      <c r="W704" s="4" t="str">
        <f>IFERROR(VLOOKUP(OrdersTable[[#This Row],[Order ID]],ReturnsTable[#All],2,FALSE),"No")</f>
        <v>No</v>
      </c>
      <c r="X704" s="4">
        <f>1/COUNTIF(OrdersTable[Order ID],OrdersTable[[#This Row],[Order ID]])</f>
        <v>1</v>
      </c>
      <c r="Y704" s="4">
        <f>1/COUNTIF(OrdersTable[Customer ID],OrdersTable[[#This Row],[Customer ID]])</f>
        <v>0.125</v>
      </c>
    </row>
    <row r="705" spans="1:25" x14ac:dyDescent="0.3">
      <c r="A705" s="1">
        <v>704</v>
      </c>
      <c r="B705" t="s">
        <v>6532</v>
      </c>
      <c r="C705" s="7">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4" t="str">
        <f>VLOOKUP(OrdersTable[[#This Row],[Region]],PeopleTable[#All],2,FALSE)</f>
        <v>Anna Andreadi</v>
      </c>
      <c r="W705" s="4" t="str">
        <f>IFERROR(VLOOKUP(OrdersTable[[#This Row],[Order ID]],ReturnsTable[#All],2,FALSE),"No")</f>
        <v>No</v>
      </c>
      <c r="X705" s="4">
        <f>1/COUNTIF(OrdersTable[Order ID],OrdersTable[[#This Row],[Order ID]])</f>
        <v>1</v>
      </c>
      <c r="Y705" s="4">
        <f>1/COUNTIF(OrdersTable[Customer ID],OrdersTable[[#This Row],[Customer ID]])</f>
        <v>5.8823529411764705E-2</v>
      </c>
    </row>
    <row r="706" spans="1:25" x14ac:dyDescent="0.3">
      <c r="A706" s="1">
        <v>705</v>
      </c>
      <c r="B706" t="s">
        <v>6533</v>
      </c>
      <c r="C706" s="7">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4" t="str">
        <f>VLOOKUP(OrdersTable[[#This Row],[Region]],PeopleTable[#All],2,FALSE)</f>
        <v>Cassandra Brandow</v>
      </c>
      <c r="W706" s="4" t="str">
        <f>IFERROR(VLOOKUP(OrdersTable[[#This Row],[Order ID]],ReturnsTable[#All],2,FALSE),"No")</f>
        <v>No</v>
      </c>
      <c r="X706" s="4">
        <f>1/COUNTIF(OrdersTable[Order ID],OrdersTable[[#This Row],[Order ID]])</f>
        <v>0.33333333333333331</v>
      </c>
      <c r="Y706" s="4">
        <f>1/COUNTIF(OrdersTable[Customer ID],OrdersTable[[#This Row],[Customer ID]])</f>
        <v>0.16666666666666666</v>
      </c>
    </row>
    <row r="707" spans="1:25" x14ac:dyDescent="0.3">
      <c r="A707" s="1">
        <v>706</v>
      </c>
      <c r="B707" t="s">
        <v>6533</v>
      </c>
      <c r="C707" s="7">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4" t="str">
        <f>VLOOKUP(OrdersTable[[#This Row],[Region]],PeopleTable[#All],2,FALSE)</f>
        <v>Cassandra Brandow</v>
      </c>
      <c r="W707" s="4" t="str">
        <f>IFERROR(VLOOKUP(OrdersTable[[#This Row],[Order ID]],ReturnsTable[#All],2,FALSE),"No")</f>
        <v>No</v>
      </c>
      <c r="X707" s="4">
        <f>1/COUNTIF(OrdersTable[Order ID],OrdersTable[[#This Row],[Order ID]])</f>
        <v>0.33333333333333331</v>
      </c>
      <c r="Y707" s="4">
        <f>1/COUNTIF(OrdersTable[Customer ID],OrdersTable[[#This Row],[Customer ID]])</f>
        <v>0.16666666666666666</v>
      </c>
    </row>
    <row r="708" spans="1:25" x14ac:dyDescent="0.3">
      <c r="A708" s="1">
        <v>707</v>
      </c>
      <c r="B708" t="s">
        <v>6533</v>
      </c>
      <c r="C708" s="7">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4" t="str">
        <f>VLOOKUP(OrdersTable[[#This Row],[Region]],PeopleTable[#All],2,FALSE)</f>
        <v>Cassandra Brandow</v>
      </c>
      <c r="W708" s="4" t="str">
        <f>IFERROR(VLOOKUP(OrdersTable[[#This Row],[Order ID]],ReturnsTable[#All],2,FALSE),"No")</f>
        <v>No</v>
      </c>
      <c r="X708" s="4">
        <f>1/COUNTIF(OrdersTable[Order ID],OrdersTable[[#This Row],[Order ID]])</f>
        <v>0.33333333333333331</v>
      </c>
      <c r="Y708" s="4">
        <f>1/COUNTIF(OrdersTable[Customer ID],OrdersTable[[#This Row],[Customer ID]])</f>
        <v>0.16666666666666666</v>
      </c>
    </row>
    <row r="709" spans="1:25" x14ac:dyDescent="0.3">
      <c r="A709" s="1">
        <v>708</v>
      </c>
      <c r="B709" t="s">
        <v>6534</v>
      </c>
      <c r="C709" s="7">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4" t="str">
        <f>VLOOKUP(OrdersTable[[#This Row],[Region]],PeopleTable[#All],2,FALSE)</f>
        <v>Chuck Magee</v>
      </c>
      <c r="W709" s="4" t="str">
        <f>IFERROR(VLOOKUP(OrdersTable[[#This Row],[Order ID]],ReturnsTable[#All],2,FALSE),"No")</f>
        <v>No</v>
      </c>
      <c r="X709" s="4">
        <f>1/COUNTIF(OrdersTable[Order ID],OrdersTable[[#This Row],[Order ID]])</f>
        <v>0.33333333333333331</v>
      </c>
      <c r="Y709" s="4">
        <f>1/COUNTIF(OrdersTable[Customer ID],OrdersTable[[#This Row],[Customer ID]])</f>
        <v>0.25</v>
      </c>
    </row>
    <row r="710" spans="1:25" x14ac:dyDescent="0.3">
      <c r="A710" s="1">
        <v>709</v>
      </c>
      <c r="B710" t="s">
        <v>6534</v>
      </c>
      <c r="C710" s="7">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4" t="str">
        <f>VLOOKUP(OrdersTable[[#This Row],[Region]],PeopleTable[#All],2,FALSE)</f>
        <v>Chuck Magee</v>
      </c>
      <c r="W710" s="4" t="str">
        <f>IFERROR(VLOOKUP(OrdersTable[[#This Row],[Order ID]],ReturnsTable[#All],2,FALSE),"No")</f>
        <v>No</v>
      </c>
      <c r="X710" s="4">
        <f>1/COUNTIF(OrdersTable[Order ID],OrdersTable[[#This Row],[Order ID]])</f>
        <v>0.33333333333333331</v>
      </c>
      <c r="Y710" s="4">
        <f>1/COUNTIF(OrdersTable[Customer ID],OrdersTable[[#This Row],[Customer ID]])</f>
        <v>0.25</v>
      </c>
    </row>
    <row r="711" spans="1:25" x14ac:dyDescent="0.3">
      <c r="A711" s="1">
        <v>710</v>
      </c>
      <c r="B711" t="s">
        <v>6534</v>
      </c>
      <c r="C711" s="7">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4" t="str">
        <f>VLOOKUP(OrdersTable[[#This Row],[Region]],PeopleTable[#All],2,FALSE)</f>
        <v>Chuck Magee</v>
      </c>
      <c r="W711" s="4" t="str">
        <f>IFERROR(VLOOKUP(OrdersTable[[#This Row],[Order ID]],ReturnsTable[#All],2,FALSE),"No")</f>
        <v>No</v>
      </c>
      <c r="X711" s="4">
        <f>1/COUNTIF(OrdersTable[Order ID],OrdersTable[[#This Row],[Order ID]])</f>
        <v>0.33333333333333331</v>
      </c>
      <c r="Y711" s="4">
        <f>1/COUNTIF(OrdersTable[Customer ID],OrdersTable[[#This Row],[Customer ID]])</f>
        <v>0.25</v>
      </c>
    </row>
    <row r="712" spans="1:25" x14ac:dyDescent="0.3">
      <c r="A712" s="1">
        <v>711</v>
      </c>
      <c r="B712" t="s">
        <v>6535</v>
      </c>
      <c r="C712" s="7">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4" t="str">
        <f>VLOOKUP(OrdersTable[[#This Row],[Region]],PeopleTable[#All],2,FALSE)</f>
        <v>Chuck Magee</v>
      </c>
      <c r="W712" s="4" t="str">
        <f>IFERROR(VLOOKUP(OrdersTable[[#This Row],[Order ID]],ReturnsTable[#All],2,FALSE),"No")</f>
        <v>No</v>
      </c>
      <c r="X712" s="4">
        <f>1/COUNTIF(OrdersTable[Order ID],OrdersTable[[#This Row],[Order ID]])</f>
        <v>1</v>
      </c>
      <c r="Y712" s="4">
        <f>1/COUNTIF(OrdersTable[Customer ID],OrdersTable[[#This Row],[Customer ID]])</f>
        <v>7.6923076923076927E-2</v>
      </c>
    </row>
    <row r="713" spans="1:25" x14ac:dyDescent="0.3">
      <c r="A713" s="1">
        <v>712</v>
      </c>
      <c r="B713" t="s">
        <v>6536</v>
      </c>
      <c r="C713" s="7">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4" t="str">
        <f>VLOOKUP(OrdersTable[[#This Row],[Region]],PeopleTable[#All],2,FALSE)</f>
        <v>Cassandra Brandow</v>
      </c>
      <c r="W713" s="4" t="str">
        <f>IFERROR(VLOOKUP(OrdersTable[[#This Row],[Order ID]],ReturnsTable[#All],2,FALSE),"No")</f>
        <v>No</v>
      </c>
      <c r="X713" s="4">
        <f>1/COUNTIF(OrdersTable[Order ID],OrdersTable[[#This Row],[Order ID]])</f>
        <v>1</v>
      </c>
      <c r="Y713" s="4">
        <f>1/COUNTIF(OrdersTable[Customer ID],OrdersTable[[#This Row],[Customer ID]])</f>
        <v>3.2258064516129031E-2</v>
      </c>
    </row>
    <row r="714" spans="1:25" x14ac:dyDescent="0.3">
      <c r="A714" s="1">
        <v>713</v>
      </c>
      <c r="B714" t="s">
        <v>6537</v>
      </c>
      <c r="C714" s="7">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4" t="str">
        <f>VLOOKUP(OrdersTable[[#This Row],[Region]],PeopleTable[#All],2,FALSE)</f>
        <v>Chuck Magee</v>
      </c>
      <c r="W714" s="4" t="str">
        <f>IFERROR(VLOOKUP(OrdersTable[[#This Row],[Order ID]],ReturnsTable[#All],2,FALSE),"No")</f>
        <v>No</v>
      </c>
      <c r="X714" s="4">
        <f>1/COUNTIF(OrdersTable[Order ID],OrdersTable[[#This Row],[Order ID]])</f>
        <v>0.33333333333333331</v>
      </c>
      <c r="Y714" s="4">
        <f>1/COUNTIF(OrdersTable[Customer ID],OrdersTable[[#This Row],[Customer ID]])</f>
        <v>7.1428571428571425E-2</v>
      </c>
    </row>
    <row r="715" spans="1:25" x14ac:dyDescent="0.3">
      <c r="A715" s="1">
        <v>714</v>
      </c>
      <c r="B715" t="s">
        <v>6537</v>
      </c>
      <c r="C715" s="7">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4" t="str">
        <f>VLOOKUP(OrdersTable[[#This Row],[Region]],PeopleTable[#All],2,FALSE)</f>
        <v>Chuck Magee</v>
      </c>
      <c r="W715" s="4" t="str">
        <f>IFERROR(VLOOKUP(OrdersTable[[#This Row],[Order ID]],ReturnsTable[#All],2,FALSE),"No")</f>
        <v>No</v>
      </c>
      <c r="X715" s="4">
        <f>1/COUNTIF(OrdersTable[Order ID],OrdersTable[[#This Row],[Order ID]])</f>
        <v>0.33333333333333331</v>
      </c>
      <c r="Y715" s="4">
        <f>1/COUNTIF(OrdersTable[Customer ID],OrdersTable[[#This Row],[Customer ID]])</f>
        <v>7.1428571428571425E-2</v>
      </c>
    </row>
    <row r="716" spans="1:25" x14ac:dyDescent="0.3">
      <c r="A716" s="1">
        <v>715</v>
      </c>
      <c r="B716" t="s">
        <v>6537</v>
      </c>
      <c r="C716" s="7">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4" t="str">
        <f>VLOOKUP(OrdersTable[[#This Row],[Region]],PeopleTable[#All],2,FALSE)</f>
        <v>Chuck Magee</v>
      </c>
      <c r="W716" s="4" t="str">
        <f>IFERROR(VLOOKUP(OrdersTable[[#This Row],[Order ID]],ReturnsTable[#All],2,FALSE),"No")</f>
        <v>No</v>
      </c>
      <c r="X716" s="4">
        <f>1/COUNTIF(OrdersTable[Order ID],OrdersTable[[#This Row],[Order ID]])</f>
        <v>0.33333333333333331</v>
      </c>
      <c r="Y716" s="4">
        <f>1/COUNTIF(OrdersTable[Customer ID],OrdersTable[[#This Row],[Customer ID]])</f>
        <v>7.1428571428571425E-2</v>
      </c>
    </row>
    <row r="717" spans="1:25" x14ac:dyDescent="0.3">
      <c r="A717" s="1">
        <v>716</v>
      </c>
      <c r="B717" t="s">
        <v>5969</v>
      </c>
      <c r="C717" s="7">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4" t="str">
        <f>VLOOKUP(OrdersTable[[#This Row],[Region]],PeopleTable[#All],2,FALSE)</f>
        <v>Anna Andreadi</v>
      </c>
      <c r="W717" s="4" t="str">
        <f>IFERROR(VLOOKUP(OrdersTable[[#This Row],[Order ID]],ReturnsTable[#All],2,FALSE),"No")</f>
        <v>Yes</v>
      </c>
      <c r="X717" s="4">
        <f>1/COUNTIF(OrdersTable[Order ID],OrdersTable[[#This Row],[Order ID]])</f>
        <v>1</v>
      </c>
      <c r="Y717" s="4">
        <f>1/COUNTIF(OrdersTable[Customer ID],OrdersTable[[#This Row],[Customer ID]])</f>
        <v>0.16666666666666666</v>
      </c>
    </row>
    <row r="718" spans="1:25" x14ac:dyDescent="0.3">
      <c r="A718" s="1">
        <v>717</v>
      </c>
      <c r="B718" t="s">
        <v>6538</v>
      </c>
      <c r="C718" s="7">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4" t="str">
        <f>VLOOKUP(OrdersTable[[#This Row],[Region]],PeopleTable[#All],2,FALSE)</f>
        <v>Chuck Magee</v>
      </c>
      <c r="W718" s="4" t="str">
        <f>IFERROR(VLOOKUP(OrdersTable[[#This Row],[Order ID]],ReturnsTable[#All],2,FALSE),"No")</f>
        <v>No</v>
      </c>
      <c r="X718" s="4">
        <f>1/COUNTIF(OrdersTable[Order ID],OrdersTable[[#This Row],[Order ID]])</f>
        <v>1</v>
      </c>
      <c r="Y718" s="4">
        <f>1/COUNTIF(OrdersTable[Customer ID],OrdersTable[[#This Row],[Customer ID]])</f>
        <v>3.125E-2</v>
      </c>
    </row>
    <row r="719" spans="1:25" x14ac:dyDescent="0.3">
      <c r="A719" s="1">
        <v>718</v>
      </c>
      <c r="B719" t="s">
        <v>6539</v>
      </c>
      <c r="C719" s="7">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4" t="str">
        <f>VLOOKUP(OrdersTable[[#This Row],[Region]],PeopleTable[#All],2,FALSE)</f>
        <v>Chuck Magee</v>
      </c>
      <c r="W719" s="4" t="str">
        <f>IFERROR(VLOOKUP(OrdersTable[[#This Row],[Order ID]],ReturnsTable[#All],2,FALSE),"No")</f>
        <v>No</v>
      </c>
      <c r="X719" s="4">
        <f>1/COUNTIF(OrdersTable[Order ID],OrdersTable[[#This Row],[Order ID]])</f>
        <v>1</v>
      </c>
      <c r="Y719" s="4">
        <f>1/COUNTIF(OrdersTable[Customer ID],OrdersTable[[#This Row],[Customer ID]])</f>
        <v>0.2</v>
      </c>
    </row>
    <row r="720" spans="1:25" x14ac:dyDescent="0.3">
      <c r="A720" s="1">
        <v>719</v>
      </c>
      <c r="B720" t="s">
        <v>6540</v>
      </c>
      <c r="C720" s="7">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4" t="str">
        <f>VLOOKUP(OrdersTable[[#This Row],[Region]],PeopleTable[#All],2,FALSE)</f>
        <v>Anna Andreadi</v>
      </c>
      <c r="W720" s="4" t="str">
        <f>IFERROR(VLOOKUP(OrdersTable[[#This Row],[Order ID]],ReturnsTable[#All],2,FALSE),"No")</f>
        <v>No</v>
      </c>
      <c r="X720" s="4">
        <f>1/COUNTIF(OrdersTable[Order ID],OrdersTable[[#This Row],[Order ID]])</f>
        <v>0.5</v>
      </c>
      <c r="Y720" s="4">
        <f>1/COUNTIF(OrdersTable[Customer ID],OrdersTable[[#This Row],[Customer ID]])</f>
        <v>8.3333333333333329E-2</v>
      </c>
    </row>
    <row r="721" spans="1:25" x14ac:dyDescent="0.3">
      <c r="A721" s="1">
        <v>720</v>
      </c>
      <c r="B721" t="s">
        <v>6540</v>
      </c>
      <c r="C721" s="7">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4" t="str">
        <f>VLOOKUP(OrdersTable[[#This Row],[Region]],PeopleTable[#All],2,FALSE)</f>
        <v>Anna Andreadi</v>
      </c>
      <c r="W721" s="4" t="str">
        <f>IFERROR(VLOOKUP(OrdersTable[[#This Row],[Order ID]],ReturnsTable[#All],2,FALSE),"No")</f>
        <v>No</v>
      </c>
      <c r="X721" s="4">
        <f>1/COUNTIF(OrdersTable[Order ID],OrdersTable[[#This Row],[Order ID]])</f>
        <v>0.5</v>
      </c>
      <c r="Y721" s="4">
        <f>1/COUNTIF(OrdersTable[Customer ID],OrdersTable[[#This Row],[Customer ID]])</f>
        <v>8.3333333333333329E-2</v>
      </c>
    </row>
    <row r="722" spans="1:25" x14ac:dyDescent="0.3">
      <c r="A722" s="1">
        <v>721</v>
      </c>
      <c r="B722" t="s">
        <v>6541</v>
      </c>
      <c r="C722" s="7">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4" t="str">
        <f>VLOOKUP(OrdersTable[[#This Row],[Region]],PeopleTable[#All],2,FALSE)</f>
        <v>Anna Andreadi</v>
      </c>
      <c r="W722" s="4" t="str">
        <f>IFERROR(VLOOKUP(OrdersTable[[#This Row],[Order ID]],ReturnsTable[#All],2,FALSE),"No")</f>
        <v>No</v>
      </c>
      <c r="X722" s="4">
        <f>1/COUNTIF(OrdersTable[Order ID],OrdersTable[[#This Row],[Order ID]])</f>
        <v>1</v>
      </c>
      <c r="Y722" s="4">
        <f>1/COUNTIF(OrdersTable[Customer ID],OrdersTable[[#This Row],[Customer ID]])</f>
        <v>6.25E-2</v>
      </c>
    </row>
    <row r="723" spans="1:25" x14ac:dyDescent="0.3">
      <c r="A723" s="1">
        <v>722</v>
      </c>
      <c r="B723" t="s">
        <v>6542</v>
      </c>
      <c r="C723" s="7">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4" t="str">
        <f>VLOOKUP(OrdersTable[[#This Row],[Region]],PeopleTable[#All],2,FALSE)</f>
        <v>Kelly Williams</v>
      </c>
      <c r="W723" s="4" t="str">
        <f>IFERROR(VLOOKUP(OrdersTable[[#This Row],[Order ID]],ReturnsTable[#All],2,FALSE),"No")</f>
        <v>No</v>
      </c>
      <c r="X723" s="4">
        <f>1/COUNTIF(OrdersTable[Order ID],OrdersTable[[#This Row],[Order ID]])</f>
        <v>0.5</v>
      </c>
      <c r="Y723" s="4">
        <f>1/COUNTIF(OrdersTable[Customer ID],OrdersTable[[#This Row],[Customer ID]])</f>
        <v>0.05</v>
      </c>
    </row>
    <row r="724" spans="1:25" x14ac:dyDescent="0.3">
      <c r="A724" s="1">
        <v>723</v>
      </c>
      <c r="B724" t="s">
        <v>6542</v>
      </c>
      <c r="C724" s="7">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4" t="str">
        <f>VLOOKUP(OrdersTable[[#This Row],[Region]],PeopleTable[#All],2,FALSE)</f>
        <v>Kelly Williams</v>
      </c>
      <c r="W724" s="4" t="str">
        <f>IFERROR(VLOOKUP(OrdersTable[[#This Row],[Order ID]],ReturnsTable[#All],2,FALSE),"No")</f>
        <v>No</v>
      </c>
      <c r="X724" s="4">
        <f>1/COUNTIF(OrdersTable[Order ID],OrdersTable[[#This Row],[Order ID]])</f>
        <v>0.5</v>
      </c>
      <c r="Y724" s="4">
        <f>1/COUNTIF(OrdersTable[Customer ID],OrdersTable[[#This Row],[Customer ID]])</f>
        <v>0.05</v>
      </c>
    </row>
    <row r="725" spans="1:25" x14ac:dyDescent="0.3">
      <c r="A725" s="1">
        <v>724</v>
      </c>
      <c r="B725" t="s">
        <v>6543</v>
      </c>
      <c r="C725" s="7">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4" t="str">
        <f>VLOOKUP(OrdersTable[[#This Row],[Region]],PeopleTable[#All],2,FALSE)</f>
        <v>Chuck Magee</v>
      </c>
      <c r="W725" s="4" t="str">
        <f>IFERROR(VLOOKUP(OrdersTable[[#This Row],[Order ID]],ReturnsTable[#All],2,FALSE),"No")</f>
        <v>No</v>
      </c>
      <c r="X725" s="4">
        <f>1/COUNTIF(OrdersTable[Order ID],OrdersTable[[#This Row],[Order ID]])</f>
        <v>1</v>
      </c>
      <c r="Y725" s="4">
        <f>1/COUNTIF(OrdersTable[Customer ID],OrdersTable[[#This Row],[Customer ID]])</f>
        <v>0.16666666666666666</v>
      </c>
    </row>
    <row r="726" spans="1:25" x14ac:dyDescent="0.3">
      <c r="A726" s="1">
        <v>725</v>
      </c>
      <c r="B726" t="s">
        <v>6544</v>
      </c>
      <c r="C726" s="7">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4" t="str">
        <f>VLOOKUP(OrdersTable[[#This Row],[Region]],PeopleTable[#All],2,FALSE)</f>
        <v>Cassandra Brandow</v>
      </c>
      <c r="W726" s="4" t="str">
        <f>IFERROR(VLOOKUP(OrdersTable[[#This Row],[Order ID]],ReturnsTable[#All],2,FALSE),"No")</f>
        <v>No</v>
      </c>
      <c r="X726" s="4">
        <f>1/COUNTIF(OrdersTable[Order ID],OrdersTable[[#This Row],[Order ID]])</f>
        <v>1</v>
      </c>
      <c r="Y726" s="4">
        <f>1/COUNTIF(OrdersTable[Customer ID],OrdersTable[[#This Row],[Customer ID]])</f>
        <v>7.1428571428571425E-2</v>
      </c>
    </row>
    <row r="727" spans="1:25" x14ac:dyDescent="0.3">
      <c r="A727" s="1">
        <v>726</v>
      </c>
      <c r="B727" t="s">
        <v>6545</v>
      </c>
      <c r="C727" s="7">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4" t="str">
        <f>VLOOKUP(OrdersTable[[#This Row],[Region]],PeopleTable[#All],2,FALSE)</f>
        <v>Kelly Williams</v>
      </c>
      <c r="W727" s="4" t="str">
        <f>IFERROR(VLOOKUP(OrdersTable[[#This Row],[Order ID]],ReturnsTable[#All],2,FALSE),"No")</f>
        <v>No</v>
      </c>
      <c r="X727" s="4">
        <f>1/COUNTIF(OrdersTable[Order ID],OrdersTable[[#This Row],[Order ID]])</f>
        <v>0.5</v>
      </c>
      <c r="Y727" s="4">
        <f>1/COUNTIF(OrdersTable[Customer ID],OrdersTable[[#This Row],[Customer ID]])</f>
        <v>6.25E-2</v>
      </c>
    </row>
    <row r="728" spans="1:25" x14ac:dyDescent="0.3">
      <c r="A728" s="1">
        <v>727</v>
      </c>
      <c r="B728" t="s">
        <v>6545</v>
      </c>
      <c r="C728" s="7">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4" t="str">
        <f>VLOOKUP(OrdersTable[[#This Row],[Region]],PeopleTable[#All],2,FALSE)</f>
        <v>Kelly Williams</v>
      </c>
      <c r="W728" s="4" t="str">
        <f>IFERROR(VLOOKUP(OrdersTable[[#This Row],[Order ID]],ReturnsTable[#All],2,FALSE),"No")</f>
        <v>No</v>
      </c>
      <c r="X728" s="4">
        <f>1/COUNTIF(OrdersTable[Order ID],OrdersTable[[#This Row],[Order ID]])</f>
        <v>0.5</v>
      </c>
      <c r="Y728" s="4">
        <f>1/COUNTIF(OrdersTable[Customer ID],OrdersTable[[#This Row],[Customer ID]])</f>
        <v>6.25E-2</v>
      </c>
    </row>
    <row r="729" spans="1:25" x14ac:dyDescent="0.3">
      <c r="A729" s="1">
        <v>728</v>
      </c>
      <c r="B729" t="s">
        <v>6546</v>
      </c>
      <c r="C729" s="7">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4" t="str">
        <f>VLOOKUP(OrdersTable[[#This Row],[Region]],PeopleTable[#All],2,FALSE)</f>
        <v>Chuck Magee</v>
      </c>
      <c r="W729" s="4" t="str">
        <f>IFERROR(VLOOKUP(OrdersTable[[#This Row],[Order ID]],ReturnsTable[#All],2,FALSE),"No")</f>
        <v>No</v>
      </c>
      <c r="X729" s="4">
        <f>1/COUNTIF(OrdersTable[Order ID],OrdersTable[[#This Row],[Order ID]])</f>
        <v>0.2</v>
      </c>
      <c r="Y729" s="4">
        <f>1/COUNTIF(OrdersTable[Customer ID],OrdersTable[[#This Row],[Customer ID]])</f>
        <v>0.1111111111111111</v>
      </c>
    </row>
    <row r="730" spans="1:25" x14ac:dyDescent="0.3">
      <c r="A730" s="1">
        <v>729</v>
      </c>
      <c r="B730" t="s">
        <v>6546</v>
      </c>
      <c r="C730" s="7">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4" t="str">
        <f>VLOOKUP(OrdersTable[[#This Row],[Region]],PeopleTable[#All],2,FALSE)</f>
        <v>Chuck Magee</v>
      </c>
      <c r="W730" s="4" t="str">
        <f>IFERROR(VLOOKUP(OrdersTable[[#This Row],[Order ID]],ReturnsTable[#All],2,FALSE),"No")</f>
        <v>No</v>
      </c>
      <c r="X730" s="4">
        <f>1/COUNTIF(OrdersTable[Order ID],OrdersTable[[#This Row],[Order ID]])</f>
        <v>0.2</v>
      </c>
      <c r="Y730" s="4">
        <f>1/COUNTIF(OrdersTable[Customer ID],OrdersTable[[#This Row],[Customer ID]])</f>
        <v>0.1111111111111111</v>
      </c>
    </row>
    <row r="731" spans="1:25" x14ac:dyDescent="0.3">
      <c r="A731" s="1">
        <v>730</v>
      </c>
      <c r="B731" t="s">
        <v>6546</v>
      </c>
      <c r="C731" s="7">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4" t="str">
        <f>VLOOKUP(OrdersTable[[#This Row],[Region]],PeopleTable[#All],2,FALSE)</f>
        <v>Chuck Magee</v>
      </c>
      <c r="W731" s="4" t="str">
        <f>IFERROR(VLOOKUP(OrdersTable[[#This Row],[Order ID]],ReturnsTable[#All],2,FALSE),"No")</f>
        <v>No</v>
      </c>
      <c r="X731" s="4">
        <f>1/COUNTIF(OrdersTable[Order ID],OrdersTable[[#This Row],[Order ID]])</f>
        <v>0.2</v>
      </c>
      <c r="Y731" s="4">
        <f>1/COUNTIF(OrdersTable[Customer ID],OrdersTable[[#This Row],[Customer ID]])</f>
        <v>0.1111111111111111</v>
      </c>
    </row>
    <row r="732" spans="1:25" x14ac:dyDescent="0.3">
      <c r="A732" s="1">
        <v>731</v>
      </c>
      <c r="B732" t="s">
        <v>6546</v>
      </c>
      <c r="C732" s="7">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4" t="str">
        <f>VLOOKUP(OrdersTable[[#This Row],[Region]],PeopleTable[#All],2,FALSE)</f>
        <v>Chuck Magee</v>
      </c>
      <c r="W732" s="4" t="str">
        <f>IFERROR(VLOOKUP(OrdersTable[[#This Row],[Order ID]],ReturnsTable[#All],2,FALSE),"No")</f>
        <v>No</v>
      </c>
      <c r="X732" s="4">
        <f>1/COUNTIF(OrdersTable[Order ID],OrdersTable[[#This Row],[Order ID]])</f>
        <v>0.2</v>
      </c>
      <c r="Y732" s="4">
        <f>1/COUNTIF(OrdersTable[Customer ID],OrdersTable[[#This Row],[Customer ID]])</f>
        <v>0.1111111111111111</v>
      </c>
    </row>
    <row r="733" spans="1:25" x14ac:dyDescent="0.3">
      <c r="A733" s="1">
        <v>732</v>
      </c>
      <c r="B733" t="s">
        <v>6546</v>
      </c>
      <c r="C733" s="7">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4" t="str">
        <f>VLOOKUP(OrdersTable[[#This Row],[Region]],PeopleTable[#All],2,FALSE)</f>
        <v>Chuck Magee</v>
      </c>
      <c r="W733" s="4" t="str">
        <f>IFERROR(VLOOKUP(OrdersTable[[#This Row],[Order ID]],ReturnsTable[#All],2,FALSE),"No")</f>
        <v>No</v>
      </c>
      <c r="X733" s="4">
        <f>1/COUNTIF(OrdersTable[Order ID],OrdersTable[[#This Row],[Order ID]])</f>
        <v>0.2</v>
      </c>
      <c r="Y733" s="4">
        <f>1/COUNTIF(OrdersTable[Customer ID],OrdersTable[[#This Row],[Customer ID]])</f>
        <v>0.1111111111111111</v>
      </c>
    </row>
    <row r="734" spans="1:25" x14ac:dyDescent="0.3">
      <c r="A734" s="1">
        <v>733</v>
      </c>
      <c r="B734" t="s">
        <v>6547</v>
      </c>
      <c r="C734" s="7">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4" t="str">
        <f>VLOOKUP(OrdersTable[[#This Row],[Region]],PeopleTable[#All],2,FALSE)</f>
        <v>Anna Andreadi</v>
      </c>
      <c r="W734" s="4" t="str">
        <f>IFERROR(VLOOKUP(OrdersTable[[#This Row],[Order ID]],ReturnsTable[#All],2,FALSE),"No")</f>
        <v>No</v>
      </c>
      <c r="X734" s="4">
        <f>1/COUNTIF(OrdersTable[Order ID],OrdersTable[[#This Row],[Order ID]])</f>
        <v>0.16666666666666666</v>
      </c>
      <c r="Y734" s="4">
        <f>1/COUNTIF(OrdersTable[Customer ID],OrdersTable[[#This Row],[Customer ID]])</f>
        <v>5.2631578947368418E-2</v>
      </c>
    </row>
    <row r="735" spans="1:25" x14ac:dyDescent="0.3">
      <c r="A735" s="1">
        <v>734</v>
      </c>
      <c r="B735" t="s">
        <v>6547</v>
      </c>
      <c r="C735" s="7">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4" t="str">
        <f>VLOOKUP(OrdersTable[[#This Row],[Region]],PeopleTable[#All],2,FALSE)</f>
        <v>Anna Andreadi</v>
      </c>
      <c r="W735" s="4" t="str">
        <f>IFERROR(VLOOKUP(OrdersTable[[#This Row],[Order ID]],ReturnsTable[#All],2,FALSE),"No")</f>
        <v>No</v>
      </c>
      <c r="X735" s="4">
        <f>1/COUNTIF(OrdersTable[Order ID],OrdersTable[[#This Row],[Order ID]])</f>
        <v>0.16666666666666666</v>
      </c>
      <c r="Y735" s="4">
        <f>1/COUNTIF(OrdersTable[Customer ID],OrdersTable[[#This Row],[Customer ID]])</f>
        <v>5.2631578947368418E-2</v>
      </c>
    </row>
    <row r="736" spans="1:25" x14ac:dyDescent="0.3">
      <c r="A736" s="1">
        <v>735</v>
      </c>
      <c r="B736" t="s">
        <v>6547</v>
      </c>
      <c r="C736" s="7">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4" t="str">
        <f>VLOOKUP(OrdersTable[[#This Row],[Region]],PeopleTable[#All],2,FALSE)</f>
        <v>Anna Andreadi</v>
      </c>
      <c r="W736" s="4" t="str">
        <f>IFERROR(VLOOKUP(OrdersTable[[#This Row],[Order ID]],ReturnsTable[#All],2,FALSE),"No")</f>
        <v>No</v>
      </c>
      <c r="X736" s="4">
        <f>1/COUNTIF(OrdersTable[Order ID],OrdersTable[[#This Row],[Order ID]])</f>
        <v>0.16666666666666666</v>
      </c>
      <c r="Y736" s="4">
        <f>1/COUNTIF(OrdersTable[Customer ID],OrdersTable[[#This Row],[Customer ID]])</f>
        <v>5.2631578947368418E-2</v>
      </c>
    </row>
    <row r="737" spans="1:25" x14ac:dyDescent="0.3">
      <c r="A737" s="1">
        <v>736</v>
      </c>
      <c r="B737" t="s">
        <v>6547</v>
      </c>
      <c r="C737" s="7">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4" t="str">
        <f>VLOOKUP(OrdersTable[[#This Row],[Region]],PeopleTable[#All],2,FALSE)</f>
        <v>Anna Andreadi</v>
      </c>
      <c r="W737" s="4" t="str">
        <f>IFERROR(VLOOKUP(OrdersTable[[#This Row],[Order ID]],ReturnsTable[#All],2,FALSE),"No")</f>
        <v>No</v>
      </c>
      <c r="X737" s="4">
        <f>1/COUNTIF(OrdersTable[Order ID],OrdersTable[[#This Row],[Order ID]])</f>
        <v>0.16666666666666666</v>
      </c>
      <c r="Y737" s="4">
        <f>1/COUNTIF(OrdersTable[Customer ID],OrdersTable[[#This Row],[Customer ID]])</f>
        <v>5.2631578947368418E-2</v>
      </c>
    </row>
    <row r="738" spans="1:25" x14ac:dyDescent="0.3">
      <c r="A738" s="1">
        <v>737</v>
      </c>
      <c r="B738" t="s">
        <v>6547</v>
      </c>
      <c r="C738" s="7">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4" t="str">
        <f>VLOOKUP(OrdersTable[[#This Row],[Region]],PeopleTable[#All],2,FALSE)</f>
        <v>Anna Andreadi</v>
      </c>
      <c r="W738" s="4" t="str">
        <f>IFERROR(VLOOKUP(OrdersTable[[#This Row],[Order ID]],ReturnsTable[#All],2,FALSE),"No")</f>
        <v>No</v>
      </c>
      <c r="X738" s="4">
        <f>1/COUNTIF(OrdersTable[Order ID],OrdersTable[[#This Row],[Order ID]])</f>
        <v>0.16666666666666666</v>
      </c>
      <c r="Y738" s="4">
        <f>1/COUNTIF(OrdersTable[Customer ID],OrdersTable[[#This Row],[Customer ID]])</f>
        <v>5.2631578947368418E-2</v>
      </c>
    </row>
    <row r="739" spans="1:25" x14ac:dyDescent="0.3">
      <c r="A739" s="1">
        <v>738</v>
      </c>
      <c r="B739" t="s">
        <v>6547</v>
      </c>
      <c r="C739" s="7">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4" t="str">
        <f>VLOOKUP(OrdersTable[[#This Row],[Region]],PeopleTable[#All],2,FALSE)</f>
        <v>Anna Andreadi</v>
      </c>
      <c r="W739" s="4" t="str">
        <f>IFERROR(VLOOKUP(OrdersTable[[#This Row],[Order ID]],ReturnsTable[#All],2,FALSE),"No")</f>
        <v>No</v>
      </c>
      <c r="X739" s="4">
        <f>1/COUNTIF(OrdersTable[Order ID],OrdersTable[[#This Row],[Order ID]])</f>
        <v>0.16666666666666666</v>
      </c>
      <c r="Y739" s="4">
        <f>1/COUNTIF(OrdersTable[Customer ID],OrdersTable[[#This Row],[Customer ID]])</f>
        <v>5.2631578947368418E-2</v>
      </c>
    </row>
    <row r="740" spans="1:25" x14ac:dyDescent="0.3">
      <c r="A740" s="1">
        <v>739</v>
      </c>
      <c r="B740" t="s">
        <v>6548</v>
      </c>
      <c r="C740" s="7">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4" t="str">
        <f>VLOOKUP(OrdersTable[[#This Row],[Region]],PeopleTable[#All],2,FALSE)</f>
        <v>Anna Andreadi</v>
      </c>
      <c r="W740" s="4" t="str">
        <f>IFERROR(VLOOKUP(OrdersTable[[#This Row],[Order ID]],ReturnsTable[#All],2,FALSE),"No")</f>
        <v>No</v>
      </c>
      <c r="X740" s="4">
        <f>1/COUNTIF(OrdersTable[Order ID],OrdersTable[[#This Row],[Order ID]])</f>
        <v>1</v>
      </c>
      <c r="Y740" s="4">
        <f>1/COUNTIF(OrdersTable[Customer ID],OrdersTable[[#This Row],[Customer ID]])</f>
        <v>7.1428571428571425E-2</v>
      </c>
    </row>
    <row r="741" spans="1:25" x14ac:dyDescent="0.3">
      <c r="A741" s="1">
        <v>740</v>
      </c>
      <c r="B741" t="s">
        <v>6549</v>
      </c>
      <c r="C741" s="7">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4" t="str">
        <f>VLOOKUP(OrdersTable[[#This Row],[Region]],PeopleTable[#All],2,FALSE)</f>
        <v>Kelly Williams</v>
      </c>
      <c r="W741" s="4" t="str">
        <f>IFERROR(VLOOKUP(OrdersTable[[#This Row],[Order ID]],ReturnsTable[#All],2,FALSE),"No")</f>
        <v>No</v>
      </c>
      <c r="X741" s="4">
        <f>1/COUNTIF(OrdersTable[Order ID],OrdersTable[[#This Row],[Order ID]])</f>
        <v>0.33333333333333331</v>
      </c>
      <c r="Y741" s="4">
        <f>1/COUNTIF(OrdersTable[Customer ID],OrdersTable[[#This Row],[Customer ID]])</f>
        <v>0.1</v>
      </c>
    </row>
    <row r="742" spans="1:25" x14ac:dyDescent="0.3">
      <c r="A742" s="1">
        <v>741</v>
      </c>
      <c r="B742" t="s">
        <v>6549</v>
      </c>
      <c r="C742" s="7">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4" t="str">
        <f>VLOOKUP(OrdersTable[[#This Row],[Region]],PeopleTable[#All],2,FALSE)</f>
        <v>Kelly Williams</v>
      </c>
      <c r="W742" s="4" t="str">
        <f>IFERROR(VLOOKUP(OrdersTable[[#This Row],[Order ID]],ReturnsTable[#All],2,FALSE),"No")</f>
        <v>No</v>
      </c>
      <c r="X742" s="4">
        <f>1/COUNTIF(OrdersTable[Order ID],OrdersTable[[#This Row],[Order ID]])</f>
        <v>0.33333333333333331</v>
      </c>
      <c r="Y742" s="4">
        <f>1/COUNTIF(OrdersTable[Customer ID],OrdersTable[[#This Row],[Customer ID]])</f>
        <v>0.1</v>
      </c>
    </row>
    <row r="743" spans="1:25" x14ac:dyDescent="0.3">
      <c r="A743" s="1">
        <v>742</v>
      </c>
      <c r="B743" t="s">
        <v>6549</v>
      </c>
      <c r="C743" s="7">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4" t="str">
        <f>VLOOKUP(OrdersTable[[#This Row],[Region]],PeopleTable[#All],2,FALSE)</f>
        <v>Kelly Williams</v>
      </c>
      <c r="W743" s="4" t="str">
        <f>IFERROR(VLOOKUP(OrdersTable[[#This Row],[Order ID]],ReturnsTable[#All],2,FALSE),"No")</f>
        <v>No</v>
      </c>
      <c r="X743" s="4">
        <f>1/COUNTIF(OrdersTable[Order ID],OrdersTable[[#This Row],[Order ID]])</f>
        <v>0.33333333333333331</v>
      </c>
      <c r="Y743" s="4">
        <f>1/COUNTIF(OrdersTable[Customer ID],OrdersTable[[#This Row],[Customer ID]])</f>
        <v>0.1</v>
      </c>
    </row>
    <row r="744" spans="1:25" x14ac:dyDescent="0.3">
      <c r="A744" s="1">
        <v>743</v>
      </c>
      <c r="B744" t="s">
        <v>6550</v>
      </c>
      <c r="C744" s="7">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4" t="str">
        <f>VLOOKUP(OrdersTable[[#This Row],[Region]],PeopleTable[#All],2,FALSE)</f>
        <v>Kelly Williams</v>
      </c>
      <c r="W744" s="4" t="str">
        <f>IFERROR(VLOOKUP(OrdersTable[[#This Row],[Order ID]],ReturnsTable[#All],2,FALSE),"No")</f>
        <v>No</v>
      </c>
      <c r="X744" s="4">
        <f>1/COUNTIF(OrdersTable[Order ID],OrdersTable[[#This Row],[Order ID]])</f>
        <v>0.25</v>
      </c>
      <c r="Y744" s="4">
        <f>1/COUNTIF(OrdersTable[Customer ID],OrdersTable[[#This Row],[Customer ID]])</f>
        <v>6.6666666666666666E-2</v>
      </c>
    </row>
    <row r="745" spans="1:25" x14ac:dyDescent="0.3">
      <c r="A745" s="1">
        <v>744</v>
      </c>
      <c r="B745" t="s">
        <v>6550</v>
      </c>
      <c r="C745" s="7">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4" t="str">
        <f>VLOOKUP(OrdersTable[[#This Row],[Region]],PeopleTable[#All],2,FALSE)</f>
        <v>Kelly Williams</v>
      </c>
      <c r="W745" s="4" t="str">
        <f>IFERROR(VLOOKUP(OrdersTable[[#This Row],[Order ID]],ReturnsTable[#All],2,FALSE),"No")</f>
        <v>No</v>
      </c>
      <c r="X745" s="4">
        <f>1/COUNTIF(OrdersTable[Order ID],OrdersTable[[#This Row],[Order ID]])</f>
        <v>0.25</v>
      </c>
      <c r="Y745" s="4">
        <f>1/COUNTIF(OrdersTable[Customer ID],OrdersTable[[#This Row],[Customer ID]])</f>
        <v>6.6666666666666666E-2</v>
      </c>
    </row>
    <row r="746" spans="1:25" x14ac:dyDescent="0.3">
      <c r="A746" s="1">
        <v>745</v>
      </c>
      <c r="B746" t="s">
        <v>6550</v>
      </c>
      <c r="C746" s="7">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4" t="str">
        <f>VLOOKUP(OrdersTable[[#This Row],[Region]],PeopleTable[#All],2,FALSE)</f>
        <v>Kelly Williams</v>
      </c>
      <c r="W746" s="4" t="str">
        <f>IFERROR(VLOOKUP(OrdersTable[[#This Row],[Order ID]],ReturnsTable[#All],2,FALSE),"No")</f>
        <v>No</v>
      </c>
      <c r="X746" s="4">
        <f>1/COUNTIF(OrdersTable[Order ID],OrdersTable[[#This Row],[Order ID]])</f>
        <v>0.25</v>
      </c>
      <c r="Y746" s="4">
        <f>1/COUNTIF(OrdersTable[Customer ID],OrdersTable[[#This Row],[Customer ID]])</f>
        <v>6.6666666666666666E-2</v>
      </c>
    </row>
    <row r="747" spans="1:25" x14ac:dyDescent="0.3">
      <c r="A747" s="1">
        <v>746</v>
      </c>
      <c r="B747" t="s">
        <v>6550</v>
      </c>
      <c r="C747" s="7">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4" t="str">
        <f>VLOOKUP(OrdersTable[[#This Row],[Region]],PeopleTable[#All],2,FALSE)</f>
        <v>Kelly Williams</v>
      </c>
      <c r="W747" s="4" t="str">
        <f>IFERROR(VLOOKUP(OrdersTable[[#This Row],[Order ID]],ReturnsTable[#All],2,FALSE),"No")</f>
        <v>No</v>
      </c>
      <c r="X747" s="4">
        <f>1/COUNTIF(OrdersTable[Order ID],OrdersTable[[#This Row],[Order ID]])</f>
        <v>0.25</v>
      </c>
      <c r="Y747" s="4">
        <f>1/COUNTIF(OrdersTable[Customer ID],OrdersTable[[#This Row],[Customer ID]])</f>
        <v>6.6666666666666666E-2</v>
      </c>
    </row>
    <row r="748" spans="1:25" x14ac:dyDescent="0.3">
      <c r="A748" s="1">
        <v>747</v>
      </c>
      <c r="B748" t="s">
        <v>6551</v>
      </c>
      <c r="C748" s="7">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4" t="str">
        <f>VLOOKUP(OrdersTable[[#This Row],[Region]],PeopleTable[#All],2,FALSE)</f>
        <v>Anna Andreadi</v>
      </c>
      <c r="W748" s="4" t="str">
        <f>IFERROR(VLOOKUP(OrdersTable[[#This Row],[Order ID]],ReturnsTable[#All],2,FALSE),"No")</f>
        <v>No</v>
      </c>
      <c r="X748" s="4">
        <f>1/COUNTIF(OrdersTable[Order ID],OrdersTable[[#This Row],[Order ID]])</f>
        <v>0.5</v>
      </c>
      <c r="Y748" s="4">
        <f>1/COUNTIF(OrdersTable[Customer ID],OrdersTable[[#This Row],[Customer ID]])</f>
        <v>9.0909090909090912E-2</v>
      </c>
    </row>
    <row r="749" spans="1:25" x14ac:dyDescent="0.3">
      <c r="A749" s="1">
        <v>748</v>
      </c>
      <c r="B749" t="s">
        <v>6551</v>
      </c>
      <c r="C749" s="7">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4" t="str">
        <f>VLOOKUP(OrdersTable[[#This Row],[Region]],PeopleTable[#All],2,FALSE)</f>
        <v>Anna Andreadi</v>
      </c>
      <c r="W749" s="4" t="str">
        <f>IFERROR(VLOOKUP(OrdersTable[[#This Row],[Order ID]],ReturnsTable[#All],2,FALSE),"No")</f>
        <v>No</v>
      </c>
      <c r="X749" s="4">
        <f>1/COUNTIF(OrdersTable[Order ID],OrdersTable[[#This Row],[Order ID]])</f>
        <v>0.5</v>
      </c>
      <c r="Y749" s="4">
        <f>1/COUNTIF(OrdersTable[Customer ID],OrdersTable[[#This Row],[Customer ID]])</f>
        <v>9.0909090909090912E-2</v>
      </c>
    </row>
    <row r="750" spans="1:25" x14ac:dyDescent="0.3">
      <c r="A750" s="1">
        <v>749</v>
      </c>
      <c r="B750" t="s">
        <v>6552</v>
      </c>
      <c r="C750" s="7">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4" t="str">
        <f>VLOOKUP(OrdersTable[[#This Row],[Region]],PeopleTable[#All],2,FALSE)</f>
        <v>Kelly Williams</v>
      </c>
      <c r="W750" s="4" t="str">
        <f>IFERROR(VLOOKUP(OrdersTable[[#This Row],[Order ID]],ReturnsTable[#All],2,FALSE),"No")</f>
        <v>No</v>
      </c>
      <c r="X750" s="4">
        <f>1/COUNTIF(OrdersTable[Order ID],OrdersTable[[#This Row],[Order ID]])</f>
        <v>1</v>
      </c>
      <c r="Y750" s="4">
        <f>1/COUNTIF(OrdersTable[Customer ID],OrdersTable[[#This Row],[Customer ID]])</f>
        <v>0.2</v>
      </c>
    </row>
    <row r="751" spans="1:25" x14ac:dyDescent="0.3">
      <c r="A751" s="1">
        <v>750</v>
      </c>
      <c r="B751" t="s">
        <v>6553</v>
      </c>
      <c r="C751" s="7">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4" t="str">
        <f>VLOOKUP(OrdersTable[[#This Row],[Region]],PeopleTable[#All],2,FALSE)</f>
        <v>Kelly Williams</v>
      </c>
      <c r="W751" s="4" t="str">
        <f>IFERROR(VLOOKUP(OrdersTable[[#This Row],[Order ID]],ReturnsTable[#All],2,FALSE),"No")</f>
        <v>No</v>
      </c>
      <c r="X751" s="4">
        <f>1/COUNTIF(OrdersTable[Order ID],OrdersTable[[#This Row],[Order ID]])</f>
        <v>0.25</v>
      </c>
      <c r="Y751" s="4">
        <f>1/COUNTIF(OrdersTable[Customer ID],OrdersTable[[#This Row],[Customer ID]])</f>
        <v>7.1428571428571425E-2</v>
      </c>
    </row>
    <row r="752" spans="1:25" x14ac:dyDescent="0.3">
      <c r="A752" s="1">
        <v>751</v>
      </c>
      <c r="B752" t="s">
        <v>6553</v>
      </c>
      <c r="C752" s="7">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4" t="str">
        <f>VLOOKUP(OrdersTable[[#This Row],[Region]],PeopleTable[#All],2,FALSE)</f>
        <v>Kelly Williams</v>
      </c>
      <c r="W752" s="4" t="str">
        <f>IFERROR(VLOOKUP(OrdersTable[[#This Row],[Order ID]],ReturnsTable[#All],2,FALSE),"No")</f>
        <v>No</v>
      </c>
      <c r="X752" s="4">
        <f>1/COUNTIF(OrdersTable[Order ID],OrdersTable[[#This Row],[Order ID]])</f>
        <v>0.25</v>
      </c>
      <c r="Y752" s="4">
        <f>1/COUNTIF(OrdersTable[Customer ID],OrdersTable[[#This Row],[Customer ID]])</f>
        <v>7.1428571428571425E-2</v>
      </c>
    </row>
    <row r="753" spans="1:25" x14ac:dyDescent="0.3">
      <c r="A753" s="1">
        <v>752</v>
      </c>
      <c r="B753" t="s">
        <v>6553</v>
      </c>
      <c r="C753" s="7">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4" t="str">
        <f>VLOOKUP(OrdersTable[[#This Row],[Region]],PeopleTable[#All],2,FALSE)</f>
        <v>Kelly Williams</v>
      </c>
      <c r="W753" s="4" t="str">
        <f>IFERROR(VLOOKUP(OrdersTable[[#This Row],[Order ID]],ReturnsTable[#All],2,FALSE),"No")</f>
        <v>No</v>
      </c>
      <c r="X753" s="4">
        <f>1/COUNTIF(OrdersTable[Order ID],OrdersTable[[#This Row],[Order ID]])</f>
        <v>0.25</v>
      </c>
      <c r="Y753" s="4">
        <f>1/COUNTIF(OrdersTable[Customer ID],OrdersTable[[#This Row],[Customer ID]])</f>
        <v>7.1428571428571425E-2</v>
      </c>
    </row>
    <row r="754" spans="1:25" x14ac:dyDescent="0.3">
      <c r="A754" s="1">
        <v>753</v>
      </c>
      <c r="B754" t="s">
        <v>6553</v>
      </c>
      <c r="C754" s="7">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4" t="str">
        <f>VLOOKUP(OrdersTable[[#This Row],[Region]],PeopleTable[#All],2,FALSE)</f>
        <v>Kelly Williams</v>
      </c>
      <c r="W754" s="4" t="str">
        <f>IFERROR(VLOOKUP(OrdersTable[[#This Row],[Order ID]],ReturnsTable[#All],2,FALSE),"No")</f>
        <v>No</v>
      </c>
      <c r="X754" s="4">
        <f>1/COUNTIF(OrdersTable[Order ID],OrdersTable[[#This Row],[Order ID]])</f>
        <v>0.25</v>
      </c>
      <c r="Y754" s="4">
        <f>1/COUNTIF(OrdersTable[Customer ID],OrdersTable[[#This Row],[Customer ID]])</f>
        <v>7.1428571428571425E-2</v>
      </c>
    </row>
    <row r="755" spans="1:25" x14ac:dyDescent="0.3">
      <c r="A755" s="1">
        <v>754</v>
      </c>
      <c r="B755" t="s">
        <v>6554</v>
      </c>
      <c r="C755" s="7">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4" t="str">
        <f>VLOOKUP(OrdersTable[[#This Row],[Region]],PeopleTable[#All],2,FALSE)</f>
        <v>Anna Andreadi</v>
      </c>
      <c r="W755" s="4" t="str">
        <f>IFERROR(VLOOKUP(OrdersTable[[#This Row],[Order ID]],ReturnsTable[#All],2,FALSE),"No")</f>
        <v>No</v>
      </c>
      <c r="X755" s="4">
        <f>1/COUNTIF(OrdersTable[Order ID],OrdersTable[[#This Row],[Order ID]])</f>
        <v>1</v>
      </c>
      <c r="Y755" s="4">
        <f>1/COUNTIF(OrdersTable[Customer ID],OrdersTable[[#This Row],[Customer ID]])</f>
        <v>0.125</v>
      </c>
    </row>
    <row r="756" spans="1:25" x14ac:dyDescent="0.3">
      <c r="A756" s="1">
        <v>755</v>
      </c>
      <c r="B756" t="s">
        <v>6555</v>
      </c>
      <c r="C756" s="7">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4" t="str">
        <f>VLOOKUP(OrdersTable[[#This Row],[Region]],PeopleTable[#All],2,FALSE)</f>
        <v>Anna Andreadi</v>
      </c>
      <c r="W756" s="4" t="str">
        <f>IFERROR(VLOOKUP(OrdersTable[[#This Row],[Order ID]],ReturnsTable[#All],2,FALSE),"No")</f>
        <v>No</v>
      </c>
      <c r="X756" s="4">
        <f>1/COUNTIF(OrdersTable[Order ID],OrdersTable[[#This Row],[Order ID]])</f>
        <v>1</v>
      </c>
      <c r="Y756" s="4">
        <f>1/COUNTIF(OrdersTable[Customer ID],OrdersTable[[#This Row],[Customer ID]])</f>
        <v>0.2</v>
      </c>
    </row>
    <row r="757" spans="1:25" x14ac:dyDescent="0.3">
      <c r="A757" s="1">
        <v>756</v>
      </c>
      <c r="B757" t="s">
        <v>6556</v>
      </c>
      <c r="C757" s="7">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4" t="str">
        <f>VLOOKUP(OrdersTable[[#This Row],[Region]],PeopleTable[#All],2,FALSE)</f>
        <v>Cassandra Brandow</v>
      </c>
      <c r="W757" s="4" t="str">
        <f>IFERROR(VLOOKUP(OrdersTable[[#This Row],[Order ID]],ReturnsTable[#All],2,FALSE),"No")</f>
        <v>No</v>
      </c>
      <c r="X757" s="4">
        <f>1/COUNTIF(OrdersTable[Order ID],OrdersTable[[#This Row],[Order ID]])</f>
        <v>1</v>
      </c>
      <c r="Y757" s="4">
        <f>1/COUNTIF(OrdersTable[Customer ID],OrdersTable[[#This Row],[Customer ID]])</f>
        <v>5.8823529411764705E-2</v>
      </c>
    </row>
    <row r="758" spans="1:25" x14ac:dyDescent="0.3">
      <c r="A758" s="1">
        <v>757</v>
      </c>
      <c r="B758" t="s">
        <v>6557</v>
      </c>
      <c r="C758" s="7">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4" t="str">
        <f>VLOOKUP(OrdersTable[[#This Row],[Region]],PeopleTable[#All],2,FALSE)</f>
        <v>Kelly Williams</v>
      </c>
      <c r="W758" s="4" t="str">
        <f>IFERROR(VLOOKUP(OrdersTable[[#This Row],[Order ID]],ReturnsTable[#All],2,FALSE),"No")</f>
        <v>No</v>
      </c>
      <c r="X758" s="4">
        <f>1/COUNTIF(OrdersTable[Order ID],OrdersTable[[#This Row],[Order ID]])</f>
        <v>0.5</v>
      </c>
      <c r="Y758" s="4">
        <f>1/COUNTIF(OrdersTable[Customer ID],OrdersTable[[#This Row],[Customer ID]])</f>
        <v>0.14285714285714285</v>
      </c>
    </row>
    <row r="759" spans="1:25" x14ac:dyDescent="0.3">
      <c r="A759" s="1">
        <v>758</v>
      </c>
      <c r="B759" t="s">
        <v>6557</v>
      </c>
      <c r="C759" s="7">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4" t="str">
        <f>VLOOKUP(OrdersTable[[#This Row],[Region]],PeopleTable[#All],2,FALSE)</f>
        <v>Kelly Williams</v>
      </c>
      <c r="W759" s="4" t="str">
        <f>IFERROR(VLOOKUP(OrdersTable[[#This Row],[Order ID]],ReturnsTable[#All],2,FALSE),"No")</f>
        <v>No</v>
      </c>
      <c r="X759" s="4">
        <f>1/COUNTIF(OrdersTable[Order ID],OrdersTable[[#This Row],[Order ID]])</f>
        <v>0.5</v>
      </c>
      <c r="Y759" s="4">
        <f>1/COUNTIF(OrdersTable[Customer ID],OrdersTable[[#This Row],[Customer ID]])</f>
        <v>0.14285714285714285</v>
      </c>
    </row>
    <row r="760" spans="1:25" x14ac:dyDescent="0.3">
      <c r="A760" s="1">
        <v>759</v>
      </c>
      <c r="B760" t="s">
        <v>6558</v>
      </c>
      <c r="C760" s="7">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4" t="str">
        <f>VLOOKUP(OrdersTable[[#This Row],[Region]],PeopleTable[#All],2,FALSE)</f>
        <v>Chuck Magee</v>
      </c>
      <c r="W760" s="4" t="str">
        <f>IFERROR(VLOOKUP(OrdersTable[[#This Row],[Order ID]],ReturnsTable[#All],2,FALSE),"No")</f>
        <v>No</v>
      </c>
      <c r="X760" s="4">
        <f>1/COUNTIF(OrdersTable[Order ID],OrdersTable[[#This Row],[Order ID]])</f>
        <v>1</v>
      </c>
      <c r="Y760" s="4">
        <f>1/COUNTIF(OrdersTable[Customer ID],OrdersTable[[#This Row],[Customer ID]])</f>
        <v>6.6666666666666666E-2</v>
      </c>
    </row>
    <row r="761" spans="1:25" x14ac:dyDescent="0.3">
      <c r="A761" s="1">
        <v>760</v>
      </c>
      <c r="B761" t="s">
        <v>6559</v>
      </c>
      <c r="C761" s="7">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4" t="str">
        <f>VLOOKUP(OrdersTable[[#This Row],[Region]],PeopleTable[#All],2,FALSE)</f>
        <v>Kelly Williams</v>
      </c>
      <c r="W761" s="4" t="str">
        <f>IFERROR(VLOOKUP(OrdersTable[[#This Row],[Order ID]],ReturnsTable[#All],2,FALSE),"No")</f>
        <v>No</v>
      </c>
      <c r="X761" s="4">
        <f>1/COUNTIF(OrdersTable[Order ID],OrdersTable[[#This Row],[Order ID]])</f>
        <v>1</v>
      </c>
      <c r="Y761" s="4">
        <f>1/COUNTIF(OrdersTable[Customer ID],OrdersTable[[#This Row],[Customer ID]])</f>
        <v>4.7619047619047616E-2</v>
      </c>
    </row>
    <row r="762" spans="1:25" x14ac:dyDescent="0.3">
      <c r="A762" s="1">
        <v>761</v>
      </c>
      <c r="B762" t="s">
        <v>6560</v>
      </c>
      <c r="C762" s="7">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4" t="str">
        <f>VLOOKUP(OrdersTable[[#This Row],[Region]],PeopleTable[#All],2,FALSE)</f>
        <v>Anna Andreadi</v>
      </c>
      <c r="W762" s="4" t="str">
        <f>IFERROR(VLOOKUP(OrdersTable[[#This Row],[Order ID]],ReturnsTable[#All],2,FALSE),"No")</f>
        <v>No</v>
      </c>
      <c r="X762" s="4">
        <f>1/COUNTIF(OrdersTable[Order ID],OrdersTable[[#This Row],[Order ID]])</f>
        <v>1</v>
      </c>
      <c r="Y762" s="4">
        <f>1/COUNTIF(OrdersTable[Customer ID],OrdersTable[[#This Row],[Customer ID]])</f>
        <v>0.14285714285714285</v>
      </c>
    </row>
    <row r="763" spans="1:25" x14ac:dyDescent="0.3">
      <c r="A763" s="1">
        <v>762</v>
      </c>
      <c r="B763" t="s">
        <v>6561</v>
      </c>
      <c r="C763" s="7">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4" t="str">
        <f>VLOOKUP(OrdersTable[[#This Row],[Region]],PeopleTable[#All],2,FALSE)</f>
        <v>Cassandra Brandow</v>
      </c>
      <c r="W763" s="4" t="str">
        <f>IFERROR(VLOOKUP(OrdersTable[[#This Row],[Order ID]],ReturnsTable[#All],2,FALSE),"No")</f>
        <v>No</v>
      </c>
      <c r="X763" s="4">
        <f>1/COUNTIF(OrdersTable[Order ID],OrdersTable[[#This Row],[Order ID]])</f>
        <v>1</v>
      </c>
      <c r="Y763" s="4">
        <f>1/COUNTIF(OrdersTable[Customer ID],OrdersTable[[#This Row],[Customer ID]])</f>
        <v>0.1111111111111111</v>
      </c>
    </row>
    <row r="764" spans="1:25" x14ac:dyDescent="0.3">
      <c r="A764" s="1">
        <v>763</v>
      </c>
      <c r="B764" t="s">
        <v>6562</v>
      </c>
      <c r="C764" s="7">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4" t="str">
        <f>VLOOKUP(OrdersTable[[#This Row],[Region]],PeopleTable[#All],2,FALSE)</f>
        <v>Chuck Magee</v>
      </c>
      <c r="W764" s="4" t="str">
        <f>IFERROR(VLOOKUP(OrdersTable[[#This Row],[Order ID]],ReturnsTable[#All],2,FALSE),"No")</f>
        <v>No</v>
      </c>
      <c r="X764" s="4">
        <f>1/COUNTIF(OrdersTable[Order ID],OrdersTable[[#This Row],[Order ID]])</f>
        <v>1</v>
      </c>
      <c r="Y764" s="4">
        <f>1/COUNTIF(OrdersTable[Customer ID],OrdersTable[[#This Row],[Customer ID]])</f>
        <v>0.16666666666666666</v>
      </c>
    </row>
    <row r="765" spans="1:25" x14ac:dyDescent="0.3">
      <c r="A765" s="1">
        <v>764</v>
      </c>
      <c r="B765" t="s">
        <v>6563</v>
      </c>
      <c r="C765" s="7">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4" t="str">
        <f>VLOOKUP(OrdersTable[[#This Row],[Region]],PeopleTable[#All],2,FALSE)</f>
        <v>Cassandra Brandow</v>
      </c>
      <c r="W765" s="4" t="str">
        <f>IFERROR(VLOOKUP(OrdersTable[[#This Row],[Order ID]],ReturnsTable[#All],2,FALSE),"No")</f>
        <v>No</v>
      </c>
      <c r="X765" s="4">
        <f>1/COUNTIF(OrdersTable[Order ID],OrdersTable[[#This Row],[Order ID]])</f>
        <v>0.2</v>
      </c>
      <c r="Y765" s="4">
        <f>1/COUNTIF(OrdersTable[Customer ID],OrdersTable[[#This Row],[Customer ID]])</f>
        <v>3.5714285714285712E-2</v>
      </c>
    </row>
    <row r="766" spans="1:25" x14ac:dyDescent="0.3">
      <c r="A766" s="1">
        <v>765</v>
      </c>
      <c r="B766" t="s">
        <v>6563</v>
      </c>
      <c r="C766" s="7">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4" t="str">
        <f>VLOOKUP(OrdersTable[[#This Row],[Region]],PeopleTable[#All],2,FALSE)</f>
        <v>Cassandra Brandow</v>
      </c>
      <c r="W766" s="4" t="str">
        <f>IFERROR(VLOOKUP(OrdersTable[[#This Row],[Order ID]],ReturnsTable[#All],2,FALSE),"No")</f>
        <v>No</v>
      </c>
      <c r="X766" s="4">
        <f>1/COUNTIF(OrdersTable[Order ID],OrdersTable[[#This Row],[Order ID]])</f>
        <v>0.2</v>
      </c>
      <c r="Y766" s="4">
        <f>1/COUNTIF(OrdersTable[Customer ID],OrdersTable[[#This Row],[Customer ID]])</f>
        <v>3.5714285714285712E-2</v>
      </c>
    </row>
    <row r="767" spans="1:25" x14ac:dyDescent="0.3">
      <c r="A767" s="1">
        <v>766</v>
      </c>
      <c r="B767" t="s">
        <v>6563</v>
      </c>
      <c r="C767" s="7">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4" t="str">
        <f>VLOOKUP(OrdersTable[[#This Row],[Region]],PeopleTable[#All],2,FALSE)</f>
        <v>Cassandra Brandow</v>
      </c>
      <c r="W767" s="4" t="str">
        <f>IFERROR(VLOOKUP(OrdersTable[[#This Row],[Order ID]],ReturnsTable[#All],2,FALSE),"No")</f>
        <v>No</v>
      </c>
      <c r="X767" s="4">
        <f>1/COUNTIF(OrdersTable[Order ID],OrdersTable[[#This Row],[Order ID]])</f>
        <v>0.2</v>
      </c>
      <c r="Y767" s="4">
        <f>1/COUNTIF(OrdersTable[Customer ID],OrdersTable[[#This Row],[Customer ID]])</f>
        <v>3.5714285714285712E-2</v>
      </c>
    </row>
    <row r="768" spans="1:25" x14ac:dyDescent="0.3">
      <c r="A768" s="1">
        <v>767</v>
      </c>
      <c r="B768" t="s">
        <v>6563</v>
      </c>
      <c r="C768" s="7">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4" t="str">
        <f>VLOOKUP(OrdersTable[[#This Row],[Region]],PeopleTable[#All],2,FALSE)</f>
        <v>Cassandra Brandow</v>
      </c>
      <c r="W768" s="4" t="str">
        <f>IFERROR(VLOOKUP(OrdersTable[[#This Row],[Order ID]],ReturnsTable[#All],2,FALSE),"No")</f>
        <v>No</v>
      </c>
      <c r="X768" s="4">
        <f>1/COUNTIF(OrdersTable[Order ID],OrdersTable[[#This Row],[Order ID]])</f>
        <v>0.2</v>
      </c>
      <c r="Y768" s="4">
        <f>1/COUNTIF(OrdersTable[Customer ID],OrdersTable[[#This Row],[Customer ID]])</f>
        <v>3.5714285714285712E-2</v>
      </c>
    </row>
    <row r="769" spans="1:25" x14ac:dyDescent="0.3">
      <c r="A769" s="1">
        <v>768</v>
      </c>
      <c r="B769" t="s">
        <v>6563</v>
      </c>
      <c r="C769" s="7">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4" t="str">
        <f>VLOOKUP(OrdersTable[[#This Row],[Region]],PeopleTable[#All],2,FALSE)</f>
        <v>Cassandra Brandow</v>
      </c>
      <c r="W769" s="4" t="str">
        <f>IFERROR(VLOOKUP(OrdersTable[[#This Row],[Order ID]],ReturnsTable[#All],2,FALSE),"No")</f>
        <v>No</v>
      </c>
      <c r="X769" s="4">
        <f>1/COUNTIF(OrdersTable[Order ID],OrdersTable[[#This Row],[Order ID]])</f>
        <v>0.2</v>
      </c>
      <c r="Y769" s="4">
        <f>1/COUNTIF(OrdersTable[Customer ID],OrdersTable[[#This Row],[Customer ID]])</f>
        <v>3.5714285714285712E-2</v>
      </c>
    </row>
    <row r="770" spans="1:25" x14ac:dyDescent="0.3">
      <c r="A770" s="1">
        <v>769</v>
      </c>
      <c r="B770" t="s">
        <v>6564</v>
      </c>
      <c r="C770" s="7">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4" t="str">
        <f>VLOOKUP(OrdersTable[[#This Row],[Region]],PeopleTable[#All],2,FALSE)</f>
        <v>Cassandra Brandow</v>
      </c>
      <c r="W770" s="4" t="str">
        <f>IFERROR(VLOOKUP(OrdersTable[[#This Row],[Order ID]],ReturnsTable[#All],2,FALSE),"No")</f>
        <v>No</v>
      </c>
      <c r="X770" s="4">
        <f>1/COUNTIF(OrdersTable[Order ID],OrdersTable[[#This Row],[Order ID]])</f>
        <v>1</v>
      </c>
      <c r="Y770" s="4">
        <f>1/COUNTIF(OrdersTable[Customer ID],OrdersTable[[#This Row],[Customer ID]])</f>
        <v>4.7619047619047616E-2</v>
      </c>
    </row>
    <row r="771" spans="1:25" x14ac:dyDescent="0.3">
      <c r="A771" s="1">
        <v>770</v>
      </c>
      <c r="B771" t="s">
        <v>6565</v>
      </c>
      <c r="C771" s="7">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4" t="str">
        <f>VLOOKUP(OrdersTable[[#This Row],[Region]],PeopleTable[#All],2,FALSE)</f>
        <v>Cassandra Brandow</v>
      </c>
      <c r="W771" s="4" t="str">
        <f>IFERROR(VLOOKUP(OrdersTable[[#This Row],[Order ID]],ReturnsTable[#All],2,FALSE),"No")</f>
        <v>No</v>
      </c>
      <c r="X771" s="4">
        <f>1/COUNTIF(OrdersTable[Order ID],OrdersTable[[#This Row],[Order ID]])</f>
        <v>1</v>
      </c>
      <c r="Y771" s="4">
        <f>1/COUNTIF(OrdersTable[Customer ID],OrdersTable[[#This Row],[Customer ID]])</f>
        <v>0.1111111111111111</v>
      </c>
    </row>
    <row r="772" spans="1:25" x14ac:dyDescent="0.3">
      <c r="A772" s="1">
        <v>771</v>
      </c>
      <c r="B772" t="s">
        <v>6566</v>
      </c>
      <c r="C772" s="7">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4" t="str">
        <f>VLOOKUP(OrdersTable[[#This Row],[Region]],PeopleTable[#All],2,FALSE)</f>
        <v>Kelly Williams</v>
      </c>
      <c r="W772" s="4" t="str">
        <f>IFERROR(VLOOKUP(OrdersTable[[#This Row],[Order ID]],ReturnsTable[#All],2,FALSE),"No")</f>
        <v>No</v>
      </c>
      <c r="X772" s="4">
        <f>1/COUNTIF(OrdersTable[Order ID],OrdersTable[[#This Row],[Order ID]])</f>
        <v>0.16666666666666666</v>
      </c>
      <c r="Y772" s="4">
        <f>1/COUNTIF(OrdersTable[Customer ID],OrdersTable[[#This Row],[Customer ID]])</f>
        <v>7.1428571428571425E-2</v>
      </c>
    </row>
    <row r="773" spans="1:25" x14ac:dyDescent="0.3">
      <c r="A773" s="1">
        <v>772</v>
      </c>
      <c r="B773" t="s">
        <v>6566</v>
      </c>
      <c r="C773" s="7">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4" t="str">
        <f>VLOOKUP(OrdersTable[[#This Row],[Region]],PeopleTable[#All],2,FALSE)</f>
        <v>Kelly Williams</v>
      </c>
      <c r="W773" s="4" t="str">
        <f>IFERROR(VLOOKUP(OrdersTable[[#This Row],[Order ID]],ReturnsTable[#All],2,FALSE),"No")</f>
        <v>No</v>
      </c>
      <c r="X773" s="4">
        <f>1/COUNTIF(OrdersTable[Order ID],OrdersTable[[#This Row],[Order ID]])</f>
        <v>0.16666666666666666</v>
      </c>
      <c r="Y773" s="4">
        <f>1/COUNTIF(OrdersTable[Customer ID],OrdersTable[[#This Row],[Customer ID]])</f>
        <v>7.1428571428571425E-2</v>
      </c>
    </row>
    <row r="774" spans="1:25" x14ac:dyDescent="0.3">
      <c r="A774" s="1">
        <v>773</v>
      </c>
      <c r="B774" t="s">
        <v>6566</v>
      </c>
      <c r="C774" s="7">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4" t="str">
        <f>VLOOKUP(OrdersTable[[#This Row],[Region]],PeopleTable[#All],2,FALSE)</f>
        <v>Kelly Williams</v>
      </c>
      <c r="W774" s="4" t="str">
        <f>IFERROR(VLOOKUP(OrdersTable[[#This Row],[Order ID]],ReturnsTable[#All],2,FALSE),"No")</f>
        <v>No</v>
      </c>
      <c r="X774" s="4">
        <f>1/COUNTIF(OrdersTable[Order ID],OrdersTable[[#This Row],[Order ID]])</f>
        <v>0.16666666666666666</v>
      </c>
      <c r="Y774" s="4">
        <f>1/COUNTIF(OrdersTable[Customer ID],OrdersTable[[#This Row],[Customer ID]])</f>
        <v>7.1428571428571425E-2</v>
      </c>
    </row>
    <row r="775" spans="1:25" x14ac:dyDescent="0.3">
      <c r="A775" s="1">
        <v>774</v>
      </c>
      <c r="B775" t="s">
        <v>6566</v>
      </c>
      <c r="C775" s="7">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4" t="str">
        <f>VLOOKUP(OrdersTable[[#This Row],[Region]],PeopleTable[#All],2,FALSE)</f>
        <v>Kelly Williams</v>
      </c>
      <c r="W775" s="4" t="str">
        <f>IFERROR(VLOOKUP(OrdersTable[[#This Row],[Order ID]],ReturnsTable[#All],2,FALSE),"No")</f>
        <v>No</v>
      </c>
      <c r="X775" s="4">
        <f>1/COUNTIF(OrdersTable[Order ID],OrdersTable[[#This Row],[Order ID]])</f>
        <v>0.16666666666666666</v>
      </c>
      <c r="Y775" s="4">
        <f>1/COUNTIF(OrdersTable[Customer ID],OrdersTable[[#This Row],[Customer ID]])</f>
        <v>7.1428571428571425E-2</v>
      </c>
    </row>
    <row r="776" spans="1:25" x14ac:dyDescent="0.3">
      <c r="A776" s="1">
        <v>775</v>
      </c>
      <c r="B776" t="s">
        <v>6566</v>
      </c>
      <c r="C776" s="7">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4" t="str">
        <f>VLOOKUP(OrdersTable[[#This Row],[Region]],PeopleTable[#All],2,FALSE)</f>
        <v>Kelly Williams</v>
      </c>
      <c r="W776" s="4" t="str">
        <f>IFERROR(VLOOKUP(OrdersTable[[#This Row],[Order ID]],ReturnsTable[#All],2,FALSE),"No")</f>
        <v>No</v>
      </c>
      <c r="X776" s="4">
        <f>1/COUNTIF(OrdersTable[Order ID],OrdersTable[[#This Row],[Order ID]])</f>
        <v>0.16666666666666666</v>
      </c>
      <c r="Y776" s="4">
        <f>1/COUNTIF(OrdersTable[Customer ID],OrdersTable[[#This Row],[Customer ID]])</f>
        <v>7.1428571428571425E-2</v>
      </c>
    </row>
    <row r="777" spans="1:25" x14ac:dyDescent="0.3">
      <c r="A777" s="1">
        <v>776</v>
      </c>
      <c r="B777" t="s">
        <v>6566</v>
      </c>
      <c r="C777" s="7">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4" t="str">
        <f>VLOOKUP(OrdersTable[[#This Row],[Region]],PeopleTable[#All],2,FALSE)</f>
        <v>Kelly Williams</v>
      </c>
      <c r="W777" s="4" t="str">
        <f>IFERROR(VLOOKUP(OrdersTable[[#This Row],[Order ID]],ReturnsTable[#All],2,FALSE),"No")</f>
        <v>No</v>
      </c>
      <c r="X777" s="4">
        <f>1/COUNTIF(OrdersTable[Order ID],OrdersTable[[#This Row],[Order ID]])</f>
        <v>0.16666666666666666</v>
      </c>
      <c r="Y777" s="4">
        <f>1/COUNTIF(OrdersTable[Customer ID],OrdersTable[[#This Row],[Customer ID]])</f>
        <v>7.1428571428571425E-2</v>
      </c>
    </row>
    <row r="778" spans="1:25" x14ac:dyDescent="0.3">
      <c r="A778" s="1">
        <v>777</v>
      </c>
      <c r="B778" t="s">
        <v>6567</v>
      </c>
      <c r="C778" s="7">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4" t="str">
        <f>VLOOKUP(OrdersTable[[#This Row],[Region]],PeopleTable[#All],2,FALSE)</f>
        <v>Chuck Magee</v>
      </c>
      <c r="W778" s="4" t="str">
        <f>IFERROR(VLOOKUP(OrdersTable[[#This Row],[Order ID]],ReturnsTable[#All],2,FALSE),"No")</f>
        <v>No</v>
      </c>
      <c r="X778" s="4">
        <f>1/COUNTIF(OrdersTable[Order ID],OrdersTable[[#This Row],[Order ID]])</f>
        <v>1</v>
      </c>
      <c r="Y778" s="4">
        <f>1/COUNTIF(OrdersTable[Customer ID],OrdersTable[[#This Row],[Customer ID]])</f>
        <v>7.1428571428571425E-2</v>
      </c>
    </row>
    <row r="779" spans="1:25" x14ac:dyDescent="0.3">
      <c r="A779" s="1">
        <v>778</v>
      </c>
      <c r="B779" t="s">
        <v>6010</v>
      </c>
      <c r="C779" s="7">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4" t="str">
        <f>VLOOKUP(OrdersTable[[#This Row],[Region]],PeopleTable[#All],2,FALSE)</f>
        <v>Anna Andreadi</v>
      </c>
      <c r="W779" s="4" t="str">
        <f>IFERROR(VLOOKUP(OrdersTable[[#This Row],[Order ID]],ReturnsTable[#All],2,FALSE),"No")</f>
        <v>Yes</v>
      </c>
      <c r="X779" s="4">
        <f>1/COUNTIF(OrdersTable[Order ID],OrdersTable[[#This Row],[Order ID]])</f>
        <v>0.25</v>
      </c>
      <c r="Y779" s="4">
        <f>1/COUNTIF(OrdersTable[Customer ID],OrdersTable[[#This Row],[Customer ID]])</f>
        <v>0.05</v>
      </c>
    </row>
    <row r="780" spans="1:25" x14ac:dyDescent="0.3">
      <c r="A780" s="1">
        <v>779</v>
      </c>
      <c r="B780" t="s">
        <v>6010</v>
      </c>
      <c r="C780" s="7">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4" t="str">
        <f>VLOOKUP(OrdersTable[[#This Row],[Region]],PeopleTable[#All],2,FALSE)</f>
        <v>Anna Andreadi</v>
      </c>
      <c r="W780" s="4" t="str">
        <f>IFERROR(VLOOKUP(OrdersTable[[#This Row],[Order ID]],ReturnsTable[#All],2,FALSE),"No")</f>
        <v>Yes</v>
      </c>
      <c r="X780" s="4">
        <f>1/COUNTIF(OrdersTable[Order ID],OrdersTable[[#This Row],[Order ID]])</f>
        <v>0.25</v>
      </c>
      <c r="Y780" s="4">
        <f>1/COUNTIF(OrdersTable[Customer ID],OrdersTable[[#This Row],[Customer ID]])</f>
        <v>0.05</v>
      </c>
    </row>
    <row r="781" spans="1:25" x14ac:dyDescent="0.3">
      <c r="A781" s="1">
        <v>780</v>
      </c>
      <c r="B781" t="s">
        <v>6010</v>
      </c>
      <c r="C781" s="7">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4" t="str">
        <f>VLOOKUP(OrdersTable[[#This Row],[Region]],PeopleTable[#All],2,FALSE)</f>
        <v>Anna Andreadi</v>
      </c>
      <c r="W781" s="4" t="str">
        <f>IFERROR(VLOOKUP(OrdersTable[[#This Row],[Order ID]],ReturnsTable[#All],2,FALSE),"No")</f>
        <v>Yes</v>
      </c>
      <c r="X781" s="4">
        <f>1/COUNTIF(OrdersTable[Order ID],OrdersTable[[#This Row],[Order ID]])</f>
        <v>0.25</v>
      </c>
      <c r="Y781" s="4">
        <f>1/COUNTIF(OrdersTable[Customer ID],OrdersTable[[#This Row],[Customer ID]])</f>
        <v>0.05</v>
      </c>
    </row>
    <row r="782" spans="1:25" x14ac:dyDescent="0.3">
      <c r="A782" s="1">
        <v>781</v>
      </c>
      <c r="B782" t="s">
        <v>6010</v>
      </c>
      <c r="C782" s="7">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4" t="str">
        <f>VLOOKUP(OrdersTable[[#This Row],[Region]],PeopleTable[#All],2,FALSE)</f>
        <v>Anna Andreadi</v>
      </c>
      <c r="W782" s="4" t="str">
        <f>IFERROR(VLOOKUP(OrdersTable[[#This Row],[Order ID]],ReturnsTable[#All],2,FALSE),"No")</f>
        <v>Yes</v>
      </c>
      <c r="X782" s="4">
        <f>1/COUNTIF(OrdersTable[Order ID],OrdersTable[[#This Row],[Order ID]])</f>
        <v>0.25</v>
      </c>
      <c r="Y782" s="4">
        <f>1/COUNTIF(OrdersTable[Customer ID],OrdersTable[[#This Row],[Customer ID]])</f>
        <v>0.05</v>
      </c>
    </row>
    <row r="783" spans="1:25" x14ac:dyDescent="0.3">
      <c r="A783" s="1">
        <v>782</v>
      </c>
      <c r="B783" t="s">
        <v>6568</v>
      </c>
      <c r="C783" s="7">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4" t="str">
        <f>VLOOKUP(OrdersTable[[#This Row],[Region]],PeopleTable[#All],2,FALSE)</f>
        <v>Chuck Magee</v>
      </c>
      <c r="W783" s="4" t="str">
        <f>IFERROR(VLOOKUP(OrdersTable[[#This Row],[Order ID]],ReturnsTable[#All],2,FALSE),"No")</f>
        <v>No</v>
      </c>
      <c r="X783" s="4">
        <f>1/COUNTIF(OrdersTable[Order ID],OrdersTable[[#This Row],[Order ID]])</f>
        <v>0.25</v>
      </c>
      <c r="Y783" s="4">
        <f>1/COUNTIF(OrdersTable[Customer ID],OrdersTable[[#This Row],[Customer ID]])</f>
        <v>7.1428571428571425E-2</v>
      </c>
    </row>
    <row r="784" spans="1:25" x14ac:dyDescent="0.3">
      <c r="A784" s="1">
        <v>783</v>
      </c>
      <c r="B784" t="s">
        <v>6568</v>
      </c>
      <c r="C784" s="7">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4" t="str">
        <f>VLOOKUP(OrdersTable[[#This Row],[Region]],PeopleTable[#All],2,FALSE)</f>
        <v>Chuck Magee</v>
      </c>
      <c r="W784" s="4" t="str">
        <f>IFERROR(VLOOKUP(OrdersTable[[#This Row],[Order ID]],ReturnsTable[#All],2,FALSE),"No")</f>
        <v>No</v>
      </c>
      <c r="X784" s="4">
        <f>1/COUNTIF(OrdersTable[Order ID],OrdersTable[[#This Row],[Order ID]])</f>
        <v>0.25</v>
      </c>
      <c r="Y784" s="4">
        <f>1/COUNTIF(OrdersTable[Customer ID],OrdersTable[[#This Row],[Customer ID]])</f>
        <v>7.1428571428571425E-2</v>
      </c>
    </row>
    <row r="785" spans="1:25" x14ac:dyDescent="0.3">
      <c r="A785" s="1">
        <v>784</v>
      </c>
      <c r="B785" t="s">
        <v>6568</v>
      </c>
      <c r="C785" s="7">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4" t="str">
        <f>VLOOKUP(OrdersTable[[#This Row],[Region]],PeopleTable[#All],2,FALSE)</f>
        <v>Chuck Magee</v>
      </c>
      <c r="W785" s="4" t="str">
        <f>IFERROR(VLOOKUP(OrdersTable[[#This Row],[Order ID]],ReturnsTable[#All],2,FALSE),"No")</f>
        <v>No</v>
      </c>
      <c r="X785" s="4">
        <f>1/COUNTIF(OrdersTable[Order ID],OrdersTable[[#This Row],[Order ID]])</f>
        <v>0.25</v>
      </c>
      <c r="Y785" s="4">
        <f>1/COUNTIF(OrdersTable[Customer ID],OrdersTable[[#This Row],[Customer ID]])</f>
        <v>7.1428571428571425E-2</v>
      </c>
    </row>
    <row r="786" spans="1:25" x14ac:dyDescent="0.3">
      <c r="A786" s="1">
        <v>785</v>
      </c>
      <c r="B786" t="s">
        <v>6568</v>
      </c>
      <c r="C786" s="7">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4" t="str">
        <f>VLOOKUP(OrdersTable[[#This Row],[Region]],PeopleTable[#All],2,FALSE)</f>
        <v>Chuck Magee</v>
      </c>
      <c r="W786" s="4" t="str">
        <f>IFERROR(VLOOKUP(OrdersTable[[#This Row],[Order ID]],ReturnsTable[#All],2,FALSE),"No")</f>
        <v>No</v>
      </c>
      <c r="X786" s="4">
        <f>1/COUNTIF(OrdersTable[Order ID],OrdersTable[[#This Row],[Order ID]])</f>
        <v>0.25</v>
      </c>
      <c r="Y786" s="4">
        <f>1/COUNTIF(OrdersTable[Customer ID],OrdersTable[[#This Row],[Customer ID]])</f>
        <v>7.1428571428571425E-2</v>
      </c>
    </row>
    <row r="787" spans="1:25" x14ac:dyDescent="0.3">
      <c r="A787" s="1">
        <v>786</v>
      </c>
      <c r="B787" t="s">
        <v>6569</v>
      </c>
      <c r="C787" s="7">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4" t="str">
        <f>VLOOKUP(OrdersTable[[#This Row],[Region]],PeopleTable[#All],2,FALSE)</f>
        <v>Cassandra Brandow</v>
      </c>
      <c r="W787" s="4" t="str">
        <f>IFERROR(VLOOKUP(OrdersTable[[#This Row],[Order ID]],ReturnsTable[#All],2,FALSE),"No")</f>
        <v>No</v>
      </c>
      <c r="X787" s="4">
        <f>1/COUNTIF(OrdersTable[Order ID],OrdersTable[[#This Row],[Order ID]])</f>
        <v>1</v>
      </c>
      <c r="Y787" s="4">
        <f>1/COUNTIF(OrdersTable[Customer ID],OrdersTable[[#This Row],[Customer ID]])</f>
        <v>0.04</v>
      </c>
    </row>
    <row r="788" spans="1:25" x14ac:dyDescent="0.3">
      <c r="A788" s="1">
        <v>787</v>
      </c>
      <c r="B788" t="s">
        <v>6570</v>
      </c>
      <c r="C788" s="7">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4" t="str">
        <f>VLOOKUP(OrdersTable[[#This Row],[Region]],PeopleTable[#All],2,FALSE)</f>
        <v>Anna Andreadi</v>
      </c>
      <c r="W788" s="4" t="str">
        <f>IFERROR(VLOOKUP(OrdersTable[[#This Row],[Order ID]],ReturnsTable[#All],2,FALSE),"No")</f>
        <v>No</v>
      </c>
      <c r="X788" s="4">
        <f>1/COUNTIF(OrdersTable[Order ID],OrdersTable[[#This Row],[Order ID]])</f>
        <v>1</v>
      </c>
      <c r="Y788" s="4">
        <f>1/COUNTIF(OrdersTable[Customer ID],OrdersTable[[#This Row],[Customer ID]])</f>
        <v>3.5714285714285712E-2</v>
      </c>
    </row>
    <row r="789" spans="1:25" x14ac:dyDescent="0.3">
      <c r="A789" s="1">
        <v>788</v>
      </c>
      <c r="B789" t="s">
        <v>6571</v>
      </c>
      <c r="C789" s="7">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4" t="str">
        <f>VLOOKUP(OrdersTable[[#This Row],[Region]],PeopleTable[#All],2,FALSE)</f>
        <v>Anna Andreadi</v>
      </c>
      <c r="W789" s="4" t="str">
        <f>IFERROR(VLOOKUP(OrdersTable[[#This Row],[Order ID]],ReturnsTable[#All],2,FALSE),"No")</f>
        <v>No</v>
      </c>
      <c r="X789" s="4">
        <f>1/COUNTIF(OrdersTable[Order ID],OrdersTable[[#This Row],[Order ID]])</f>
        <v>1</v>
      </c>
      <c r="Y789" s="4">
        <f>1/COUNTIF(OrdersTable[Customer ID],OrdersTable[[#This Row],[Customer ID]])</f>
        <v>7.1428571428571425E-2</v>
      </c>
    </row>
    <row r="790" spans="1:25" x14ac:dyDescent="0.3">
      <c r="A790" s="1">
        <v>789</v>
      </c>
      <c r="B790" t="s">
        <v>6572</v>
      </c>
      <c r="C790" s="7">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4" t="str">
        <f>VLOOKUP(OrdersTable[[#This Row],[Region]],PeopleTable[#All],2,FALSE)</f>
        <v>Cassandra Brandow</v>
      </c>
      <c r="W790" s="4" t="str">
        <f>IFERROR(VLOOKUP(OrdersTable[[#This Row],[Order ID]],ReturnsTable[#All],2,FALSE),"No")</f>
        <v>No</v>
      </c>
      <c r="X790" s="4">
        <f>1/COUNTIF(OrdersTable[Order ID],OrdersTable[[#This Row],[Order ID]])</f>
        <v>0.25</v>
      </c>
      <c r="Y790" s="4">
        <f>1/COUNTIF(OrdersTable[Customer ID],OrdersTable[[#This Row],[Customer ID]])</f>
        <v>4.7619047619047616E-2</v>
      </c>
    </row>
    <row r="791" spans="1:25" x14ac:dyDescent="0.3">
      <c r="A791" s="1">
        <v>790</v>
      </c>
      <c r="B791" t="s">
        <v>6572</v>
      </c>
      <c r="C791" s="7">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4" t="str">
        <f>VLOOKUP(OrdersTable[[#This Row],[Region]],PeopleTable[#All],2,FALSE)</f>
        <v>Cassandra Brandow</v>
      </c>
      <c r="W791" s="4" t="str">
        <f>IFERROR(VLOOKUP(OrdersTable[[#This Row],[Order ID]],ReturnsTable[#All],2,FALSE),"No")</f>
        <v>No</v>
      </c>
      <c r="X791" s="4">
        <f>1/COUNTIF(OrdersTable[Order ID],OrdersTable[[#This Row],[Order ID]])</f>
        <v>0.25</v>
      </c>
      <c r="Y791" s="4">
        <f>1/COUNTIF(OrdersTable[Customer ID],OrdersTable[[#This Row],[Customer ID]])</f>
        <v>4.7619047619047616E-2</v>
      </c>
    </row>
    <row r="792" spans="1:25" x14ac:dyDescent="0.3">
      <c r="A792" s="1">
        <v>791</v>
      </c>
      <c r="B792" t="s">
        <v>6572</v>
      </c>
      <c r="C792" s="7">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4" t="str">
        <f>VLOOKUP(OrdersTable[[#This Row],[Region]],PeopleTable[#All],2,FALSE)</f>
        <v>Cassandra Brandow</v>
      </c>
      <c r="W792" s="4" t="str">
        <f>IFERROR(VLOOKUP(OrdersTable[[#This Row],[Order ID]],ReturnsTable[#All],2,FALSE),"No")</f>
        <v>No</v>
      </c>
      <c r="X792" s="4">
        <f>1/COUNTIF(OrdersTable[Order ID],OrdersTable[[#This Row],[Order ID]])</f>
        <v>0.25</v>
      </c>
      <c r="Y792" s="4">
        <f>1/COUNTIF(OrdersTable[Customer ID],OrdersTable[[#This Row],[Customer ID]])</f>
        <v>4.7619047619047616E-2</v>
      </c>
    </row>
    <row r="793" spans="1:25" x14ac:dyDescent="0.3">
      <c r="A793" s="1">
        <v>792</v>
      </c>
      <c r="B793" t="s">
        <v>6572</v>
      </c>
      <c r="C793" s="7">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4" t="str">
        <f>VLOOKUP(OrdersTable[[#This Row],[Region]],PeopleTable[#All],2,FALSE)</f>
        <v>Cassandra Brandow</v>
      </c>
      <c r="W793" s="4" t="str">
        <f>IFERROR(VLOOKUP(OrdersTable[[#This Row],[Order ID]],ReturnsTable[#All],2,FALSE),"No")</f>
        <v>No</v>
      </c>
      <c r="X793" s="4">
        <f>1/COUNTIF(OrdersTable[Order ID],OrdersTable[[#This Row],[Order ID]])</f>
        <v>0.25</v>
      </c>
      <c r="Y793" s="4">
        <f>1/COUNTIF(OrdersTable[Customer ID],OrdersTable[[#This Row],[Customer ID]])</f>
        <v>4.7619047619047616E-2</v>
      </c>
    </row>
    <row r="794" spans="1:25" x14ac:dyDescent="0.3">
      <c r="A794" s="1">
        <v>793</v>
      </c>
      <c r="B794" t="s">
        <v>6573</v>
      </c>
      <c r="C794" s="7">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4" t="str">
        <f>VLOOKUP(OrdersTable[[#This Row],[Region]],PeopleTable[#All],2,FALSE)</f>
        <v>Cassandra Brandow</v>
      </c>
      <c r="W794" s="4" t="str">
        <f>IFERROR(VLOOKUP(OrdersTable[[#This Row],[Order ID]],ReturnsTable[#All],2,FALSE),"No")</f>
        <v>No</v>
      </c>
      <c r="X794" s="4">
        <f>1/COUNTIF(OrdersTable[Order ID],OrdersTable[[#This Row],[Order ID]])</f>
        <v>1</v>
      </c>
      <c r="Y794" s="4">
        <f>1/COUNTIF(OrdersTable[Customer ID],OrdersTable[[#This Row],[Customer ID]])</f>
        <v>0.05</v>
      </c>
    </row>
    <row r="795" spans="1:25" x14ac:dyDescent="0.3">
      <c r="A795" s="1">
        <v>794</v>
      </c>
      <c r="B795" t="s">
        <v>6574</v>
      </c>
      <c r="C795" s="7">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4" t="str">
        <f>VLOOKUP(OrdersTable[[#This Row],[Region]],PeopleTable[#All],2,FALSE)</f>
        <v>Anna Andreadi</v>
      </c>
      <c r="W795" s="4" t="str">
        <f>IFERROR(VLOOKUP(OrdersTable[[#This Row],[Order ID]],ReturnsTable[#All],2,FALSE),"No")</f>
        <v>No</v>
      </c>
      <c r="X795" s="4">
        <f>1/COUNTIF(OrdersTable[Order ID],OrdersTable[[#This Row],[Order ID]])</f>
        <v>0.5</v>
      </c>
      <c r="Y795" s="4">
        <f>1/COUNTIF(OrdersTable[Customer ID],OrdersTable[[#This Row],[Customer ID]])</f>
        <v>0.125</v>
      </c>
    </row>
    <row r="796" spans="1:25" x14ac:dyDescent="0.3">
      <c r="A796" s="1">
        <v>795</v>
      </c>
      <c r="B796" t="s">
        <v>6574</v>
      </c>
      <c r="C796" s="7">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4" t="str">
        <f>VLOOKUP(OrdersTable[[#This Row],[Region]],PeopleTable[#All],2,FALSE)</f>
        <v>Anna Andreadi</v>
      </c>
      <c r="W796" s="4" t="str">
        <f>IFERROR(VLOOKUP(OrdersTable[[#This Row],[Order ID]],ReturnsTable[#All],2,FALSE),"No")</f>
        <v>No</v>
      </c>
      <c r="X796" s="4">
        <f>1/COUNTIF(OrdersTable[Order ID],OrdersTable[[#This Row],[Order ID]])</f>
        <v>0.5</v>
      </c>
      <c r="Y796" s="4">
        <f>1/COUNTIF(OrdersTable[Customer ID],OrdersTable[[#This Row],[Customer ID]])</f>
        <v>0.125</v>
      </c>
    </row>
    <row r="797" spans="1:25" x14ac:dyDescent="0.3">
      <c r="A797" s="1">
        <v>796</v>
      </c>
      <c r="B797" t="s">
        <v>6575</v>
      </c>
      <c r="C797" s="7">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4" t="str">
        <f>VLOOKUP(OrdersTable[[#This Row],[Region]],PeopleTable[#All],2,FALSE)</f>
        <v>Kelly Williams</v>
      </c>
      <c r="W797" s="4" t="str">
        <f>IFERROR(VLOOKUP(OrdersTable[[#This Row],[Order ID]],ReturnsTable[#All],2,FALSE),"No")</f>
        <v>No</v>
      </c>
      <c r="X797" s="4">
        <f>1/COUNTIF(OrdersTable[Order ID],OrdersTable[[#This Row],[Order ID]])</f>
        <v>1</v>
      </c>
      <c r="Y797" s="4">
        <f>1/COUNTIF(OrdersTable[Customer ID],OrdersTable[[#This Row],[Customer ID]])</f>
        <v>0.125</v>
      </c>
    </row>
    <row r="798" spans="1:25" x14ac:dyDescent="0.3">
      <c r="A798" s="1">
        <v>797</v>
      </c>
      <c r="B798" t="s">
        <v>6576</v>
      </c>
      <c r="C798" s="7">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4" t="str">
        <f>VLOOKUP(OrdersTable[[#This Row],[Region]],PeopleTable[#All],2,FALSE)</f>
        <v>Chuck Magee</v>
      </c>
      <c r="W798" s="4" t="str">
        <f>IFERROR(VLOOKUP(OrdersTable[[#This Row],[Order ID]],ReturnsTable[#All],2,FALSE),"No")</f>
        <v>No</v>
      </c>
      <c r="X798" s="4">
        <f>1/COUNTIF(OrdersTable[Order ID],OrdersTable[[#This Row],[Order ID]])</f>
        <v>0.33333333333333331</v>
      </c>
      <c r="Y798" s="4">
        <f>1/COUNTIF(OrdersTable[Customer ID],OrdersTable[[#This Row],[Customer ID]])</f>
        <v>7.1428571428571425E-2</v>
      </c>
    </row>
    <row r="799" spans="1:25" x14ac:dyDescent="0.3">
      <c r="A799" s="1">
        <v>798</v>
      </c>
      <c r="B799" t="s">
        <v>6576</v>
      </c>
      <c r="C799" s="7">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4" t="str">
        <f>VLOOKUP(OrdersTable[[#This Row],[Region]],PeopleTable[#All],2,FALSE)</f>
        <v>Chuck Magee</v>
      </c>
      <c r="W799" s="4" t="str">
        <f>IFERROR(VLOOKUP(OrdersTable[[#This Row],[Order ID]],ReturnsTable[#All],2,FALSE),"No")</f>
        <v>No</v>
      </c>
      <c r="X799" s="4">
        <f>1/COUNTIF(OrdersTable[Order ID],OrdersTable[[#This Row],[Order ID]])</f>
        <v>0.33333333333333331</v>
      </c>
      <c r="Y799" s="4">
        <f>1/COUNTIF(OrdersTable[Customer ID],OrdersTable[[#This Row],[Customer ID]])</f>
        <v>7.1428571428571425E-2</v>
      </c>
    </row>
    <row r="800" spans="1:25" x14ac:dyDescent="0.3">
      <c r="A800" s="1">
        <v>799</v>
      </c>
      <c r="B800" t="s">
        <v>6576</v>
      </c>
      <c r="C800" s="7">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4" t="str">
        <f>VLOOKUP(OrdersTable[[#This Row],[Region]],PeopleTable[#All],2,FALSE)</f>
        <v>Chuck Magee</v>
      </c>
      <c r="W800" s="4" t="str">
        <f>IFERROR(VLOOKUP(OrdersTable[[#This Row],[Order ID]],ReturnsTable[#All],2,FALSE),"No")</f>
        <v>No</v>
      </c>
      <c r="X800" s="4">
        <f>1/COUNTIF(OrdersTable[Order ID],OrdersTable[[#This Row],[Order ID]])</f>
        <v>0.33333333333333331</v>
      </c>
      <c r="Y800" s="4">
        <f>1/COUNTIF(OrdersTable[Customer ID],OrdersTable[[#This Row],[Customer ID]])</f>
        <v>7.1428571428571425E-2</v>
      </c>
    </row>
    <row r="801" spans="1:25" x14ac:dyDescent="0.3">
      <c r="A801" s="1">
        <v>800</v>
      </c>
      <c r="B801" t="s">
        <v>5979</v>
      </c>
      <c r="C801" s="7">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4" t="str">
        <f>VLOOKUP(OrdersTable[[#This Row],[Region]],PeopleTable[#All],2,FALSE)</f>
        <v>Anna Andreadi</v>
      </c>
      <c r="W801" s="4" t="str">
        <f>IFERROR(VLOOKUP(OrdersTable[[#This Row],[Order ID]],ReturnsTable[#All],2,FALSE),"No")</f>
        <v>Yes</v>
      </c>
      <c r="X801" s="4">
        <f>1/COUNTIF(OrdersTable[Order ID],OrdersTable[[#This Row],[Order ID]])</f>
        <v>1</v>
      </c>
      <c r="Y801" s="4">
        <f>1/COUNTIF(OrdersTable[Customer ID],OrdersTable[[#This Row],[Customer ID]])</f>
        <v>0.1111111111111111</v>
      </c>
    </row>
    <row r="802" spans="1:25" x14ac:dyDescent="0.3">
      <c r="A802" s="1">
        <v>801</v>
      </c>
      <c r="B802" t="s">
        <v>6577</v>
      </c>
      <c r="C802" s="7">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4" t="str">
        <f>VLOOKUP(OrdersTable[[#This Row],[Region]],PeopleTable[#All],2,FALSE)</f>
        <v>Anna Andreadi</v>
      </c>
      <c r="W802" s="4" t="str">
        <f>IFERROR(VLOOKUP(OrdersTable[[#This Row],[Order ID]],ReturnsTable[#All],2,FALSE),"No")</f>
        <v>No</v>
      </c>
      <c r="X802" s="4">
        <f>1/COUNTIF(OrdersTable[Order ID],OrdersTable[[#This Row],[Order ID]])</f>
        <v>0.5</v>
      </c>
      <c r="Y802" s="4">
        <f>1/COUNTIF(OrdersTable[Customer ID],OrdersTable[[#This Row],[Customer ID]])</f>
        <v>0.05</v>
      </c>
    </row>
    <row r="803" spans="1:25" x14ac:dyDescent="0.3">
      <c r="A803" s="1">
        <v>802</v>
      </c>
      <c r="B803" t="s">
        <v>6577</v>
      </c>
      <c r="C803" s="7">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4" t="str">
        <f>VLOOKUP(OrdersTable[[#This Row],[Region]],PeopleTable[#All],2,FALSE)</f>
        <v>Anna Andreadi</v>
      </c>
      <c r="W803" s="4" t="str">
        <f>IFERROR(VLOOKUP(OrdersTable[[#This Row],[Order ID]],ReturnsTable[#All],2,FALSE),"No")</f>
        <v>No</v>
      </c>
      <c r="X803" s="4">
        <f>1/COUNTIF(OrdersTable[Order ID],OrdersTable[[#This Row],[Order ID]])</f>
        <v>0.5</v>
      </c>
      <c r="Y803" s="4">
        <f>1/COUNTIF(OrdersTable[Customer ID],OrdersTable[[#This Row],[Customer ID]])</f>
        <v>0.05</v>
      </c>
    </row>
    <row r="804" spans="1:25" x14ac:dyDescent="0.3">
      <c r="A804" s="1">
        <v>803</v>
      </c>
      <c r="B804" t="s">
        <v>6578</v>
      </c>
      <c r="C804" s="7">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4" t="str">
        <f>VLOOKUP(OrdersTable[[#This Row],[Region]],PeopleTable[#All],2,FALSE)</f>
        <v>Chuck Magee</v>
      </c>
      <c r="W804" s="4" t="str">
        <f>IFERROR(VLOOKUP(OrdersTable[[#This Row],[Order ID]],ReturnsTable[#All],2,FALSE),"No")</f>
        <v>No</v>
      </c>
      <c r="X804" s="4">
        <f>1/COUNTIF(OrdersTable[Order ID],OrdersTable[[#This Row],[Order ID]])</f>
        <v>1</v>
      </c>
      <c r="Y804" s="4">
        <f>1/COUNTIF(OrdersTable[Customer ID],OrdersTable[[#This Row],[Customer ID]])</f>
        <v>0.05</v>
      </c>
    </row>
    <row r="805" spans="1:25" x14ac:dyDescent="0.3">
      <c r="A805" s="1">
        <v>804</v>
      </c>
      <c r="B805" t="s">
        <v>6579</v>
      </c>
      <c r="C805" s="7">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4" t="str">
        <f>VLOOKUP(OrdersTable[[#This Row],[Region]],PeopleTable[#All],2,FALSE)</f>
        <v>Cassandra Brandow</v>
      </c>
      <c r="W805" s="4" t="str">
        <f>IFERROR(VLOOKUP(OrdersTable[[#This Row],[Order ID]],ReturnsTable[#All],2,FALSE),"No")</f>
        <v>No</v>
      </c>
      <c r="X805" s="4">
        <f>1/COUNTIF(OrdersTable[Order ID],OrdersTable[[#This Row],[Order ID]])</f>
        <v>1</v>
      </c>
      <c r="Y805" s="4">
        <f>1/COUNTIF(OrdersTable[Customer ID],OrdersTable[[#This Row],[Customer ID]])</f>
        <v>9.0909090909090912E-2</v>
      </c>
    </row>
    <row r="806" spans="1:25" x14ac:dyDescent="0.3">
      <c r="A806" s="1">
        <v>805</v>
      </c>
      <c r="B806" t="s">
        <v>6580</v>
      </c>
      <c r="C806" s="7">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4" t="str">
        <f>VLOOKUP(OrdersTable[[#This Row],[Region]],PeopleTable[#All],2,FALSE)</f>
        <v>Anna Andreadi</v>
      </c>
      <c r="W806" s="4" t="str">
        <f>IFERROR(VLOOKUP(OrdersTable[[#This Row],[Order ID]],ReturnsTable[#All],2,FALSE),"No")</f>
        <v>No</v>
      </c>
      <c r="X806" s="4">
        <f>1/COUNTIF(OrdersTable[Order ID],OrdersTable[[#This Row],[Order ID]])</f>
        <v>1</v>
      </c>
      <c r="Y806" s="4">
        <f>1/COUNTIF(OrdersTable[Customer ID],OrdersTable[[#This Row],[Customer ID]])</f>
        <v>9.0909090909090912E-2</v>
      </c>
    </row>
    <row r="807" spans="1:25" x14ac:dyDescent="0.3">
      <c r="A807" s="1">
        <v>806</v>
      </c>
      <c r="B807" t="s">
        <v>6581</v>
      </c>
      <c r="C807" s="7">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4" t="str">
        <f>VLOOKUP(OrdersTable[[#This Row],[Region]],PeopleTable[#All],2,FALSE)</f>
        <v>Anna Andreadi</v>
      </c>
      <c r="W807" s="4" t="str">
        <f>IFERROR(VLOOKUP(OrdersTable[[#This Row],[Order ID]],ReturnsTable[#All],2,FALSE),"No")</f>
        <v>No</v>
      </c>
      <c r="X807" s="4">
        <f>1/COUNTIF(OrdersTable[Order ID],OrdersTable[[#This Row],[Order ID]])</f>
        <v>0.5</v>
      </c>
      <c r="Y807" s="4">
        <f>1/COUNTIF(OrdersTable[Customer ID],OrdersTable[[#This Row],[Customer ID]])</f>
        <v>4.5454545454545456E-2</v>
      </c>
    </row>
    <row r="808" spans="1:25" x14ac:dyDescent="0.3">
      <c r="A808" s="1">
        <v>807</v>
      </c>
      <c r="B808" t="s">
        <v>6581</v>
      </c>
      <c r="C808" s="7">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4" t="str">
        <f>VLOOKUP(OrdersTable[[#This Row],[Region]],PeopleTable[#All],2,FALSE)</f>
        <v>Anna Andreadi</v>
      </c>
      <c r="W808" s="4" t="str">
        <f>IFERROR(VLOOKUP(OrdersTable[[#This Row],[Order ID]],ReturnsTable[#All],2,FALSE),"No")</f>
        <v>No</v>
      </c>
      <c r="X808" s="4">
        <f>1/COUNTIF(OrdersTable[Order ID],OrdersTable[[#This Row],[Order ID]])</f>
        <v>0.5</v>
      </c>
      <c r="Y808" s="4">
        <f>1/COUNTIF(OrdersTable[Customer ID],OrdersTable[[#This Row],[Customer ID]])</f>
        <v>4.5454545454545456E-2</v>
      </c>
    </row>
    <row r="809" spans="1:25" x14ac:dyDescent="0.3">
      <c r="A809" s="1">
        <v>808</v>
      </c>
      <c r="B809" t="s">
        <v>6582</v>
      </c>
      <c r="C809" s="7">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4" t="str">
        <f>VLOOKUP(OrdersTable[[#This Row],[Region]],PeopleTable[#All],2,FALSE)</f>
        <v>Kelly Williams</v>
      </c>
      <c r="W809" s="4" t="str">
        <f>IFERROR(VLOOKUP(OrdersTable[[#This Row],[Order ID]],ReturnsTable[#All],2,FALSE),"No")</f>
        <v>No</v>
      </c>
      <c r="X809" s="4">
        <f>1/COUNTIF(OrdersTable[Order ID],OrdersTable[[#This Row],[Order ID]])</f>
        <v>0.5</v>
      </c>
      <c r="Y809" s="4">
        <f>1/COUNTIF(OrdersTable[Customer ID],OrdersTable[[#This Row],[Customer ID]])</f>
        <v>6.6666666666666666E-2</v>
      </c>
    </row>
    <row r="810" spans="1:25" x14ac:dyDescent="0.3">
      <c r="A810" s="1">
        <v>809</v>
      </c>
      <c r="B810" t="s">
        <v>6582</v>
      </c>
      <c r="C810" s="7">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4" t="str">
        <f>VLOOKUP(OrdersTable[[#This Row],[Region]],PeopleTable[#All],2,FALSE)</f>
        <v>Kelly Williams</v>
      </c>
      <c r="W810" s="4" t="str">
        <f>IFERROR(VLOOKUP(OrdersTable[[#This Row],[Order ID]],ReturnsTable[#All],2,FALSE),"No")</f>
        <v>No</v>
      </c>
      <c r="X810" s="4">
        <f>1/COUNTIF(OrdersTable[Order ID],OrdersTable[[#This Row],[Order ID]])</f>
        <v>0.5</v>
      </c>
      <c r="Y810" s="4">
        <f>1/COUNTIF(OrdersTable[Customer ID],OrdersTable[[#This Row],[Customer ID]])</f>
        <v>6.6666666666666666E-2</v>
      </c>
    </row>
    <row r="811" spans="1:25" x14ac:dyDescent="0.3">
      <c r="A811" s="1">
        <v>810</v>
      </c>
      <c r="B811" t="s">
        <v>6583</v>
      </c>
      <c r="C811" s="7">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4" t="str">
        <f>VLOOKUP(OrdersTable[[#This Row],[Region]],PeopleTable[#All],2,FALSE)</f>
        <v>Anna Andreadi</v>
      </c>
      <c r="W811" s="4" t="str">
        <f>IFERROR(VLOOKUP(OrdersTable[[#This Row],[Order ID]],ReturnsTable[#All],2,FALSE),"No")</f>
        <v>No</v>
      </c>
      <c r="X811" s="4">
        <f>1/COUNTIF(OrdersTable[Order ID],OrdersTable[[#This Row],[Order ID]])</f>
        <v>0.25</v>
      </c>
      <c r="Y811" s="4">
        <f>1/COUNTIF(OrdersTable[Customer ID],OrdersTable[[#This Row],[Customer ID]])</f>
        <v>3.2258064516129031E-2</v>
      </c>
    </row>
    <row r="812" spans="1:25" x14ac:dyDescent="0.3">
      <c r="A812" s="1">
        <v>811</v>
      </c>
      <c r="B812" t="s">
        <v>6583</v>
      </c>
      <c r="C812" s="7">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4" t="str">
        <f>VLOOKUP(OrdersTable[[#This Row],[Region]],PeopleTable[#All],2,FALSE)</f>
        <v>Anna Andreadi</v>
      </c>
      <c r="W812" s="4" t="str">
        <f>IFERROR(VLOOKUP(OrdersTable[[#This Row],[Order ID]],ReturnsTable[#All],2,FALSE),"No")</f>
        <v>No</v>
      </c>
      <c r="X812" s="4">
        <f>1/COUNTIF(OrdersTable[Order ID],OrdersTable[[#This Row],[Order ID]])</f>
        <v>0.25</v>
      </c>
      <c r="Y812" s="4">
        <f>1/COUNTIF(OrdersTable[Customer ID],OrdersTable[[#This Row],[Customer ID]])</f>
        <v>3.2258064516129031E-2</v>
      </c>
    </row>
    <row r="813" spans="1:25" x14ac:dyDescent="0.3">
      <c r="A813" s="1">
        <v>812</v>
      </c>
      <c r="B813" t="s">
        <v>6583</v>
      </c>
      <c r="C813" s="7">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4" t="str">
        <f>VLOOKUP(OrdersTable[[#This Row],[Region]],PeopleTable[#All],2,FALSE)</f>
        <v>Anna Andreadi</v>
      </c>
      <c r="W813" s="4" t="str">
        <f>IFERROR(VLOOKUP(OrdersTable[[#This Row],[Order ID]],ReturnsTable[#All],2,FALSE),"No")</f>
        <v>No</v>
      </c>
      <c r="X813" s="4">
        <f>1/COUNTIF(OrdersTable[Order ID],OrdersTable[[#This Row],[Order ID]])</f>
        <v>0.25</v>
      </c>
      <c r="Y813" s="4">
        <f>1/COUNTIF(OrdersTable[Customer ID],OrdersTable[[#This Row],[Customer ID]])</f>
        <v>3.2258064516129031E-2</v>
      </c>
    </row>
    <row r="814" spans="1:25" x14ac:dyDescent="0.3">
      <c r="A814" s="1">
        <v>813</v>
      </c>
      <c r="B814" t="s">
        <v>6583</v>
      </c>
      <c r="C814" s="7">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4" t="str">
        <f>VLOOKUP(OrdersTable[[#This Row],[Region]],PeopleTable[#All],2,FALSE)</f>
        <v>Anna Andreadi</v>
      </c>
      <c r="W814" s="4" t="str">
        <f>IFERROR(VLOOKUP(OrdersTable[[#This Row],[Order ID]],ReturnsTable[#All],2,FALSE),"No")</f>
        <v>No</v>
      </c>
      <c r="X814" s="4">
        <f>1/COUNTIF(OrdersTable[Order ID],OrdersTable[[#This Row],[Order ID]])</f>
        <v>0.25</v>
      </c>
      <c r="Y814" s="4">
        <f>1/COUNTIF(OrdersTable[Customer ID],OrdersTable[[#This Row],[Customer ID]])</f>
        <v>3.2258064516129031E-2</v>
      </c>
    </row>
    <row r="815" spans="1:25" x14ac:dyDescent="0.3">
      <c r="A815" s="1">
        <v>814</v>
      </c>
      <c r="B815" t="s">
        <v>6584</v>
      </c>
      <c r="C815" s="7">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4" t="str">
        <f>VLOOKUP(OrdersTable[[#This Row],[Region]],PeopleTable[#All],2,FALSE)</f>
        <v>Anna Andreadi</v>
      </c>
      <c r="W815" s="4" t="str">
        <f>IFERROR(VLOOKUP(OrdersTable[[#This Row],[Order ID]],ReturnsTable[#All],2,FALSE),"No")</f>
        <v>No</v>
      </c>
      <c r="X815" s="4">
        <f>1/COUNTIF(OrdersTable[Order ID],OrdersTable[[#This Row],[Order ID]])</f>
        <v>0.5</v>
      </c>
      <c r="Y815" s="4">
        <f>1/COUNTIF(OrdersTable[Customer ID],OrdersTable[[#This Row],[Customer ID]])</f>
        <v>0.1</v>
      </c>
    </row>
    <row r="816" spans="1:25" x14ac:dyDescent="0.3">
      <c r="A816" s="1">
        <v>815</v>
      </c>
      <c r="B816" t="s">
        <v>6584</v>
      </c>
      <c r="C816" s="7">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4" t="str">
        <f>VLOOKUP(OrdersTable[[#This Row],[Region]],PeopleTable[#All],2,FALSE)</f>
        <v>Anna Andreadi</v>
      </c>
      <c r="W816" s="4" t="str">
        <f>IFERROR(VLOOKUP(OrdersTable[[#This Row],[Order ID]],ReturnsTable[#All],2,FALSE),"No")</f>
        <v>No</v>
      </c>
      <c r="X816" s="4">
        <f>1/COUNTIF(OrdersTable[Order ID],OrdersTable[[#This Row],[Order ID]])</f>
        <v>0.5</v>
      </c>
      <c r="Y816" s="4">
        <f>1/COUNTIF(OrdersTable[Customer ID],OrdersTable[[#This Row],[Customer ID]])</f>
        <v>0.1</v>
      </c>
    </row>
    <row r="817" spans="1:25" x14ac:dyDescent="0.3">
      <c r="A817" s="1">
        <v>816</v>
      </c>
      <c r="B817" t="s">
        <v>6585</v>
      </c>
      <c r="C817" s="7">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4" t="str">
        <f>VLOOKUP(OrdersTable[[#This Row],[Region]],PeopleTable[#All],2,FALSE)</f>
        <v>Kelly Williams</v>
      </c>
      <c r="W817" s="4" t="str">
        <f>IFERROR(VLOOKUP(OrdersTable[[#This Row],[Order ID]],ReturnsTable[#All],2,FALSE),"No")</f>
        <v>No</v>
      </c>
      <c r="X817" s="4">
        <f>1/COUNTIF(OrdersTable[Order ID],OrdersTable[[#This Row],[Order ID]])</f>
        <v>1</v>
      </c>
      <c r="Y817" s="4">
        <f>1/COUNTIF(OrdersTable[Customer ID],OrdersTable[[#This Row],[Customer ID]])</f>
        <v>5.8823529411764705E-2</v>
      </c>
    </row>
    <row r="818" spans="1:25" x14ac:dyDescent="0.3">
      <c r="A818" s="1">
        <v>817</v>
      </c>
      <c r="B818" t="s">
        <v>6586</v>
      </c>
      <c r="C818" s="7">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4" t="str">
        <f>VLOOKUP(OrdersTable[[#This Row],[Region]],PeopleTable[#All],2,FALSE)</f>
        <v>Chuck Magee</v>
      </c>
      <c r="W818" s="4" t="str">
        <f>IFERROR(VLOOKUP(OrdersTable[[#This Row],[Order ID]],ReturnsTable[#All],2,FALSE),"No")</f>
        <v>No</v>
      </c>
      <c r="X818" s="4">
        <f>1/COUNTIF(OrdersTable[Order ID],OrdersTable[[#This Row],[Order ID]])</f>
        <v>1</v>
      </c>
      <c r="Y818" s="4">
        <f>1/COUNTIF(OrdersTable[Customer ID],OrdersTable[[#This Row],[Customer ID]])</f>
        <v>4.7619047619047616E-2</v>
      </c>
    </row>
    <row r="819" spans="1:25" x14ac:dyDescent="0.3">
      <c r="A819" s="1">
        <v>818</v>
      </c>
      <c r="B819" t="s">
        <v>6587</v>
      </c>
      <c r="C819" s="7">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4" t="str">
        <f>VLOOKUP(OrdersTable[[#This Row],[Region]],PeopleTable[#All],2,FALSE)</f>
        <v>Chuck Magee</v>
      </c>
      <c r="W819" s="4" t="str">
        <f>IFERROR(VLOOKUP(OrdersTable[[#This Row],[Order ID]],ReturnsTable[#All],2,FALSE),"No")</f>
        <v>No</v>
      </c>
      <c r="X819" s="4">
        <f>1/COUNTIF(OrdersTable[Order ID],OrdersTable[[#This Row],[Order ID]])</f>
        <v>0.2</v>
      </c>
      <c r="Y819" s="4">
        <f>1/COUNTIF(OrdersTable[Customer ID],OrdersTable[[#This Row],[Customer ID]])</f>
        <v>5.8823529411764705E-2</v>
      </c>
    </row>
    <row r="820" spans="1:25" x14ac:dyDescent="0.3">
      <c r="A820" s="1">
        <v>819</v>
      </c>
      <c r="B820" t="s">
        <v>6587</v>
      </c>
      <c r="C820" s="7">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4" t="str">
        <f>VLOOKUP(OrdersTable[[#This Row],[Region]],PeopleTable[#All],2,FALSE)</f>
        <v>Chuck Magee</v>
      </c>
      <c r="W820" s="4" t="str">
        <f>IFERROR(VLOOKUP(OrdersTable[[#This Row],[Order ID]],ReturnsTable[#All],2,FALSE),"No")</f>
        <v>No</v>
      </c>
      <c r="X820" s="4">
        <f>1/COUNTIF(OrdersTable[Order ID],OrdersTable[[#This Row],[Order ID]])</f>
        <v>0.2</v>
      </c>
      <c r="Y820" s="4">
        <f>1/COUNTIF(OrdersTable[Customer ID],OrdersTable[[#This Row],[Customer ID]])</f>
        <v>5.8823529411764705E-2</v>
      </c>
    </row>
    <row r="821" spans="1:25" x14ac:dyDescent="0.3">
      <c r="A821" s="1">
        <v>820</v>
      </c>
      <c r="B821" t="s">
        <v>6587</v>
      </c>
      <c r="C821" s="7">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4" t="str">
        <f>VLOOKUP(OrdersTable[[#This Row],[Region]],PeopleTable[#All],2,FALSE)</f>
        <v>Chuck Magee</v>
      </c>
      <c r="W821" s="4" t="str">
        <f>IFERROR(VLOOKUP(OrdersTable[[#This Row],[Order ID]],ReturnsTable[#All],2,FALSE),"No")</f>
        <v>No</v>
      </c>
      <c r="X821" s="4">
        <f>1/COUNTIF(OrdersTable[Order ID],OrdersTable[[#This Row],[Order ID]])</f>
        <v>0.2</v>
      </c>
      <c r="Y821" s="4">
        <f>1/COUNTIF(OrdersTable[Customer ID],OrdersTable[[#This Row],[Customer ID]])</f>
        <v>5.8823529411764705E-2</v>
      </c>
    </row>
    <row r="822" spans="1:25" x14ac:dyDescent="0.3">
      <c r="A822" s="1">
        <v>821</v>
      </c>
      <c r="B822" t="s">
        <v>6587</v>
      </c>
      <c r="C822" s="7">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4" t="str">
        <f>VLOOKUP(OrdersTable[[#This Row],[Region]],PeopleTable[#All],2,FALSE)</f>
        <v>Chuck Magee</v>
      </c>
      <c r="W822" s="4" t="str">
        <f>IFERROR(VLOOKUP(OrdersTable[[#This Row],[Order ID]],ReturnsTable[#All],2,FALSE),"No")</f>
        <v>No</v>
      </c>
      <c r="X822" s="4">
        <f>1/COUNTIF(OrdersTable[Order ID],OrdersTable[[#This Row],[Order ID]])</f>
        <v>0.2</v>
      </c>
      <c r="Y822" s="4">
        <f>1/COUNTIF(OrdersTable[Customer ID],OrdersTable[[#This Row],[Customer ID]])</f>
        <v>5.8823529411764705E-2</v>
      </c>
    </row>
    <row r="823" spans="1:25" x14ac:dyDescent="0.3">
      <c r="A823" s="1">
        <v>822</v>
      </c>
      <c r="B823" t="s">
        <v>6587</v>
      </c>
      <c r="C823" s="7">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4" t="str">
        <f>VLOOKUP(OrdersTable[[#This Row],[Region]],PeopleTable[#All],2,FALSE)</f>
        <v>Chuck Magee</v>
      </c>
      <c r="W823" s="4" t="str">
        <f>IFERROR(VLOOKUP(OrdersTable[[#This Row],[Order ID]],ReturnsTable[#All],2,FALSE),"No")</f>
        <v>No</v>
      </c>
      <c r="X823" s="4">
        <f>1/COUNTIF(OrdersTable[Order ID],OrdersTable[[#This Row],[Order ID]])</f>
        <v>0.2</v>
      </c>
      <c r="Y823" s="4">
        <f>1/COUNTIF(OrdersTable[Customer ID],OrdersTable[[#This Row],[Customer ID]])</f>
        <v>5.8823529411764705E-2</v>
      </c>
    </row>
    <row r="824" spans="1:25" x14ac:dyDescent="0.3">
      <c r="A824" s="1">
        <v>823</v>
      </c>
      <c r="B824" t="s">
        <v>6588</v>
      </c>
      <c r="C824" s="7">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4" t="str">
        <f>VLOOKUP(OrdersTable[[#This Row],[Region]],PeopleTable[#All],2,FALSE)</f>
        <v>Chuck Magee</v>
      </c>
      <c r="W824" s="4" t="str">
        <f>IFERROR(VLOOKUP(OrdersTable[[#This Row],[Order ID]],ReturnsTable[#All],2,FALSE),"No")</f>
        <v>No</v>
      </c>
      <c r="X824" s="4">
        <f>1/COUNTIF(OrdersTable[Order ID],OrdersTable[[#This Row],[Order ID]])</f>
        <v>0.5</v>
      </c>
      <c r="Y824" s="4">
        <f>1/COUNTIF(OrdersTable[Customer ID],OrdersTable[[#This Row],[Customer ID]])</f>
        <v>0.14285714285714285</v>
      </c>
    </row>
    <row r="825" spans="1:25" x14ac:dyDescent="0.3">
      <c r="A825" s="1">
        <v>824</v>
      </c>
      <c r="B825" t="s">
        <v>6588</v>
      </c>
      <c r="C825" s="7">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4" t="str">
        <f>VLOOKUP(OrdersTable[[#This Row],[Region]],PeopleTable[#All],2,FALSE)</f>
        <v>Chuck Magee</v>
      </c>
      <c r="W825" s="4" t="str">
        <f>IFERROR(VLOOKUP(OrdersTable[[#This Row],[Order ID]],ReturnsTable[#All],2,FALSE),"No")</f>
        <v>No</v>
      </c>
      <c r="X825" s="4">
        <f>1/COUNTIF(OrdersTable[Order ID],OrdersTable[[#This Row],[Order ID]])</f>
        <v>0.5</v>
      </c>
      <c r="Y825" s="4">
        <f>1/COUNTIF(OrdersTable[Customer ID],OrdersTable[[#This Row],[Customer ID]])</f>
        <v>0.14285714285714285</v>
      </c>
    </row>
    <row r="826" spans="1:25" x14ac:dyDescent="0.3">
      <c r="A826" s="1">
        <v>825</v>
      </c>
      <c r="B826" t="s">
        <v>6589</v>
      </c>
      <c r="C826" s="7">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4" t="str">
        <f>VLOOKUP(OrdersTable[[#This Row],[Region]],PeopleTable[#All],2,FALSE)</f>
        <v>Anna Andreadi</v>
      </c>
      <c r="W826" s="4" t="str">
        <f>IFERROR(VLOOKUP(OrdersTable[[#This Row],[Order ID]],ReturnsTable[#All],2,FALSE),"No")</f>
        <v>No</v>
      </c>
      <c r="X826" s="4">
        <f>1/COUNTIF(OrdersTable[Order ID],OrdersTable[[#This Row],[Order ID]])</f>
        <v>0.5</v>
      </c>
      <c r="Y826" s="4">
        <f>1/COUNTIF(OrdersTable[Customer ID],OrdersTable[[#This Row],[Customer ID]])</f>
        <v>3.8461538461538464E-2</v>
      </c>
    </row>
    <row r="827" spans="1:25" x14ac:dyDescent="0.3">
      <c r="A827" s="1">
        <v>826</v>
      </c>
      <c r="B827" t="s">
        <v>6589</v>
      </c>
      <c r="C827" s="7">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4" t="str">
        <f>VLOOKUP(OrdersTable[[#This Row],[Region]],PeopleTable[#All],2,FALSE)</f>
        <v>Anna Andreadi</v>
      </c>
      <c r="W827" s="4" t="str">
        <f>IFERROR(VLOOKUP(OrdersTable[[#This Row],[Order ID]],ReturnsTable[#All],2,FALSE),"No")</f>
        <v>No</v>
      </c>
      <c r="X827" s="4">
        <f>1/COUNTIF(OrdersTable[Order ID],OrdersTable[[#This Row],[Order ID]])</f>
        <v>0.5</v>
      </c>
      <c r="Y827" s="4">
        <f>1/COUNTIF(OrdersTable[Customer ID],OrdersTable[[#This Row],[Customer ID]])</f>
        <v>3.8461538461538464E-2</v>
      </c>
    </row>
    <row r="828" spans="1:25" x14ac:dyDescent="0.3">
      <c r="A828" s="1">
        <v>827</v>
      </c>
      <c r="B828" t="s">
        <v>6590</v>
      </c>
      <c r="C828" s="7">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4" t="str">
        <f>VLOOKUP(OrdersTable[[#This Row],[Region]],PeopleTable[#All],2,FALSE)</f>
        <v>Kelly Williams</v>
      </c>
      <c r="W828" s="4" t="str">
        <f>IFERROR(VLOOKUP(OrdersTable[[#This Row],[Order ID]],ReturnsTable[#All],2,FALSE),"No")</f>
        <v>No</v>
      </c>
      <c r="X828" s="4">
        <f>1/COUNTIF(OrdersTable[Order ID],OrdersTable[[#This Row],[Order ID]])</f>
        <v>0.33333333333333331</v>
      </c>
      <c r="Y828" s="4">
        <f>1/COUNTIF(OrdersTable[Customer ID],OrdersTable[[#This Row],[Customer ID]])</f>
        <v>3.4482758620689655E-2</v>
      </c>
    </row>
    <row r="829" spans="1:25" x14ac:dyDescent="0.3">
      <c r="A829" s="1">
        <v>828</v>
      </c>
      <c r="B829" t="s">
        <v>6590</v>
      </c>
      <c r="C829" s="7">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4" t="str">
        <f>VLOOKUP(OrdersTable[[#This Row],[Region]],PeopleTable[#All],2,FALSE)</f>
        <v>Kelly Williams</v>
      </c>
      <c r="W829" s="4" t="str">
        <f>IFERROR(VLOOKUP(OrdersTable[[#This Row],[Order ID]],ReturnsTable[#All],2,FALSE),"No")</f>
        <v>No</v>
      </c>
      <c r="X829" s="4">
        <f>1/COUNTIF(OrdersTable[Order ID],OrdersTable[[#This Row],[Order ID]])</f>
        <v>0.33333333333333331</v>
      </c>
      <c r="Y829" s="4">
        <f>1/COUNTIF(OrdersTable[Customer ID],OrdersTable[[#This Row],[Customer ID]])</f>
        <v>3.4482758620689655E-2</v>
      </c>
    </row>
    <row r="830" spans="1:25" x14ac:dyDescent="0.3">
      <c r="A830" s="1">
        <v>829</v>
      </c>
      <c r="B830" t="s">
        <v>6590</v>
      </c>
      <c r="C830" s="7">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4" t="str">
        <f>VLOOKUP(OrdersTable[[#This Row],[Region]],PeopleTable[#All],2,FALSE)</f>
        <v>Kelly Williams</v>
      </c>
      <c r="W830" s="4" t="str">
        <f>IFERROR(VLOOKUP(OrdersTable[[#This Row],[Order ID]],ReturnsTable[#All],2,FALSE),"No")</f>
        <v>No</v>
      </c>
      <c r="X830" s="4">
        <f>1/COUNTIF(OrdersTable[Order ID],OrdersTable[[#This Row],[Order ID]])</f>
        <v>0.33333333333333331</v>
      </c>
      <c r="Y830" s="4">
        <f>1/COUNTIF(OrdersTable[Customer ID],OrdersTable[[#This Row],[Customer ID]])</f>
        <v>3.4482758620689655E-2</v>
      </c>
    </row>
    <row r="831" spans="1:25" x14ac:dyDescent="0.3">
      <c r="A831" s="1">
        <v>830</v>
      </c>
      <c r="B831" t="s">
        <v>6591</v>
      </c>
      <c r="C831" s="7">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4" t="str">
        <f>VLOOKUP(OrdersTable[[#This Row],[Region]],PeopleTable[#All],2,FALSE)</f>
        <v>Cassandra Brandow</v>
      </c>
      <c r="W831" s="4" t="str">
        <f>IFERROR(VLOOKUP(OrdersTable[[#This Row],[Order ID]],ReturnsTable[#All],2,FALSE),"No")</f>
        <v>No</v>
      </c>
      <c r="X831" s="4">
        <f>1/COUNTIF(OrdersTable[Order ID],OrdersTable[[#This Row],[Order ID]])</f>
        <v>0.25</v>
      </c>
      <c r="Y831" s="4">
        <f>1/COUNTIF(OrdersTable[Customer ID],OrdersTable[[#This Row],[Customer ID]])</f>
        <v>4.3478260869565216E-2</v>
      </c>
    </row>
    <row r="832" spans="1:25" x14ac:dyDescent="0.3">
      <c r="A832" s="1">
        <v>831</v>
      </c>
      <c r="B832" t="s">
        <v>6591</v>
      </c>
      <c r="C832" s="7">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4" t="str">
        <f>VLOOKUP(OrdersTable[[#This Row],[Region]],PeopleTable[#All],2,FALSE)</f>
        <v>Cassandra Brandow</v>
      </c>
      <c r="W832" s="4" t="str">
        <f>IFERROR(VLOOKUP(OrdersTable[[#This Row],[Order ID]],ReturnsTable[#All],2,FALSE),"No")</f>
        <v>No</v>
      </c>
      <c r="X832" s="4">
        <f>1/COUNTIF(OrdersTable[Order ID],OrdersTable[[#This Row],[Order ID]])</f>
        <v>0.25</v>
      </c>
      <c r="Y832" s="4">
        <f>1/COUNTIF(OrdersTable[Customer ID],OrdersTable[[#This Row],[Customer ID]])</f>
        <v>4.3478260869565216E-2</v>
      </c>
    </row>
    <row r="833" spans="1:25" x14ac:dyDescent="0.3">
      <c r="A833" s="1">
        <v>832</v>
      </c>
      <c r="B833" t="s">
        <v>6591</v>
      </c>
      <c r="C833" s="7">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4" t="str">
        <f>VLOOKUP(OrdersTable[[#This Row],[Region]],PeopleTable[#All],2,FALSE)</f>
        <v>Cassandra Brandow</v>
      </c>
      <c r="W833" s="4" t="str">
        <f>IFERROR(VLOOKUP(OrdersTable[[#This Row],[Order ID]],ReturnsTable[#All],2,FALSE),"No")</f>
        <v>No</v>
      </c>
      <c r="X833" s="4">
        <f>1/COUNTIF(OrdersTable[Order ID],OrdersTable[[#This Row],[Order ID]])</f>
        <v>0.25</v>
      </c>
      <c r="Y833" s="4">
        <f>1/COUNTIF(OrdersTable[Customer ID],OrdersTable[[#This Row],[Customer ID]])</f>
        <v>4.3478260869565216E-2</v>
      </c>
    </row>
    <row r="834" spans="1:25" x14ac:dyDescent="0.3">
      <c r="A834" s="1">
        <v>833</v>
      </c>
      <c r="B834" t="s">
        <v>6591</v>
      </c>
      <c r="C834" s="7">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4" t="str">
        <f>VLOOKUP(OrdersTable[[#This Row],[Region]],PeopleTable[#All],2,FALSE)</f>
        <v>Cassandra Brandow</v>
      </c>
      <c r="W834" s="4" t="str">
        <f>IFERROR(VLOOKUP(OrdersTable[[#This Row],[Order ID]],ReturnsTable[#All],2,FALSE),"No")</f>
        <v>No</v>
      </c>
      <c r="X834" s="4">
        <f>1/COUNTIF(OrdersTable[Order ID],OrdersTable[[#This Row],[Order ID]])</f>
        <v>0.25</v>
      </c>
      <c r="Y834" s="4">
        <f>1/COUNTIF(OrdersTable[Customer ID],OrdersTable[[#This Row],[Customer ID]])</f>
        <v>4.3478260869565216E-2</v>
      </c>
    </row>
    <row r="835" spans="1:25" x14ac:dyDescent="0.3">
      <c r="A835" s="1">
        <v>834</v>
      </c>
      <c r="B835" t="s">
        <v>6592</v>
      </c>
      <c r="C835" s="7">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4" t="str">
        <f>VLOOKUP(OrdersTable[[#This Row],[Region]],PeopleTable[#All],2,FALSE)</f>
        <v>Cassandra Brandow</v>
      </c>
      <c r="W835" s="4" t="str">
        <f>IFERROR(VLOOKUP(OrdersTable[[#This Row],[Order ID]],ReturnsTable[#All],2,FALSE),"No")</f>
        <v>No</v>
      </c>
      <c r="X835" s="4">
        <f>1/COUNTIF(OrdersTable[Order ID],OrdersTable[[#This Row],[Order ID]])</f>
        <v>0.33333333333333331</v>
      </c>
      <c r="Y835" s="4">
        <f>1/COUNTIF(OrdersTable[Customer ID],OrdersTable[[#This Row],[Customer ID]])</f>
        <v>6.25E-2</v>
      </c>
    </row>
    <row r="836" spans="1:25" x14ac:dyDescent="0.3">
      <c r="A836" s="1">
        <v>835</v>
      </c>
      <c r="B836" t="s">
        <v>6592</v>
      </c>
      <c r="C836" s="7">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4" t="str">
        <f>VLOOKUP(OrdersTable[[#This Row],[Region]],PeopleTable[#All],2,FALSE)</f>
        <v>Cassandra Brandow</v>
      </c>
      <c r="W836" s="4" t="str">
        <f>IFERROR(VLOOKUP(OrdersTable[[#This Row],[Order ID]],ReturnsTable[#All],2,FALSE),"No")</f>
        <v>No</v>
      </c>
      <c r="X836" s="4">
        <f>1/COUNTIF(OrdersTable[Order ID],OrdersTable[[#This Row],[Order ID]])</f>
        <v>0.33333333333333331</v>
      </c>
      <c r="Y836" s="4">
        <f>1/COUNTIF(OrdersTable[Customer ID],OrdersTable[[#This Row],[Customer ID]])</f>
        <v>6.25E-2</v>
      </c>
    </row>
    <row r="837" spans="1:25" x14ac:dyDescent="0.3">
      <c r="A837" s="1">
        <v>836</v>
      </c>
      <c r="B837" t="s">
        <v>6592</v>
      </c>
      <c r="C837" s="7">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4" t="str">
        <f>VLOOKUP(OrdersTable[[#This Row],[Region]],PeopleTable[#All],2,FALSE)</f>
        <v>Cassandra Brandow</v>
      </c>
      <c r="W837" s="4" t="str">
        <f>IFERROR(VLOOKUP(OrdersTable[[#This Row],[Order ID]],ReturnsTable[#All],2,FALSE),"No")</f>
        <v>No</v>
      </c>
      <c r="X837" s="4">
        <f>1/COUNTIF(OrdersTable[Order ID],OrdersTable[[#This Row],[Order ID]])</f>
        <v>0.33333333333333331</v>
      </c>
      <c r="Y837" s="4">
        <f>1/COUNTIF(OrdersTable[Customer ID],OrdersTable[[#This Row],[Customer ID]])</f>
        <v>6.25E-2</v>
      </c>
    </row>
    <row r="838" spans="1:25" x14ac:dyDescent="0.3">
      <c r="A838" s="1">
        <v>837</v>
      </c>
      <c r="B838" t="s">
        <v>6593</v>
      </c>
      <c r="C838" s="7">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4" t="str">
        <f>VLOOKUP(OrdersTable[[#This Row],[Region]],PeopleTable[#All],2,FALSE)</f>
        <v>Kelly Williams</v>
      </c>
      <c r="W838" s="4" t="str">
        <f>IFERROR(VLOOKUP(OrdersTable[[#This Row],[Order ID]],ReturnsTable[#All],2,FALSE),"No")</f>
        <v>No</v>
      </c>
      <c r="X838" s="4">
        <f>1/COUNTIF(OrdersTable[Order ID],OrdersTable[[#This Row],[Order ID]])</f>
        <v>1</v>
      </c>
      <c r="Y838" s="4">
        <f>1/COUNTIF(OrdersTable[Customer ID],OrdersTable[[#This Row],[Customer ID]])</f>
        <v>0.16666666666666666</v>
      </c>
    </row>
    <row r="839" spans="1:25" x14ac:dyDescent="0.3">
      <c r="A839" s="1">
        <v>838</v>
      </c>
      <c r="B839" t="s">
        <v>6594</v>
      </c>
      <c r="C839" s="7">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4" t="str">
        <f>VLOOKUP(OrdersTable[[#This Row],[Region]],PeopleTable[#All],2,FALSE)</f>
        <v>Cassandra Brandow</v>
      </c>
      <c r="W839" s="4" t="str">
        <f>IFERROR(VLOOKUP(OrdersTable[[#This Row],[Order ID]],ReturnsTable[#All],2,FALSE),"No")</f>
        <v>No</v>
      </c>
      <c r="X839" s="4">
        <f>1/COUNTIF(OrdersTable[Order ID],OrdersTable[[#This Row],[Order ID]])</f>
        <v>1</v>
      </c>
      <c r="Y839" s="4">
        <f>1/COUNTIF(OrdersTable[Customer ID],OrdersTable[[#This Row],[Customer ID]])</f>
        <v>0.14285714285714285</v>
      </c>
    </row>
    <row r="840" spans="1:25" x14ac:dyDescent="0.3">
      <c r="A840" s="1">
        <v>839</v>
      </c>
      <c r="B840" t="s">
        <v>6595</v>
      </c>
      <c r="C840" s="7">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4" t="str">
        <f>VLOOKUP(OrdersTable[[#This Row],[Region]],PeopleTable[#All],2,FALSE)</f>
        <v>Kelly Williams</v>
      </c>
      <c r="W840" s="4" t="str">
        <f>IFERROR(VLOOKUP(OrdersTable[[#This Row],[Order ID]],ReturnsTable[#All],2,FALSE),"No")</f>
        <v>No</v>
      </c>
      <c r="X840" s="4">
        <f>1/COUNTIF(OrdersTable[Order ID],OrdersTable[[#This Row],[Order ID]])</f>
        <v>1</v>
      </c>
      <c r="Y840" s="4">
        <f>1/COUNTIF(OrdersTable[Customer ID],OrdersTable[[#This Row],[Customer ID]])</f>
        <v>8.3333333333333329E-2</v>
      </c>
    </row>
    <row r="841" spans="1:25" x14ac:dyDescent="0.3">
      <c r="A841" s="1">
        <v>840</v>
      </c>
      <c r="B841" t="s">
        <v>6596</v>
      </c>
      <c r="C841" s="7">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4" t="str">
        <f>VLOOKUP(OrdersTable[[#This Row],[Region]],PeopleTable[#All],2,FALSE)</f>
        <v>Chuck Magee</v>
      </c>
      <c r="W841" s="4" t="str">
        <f>IFERROR(VLOOKUP(OrdersTable[[#This Row],[Order ID]],ReturnsTable[#All],2,FALSE),"No")</f>
        <v>No</v>
      </c>
      <c r="X841" s="4">
        <f>1/COUNTIF(OrdersTable[Order ID],OrdersTable[[#This Row],[Order ID]])</f>
        <v>0.33333333333333331</v>
      </c>
      <c r="Y841" s="4">
        <f>1/COUNTIF(OrdersTable[Customer ID],OrdersTable[[#This Row],[Customer ID]])</f>
        <v>3.4482758620689655E-2</v>
      </c>
    </row>
    <row r="842" spans="1:25" x14ac:dyDescent="0.3">
      <c r="A842" s="1">
        <v>841</v>
      </c>
      <c r="B842" t="s">
        <v>6596</v>
      </c>
      <c r="C842" s="7">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4" t="str">
        <f>VLOOKUP(OrdersTable[[#This Row],[Region]],PeopleTable[#All],2,FALSE)</f>
        <v>Chuck Magee</v>
      </c>
      <c r="W842" s="4" t="str">
        <f>IFERROR(VLOOKUP(OrdersTable[[#This Row],[Order ID]],ReturnsTable[#All],2,FALSE),"No")</f>
        <v>No</v>
      </c>
      <c r="X842" s="4">
        <f>1/COUNTIF(OrdersTable[Order ID],OrdersTable[[#This Row],[Order ID]])</f>
        <v>0.33333333333333331</v>
      </c>
      <c r="Y842" s="4">
        <f>1/COUNTIF(OrdersTable[Customer ID],OrdersTable[[#This Row],[Customer ID]])</f>
        <v>3.4482758620689655E-2</v>
      </c>
    </row>
    <row r="843" spans="1:25" x14ac:dyDescent="0.3">
      <c r="A843" s="1">
        <v>842</v>
      </c>
      <c r="B843" t="s">
        <v>6596</v>
      </c>
      <c r="C843" s="7">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4" t="str">
        <f>VLOOKUP(OrdersTable[[#This Row],[Region]],PeopleTable[#All],2,FALSE)</f>
        <v>Chuck Magee</v>
      </c>
      <c r="W843" s="4" t="str">
        <f>IFERROR(VLOOKUP(OrdersTable[[#This Row],[Order ID]],ReturnsTable[#All],2,FALSE),"No")</f>
        <v>No</v>
      </c>
      <c r="X843" s="4">
        <f>1/COUNTIF(OrdersTable[Order ID],OrdersTable[[#This Row],[Order ID]])</f>
        <v>0.33333333333333331</v>
      </c>
      <c r="Y843" s="4">
        <f>1/COUNTIF(OrdersTable[Customer ID],OrdersTable[[#This Row],[Customer ID]])</f>
        <v>3.4482758620689655E-2</v>
      </c>
    </row>
    <row r="844" spans="1:25" x14ac:dyDescent="0.3">
      <c r="A844" s="1">
        <v>843</v>
      </c>
      <c r="B844" t="s">
        <v>6597</v>
      </c>
      <c r="C844" s="7">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4" t="str">
        <f>VLOOKUP(OrdersTable[[#This Row],[Region]],PeopleTable[#All],2,FALSE)</f>
        <v>Anna Andreadi</v>
      </c>
      <c r="W844" s="4" t="str">
        <f>IFERROR(VLOOKUP(OrdersTable[[#This Row],[Order ID]],ReturnsTable[#All],2,FALSE),"No")</f>
        <v>No</v>
      </c>
      <c r="X844" s="4">
        <f>1/COUNTIF(OrdersTable[Order ID],OrdersTable[[#This Row],[Order ID]])</f>
        <v>0.25</v>
      </c>
      <c r="Y844" s="4">
        <f>1/COUNTIF(OrdersTable[Customer ID],OrdersTable[[#This Row],[Customer ID]])</f>
        <v>0.1</v>
      </c>
    </row>
    <row r="845" spans="1:25" x14ac:dyDescent="0.3">
      <c r="A845" s="1">
        <v>844</v>
      </c>
      <c r="B845" t="s">
        <v>6597</v>
      </c>
      <c r="C845" s="7">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4" t="str">
        <f>VLOOKUP(OrdersTable[[#This Row],[Region]],PeopleTable[#All],2,FALSE)</f>
        <v>Anna Andreadi</v>
      </c>
      <c r="W845" s="4" t="str">
        <f>IFERROR(VLOOKUP(OrdersTable[[#This Row],[Order ID]],ReturnsTable[#All],2,FALSE),"No")</f>
        <v>No</v>
      </c>
      <c r="X845" s="4">
        <f>1/COUNTIF(OrdersTable[Order ID],OrdersTable[[#This Row],[Order ID]])</f>
        <v>0.25</v>
      </c>
      <c r="Y845" s="4">
        <f>1/COUNTIF(OrdersTable[Customer ID],OrdersTable[[#This Row],[Customer ID]])</f>
        <v>0.1</v>
      </c>
    </row>
    <row r="846" spans="1:25" x14ac:dyDescent="0.3">
      <c r="A846" s="1">
        <v>845</v>
      </c>
      <c r="B846" t="s">
        <v>6597</v>
      </c>
      <c r="C846" s="7">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4" t="str">
        <f>VLOOKUP(OrdersTable[[#This Row],[Region]],PeopleTable[#All],2,FALSE)</f>
        <v>Anna Andreadi</v>
      </c>
      <c r="W846" s="4" t="str">
        <f>IFERROR(VLOOKUP(OrdersTable[[#This Row],[Order ID]],ReturnsTable[#All],2,FALSE),"No")</f>
        <v>No</v>
      </c>
      <c r="X846" s="4">
        <f>1/COUNTIF(OrdersTable[Order ID],OrdersTable[[#This Row],[Order ID]])</f>
        <v>0.25</v>
      </c>
      <c r="Y846" s="4">
        <f>1/COUNTIF(OrdersTable[Customer ID],OrdersTable[[#This Row],[Customer ID]])</f>
        <v>0.1</v>
      </c>
    </row>
    <row r="847" spans="1:25" x14ac:dyDescent="0.3">
      <c r="A847" s="1">
        <v>846</v>
      </c>
      <c r="B847" t="s">
        <v>6597</v>
      </c>
      <c r="C847" s="7">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4" t="str">
        <f>VLOOKUP(OrdersTable[[#This Row],[Region]],PeopleTable[#All],2,FALSE)</f>
        <v>Anna Andreadi</v>
      </c>
      <c r="W847" s="4" t="str">
        <f>IFERROR(VLOOKUP(OrdersTable[[#This Row],[Order ID]],ReturnsTable[#All],2,FALSE),"No")</f>
        <v>No</v>
      </c>
      <c r="X847" s="4">
        <f>1/COUNTIF(OrdersTable[Order ID],OrdersTable[[#This Row],[Order ID]])</f>
        <v>0.25</v>
      </c>
      <c r="Y847" s="4">
        <f>1/COUNTIF(OrdersTable[Customer ID],OrdersTable[[#This Row],[Customer ID]])</f>
        <v>0.1</v>
      </c>
    </row>
    <row r="848" spans="1:25" x14ac:dyDescent="0.3">
      <c r="A848" s="1">
        <v>847</v>
      </c>
      <c r="B848" t="s">
        <v>6598</v>
      </c>
      <c r="C848" s="7">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4" t="str">
        <f>VLOOKUP(OrdersTable[[#This Row],[Region]],PeopleTable[#All],2,FALSE)</f>
        <v>Cassandra Brandow</v>
      </c>
      <c r="W848" s="4" t="str">
        <f>IFERROR(VLOOKUP(OrdersTable[[#This Row],[Order ID]],ReturnsTable[#All],2,FALSE),"No")</f>
        <v>No</v>
      </c>
      <c r="X848" s="4">
        <f>1/COUNTIF(OrdersTable[Order ID],OrdersTable[[#This Row],[Order ID]])</f>
        <v>0.5</v>
      </c>
      <c r="Y848" s="4">
        <f>1/COUNTIF(OrdersTable[Customer ID],OrdersTable[[#This Row],[Customer ID]])</f>
        <v>0.14285714285714285</v>
      </c>
    </row>
    <row r="849" spans="1:25" x14ac:dyDescent="0.3">
      <c r="A849" s="1">
        <v>848</v>
      </c>
      <c r="B849" t="s">
        <v>6598</v>
      </c>
      <c r="C849" s="7">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4" t="str">
        <f>VLOOKUP(OrdersTable[[#This Row],[Region]],PeopleTable[#All],2,FALSE)</f>
        <v>Cassandra Brandow</v>
      </c>
      <c r="W849" s="4" t="str">
        <f>IFERROR(VLOOKUP(OrdersTable[[#This Row],[Order ID]],ReturnsTable[#All],2,FALSE),"No")</f>
        <v>No</v>
      </c>
      <c r="X849" s="4">
        <f>1/COUNTIF(OrdersTable[Order ID],OrdersTable[[#This Row],[Order ID]])</f>
        <v>0.5</v>
      </c>
      <c r="Y849" s="4">
        <f>1/COUNTIF(OrdersTable[Customer ID],OrdersTable[[#This Row],[Customer ID]])</f>
        <v>0.14285714285714285</v>
      </c>
    </row>
    <row r="850" spans="1:25" x14ac:dyDescent="0.3">
      <c r="A850" s="1">
        <v>849</v>
      </c>
      <c r="B850" t="s">
        <v>6599</v>
      </c>
      <c r="C850" s="7">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4" t="str">
        <f>VLOOKUP(OrdersTable[[#This Row],[Region]],PeopleTable[#All],2,FALSE)</f>
        <v>Chuck Magee</v>
      </c>
      <c r="W850" s="4" t="str">
        <f>IFERROR(VLOOKUP(OrdersTable[[#This Row],[Order ID]],ReturnsTable[#All],2,FALSE),"No")</f>
        <v>No</v>
      </c>
      <c r="X850" s="4">
        <f>1/COUNTIF(OrdersTable[Order ID],OrdersTable[[#This Row],[Order ID]])</f>
        <v>1</v>
      </c>
      <c r="Y850" s="4">
        <f>1/COUNTIF(OrdersTable[Customer ID],OrdersTable[[#This Row],[Customer ID]])</f>
        <v>4.5454545454545456E-2</v>
      </c>
    </row>
    <row r="851" spans="1:25" x14ac:dyDescent="0.3">
      <c r="A851" s="1">
        <v>850</v>
      </c>
      <c r="B851" t="s">
        <v>6600</v>
      </c>
      <c r="C851" s="7">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4" t="str">
        <f>VLOOKUP(OrdersTable[[#This Row],[Region]],PeopleTable[#All],2,FALSE)</f>
        <v>Chuck Magee</v>
      </c>
      <c r="W851" s="4" t="str">
        <f>IFERROR(VLOOKUP(OrdersTable[[#This Row],[Order ID]],ReturnsTable[#All],2,FALSE),"No")</f>
        <v>No</v>
      </c>
      <c r="X851" s="4">
        <f>1/COUNTIF(OrdersTable[Order ID],OrdersTable[[#This Row],[Order ID]])</f>
        <v>1</v>
      </c>
      <c r="Y851" s="4">
        <f>1/COUNTIF(OrdersTable[Customer ID],OrdersTable[[#This Row],[Customer ID]])</f>
        <v>7.1428571428571425E-2</v>
      </c>
    </row>
    <row r="852" spans="1:25" x14ac:dyDescent="0.3">
      <c r="A852" s="1">
        <v>851</v>
      </c>
      <c r="B852" t="s">
        <v>6601</v>
      </c>
      <c r="C852" s="7">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4" t="str">
        <f>VLOOKUP(OrdersTable[[#This Row],[Region]],PeopleTable[#All],2,FALSE)</f>
        <v>Anna Andreadi</v>
      </c>
      <c r="W852" s="4" t="str">
        <f>IFERROR(VLOOKUP(OrdersTable[[#This Row],[Order ID]],ReturnsTable[#All],2,FALSE),"No")</f>
        <v>No</v>
      </c>
      <c r="X852" s="4">
        <f>1/COUNTIF(OrdersTable[Order ID],OrdersTable[[#This Row],[Order ID]])</f>
        <v>0.5</v>
      </c>
      <c r="Y852" s="4">
        <f>1/COUNTIF(OrdersTable[Customer ID],OrdersTable[[#This Row],[Customer ID]])</f>
        <v>7.1428571428571425E-2</v>
      </c>
    </row>
    <row r="853" spans="1:25" x14ac:dyDescent="0.3">
      <c r="A853" s="1">
        <v>852</v>
      </c>
      <c r="B853" t="s">
        <v>6601</v>
      </c>
      <c r="C853" s="7">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4" t="str">
        <f>VLOOKUP(OrdersTable[[#This Row],[Region]],PeopleTable[#All],2,FALSE)</f>
        <v>Anna Andreadi</v>
      </c>
      <c r="W853" s="4" t="str">
        <f>IFERROR(VLOOKUP(OrdersTable[[#This Row],[Order ID]],ReturnsTable[#All],2,FALSE),"No")</f>
        <v>No</v>
      </c>
      <c r="X853" s="4">
        <f>1/COUNTIF(OrdersTable[Order ID],OrdersTable[[#This Row],[Order ID]])</f>
        <v>0.5</v>
      </c>
      <c r="Y853" s="4">
        <f>1/COUNTIF(OrdersTable[Customer ID],OrdersTable[[#This Row],[Customer ID]])</f>
        <v>7.1428571428571425E-2</v>
      </c>
    </row>
    <row r="854" spans="1:25" x14ac:dyDescent="0.3">
      <c r="A854" s="1">
        <v>853</v>
      </c>
      <c r="B854" t="s">
        <v>6602</v>
      </c>
      <c r="C854" s="7">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4" t="str">
        <f>VLOOKUP(OrdersTable[[#This Row],[Region]],PeopleTable[#All],2,FALSE)</f>
        <v>Cassandra Brandow</v>
      </c>
      <c r="W854" s="4" t="str">
        <f>IFERROR(VLOOKUP(OrdersTable[[#This Row],[Order ID]],ReturnsTable[#All],2,FALSE),"No")</f>
        <v>No</v>
      </c>
      <c r="X854" s="4">
        <f>1/COUNTIF(OrdersTable[Order ID],OrdersTable[[#This Row],[Order ID]])</f>
        <v>1</v>
      </c>
      <c r="Y854" s="4">
        <f>1/COUNTIF(OrdersTable[Customer ID],OrdersTable[[#This Row],[Customer ID]])</f>
        <v>6.25E-2</v>
      </c>
    </row>
    <row r="855" spans="1:25" x14ac:dyDescent="0.3">
      <c r="A855" s="1">
        <v>854</v>
      </c>
      <c r="B855" t="s">
        <v>6603</v>
      </c>
      <c r="C855" s="7">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4" t="str">
        <f>VLOOKUP(OrdersTable[[#This Row],[Region]],PeopleTable[#All],2,FALSE)</f>
        <v>Chuck Magee</v>
      </c>
      <c r="W855" s="4" t="str">
        <f>IFERROR(VLOOKUP(OrdersTable[[#This Row],[Order ID]],ReturnsTable[#All],2,FALSE),"No")</f>
        <v>No</v>
      </c>
      <c r="X855" s="4">
        <f>1/COUNTIF(OrdersTable[Order ID],OrdersTable[[#This Row],[Order ID]])</f>
        <v>0.5</v>
      </c>
      <c r="Y855" s="4">
        <f>1/COUNTIF(OrdersTable[Customer ID],OrdersTable[[#This Row],[Customer ID]])</f>
        <v>3.4482758620689655E-2</v>
      </c>
    </row>
    <row r="856" spans="1:25" x14ac:dyDescent="0.3">
      <c r="A856" s="1">
        <v>855</v>
      </c>
      <c r="B856" t="s">
        <v>6603</v>
      </c>
      <c r="C856" s="7">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4" t="str">
        <f>VLOOKUP(OrdersTable[[#This Row],[Region]],PeopleTable[#All],2,FALSE)</f>
        <v>Chuck Magee</v>
      </c>
      <c r="W856" s="4" t="str">
        <f>IFERROR(VLOOKUP(OrdersTable[[#This Row],[Order ID]],ReturnsTable[#All],2,FALSE),"No")</f>
        <v>No</v>
      </c>
      <c r="X856" s="4">
        <f>1/COUNTIF(OrdersTable[Order ID],OrdersTable[[#This Row],[Order ID]])</f>
        <v>0.5</v>
      </c>
      <c r="Y856" s="4">
        <f>1/COUNTIF(OrdersTable[Customer ID],OrdersTable[[#This Row],[Customer ID]])</f>
        <v>3.4482758620689655E-2</v>
      </c>
    </row>
    <row r="857" spans="1:25" x14ac:dyDescent="0.3">
      <c r="A857" s="1">
        <v>856</v>
      </c>
      <c r="B857" t="s">
        <v>6604</v>
      </c>
      <c r="C857" s="7">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4" t="str">
        <f>VLOOKUP(OrdersTable[[#This Row],[Region]],PeopleTable[#All],2,FALSE)</f>
        <v>Chuck Magee</v>
      </c>
      <c r="W857" s="4" t="str">
        <f>IFERROR(VLOOKUP(OrdersTable[[#This Row],[Order ID]],ReturnsTable[#All],2,FALSE),"No")</f>
        <v>No</v>
      </c>
      <c r="X857" s="4">
        <f>1/COUNTIF(OrdersTable[Order ID],OrdersTable[[#This Row],[Order ID]])</f>
        <v>0.33333333333333331</v>
      </c>
      <c r="Y857" s="4">
        <f>1/COUNTIF(OrdersTable[Customer ID],OrdersTable[[#This Row],[Customer ID]])</f>
        <v>6.25E-2</v>
      </c>
    </row>
    <row r="858" spans="1:25" x14ac:dyDescent="0.3">
      <c r="A858" s="1">
        <v>857</v>
      </c>
      <c r="B858" t="s">
        <v>6604</v>
      </c>
      <c r="C858" s="7">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4" t="str">
        <f>VLOOKUP(OrdersTable[[#This Row],[Region]],PeopleTable[#All],2,FALSE)</f>
        <v>Chuck Magee</v>
      </c>
      <c r="W858" s="4" t="str">
        <f>IFERROR(VLOOKUP(OrdersTable[[#This Row],[Order ID]],ReturnsTable[#All],2,FALSE),"No")</f>
        <v>No</v>
      </c>
      <c r="X858" s="4">
        <f>1/COUNTIF(OrdersTable[Order ID],OrdersTable[[#This Row],[Order ID]])</f>
        <v>0.33333333333333331</v>
      </c>
      <c r="Y858" s="4">
        <f>1/COUNTIF(OrdersTable[Customer ID],OrdersTable[[#This Row],[Customer ID]])</f>
        <v>6.25E-2</v>
      </c>
    </row>
    <row r="859" spans="1:25" x14ac:dyDescent="0.3">
      <c r="A859" s="1">
        <v>858</v>
      </c>
      <c r="B859" t="s">
        <v>6604</v>
      </c>
      <c r="C859" s="7">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4" t="str">
        <f>VLOOKUP(OrdersTable[[#This Row],[Region]],PeopleTable[#All],2,FALSE)</f>
        <v>Chuck Magee</v>
      </c>
      <c r="W859" s="4" t="str">
        <f>IFERROR(VLOOKUP(OrdersTable[[#This Row],[Order ID]],ReturnsTable[#All],2,FALSE),"No")</f>
        <v>No</v>
      </c>
      <c r="X859" s="4">
        <f>1/COUNTIF(OrdersTable[Order ID],OrdersTable[[#This Row],[Order ID]])</f>
        <v>0.33333333333333331</v>
      </c>
      <c r="Y859" s="4">
        <f>1/COUNTIF(OrdersTable[Customer ID],OrdersTable[[#This Row],[Customer ID]])</f>
        <v>6.25E-2</v>
      </c>
    </row>
    <row r="860" spans="1:25" x14ac:dyDescent="0.3">
      <c r="A860" s="1">
        <v>859</v>
      </c>
      <c r="B860" t="s">
        <v>6605</v>
      </c>
      <c r="C860" s="7">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4" t="str">
        <f>VLOOKUP(OrdersTable[[#This Row],[Region]],PeopleTable[#All],2,FALSE)</f>
        <v>Chuck Magee</v>
      </c>
      <c r="W860" s="4" t="str">
        <f>IFERROR(VLOOKUP(OrdersTable[[#This Row],[Order ID]],ReturnsTable[#All],2,FALSE),"No")</f>
        <v>No</v>
      </c>
      <c r="X860" s="4">
        <f>1/COUNTIF(OrdersTable[Order ID],OrdersTable[[#This Row],[Order ID]])</f>
        <v>0.5</v>
      </c>
      <c r="Y860" s="4">
        <f>1/COUNTIF(OrdersTable[Customer ID],OrdersTable[[#This Row],[Customer ID]])</f>
        <v>4.1666666666666664E-2</v>
      </c>
    </row>
    <row r="861" spans="1:25" x14ac:dyDescent="0.3">
      <c r="A861" s="1">
        <v>860</v>
      </c>
      <c r="B861" t="s">
        <v>6605</v>
      </c>
      <c r="C861" s="7">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4" t="str">
        <f>VLOOKUP(OrdersTable[[#This Row],[Region]],PeopleTable[#All],2,FALSE)</f>
        <v>Chuck Magee</v>
      </c>
      <c r="W861" s="4" t="str">
        <f>IFERROR(VLOOKUP(OrdersTable[[#This Row],[Order ID]],ReturnsTable[#All],2,FALSE),"No")</f>
        <v>No</v>
      </c>
      <c r="X861" s="4">
        <f>1/COUNTIF(OrdersTable[Order ID],OrdersTable[[#This Row],[Order ID]])</f>
        <v>0.5</v>
      </c>
      <c r="Y861" s="4">
        <f>1/COUNTIF(OrdersTable[Customer ID],OrdersTable[[#This Row],[Customer ID]])</f>
        <v>4.1666666666666664E-2</v>
      </c>
    </row>
    <row r="862" spans="1:25" x14ac:dyDescent="0.3">
      <c r="A862" s="1">
        <v>861</v>
      </c>
      <c r="B862" t="s">
        <v>6606</v>
      </c>
      <c r="C862" s="7">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4" t="str">
        <f>VLOOKUP(OrdersTable[[#This Row],[Region]],PeopleTable[#All],2,FALSE)</f>
        <v>Anna Andreadi</v>
      </c>
      <c r="W862" s="4" t="str">
        <f>IFERROR(VLOOKUP(OrdersTable[[#This Row],[Order ID]],ReturnsTable[#All],2,FALSE),"No")</f>
        <v>No</v>
      </c>
      <c r="X862" s="4">
        <f>1/COUNTIF(OrdersTable[Order ID],OrdersTable[[#This Row],[Order ID]])</f>
        <v>0.5</v>
      </c>
      <c r="Y862" s="4">
        <f>1/COUNTIF(OrdersTable[Customer ID],OrdersTable[[#This Row],[Customer ID]])</f>
        <v>0.1111111111111111</v>
      </c>
    </row>
    <row r="863" spans="1:25" x14ac:dyDescent="0.3">
      <c r="A863" s="1">
        <v>862</v>
      </c>
      <c r="B863" t="s">
        <v>6606</v>
      </c>
      <c r="C863" s="7">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4" t="str">
        <f>VLOOKUP(OrdersTable[[#This Row],[Region]],PeopleTable[#All],2,FALSE)</f>
        <v>Anna Andreadi</v>
      </c>
      <c r="W863" s="4" t="str">
        <f>IFERROR(VLOOKUP(OrdersTable[[#This Row],[Order ID]],ReturnsTable[#All],2,FALSE),"No")</f>
        <v>No</v>
      </c>
      <c r="X863" s="4">
        <f>1/COUNTIF(OrdersTable[Order ID],OrdersTable[[#This Row],[Order ID]])</f>
        <v>0.5</v>
      </c>
      <c r="Y863" s="4">
        <f>1/COUNTIF(OrdersTable[Customer ID],OrdersTable[[#This Row],[Customer ID]])</f>
        <v>0.1111111111111111</v>
      </c>
    </row>
    <row r="864" spans="1:25" x14ac:dyDescent="0.3">
      <c r="A864" s="1">
        <v>863</v>
      </c>
      <c r="B864" t="s">
        <v>6607</v>
      </c>
      <c r="C864" s="7">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4" t="str">
        <f>VLOOKUP(OrdersTable[[#This Row],[Region]],PeopleTable[#All],2,FALSE)</f>
        <v>Cassandra Brandow</v>
      </c>
      <c r="W864" s="4" t="str">
        <f>IFERROR(VLOOKUP(OrdersTable[[#This Row],[Order ID]],ReturnsTable[#All],2,FALSE),"No")</f>
        <v>No</v>
      </c>
      <c r="X864" s="4">
        <f>1/COUNTIF(OrdersTable[Order ID],OrdersTable[[#This Row],[Order ID]])</f>
        <v>0.33333333333333331</v>
      </c>
      <c r="Y864" s="4">
        <f>1/COUNTIF(OrdersTable[Customer ID],OrdersTable[[#This Row],[Customer ID]])</f>
        <v>4.7619047619047616E-2</v>
      </c>
    </row>
    <row r="865" spans="1:25" x14ac:dyDescent="0.3">
      <c r="A865" s="1">
        <v>864</v>
      </c>
      <c r="B865" t="s">
        <v>6607</v>
      </c>
      <c r="C865" s="7">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4" t="str">
        <f>VLOOKUP(OrdersTable[[#This Row],[Region]],PeopleTable[#All],2,FALSE)</f>
        <v>Cassandra Brandow</v>
      </c>
      <c r="W865" s="4" t="str">
        <f>IFERROR(VLOOKUP(OrdersTable[[#This Row],[Order ID]],ReturnsTable[#All],2,FALSE),"No")</f>
        <v>No</v>
      </c>
      <c r="X865" s="4">
        <f>1/COUNTIF(OrdersTable[Order ID],OrdersTable[[#This Row],[Order ID]])</f>
        <v>0.33333333333333331</v>
      </c>
      <c r="Y865" s="4">
        <f>1/COUNTIF(OrdersTable[Customer ID],OrdersTable[[#This Row],[Customer ID]])</f>
        <v>4.7619047619047616E-2</v>
      </c>
    </row>
    <row r="866" spans="1:25" x14ac:dyDescent="0.3">
      <c r="A866" s="1">
        <v>865</v>
      </c>
      <c r="B866" t="s">
        <v>6607</v>
      </c>
      <c r="C866" s="7">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4" t="str">
        <f>VLOOKUP(OrdersTable[[#This Row],[Region]],PeopleTable[#All],2,FALSE)</f>
        <v>Cassandra Brandow</v>
      </c>
      <c r="W866" s="4" t="str">
        <f>IFERROR(VLOOKUP(OrdersTable[[#This Row],[Order ID]],ReturnsTable[#All],2,FALSE),"No")</f>
        <v>No</v>
      </c>
      <c r="X866" s="4">
        <f>1/COUNTIF(OrdersTable[Order ID],OrdersTable[[#This Row],[Order ID]])</f>
        <v>0.33333333333333331</v>
      </c>
      <c r="Y866" s="4">
        <f>1/COUNTIF(OrdersTable[Customer ID],OrdersTable[[#This Row],[Customer ID]])</f>
        <v>4.7619047619047616E-2</v>
      </c>
    </row>
    <row r="867" spans="1:25" x14ac:dyDescent="0.3">
      <c r="A867" s="1">
        <v>866</v>
      </c>
      <c r="B867" t="s">
        <v>6608</v>
      </c>
      <c r="C867" s="7">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4" t="str">
        <f>VLOOKUP(OrdersTable[[#This Row],[Region]],PeopleTable[#All],2,FALSE)</f>
        <v>Cassandra Brandow</v>
      </c>
      <c r="W867" s="4" t="str">
        <f>IFERROR(VLOOKUP(OrdersTable[[#This Row],[Order ID]],ReturnsTable[#All],2,FALSE),"No")</f>
        <v>No</v>
      </c>
      <c r="X867" s="4">
        <f>1/COUNTIF(OrdersTable[Order ID],OrdersTable[[#This Row],[Order ID]])</f>
        <v>0.5</v>
      </c>
      <c r="Y867" s="4">
        <f>1/COUNTIF(OrdersTable[Customer ID],OrdersTable[[#This Row],[Customer ID]])</f>
        <v>6.6666666666666666E-2</v>
      </c>
    </row>
    <row r="868" spans="1:25" x14ac:dyDescent="0.3">
      <c r="A868" s="1">
        <v>867</v>
      </c>
      <c r="B868" t="s">
        <v>6608</v>
      </c>
      <c r="C868" s="7">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4" t="str">
        <f>VLOOKUP(OrdersTable[[#This Row],[Region]],PeopleTable[#All],2,FALSE)</f>
        <v>Cassandra Brandow</v>
      </c>
      <c r="W868" s="4" t="str">
        <f>IFERROR(VLOOKUP(OrdersTable[[#This Row],[Order ID]],ReturnsTable[#All],2,FALSE),"No")</f>
        <v>No</v>
      </c>
      <c r="X868" s="4">
        <f>1/COUNTIF(OrdersTable[Order ID],OrdersTable[[#This Row],[Order ID]])</f>
        <v>0.5</v>
      </c>
      <c r="Y868" s="4">
        <f>1/COUNTIF(OrdersTable[Customer ID],OrdersTable[[#This Row],[Customer ID]])</f>
        <v>6.6666666666666666E-2</v>
      </c>
    </row>
    <row r="869" spans="1:25" x14ac:dyDescent="0.3">
      <c r="A869" s="1">
        <v>868</v>
      </c>
      <c r="B869" t="s">
        <v>6609</v>
      </c>
      <c r="C869" s="7">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4" t="str">
        <f>VLOOKUP(OrdersTable[[#This Row],[Region]],PeopleTable[#All],2,FALSE)</f>
        <v>Chuck Magee</v>
      </c>
      <c r="W869" s="4" t="str">
        <f>IFERROR(VLOOKUP(OrdersTable[[#This Row],[Order ID]],ReturnsTable[#All],2,FALSE),"No")</f>
        <v>No</v>
      </c>
      <c r="X869" s="4">
        <f>1/COUNTIF(OrdersTable[Order ID],OrdersTable[[#This Row],[Order ID]])</f>
        <v>1</v>
      </c>
      <c r="Y869" s="4">
        <f>1/COUNTIF(OrdersTable[Customer ID],OrdersTable[[#This Row],[Customer ID]])</f>
        <v>7.1428571428571425E-2</v>
      </c>
    </row>
    <row r="870" spans="1:25" x14ac:dyDescent="0.3">
      <c r="A870" s="1">
        <v>869</v>
      </c>
      <c r="B870" t="s">
        <v>6610</v>
      </c>
      <c r="C870" s="7">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4" t="str">
        <f>VLOOKUP(OrdersTable[[#This Row],[Region]],PeopleTable[#All],2,FALSE)</f>
        <v>Chuck Magee</v>
      </c>
      <c r="W870" s="4" t="str">
        <f>IFERROR(VLOOKUP(OrdersTable[[#This Row],[Order ID]],ReturnsTable[#All],2,FALSE),"No")</f>
        <v>No</v>
      </c>
      <c r="X870" s="4">
        <f>1/COUNTIF(OrdersTable[Order ID],OrdersTable[[#This Row],[Order ID]])</f>
        <v>1</v>
      </c>
      <c r="Y870" s="4">
        <f>1/COUNTIF(OrdersTable[Customer ID],OrdersTable[[#This Row],[Customer ID]])</f>
        <v>0.2</v>
      </c>
    </row>
    <row r="871" spans="1:25" x14ac:dyDescent="0.3">
      <c r="A871" s="1">
        <v>870</v>
      </c>
      <c r="B871" t="s">
        <v>6611</v>
      </c>
      <c r="C871" s="7">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4" t="str">
        <f>VLOOKUP(OrdersTable[[#This Row],[Region]],PeopleTable[#All],2,FALSE)</f>
        <v>Chuck Magee</v>
      </c>
      <c r="W871" s="4" t="str">
        <f>IFERROR(VLOOKUP(OrdersTable[[#This Row],[Order ID]],ReturnsTable[#All],2,FALSE),"No")</f>
        <v>No</v>
      </c>
      <c r="X871" s="4">
        <f>1/COUNTIF(OrdersTable[Order ID],OrdersTable[[#This Row],[Order ID]])</f>
        <v>0.5</v>
      </c>
      <c r="Y871" s="4">
        <f>1/COUNTIF(OrdersTable[Customer ID],OrdersTable[[#This Row],[Customer ID]])</f>
        <v>0.33333333333333331</v>
      </c>
    </row>
    <row r="872" spans="1:25" x14ac:dyDescent="0.3">
      <c r="A872" s="1">
        <v>871</v>
      </c>
      <c r="B872" t="s">
        <v>6611</v>
      </c>
      <c r="C872" s="7">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4" t="str">
        <f>VLOOKUP(OrdersTable[[#This Row],[Region]],PeopleTable[#All],2,FALSE)</f>
        <v>Chuck Magee</v>
      </c>
      <c r="W872" s="4" t="str">
        <f>IFERROR(VLOOKUP(OrdersTable[[#This Row],[Order ID]],ReturnsTable[#All],2,FALSE),"No")</f>
        <v>No</v>
      </c>
      <c r="X872" s="4">
        <f>1/COUNTIF(OrdersTable[Order ID],OrdersTable[[#This Row],[Order ID]])</f>
        <v>0.5</v>
      </c>
      <c r="Y872" s="4">
        <f>1/COUNTIF(OrdersTable[Customer ID],OrdersTable[[#This Row],[Customer ID]])</f>
        <v>0.33333333333333331</v>
      </c>
    </row>
    <row r="873" spans="1:25" x14ac:dyDescent="0.3">
      <c r="A873" s="1">
        <v>872</v>
      </c>
      <c r="B873" t="s">
        <v>6612</v>
      </c>
      <c r="C873" s="7">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4" t="str">
        <f>VLOOKUP(OrdersTable[[#This Row],[Region]],PeopleTable[#All],2,FALSE)</f>
        <v>Chuck Magee</v>
      </c>
      <c r="W873" s="4" t="str">
        <f>IFERROR(VLOOKUP(OrdersTable[[#This Row],[Order ID]],ReturnsTable[#All],2,FALSE),"No")</f>
        <v>No</v>
      </c>
      <c r="X873" s="4">
        <f>1/COUNTIF(OrdersTable[Order ID],OrdersTable[[#This Row],[Order ID]])</f>
        <v>1</v>
      </c>
      <c r="Y873" s="4">
        <f>1/COUNTIF(OrdersTable[Customer ID],OrdersTable[[#This Row],[Customer ID]])</f>
        <v>0.05</v>
      </c>
    </row>
    <row r="874" spans="1:25" x14ac:dyDescent="0.3">
      <c r="A874" s="1">
        <v>873</v>
      </c>
      <c r="B874" t="s">
        <v>6613</v>
      </c>
      <c r="C874" s="7">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4" t="str">
        <f>VLOOKUP(OrdersTable[[#This Row],[Region]],PeopleTable[#All],2,FALSE)</f>
        <v>Chuck Magee</v>
      </c>
      <c r="W874" s="4" t="str">
        <f>IFERROR(VLOOKUP(OrdersTable[[#This Row],[Order ID]],ReturnsTable[#All],2,FALSE),"No")</f>
        <v>No</v>
      </c>
      <c r="X874" s="4">
        <f>1/COUNTIF(OrdersTable[Order ID],OrdersTable[[#This Row],[Order ID]])</f>
        <v>0.5</v>
      </c>
      <c r="Y874" s="4">
        <f>1/COUNTIF(OrdersTable[Customer ID],OrdersTable[[#This Row],[Customer ID]])</f>
        <v>0.16666666666666666</v>
      </c>
    </row>
    <row r="875" spans="1:25" x14ac:dyDescent="0.3">
      <c r="A875" s="1">
        <v>874</v>
      </c>
      <c r="B875" t="s">
        <v>6613</v>
      </c>
      <c r="C875" s="7">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4" t="str">
        <f>VLOOKUP(OrdersTable[[#This Row],[Region]],PeopleTable[#All],2,FALSE)</f>
        <v>Chuck Magee</v>
      </c>
      <c r="W875" s="4" t="str">
        <f>IFERROR(VLOOKUP(OrdersTable[[#This Row],[Order ID]],ReturnsTable[#All],2,FALSE),"No")</f>
        <v>No</v>
      </c>
      <c r="X875" s="4">
        <f>1/COUNTIF(OrdersTable[Order ID],OrdersTable[[#This Row],[Order ID]])</f>
        <v>0.5</v>
      </c>
      <c r="Y875" s="4">
        <f>1/COUNTIF(OrdersTable[Customer ID],OrdersTable[[#This Row],[Customer ID]])</f>
        <v>0.16666666666666666</v>
      </c>
    </row>
    <row r="876" spans="1:25" x14ac:dyDescent="0.3">
      <c r="A876" s="1">
        <v>875</v>
      </c>
      <c r="B876" t="s">
        <v>6614</v>
      </c>
      <c r="C876" s="7">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4" t="str">
        <f>VLOOKUP(OrdersTable[[#This Row],[Region]],PeopleTable[#All],2,FALSE)</f>
        <v>Cassandra Brandow</v>
      </c>
      <c r="W876" s="4" t="str">
        <f>IFERROR(VLOOKUP(OrdersTable[[#This Row],[Order ID]],ReturnsTable[#All],2,FALSE),"No")</f>
        <v>No</v>
      </c>
      <c r="X876" s="4">
        <f>1/COUNTIF(OrdersTable[Order ID],OrdersTable[[#This Row],[Order ID]])</f>
        <v>1</v>
      </c>
      <c r="Y876" s="4">
        <f>1/COUNTIF(OrdersTable[Customer ID],OrdersTable[[#This Row],[Customer ID]])</f>
        <v>4.5454545454545456E-2</v>
      </c>
    </row>
    <row r="877" spans="1:25" x14ac:dyDescent="0.3">
      <c r="A877" s="1">
        <v>876</v>
      </c>
      <c r="B877" t="s">
        <v>6048</v>
      </c>
      <c r="C877" s="7">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4" t="str">
        <f>VLOOKUP(OrdersTable[[#This Row],[Region]],PeopleTable[#All],2,FALSE)</f>
        <v>Chuck Magee</v>
      </c>
      <c r="W877" s="4" t="str">
        <f>IFERROR(VLOOKUP(OrdersTable[[#This Row],[Order ID]],ReturnsTable[#All],2,FALSE),"No")</f>
        <v>Yes</v>
      </c>
      <c r="X877" s="4">
        <f>1/COUNTIF(OrdersTable[Order ID],OrdersTable[[#This Row],[Order ID]])</f>
        <v>0.33333333333333331</v>
      </c>
      <c r="Y877" s="4">
        <f>1/COUNTIF(OrdersTable[Customer ID],OrdersTable[[#This Row],[Customer ID]])</f>
        <v>5.2631578947368418E-2</v>
      </c>
    </row>
    <row r="878" spans="1:25" x14ac:dyDescent="0.3">
      <c r="A878" s="1">
        <v>877</v>
      </c>
      <c r="B878" t="s">
        <v>6048</v>
      </c>
      <c r="C878" s="7">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4" t="str">
        <f>VLOOKUP(OrdersTable[[#This Row],[Region]],PeopleTable[#All],2,FALSE)</f>
        <v>Chuck Magee</v>
      </c>
      <c r="W878" s="4" t="str">
        <f>IFERROR(VLOOKUP(OrdersTable[[#This Row],[Order ID]],ReturnsTable[#All],2,FALSE),"No")</f>
        <v>Yes</v>
      </c>
      <c r="X878" s="4">
        <f>1/COUNTIF(OrdersTable[Order ID],OrdersTable[[#This Row],[Order ID]])</f>
        <v>0.33333333333333331</v>
      </c>
      <c r="Y878" s="4">
        <f>1/COUNTIF(OrdersTable[Customer ID],OrdersTable[[#This Row],[Customer ID]])</f>
        <v>5.2631578947368418E-2</v>
      </c>
    </row>
    <row r="879" spans="1:25" x14ac:dyDescent="0.3">
      <c r="A879" s="1">
        <v>878</v>
      </c>
      <c r="B879" t="s">
        <v>6048</v>
      </c>
      <c r="C879" s="7">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4" t="str">
        <f>VLOOKUP(OrdersTable[[#This Row],[Region]],PeopleTable[#All],2,FALSE)</f>
        <v>Chuck Magee</v>
      </c>
      <c r="W879" s="4" t="str">
        <f>IFERROR(VLOOKUP(OrdersTable[[#This Row],[Order ID]],ReturnsTable[#All],2,FALSE),"No")</f>
        <v>Yes</v>
      </c>
      <c r="X879" s="4">
        <f>1/COUNTIF(OrdersTable[Order ID],OrdersTable[[#This Row],[Order ID]])</f>
        <v>0.33333333333333331</v>
      </c>
      <c r="Y879" s="4">
        <f>1/COUNTIF(OrdersTable[Customer ID],OrdersTable[[#This Row],[Customer ID]])</f>
        <v>5.2631578947368418E-2</v>
      </c>
    </row>
    <row r="880" spans="1:25" x14ac:dyDescent="0.3">
      <c r="A880" s="1">
        <v>879</v>
      </c>
      <c r="B880" t="s">
        <v>6615</v>
      </c>
      <c r="C880" s="7">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4" t="str">
        <f>VLOOKUP(OrdersTable[[#This Row],[Region]],PeopleTable[#All],2,FALSE)</f>
        <v>Chuck Magee</v>
      </c>
      <c r="W880" s="4" t="str">
        <f>IFERROR(VLOOKUP(OrdersTable[[#This Row],[Order ID]],ReturnsTable[#All],2,FALSE),"No")</f>
        <v>No</v>
      </c>
      <c r="X880" s="4">
        <f>1/COUNTIF(OrdersTable[Order ID],OrdersTable[[#This Row],[Order ID]])</f>
        <v>1</v>
      </c>
      <c r="Y880" s="4">
        <f>1/COUNTIF(OrdersTable[Customer ID],OrdersTable[[#This Row],[Customer ID]])</f>
        <v>0.2</v>
      </c>
    </row>
    <row r="881" spans="1:25" x14ac:dyDescent="0.3">
      <c r="A881" s="1">
        <v>880</v>
      </c>
      <c r="B881" t="s">
        <v>6616</v>
      </c>
      <c r="C881" s="7">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4" t="str">
        <f>VLOOKUP(OrdersTable[[#This Row],[Region]],PeopleTable[#All],2,FALSE)</f>
        <v>Chuck Magee</v>
      </c>
      <c r="W881" s="4" t="str">
        <f>IFERROR(VLOOKUP(OrdersTable[[#This Row],[Order ID]],ReturnsTable[#All],2,FALSE),"No")</f>
        <v>No</v>
      </c>
      <c r="X881" s="4">
        <f>1/COUNTIF(OrdersTable[Order ID],OrdersTable[[#This Row],[Order ID]])</f>
        <v>0.5</v>
      </c>
      <c r="Y881" s="4">
        <f>1/COUNTIF(OrdersTable[Customer ID],OrdersTable[[#This Row],[Customer ID]])</f>
        <v>0.1</v>
      </c>
    </row>
    <row r="882" spans="1:25" x14ac:dyDescent="0.3">
      <c r="A882" s="1">
        <v>881</v>
      </c>
      <c r="B882" t="s">
        <v>6616</v>
      </c>
      <c r="C882" s="7">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4" t="str">
        <f>VLOOKUP(OrdersTable[[#This Row],[Region]],PeopleTable[#All],2,FALSE)</f>
        <v>Chuck Magee</v>
      </c>
      <c r="W882" s="4" t="str">
        <f>IFERROR(VLOOKUP(OrdersTable[[#This Row],[Order ID]],ReturnsTable[#All],2,FALSE),"No")</f>
        <v>No</v>
      </c>
      <c r="X882" s="4">
        <f>1/COUNTIF(OrdersTable[Order ID],OrdersTable[[#This Row],[Order ID]])</f>
        <v>0.5</v>
      </c>
      <c r="Y882" s="4">
        <f>1/COUNTIF(OrdersTable[Customer ID],OrdersTable[[#This Row],[Customer ID]])</f>
        <v>0.1</v>
      </c>
    </row>
    <row r="883" spans="1:25" x14ac:dyDescent="0.3">
      <c r="A883" s="1">
        <v>882</v>
      </c>
      <c r="B883" t="s">
        <v>6617</v>
      </c>
      <c r="C883" s="7">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4" t="str">
        <f>VLOOKUP(OrdersTable[[#This Row],[Region]],PeopleTable[#All],2,FALSE)</f>
        <v>Cassandra Brandow</v>
      </c>
      <c r="W883" s="4" t="str">
        <f>IFERROR(VLOOKUP(OrdersTable[[#This Row],[Order ID]],ReturnsTable[#All],2,FALSE),"No")</f>
        <v>No</v>
      </c>
      <c r="X883" s="4">
        <f>1/COUNTIF(OrdersTable[Order ID],OrdersTable[[#This Row],[Order ID]])</f>
        <v>1</v>
      </c>
      <c r="Y883" s="4">
        <f>1/COUNTIF(OrdersTable[Customer ID],OrdersTable[[#This Row],[Customer ID]])</f>
        <v>7.6923076923076927E-2</v>
      </c>
    </row>
    <row r="884" spans="1:25" x14ac:dyDescent="0.3">
      <c r="A884" s="1">
        <v>883</v>
      </c>
      <c r="B884" t="s">
        <v>6618</v>
      </c>
      <c r="C884" s="7">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4" t="str">
        <f>VLOOKUP(OrdersTable[[#This Row],[Region]],PeopleTable[#All],2,FALSE)</f>
        <v>Anna Andreadi</v>
      </c>
      <c r="W884" s="4" t="str">
        <f>IFERROR(VLOOKUP(OrdersTable[[#This Row],[Order ID]],ReturnsTable[#All],2,FALSE),"No")</f>
        <v>No</v>
      </c>
      <c r="X884" s="4">
        <f>1/COUNTIF(OrdersTable[Order ID],OrdersTable[[#This Row],[Order ID]])</f>
        <v>1</v>
      </c>
      <c r="Y884" s="4">
        <f>1/COUNTIF(OrdersTable[Customer ID],OrdersTable[[#This Row],[Customer ID]])</f>
        <v>7.1428571428571425E-2</v>
      </c>
    </row>
    <row r="885" spans="1:25" x14ac:dyDescent="0.3">
      <c r="A885" s="1">
        <v>884</v>
      </c>
      <c r="B885" t="s">
        <v>6619</v>
      </c>
      <c r="C885" s="7">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4" t="str">
        <f>VLOOKUP(OrdersTable[[#This Row],[Region]],PeopleTable[#All],2,FALSE)</f>
        <v>Kelly Williams</v>
      </c>
      <c r="W885" s="4" t="str">
        <f>IFERROR(VLOOKUP(OrdersTable[[#This Row],[Order ID]],ReturnsTable[#All],2,FALSE),"No")</f>
        <v>No</v>
      </c>
      <c r="X885" s="4">
        <f>1/COUNTIF(OrdersTable[Order ID],OrdersTable[[#This Row],[Order ID]])</f>
        <v>1</v>
      </c>
      <c r="Y885" s="4">
        <f>1/COUNTIF(OrdersTable[Customer ID],OrdersTable[[#This Row],[Customer ID]])</f>
        <v>0.14285714285714285</v>
      </c>
    </row>
    <row r="886" spans="1:25" x14ac:dyDescent="0.3">
      <c r="A886" s="1">
        <v>885</v>
      </c>
      <c r="B886" t="s">
        <v>6620</v>
      </c>
      <c r="C886" s="7">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4" t="str">
        <f>VLOOKUP(OrdersTable[[#This Row],[Region]],PeopleTable[#All],2,FALSE)</f>
        <v>Chuck Magee</v>
      </c>
      <c r="W886" s="4" t="str">
        <f>IFERROR(VLOOKUP(OrdersTable[[#This Row],[Order ID]],ReturnsTable[#All],2,FALSE),"No")</f>
        <v>No</v>
      </c>
      <c r="X886" s="4">
        <f>1/COUNTIF(OrdersTable[Order ID],OrdersTable[[#This Row],[Order ID]])</f>
        <v>1</v>
      </c>
      <c r="Y886" s="4">
        <f>1/COUNTIF(OrdersTable[Customer ID],OrdersTable[[#This Row],[Customer ID]])</f>
        <v>8.3333333333333329E-2</v>
      </c>
    </row>
    <row r="887" spans="1:25" x14ac:dyDescent="0.3">
      <c r="A887" s="1">
        <v>886</v>
      </c>
      <c r="B887" t="s">
        <v>6009</v>
      </c>
      <c r="C887" s="7">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4" t="str">
        <f>VLOOKUP(OrdersTable[[#This Row],[Region]],PeopleTable[#All],2,FALSE)</f>
        <v>Anna Andreadi</v>
      </c>
      <c r="W887" s="4" t="str">
        <f>IFERROR(VLOOKUP(OrdersTable[[#This Row],[Order ID]],ReturnsTable[#All],2,FALSE),"No")</f>
        <v>Yes</v>
      </c>
      <c r="X887" s="4">
        <f>1/COUNTIF(OrdersTable[Order ID],OrdersTable[[#This Row],[Order ID]])</f>
        <v>1</v>
      </c>
      <c r="Y887" s="4">
        <f>1/COUNTIF(OrdersTable[Customer ID],OrdersTable[[#This Row],[Customer ID]])</f>
        <v>0.125</v>
      </c>
    </row>
    <row r="888" spans="1:25" x14ac:dyDescent="0.3">
      <c r="A888" s="1">
        <v>887</v>
      </c>
      <c r="B888" t="s">
        <v>6621</v>
      </c>
      <c r="C888" s="7">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4" t="str">
        <f>VLOOKUP(OrdersTable[[#This Row],[Region]],PeopleTable[#All],2,FALSE)</f>
        <v>Anna Andreadi</v>
      </c>
      <c r="W888" s="4" t="str">
        <f>IFERROR(VLOOKUP(OrdersTable[[#This Row],[Order ID]],ReturnsTable[#All],2,FALSE),"No")</f>
        <v>No</v>
      </c>
      <c r="X888" s="4">
        <f>1/COUNTIF(OrdersTable[Order ID],OrdersTable[[#This Row],[Order ID]])</f>
        <v>1</v>
      </c>
      <c r="Y888" s="4">
        <f>1/COUNTIF(OrdersTable[Customer ID],OrdersTable[[#This Row],[Customer ID]])</f>
        <v>0.1</v>
      </c>
    </row>
    <row r="889" spans="1:25" x14ac:dyDescent="0.3">
      <c r="A889" s="1">
        <v>888</v>
      </c>
      <c r="B889" t="s">
        <v>6622</v>
      </c>
      <c r="C889" s="7">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4" t="str">
        <f>VLOOKUP(OrdersTable[[#This Row],[Region]],PeopleTable[#All],2,FALSE)</f>
        <v>Chuck Magee</v>
      </c>
      <c r="W889" s="4" t="str">
        <f>IFERROR(VLOOKUP(OrdersTable[[#This Row],[Order ID]],ReturnsTable[#All],2,FALSE),"No")</f>
        <v>No</v>
      </c>
      <c r="X889" s="4">
        <f>1/COUNTIF(OrdersTable[Order ID],OrdersTable[[#This Row],[Order ID]])</f>
        <v>1</v>
      </c>
      <c r="Y889" s="4">
        <f>1/COUNTIF(OrdersTable[Customer ID],OrdersTable[[#This Row],[Customer ID]])</f>
        <v>0.5</v>
      </c>
    </row>
    <row r="890" spans="1:25" x14ac:dyDescent="0.3">
      <c r="A890" s="1">
        <v>889</v>
      </c>
      <c r="B890" t="s">
        <v>6623</v>
      </c>
      <c r="C890" s="7">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4" t="str">
        <f>VLOOKUP(OrdersTable[[#This Row],[Region]],PeopleTable[#All],2,FALSE)</f>
        <v>Anna Andreadi</v>
      </c>
      <c r="W890" s="4" t="str">
        <f>IFERROR(VLOOKUP(OrdersTable[[#This Row],[Order ID]],ReturnsTable[#All],2,FALSE),"No")</f>
        <v>No</v>
      </c>
      <c r="X890" s="4">
        <f>1/COUNTIF(OrdersTable[Order ID],OrdersTable[[#This Row],[Order ID]])</f>
        <v>1</v>
      </c>
      <c r="Y890" s="4">
        <f>1/COUNTIF(OrdersTable[Customer ID],OrdersTable[[#This Row],[Customer ID]])</f>
        <v>7.1428571428571425E-2</v>
      </c>
    </row>
    <row r="891" spans="1:25" x14ac:dyDescent="0.3">
      <c r="A891" s="1">
        <v>890</v>
      </c>
      <c r="B891" t="s">
        <v>6624</v>
      </c>
      <c r="C891" s="7">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4" t="str">
        <f>VLOOKUP(OrdersTable[[#This Row],[Region]],PeopleTable[#All],2,FALSE)</f>
        <v>Chuck Magee</v>
      </c>
      <c r="W891" s="4" t="str">
        <f>IFERROR(VLOOKUP(OrdersTable[[#This Row],[Order ID]],ReturnsTable[#All],2,FALSE),"No")</f>
        <v>No</v>
      </c>
      <c r="X891" s="4">
        <f>1/COUNTIF(OrdersTable[Order ID],OrdersTable[[#This Row],[Order ID]])</f>
        <v>0.5</v>
      </c>
      <c r="Y891" s="4">
        <f>1/COUNTIF(OrdersTable[Customer ID],OrdersTable[[#This Row],[Customer ID]])</f>
        <v>7.6923076923076927E-2</v>
      </c>
    </row>
    <row r="892" spans="1:25" x14ac:dyDescent="0.3">
      <c r="A892" s="1">
        <v>891</v>
      </c>
      <c r="B892" t="s">
        <v>6624</v>
      </c>
      <c r="C892" s="7">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4" t="str">
        <f>VLOOKUP(OrdersTable[[#This Row],[Region]],PeopleTable[#All],2,FALSE)</f>
        <v>Chuck Magee</v>
      </c>
      <c r="W892" s="4" t="str">
        <f>IFERROR(VLOOKUP(OrdersTable[[#This Row],[Order ID]],ReturnsTable[#All],2,FALSE),"No")</f>
        <v>No</v>
      </c>
      <c r="X892" s="4">
        <f>1/COUNTIF(OrdersTable[Order ID],OrdersTable[[#This Row],[Order ID]])</f>
        <v>0.5</v>
      </c>
      <c r="Y892" s="4">
        <f>1/COUNTIF(OrdersTable[Customer ID],OrdersTable[[#This Row],[Customer ID]])</f>
        <v>7.6923076923076927E-2</v>
      </c>
    </row>
    <row r="893" spans="1:25" x14ac:dyDescent="0.3">
      <c r="A893" s="1">
        <v>892</v>
      </c>
      <c r="B893" t="s">
        <v>6625</v>
      </c>
      <c r="C893" s="7">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4" t="str">
        <f>VLOOKUP(OrdersTable[[#This Row],[Region]],PeopleTable[#All],2,FALSE)</f>
        <v>Kelly Williams</v>
      </c>
      <c r="W893" s="4" t="str">
        <f>IFERROR(VLOOKUP(OrdersTable[[#This Row],[Order ID]],ReturnsTable[#All],2,FALSE),"No")</f>
        <v>No</v>
      </c>
      <c r="X893" s="4">
        <f>1/COUNTIF(OrdersTable[Order ID],OrdersTable[[#This Row],[Order ID]])</f>
        <v>0.33333333333333331</v>
      </c>
      <c r="Y893" s="4">
        <f>1/COUNTIF(OrdersTable[Customer ID],OrdersTable[[#This Row],[Customer ID]])</f>
        <v>7.6923076923076927E-2</v>
      </c>
    </row>
    <row r="894" spans="1:25" x14ac:dyDescent="0.3">
      <c r="A894" s="1">
        <v>893</v>
      </c>
      <c r="B894" t="s">
        <v>6625</v>
      </c>
      <c r="C894" s="7">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4" t="str">
        <f>VLOOKUP(OrdersTable[[#This Row],[Region]],PeopleTable[#All],2,FALSE)</f>
        <v>Kelly Williams</v>
      </c>
      <c r="W894" s="4" t="str">
        <f>IFERROR(VLOOKUP(OrdersTable[[#This Row],[Order ID]],ReturnsTable[#All],2,FALSE),"No")</f>
        <v>No</v>
      </c>
      <c r="X894" s="4">
        <f>1/COUNTIF(OrdersTable[Order ID],OrdersTable[[#This Row],[Order ID]])</f>
        <v>0.33333333333333331</v>
      </c>
      <c r="Y894" s="4">
        <f>1/COUNTIF(OrdersTable[Customer ID],OrdersTable[[#This Row],[Customer ID]])</f>
        <v>7.6923076923076927E-2</v>
      </c>
    </row>
    <row r="895" spans="1:25" x14ac:dyDescent="0.3">
      <c r="A895" s="1">
        <v>894</v>
      </c>
      <c r="B895" t="s">
        <v>6625</v>
      </c>
      <c r="C895" s="7">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4" t="str">
        <f>VLOOKUP(OrdersTable[[#This Row],[Region]],PeopleTable[#All],2,FALSE)</f>
        <v>Kelly Williams</v>
      </c>
      <c r="W895" s="4" t="str">
        <f>IFERROR(VLOOKUP(OrdersTable[[#This Row],[Order ID]],ReturnsTable[#All],2,FALSE),"No")</f>
        <v>No</v>
      </c>
      <c r="X895" s="4">
        <f>1/COUNTIF(OrdersTable[Order ID],OrdersTable[[#This Row],[Order ID]])</f>
        <v>0.33333333333333331</v>
      </c>
      <c r="Y895" s="4">
        <f>1/COUNTIF(OrdersTable[Customer ID],OrdersTable[[#This Row],[Customer ID]])</f>
        <v>7.6923076923076927E-2</v>
      </c>
    </row>
    <row r="896" spans="1:25" x14ac:dyDescent="0.3">
      <c r="A896" s="1">
        <v>895</v>
      </c>
      <c r="B896" t="s">
        <v>6626</v>
      </c>
      <c r="C896" s="7">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4" t="str">
        <f>VLOOKUP(OrdersTable[[#This Row],[Region]],PeopleTable[#All],2,FALSE)</f>
        <v>Anna Andreadi</v>
      </c>
      <c r="W896" s="4" t="str">
        <f>IFERROR(VLOOKUP(OrdersTable[[#This Row],[Order ID]],ReturnsTable[#All],2,FALSE),"No")</f>
        <v>No</v>
      </c>
      <c r="X896" s="4">
        <f>1/COUNTIF(OrdersTable[Order ID],OrdersTable[[#This Row],[Order ID]])</f>
        <v>0.5</v>
      </c>
      <c r="Y896" s="4">
        <f>1/COUNTIF(OrdersTable[Customer ID],OrdersTable[[#This Row],[Customer ID]])</f>
        <v>0.2</v>
      </c>
    </row>
    <row r="897" spans="1:25" x14ac:dyDescent="0.3">
      <c r="A897" s="1">
        <v>896</v>
      </c>
      <c r="B897" t="s">
        <v>6626</v>
      </c>
      <c r="C897" s="7">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4" t="str">
        <f>VLOOKUP(OrdersTable[[#This Row],[Region]],PeopleTable[#All],2,FALSE)</f>
        <v>Anna Andreadi</v>
      </c>
      <c r="W897" s="4" t="str">
        <f>IFERROR(VLOOKUP(OrdersTable[[#This Row],[Order ID]],ReturnsTable[#All],2,FALSE),"No")</f>
        <v>No</v>
      </c>
      <c r="X897" s="4">
        <f>1/COUNTIF(OrdersTable[Order ID],OrdersTable[[#This Row],[Order ID]])</f>
        <v>0.5</v>
      </c>
      <c r="Y897" s="4">
        <f>1/COUNTIF(OrdersTable[Customer ID],OrdersTable[[#This Row],[Customer ID]])</f>
        <v>0.2</v>
      </c>
    </row>
    <row r="898" spans="1:25" x14ac:dyDescent="0.3">
      <c r="A898" s="1">
        <v>897</v>
      </c>
      <c r="B898" t="s">
        <v>6627</v>
      </c>
      <c r="C898" s="7">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4" t="str">
        <f>VLOOKUP(OrdersTable[[#This Row],[Region]],PeopleTable[#All],2,FALSE)</f>
        <v>Kelly Williams</v>
      </c>
      <c r="W898" s="4" t="str">
        <f>IFERROR(VLOOKUP(OrdersTable[[#This Row],[Order ID]],ReturnsTable[#All],2,FALSE),"No")</f>
        <v>No</v>
      </c>
      <c r="X898" s="4">
        <f>1/COUNTIF(OrdersTable[Order ID],OrdersTable[[#This Row],[Order ID]])</f>
        <v>1</v>
      </c>
      <c r="Y898" s="4">
        <f>1/COUNTIF(OrdersTable[Customer ID],OrdersTable[[#This Row],[Customer ID]])</f>
        <v>9.0909090909090912E-2</v>
      </c>
    </row>
    <row r="899" spans="1:25" x14ac:dyDescent="0.3">
      <c r="A899" s="1">
        <v>898</v>
      </c>
      <c r="B899" t="s">
        <v>6628</v>
      </c>
      <c r="C899" s="7">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4" t="str">
        <f>VLOOKUP(OrdersTable[[#This Row],[Region]],PeopleTable[#All],2,FALSE)</f>
        <v>Kelly Williams</v>
      </c>
      <c r="W899" s="4" t="str">
        <f>IFERROR(VLOOKUP(OrdersTable[[#This Row],[Order ID]],ReturnsTable[#All],2,FALSE),"No")</f>
        <v>No</v>
      </c>
      <c r="X899" s="4">
        <f>1/COUNTIF(OrdersTable[Order ID],OrdersTable[[#This Row],[Order ID]])</f>
        <v>1</v>
      </c>
      <c r="Y899" s="4">
        <f>1/COUNTIF(OrdersTable[Customer ID],OrdersTable[[#This Row],[Customer ID]])</f>
        <v>4.1666666666666664E-2</v>
      </c>
    </row>
    <row r="900" spans="1:25" x14ac:dyDescent="0.3">
      <c r="A900" s="1">
        <v>899</v>
      </c>
      <c r="B900" t="s">
        <v>6629</v>
      </c>
      <c r="C900" s="7">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4" t="str">
        <f>VLOOKUP(OrdersTable[[#This Row],[Region]],PeopleTable[#All],2,FALSE)</f>
        <v>Chuck Magee</v>
      </c>
      <c r="W900" s="4" t="str">
        <f>IFERROR(VLOOKUP(OrdersTable[[#This Row],[Order ID]],ReturnsTable[#All],2,FALSE),"No")</f>
        <v>No</v>
      </c>
      <c r="X900" s="4">
        <f>1/COUNTIF(OrdersTable[Order ID],OrdersTable[[#This Row],[Order ID]])</f>
        <v>1</v>
      </c>
      <c r="Y900" s="4">
        <f>1/COUNTIF(OrdersTable[Customer ID],OrdersTable[[#This Row],[Customer ID]])</f>
        <v>0.05</v>
      </c>
    </row>
    <row r="901" spans="1:25" x14ac:dyDescent="0.3">
      <c r="A901" s="1">
        <v>900</v>
      </c>
      <c r="B901" t="s">
        <v>6630</v>
      </c>
      <c r="C901" s="7">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4" t="str">
        <f>VLOOKUP(OrdersTable[[#This Row],[Region]],PeopleTable[#All],2,FALSE)</f>
        <v>Chuck Magee</v>
      </c>
      <c r="W901" s="4" t="str">
        <f>IFERROR(VLOOKUP(OrdersTable[[#This Row],[Order ID]],ReturnsTable[#All],2,FALSE),"No")</f>
        <v>No</v>
      </c>
      <c r="X901" s="4">
        <f>1/COUNTIF(OrdersTable[Order ID],OrdersTable[[#This Row],[Order ID]])</f>
        <v>1</v>
      </c>
      <c r="Y901" s="4">
        <f>1/COUNTIF(OrdersTable[Customer ID],OrdersTable[[#This Row],[Customer ID]])</f>
        <v>0.1</v>
      </c>
    </row>
    <row r="902" spans="1:25" x14ac:dyDescent="0.3">
      <c r="A902" s="1">
        <v>901</v>
      </c>
      <c r="B902" t="s">
        <v>6631</v>
      </c>
      <c r="C902" s="7">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4" t="str">
        <f>VLOOKUP(OrdersTable[[#This Row],[Region]],PeopleTable[#All],2,FALSE)</f>
        <v>Kelly Williams</v>
      </c>
      <c r="W902" s="4" t="str">
        <f>IFERROR(VLOOKUP(OrdersTable[[#This Row],[Order ID]],ReturnsTable[#All],2,FALSE),"No")</f>
        <v>No</v>
      </c>
      <c r="X902" s="4">
        <f>1/COUNTIF(OrdersTable[Order ID],OrdersTable[[#This Row],[Order ID]])</f>
        <v>0.5</v>
      </c>
      <c r="Y902" s="4">
        <f>1/COUNTIF(OrdersTable[Customer ID],OrdersTable[[#This Row],[Customer ID]])</f>
        <v>6.25E-2</v>
      </c>
    </row>
    <row r="903" spans="1:25" x14ac:dyDescent="0.3">
      <c r="A903" s="1">
        <v>902</v>
      </c>
      <c r="B903" t="s">
        <v>6631</v>
      </c>
      <c r="C903" s="7">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4" t="str">
        <f>VLOOKUP(OrdersTable[[#This Row],[Region]],PeopleTable[#All],2,FALSE)</f>
        <v>Kelly Williams</v>
      </c>
      <c r="W903" s="4" t="str">
        <f>IFERROR(VLOOKUP(OrdersTable[[#This Row],[Order ID]],ReturnsTable[#All],2,FALSE),"No")</f>
        <v>No</v>
      </c>
      <c r="X903" s="4">
        <f>1/COUNTIF(OrdersTable[Order ID],OrdersTable[[#This Row],[Order ID]])</f>
        <v>0.5</v>
      </c>
      <c r="Y903" s="4">
        <f>1/COUNTIF(OrdersTable[Customer ID],OrdersTable[[#This Row],[Customer ID]])</f>
        <v>6.25E-2</v>
      </c>
    </row>
    <row r="904" spans="1:25" x14ac:dyDescent="0.3">
      <c r="A904" s="1">
        <v>903</v>
      </c>
      <c r="B904" t="s">
        <v>6632</v>
      </c>
      <c r="C904" s="7">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4" t="str">
        <f>VLOOKUP(OrdersTable[[#This Row],[Region]],PeopleTable[#All],2,FALSE)</f>
        <v>Kelly Williams</v>
      </c>
      <c r="W904" s="4" t="str">
        <f>IFERROR(VLOOKUP(OrdersTable[[#This Row],[Order ID]],ReturnsTable[#All],2,FALSE),"No")</f>
        <v>No</v>
      </c>
      <c r="X904" s="4">
        <f>1/COUNTIF(OrdersTable[Order ID],OrdersTable[[#This Row],[Order ID]])</f>
        <v>1</v>
      </c>
      <c r="Y904" s="4">
        <f>1/COUNTIF(OrdersTable[Customer ID],OrdersTable[[#This Row],[Customer ID]])</f>
        <v>7.6923076923076927E-2</v>
      </c>
    </row>
    <row r="905" spans="1:25" x14ac:dyDescent="0.3">
      <c r="A905" s="1">
        <v>904</v>
      </c>
      <c r="B905" t="s">
        <v>6058</v>
      </c>
      <c r="C905" s="7">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4" t="str">
        <f>VLOOKUP(OrdersTable[[#This Row],[Region]],PeopleTable[#All],2,FALSE)</f>
        <v>Anna Andreadi</v>
      </c>
      <c r="W905" s="4" t="str">
        <f>IFERROR(VLOOKUP(OrdersTable[[#This Row],[Order ID]],ReturnsTable[#All],2,FALSE),"No")</f>
        <v>Yes</v>
      </c>
      <c r="X905" s="4">
        <f>1/COUNTIF(OrdersTable[Order ID],OrdersTable[[#This Row],[Order ID]])</f>
        <v>0.33333333333333331</v>
      </c>
      <c r="Y905" s="4">
        <f>1/COUNTIF(OrdersTable[Customer ID],OrdersTable[[#This Row],[Customer ID]])</f>
        <v>5.2631578947368418E-2</v>
      </c>
    </row>
    <row r="906" spans="1:25" x14ac:dyDescent="0.3">
      <c r="A906" s="1">
        <v>905</v>
      </c>
      <c r="B906" t="s">
        <v>6058</v>
      </c>
      <c r="C906" s="7">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4" t="str">
        <f>VLOOKUP(OrdersTable[[#This Row],[Region]],PeopleTable[#All],2,FALSE)</f>
        <v>Anna Andreadi</v>
      </c>
      <c r="W906" s="4" t="str">
        <f>IFERROR(VLOOKUP(OrdersTable[[#This Row],[Order ID]],ReturnsTable[#All],2,FALSE),"No")</f>
        <v>Yes</v>
      </c>
      <c r="X906" s="4">
        <f>1/COUNTIF(OrdersTable[Order ID],OrdersTable[[#This Row],[Order ID]])</f>
        <v>0.33333333333333331</v>
      </c>
      <c r="Y906" s="4">
        <f>1/COUNTIF(OrdersTable[Customer ID],OrdersTable[[#This Row],[Customer ID]])</f>
        <v>5.2631578947368418E-2</v>
      </c>
    </row>
    <row r="907" spans="1:25" x14ac:dyDescent="0.3">
      <c r="A907" s="1">
        <v>906</v>
      </c>
      <c r="B907" t="s">
        <v>6058</v>
      </c>
      <c r="C907" s="7">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4" t="str">
        <f>VLOOKUP(OrdersTable[[#This Row],[Region]],PeopleTable[#All],2,FALSE)</f>
        <v>Anna Andreadi</v>
      </c>
      <c r="W907" s="4" t="str">
        <f>IFERROR(VLOOKUP(OrdersTable[[#This Row],[Order ID]],ReturnsTable[#All],2,FALSE),"No")</f>
        <v>Yes</v>
      </c>
      <c r="X907" s="4">
        <f>1/COUNTIF(OrdersTable[Order ID],OrdersTable[[#This Row],[Order ID]])</f>
        <v>0.33333333333333331</v>
      </c>
      <c r="Y907" s="4">
        <f>1/COUNTIF(OrdersTable[Customer ID],OrdersTable[[#This Row],[Customer ID]])</f>
        <v>5.2631578947368418E-2</v>
      </c>
    </row>
    <row r="908" spans="1:25" x14ac:dyDescent="0.3">
      <c r="A908" s="1">
        <v>907</v>
      </c>
      <c r="B908" t="s">
        <v>6633</v>
      </c>
      <c r="C908" s="7">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4" t="str">
        <f>VLOOKUP(OrdersTable[[#This Row],[Region]],PeopleTable[#All],2,FALSE)</f>
        <v>Chuck Magee</v>
      </c>
      <c r="W908" s="4" t="str">
        <f>IFERROR(VLOOKUP(OrdersTable[[#This Row],[Order ID]],ReturnsTable[#All],2,FALSE),"No")</f>
        <v>No</v>
      </c>
      <c r="X908" s="4">
        <f>1/COUNTIF(OrdersTable[Order ID],OrdersTable[[#This Row],[Order ID]])</f>
        <v>0.33333333333333331</v>
      </c>
      <c r="Y908" s="4">
        <f>1/COUNTIF(OrdersTable[Customer ID],OrdersTable[[#This Row],[Customer ID]])</f>
        <v>7.6923076923076927E-2</v>
      </c>
    </row>
    <row r="909" spans="1:25" x14ac:dyDescent="0.3">
      <c r="A909" s="1">
        <v>908</v>
      </c>
      <c r="B909" t="s">
        <v>6633</v>
      </c>
      <c r="C909" s="7">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4" t="str">
        <f>VLOOKUP(OrdersTable[[#This Row],[Region]],PeopleTable[#All],2,FALSE)</f>
        <v>Chuck Magee</v>
      </c>
      <c r="W909" s="4" t="str">
        <f>IFERROR(VLOOKUP(OrdersTable[[#This Row],[Order ID]],ReturnsTable[#All],2,FALSE),"No")</f>
        <v>No</v>
      </c>
      <c r="X909" s="4">
        <f>1/COUNTIF(OrdersTable[Order ID],OrdersTable[[#This Row],[Order ID]])</f>
        <v>0.33333333333333331</v>
      </c>
      <c r="Y909" s="4">
        <f>1/COUNTIF(OrdersTable[Customer ID],OrdersTable[[#This Row],[Customer ID]])</f>
        <v>7.6923076923076927E-2</v>
      </c>
    </row>
    <row r="910" spans="1:25" x14ac:dyDescent="0.3">
      <c r="A910" s="1">
        <v>909</v>
      </c>
      <c r="B910" t="s">
        <v>6633</v>
      </c>
      <c r="C910" s="7">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4" t="str">
        <f>VLOOKUP(OrdersTable[[#This Row],[Region]],PeopleTable[#All],2,FALSE)</f>
        <v>Chuck Magee</v>
      </c>
      <c r="W910" s="4" t="str">
        <f>IFERROR(VLOOKUP(OrdersTable[[#This Row],[Order ID]],ReturnsTable[#All],2,FALSE),"No")</f>
        <v>No</v>
      </c>
      <c r="X910" s="4">
        <f>1/COUNTIF(OrdersTable[Order ID],OrdersTable[[#This Row],[Order ID]])</f>
        <v>0.33333333333333331</v>
      </c>
      <c r="Y910" s="4">
        <f>1/COUNTIF(OrdersTable[Customer ID],OrdersTable[[#This Row],[Customer ID]])</f>
        <v>7.6923076923076927E-2</v>
      </c>
    </row>
    <row r="911" spans="1:25" x14ac:dyDescent="0.3">
      <c r="A911" s="1">
        <v>910</v>
      </c>
      <c r="B911" t="s">
        <v>6634</v>
      </c>
      <c r="C911" s="7">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4" t="str">
        <f>VLOOKUP(OrdersTable[[#This Row],[Region]],PeopleTable[#All],2,FALSE)</f>
        <v>Kelly Williams</v>
      </c>
      <c r="W911" s="4" t="str">
        <f>IFERROR(VLOOKUP(OrdersTable[[#This Row],[Order ID]],ReturnsTable[#All],2,FALSE),"No")</f>
        <v>No</v>
      </c>
      <c r="X911" s="4">
        <f>1/COUNTIF(OrdersTable[Order ID],OrdersTable[[#This Row],[Order ID]])</f>
        <v>0.33333333333333331</v>
      </c>
      <c r="Y911" s="4">
        <f>1/COUNTIF(OrdersTable[Customer ID],OrdersTable[[#This Row],[Customer ID]])</f>
        <v>0.1111111111111111</v>
      </c>
    </row>
    <row r="912" spans="1:25" x14ac:dyDescent="0.3">
      <c r="A912" s="1">
        <v>911</v>
      </c>
      <c r="B912" t="s">
        <v>6634</v>
      </c>
      <c r="C912" s="7">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4" t="str">
        <f>VLOOKUP(OrdersTable[[#This Row],[Region]],PeopleTable[#All],2,FALSE)</f>
        <v>Kelly Williams</v>
      </c>
      <c r="W912" s="4" t="str">
        <f>IFERROR(VLOOKUP(OrdersTable[[#This Row],[Order ID]],ReturnsTable[#All],2,FALSE),"No")</f>
        <v>No</v>
      </c>
      <c r="X912" s="4">
        <f>1/COUNTIF(OrdersTable[Order ID],OrdersTable[[#This Row],[Order ID]])</f>
        <v>0.33333333333333331</v>
      </c>
      <c r="Y912" s="4">
        <f>1/COUNTIF(OrdersTable[Customer ID],OrdersTable[[#This Row],[Customer ID]])</f>
        <v>0.1111111111111111</v>
      </c>
    </row>
    <row r="913" spans="1:25" x14ac:dyDescent="0.3">
      <c r="A913" s="1">
        <v>912</v>
      </c>
      <c r="B913" t="s">
        <v>6634</v>
      </c>
      <c r="C913" s="7">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4" t="str">
        <f>VLOOKUP(OrdersTable[[#This Row],[Region]],PeopleTable[#All],2,FALSE)</f>
        <v>Kelly Williams</v>
      </c>
      <c r="W913" s="4" t="str">
        <f>IFERROR(VLOOKUP(OrdersTable[[#This Row],[Order ID]],ReturnsTable[#All],2,FALSE),"No")</f>
        <v>No</v>
      </c>
      <c r="X913" s="4">
        <f>1/COUNTIF(OrdersTable[Order ID],OrdersTable[[#This Row],[Order ID]])</f>
        <v>0.33333333333333331</v>
      </c>
      <c r="Y913" s="4">
        <f>1/COUNTIF(OrdersTable[Customer ID],OrdersTable[[#This Row],[Customer ID]])</f>
        <v>0.1111111111111111</v>
      </c>
    </row>
    <row r="914" spans="1:25" x14ac:dyDescent="0.3">
      <c r="A914" s="1">
        <v>913</v>
      </c>
      <c r="B914" t="s">
        <v>6635</v>
      </c>
      <c r="C914" s="7">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4" t="str">
        <f>VLOOKUP(OrdersTable[[#This Row],[Region]],PeopleTable[#All],2,FALSE)</f>
        <v>Chuck Magee</v>
      </c>
      <c r="W914" s="4" t="str">
        <f>IFERROR(VLOOKUP(OrdersTable[[#This Row],[Order ID]],ReturnsTable[#All],2,FALSE),"No")</f>
        <v>No</v>
      </c>
      <c r="X914" s="4">
        <f>1/COUNTIF(OrdersTable[Order ID],OrdersTable[[#This Row],[Order ID]])</f>
        <v>1</v>
      </c>
      <c r="Y914" s="4">
        <f>1/COUNTIF(OrdersTable[Customer ID],OrdersTable[[#This Row],[Customer ID]])</f>
        <v>6.6666666666666666E-2</v>
      </c>
    </row>
    <row r="915" spans="1:25" x14ac:dyDescent="0.3">
      <c r="A915" s="1">
        <v>914</v>
      </c>
      <c r="B915" t="s">
        <v>6098</v>
      </c>
      <c r="C915" s="7">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4" t="str">
        <f>VLOOKUP(OrdersTable[[#This Row],[Region]],PeopleTable[#All],2,FALSE)</f>
        <v>Kelly Williams</v>
      </c>
      <c r="W915" s="4" t="str">
        <f>IFERROR(VLOOKUP(OrdersTable[[#This Row],[Order ID]],ReturnsTable[#All],2,FALSE),"No")</f>
        <v>Yes</v>
      </c>
      <c r="X915" s="4">
        <f>1/COUNTIF(OrdersTable[Order ID],OrdersTable[[#This Row],[Order ID]])</f>
        <v>0.5</v>
      </c>
      <c r="Y915" s="4">
        <f>1/COUNTIF(OrdersTable[Customer ID],OrdersTable[[#This Row],[Customer ID]])</f>
        <v>3.4482758620689655E-2</v>
      </c>
    </row>
    <row r="916" spans="1:25" x14ac:dyDescent="0.3">
      <c r="A916" s="1">
        <v>915</v>
      </c>
      <c r="B916" t="s">
        <v>6098</v>
      </c>
      <c r="C916" s="7">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4" t="str">
        <f>VLOOKUP(OrdersTable[[#This Row],[Region]],PeopleTable[#All],2,FALSE)</f>
        <v>Kelly Williams</v>
      </c>
      <c r="W916" s="4" t="str">
        <f>IFERROR(VLOOKUP(OrdersTable[[#This Row],[Order ID]],ReturnsTable[#All],2,FALSE),"No")</f>
        <v>Yes</v>
      </c>
      <c r="X916" s="4">
        <f>1/COUNTIF(OrdersTable[Order ID],OrdersTable[[#This Row],[Order ID]])</f>
        <v>0.5</v>
      </c>
      <c r="Y916" s="4">
        <f>1/COUNTIF(OrdersTable[Customer ID],OrdersTable[[#This Row],[Customer ID]])</f>
        <v>3.4482758620689655E-2</v>
      </c>
    </row>
    <row r="917" spans="1:25" x14ac:dyDescent="0.3">
      <c r="A917" s="1">
        <v>916</v>
      </c>
      <c r="B917" t="s">
        <v>6636</v>
      </c>
      <c r="C917" s="7">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4" t="str">
        <f>VLOOKUP(OrdersTable[[#This Row],[Region]],PeopleTable[#All],2,FALSE)</f>
        <v>Kelly Williams</v>
      </c>
      <c r="W917" s="4" t="str">
        <f>IFERROR(VLOOKUP(OrdersTable[[#This Row],[Order ID]],ReturnsTable[#All],2,FALSE),"No")</f>
        <v>No</v>
      </c>
      <c r="X917" s="4">
        <f>1/COUNTIF(OrdersTable[Order ID],OrdersTable[[#This Row],[Order ID]])</f>
        <v>0.33333333333333331</v>
      </c>
      <c r="Y917" s="4">
        <f>1/COUNTIF(OrdersTable[Customer ID],OrdersTable[[#This Row],[Customer ID]])</f>
        <v>4.5454545454545456E-2</v>
      </c>
    </row>
    <row r="918" spans="1:25" x14ac:dyDescent="0.3">
      <c r="A918" s="1">
        <v>917</v>
      </c>
      <c r="B918" t="s">
        <v>6636</v>
      </c>
      <c r="C918" s="7">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4" t="str">
        <f>VLOOKUP(OrdersTable[[#This Row],[Region]],PeopleTable[#All],2,FALSE)</f>
        <v>Kelly Williams</v>
      </c>
      <c r="W918" s="4" t="str">
        <f>IFERROR(VLOOKUP(OrdersTable[[#This Row],[Order ID]],ReturnsTable[#All],2,FALSE),"No")</f>
        <v>No</v>
      </c>
      <c r="X918" s="4">
        <f>1/COUNTIF(OrdersTable[Order ID],OrdersTable[[#This Row],[Order ID]])</f>
        <v>0.33333333333333331</v>
      </c>
      <c r="Y918" s="4">
        <f>1/COUNTIF(OrdersTable[Customer ID],OrdersTable[[#This Row],[Customer ID]])</f>
        <v>4.5454545454545456E-2</v>
      </c>
    </row>
    <row r="919" spans="1:25" x14ac:dyDescent="0.3">
      <c r="A919" s="1">
        <v>918</v>
      </c>
      <c r="B919" t="s">
        <v>6636</v>
      </c>
      <c r="C919" s="7">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4" t="str">
        <f>VLOOKUP(OrdersTable[[#This Row],[Region]],PeopleTable[#All],2,FALSE)</f>
        <v>Kelly Williams</v>
      </c>
      <c r="W919" s="4" t="str">
        <f>IFERROR(VLOOKUP(OrdersTable[[#This Row],[Order ID]],ReturnsTable[#All],2,FALSE),"No")</f>
        <v>No</v>
      </c>
      <c r="X919" s="4">
        <f>1/COUNTIF(OrdersTable[Order ID],OrdersTable[[#This Row],[Order ID]])</f>
        <v>0.33333333333333331</v>
      </c>
      <c r="Y919" s="4">
        <f>1/COUNTIF(OrdersTable[Customer ID],OrdersTable[[#This Row],[Customer ID]])</f>
        <v>4.5454545454545456E-2</v>
      </c>
    </row>
    <row r="920" spans="1:25" x14ac:dyDescent="0.3">
      <c r="A920" s="1">
        <v>919</v>
      </c>
      <c r="B920" t="s">
        <v>6637</v>
      </c>
      <c r="C920" s="7">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4" t="str">
        <f>VLOOKUP(OrdersTable[[#This Row],[Region]],PeopleTable[#All],2,FALSE)</f>
        <v>Kelly Williams</v>
      </c>
      <c r="W920" s="4" t="str">
        <f>IFERROR(VLOOKUP(OrdersTable[[#This Row],[Order ID]],ReturnsTable[#All],2,FALSE),"No")</f>
        <v>No</v>
      </c>
      <c r="X920" s="4">
        <f>1/COUNTIF(OrdersTable[Order ID],OrdersTable[[#This Row],[Order ID]])</f>
        <v>0.5</v>
      </c>
      <c r="Y920" s="4">
        <f>1/COUNTIF(OrdersTable[Customer ID],OrdersTable[[#This Row],[Customer ID]])</f>
        <v>6.25E-2</v>
      </c>
    </row>
    <row r="921" spans="1:25" x14ac:dyDescent="0.3">
      <c r="A921" s="1">
        <v>920</v>
      </c>
      <c r="B921" t="s">
        <v>6637</v>
      </c>
      <c r="C921" s="7">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4" t="str">
        <f>VLOOKUP(OrdersTable[[#This Row],[Region]],PeopleTable[#All],2,FALSE)</f>
        <v>Kelly Williams</v>
      </c>
      <c r="W921" s="4" t="str">
        <f>IFERROR(VLOOKUP(OrdersTable[[#This Row],[Order ID]],ReturnsTable[#All],2,FALSE),"No")</f>
        <v>No</v>
      </c>
      <c r="X921" s="4">
        <f>1/COUNTIF(OrdersTable[Order ID],OrdersTable[[#This Row],[Order ID]])</f>
        <v>0.5</v>
      </c>
      <c r="Y921" s="4">
        <f>1/COUNTIF(OrdersTable[Customer ID],OrdersTable[[#This Row],[Customer ID]])</f>
        <v>6.25E-2</v>
      </c>
    </row>
    <row r="922" spans="1:25" x14ac:dyDescent="0.3">
      <c r="A922" s="1">
        <v>921</v>
      </c>
      <c r="B922" t="s">
        <v>6638</v>
      </c>
      <c r="C922" s="7">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4" t="str">
        <f>VLOOKUP(OrdersTable[[#This Row],[Region]],PeopleTable[#All],2,FALSE)</f>
        <v>Cassandra Brandow</v>
      </c>
      <c r="W922" s="4" t="str">
        <f>IFERROR(VLOOKUP(OrdersTable[[#This Row],[Order ID]],ReturnsTable[#All],2,FALSE),"No")</f>
        <v>No</v>
      </c>
      <c r="X922" s="4">
        <f>1/COUNTIF(OrdersTable[Order ID],OrdersTable[[#This Row],[Order ID]])</f>
        <v>1</v>
      </c>
      <c r="Y922" s="4">
        <f>1/COUNTIF(OrdersTable[Customer ID],OrdersTable[[#This Row],[Customer ID]])</f>
        <v>0.1</v>
      </c>
    </row>
    <row r="923" spans="1:25" x14ac:dyDescent="0.3">
      <c r="A923" s="1">
        <v>922</v>
      </c>
      <c r="B923" t="s">
        <v>6639</v>
      </c>
      <c r="C923" s="7">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4" t="str">
        <f>VLOOKUP(OrdersTable[[#This Row],[Region]],PeopleTable[#All],2,FALSE)</f>
        <v>Chuck Magee</v>
      </c>
      <c r="W923" s="4" t="str">
        <f>IFERROR(VLOOKUP(OrdersTable[[#This Row],[Order ID]],ReturnsTable[#All],2,FALSE),"No")</f>
        <v>No</v>
      </c>
      <c r="X923" s="4">
        <f>1/COUNTIF(OrdersTable[Order ID],OrdersTable[[#This Row],[Order ID]])</f>
        <v>0.33333333333333331</v>
      </c>
      <c r="Y923" s="4">
        <f>1/COUNTIF(OrdersTable[Customer ID],OrdersTable[[#This Row],[Customer ID]])</f>
        <v>5.2631578947368418E-2</v>
      </c>
    </row>
    <row r="924" spans="1:25" x14ac:dyDescent="0.3">
      <c r="A924" s="1">
        <v>923</v>
      </c>
      <c r="B924" t="s">
        <v>6639</v>
      </c>
      <c r="C924" s="7">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4" t="str">
        <f>VLOOKUP(OrdersTable[[#This Row],[Region]],PeopleTable[#All],2,FALSE)</f>
        <v>Chuck Magee</v>
      </c>
      <c r="W924" s="4" t="str">
        <f>IFERROR(VLOOKUP(OrdersTable[[#This Row],[Order ID]],ReturnsTable[#All],2,FALSE),"No")</f>
        <v>No</v>
      </c>
      <c r="X924" s="4">
        <f>1/COUNTIF(OrdersTable[Order ID],OrdersTable[[#This Row],[Order ID]])</f>
        <v>0.33333333333333331</v>
      </c>
      <c r="Y924" s="4">
        <f>1/COUNTIF(OrdersTable[Customer ID],OrdersTable[[#This Row],[Customer ID]])</f>
        <v>5.2631578947368418E-2</v>
      </c>
    </row>
    <row r="925" spans="1:25" x14ac:dyDescent="0.3">
      <c r="A925" s="1">
        <v>924</v>
      </c>
      <c r="B925" t="s">
        <v>6639</v>
      </c>
      <c r="C925" s="7">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4" t="str">
        <f>VLOOKUP(OrdersTable[[#This Row],[Region]],PeopleTable[#All],2,FALSE)</f>
        <v>Chuck Magee</v>
      </c>
      <c r="W925" s="4" t="str">
        <f>IFERROR(VLOOKUP(OrdersTable[[#This Row],[Order ID]],ReturnsTable[#All],2,FALSE),"No")</f>
        <v>No</v>
      </c>
      <c r="X925" s="4">
        <f>1/COUNTIF(OrdersTable[Order ID],OrdersTable[[#This Row],[Order ID]])</f>
        <v>0.33333333333333331</v>
      </c>
      <c r="Y925" s="4">
        <f>1/COUNTIF(OrdersTable[Customer ID],OrdersTable[[#This Row],[Customer ID]])</f>
        <v>5.2631578947368418E-2</v>
      </c>
    </row>
    <row r="926" spans="1:25" x14ac:dyDescent="0.3">
      <c r="A926" s="1">
        <v>925</v>
      </c>
      <c r="B926" t="s">
        <v>6640</v>
      </c>
      <c r="C926" s="7">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4" t="str">
        <f>VLOOKUP(OrdersTable[[#This Row],[Region]],PeopleTable[#All],2,FALSE)</f>
        <v>Chuck Magee</v>
      </c>
      <c r="W926" s="4" t="str">
        <f>IFERROR(VLOOKUP(OrdersTable[[#This Row],[Order ID]],ReturnsTable[#All],2,FALSE),"No")</f>
        <v>No</v>
      </c>
      <c r="X926" s="4">
        <f>1/COUNTIF(OrdersTable[Order ID],OrdersTable[[#This Row],[Order ID]])</f>
        <v>1</v>
      </c>
      <c r="Y926" s="4">
        <f>1/COUNTIF(OrdersTable[Customer ID],OrdersTable[[#This Row],[Customer ID]])</f>
        <v>0.05</v>
      </c>
    </row>
    <row r="927" spans="1:25" x14ac:dyDescent="0.3">
      <c r="A927" s="1">
        <v>926</v>
      </c>
      <c r="B927" t="s">
        <v>6641</v>
      </c>
      <c r="C927" s="7">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4" t="str">
        <f>VLOOKUP(OrdersTable[[#This Row],[Region]],PeopleTable[#All],2,FALSE)</f>
        <v>Chuck Magee</v>
      </c>
      <c r="W927" s="4" t="str">
        <f>IFERROR(VLOOKUP(OrdersTable[[#This Row],[Order ID]],ReturnsTable[#All],2,FALSE),"No")</f>
        <v>No</v>
      </c>
      <c r="X927" s="4">
        <f>1/COUNTIF(OrdersTable[Order ID],OrdersTable[[#This Row],[Order ID]])</f>
        <v>0.5</v>
      </c>
      <c r="Y927" s="4">
        <f>1/COUNTIF(OrdersTable[Customer ID],OrdersTable[[#This Row],[Customer ID]])</f>
        <v>0.1</v>
      </c>
    </row>
    <row r="928" spans="1:25" x14ac:dyDescent="0.3">
      <c r="A928" s="1">
        <v>927</v>
      </c>
      <c r="B928" t="s">
        <v>6641</v>
      </c>
      <c r="C928" s="7">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4" t="str">
        <f>VLOOKUP(OrdersTable[[#This Row],[Region]],PeopleTable[#All],2,FALSE)</f>
        <v>Chuck Magee</v>
      </c>
      <c r="W928" s="4" t="str">
        <f>IFERROR(VLOOKUP(OrdersTable[[#This Row],[Order ID]],ReturnsTable[#All],2,FALSE),"No")</f>
        <v>No</v>
      </c>
      <c r="X928" s="4">
        <f>1/COUNTIF(OrdersTable[Order ID],OrdersTable[[#This Row],[Order ID]])</f>
        <v>0.5</v>
      </c>
      <c r="Y928" s="4">
        <f>1/COUNTIF(OrdersTable[Customer ID],OrdersTable[[#This Row],[Customer ID]])</f>
        <v>0.1</v>
      </c>
    </row>
    <row r="929" spans="1:25" x14ac:dyDescent="0.3">
      <c r="A929" s="1">
        <v>928</v>
      </c>
      <c r="B929" t="s">
        <v>6642</v>
      </c>
      <c r="C929" s="7">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4" t="str">
        <f>VLOOKUP(OrdersTable[[#This Row],[Region]],PeopleTable[#All],2,FALSE)</f>
        <v>Cassandra Brandow</v>
      </c>
      <c r="W929" s="4" t="str">
        <f>IFERROR(VLOOKUP(OrdersTable[[#This Row],[Order ID]],ReturnsTable[#All],2,FALSE),"No")</f>
        <v>No</v>
      </c>
      <c r="X929" s="4">
        <f>1/COUNTIF(OrdersTable[Order ID],OrdersTable[[#This Row],[Order ID]])</f>
        <v>0.5</v>
      </c>
      <c r="Y929" s="4">
        <f>1/COUNTIF(OrdersTable[Customer ID],OrdersTable[[#This Row],[Customer ID]])</f>
        <v>0.33333333333333331</v>
      </c>
    </row>
    <row r="930" spans="1:25" x14ac:dyDescent="0.3">
      <c r="A930" s="1">
        <v>929</v>
      </c>
      <c r="B930" t="s">
        <v>6642</v>
      </c>
      <c r="C930" s="7">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4" t="str">
        <f>VLOOKUP(OrdersTable[[#This Row],[Region]],PeopleTable[#All],2,FALSE)</f>
        <v>Cassandra Brandow</v>
      </c>
      <c r="W930" s="4" t="str">
        <f>IFERROR(VLOOKUP(OrdersTable[[#This Row],[Order ID]],ReturnsTable[#All],2,FALSE),"No")</f>
        <v>No</v>
      </c>
      <c r="X930" s="4">
        <f>1/COUNTIF(OrdersTable[Order ID],OrdersTable[[#This Row],[Order ID]])</f>
        <v>0.5</v>
      </c>
      <c r="Y930" s="4">
        <f>1/COUNTIF(OrdersTable[Customer ID],OrdersTable[[#This Row],[Customer ID]])</f>
        <v>0.33333333333333331</v>
      </c>
    </row>
    <row r="931" spans="1:25" x14ac:dyDescent="0.3">
      <c r="A931" s="1">
        <v>930</v>
      </c>
      <c r="B931" t="s">
        <v>6643</v>
      </c>
      <c r="C931" s="7">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4" t="str">
        <f>VLOOKUP(OrdersTable[[#This Row],[Region]],PeopleTable[#All],2,FALSE)</f>
        <v>Chuck Magee</v>
      </c>
      <c r="W931" s="4" t="str">
        <f>IFERROR(VLOOKUP(OrdersTable[[#This Row],[Order ID]],ReturnsTable[#All],2,FALSE),"No")</f>
        <v>No</v>
      </c>
      <c r="X931" s="4">
        <f>1/COUNTIF(OrdersTable[Order ID],OrdersTable[[#This Row],[Order ID]])</f>
        <v>0.33333333333333331</v>
      </c>
      <c r="Y931" s="4">
        <f>1/COUNTIF(OrdersTable[Customer ID],OrdersTable[[#This Row],[Customer ID]])</f>
        <v>7.1428571428571425E-2</v>
      </c>
    </row>
    <row r="932" spans="1:25" x14ac:dyDescent="0.3">
      <c r="A932" s="1">
        <v>931</v>
      </c>
      <c r="B932" t="s">
        <v>6643</v>
      </c>
      <c r="C932" s="7">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4" t="str">
        <f>VLOOKUP(OrdersTable[[#This Row],[Region]],PeopleTable[#All],2,FALSE)</f>
        <v>Chuck Magee</v>
      </c>
      <c r="W932" s="4" t="str">
        <f>IFERROR(VLOOKUP(OrdersTable[[#This Row],[Order ID]],ReturnsTable[#All],2,FALSE),"No")</f>
        <v>No</v>
      </c>
      <c r="X932" s="4">
        <f>1/COUNTIF(OrdersTable[Order ID],OrdersTable[[#This Row],[Order ID]])</f>
        <v>0.33333333333333331</v>
      </c>
      <c r="Y932" s="4">
        <f>1/COUNTIF(OrdersTable[Customer ID],OrdersTable[[#This Row],[Customer ID]])</f>
        <v>7.1428571428571425E-2</v>
      </c>
    </row>
    <row r="933" spans="1:25" x14ac:dyDescent="0.3">
      <c r="A933" s="1">
        <v>932</v>
      </c>
      <c r="B933" t="s">
        <v>6643</v>
      </c>
      <c r="C933" s="7">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4" t="str">
        <f>VLOOKUP(OrdersTable[[#This Row],[Region]],PeopleTable[#All],2,FALSE)</f>
        <v>Chuck Magee</v>
      </c>
      <c r="W933" s="4" t="str">
        <f>IFERROR(VLOOKUP(OrdersTable[[#This Row],[Order ID]],ReturnsTable[#All],2,FALSE),"No")</f>
        <v>No</v>
      </c>
      <c r="X933" s="4">
        <f>1/COUNTIF(OrdersTable[Order ID],OrdersTable[[#This Row],[Order ID]])</f>
        <v>0.33333333333333331</v>
      </c>
      <c r="Y933" s="4">
        <f>1/COUNTIF(OrdersTable[Customer ID],OrdersTable[[#This Row],[Customer ID]])</f>
        <v>7.1428571428571425E-2</v>
      </c>
    </row>
    <row r="934" spans="1:25" x14ac:dyDescent="0.3">
      <c r="A934" s="1">
        <v>933</v>
      </c>
      <c r="B934" t="s">
        <v>6644</v>
      </c>
      <c r="C934" s="7">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4" t="str">
        <f>VLOOKUP(OrdersTable[[#This Row],[Region]],PeopleTable[#All],2,FALSE)</f>
        <v>Chuck Magee</v>
      </c>
      <c r="W934" s="4" t="str">
        <f>IFERROR(VLOOKUP(OrdersTable[[#This Row],[Order ID]],ReturnsTable[#All],2,FALSE),"No")</f>
        <v>No</v>
      </c>
      <c r="X934" s="4">
        <f>1/COUNTIF(OrdersTable[Order ID],OrdersTable[[#This Row],[Order ID]])</f>
        <v>1</v>
      </c>
      <c r="Y934" s="4">
        <f>1/COUNTIF(OrdersTable[Customer ID],OrdersTable[[#This Row],[Customer ID]])</f>
        <v>0.125</v>
      </c>
    </row>
    <row r="935" spans="1:25" x14ac:dyDescent="0.3">
      <c r="A935" s="1">
        <v>934</v>
      </c>
      <c r="B935" t="s">
        <v>6645</v>
      </c>
      <c r="C935" s="7">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4" t="str">
        <f>VLOOKUP(OrdersTable[[#This Row],[Region]],PeopleTable[#All],2,FALSE)</f>
        <v>Chuck Magee</v>
      </c>
      <c r="W935" s="4" t="str">
        <f>IFERROR(VLOOKUP(OrdersTable[[#This Row],[Order ID]],ReturnsTable[#All],2,FALSE),"No")</f>
        <v>No</v>
      </c>
      <c r="X935" s="4">
        <f>1/COUNTIF(OrdersTable[Order ID],OrdersTable[[#This Row],[Order ID]])</f>
        <v>0.25</v>
      </c>
      <c r="Y935" s="4">
        <f>1/COUNTIF(OrdersTable[Customer ID],OrdersTable[[#This Row],[Customer ID]])</f>
        <v>0.1111111111111111</v>
      </c>
    </row>
    <row r="936" spans="1:25" x14ac:dyDescent="0.3">
      <c r="A936" s="1">
        <v>935</v>
      </c>
      <c r="B936" t="s">
        <v>6645</v>
      </c>
      <c r="C936" s="7">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4" t="str">
        <f>VLOOKUP(OrdersTable[[#This Row],[Region]],PeopleTable[#All],2,FALSE)</f>
        <v>Chuck Magee</v>
      </c>
      <c r="W936" s="4" t="str">
        <f>IFERROR(VLOOKUP(OrdersTable[[#This Row],[Order ID]],ReturnsTable[#All],2,FALSE),"No")</f>
        <v>No</v>
      </c>
      <c r="X936" s="4">
        <f>1/COUNTIF(OrdersTable[Order ID],OrdersTable[[#This Row],[Order ID]])</f>
        <v>0.25</v>
      </c>
      <c r="Y936" s="4">
        <f>1/COUNTIF(OrdersTable[Customer ID],OrdersTable[[#This Row],[Customer ID]])</f>
        <v>0.1111111111111111</v>
      </c>
    </row>
    <row r="937" spans="1:25" x14ac:dyDescent="0.3">
      <c r="A937" s="1">
        <v>936</v>
      </c>
      <c r="B937" t="s">
        <v>6645</v>
      </c>
      <c r="C937" s="7">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4" t="str">
        <f>VLOOKUP(OrdersTable[[#This Row],[Region]],PeopleTable[#All],2,FALSE)</f>
        <v>Chuck Magee</v>
      </c>
      <c r="W937" s="4" t="str">
        <f>IFERROR(VLOOKUP(OrdersTable[[#This Row],[Order ID]],ReturnsTable[#All],2,FALSE),"No")</f>
        <v>No</v>
      </c>
      <c r="X937" s="4">
        <f>1/COUNTIF(OrdersTable[Order ID],OrdersTable[[#This Row],[Order ID]])</f>
        <v>0.25</v>
      </c>
      <c r="Y937" s="4">
        <f>1/COUNTIF(OrdersTable[Customer ID],OrdersTable[[#This Row],[Customer ID]])</f>
        <v>0.1111111111111111</v>
      </c>
    </row>
    <row r="938" spans="1:25" x14ac:dyDescent="0.3">
      <c r="A938" s="1">
        <v>937</v>
      </c>
      <c r="B938" t="s">
        <v>6645</v>
      </c>
      <c r="C938" s="7">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4" t="str">
        <f>VLOOKUP(OrdersTable[[#This Row],[Region]],PeopleTable[#All],2,FALSE)</f>
        <v>Chuck Magee</v>
      </c>
      <c r="W938" s="4" t="str">
        <f>IFERROR(VLOOKUP(OrdersTable[[#This Row],[Order ID]],ReturnsTable[#All],2,FALSE),"No")</f>
        <v>No</v>
      </c>
      <c r="X938" s="4">
        <f>1/COUNTIF(OrdersTable[Order ID],OrdersTable[[#This Row],[Order ID]])</f>
        <v>0.25</v>
      </c>
      <c r="Y938" s="4">
        <f>1/COUNTIF(OrdersTable[Customer ID],OrdersTable[[#This Row],[Customer ID]])</f>
        <v>0.1111111111111111</v>
      </c>
    </row>
    <row r="939" spans="1:25" x14ac:dyDescent="0.3">
      <c r="A939" s="1">
        <v>938</v>
      </c>
      <c r="B939" t="s">
        <v>6646</v>
      </c>
      <c r="C939" s="7">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4" t="str">
        <f>VLOOKUP(OrdersTable[[#This Row],[Region]],PeopleTable[#All],2,FALSE)</f>
        <v>Anna Andreadi</v>
      </c>
      <c r="W939" s="4" t="str">
        <f>IFERROR(VLOOKUP(OrdersTable[[#This Row],[Order ID]],ReturnsTable[#All],2,FALSE),"No")</f>
        <v>No</v>
      </c>
      <c r="X939" s="4">
        <f>1/COUNTIF(OrdersTable[Order ID],OrdersTable[[#This Row],[Order ID]])</f>
        <v>1</v>
      </c>
      <c r="Y939" s="4">
        <f>1/COUNTIF(OrdersTable[Customer ID],OrdersTable[[#This Row],[Customer ID]])</f>
        <v>6.6666666666666666E-2</v>
      </c>
    </row>
    <row r="940" spans="1:25" x14ac:dyDescent="0.3">
      <c r="A940" s="1">
        <v>939</v>
      </c>
      <c r="B940" t="s">
        <v>6647</v>
      </c>
      <c r="C940" s="7">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4" t="str">
        <f>VLOOKUP(OrdersTable[[#This Row],[Region]],PeopleTable[#All],2,FALSE)</f>
        <v>Anna Andreadi</v>
      </c>
      <c r="W940" s="4" t="str">
        <f>IFERROR(VLOOKUP(OrdersTable[[#This Row],[Order ID]],ReturnsTable[#All],2,FALSE),"No")</f>
        <v>No</v>
      </c>
      <c r="X940" s="4">
        <f>1/COUNTIF(OrdersTable[Order ID],OrdersTable[[#This Row],[Order ID]])</f>
        <v>0.5</v>
      </c>
      <c r="Y940" s="4">
        <f>1/COUNTIF(OrdersTable[Customer ID],OrdersTable[[#This Row],[Customer ID]])</f>
        <v>8.3333333333333329E-2</v>
      </c>
    </row>
    <row r="941" spans="1:25" x14ac:dyDescent="0.3">
      <c r="A941" s="1">
        <v>940</v>
      </c>
      <c r="B941" t="s">
        <v>6647</v>
      </c>
      <c r="C941" s="7">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4" t="str">
        <f>VLOOKUP(OrdersTable[[#This Row],[Region]],PeopleTable[#All],2,FALSE)</f>
        <v>Anna Andreadi</v>
      </c>
      <c r="W941" s="4" t="str">
        <f>IFERROR(VLOOKUP(OrdersTable[[#This Row],[Order ID]],ReturnsTable[#All],2,FALSE),"No")</f>
        <v>No</v>
      </c>
      <c r="X941" s="4">
        <f>1/COUNTIF(OrdersTable[Order ID],OrdersTable[[#This Row],[Order ID]])</f>
        <v>0.5</v>
      </c>
      <c r="Y941" s="4">
        <f>1/COUNTIF(OrdersTable[Customer ID],OrdersTable[[#This Row],[Customer ID]])</f>
        <v>8.3333333333333329E-2</v>
      </c>
    </row>
    <row r="942" spans="1:25" x14ac:dyDescent="0.3">
      <c r="A942" s="1">
        <v>941</v>
      </c>
      <c r="B942" t="s">
        <v>6648</v>
      </c>
      <c r="C942" s="7">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4" t="str">
        <f>VLOOKUP(OrdersTable[[#This Row],[Region]],PeopleTable[#All],2,FALSE)</f>
        <v>Anna Andreadi</v>
      </c>
      <c r="W942" s="4" t="str">
        <f>IFERROR(VLOOKUP(OrdersTable[[#This Row],[Order ID]],ReturnsTable[#All],2,FALSE),"No")</f>
        <v>No</v>
      </c>
      <c r="X942" s="4">
        <f>1/COUNTIF(OrdersTable[Order ID],OrdersTable[[#This Row],[Order ID]])</f>
        <v>1</v>
      </c>
      <c r="Y942" s="4">
        <f>1/COUNTIF(OrdersTable[Customer ID],OrdersTable[[#This Row],[Customer ID]])</f>
        <v>0.1</v>
      </c>
    </row>
    <row r="943" spans="1:25" x14ac:dyDescent="0.3">
      <c r="A943" s="1">
        <v>942</v>
      </c>
      <c r="B943" t="s">
        <v>6649</v>
      </c>
      <c r="C943" s="7">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4" t="str">
        <f>VLOOKUP(OrdersTable[[#This Row],[Region]],PeopleTable[#All],2,FALSE)</f>
        <v>Anna Andreadi</v>
      </c>
      <c r="W943" s="4" t="str">
        <f>IFERROR(VLOOKUP(OrdersTable[[#This Row],[Order ID]],ReturnsTable[#All],2,FALSE),"No")</f>
        <v>No</v>
      </c>
      <c r="X943" s="4">
        <f>1/COUNTIF(OrdersTable[Order ID],OrdersTable[[#This Row],[Order ID]])</f>
        <v>0.5</v>
      </c>
      <c r="Y943" s="4">
        <f>1/COUNTIF(OrdersTable[Customer ID],OrdersTable[[#This Row],[Customer ID]])</f>
        <v>6.25E-2</v>
      </c>
    </row>
    <row r="944" spans="1:25" x14ac:dyDescent="0.3">
      <c r="A944" s="1">
        <v>943</v>
      </c>
      <c r="B944" t="s">
        <v>6649</v>
      </c>
      <c r="C944" s="7">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4" t="str">
        <f>VLOOKUP(OrdersTable[[#This Row],[Region]],PeopleTable[#All],2,FALSE)</f>
        <v>Anna Andreadi</v>
      </c>
      <c r="W944" s="4" t="str">
        <f>IFERROR(VLOOKUP(OrdersTable[[#This Row],[Order ID]],ReturnsTable[#All],2,FALSE),"No")</f>
        <v>No</v>
      </c>
      <c r="X944" s="4">
        <f>1/COUNTIF(OrdersTable[Order ID],OrdersTable[[#This Row],[Order ID]])</f>
        <v>0.5</v>
      </c>
      <c r="Y944" s="4">
        <f>1/COUNTIF(OrdersTable[Customer ID],OrdersTable[[#This Row],[Customer ID]])</f>
        <v>6.25E-2</v>
      </c>
    </row>
    <row r="945" spans="1:25" x14ac:dyDescent="0.3">
      <c r="A945" s="1">
        <v>944</v>
      </c>
      <c r="B945" t="s">
        <v>6650</v>
      </c>
      <c r="C945" s="7">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4" t="str">
        <f>VLOOKUP(OrdersTable[[#This Row],[Region]],PeopleTable[#All],2,FALSE)</f>
        <v>Anna Andreadi</v>
      </c>
      <c r="W945" s="4" t="str">
        <f>IFERROR(VLOOKUP(OrdersTable[[#This Row],[Order ID]],ReturnsTable[#All],2,FALSE),"No")</f>
        <v>No</v>
      </c>
      <c r="X945" s="4">
        <f>1/COUNTIF(OrdersTable[Order ID],OrdersTable[[#This Row],[Order ID]])</f>
        <v>0.33333333333333331</v>
      </c>
      <c r="Y945" s="4">
        <f>1/COUNTIF(OrdersTable[Customer ID],OrdersTable[[#This Row],[Customer ID]])</f>
        <v>9.0909090909090912E-2</v>
      </c>
    </row>
    <row r="946" spans="1:25" x14ac:dyDescent="0.3">
      <c r="A946" s="1">
        <v>945</v>
      </c>
      <c r="B946" t="s">
        <v>6650</v>
      </c>
      <c r="C946" s="7">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4" t="str">
        <f>VLOOKUP(OrdersTable[[#This Row],[Region]],PeopleTable[#All],2,FALSE)</f>
        <v>Anna Andreadi</v>
      </c>
      <c r="W946" s="4" t="str">
        <f>IFERROR(VLOOKUP(OrdersTable[[#This Row],[Order ID]],ReturnsTable[#All],2,FALSE),"No")</f>
        <v>No</v>
      </c>
      <c r="X946" s="4">
        <f>1/COUNTIF(OrdersTable[Order ID],OrdersTable[[#This Row],[Order ID]])</f>
        <v>0.33333333333333331</v>
      </c>
      <c r="Y946" s="4">
        <f>1/COUNTIF(OrdersTable[Customer ID],OrdersTable[[#This Row],[Customer ID]])</f>
        <v>9.0909090909090912E-2</v>
      </c>
    </row>
    <row r="947" spans="1:25" x14ac:dyDescent="0.3">
      <c r="A947" s="1">
        <v>946</v>
      </c>
      <c r="B947" t="s">
        <v>6650</v>
      </c>
      <c r="C947" s="7">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4" t="str">
        <f>VLOOKUP(OrdersTable[[#This Row],[Region]],PeopleTable[#All],2,FALSE)</f>
        <v>Anna Andreadi</v>
      </c>
      <c r="W947" s="4" t="str">
        <f>IFERROR(VLOOKUP(OrdersTable[[#This Row],[Order ID]],ReturnsTable[#All],2,FALSE),"No")</f>
        <v>No</v>
      </c>
      <c r="X947" s="4">
        <f>1/COUNTIF(OrdersTable[Order ID],OrdersTable[[#This Row],[Order ID]])</f>
        <v>0.33333333333333331</v>
      </c>
      <c r="Y947" s="4">
        <f>1/COUNTIF(OrdersTable[Customer ID],OrdersTable[[#This Row],[Customer ID]])</f>
        <v>9.0909090909090912E-2</v>
      </c>
    </row>
    <row r="948" spans="1:25" x14ac:dyDescent="0.3">
      <c r="A948" s="1">
        <v>947</v>
      </c>
      <c r="B948" t="s">
        <v>6651</v>
      </c>
      <c r="C948" s="7">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4" t="str">
        <f>VLOOKUP(OrdersTable[[#This Row],[Region]],PeopleTable[#All],2,FALSE)</f>
        <v>Anna Andreadi</v>
      </c>
      <c r="W948" s="4" t="str">
        <f>IFERROR(VLOOKUP(OrdersTable[[#This Row],[Order ID]],ReturnsTable[#All],2,FALSE),"No")</f>
        <v>No</v>
      </c>
      <c r="X948" s="4">
        <f>1/COUNTIF(OrdersTable[Order ID],OrdersTable[[#This Row],[Order ID]])</f>
        <v>1</v>
      </c>
      <c r="Y948" s="4">
        <f>1/COUNTIF(OrdersTable[Customer ID],OrdersTable[[#This Row],[Customer ID]])</f>
        <v>5.8823529411764705E-2</v>
      </c>
    </row>
    <row r="949" spans="1:25" x14ac:dyDescent="0.3">
      <c r="A949" s="1">
        <v>948</v>
      </c>
      <c r="B949" t="s">
        <v>6652</v>
      </c>
      <c r="C949" s="7">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4" t="str">
        <f>VLOOKUP(OrdersTable[[#This Row],[Region]],PeopleTable[#All],2,FALSE)</f>
        <v>Chuck Magee</v>
      </c>
      <c r="W949" s="4" t="str">
        <f>IFERROR(VLOOKUP(OrdersTable[[#This Row],[Order ID]],ReturnsTable[#All],2,FALSE),"No")</f>
        <v>No</v>
      </c>
      <c r="X949" s="4">
        <f>1/COUNTIF(OrdersTable[Order ID],OrdersTable[[#This Row],[Order ID]])</f>
        <v>0.2</v>
      </c>
      <c r="Y949" s="4">
        <f>1/COUNTIF(OrdersTable[Customer ID],OrdersTable[[#This Row],[Customer ID]])</f>
        <v>5.5555555555555552E-2</v>
      </c>
    </row>
    <row r="950" spans="1:25" x14ac:dyDescent="0.3">
      <c r="A950" s="1">
        <v>949</v>
      </c>
      <c r="B950" t="s">
        <v>6652</v>
      </c>
      <c r="C950" s="7">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4" t="str">
        <f>VLOOKUP(OrdersTable[[#This Row],[Region]],PeopleTable[#All],2,FALSE)</f>
        <v>Chuck Magee</v>
      </c>
      <c r="W950" s="4" t="str">
        <f>IFERROR(VLOOKUP(OrdersTable[[#This Row],[Order ID]],ReturnsTable[#All],2,FALSE),"No")</f>
        <v>No</v>
      </c>
      <c r="X950" s="4">
        <f>1/COUNTIF(OrdersTable[Order ID],OrdersTable[[#This Row],[Order ID]])</f>
        <v>0.2</v>
      </c>
      <c r="Y950" s="4">
        <f>1/COUNTIF(OrdersTable[Customer ID],OrdersTable[[#This Row],[Customer ID]])</f>
        <v>5.5555555555555552E-2</v>
      </c>
    </row>
    <row r="951" spans="1:25" x14ac:dyDescent="0.3">
      <c r="A951" s="1">
        <v>950</v>
      </c>
      <c r="B951" t="s">
        <v>6652</v>
      </c>
      <c r="C951" s="7">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4" t="str">
        <f>VLOOKUP(OrdersTable[[#This Row],[Region]],PeopleTable[#All],2,FALSE)</f>
        <v>Chuck Magee</v>
      </c>
      <c r="W951" s="4" t="str">
        <f>IFERROR(VLOOKUP(OrdersTable[[#This Row],[Order ID]],ReturnsTable[#All],2,FALSE),"No")</f>
        <v>No</v>
      </c>
      <c r="X951" s="4">
        <f>1/COUNTIF(OrdersTable[Order ID],OrdersTable[[#This Row],[Order ID]])</f>
        <v>0.2</v>
      </c>
      <c r="Y951" s="4">
        <f>1/COUNTIF(OrdersTable[Customer ID],OrdersTable[[#This Row],[Customer ID]])</f>
        <v>5.5555555555555552E-2</v>
      </c>
    </row>
    <row r="952" spans="1:25" x14ac:dyDescent="0.3">
      <c r="A952" s="1">
        <v>951</v>
      </c>
      <c r="B952" t="s">
        <v>6652</v>
      </c>
      <c r="C952" s="7">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4" t="str">
        <f>VLOOKUP(OrdersTable[[#This Row],[Region]],PeopleTable[#All],2,FALSE)</f>
        <v>Chuck Magee</v>
      </c>
      <c r="W952" s="4" t="str">
        <f>IFERROR(VLOOKUP(OrdersTable[[#This Row],[Order ID]],ReturnsTable[#All],2,FALSE),"No")</f>
        <v>No</v>
      </c>
      <c r="X952" s="4">
        <f>1/COUNTIF(OrdersTable[Order ID],OrdersTable[[#This Row],[Order ID]])</f>
        <v>0.2</v>
      </c>
      <c r="Y952" s="4">
        <f>1/COUNTIF(OrdersTable[Customer ID],OrdersTable[[#This Row],[Customer ID]])</f>
        <v>5.5555555555555552E-2</v>
      </c>
    </row>
    <row r="953" spans="1:25" x14ac:dyDescent="0.3">
      <c r="A953" s="1">
        <v>952</v>
      </c>
      <c r="B953" t="s">
        <v>6652</v>
      </c>
      <c r="C953" s="7">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4" t="str">
        <f>VLOOKUP(OrdersTable[[#This Row],[Region]],PeopleTable[#All],2,FALSE)</f>
        <v>Chuck Magee</v>
      </c>
      <c r="W953" s="4" t="str">
        <f>IFERROR(VLOOKUP(OrdersTable[[#This Row],[Order ID]],ReturnsTable[#All],2,FALSE),"No")</f>
        <v>No</v>
      </c>
      <c r="X953" s="4">
        <f>1/COUNTIF(OrdersTable[Order ID],OrdersTable[[#This Row],[Order ID]])</f>
        <v>0.2</v>
      </c>
      <c r="Y953" s="4">
        <f>1/COUNTIF(OrdersTable[Customer ID],OrdersTable[[#This Row],[Customer ID]])</f>
        <v>5.5555555555555552E-2</v>
      </c>
    </row>
    <row r="954" spans="1:25" x14ac:dyDescent="0.3">
      <c r="A954" s="1">
        <v>953</v>
      </c>
      <c r="B954" t="s">
        <v>6653</v>
      </c>
      <c r="C954" s="7">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4" t="str">
        <f>VLOOKUP(OrdersTable[[#This Row],[Region]],PeopleTable[#All],2,FALSE)</f>
        <v>Chuck Magee</v>
      </c>
      <c r="W954" s="4" t="str">
        <f>IFERROR(VLOOKUP(OrdersTable[[#This Row],[Order ID]],ReturnsTable[#All],2,FALSE),"No")</f>
        <v>No</v>
      </c>
      <c r="X954" s="4">
        <f>1/COUNTIF(OrdersTable[Order ID],OrdersTable[[#This Row],[Order ID]])</f>
        <v>1</v>
      </c>
      <c r="Y954" s="4">
        <f>1/COUNTIF(OrdersTable[Customer ID],OrdersTable[[#This Row],[Customer ID]])</f>
        <v>7.1428571428571425E-2</v>
      </c>
    </row>
    <row r="955" spans="1:25" x14ac:dyDescent="0.3">
      <c r="A955" s="1">
        <v>954</v>
      </c>
      <c r="B955" t="s">
        <v>6136</v>
      </c>
      <c r="C955" s="7">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4" t="str">
        <f>VLOOKUP(OrdersTable[[#This Row],[Region]],PeopleTable[#All],2,FALSE)</f>
        <v>Kelly Williams</v>
      </c>
      <c r="W955" s="4" t="str">
        <f>IFERROR(VLOOKUP(OrdersTable[[#This Row],[Order ID]],ReturnsTable[#All],2,FALSE),"No")</f>
        <v>Yes</v>
      </c>
      <c r="X955" s="4">
        <f>1/COUNTIF(OrdersTable[Order ID],OrdersTable[[#This Row],[Order ID]])</f>
        <v>0.5</v>
      </c>
      <c r="Y955" s="4">
        <f>1/COUNTIF(OrdersTable[Customer ID],OrdersTable[[#This Row],[Customer ID]])</f>
        <v>0.33333333333333331</v>
      </c>
    </row>
    <row r="956" spans="1:25" x14ac:dyDescent="0.3">
      <c r="A956" s="1">
        <v>955</v>
      </c>
      <c r="B956" t="s">
        <v>6136</v>
      </c>
      <c r="C956" s="7">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4" t="str">
        <f>VLOOKUP(OrdersTable[[#This Row],[Region]],PeopleTable[#All],2,FALSE)</f>
        <v>Kelly Williams</v>
      </c>
      <c r="W956" s="4" t="str">
        <f>IFERROR(VLOOKUP(OrdersTable[[#This Row],[Order ID]],ReturnsTable[#All],2,FALSE),"No")</f>
        <v>Yes</v>
      </c>
      <c r="X956" s="4">
        <f>1/COUNTIF(OrdersTable[Order ID],OrdersTable[[#This Row],[Order ID]])</f>
        <v>0.5</v>
      </c>
      <c r="Y956" s="4">
        <f>1/COUNTIF(OrdersTable[Customer ID],OrdersTable[[#This Row],[Customer ID]])</f>
        <v>0.33333333333333331</v>
      </c>
    </row>
    <row r="957" spans="1:25" x14ac:dyDescent="0.3">
      <c r="A957" s="1">
        <v>956</v>
      </c>
      <c r="B957" t="s">
        <v>6654</v>
      </c>
      <c r="C957" s="7">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4" t="str">
        <f>VLOOKUP(OrdersTable[[#This Row],[Region]],PeopleTable[#All],2,FALSE)</f>
        <v>Cassandra Brandow</v>
      </c>
      <c r="W957" s="4" t="str">
        <f>IFERROR(VLOOKUP(OrdersTable[[#This Row],[Order ID]],ReturnsTable[#All],2,FALSE),"No")</f>
        <v>No</v>
      </c>
      <c r="X957" s="4">
        <f>1/COUNTIF(OrdersTable[Order ID],OrdersTable[[#This Row],[Order ID]])</f>
        <v>1</v>
      </c>
      <c r="Y957" s="4">
        <f>1/COUNTIF(OrdersTable[Customer ID],OrdersTable[[#This Row],[Customer ID]])</f>
        <v>0.14285714285714285</v>
      </c>
    </row>
    <row r="958" spans="1:25" x14ac:dyDescent="0.3">
      <c r="A958" s="1">
        <v>957</v>
      </c>
      <c r="B958" t="s">
        <v>6655</v>
      </c>
      <c r="C958" s="7">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4" t="str">
        <f>VLOOKUP(OrdersTable[[#This Row],[Region]],PeopleTable[#All],2,FALSE)</f>
        <v>Anna Andreadi</v>
      </c>
      <c r="W958" s="4" t="str">
        <f>IFERROR(VLOOKUP(OrdersTable[[#This Row],[Order ID]],ReturnsTable[#All],2,FALSE),"No")</f>
        <v>No</v>
      </c>
      <c r="X958" s="4">
        <f>1/COUNTIF(OrdersTable[Order ID],OrdersTable[[#This Row],[Order ID]])</f>
        <v>0.33333333333333331</v>
      </c>
      <c r="Y958" s="4">
        <f>1/COUNTIF(OrdersTable[Customer ID],OrdersTable[[#This Row],[Customer ID]])</f>
        <v>4.1666666666666664E-2</v>
      </c>
    </row>
    <row r="959" spans="1:25" x14ac:dyDescent="0.3">
      <c r="A959" s="1">
        <v>958</v>
      </c>
      <c r="B959" t="s">
        <v>6655</v>
      </c>
      <c r="C959" s="7">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4" t="str">
        <f>VLOOKUP(OrdersTable[[#This Row],[Region]],PeopleTable[#All],2,FALSE)</f>
        <v>Anna Andreadi</v>
      </c>
      <c r="W959" s="4" t="str">
        <f>IFERROR(VLOOKUP(OrdersTable[[#This Row],[Order ID]],ReturnsTable[#All],2,FALSE),"No")</f>
        <v>No</v>
      </c>
      <c r="X959" s="4">
        <f>1/COUNTIF(OrdersTable[Order ID],OrdersTable[[#This Row],[Order ID]])</f>
        <v>0.33333333333333331</v>
      </c>
      <c r="Y959" s="4">
        <f>1/COUNTIF(OrdersTable[Customer ID],OrdersTable[[#This Row],[Customer ID]])</f>
        <v>4.1666666666666664E-2</v>
      </c>
    </row>
    <row r="960" spans="1:25" x14ac:dyDescent="0.3">
      <c r="A960" s="1">
        <v>959</v>
      </c>
      <c r="B960" t="s">
        <v>6655</v>
      </c>
      <c r="C960" s="7">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4" t="str">
        <f>VLOOKUP(OrdersTable[[#This Row],[Region]],PeopleTable[#All],2,FALSE)</f>
        <v>Anna Andreadi</v>
      </c>
      <c r="W960" s="4" t="str">
        <f>IFERROR(VLOOKUP(OrdersTable[[#This Row],[Order ID]],ReturnsTable[#All],2,FALSE),"No")</f>
        <v>No</v>
      </c>
      <c r="X960" s="4">
        <f>1/COUNTIF(OrdersTable[Order ID],OrdersTable[[#This Row],[Order ID]])</f>
        <v>0.33333333333333331</v>
      </c>
      <c r="Y960" s="4">
        <f>1/COUNTIF(OrdersTable[Customer ID],OrdersTable[[#This Row],[Customer ID]])</f>
        <v>4.1666666666666664E-2</v>
      </c>
    </row>
    <row r="961" spans="1:25" x14ac:dyDescent="0.3">
      <c r="A961" s="1">
        <v>960</v>
      </c>
      <c r="B961" t="s">
        <v>6656</v>
      </c>
      <c r="C961" s="7">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4" t="str">
        <f>VLOOKUP(OrdersTable[[#This Row],[Region]],PeopleTable[#All],2,FALSE)</f>
        <v>Anna Andreadi</v>
      </c>
      <c r="W961" s="4" t="str">
        <f>IFERROR(VLOOKUP(OrdersTable[[#This Row],[Order ID]],ReturnsTable[#All],2,FALSE),"No")</f>
        <v>No</v>
      </c>
      <c r="X961" s="4">
        <f>1/COUNTIF(OrdersTable[Order ID],OrdersTable[[#This Row],[Order ID]])</f>
        <v>1</v>
      </c>
      <c r="Y961" s="4">
        <f>1/COUNTIF(OrdersTable[Customer ID],OrdersTable[[#This Row],[Customer ID]])</f>
        <v>7.1428571428571425E-2</v>
      </c>
    </row>
    <row r="962" spans="1:25" x14ac:dyDescent="0.3">
      <c r="A962" s="1">
        <v>961</v>
      </c>
      <c r="B962" t="s">
        <v>6657</v>
      </c>
      <c r="C962" s="7">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4" t="str">
        <f>VLOOKUP(OrdersTable[[#This Row],[Region]],PeopleTable[#All],2,FALSE)</f>
        <v>Anna Andreadi</v>
      </c>
      <c r="W962" s="4" t="str">
        <f>IFERROR(VLOOKUP(OrdersTable[[#This Row],[Order ID]],ReturnsTable[#All],2,FALSE),"No")</f>
        <v>No</v>
      </c>
      <c r="X962" s="4">
        <f>1/COUNTIF(OrdersTable[Order ID],OrdersTable[[#This Row],[Order ID]])</f>
        <v>1</v>
      </c>
      <c r="Y962" s="4">
        <f>1/COUNTIF(OrdersTable[Customer ID],OrdersTable[[#This Row],[Customer ID]])</f>
        <v>9.0909090909090912E-2</v>
      </c>
    </row>
    <row r="963" spans="1:25" x14ac:dyDescent="0.3">
      <c r="A963" s="1">
        <v>962</v>
      </c>
      <c r="B963" t="s">
        <v>6658</v>
      </c>
      <c r="C963" s="7">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4" t="str">
        <f>VLOOKUP(OrdersTable[[#This Row],[Region]],PeopleTable[#All],2,FALSE)</f>
        <v>Cassandra Brandow</v>
      </c>
      <c r="W963" s="4" t="str">
        <f>IFERROR(VLOOKUP(OrdersTable[[#This Row],[Order ID]],ReturnsTable[#All],2,FALSE),"No")</f>
        <v>No</v>
      </c>
      <c r="X963" s="4">
        <f>1/COUNTIF(OrdersTable[Order ID],OrdersTable[[#This Row],[Order ID]])</f>
        <v>1</v>
      </c>
      <c r="Y963" s="4">
        <f>1/COUNTIF(OrdersTable[Customer ID],OrdersTable[[#This Row],[Customer ID]])</f>
        <v>0.25</v>
      </c>
    </row>
    <row r="964" spans="1:25" x14ac:dyDescent="0.3">
      <c r="A964" s="1">
        <v>963</v>
      </c>
      <c r="B964" t="s">
        <v>6659</v>
      </c>
      <c r="C964" s="7">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4" t="str">
        <f>VLOOKUP(OrdersTable[[#This Row],[Region]],PeopleTable[#All],2,FALSE)</f>
        <v>Anna Andreadi</v>
      </c>
      <c r="W964" s="4" t="str">
        <f>IFERROR(VLOOKUP(OrdersTable[[#This Row],[Order ID]],ReturnsTable[#All],2,FALSE),"No")</f>
        <v>No</v>
      </c>
      <c r="X964" s="4">
        <f>1/COUNTIF(OrdersTable[Order ID],OrdersTable[[#This Row],[Order ID]])</f>
        <v>1</v>
      </c>
      <c r="Y964" s="4">
        <f>1/COUNTIF(OrdersTable[Customer ID],OrdersTable[[#This Row],[Customer ID]])</f>
        <v>5.2631578947368418E-2</v>
      </c>
    </row>
    <row r="965" spans="1:25" x14ac:dyDescent="0.3">
      <c r="A965" s="1">
        <v>964</v>
      </c>
      <c r="B965" t="s">
        <v>6660</v>
      </c>
      <c r="C965" s="7">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4" t="str">
        <f>VLOOKUP(OrdersTable[[#This Row],[Region]],PeopleTable[#All],2,FALSE)</f>
        <v>Cassandra Brandow</v>
      </c>
      <c r="W965" s="4" t="str">
        <f>IFERROR(VLOOKUP(OrdersTable[[#This Row],[Order ID]],ReturnsTable[#All],2,FALSE),"No")</f>
        <v>No</v>
      </c>
      <c r="X965" s="4">
        <f>1/COUNTIF(OrdersTable[Order ID],OrdersTable[[#This Row],[Order ID]])</f>
        <v>1</v>
      </c>
      <c r="Y965" s="4">
        <f>1/COUNTIF(OrdersTable[Customer ID],OrdersTable[[#This Row],[Customer ID]])</f>
        <v>4.1666666666666664E-2</v>
      </c>
    </row>
    <row r="966" spans="1:25" x14ac:dyDescent="0.3">
      <c r="A966" s="1">
        <v>965</v>
      </c>
      <c r="B966" t="s">
        <v>6661</v>
      </c>
      <c r="C966" s="7">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4" t="str">
        <f>VLOOKUP(OrdersTable[[#This Row],[Region]],PeopleTable[#All],2,FALSE)</f>
        <v>Chuck Magee</v>
      </c>
      <c r="W966" s="4" t="str">
        <f>IFERROR(VLOOKUP(OrdersTable[[#This Row],[Order ID]],ReturnsTable[#All],2,FALSE),"No")</f>
        <v>No</v>
      </c>
      <c r="X966" s="4">
        <f>1/COUNTIF(OrdersTable[Order ID],OrdersTable[[#This Row],[Order ID]])</f>
        <v>0.16666666666666666</v>
      </c>
      <c r="Y966" s="4">
        <f>1/COUNTIF(OrdersTable[Customer ID],OrdersTable[[#This Row],[Customer ID]])</f>
        <v>0.125</v>
      </c>
    </row>
    <row r="967" spans="1:25" x14ac:dyDescent="0.3">
      <c r="A967" s="1">
        <v>966</v>
      </c>
      <c r="B967" t="s">
        <v>6661</v>
      </c>
      <c r="C967" s="7">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4" t="str">
        <f>VLOOKUP(OrdersTable[[#This Row],[Region]],PeopleTable[#All],2,FALSE)</f>
        <v>Chuck Magee</v>
      </c>
      <c r="W967" s="4" t="str">
        <f>IFERROR(VLOOKUP(OrdersTable[[#This Row],[Order ID]],ReturnsTable[#All],2,FALSE),"No")</f>
        <v>No</v>
      </c>
      <c r="X967" s="4">
        <f>1/COUNTIF(OrdersTable[Order ID],OrdersTable[[#This Row],[Order ID]])</f>
        <v>0.16666666666666666</v>
      </c>
      <c r="Y967" s="4">
        <f>1/COUNTIF(OrdersTable[Customer ID],OrdersTable[[#This Row],[Customer ID]])</f>
        <v>0.125</v>
      </c>
    </row>
    <row r="968" spans="1:25" x14ac:dyDescent="0.3">
      <c r="A968" s="1">
        <v>967</v>
      </c>
      <c r="B968" t="s">
        <v>6661</v>
      </c>
      <c r="C968" s="7">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4" t="str">
        <f>VLOOKUP(OrdersTable[[#This Row],[Region]],PeopleTable[#All],2,FALSE)</f>
        <v>Chuck Magee</v>
      </c>
      <c r="W968" s="4" t="str">
        <f>IFERROR(VLOOKUP(OrdersTable[[#This Row],[Order ID]],ReturnsTable[#All],2,FALSE),"No")</f>
        <v>No</v>
      </c>
      <c r="X968" s="4">
        <f>1/COUNTIF(OrdersTable[Order ID],OrdersTable[[#This Row],[Order ID]])</f>
        <v>0.16666666666666666</v>
      </c>
      <c r="Y968" s="4">
        <f>1/COUNTIF(OrdersTable[Customer ID],OrdersTable[[#This Row],[Customer ID]])</f>
        <v>0.125</v>
      </c>
    </row>
    <row r="969" spans="1:25" x14ac:dyDescent="0.3">
      <c r="A969" s="1">
        <v>968</v>
      </c>
      <c r="B969" t="s">
        <v>6661</v>
      </c>
      <c r="C969" s="7">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4" t="str">
        <f>VLOOKUP(OrdersTable[[#This Row],[Region]],PeopleTable[#All],2,FALSE)</f>
        <v>Chuck Magee</v>
      </c>
      <c r="W969" s="4" t="str">
        <f>IFERROR(VLOOKUP(OrdersTable[[#This Row],[Order ID]],ReturnsTable[#All],2,FALSE),"No")</f>
        <v>No</v>
      </c>
      <c r="X969" s="4">
        <f>1/COUNTIF(OrdersTable[Order ID],OrdersTable[[#This Row],[Order ID]])</f>
        <v>0.16666666666666666</v>
      </c>
      <c r="Y969" s="4">
        <f>1/COUNTIF(OrdersTable[Customer ID],OrdersTable[[#This Row],[Customer ID]])</f>
        <v>0.125</v>
      </c>
    </row>
    <row r="970" spans="1:25" x14ac:dyDescent="0.3">
      <c r="A970" s="1">
        <v>969</v>
      </c>
      <c r="B970" t="s">
        <v>6661</v>
      </c>
      <c r="C970" s="7">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4" t="str">
        <f>VLOOKUP(OrdersTable[[#This Row],[Region]],PeopleTable[#All],2,FALSE)</f>
        <v>Chuck Magee</v>
      </c>
      <c r="W970" s="4" t="str">
        <f>IFERROR(VLOOKUP(OrdersTable[[#This Row],[Order ID]],ReturnsTable[#All],2,FALSE),"No")</f>
        <v>No</v>
      </c>
      <c r="X970" s="4">
        <f>1/COUNTIF(OrdersTable[Order ID],OrdersTable[[#This Row],[Order ID]])</f>
        <v>0.16666666666666666</v>
      </c>
      <c r="Y970" s="4">
        <f>1/COUNTIF(OrdersTable[Customer ID],OrdersTable[[#This Row],[Customer ID]])</f>
        <v>0.125</v>
      </c>
    </row>
    <row r="971" spans="1:25" x14ac:dyDescent="0.3">
      <c r="A971" s="1">
        <v>970</v>
      </c>
      <c r="B971" t="s">
        <v>6661</v>
      </c>
      <c r="C971" s="7">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4" t="str">
        <f>VLOOKUP(OrdersTable[[#This Row],[Region]],PeopleTable[#All],2,FALSE)</f>
        <v>Chuck Magee</v>
      </c>
      <c r="W971" s="4" t="str">
        <f>IFERROR(VLOOKUP(OrdersTable[[#This Row],[Order ID]],ReturnsTable[#All],2,FALSE),"No")</f>
        <v>No</v>
      </c>
      <c r="X971" s="4">
        <f>1/COUNTIF(OrdersTable[Order ID],OrdersTable[[#This Row],[Order ID]])</f>
        <v>0.16666666666666666</v>
      </c>
      <c r="Y971" s="4">
        <f>1/COUNTIF(OrdersTable[Customer ID],OrdersTable[[#This Row],[Customer ID]])</f>
        <v>0.125</v>
      </c>
    </row>
    <row r="972" spans="1:25" x14ac:dyDescent="0.3">
      <c r="A972" s="1">
        <v>971</v>
      </c>
      <c r="B972" t="s">
        <v>6662</v>
      </c>
      <c r="C972" s="7">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4" t="str">
        <f>VLOOKUP(OrdersTable[[#This Row],[Region]],PeopleTable[#All],2,FALSE)</f>
        <v>Chuck Magee</v>
      </c>
      <c r="W972" s="4" t="str">
        <f>IFERROR(VLOOKUP(OrdersTable[[#This Row],[Order ID]],ReturnsTable[#All],2,FALSE),"No")</f>
        <v>No</v>
      </c>
      <c r="X972" s="4">
        <f>1/COUNTIF(OrdersTable[Order ID],OrdersTable[[#This Row],[Order ID]])</f>
        <v>0.25</v>
      </c>
      <c r="Y972" s="4">
        <f>1/COUNTIF(OrdersTable[Customer ID],OrdersTable[[#This Row],[Customer ID]])</f>
        <v>5.8823529411764705E-2</v>
      </c>
    </row>
    <row r="973" spans="1:25" x14ac:dyDescent="0.3">
      <c r="A973" s="1">
        <v>972</v>
      </c>
      <c r="B973" t="s">
        <v>6662</v>
      </c>
      <c r="C973" s="7">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4" t="str">
        <f>VLOOKUP(OrdersTable[[#This Row],[Region]],PeopleTable[#All],2,FALSE)</f>
        <v>Chuck Magee</v>
      </c>
      <c r="W973" s="4" t="str">
        <f>IFERROR(VLOOKUP(OrdersTable[[#This Row],[Order ID]],ReturnsTable[#All],2,FALSE),"No")</f>
        <v>No</v>
      </c>
      <c r="X973" s="4">
        <f>1/COUNTIF(OrdersTable[Order ID],OrdersTable[[#This Row],[Order ID]])</f>
        <v>0.25</v>
      </c>
      <c r="Y973" s="4">
        <f>1/COUNTIF(OrdersTable[Customer ID],OrdersTable[[#This Row],[Customer ID]])</f>
        <v>5.8823529411764705E-2</v>
      </c>
    </row>
    <row r="974" spans="1:25" x14ac:dyDescent="0.3">
      <c r="A974" s="1">
        <v>973</v>
      </c>
      <c r="B974" t="s">
        <v>6662</v>
      </c>
      <c r="C974" s="7">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4" t="str">
        <f>VLOOKUP(OrdersTable[[#This Row],[Region]],PeopleTable[#All],2,FALSE)</f>
        <v>Chuck Magee</v>
      </c>
      <c r="W974" s="4" t="str">
        <f>IFERROR(VLOOKUP(OrdersTable[[#This Row],[Order ID]],ReturnsTable[#All],2,FALSE),"No")</f>
        <v>No</v>
      </c>
      <c r="X974" s="4">
        <f>1/COUNTIF(OrdersTable[Order ID],OrdersTable[[#This Row],[Order ID]])</f>
        <v>0.25</v>
      </c>
      <c r="Y974" s="4">
        <f>1/COUNTIF(OrdersTable[Customer ID],OrdersTable[[#This Row],[Customer ID]])</f>
        <v>5.8823529411764705E-2</v>
      </c>
    </row>
    <row r="975" spans="1:25" x14ac:dyDescent="0.3">
      <c r="A975" s="1">
        <v>974</v>
      </c>
      <c r="B975" t="s">
        <v>6662</v>
      </c>
      <c r="C975" s="7">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4" t="str">
        <f>VLOOKUP(OrdersTable[[#This Row],[Region]],PeopleTable[#All],2,FALSE)</f>
        <v>Chuck Magee</v>
      </c>
      <c r="W975" s="4" t="str">
        <f>IFERROR(VLOOKUP(OrdersTable[[#This Row],[Order ID]],ReturnsTable[#All],2,FALSE),"No")</f>
        <v>No</v>
      </c>
      <c r="X975" s="4">
        <f>1/COUNTIF(OrdersTable[Order ID],OrdersTable[[#This Row],[Order ID]])</f>
        <v>0.25</v>
      </c>
      <c r="Y975" s="4">
        <f>1/COUNTIF(OrdersTable[Customer ID],OrdersTable[[#This Row],[Customer ID]])</f>
        <v>5.8823529411764705E-2</v>
      </c>
    </row>
    <row r="976" spans="1:25" x14ac:dyDescent="0.3">
      <c r="A976" s="1">
        <v>975</v>
      </c>
      <c r="B976" t="s">
        <v>6217</v>
      </c>
      <c r="C976" s="7">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4" t="str">
        <f>VLOOKUP(OrdersTable[[#This Row],[Region]],PeopleTable[#All],2,FALSE)</f>
        <v>Chuck Magee</v>
      </c>
      <c r="W976" s="4" t="str">
        <f>IFERROR(VLOOKUP(OrdersTable[[#This Row],[Order ID]],ReturnsTable[#All],2,FALSE),"No")</f>
        <v>Yes</v>
      </c>
      <c r="X976" s="4">
        <f>1/COUNTIF(OrdersTable[Order ID],OrdersTable[[#This Row],[Order ID]])</f>
        <v>0.5</v>
      </c>
      <c r="Y976" s="4">
        <f>1/COUNTIF(OrdersTable[Customer ID],OrdersTable[[#This Row],[Customer ID]])</f>
        <v>0.1</v>
      </c>
    </row>
    <row r="977" spans="1:25" x14ac:dyDescent="0.3">
      <c r="A977" s="1">
        <v>976</v>
      </c>
      <c r="B977" t="s">
        <v>6217</v>
      </c>
      <c r="C977" s="7">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4" t="str">
        <f>VLOOKUP(OrdersTable[[#This Row],[Region]],PeopleTable[#All],2,FALSE)</f>
        <v>Chuck Magee</v>
      </c>
      <c r="W977" s="4" t="str">
        <f>IFERROR(VLOOKUP(OrdersTable[[#This Row],[Order ID]],ReturnsTable[#All],2,FALSE),"No")</f>
        <v>Yes</v>
      </c>
      <c r="X977" s="4">
        <f>1/COUNTIF(OrdersTable[Order ID],OrdersTable[[#This Row],[Order ID]])</f>
        <v>0.5</v>
      </c>
      <c r="Y977" s="4">
        <f>1/COUNTIF(OrdersTable[Customer ID],OrdersTable[[#This Row],[Customer ID]])</f>
        <v>0.1</v>
      </c>
    </row>
    <row r="978" spans="1:25" x14ac:dyDescent="0.3">
      <c r="A978" s="1">
        <v>977</v>
      </c>
      <c r="B978" t="s">
        <v>6663</v>
      </c>
      <c r="C978" s="7">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4" t="str">
        <f>VLOOKUP(OrdersTable[[#This Row],[Region]],PeopleTable[#All],2,FALSE)</f>
        <v>Anna Andreadi</v>
      </c>
      <c r="W978" s="4" t="str">
        <f>IFERROR(VLOOKUP(OrdersTable[[#This Row],[Order ID]],ReturnsTable[#All],2,FALSE),"No")</f>
        <v>No</v>
      </c>
      <c r="X978" s="4">
        <f>1/COUNTIF(OrdersTable[Order ID],OrdersTable[[#This Row],[Order ID]])</f>
        <v>1</v>
      </c>
      <c r="Y978" s="4">
        <f>1/COUNTIF(OrdersTable[Customer ID],OrdersTable[[#This Row],[Customer ID]])</f>
        <v>6.25E-2</v>
      </c>
    </row>
    <row r="979" spans="1:25" x14ac:dyDescent="0.3">
      <c r="A979" s="1">
        <v>978</v>
      </c>
      <c r="B979" t="s">
        <v>6664</v>
      </c>
      <c r="C979" s="7">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4" t="str">
        <f>VLOOKUP(OrdersTable[[#This Row],[Region]],PeopleTable[#All],2,FALSE)</f>
        <v>Kelly Williams</v>
      </c>
      <c r="W979" s="4" t="str">
        <f>IFERROR(VLOOKUP(OrdersTable[[#This Row],[Order ID]],ReturnsTable[#All],2,FALSE),"No")</f>
        <v>No</v>
      </c>
      <c r="X979" s="4">
        <f>1/COUNTIF(OrdersTable[Order ID],OrdersTable[[#This Row],[Order ID]])</f>
        <v>1</v>
      </c>
      <c r="Y979" s="4">
        <f>1/COUNTIF(OrdersTable[Customer ID],OrdersTable[[#This Row],[Customer ID]])</f>
        <v>5.8823529411764705E-2</v>
      </c>
    </row>
    <row r="980" spans="1:25" x14ac:dyDescent="0.3">
      <c r="A980" s="1">
        <v>979</v>
      </c>
      <c r="B980" t="s">
        <v>6665</v>
      </c>
      <c r="C980" s="7">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4" t="str">
        <f>VLOOKUP(OrdersTable[[#This Row],[Region]],PeopleTable[#All],2,FALSE)</f>
        <v>Cassandra Brandow</v>
      </c>
      <c r="W980" s="4" t="str">
        <f>IFERROR(VLOOKUP(OrdersTable[[#This Row],[Order ID]],ReturnsTable[#All],2,FALSE),"No")</f>
        <v>No</v>
      </c>
      <c r="X980" s="4">
        <f>1/COUNTIF(OrdersTable[Order ID],OrdersTable[[#This Row],[Order ID]])</f>
        <v>1</v>
      </c>
      <c r="Y980" s="4">
        <f>1/COUNTIF(OrdersTable[Customer ID],OrdersTable[[#This Row],[Customer ID]])</f>
        <v>6.6666666666666666E-2</v>
      </c>
    </row>
    <row r="981" spans="1:25" x14ac:dyDescent="0.3">
      <c r="A981" s="1">
        <v>980</v>
      </c>
      <c r="B981" t="s">
        <v>6666</v>
      </c>
      <c r="C981" s="7">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4" t="str">
        <f>VLOOKUP(OrdersTable[[#This Row],[Region]],PeopleTable[#All],2,FALSE)</f>
        <v>Kelly Williams</v>
      </c>
      <c r="W981" s="4" t="str">
        <f>IFERROR(VLOOKUP(OrdersTable[[#This Row],[Order ID]],ReturnsTable[#All],2,FALSE),"No")</f>
        <v>No</v>
      </c>
      <c r="X981" s="4">
        <f>1/COUNTIF(OrdersTable[Order ID],OrdersTable[[#This Row],[Order ID]])</f>
        <v>1</v>
      </c>
      <c r="Y981" s="4">
        <f>1/COUNTIF(OrdersTable[Customer ID],OrdersTable[[#This Row],[Customer ID]])</f>
        <v>0.1111111111111111</v>
      </c>
    </row>
    <row r="982" spans="1:25" x14ac:dyDescent="0.3">
      <c r="A982" s="1">
        <v>981</v>
      </c>
      <c r="B982" t="s">
        <v>6667</v>
      </c>
      <c r="C982" s="7">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4" t="str">
        <f>VLOOKUP(OrdersTable[[#This Row],[Region]],PeopleTable[#All],2,FALSE)</f>
        <v>Chuck Magee</v>
      </c>
      <c r="W982" s="4" t="str">
        <f>IFERROR(VLOOKUP(OrdersTable[[#This Row],[Order ID]],ReturnsTable[#All],2,FALSE),"No")</f>
        <v>No</v>
      </c>
      <c r="X982" s="4">
        <f>1/COUNTIF(OrdersTable[Order ID],OrdersTable[[#This Row],[Order ID]])</f>
        <v>1</v>
      </c>
      <c r="Y982" s="4">
        <f>1/COUNTIF(OrdersTable[Customer ID],OrdersTable[[#This Row],[Customer ID]])</f>
        <v>9.0909090909090912E-2</v>
      </c>
    </row>
    <row r="983" spans="1:25" x14ac:dyDescent="0.3">
      <c r="A983" s="1">
        <v>982</v>
      </c>
      <c r="B983" t="s">
        <v>6668</v>
      </c>
      <c r="C983" s="7">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4" t="str">
        <f>VLOOKUP(OrdersTable[[#This Row],[Region]],PeopleTable[#All],2,FALSE)</f>
        <v>Anna Andreadi</v>
      </c>
      <c r="W983" s="4" t="str">
        <f>IFERROR(VLOOKUP(OrdersTable[[#This Row],[Order ID]],ReturnsTable[#All],2,FALSE),"No")</f>
        <v>No</v>
      </c>
      <c r="X983" s="4">
        <f>1/COUNTIF(OrdersTable[Order ID],OrdersTable[[#This Row],[Order ID]])</f>
        <v>0.33333333333333331</v>
      </c>
      <c r="Y983" s="4">
        <f>1/COUNTIF(OrdersTable[Customer ID],OrdersTable[[#This Row],[Customer ID]])</f>
        <v>0.1111111111111111</v>
      </c>
    </row>
    <row r="984" spans="1:25" x14ac:dyDescent="0.3">
      <c r="A984" s="1">
        <v>983</v>
      </c>
      <c r="B984" t="s">
        <v>6668</v>
      </c>
      <c r="C984" s="7">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4" t="str">
        <f>VLOOKUP(OrdersTable[[#This Row],[Region]],PeopleTable[#All],2,FALSE)</f>
        <v>Anna Andreadi</v>
      </c>
      <c r="W984" s="4" t="str">
        <f>IFERROR(VLOOKUP(OrdersTable[[#This Row],[Order ID]],ReturnsTable[#All],2,FALSE),"No")</f>
        <v>No</v>
      </c>
      <c r="X984" s="4">
        <f>1/COUNTIF(OrdersTable[Order ID],OrdersTable[[#This Row],[Order ID]])</f>
        <v>0.33333333333333331</v>
      </c>
      <c r="Y984" s="4">
        <f>1/COUNTIF(OrdersTable[Customer ID],OrdersTable[[#This Row],[Customer ID]])</f>
        <v>0.1111111111111111</v>
      </c>
    </row>
    <row r="985" spans="1:25" x14ac:dyDescent="0.3">
      <c r="A985" s="1">
        <v>984</v>
      </c>
      <c r="B985" t="s">
        <v>6668</v>
      </c>
      <c r="C985" s="7">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4" t="str">
        <f>VLOOKUP(OrdersTable[[#This Row],[Region]],PeopleTable[#All],2,FALSE)</f>
        <v>Anna Andreadi</v>
      </c>
      <c r="W985" s="4" t="str">
        <f>IFERROR(VLOOKUP(OrdersTable[[#This Row],[Order ID]],ReturnsTable[#All],2,FALSE),"No")</f>
        <v>No</v>
      </c>
      <c r="X985" s="4">
        <f>1/COUNTIF(OrdersTable[Order ID],OrdersTable[[#This Row],[Order ID]])</f>
        <v>0.33333333333333331</v>
      </c>
      <c r="Y985" s="4">
        <f>1/COUNTIF(OrdersTable[Customer ID],OrdersTable[[#This Row],[Customer ID]])</f>
        <v>0.1111111111111111</v>
      </c>
    </row>
    <row r="986" spans="1:25" x14ac:dyDescent="0.3">
      <c r="A986" s="1">
        <v>985</v>
      </c>
      <c r="B986" t="s">
        <v>6669</v>
      </c>
      <c r="C986" s="7">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4" t="str">
        <f>VLOOKUP(OrdersTable[[#This Row],[Region]],PeopleTable[#All],2,FALSE)</f>
        <v>Kelly Williams</v>
      </c>
      <c r="W986" s="4" t="str">
        <f>IFERROR(VLOOKUP(OrdersTable[[#This Row],[Order ID]],ReturnsTable[#All],2,FALSE),"No")</f>
        <v>No</v>
      </c>
      <c r="X986" s="4">
        <f>1/COUNTIF(OrdersTable[Order ID],OrdersTable[[#This Row],[Order ID]])</f>
        <v>0.33333333333333331</v>
      </c>
      <c r="Y986" s="4">
        <f>1/COUNTIF(OrdersTable[Customer ID],OrdersTable[[#This Row],[Customer ID]])</f>
        <v>8.3333333333333329E-2</v>
      </c>
    </row>
    <row r="987" spans="1:25" x14ac:dyDescent="0.3">
      <c r="A987" s="1">
        <v>986</v>
      </c>
      <c r="B987" t="s">
        <v>6669</v>
      </c>
      <c r="C987" s="7">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4" t="str">
        <f>VLOOKUP(OrdersTable[[#This Row],[Region]],PeopleTable[#All],2,FALSE)</f>
        <v>Kelly Williams</v>
      </c>
      <c r="W987" s="4" t="str">
        <f>IFERROR(VLOOKUP(OrdersTable[[#This Row],[Order ID]],ReturnsTable[#All],2,FALSE),"No")</f>
        <v>No</v>
      </c>
      <c r="X987" s="4">
        <f>1/COUNTIF(OrdersTable[Order ID],OrdersTable[[#This Row],[Order ID]])</f>
        <v>0.33333333333333331</v>
      </c>
      <c r="Y987" s="4">
        <f>1/COUNTIF(OrdersTable[Customer ID],OrdersTable[[#This Row],[Customer ID]])</f>
        <v>8.3333333333333329E-2</v>
      </c>
    </row>
    <row r="988" spans="1:25" x14ac:dyDescent="0.3">
      <c r="A988" s="1">
        <v>987</v>
      </c>
      <c r="B988" t="s">
        <v>6669</v>
      </c>
      <c r="C988" s="7">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4" t="str">
        <f>VLOOKUP(OrdersTable[[#This Row],[Region]],PeopleTable[#All],2,FALSE)</f>
        <v>Kelly Williams</v>
      </c>
      <c r="W988" s="4" t="str">
        <f>IFERROR(VLOOKUP(OrdersTable[[#This Row],[Order ID]],ReturnsTable[#All],2,FALSE),"No")</f>
        <v>No</v>
      </c>
      <c r="X988" s="4">
        <f>1/COUNTIF(OrdersTable[Order ID],OrdersTable[[#This Row],[Order ID]])</f>
        <v>0.33333333333333331</v>
      </c>
      <c r="Y988" s="4">
        <f>1/COUNTIF(OrdersTable[Customer ID],OrdersTable[[#This Row],[Customer ID]])</f>
        <v>8.3333333333333329E-2</v>
      </c>
    </row>
    <row r="989" spans="1:25" x14ac:dyDescent="0.3">
      <c r="A989" s="1">
        <v>988</v>
      </c>
      <c r="B989" t="s">
        <v>6670</v>
      </c>
      <c r="C989" s="7">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4" t="str">
        <f>VLOOKUP(OrdersTable[[#This Row],[Region]],PeopleTable[#All],2,FALSE)</f>
        <v>Kelly Williams</v>
      </c>
      <c r="W989" s="4" t="str">
        <f>IFERROR(VLOOKUP(OrdersTable[[#This Row],[Order ID]],ReturnsTable[#All],2,FALSE),"No")</f>
        <v>No</v>
      </c>
      <c r="X989" s="4">
        <f>1/COUNTIF(OrdersTable[Order ID],OrdersTable[[#This Row],[Order ID]])</f>
        <v>1</v>
      </c>
      <c r="Y989" s="4">
        <f>1/COUNTIF(OrdersTable[Customer ID],OrdersTable[[#This Row],[Customer ID]])</f>
        <v>8.3333333333333329E-2</v>
      </c>
    </row>
    <row r="990" spans="1:25" x14ac:dyDescent="0.3">
      <c r="A990" s="1">
        <v>989</v>
      </c>
      <c r="B990" t="s">
        <v>6671</v>
      </c>
      <c r="C990" s="7">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4" t="str">
        <f>VLOOKUP(OrdersTable[[#This Row],[Region]],PeopleTable[#All],2,FALSE)</f>
        <v>Chuck Magee</v>
      </c>
      <c r="W990" s="4" t="str">
        <f>IFERROR(VLOOKUP(OrdersTable[[#This Row],[Order ID]],ReturnsTable[#All],2,FALSE),"No")</f>
        <v>No</v>
      </c>
      <c r="X990" s="4">
        <f>1/COUNTIF(OrdersTable[Order ID],OrdersTable[[#This Row],[Order ID]])</f>
        <v>0.5</v>
      </c>
      <c r="Y990" s="4">
        <f>1/COUNTIF(OrdersTable[Customer ID],OrdersTable[[#This Row],[Customer ID]])</f>
        <v>0.1111111111111111</v>
      </c>
    </row>
    <row r="991" spans="1:25" x14ac:dyDescent="0.3">
      <c r="A991" s="1">
        <v>990</v>
      </c>
      <c r="B991" t="s">
        <v>6671</v>
      </c>
      <c r="C991" s="7">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4" t="str">
        <f>VLOOKUP(OrdersTable[[#This Row],[Region]],PeopleTable[#All],2,FALSE)</f>
        <v>Chuck Magee</v>
      </c>
      <c r="W991" s="4" t="str">
        <f>IFERROR(VLOOKUP(OrdersTable[[#This Row],[Order ID]],ReturnsTable[#All],2,FALSE),"No")</f>
        <v>No</v>
      </c>
      <c r="X991" s="4">
        <f>1/COUNTIF(OrdersTable[Order ID],OrdersTable[[#This Row],[Order ID]])</f>
        <v>0.5</v>
      </c>
      <c r="Y991" s="4">
        <f>1/COUNTIF(OrdersTable[Customer ID],OrdersTable[[#This Row],[Customer ID]])</f>
        <v>0.1111111111111111</v>
      </c>
    </row>
    <row r="992" spans="1:25" x14ac:dyDescent="0.3">
      <c r="A992" s="1">
        <v>991</v>
      </c>
      <c r="B992" t="s">
        <v>6672</v>
      </c>
      <c r="C992" s="7">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4" t="str">
        <f>VLOOKUP(OrdersTable[[#This Row],[Region]],PeopleTable[#All],2,FALSE)</f>
        <v>Cassandra Brandow</v>
      </c>
      <c r="W992" s="4" t="str">
        <f>IFERROR(VLOOKUP(OrdersTable[[#This Row],[Order ID]],ReturnsTable[#All],2,FALSE),"No")</f>
        <v>No</v>
      </c>
      <c r="X992" s="4">
        <f>1/COUNTIF(OrdersTable[Order ID],OrdersTable[[#This Row],[Order ID]])</f>
        <v>1</v>
      </c>
      <c r="Y992" s="4">
        <f>1/COUNTIF(OrdersTable[Customer ID],OrdersTable[[#This Row],[Customer ID]])</f>
        <v>0.1111111111111111</v>
      </c>
    </row>
    <row r="993" spans="1:25" x14ac:dyDescent="0.3">
      <c r="A993" s="1">
        <v>992</v>
      </c>
      <c r="B993" t="s">
        <v>6673</v>
      </c>
      <c r="C993" s="7">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4" t="str">
        <f>VLOOKUP(OrdersTable[[#This Row],[Region]],PeopleTable[#All],2,FALSE)</f>
        <v>Chuck Magee</v>
      </c>
      <c r="W993" s="4" t="str">
        <f>IFERROR(VLOOKUP(OrdersTable[[#This Row],[Order ID]],ReturnsTable[#All],2,FALSE),"No")</f>
        <v>No</v>
      </c>
      <c r="X993" s="4">
        <f>1/COUNTIF(OrdersTable[Order ID],OrdersTable[[#This Row],[Order ID]])</f>
        <v>1</v>
      </c>
      <c r="Y993" s="4">
        <f>1/COUNTIF(OrdersTable[Customer ID],OrdersTable[[#This Row],[Customer ID]])</f>
        <v>9.0909090909090912E-2</v>
      </c>
    </row>
    <row r="994" spans="1:25" x14ac:dyDescent="0.3">
      <c r="A994" s="1">
        <v>993</v>
      </c>
      <c r="B994" t="s">
        <v>6036</v>
      </c>
      <c r="C994" s="7">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4" t="str">
        <f>VLOOKUP(OrdersTable[[#This Row],[Region]],PeopleTable[#All],2,FALSE)</f>
        <v>Anna Andreadi</v>
      </c>
      <c r="W994" s="4" t="str">
        <f>IFERROR(VLOOKUP(OrdersTable[[#This Row],[Order ID]],ReturnsTable[#All],2,FALSE),"No")</f>
        <v>Yes</v>
      </c>
      <c r="X994" s="4">
        <f>1/COUNTIF(OrdersTable[Order ID],OrdersTable[[#This Row],[Order ID]])</f>
        <v>0.5</v>
      </c>
      <c r="Y994" s="4">
        <f>1/COUNTIF(OrdersTable[Customer ID],OrdersTable[[#This Row],[Customer ID]])</f>
        <v>7.1428571428571425E-2</v>
      </c>
    </row>
    <row r="995" spans="1:25" x14ac:dyDescent="0.3">
      <c r="A995" s="1">
        <v>994</v>
      </c>
      <c r="B995" t="s">
        <v>6036</v>
      </c>
      <c r="C995" s="7">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4" t="str">
        <f>VLOOKUP(OrdersTable[[#This Row],[Region]],PeopleTable[#All],2,FALSE)</f>
        <v>Anna Andreadi</v>
      </c>
      <c r="W995" s="4" t="str">
        <f>IFERROR(VLOOKUP(OrdersTable[[#This Row],[Order ID]],ReturnsTable[#All],2,FALSE),"No")</f>
        <v>Yes</v>
      </c>
      <c r="X995" s="4">
        <f>1/COUNTIF(OrdersTable[Order ID],OrdersTable[[#This Row],[Order ID]])</f>
        <v>0.5</v>
      </c>
      <c r="Y995" s="4">
        <f>1/COUNTIF(OrdersTable[Customer ID],OrdersTable[[#This Row],[Customer ID]])</f>
        <v>7.1428571428571425E-2</v>
      </c>
    </row>
    <row r="996" spans="1:25" x14ac:dyDescent="0.3">
      <c r="A996" s="1">
        <v>995</v>
      </c>
      <c r="B996" t="s">
        <v>6674</v>
      </c>
      <c r="C996" s="7">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4" t="str">
        <f>VLOOKUP(OrdersTable[[#This Row],[Region]],PeopleTable[#All],2,FALSE)</f>
        <v>Cassandra Brandow</v>
      </c>
      <c r="W996" s="4" t="str">
        <f>IFERROR(VLOOKUP(OrdersTable[[#This Row],[Order ID]],ReturnsTable[#All],2,FALSE),"No")</f>
        <v>No</v>
      </c>
      <c r="X996" s="4">
        <f>1/COUNTIF(OrdersTable[Order ID],OrdersTable[[#This Row],[Order ID]])</f>
        <v>0.5</v>
      </c>
      <c r="Y996" s="4">
        <f>1/COUNTIF(OrdersTable[Customer ID],OrdersTable[[#This Row],[Customer ID]])</f>
        <v>0.33333333333333331</v>
      </c>
    </row>
    <row r="997" spans="1:25" x14ac:dyDescent="0.3">
      <c r="A997" s="1">
        <v>996</v>
      </c>
      <c r="B997" t="s">
        <v>6674</v>
      </c>
      <c r="C997" s="7">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4" t="str">
        <f>VLOOKUP(OrdersTable[[#This Row],[Region]],PeopleTable[#All],2,FALSE)</f>
        <v>Cassandra Brandow</v>
      </c>
      <c r="W997" s="4" t="str">
        <f>IFERROR(VLOOKUP(OrdersTable[[#This Row],[Order ID]],ReturnsTable[#All],2,FALSE),"No")</f>
        <v>No</v>
      </c>
      <c r="X997" s="4">
        <f>1/COUNTIF(OrdersTable[Order ID],OrdersTable[[#This Row],[Order ID]])</f>
        <v>0.5</v>
      </c>
      <c r="Y997" s="4">
        <f>1/COUNTIF(OrdersTable[Customer ID],OrdersTable[[#This Row],[Customer ID]])</f>
        <v>0.33333333333333331</v>
      </c>
    </row>
    <row r="998" spans="1:25" x14ac:dyDescent="0.3">
      <c r="A998" s="1">
        <v>997</v>
      </c>
      <c r="B998" t="s">
        <v>6675</v>
      </c>
      <c r="C998" s="7">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4" t="str">
        <f>VLOOKUP(OrdersTable[[#This Row],[Region]],PeopleTable[#All],2,FALSE)</f>
        <v>Cassandra Brandow</v>
      </c>
      <c r="W998" s="4" t="str">
        <f>IFERROR(VLOOKUP(OrdersTable[[#This Row],[Order ID]],ReturnsTable[#All],2,FALSE),"No")</f>
        <v>No</v>
      </c>
      <c r="X998" s="4">
        <f>1/COUNTIF(OrdersTable[Order ID],OrdersTable[[#This Row],[Order ID]])</f>
        <v>0.25</v>
      </c>
      <c r="Y998" s="4">
        <f>1/COUNTIF(OrdersTable[Customer ID],OrdersTable[[#This Row],[Customer ID]])</f>
        <v>5.2631578947368418E-2</v>
      </c>
    </row>
    <row r="999" spans="1:25" x14ac:dyDescent="0.3">
      <c r="A999" s="1">
        <v>998</v>
      </c>
      <c r="B999" t="s">
        <v>6675</v>
      </c>
      <c r="C999" s="7">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4" t="str">
        <f>VLOOKUP(OrdersTable[[#This Row],[Region]],PeopleTable[#All],2,FALSE)</f>
        <v>Cassandra Brandow</v>
      </c>
      <c r="W999" s="4" t="str">
        <f>IFERROR(VLOOKUP(OrdersTable[[#This Row],[Order ID]],ReturnsTable[#All],2,FALSE),"No")</f>
        <v>No</v>
      </c>
      <c r="X999" s="4">
        <f>1/COUNTIF(OrdersTable[Order ID],OrdersTable[[#This Row],[Order ID]])</f>
        <v>0.25</v>
      </c>
      <c r="Y999" s="4">
        <f>1/COUNTIF(OrdersTable[Customer ID],OrdersTable[[#This Row],[Customer ID]])</f>
        <v>5.2631578947368418E-2</v>
      </c>
    </row>
    <row r="1000" spans="1:25" x14ac:dyDescent="0.3">
      <c r="A1000" s="1">
        <v>999</v>
      </c>
      <c r="B1000" t="s">
        <v>6675</v>
      </c>
      <c r="C1000" s="7">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4" t="str">
        <f>VLOOKUP(OrdersTable[[#This Row],[Region]],PeopleTable[#All],2,FALSE)</f>
        <v>Cassandra Brandow</v>
      </c>
      <c r="W1000" s="4" t="str">
        <f>IFERROR(VLOOKUP(OrdersTable[[#This Row],[Order ID]],ReturnsTable[#All],2,FALSE),"No")</f>
        <v>No</v>
      </c>
      <c r="X1000" s="4">
        <f>1/COUNTIF(OrdersTable[Order ID],OrdersTable[[#This Row],[Order ID]])</f>
        <v>0.25</v>
      </c>
      <c r="Y1000" s="4">
        <f>1/COUNTIF(OrdersTable[Customer ID],OrdersTable[[#This Row],[Customer ID]])</f>
        <v>5.2631578947368418E-2</v>
      </c>
    </row>
    <row r="1001" spans="1:25" x14ac:dyDescent="0.3">
      <c r="A1001" s="1">
        <v>1000</v>
      </c>
      <c r="B1001" t="s">
        <v>6675</v>
      </c>
      <c r="C1001" s="7">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4" t="str">
        <f>VLOOKUP(OrdersTable[[#This Row],[Region]],PeopleTable[#All],2,FALSE)</f>
        <v>Cassandra Brandow</v>
      </c>
      <c r="W1001" s="4" t="str">
        <f>IFERROR(VLOOKUP(OrdersTable[[#This Row],[Order ID]],ReturnsTable[#All],2,FALSE),"No")</f>
        <v>No</v>
      </c>
      <c r="X1001" s="4">
        <f>1/COUNTIF(OrdersTable[Order ID],OrdersTable[[#This Row],[Order ID]])</f>
        <v>0.25</v>
      </c>
      <c r="Y1001" s="4">
        <f>1/COUNTIF(OrdersTable[Customer ID],OrdersTable[[#This Row],[Customer ID]])</f>
        <v>5.2631578947368418E-2</v>
      </c>
    </row>
    <row r="1002" spans="1:25" x14ac:dyDescent="0.3">
      <c r="A1002" s="1">
        <v>1001</v>
      </c>
      <c r="B1002" t="s">
        <v>6676</v>
      </c>
      <c r="C1002" s="7">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4" t="str">
        <f>VLOOKUP(OrdersTable[[#This Row],[Region]],PeopleTable[#All],2,FALSE)</f>
        <v>Anna Andreadi</v>
      </c>
      <c r="W1002" s="4" t="str">
        <f>IFERROR(VLOOKUP(OrdersTable[[#This Row],[Order ID]],ReturnsTable[#All],2,FALSE),"No")</f>
        <v>No</v>
      </c>
      <c r="X1002" s="4">
        <f>1/COUNTIF(OrdersTable[Order ID],OrdersTable[[#This Row],[Order ID]])</f>
        <v>1</v>
      </c>
      <c r="Y1002" s="4">
        <f>1/COUNTIF(OrdersTable[Customer ID],OrdersTable[[#This Row],[Customer ID]])</f>
        <v>0.05</v>
      </c>
    </row>
    <row r="1003" spans="1:25" x14ac:dyDescent="0.3">
      <c r="A1003" s="1">
        <v>1002</v>
      </c>
      <c r="B1003" t="s">
        <v>6677</v>
      </c>
      <c r="C1003" s="7">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4" t="str">
        <f>VLOOKUP(OrdersTable[[#This Row],[Region]],PeopleTable[#All],2,FALSE)</f>
        <v>Chuck Magee</v>
      </c>
      <c r="W1003" s="4" t="str">
        <f>IFERROR(VLOOKUP(OrdersTable[[#This Row],[Order ID]],ReturnsTable[#All],2,FALSE),"No")</f>
        <v>No</v>
      </c>
      <c r="X1003" s="4">
        <f>1/COUNTIF(OrdersTable[Order ID],OrdersTable[[#This Row],[Order ID]])</f>
        <v>0.33333333333333331</v>
      </c>
      <c r="Y1003" s="4">
        <f>1/COUNTIF(OrdersTable[Customer ID],OrdersTable[[#This Row],[Customer ID]])</f>
        <v>0.125</v>
      </c>
    </row>
    <row r="1004" spans="1:25" x14ac:dyDescent="0.3">
      <c r="A1004" s="1">
        <v>1003</v>
      </c>
      <c r="B1004" t="s">
        <v>6677</v>
      </c>
      <c r="C1004" s="7">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4" t="str">
        <f>VLOOKUP(OrdersTable[[#This Row],[Region]],PeopleTable[#All],2,FALSE)</f>
        <v>Chuck Magee</v>
      </c>
      <c r="W1004" s="4" t="str">
        <f>IFERROR(VLOOKUP(OrdersTable[[#This Row],[Order ID]],ReturnsTable[#All],2,FALSE),"No")</f>
        <v>No</v>
      </c>
      <c r="X1004" s="4">
        <f>1/COUNTIF(OrdersTable[Order ID],OrdersTable[[#This Row],[Order ID]])</f>
        <v>0.33333333333333331</v>
      </c>
      <c r="Y1004" s="4">
        <f>1/COUNTIF(OrdersTable[Customer ID],OrdersTable[[#This Row],[Customer ID]])</f>
        <v>0.125</v>
      </c>
    </row>
    <row r="1005" spans="1:25" x14ac:dyDescent="0.3">
      <c r="A1005" s="1">
        <v>1004</v>
      </c>
      <c r="B1005" t="s">
        <v>6677</v>
      </c>
      <c r="C1005" s="7">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4" t="str">
        <f>VLOOKUP(OrdersTable[[#This Row],[Region]],PeopleTable[#All],2,FALSE)</f>
        <v>Chuck Magee</v>
      </c>
      <c r="W1005" s="4" t="str">
        <f>IFERROR(VLOOKUP(OrdersTable[[#This Row],[Order ID]],ReturnsTable[#All],2,FALSE),"No")</f>
        <v>No</v>
      </c>
      <c r="X1005" s="4">
        <f>1/COUNTIF(OrdersTable[Order ID],OrdersTable[[#This Row],[Order ID]])</f>
        <v>0.33333333333333331</v>
      </c>
      <c r="Y1005" s="4">
        <f>1/COUNTIF(OrdersTable[Customer ID],OrdersTable[[#This Row],[Customer ID]])</f>
        <v>0.125</v>
      </c>
    </row>
    <row r="1006" spans="1:25" x14ac:dyDescent="0.3">
      <c r="A1006" s="1">
        <v>1005</v>
      </c>
      <c r="B1006" t="s">
        <v>6678</v>
      </c>
      <c r="C1006" s="7">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4" t="str">
        <f>VLOOKUP(OrdersTable[[#This Row],[Region]],PeopleTable[#All],2,FALSE)</f>
        <v>Anna Andreadi</v>
      </c>
      <c r="W1006" s="4" t="str">
        <f>IFERROR(VLOOKUP(OrdersTable[[#This Row],[Order ID]],ReturnsTable[#All],2,FALSE),"No")</f>
        <v>No</v>
      </c>
      <c r="X1006" s="4">
        <f>1/COUNTIF(OrdersTable[Order ID],OrdersTable[[#This Row],[Order ID]])</f>
        <v>1</v>
      </c>
      <c r="Y1006" s="4">
        <f>1/COUNTIF(OrdersTable[Customer ID],OrdersTable[[#This Row],[Customer ID]])</f>
        <v>0.1111111111111111</v>
      </c>
    </row>
    <row r="1007" spans="1:25" x14ac:dyDescent="0.3">
      <c r="A1007" s="1">
        <v>1006</v>
      </c>
      <c r="B1007" t="s">
        <v>6679</v>
      </c>
      <c r="C1007" s="7">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4" t="str">
        <f>VLOOKUP(OrdersTable[[#This Row],[Region]],PeopleTable[#All],2,FALSE)</f>
        <v>Cassandra Brandow</v>
      </c>
      <c r="W1007" s="4" t="str">
        <f>IFERROR(VLOOKUP(OrdersTable[[#This Row],[Order ID]],ReturnsTable[#All],2,FALSE),"No")</f>
        <v>No</v>
      </c>
      <c r="X1007" s="4">
        <f>1/COUNTIF(OrdersTable[Order ID],OrdersTable[[#This Row],[Order ID]])</f>
        <v>1</v>
      </c>
      <c r="Y1007" s="4">
        <f>1/COUNTIF(OrdersTable[Customer ID],OrdersTable[[#This Row],[Customer ID]])</f>
        <v>0.05</v>
      </c>
    </row>
    <row r="1008" spans="1:25" x14ac:dyDescent="0.3">
      <c r="A1008" s="1">
        <v>1007</v>
      </c>
      <c r="B1008" t="s">
        <v>6680</v>
      </c>
      <c r="C1008" s="7">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4" t="str">
        <f>VLOOKUP(OrdersTable[[#This Row],[Region]],PeopleTable[#All],2,FALSE)</f>
        <v>Anna Andreadi</v>
      </c>
      <c r="W1008" s="4" t="str">
        <f>IFERROR(VLOOKUP(OrdersTable[[#This Row],[Order ID]],ReturnsTable[#All],2,FALSE),"No")</f>
        <v>No</v>
      </c>
      <c r="X1008" s="4">
        <f>1/COUNTIF(OrdersTable[Order ID],OrdersTable[[#This Row],[Order ID]])</f>
        <v>0.5</v>
      </c>
      <c r="Y1008" s="4">
        <f>1/COUNTIF(OrdersTable[Customer ID],OrdersTable[[#This Row],[Customer ID]])</f>
        <v>0.1</v>
      </c>
    </row>
    <row r="1009" spans="1:25" x14ac:dyDescent="0.3">
      <c r="A1009" s="1">
        <v>1008</v>
      </c>
      <c r="B1009" t="s">
        <v>6680</v>
      </c>
      <c r="C1009" s="7">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4" t="str">
        <f>VLOOKUP(OrdersTable[[#This Row],[Region]],PeopleTable[#All],2,FALSE)</f>
        <v>Anna Andreadi</v>
      </c>
      <c r="W1009" s="4" t="str">
        <f>IFERROR(VLOOKUP(OrdersTable[[#This Row],[Order ID]],ReturnsTable[#All],2,FALSE),"No")</f>
        <v>No</v>
      </c>
      <c r="X1009" s="4">
        <f>1/COUNTIF(OrdersTable[Order ID],OrdersTable[[#This Row],[Order ID]])</f>
        <v>0.5</v>
      </c>
      <c r="Y1009" s="4">
        <f>1/COUNTIF(OrdersTable[Customer ID],OrdersTable[[#This Row],[Customer ID]])</f>
        <v>0.1</v>
      </c>
    </row>
    <row r="1010" spans="1:25" x14ac:dyDescent="0.3">
      <c r="A1010" s="1">
        <v>1009</v>
      </c>
      <c r="B1010" t="s">
        <v>6681</v>
      </c>
      <c r="C1010" s="7">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4" t="str">
        <f>VLOOKUP(OrdersTable[[#This Row],[Region]],PeopleTable[#All],2,FALSE)</f>
        <v>Kelly Williams</v>
      </c>
      <c r="W1010" s="4" t="str">
        <f>IFERROR(VLOOKUP(OrdersTable[[#This Row],[Order ID]],ReturnsTable[#All],2,FALSE),"No")</f>
        <v>No</v>
      </c>
      <c r="X1010" s="4">
        <f>1/COUNTIF(OrdersTable[Order ID],OrdersTable[[#This Row],[Order ID]])</f>
        <v>1</v>
      </c>
      <c r="Y1010" s="4">
        <f>1/COUNTIF(OrdersTable[Customer ID],OrdersTable[[#This Row],[Customer ID]])</f>
        <v>4.5454545454545456E-2</v>
      </c>
    </row>
    <row r="1011" spans="1:25" x14ac:dyDescent="0.3">
      <c r="A1011" s="1">
        <v>1010</v>
      </c>
      <c r="B1011" t="s">
        <v>6682</v>
      </c>
      <c r="C1011" s="7">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4" t="str">
        <f>VLOOKUP(OrdersTable[[#This Row],[Region]],PeopleTable[#All],2,FALSE)</f>
        <v>Kelly Williams</v>
      </c>
      <c r="W1011" s="4" t="str">
        <f>IFERROR(VLOOKUP(OrdersTable[[#This Row],[Order ID]],ReturnsTable[#All],2,FALSE),"No")</f>
        <v>No</v>
      </c>
      <c r="X1011" s="4">
        <f>1/COUNTIF(OrdersTable[Order ID],OrdersTable[[#This Row],[Order ID]])</f>
        <v>1</v>
      </c>
      <c r="Y1011" s="4">
        <f>1/COUNTIF(OrdersTable[Customer ID],OrdersTable[[#This Row],[Customer ID]])</f>
        <v>6.25E-2</v>
      </c>
    </row>
    <row r="1012" spans="1:25" x14ac:dyDescent="0.3">
      <c r="A1012" s="1">
        <v>1011</v>
      </c>
      <c r="B1012" t="s">
        <v>6683</v>
      </c>
      <c r="C1012" s="7">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4" t="str">
        <f>VLOOKUP(OrdersTable[[#This Row],[Region]],PeopleTable[#All],2,FALSE)</f>
        <v>Anna Andreadi</v>
      </c>
      <c r="W1012" s="4" t="str">
        <f>IFERROR(VLOOKUP(OrdersTable[[#This Row],[Order ID]],ReturnsTable[#All],2,FALSE),"No")</f>
        <v>No</v>
      </c>
      <c r="X1012" s="4">
        <f>1/COUNTIF(OrdersTable[Order ID],OrdersTable[[#This Row],[Order ID]])</f>
        <v>1</v>
      </c>
      <c r="Y1012" s="4">
        <f>1/COUNTIF(OrdersTable[Customer ID],OrdersTable[[#This Row],[Customer ID]])</f>
        <v>0.125</v>
      </c>
    </row>
    <row r="1013" spans="1:25" x14ac:dyDescent="0.3">
      <c r="A1013" s="1">
        <v>1012</v>
      </c>
      <c r="B1013" t="s">
        <v>6684</v>
      </c>
      <c r="C1013" s="7">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4" t="str">
        <f>VLOOKUP(OrdersTable[[#This Row],[Region]],PeopleTable[#All],2,FALSE)</f>
        <v>Anna Andreadi</v>
      </c>
      <c r="W1013" s="4" t="str">
        <f>IFERROR(VLOOKUP(OrdersTable[[#This Row],[Order ID]],ReturnsTable[#All],2,FALSE),"No")</f>
        <v>No</v>
      </c>
      <c r="X1013" s="4">
        <f>1/COUNTIF(OrdersTable[Order ID],OrdersTable[[#This Row],[Order ID]])</f>
        <v>0.5</v>
      </c>
      <c r="Y1013" s="4">
        <f>1/COUNTIF(OrdersTable[Customer ID],OrdersTable[[#This Row],[Customer ID]])</f>
        <v>0.1</v>
      </c>
    </row>
    <row r="1014" spans="1:25" x14ac:dyDescent="0.3">
      <c r="A1014" s="1">
        <v>1013</v>
      </c>
      <c r="B1014" t="s">
        <v>6684</v>
      </c>
      <c r="C1014" s="7">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4" t="str">
        <f>VLOOKUP(OrdersTable[[#This Row],[Region]],PeopleTable[#All],2,FALSE)</f>
        <v>Anna Andreadi</v>
      </c>
      <c r="W1014" s="4" t="str">
        <f>IFERROR(VLOOKUP(OrdersTable[[#This Row],[Order ID]],ReturnsTable[#All],2,FALSE),"No")</f>
        <v>No</v>
      </c>
      <c r="X1014" s="4">
        <f>1/COUNTIF(OrdersTable[Order ID],OrdersTable[[#This Row],[Order ID]])</f>
        <v>0.5</v>
      </c>
      <c r="Y1014" s="4">
        <f>1/COUNTIF(OrdersTable[Customer ID],OrdersTable[[#This Row],[Customer ID]])</f>
        <v>0.1</v>
      </c>
    </row>
    <row r="1015" spans="1:25" x14ac:dyDescent="0.3">
      <c r="A1015" s="1">
        <v>1014</v>
      </c>
      <c r="B1015" t="s">
        <v>6194</v>
      </c>
      <c r="C1015" s="7">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4" t="str">
        <f>VLOOKUP(OrdersTable[[#This Row],[Region]],PeopleTable[#All],2,FALSE)</f>
        <v>Anna Andreadi</v>
      </c>
      <c r="W1015" s="4" t="str">
        <f>IFERROR(VLOOKUP(OrdersTable[[#This Row],[Order ID]],ReturnsTable[#All],2,FALSE),"No")</f>
        <v>Yes</v>
      </c>
      <c r="X1015" s="4">
        <f>1/COUNTIF(OrdersTable[Order ID],OrdersTable[[#This Row],[Order ID]])</f>
        <v>0.5</v>
      </c>
      <c r="Y1015" s="4">
        <f>1/COUNTIF(OrdersTable[Customer ID],OrdersTable[[#This Row],[Customer ID]])</f>
        <v>0.1111111111111111</v>
      </c>
    </row>
    <row r="1016" spans="1:25" x14ac:dyDescent="0.3">
      <c r="A1016" s="1">
        <v>1015</v>
      </c>
      <c r="B1016" t="s">
        <v>6194</v>
      </c>
      <c r="C1016" s="7">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4" t="str">
        <f>VLOOKUP(OrdersTable[[#This Row],[Region]],PeopleTable[#All],2,FALSE)</f>
        <v>Anna Andreadi</v>
      </c>
      <c r="W1016" s="4" t="str">
        <f>IFERROR(VLOOKUP(OrdersTable[[#This Row],[Order ID]],ReturnsTable[#All],2,FALSE),"No")</f>
        <v>Yes</v>
      </c>
      <c r="X1016" s="4">
        <f>1/COUNTIF(OrdersTable[Order ID],OrdersTable[[#This Row],[Order ID]])</f>
        <v>0.5</v>
      </c>
      <c r="Y1016" s="4">
        <f>1/COUNTIF(OrdersTable[Customer ID],OrdersTable[[#This Row],[Customer ID]])</f>
        <v>0.1111111111111111</v>
      </c>
    </row>
    <row r="1017" spans="1:25" x14ac:dyDescent="0.3">
      <c r="A1017" s="1">
        <v>1016</v>
      </c>
      <c r="B1017" t="s">
        <v>6685</v>
      </c>
      <c r="C1017" s="7">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4" t="str">
        <f>VLOOKUP(OrdersTable[[#This Row],[Region]],PeopleTable[#All],2,FALSE)</f>
        <v>Anna Andreadi</v>
      </c>
      <c r="W1017" s="4" t="str">
        <f>IFERROR(VLOOKUP(OrdersTable[[#This Row],[Order ID]],ReturnsTable[#All],2,FALSE),"No")</f>
        <v>No</v>
      </c>
      <c r="X1017" s="4">
        <f>1/COUNTIF(OrdersTable[Order ID],OrdersTable[[#This Row],[Order ID]])</f>
        <v>1</v>
      </c>
      <c r="Y1017" s="4">
        <f>1/COUNTIF(OrdersTable[Customer ID],OrdersTable[[#This Row],[Customer ID]])</f>
        <v>9.0909090909090912E-2</v>
      </c>
    </row>
    <row r="1018" spans="1:25" x14ac:dyDescent="0.3">
      <c r="A1018" s="1">
        <v>1017</v>
      </c>
      <c r="B1018" t="s">
        <v>6686</v>
      </c>
      <c r="C1018" s="7">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4" t="str">
        <f>VLOOKUP(OrdersTable[[#This Row],[Region]],PeopleTable[#All],2,FALSE)</f>
        <v>Chuck Magee</v>
      </c>
      <c r="W1018" s="4" t="str">
        <f>IFERROR(VLOOKUP(OrdersTable[[#This Row],[Order ID]],ReturnsTable[#All],2,FALSE),"No")</f>
        <v>No</v>
      </c>
      <c r="X1018" s="4">
        <f>1/COUNTIF(OrdersTable[Order ID],OrdersTable[[#This Row],[Order ID]])</f>
        <v>0.25</v>
      </c>
      <c r="Y1018" s="4">
        <f>1/COUNTIF(OrdersTable[Customer ID],OrdersTable[[#This Row],[Customer ID]])</f>
        <v>5.2631578947368418E-2</v>
      </c>
    </row>
    <row r="1019" spans="1:25" x14ac:dyDescent="0.3">
      <c r="A1019" s="1">
        <v>1018</v>
      </c>
      <c r="B1019" t="s">
        <v>6686</v>
      </c>
      <c r="C1019" s="7">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4" t="str">
        <f>VLOOKUP(OrdersTable[[#This Row],[Region]],PeopleTable[#All],2,FALSE)</f>
        <v>Chuck Magee</v>
      </c>
      <c r="W1019" s="4" t="str">
        <f>IFERROR(VLOOKUP(OrdersTable[[#This Row],[Order ID]],ReturnsTable[#All],2,FALSE),"No")</f>
        <v>No</v>
      </c>
      <c r="X1019" s="4">
        <f>1/COUNTIF(OrdersTable[Order ID],OrdersTable[[#This Row],[Order ID]])</f>
        <v>0.25</v>
      </c>
      <c r="Y1019" s="4">
        <f>1/COUNTIF(OrdersTable[Customer ID],OrdersTable[[#This Row],[Customer ID]])</f>
        <v>5.2631578947368418E-2</v>
      </c>
    </row>
    <row r="1020" spans="1:25" x14ac:dyDescent="0.3">
      <c r="A1020" s="1">
        <v>1019</v>
      </c>
      <c r="B1020" t="s">
        <v>6686</v>
      </c>
      <c r="C1020" s="7">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4" t="str">
        <f>VLOOKUP(OrdersTable[[#This Row],[Region]],PeopleTable[#All],2,FALSE)</f>
        <v>Chuck Magee</v>
      </c>
      <c r="W1020" s="4" t="str">
        <f>IFERROR(VLOOKUP(OrdersTable[[#This Row],[Order ID]],ReturnsTable[#All],2,FALSE),"No")</f>
        <v>No</v>
      </c>
      <c r="X1020" s="4">
        <f>1/COUNTIF(OrdersTable[Order ID],OrdersTable[[#This Row],[Order ID]])</f>
        <v>0.25</v>
      </c>
      <c r="Y1020" s="4">
        <f>1/COUNTIF(OrdersTable[Customer ID],OrdersTable[[#This Row],[Customer ID]])</f>
        <v>5.2631578947368418E-2</v>
      </c>
    </row>
    <row r="1021" spans="1:25" x14ac:dyDescent="0.3">
      <c r="A1021" s="1">
        <v>1020</v>
      </c>
      <c r="B1021" t="s">
        <v>6686</v>
      </c>
      <c r="C1021" s="7">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4" t="str">
        <f>VLOOKUP(OrdersTable[[#This Row],[Region]],PeopleTable[#All],2,FALSE)</f>
        <v>Chuck Magee</v>
      </c>
      <c r="W1021" s="4" t="str">
        <f>IFERROR(VLOOKUP(OrdersTable[[#This Row],[Order ID]],ReturnsTable[#All],2,FALSE),"No")</f>
        <v>No</v>
      </c>
      <c r="X1021" s="4">
        <f>1/COUNTIF(OrdersTable[Order ID],OrdersTable[[#This Row],[Order ID]])</f>
        <v>0.25</v>
      </c>
      <c r="Y1021" s="4">
        <f>1/COUNTIF(OrdersTable[Customer ID],OrdersTable[[#This Row],[Customer ID]])</f>
        <v>5.2631578947368418E-2</v>
      </c>
    </row>
    <row r="1022" spans="1:25" x14ac:dyDescent="0.3">
      <c r="A1022" s="1">
        <v>1021</v>
      </c>
      <c r="B1022" t="s">
        <v>6687</v>
      </c>
      <c r="C1022" s="7">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4" t="str">
        <f>VLOOKUP(OrdersTable[[#This Row],[Region]],PeopleTable[#All],2,FALSE)</f>
        <v>Chuck Magee</v>
      </c>
      <c r="W1022" s="4" t="str">
        <f>IFERROR(VLOOKUP(OrdersTable[[#This Row],[Order ID]],ReturnsTable[#All],2,FALSE),"No")</f>
        <v>No</v>
      </c>
      <c r="X1022" s="4">
        <f>1/COUNTIF(OrdersTable[Order ID],OrdersTable[[#This Row],[Order ID]])</f>
        <v>0.33333333333333331</v>
      </c>
      <c r="Y1022" s="4">
        <f>1/COUNTIF(OrdersTable[Customer ID],OrdersTable[[#This Row],[Customer ID]])</f>
        <v>3.4482758620689655E-2</v>
      </c>
    </row>
    <row r="1023" spans="1:25" x14ac:dyDescent="0.3">
      <c r="A1023" s="1">
        <v>1022</v>
      </c>
      <c r="B1023" t="s">
        <v>6687</v>
      </c>
      <c r="C1023" s="7">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4" t="str">
        <f>VLOOKUP(OrdersTable[[#This Row],[Region]],PeopleTable[#All],2,FALSE)</f>
        <v>Chuck Magee</v>
      </c>
      <c r="W1023" s="4" t="str">
        <f>IFERROR(VLOOKUP(OrdersTable[[#This Row],[Order ID]],ReturnsTable[#All],2,FALSE),"No")</f>
        <v>No</v>
      </c>
      <c r="X1023" s="4">
        <f>1/COUNTIF(OrdersTable[Order ID],OrdersTable[[#This Row],[Order ID]])</f>
        <v>0.33333333333333331</v>
      </c>
      <c r="Y1023" s="4">
        <f>1/COUNTIF(OrdersTable[Customer ID],OrdersTable[[#This Row],[Customer ID]])</f>
        <v>3.4482758620689655E-2</v>
      </c>
    </row>
    <row r="1024" spans="1:25" x14ac:dyDescent="0.3">
      <c r="A1024" s="1">
        <v>1023</v>
      </c>
      <c r="B1024" t="s">
        <v>6687</v>
      </c>
      <c r="C1024" s="7">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4" t="str">
        <f>VLOOKUP(OrdersTable[[#This Row],[Region]],PeopleTable[#All],2,FALSE)</f>
        <v>Chuck Magee</v>
      </c>
      <c r="W1024" s="4" t="str">
        <f>IFERROR(VLOOKUP(OrdersTable[[#This Row],[Order ID]],ReturnsTable[#All],2,FALSE),"No")</f>
        <v>No</v>
      </c>
      <c r="X1024" s="4">
        <f>1/COUNTIF(OrdersTable[Order ID],OrdersTable[[#This Row],[Order ID]])</f>
        <v>0.33333333333333331</v>
      </c>
      <c r="Y1024" s="4">
        <f>1/COUNTIF(OrdersTable[Customer ID],OrdersTable[[#This Row],[Customer ID]])</f>
        <v>3.4482758620689655E-2</v>
      </c>
    </row>
    <row r="1025" spans="1:25" x14ac:dyDescent="0.3">
      <c r="A1025" s="1">
        <v>1024</v>
      </c>
      <c r="B1025" t="s">
        <v>6688</v>
      </c>
      <c r="C1025" s="7">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4" t="str">
        <f>VLOOKUP(OrdersTable[[#This Row],[Region]],PeopleTable[#All],2,FALSE)</f>
        <v>Chuck Magee</v>
      </c>
      <c r="W1025" s="4" t="str">
        <f>IFERROR(VLOOKUP(OrdersTable[[#This Row],[Order ID]],ReturnsTable[#All],2,FALSE),"No")</f>
        <v>No</v>
      </c>
      <c r="X1025" s="4">
        <f>1/COUNTIF(OrdersTable[Order ID],OrdersTable[[#This Row],[Order ID]])</f>
        <v>1</v>
      </c>
      <c r="Y1025" s="4">
        <f>1/COUNTIF(OrdersTable[Customer ID],OrdersTable[[#This Row],[Customer ID]])</f>
        <v>9.0909090909090912E-2</v>
      </c>
    </row>
    <row r="1026" spans="1:25" x14ac:dyDescent="0.3">
      <c r="A1026" s="1">
        <v>1025</v>
      </c>
      <c r="B1026" t="s">
        <v>6689</v>
      </c>
      <c r="C1026" s="7">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4" t="str">
        <f>VLOOKUP(OrdersTable[[#This Row],[Region]],PeopleTable[#All],2,FALSE)</f>
        <v>Anna Andreadi</v>
      </c>
      <c r="W1026" s="4" t="str">
        <f>IFERROR(VLOOKUP(OrdersTable[[#This Row],[Order ID]],ReturnsTable[#All],2,FALSE),"No")</f>
        <v>No</v>
      </c>
      <c r="X1026" s="4">
        <f>1/COUNTIF(OrdersTable[Order ID],OrdersTable[[#This Row],[Order ID]])</f>
        <v>1</v>
      </c>
      <c r="Y1026" s="4">
        <f>1/COUNTIF(OrdersTable[Customer ID],OrdersTable[[#This Row],[Customer ID]])</f>
        <v>7.6923076923076927E-2</v>
      </c>
    </row>
    <row r="1027" spans="1:25" x14ac:dyDescent="0.3">
      <c r="A1027" s="1">
        <v>1026</v>
      </c>
      <c r="B1027" t="s">
        <v>6055</v>
      </c>
      <c r="C1027" s="7">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4" t="str">
        <f>VLOOKUP(OrdersTable[[#This Row],[Region]],PeopleTable[#All],2,FALSE)</f>
        <v>Chuck Magee</v>
      </c>
      <c r="W1027" s="4" t="str">
        <f>IFERROR(VLOOKUP(OrdersTable[[#This Row],[Order ID]],ReturnsTable[#All],2,FALSE),"No")</f>
        <v>Yes</v>
      </c>
      <c r="X1027" s="4">
        <f>1/COUNTIF(OrdersTable[Order ID],OrdersTable[[#This Row],[Order ID]])</f>
        <v>0.33333333333333331</v>
      </c>
      <c r="Y1027" s="4">
        <f>1/COUNTIF(OrdersTable[Customer ID],OrdersTable[[#This Row],[Customer ID]])</f>
        <v>0.1111111111111111</v>
      </c>
    </row>
    <row r="1028" spans="1:25" x14ac:dyDescent="0.3">
      <c r="A1028" s="1">
        <v>1027</v>
      </c>
      <c r="B1028" t="s">
        <v>6055</v>
      </c>
      <c r="C1028" s="7">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4" t="str">
        <f>VLOOKUP(OrdersTable[[#This Row],[Region]],PeopleTable[#All],2,FALSE)</f>
        <v>Chuck Magee</v>
      </c>
      <c r="W1028" s="4" t="str">
        <f>IFERROR(VLOOKUP(OrdersTable[[#This Row],[Order ID]],ReturnsTable[#All],2,FALSE),"No")</f>
        <v>Yes</v>
      </c>
      <c r="X1028" s="4">
        <f>1/COUNTIF(OrdersTable[Order ID],OrdersTable[[#This Row],[Order ID]])</f>
        <v>0.33333333333333331</v>
      </c>
      <c r="Y1028" s="4">
        <f>1/COUNTIF(OrdersTable[Customer ID],OrdersTable[[#This Row],[Customer ID]])</f>
        <v>0.1111111111111111</v>
      </c>
    </row>
    <row r="1029" spans="1:25" x14ac:dyDescent="0.3">
      <c r="A1029" s="1">
        <v>1028</v>
      </c>
      <c r="B1029" t="s">
        <v>6055</v>
      </c>
      <c r="C1029" s="7">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4" t="str">
        <f>VLOOKUP(OrdersTable[[#This Row],[Region]],PeopleTable[#All],2,FALSE)</f>
        <v>Chuck Magee</v>
      </c>
      <c r="W1029" s="4" t="str">
        <f>IFERROR(VLOOKUP(OrdersTable[[#This Row],[Order ID]],ReturnsTable[#All],2,FALSE),"No")</f>
        <v>Yes</v>
      </c>
      <c r="X1029" s="4">
        <f>1/COUNTIF(OrdersTable[Order ID],OrdersTable[[#This Row],[Order ID]])</f>
        <v>0.33333333333333331</v>
      </c>
      <c r="Y1029" s="4">
        <f>1/COUNTIF(OrdersTable[Customer ID],OrdersTable[[#This Row],[Customer ID]])</f>
        <v>0.1111111111111111</v>
      </c>
    </row>
    <row r="1030" spans="1:25" x14ac:dyDescent="0.3">
      <c r="A1030" s="1">
        <v>1029</v>
      </c>
      <c r="B1030" t="s">
        <v>6690</v>
      </c>
      <c r="C1030" s="7">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4" t="str">
        <f>VLOOKUP(OrdersTable[[#This Row],[Region]],PeopleTable[#All],2,FALSE)</f>
        <v>Chuck Magee</v>
      </c>
      <c r="W1030" s="4" t="str">
        <f>IFERROR(VLOOKUP(OrdersTable[[#This Row],[Order ID]],ReturnsTable[#All],2,FALSE),"No")</f>
        <v>No</v>
      </c>
      <c r="X1030" s="4">
        <f>1/COUNTIF(OrdersTable[Order ID],OrdersTable[[#This Row],[Order ID]])</f>
        <v>0.2</v>
      </c>
      <c r="Y1030" s="4">
        <f>1/COUNTIF(OrdersTable[Customer ID],OrdersTable[[#This Row],[Customer ID]])</f>
        <v>3.8461538461538464E-2</v>
      </c>
    </row>
    <row r="1031" spans="1:25" x14ac:dyDescent="0.3">
      <c r="A1031" s="1">
        <v>1030</v>
      </c>
      <c r="B1031" t="s">
        <v>6690</v>
      </c>
      <c r="C1031" s="7">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4" t="str">
        <f>VLOOKUP(OrdersTable[[#This Row],[Region]],PeopleTable[#All],2,FALSE)</f>
        <v>Chuck Magee</v>
      </c>
      <c r="W1031" s="4" t="str">
        <f>IFERROR(VLOOKUP(OrdersTable[[#This Row],[Order ID]],ReturnsTable[#All],2,FALSE),"No")</f>
        <v>No</v>
      </c>
      <c r="X1031" s="4">
        <f>1/COUNTIF(OrdersTable[Order ID],OrdersTable[[#This Row],[Order ID]])</f>
        <v>0.2</v>
      </c>
      <c r="Y1031" s="4">
        <f>1/COUNTIF(OrdersTable[Customer ID],OrdersTable[[#This Row],[Customer ID]])</f>
        <v>3.8461538461538464E-2</v>
      </c>
    </row>
    <row r="1032" spans="1:25" x14ac:dyDescent="0.3">
      <c r="A1032" s="1">
        <v>1031</v>
      </c>
      <c r="B1032" t="s">
        <v>6690</v>
      </c>
      <c r="C1032" s="7">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4" t="str">
        <f>VLOOKUP(OrdersTable[[#This Row],[Region]],PeopleTable[#All],2,FALSE)</f>
        <v>Chuck Magee</v>
      </c>
      <c r="W1032" s="4" t="str">
        <f>IFERROR(VLOOKUP(OrdersTable[[#This Row],[Order ID]],ReturnsTable[#All],2,FALSE),"No")</f>
        <v>No</v>
      </c>
      <c r="X1032" s="4">
        <f>1/COUNTIF(OrdersTable[Order ID],OrdersTable[[#This Row],[Order ID]])</f>
        <v>0.2</v>
      </c>
      <c r="Y1032" s="4">
        <f>1/COUNTIF(OrdersTable[Customer ID],OrdersTable[[#This Row],[Customer ID]])</f>
        <v>3.8461538461538464E-2</v>
      </c>
    </row>
    <row r="1033" spans="1:25" x14ac:dyDescent="0.3">
      <c r="A1033" s="1">
        <v>1032</v>
      </c>
      <c r="B1033" t="s">
        <v>6690</v>
      </c>
      <c r="C1033" s="7">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4" t="str">
        <f>VLOOKUP(OrdersTable[[#This Row],[Region]],PeopleTable[#All],2,FALSE)</f>
        <v>Chuck Magee</v>
      </c>
      <c r="W1033" s="4" t="str">
        <f>IFERROR(VLOOKUP(OrdersTable[[#This Row],[Order ID]],ReturnsTable[#All],2,FALSE),"No")</f>
        <v>No</v>
      </c>
      <c r="X1033" s="4">
        <f>1/COUNTIF(OrdersTable[Order ID],OrdersTable[[#This Row],[Order ID]])</f>
        <v>0.2</v>
      </c>
      <c r="Y1033" s="4">
        <f>1/COUNTIF(OrdersTable[Customer ID],OrdersTable[[#This Row],[Customer ID]])</f>
        <v>3.8461538461538464E-2</v>
      </c>
    </row>
    <row r="1034" spans="1:25" x14ac:dyDescent="0.3">
      <c r="A1034" s="1">
        <v>1033</v>
      </c>
      <c r="B1034" t="s">
        <v>6690</v>
      </c>
      <c r="C1034" s="7">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4" t="str">
        <f>VLOOKUP(OrdersTable[[#This Row],[Region]],PeopleTable[#All],2,FALSE)</f>
        <v>Chuck Magee</v>
      </c>
      <c r="W1034" s="4" t="str">
        <f>IFERROR(VLOOKUP(OrdersTable[[#This Row],[Order ID]],ReturnsTable[#All],2,FALSE),"No")</f>
        <v>No</v>
      </c>
      <c r="X1034" s="4">
        <f>1/COUNTIF(OrdersTable[Order ID],OrdersTable[[#This Row],[Order ID]])</f>
        <v>0.2</v>
      </c>
      <c r="Y1034" s="4">
        <f>1/COUNTIF(OrdersTable[Customer ID],OrdersTable[[#This Row],[Customer ID]])</f>
        <v>3.8461538461538464E-2</v>
      </c>
    </row>
    <row r="1035" spans="1:25" x14ac:dyDescent="0.3">
      <c r="A1035" s="1">
        <v>1034</v>
      </c>
      <c r="B1035" t="s">
        <v>6691</v>
      </c>
      <c r="C1035" s="7">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4" t="str">
        <f>VLOOKUP(OrdersTable[[#This Row],[Region]],PeopleTable[#All],2,FALSE)</f>
        <v>Chuck Magee</v>
      </c>
      <c r="W1035" s="4" t="str">
        <f>IFERROR(VLOOKUP(OrdersTable[[#This Row],[Order ID]],ReturnsTable[#All],2,FALSE),"No")</f>
        <v>No</v>
      </c>
      <c r="X1035" s="4">
        <f>1/COUNTIF(OrdersTable[Order ID],OrdersTable[[#This Row],[Order ID]])</f>
        <v>0.33333333333333331</v>
      </c>
      <c r="Y1035" s="4">
        <f>1/COUNTIF(OrdersTable[Customer ID],OrdersTable[[#This Row],[Customer ID]])</f>
        <v>0.125</v>
      </c>
    </row>
    <row r="1036" spans="1:25" x14ac:dyDescent="0.3">
      <c r="A1036" s="1">
        <v>1035</v>
      </c>
      <c r="B1036" t="s">
        <v>6691</v>
      </c>
      <c r="C1036" s="7">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4" t="str">
        <f>VLOOKUP(OrdersTable[[#This Row],[Region]],PeopleTable[#All],2,FALSE)</f>
        <v>Chuck Magee</v>
      </c>
      <c r="W1036" s="4" t="str">
        <f>IFERROR(VLOOKUP(OrdersTable[[#This Row],[Order ID]],ReturnsTable[#All],2,FALSE),"No")</f>
        <v>No</v>
      </c>
      <c r="X1036" s="4">
        <f>1/COUNTIF(OrdersTable[Order ID],OrdersTable[[#This Row],[Order ID]])</f>
        <v>0.33333333333333331</v>
      </c>
      <c r="Y1036" s="4">
        <f>1/COUNTIF(OrdersTable[Customer ID],OrdersTable[[#This Row],[Customer ID]])</f>
        <v>0.125</v>
      </c>
    </row>
    <row r="1037" spans="1:25" x14ac:dyDescent="0.3">
      <c r="A1037" s="1">
        <v>1036</v>
      </c>
      <c r="B1037" t="s">
        <v>6691</v>
      </c>
      <c r="C1037" s="7">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4" t="str">
        <f>VLOOKUP(OrdersTable[[#This Row],[Region]],PeopleTable[#All],2,FALSE)</f>
        <v>Chuck Magee</v>
      </c>
      <c r="W1037" s="4" t="str">
        <f>IFERROR(VLOOKUP(OrdersTable[[#This Row],[Order ID]],ReturnsTable[#All],2,FALSE),"No")</f>
        <v>No</v>
      </c>
      <c r="X1037" s="4">
        <f>1/COUNTIF(OrdersTable[Order ID],OrdersTable[[#This Row],[Order ID]])</f>
        <v>0.33333333333333331</v>
      </c>
      <c r="Y1037" s="4">
        <f>1/COUNTIF(OrdersTable[Customer ID],OrdersTable[[#This Row],[Customer ID]])</f>
        <v>0.125</v>
      </c>
    </row>
    <row r="1038" spans="1:25" x14ac:dyDescent="0.3">
      <c r="A1038" s="1">
        <v>1037</v>
      </c>
      <c r="B1038" t="s">
        <v>6692</v>
      </c>
      <c r="C1038" s="7">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4" t="str">
        <f>VLOOKUP(OrdersTable[[#This Row],[Region]],PeopleTable[#All],2,FALSE)</f>
        <v>Kelly Williams</v>
      </c>
      <c r="W1038" s="4" t="str">
        <f>IFERROR(VLOOKUP(OrdersTable[[#This Row],[Order ID]],ReturnsTable[#All],2,FALSE),"No")</f>
        <v>No</v>
      </c>
      <c r="X1038" s="4">
        <f>1/COUNTIF(OrdersTable[Order ID],OrdersTable[[#This Row],[Order ID]])</f>
        <v>1</v>
      </c>
      <c r="Y1038" s="4">
        <f>1/COUNTIF(OrdersTable[Customer ID],OrdersTable[[#This Row],[Customer ID]])</f>
        <v>0.5</v>
      </c>
    </row>
    <row r="1039" spans="1:25" x14ac:dyDescent="0.3">
      <c r="A1039" s="1">
        <v>1038</v>
      </c>
      <c r="B1039" t="s">
        <v>6693</v>
      </c>
      <c r="C1039" s="7">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4" t="str">
        <f>VLOOKUP(OrdersTable[[#This Row],[Region]],PeopleTable[#All],2,FALSE)</f>
        <v>Anna Andreadi</v>
      </c>
      <c r="W1039" s="4" t="str">
        <f>IFERROR(VLOOKUP(OrdersTable[[#This Row],[Order ID]],ReturnsTable[#All],2,FALSE),"No")</f>
        <v>No</v>
      </c>
      <c r="X1039" s="4">
        <f>1/COUNTIF(OrdersTable[Order ID],OrdersTable[[#This Row],[Order ID]])</f>
        <v>1</v>
      </c>
      <c r="Y1039" s="4">
        <f>1/COUNTIF(OrdersTable[Customer ID],OrdersTable[[#This Row],[Customer ID]])</f>
        <v>0.16666666666666666</v>
      </c>
    </row>
    <row r="1040" spans="1:25" x14ac:dyDescent="0.3">
      <c r="A1040" s="1">
        <v>1039</v>
      </c>
      <c r="B1040" t="s">
        <v>6694</v>
      </c>
      <c r="C1040" s="7">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4" t="str">
        <f>VLOOKUP(OrdersTable[[#This Row],[Region]],PeopleTable[#All],2,FALSE)</f>
        <v>Cassandra Brandow</v>
      </c>
      <c r="W1040" s="4" t="str">
        <f>IFERROR(VLOOKUP(OrdersTable[[#This Row],[Order ID]],ReturnsTable[#All],2,FALSE),"No")</f>
        <v>No</v>
      </c>
      <c r="X1040" s="4">
        <f>1/COUNTIF(OrdersTable[Order ID],OrdersTable[[#This Row],[Order ID]])</f>
        <v>0.5</v>
      </c>
      <c r="Y1040" s="4">
        <f>1/COUNTIF(OrdersTable[Customer ID],OrdersTable[[#This Row],[Customer ID]])</f>
        <v>0.14285714285714285</v>
      </c>
    </row>
    <row r="1041" spans="1:25" x14ac:dyDescent="0.3">
      <c r="A1041" s="1">
        <v>1040</v>
      </c>
      <c r="B1041" t="s">
        <v>6694</v>
      </c>
      <c r="C1041" s="7">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4" t="str">
        <f>VLOOKUP(OrdersTable[[#This Row],[Region]],PeopleTable[#All],2,FALSE)</f>
        <v>Cassandra Brandow</v>
      </c>
      <c r="W1041" s="4" t="str">
        <f>IFERROR(VLOOKUP(OrdersTable[[#This Row],[Order ID]],ReturnsTable[#All],2,FALSE),"No")</f>
        <v>No</v>
      </c>
      <c r="X1041" s="4">
        <f>1/COUNTIF(OrdersTable[Order ID],OrdersTable[[#This Row],[Order ID]])</f>
        <v>0.5</v>
      </c>
      <c r="Y1041" s="4">
        <f>1/COUNTIF(OrdersTable[Customer ID],OrdersTable[[#This Row],[Customer ID]])</f>
        <v>0.14285714285714285</v>
      </c>
    </row>
    <row r="1042" spans="1:25" x14ac:dyDescent="0.3">
      <c r="A1042" s="1">
        <v>1041</v>
      </c>
      <c r="B1042" t="s">
        <v>6695</v>
      </c>
      <c r="C1042" s="7">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4" t="str">
        <f>VLOOKUP(OrdersTable[[#This Row],[Region]],PeopleTable[#All],2,FALSE)</f>
        <v>Kelly Williams</v>
      </c>
      <c r="W1042" s="4" t="str">
        <f>IFERROR(VLOOKUP(OrdersTable[[#This Row],[Order ID]],ReturnsTable[#All],2,FALSE),"No")</f>
        <v>No</v>
      </c>
      <c r="X1042" s="4">
        <f>1/COUNTIF(OrdersTable[Order ID],OrdersTable[[#This Row],[Order ID]])</f>
        <v>1</v>
      </c>
      <c r="Y1042" s="4">
        <f>1/COUNTIF(OrdersTable[Customer ID],OrdersTable[[#This Row],[Customer ID]])</f>
        <v>0.2</v>
      </c>
    </row>
    <row r="1043" spans="1:25" x14ac:dyDescent="0.3">
      <c r="A1043" s="1">
        <v>1042</v>
      </c>
      <c r="B1043" t="s">
        <v>6696</v>
      </c>
      <c r="C1043" s="7">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4" t="str">
        <f>VLOOKUP(OrdersTable[[#This Row],[Region]],PeopleTable[#All],2,FALSE)</f>
        <v>Chuck Magee</v>
      </c>
      <c r="W1043" s="4" t="str">
        <f>IFERROR(VLOOKUP(OrdersTable[[#This Row],[Order ID]],ReturnsTable[#All],2,FALSE),"No")</f>
        <v>No</v>
      </c>
      <c r="X1043" s="4">
        <f>1/COUNTIF(OrdersTable[Order ID],OrdersTable[[#This Row],[Order ID]])</f>
        <v>0.5</v>
      </c>
      <c r="Y1043" s="4">
        <f>1/COUNTIF(OrdersTable[Customer ID],OrdersTable[[#This Row],[Customer ID]])</f>
        <v>0.2</v>
      </c>
    </row>
    <row r="1044" spans="1:25" x14ac:dyDescent="0.3">
      <c r="A1044" s="1">
        <v>1043</v>
      </c>
      <c r="B1044" t="s">
        <v>6696</v>
      </c>
      <c r="C1044" s="7">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4" t="str">
        <f>VLOOKUP(OrdersTable[[#This Row],[Region]],PeopleTable[#All],2,FALSE)</f>
        <v>Chuck Magee</v>
      </c>
      <c r="W1044" s="4" t="str">
        <f>IFERROR(VLOOKUP(OrdersTable[[#This Row],[Order ID]],ReturnsTable[#All],2,FALSE),"No")</f>
        <v>No</v>
      </c>
      <c r="X1044" s="4">
        <f>1/COUNTIF(OrdersTable[Order ID],OrdersTable[[#This Row],[Order ID]])</f>
        <v>0.5</v>
      </c>
      <c r="Y1044" s="4">
        <f>1/COUNTIF(OrdersTable[Customer ID],OrdersTable[[#This Row],[Customer ID]])</f>
        <v>0.2</v>
      </c>
    </row>
    <row r="1045" spans="1:25" x14ac:dyDescent="0.3">
      <c r="A1045" s="1">
        <v>1044</v>
      </c>
      <c r="B1045" t="s">
        <v>6697</v>
      </c>
      <c r="C1045" s="7">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4" t="str">
        <f>VLOOKUP(OrdersTable[[#This Row],[Region]],PeopleTable[#All],2,FALSE)</f>
        <v>Kelly Williams</v>
      </c>
      <c r="W1045" s="4" t="str">
        <f>IFERROR(VLOOKUP(OrdersTable[[#This Row],[Order ID]],ReturnsTable[#All],2,FALSE),"No")</f>
        <v>No</v>
      </c>
      <c r="X1045" s="4">
        <f>1/COUNTIF(OrdersTable[Order ID],OrdersTable[[#This Row],[Order ID]])</f>
        <v>0.5</v>
      </c>
      <c r="Y1045" s="4">
        <f>1/COUNTIF(OrdersTable[Customer ID],OrdersTable[[#This Row],[Customer ID]])</f>
        <v>3.8461538461538464E-2</v>
      </c>
    </row>
    <row r="1046" spans="1:25" x14ac:dyDescent="0.3">
      <c r="A1046" s="1">
        <v>1045</v>
      </c>
      <c r="B1046" t="s">
        <v>6697</v>
      </c>
      <c r="C1046" s="7">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4" t="str">
        <f>VLOOKUP(OrdersTable[[#This Row],[Region]],PeopleTable[#All],2,FALSE)</f>
        <v>Kelly Williams</v>
      </c>
      <c r="W1046" s="4" t="str">
        <f>IFERROR(VLOOKUP(OrdersTable[[#This Row],[Order ID]],ReturnsTable[#All],2,FALSE),"No")</f>
        <v>No</v>
      </c>
      <c r="X1046" s="4">
        <f>1/COUNTIF(OrdersTable[Order ID],OrdersTable[[#This Row],[Order ID]])</f>
        <v>0.5</v>
      </c>
      <c r="Y1046" s="4">
        <f>1/COUNTIF(OrdersTable[Customer ID],OrdersTable[[#This Row],[Customer ID]])</f>
        <v>3.8461538461538464E-2</v>
      </c>
    </row>
    <row r="1047" spans="1:25" x14ac:dyDescent="0.3">
      <c r="A1047" s="1">
        <v>1046</v>
      </c>
      <c r="B1047" t="s">
        <v>6698</v>
      </c>
      <c r="C1047" s="7">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4" t="str">
        <f>VLOOKUP(OrdersTable[[#This Row],[Region]],PeopleTable[#All],2,FALSE)</f>
        <v>Kelly Williams</v>
      </c>
      <c r="W1047" s="4" t="str">
        <f>IFERROR(VLOOKUP(OrdersTable[[#This Row],[Order ID]],ReturnsTable[#All],2,FALSE),"No")</f>
        <v>No</v>
      </c>
      <c r="X1047" s="4">
        <f>1/COUNTIF(OrdersTable[Order ID],OrdersTable[[#This Row],[Order ID]])</f>
        <v>1</v>
      </c>
      <c r="Y1047" s="4">
        <f>1/COUNTIF(OrdersTable[Customer ID],OrdersTable[[#This Row],[Customer ID]])</f>
        <v>5.2631578947368418E-2</v>
      </c>
    </row>
    <row r="1048" spans="1:25" x14ac:dyDescent="0.3">
      <c r="A1048" s="1">
        <v>1047</v>
      </c>
      <c r="B1048" t="s">
        <v>6699</v>
      </c>
      <c r="C1048" s="7">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4" t="str">
        <f>VLOOKUP(OrdersTable[[#This Row],[Region]],PeopleTable[#All],2,FALSE)</f>
        <v>Cassandra Brandow</v>
      </c>
      <c r="W1048" s="4" t="str">
        <f>IFERROR(VLOOKUP(OrdersTable[[#This Row],[Order ID]],ReturnsTable[#All],2,FALSE),"No")</f>
        <v>No</v>
      </c>
      <c r="X1048" s="4">
        <f>1/COUNTIF(OrdersTable[Order ID],OrdersTable[[#This Row],[Order ID]])</f>
        <v>0.5</v>
      </c>
      <c r="Y1048" s="4">
        <f>1/COUNTIF(OrdersTable[Customer ID],OrdersTable[[#This Row],[Customer ID]])</f>
        <v>3.2258064516129031E-2</v>
      </c>
    </row>
    <row r="1049" spans="1:25" x14ac:dyDescent="0.3">
      <c r="A1049" s="1">
        <v>1048</v>
      </c>
      <c r="B1049" t="s">
        <v>6699</v>
      </c>
      <c r="C1049" s="7">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4" t="str">
        <f>VLOOKUP(OrdersTable[[#This Row],[Region]],PeopleTable[#All],2,FALSE)</f>
        <v>Cassandra Brandow</v>
      </c>
      <c r="W1049" s="4" t="str">
        <f>IFERROR(VLOOKUP(OrdersTable[[#This Row],[Order ID]],ReturnsTable[#All],2,FALSE),"No")</f>
        <v>No</v>
      </c>
      <c r="X1049" s="4">
        <f>1/COUNTIF(OrdersTable[Order ID],OrdersTable[[#This Row],[Order ID]])</f>
        <v>0.5</v>
      </c>
      <c r="Y1049" s="4">
        <f>1/COUNTIF(OrdersTable[Customer ID],OrdersTable[[#This Row],[Customer ID]])</f>
        <v>3.2258064516129031E-2</v>
      </c>
    </row>
    <row r="1050" spans="1:25" x14ac:dyDescent="0.3">
      <c r="A1050" s="1">
        <v>1049</v>
      </c>
      <c r="B1050" t="s">
        <v>6700</v>
      </c>
      <c r="C1050" s="7">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4" t="str">
        <f>VLOOKUP(OrdersTable[[#This Row],[Region]],PeopleTable[#All],2,FALSE)</f>
        <v>Anna Andreadi</v>
      </c>
      <c r="W1050" s="4" t="str">
        <f>IFERROR(VLOOKUP(OrdersTable[[#This Row],[Order ID]],ReturnsTable[#All],2,FALSE),"No")</f>
        <v>No</v>
      </c>
      <c r="X1050" s="4">
        <f>1/COUNTIF(OrdersTable[Order ID],OrdersTable[[#This Row],[Order ID]])</f>
        <v>0.5</v>
      </c>
      <c r="Y1050" s="4">
        <f>1/COUNTIF(OrdersTable[Customer ID],OrdersTable[[#This Row],[Customer ID]])</f>
        <v>4.3478260869565216E-2</v>
      </c>
    </row>
    <row r="1051" spans="1:25" x14ac:dyDescent="0.3">
      <c r="A1051" s="1">
        <v>1050</v>
      </c>
      <c r="B1051" t="s">
        <v>6700</v>
      </c>
      <c r="C1051" s="7">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4" t="str">
        <f>VLOOKUP(OrdersTable[[#This Row],[Region]],PeopleTable[#All],2,FALSE)</f>
        <v>Anna Andreadi</v>
      </c>
      <c r="W1051" s="4" t="str">
        <f>IFERROR(VLOOKUP(OrdersTable[[#This Row],[Order ID]],ReturnsTable[#All],2,FALSE),"No")</f>
        <v>No</v>
      </c>
      <c r="X1051" s="4">
        <f>1/COUNTIF(OrdersTable[Order ID],OrdersTable[[#This Row],[Order ID]])</f>
        <v>0.5</v>
      </c>
      <c r="Y1051" s="4">
        <f>1/COUNTIF(OrdersTable[Customer ID],OrdersTable[[#This Row],[Customer ID]])</f>
        <v>4.3478260869565216E-2</v>
      </c>
    </row>
    <row r="1052" spans="1:25" x14ac:dyDescent="0.3">
      <c r="A1052" s="1">
        <v>1051</v>
      </c>
      <c r="B1052" t="s">
        <v>6701</v>
      </c>
      <c r="C1052" s="7">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4" t="str">
        <f>VLOOKUP(OrdersTable[[#This Row],[Region]],PeopleTable[#All],2,FALSE)</f>
        <v>Chuck Magee</v>
      </c>
      <c r="W1052" s="4" t="str">
        <f>IFERROR(VLOOKUP(OrdersTable[[#This Row],[Order ID]],ReturnsTable[#All],2,FALSE),"No")</f>
        <v>No</v>
      </c>
      <c r="X1052" s="4">
        <f>1/COUNTIF(OrdersTable[Order ID],OrdersTable[[#This Row],[Order ID]])</f>
        <v>0.33333333333333331</v>
      </c>
      <c r="Y1052" s="4">
        <f>1/COUNTIF(OrdersTable[Customer ID],OrdersTable[[#This Row],[Customer ID]])</f>
        <v>0.125</v>
      </c>
    </row>
    <row r="1053" spans="1:25" x14ac:dyDescent="0.3">
      <c r="A1053" s="1">
        <v>1052</v>
      </c>
      <c r="B1053" t="s">
        <v>6701</v>
      </c>
      <c r="C1053" s="7">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4" t="str">
        <f>VLOOKUP(OrdersTable[[#This Row],[Region]],PeopleTable[#All],2,FALSE)</f>
        <v>Chuck Magee</v>
      </c>
      <c r="W1053" s="4" t="str">
        <f>IFERROR(VLOOKUP(OrdersTable[[#This Row],[Order ID]],ReturnsTable[#All],2,FALSE),"No")</f>
        <v>No</v>
      </c>
      <c r="X1053" s="4">
        <f>1/COUNTIF(OrdersTable[Order ID],OrdersTable[[#This Row],[Order ID]])</f>
        <v>0.33333333333333331</v>
      </c>
      <c r="Y1053" s="4">
        <f>1/COUNTIF(OrdersTable[Customer ID],OrdersTable[[#This Row],[Customer ID]])</f>
        <v>0.125</v>
      </c>
    </row>
    <row r="1054" spans="1:25" x14ac:dyDescent="0.3">
      <c r="A1054" s="1">
        <v>1053</v>
      </c>
      <c r="B1054" t="s">
        <v>6701</v>
      </c>
      <c r="C1054" s="7">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4" t="str">
        <f>VLOOKUP(OrdersTable[[#This Row],[Region]],PeopleTable[#All],2,FALSE)</f>
        <v>Chuck Magee</v>
      </c>
      <c r="W1054" s="4" t="str">
        <f>IFERROR(VLOOKUP(OrdersTable[[#This Row],[Order ID]],ReturnsTable[#All],2,FALSE),"No")</f>
        <v>No</v>
      </c>
      <c r="X1054" s="4">
        <f>1/COUNTIF(OrdersTable[Order ID],OrdersTable[[#This Row],[Order ID]])</f>
        <v>0.33333333333333331</v>
      </c>
      <c r="Y1054" s="4">
        <f>1/COUNTIF(OrdersTable[Customer ID],OrdersTable[[#This Row],[Customer ID]])</f>
        <v>0.125</v>
      </c>
    </row>
    <row r="1055" spans="1:25" x14ac:dyDescent="0.3">
      <c r="A1055" s="1">
        <v>1054</v>
      </c>
      <c r="B1055" t="s">
        <v>6702</v>
      </c>
      <c r="C1055" s="7">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4" t="str">
        <f>VLOOKUP(OrdersTable[[#This Row],[Region]],PeopleTable[#All],2,FALSE)</f>
        <v>Chuck Magee</v>
      </c>
      <c r="W1055" s="4" t="str">
        <f>IFERROR(VLOOKUP(OrdersTable[[#This Row],[Order ID]],ReturnsTable[#All],2,FALSE),"No")</f>
        <v>No</v>
      </c>
      <c r="X1055" s="4">
        <f>1/COUNTIF(OrdersTable[Order ID],OrdersTable[[#This Row],[Order ID]])</f>
        <v>0.25</v>
      </c>
      <c r="Y1055" s="4">
        <f>1/COUNTIF(OrdersTable[Customer ID],OrdersTable[[#This Row],[Customer ID]])</f>
        <v>8.3333333333333329E-2</v>
      </c>
    </row>
    <row r="1056" spans="1:25" x14ac:dyDescent="0.3">
      <c r="A1056" s="1">
        <v>1055</v>
      </c>
      <c r="B1056" t="s">
        <v>6702</v>
      </c>
      <c r="C1056" s="7">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4" t="str">
        <f>VLOOKUP(OrdersTable[[#This Row],[Region]],PeopleTable[#All],2,FALSE)</f>
        <v>Chuck Magee</v>
      </c>
      <c r="W1056" s="4" t="str">
        <f>IFERROR(VLOOKUP(OrdersTable[[#This Row],[Order ID]],ReturnsTable[#All],2,FALSE),"No")</f>
        <v>No</v>
      </c>
      <c r="X1056" s="4">
        <f>1/COUNTIF(OrdersTable[Order ID],OrdersTable[[#This Row],[Order ID]])</f>
        <v>0.25</v>
      </c>
      <c r="Y1056" s="4">
        <f>1/COUNTIF(OrdersTable[Customer ID],OrdersTable[[#This Row],[Customer ID]])</f>
        <v>8.3333333333333329E-2</v>
      </c>
    </row>
    <row r="1057" spans="1:25" x14ac:dyDescent="0.3">
      <c r="A1057" s="1">
        <v>1056</v>
      </c>
      <c r="B1057" t="s">
        <v>6702</v>
      </c>
      <c r="C1057" s="7">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4" t="str">
        <f>VLOOKUP(OrdersTable[[#This Row],[Region]],PeopleTable[#All],2,FALSE)</f>
        <v>Chuck Magee</v>
      </c>
      <c r="W1057" s="4" t="str">
        <f>IFERROR(VLOOKUP(OrdersTable[[#This Row],[Order ID]],ReturnsTable[#All],2,FALSE),"No")</f>
        <v>No</v>
      </c>
      <c r="X1057" s="4">
        <f>1/COUNTIF(OrdersTable[Order ID],OrdersTable[[#This Row],[Order ID]])</f>
        <v>0.25</v>
      </c>
      <c r="Y1057" s="4">
        <f>1/COUNTIF(OrdersTable[Customer ID],OrdersTable[[#This Row],[Customer ID]])</f>
        <v>8.3333333333333329E-2</v>
      </c>
    </row>
    <row r="1058" spans="1:25" x14ac:dyDescent="0.3">
      <c r="A1058" s="1">
        <v>1057</v>
      </c>
      <c r="B1058" t="s">
        <v>6702</v>
      </c>
      <c r="C1058" s="7">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4" t="str">
        <f>VLOOKUP(OrdersTable[[#This Row],[Region]],PeopleTable[#All],2,FALSE)</f>
        <v>Chuck Magee</v>
      </c>
      <c r="W1058" s="4" t="str">
        <f>IFERROR(VLOOKUP(OrdersTable[[#This Row],[Order ID]],ReturnsTable[#All],2,FALSE),"No")</f>
        <v>No</v>
      </c>
      <c r="X1058" s="4">
        <f>1/COUNTIF(OrdersTable[Order ID],OrdersTable[[#This Row],[Order ID]])</f>
        <v>0.25</v>
      </c>
      <c r="Y1058" s="4">
        <f>1/COUNTIF(OrdersTable[Customer ID],OrdersTable[[#This Row],[Customer ID]])</f>
        <v>8.3333333333333329E-2</v>
      </c>
    </row>
    <row r="1059" spans="1:25" x14ac:dyDescent="0.3">
      <c r="A1059" s="1">
        <v>1058</v>
      </c>
      <c r="B1059" t="s">
        <v>6703</v>
      </c>
      <c r="C1059" s="7">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4" t="str">
        <f>VLOOKUP(OrdersTable[[#This Row],[Region]],PeopleTable[#All],2,FALSE)</f>
        <v>Anna Andreadi</v>
      </c>
      <c r="W1059" s="4" t="str">
        <f>IFERROR(VLOOKUP(OrdersTable[[#This Row],[Order ID]],ReturnsTable[#All],2,FALSE),"No")</f>
        <v>No</v>
      </c>
      <c r="X1059" s="4">
        <f>1/COUNTIF(OrdersTable[Order ID],OrdersTable[[#This Row],[Order ID]])</f>
        <v>0.5</v>
      </c>
      <c r="Y1059" s="4">
        <f>1/COUNTIF(OrdersTable[Customer ID],OrdersTable[[#This Row],[Customer ID]])</f>
        <v>5.5555555555555552E-2</v>
      </c>
    </row>
    <row r="1060" spans="1:25" x14ac:dyDescent="0.3">
      <c r="A1060" s="1">
        <v>1059</v>
      </c>
      <c r="B1060" t="s">
        <v>6703</v>
      </c>
      <c r="C1060" s="7">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4" t="str">
        <f>VLOOKUP(OrdersTable[[#This Row],[Region]],PeopleTable[#All],2,FALSE)</f>
        <v>Anna Andreadi</v>
      </c>
      <c r="W1060" s="4" t="str">
        <f>IFERROR(VLOOKUP(OrdersTable[[#This Row],[Order ID]],ReturnsTable[#All],2,FALSE),"No")</f>
        <v>No</v>
      </c>
      <c r="X1060" s="4">
        <f>1/COUNTIF(OrdersTable[Order ID],OrdersTable[[#This Row],[Order ID]])</f>
        <v>0.5</v>
      </c>
      <c r="Y1060" s="4">
        <f>1/COUNTIF(OrdersTable[Customer ID],OrdersTable[[#This Row],[Customer ID]])</f>
        <v>5.5555555555555552E-2</v>
      </c>
    </row>
    <row r="1061" spans="1:25" x14ac:dyDescent="0.3">
      <c r="A1061" s="1">
        <v>1060</v>
      </c>
      <c r="B1061" t="s">
        <v>6704</v>
      </c>
      <c r="C1061" s="7">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4" t="str">
        <f>VLOOKUP(OrdersTable[[#This Row],[Region]],PeopleTable[#All],2,FALSE)</f>
        <v>Chuck Magee</v>
      </c>
      <c r="W1061" s="4" t="str">
        <f>IFERROR(VLOOKUP(OrdersTable[[#This Row],[Order ID]],ReturnsTable[#All],2,FALSE),"No")</f>
        <v>No</v>
      </c>
      <c r="X1061" s="4">
        <f>1/COUNTIF(OrdersTable[Order ID],OrdersTable[[#This Row],[Order ID]])</f>
        <v>1</v>
      </c>
      <c r="Y1061" s="4">
        <f>1/COUNTIF(OrdersTable[Customer ID],OrdersTable[[#This Row],[Customer ID]])</f>
        <v>7.1428571428571425E-2</v>
      </c>
    </row>
    <row r="1062" spans="1:25" x14ac:dyDescent="0.3">
      <c r="A1062" s="1">
        <v>1061</v>
      </c>
      <c r="B1062" t="s">
        <v>6705</v>
      </c>
      <c r="C1062" s="7">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4" t="str">
        <f>VLOOKUP(OrdersTable[[#This Row],[Region]],PeopleTable[#All],2,FALSE)</f>
        <v>Kelly Williams</v>
      </c>
      <c r="W1062" s="4" t="str">
        <f>IFERROR(VLOOKUP(OrdersTable[[#This Row],[Order ID]],ReturnsTable[#All],2,FALSE),"No")</f>
        <v>No</v>
      </c>
      <c r="X1062" s="4">
        <f>1/COUNTIF(OrdersTable[Order ID],OrdersTable[[#This Row],[Order ID]])</f>
        <v>1</v>
      </c>
      <c r="Y1062" s="4">
        <f>1/COUNTIF(OrdersTable[Customer ID],OrdersTable[[#This Row],[Customer ID]])</f>
        <v>0.16666666666666666</v>
      </c>
    </row>
    <row r="1063" spans="1:25" x14ac:dyDescent="0.3">
      <c r="A1063" s="1">
        <v>1062</v>
      </c>
      <c r="B1063" t="s">
        <v>6706</v>
      </c>
      <c r="C1063" s="7">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4" t="str">
        <f>VLOOKUP(OrdersTable[[#This Row],[Region]],PeopleTable[#All],2,FALSE)</f>
        <v>Chuck Magee</v>
      </c>
      <c r="W1063" s="4" t="str">
        <f>IFERROR(VLOOKUP(OrdersTable[[#This Row],[Order ID]],ReturnsTable[#All],2,FALSE),"No")</f>
        <v>No</v>
      </c>
      <c r="X1063" s="4">
        <f>1/COUNTIF(OrdersTable[Order ID],OrdersTable[[#This Row],[Order ID]])</f>
        <v>0.16666666666666666</v>
      </c>
      <c r="Y1063" s="4">
        <f>1/COUNTIF(OrdersTable[Customer ID],OrdersTable[[#This Row],[Customer ID]])</f>
        <v>5.8823529411764705E-2</v>
      </c>
    </row>
    <row r="1064" spans="1:25" x14ac:dyDescent="0.3">
      <c r="A1064" s="1">
        <v>1063</v>
      </c>
      <c r="B1064" t="s">
        <v>6706</v>
      </c>
      <c r="C1064" s="7">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4" t="str">
        <f>VLOOKUP(OrdersTable[[#This Row],[Region]],PeopleTable[#All],2,FALSE)</f>
        <v>Chuck Magee</v>
      </c>
      <c r="W1064" s="4" t="str">
        <f>IFERROR(VLOOKUP(OrdersTable[[#This Row],[Order ID]],ReturnsTable[#All],2,FALSE),"No")</f>
        <v>No</v>
      </c>
      <c r="X1064" s="4">
        <f>1/COUNTIF(OrdersTable[Order ID],OrdersTable[[#This Row],[Order ID]])</f>
        <v>0.16666666666666666</v>
      </c>
      <c r="Y1064" s="4">
        <f>1/COUNTIF(OrdersTable[Customer ID],OrdersTable[[#This Row],[Customer ID]])</f>
        <v>5.8823529411764705E-2</v>
      </c>
    </row>
    <row r="1065" spans="1:25" x14ac:dyDescent="0.3">
      <c r="A1065" s="1">
        <v>1064</v>
      </c>
      <c r="B1065" t="s">
        <v>6706</v>
      </c>
      <c r="C1065" s="7">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4" t="str">
        <f>VLOOKUP(OrdersTable[[#This Row],[Region]],PeopleTable[#All],2,FALSE)</f>
        <v>Chuck Magee</v>
      </c>
      <c r="W1065" s="4" t="str">
        <f>IFERROR(VLOOKUP(OrdersTable[[#This Row],[Order ID]],ReturnsTable[#All],2,FALSE),"No")</f>
        <v>No</v>
      </c>
      <c r="X1065" s="4">
        <f>1/COUNTIF(OrdersTable[Order ID],OrdersTable[[#This Row],[Order ID]])</f>
        <v>0.16666666666666666</v>
      </c>
      <c r="Y1065" s="4">
        <f>1/COUNTIF(OrdersTable[Customer ID],OrdersTable[[#This Row],[Customer ID]])</f>
        <v>5.8823529411764705E-2</v>
      </c>
    </row>
    <row r="1066" spans="1:25" x14ac:dyDescent="0.3">
      <c r="A1066" s="1">
        <v>1065</v>
      </c>
      <c r="B1066" t="s">
        <v>6706</v>
      </c>
      <c r="C1066" s="7">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4" t="str">
        <f>VLOOKUP(OrdersTable[[#This Row],[Region]],PeopleTable[#All],2,FALSE)</f>
        <v>Chuck Magee</v>
      </c>
      <c r="W1066" s="4" t="str">
        <f>IFERROR(VLOOKUP(OrdersTable[[#This Row],[Order ID]],ReturnsTable[#All],2,FALSE),"No")</f>
        <v>No</v>
      </c>
      <c r="X1066" s="4">
        <f>1/COUNTIF(OrdersTable[Order ID],OrdersTable[[#This Row],[Order ID]])</f>
        <v>0.16666666666666666</v>
      </c>
      <c r="Y1066" s="4">
        <f>1/COUNTIF(OrdersTable[Customer ID],OrdersTable[[#This Row],[Customer ID]])</f>
        <v>5.8823529411764705E-2</v>
      </c>
    </row>
    <row r="1067" spans="1:25" x14ac:dyDescent="0.3">
      <c r="A1067" s="1">
        <v>1066</v>
      </c>
      <c r="B1067" t="s">
        <v>6706</v>
      </c>
      <c r="C1067" s="7">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4" t="str">
        <f>VLOOKUP(OrdersTable[[#This Row],[Region]],PeopleTable[#All],2,FALSE)</f>
        <v>Chuck Magee</v>
      </c>
      <c r="W1067" s="4" t="str">
        <f>IFERROR(VLOOKUP(OrdersTable[[#This Row],[Order ID]],ReturnsTable[#All],2,FALSE),"No")</f>
        <v>No</v>
      </c>
      <c r="X1067" s="4">
        <f>1/COUNTIF(OrdersTable[Order ID],OrdersTable[[#This Row],[Order ID]])</f>
        <v>0.16666666666666666</v>
      </c>
      <c r="Y1067" s="4">
        <f>1/COUNTIF(OrdersTable[Customer ID],OrdersTable[[#This Row],[Customer ID]])</f>
        <v>5.8823529411764705E-2</v>
      </c>
    </row>
    <row r="1068" spans="1:25" x14ac:dyDescent="0.3">
      <c r="A1068" s="1">
        <v>1067</v>
      </c>
      <c r="B1068" t="s">
        <v>6706</v>
      </c>
      <c r="C1068" s="7">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4" t="str">
        <f>VLOOKUP(OrdersTable[[#This Row],[Region]],PeopleTable[#All],2,FALSE)</f>
        <v>Chuck Magee</v>
      </c>
      <c r="W1068" s="4" t="str">
        <f>IFERROR(VLOOKUP(OrdersTable[[#This Row],[Order ID]],ReturnsTable[#All],2,FALSE),"No")</f>
        <v>No</v>
      </c>
      <c r="X1068" s="4">
        <f>1/COUNTIF(OrdersTable[Order ID],OrdersTable[[#This Row],[Order ID]])</f>
        <v>0.16666666666666666</v>
      </c>
      <c r="Y1068" s="4">
        <f>1/COUNTIF(OrdersTable[Customer ID],OrdersTable[[#This Row],[Customer ID]])</f>
        <v>5.8823529411764705E-2</v>
      </c>
    </row>
    <row r="1069" spans="1:25" x14ac:dyDescent="0.3">
      <c r="A1069" s="1">
        <v>1068</v>
      </c>
      <c r="B1069" t="s">
        <v>6707</v>
      </c>
      <c r="C1069" s="7">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4" t="str">
        <f>VLOOKUP(OrdersTable[[#This Row],[Region]],PeopleTable[#All],2,FALSE)</f>
        <v>Anna Andreadi</v>
      </c>
      <c r="W1069" s="4" t="str">
        <f>IFERROR(VLOOKUP(OrdersTable[[#This Row],[Order ID]],ReturnsTable[#All],2,FALSE),"No")</f>
        <v>No</v>
      </c>
      <c r="X1069" s="4">
        <f>1/COUNTIF(OrdersTable[Order ID],OrdersTable[[#This Row],[Order ID]])</f>
        <v>1</v>
      </c>
      <c r="Y1069" s="4">
        <f>1/COUNTIF(OrdersTable[Customer ID],OrdersTable[[#This Row],[Customer ID]])</f>
        <v>0.125</v>
      </c>
    </row>
    <row r="1070" spans="1:25" x14ac:dyDescent="0.3">
      <c r="A1070" s="1">
        <v>1069</v>
      </c>
      <c r="B1070" t="s">
        <v>6708</v>
      </c>
      <c r="C1070" s="7">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4" t="str">
        <f>VLOOKUP(OrdersTable[[#This Row],[Region]],PeopleTable[#All],2,FALSE)</f>
        <v>Kelly Williams</v>
      </c>
      <c r="W1070" s="4" t="str">
        <f>IFERROR(VLOOKUP(OrdersTable[[#This Row],[Order ID]],ReturnsTable[#All],2,FALSE),"No")</f>
        <v>No</v>
      </c>
      <c r="X1070" s="4">
        <f>1/COUNTIF(OrdersTable[Order ID],OrdersTable[[#This Row],[Order ID]])</f>
        <v>1</v>
      </c>
      <c r="Y1070" s="4">
        <f>1/COUNTIF(OrdersTable[Customer ID],OrdersTable[[#This Row],[Customer ID]])</f>
        <v>0.14285714285714285</v>
      </c>
    </row>
    <row r="1071" spans="1:25" x14ac:dyDescent="0.3">
      <c r="A1071" s="1">
        <v>1070</v>
      </c>
      <c r="B1071" t="s">
        <v>6709</v>
      </c>
      <c r="C1071" s="7">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4" t="str">
        <f>VLOOKUP(OrdersTable[[#This Row],[Region]],PeopleTable[#All],2,FALSE)</f>
        <v>Chuck Magee</v>
      </c>
      <c r="W1071" s="4" t="str">
        <f>IFERROR(VLOOKUP(OrdersTable[[#This Row],[Order ID]],ReturnsTable[#All],2,FALSE),"No")</f>
        <v>No</v>
      </c>
      <c r="X1071" s="4">
        <f>1/COUNTIF(OrdersTable[Order ID],OrdersTable[[#This Row],[Order ID]])</f>
        <v>1</v>
      </c>
      <c r="Y1071" s="4">
        <f>1/COUNTIF(OrdersTable[Customer ID],OrdersTable[[#This Row],[Customer ID]])</f>
        <v>5.5555555555555552E-2</v>
      </c>
    </row>
    <row r="1072" spans="1:25" x14ac:dyDescent="0.3">
      <c r="A1072" s="1">
        <v>1071</v>
      </c>
      <c r="B1072" t="s">
        <v>6710</v>
      </c>
      <c r="C1072" s="7">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4" t="str">
        <f>VLOOKUP(OrdersTable[[#This Row],[Region]],PeopleTable[#All],2,FALSE)</f>
        <v>Anna Andreadi</v>
      </c>
      <c r="W1072" s="4" t="str">
        <f>IFERROR(VLOOKUP(OrdersTable[[#This Row],[Order ID]],ReturnsTable[#All],2,FALSE),"No")</f>
        <v>No</v>
      </c>
      <c r="X1072" s="4">
        <f>1/COUNTIF(OrdersTable[Order ID],OrdersTable[[#This Row],[Order ID]])</f>
        <v>1</v>
      </c>
      <c r="Y1072" s="4">
        <f>1/COUNTIF(OrdersTable[Customer ID],OrdersTable[[#This Row],[Customer ID]])</f>
        <v>6.6666666666666666E-2</v>
      </c>
    </row>
    <row r="1073" spans="1:25" x14ac:dyDescent="0.3">
      <c r="A1073" s="1">
        <v>1072</v>
      </c>
      <c r="B1073" t="s">
        <v>6081</v>
      </c>
      <c r="C1073" s="7">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4" t="str">
        <f>VLOOKUP(OrdersTable[[#This Row],[Region]],PeopleTable[#All],2,FALSE)</f>
        <v>Anna Andreadi</v>
      </c>
      <c r="W1073" s="4" t="str">
        <f>IFERROR(VLOOKUP(OrdersTable[[#This Row],[Order ID]],ReturnsTable[#All],2,FALSE),"No")</f>
        <v>Yes</v>
      </c>
      <c r="X1073" s="4">
        <f>1/COUNTIF(OrdersTable[Order ID],OrdersTable[[#This Row],[Order ID]])</f>
        <v>1</v>
      </c>
      <c r="Y1073" s="4">
        <f>1/COUNTIF(OrdersTable[Customer ID],OrdersTable[[#This Row],[Customer ID]])</f>
        <v>9.0909090909090912E-2</v>
      </c>
    </row>
    <row r="1074" spans="1:25" x14ac:dyDescent="0.3">
      <c r="A1074" s="1">
        <v>1073</v>
      </c>
      <c r="B1074" t="s">
        <v>6711</v>
      </c>
      <c r="C1074" s="7">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4" t="str">
        <f>VLOOKUP(OrdersTable[[#This Row],[Region]],PeopleTable[#All],2,FALSE)</f>
        <v>Chuck Magee</v>
      </c>
      <c r="W1074" s="4" t="str">
        <f>IFERROR(VLOOKUP(OrdersTable[[#This Row],[Order ID]],ReturnsTable[#All],2,FALSE),"No")</f>
        <v>No</v>
      </c>
      <c r="X1074" s="4">
        <f>1/COUNTIF(OrdersTable[Order ID],OrdersTable[[#This Row],[Order ID]])</f>
        <v>1</v>
      </c>
      <c r="Y1074" s="4">
        <f>1/COUNTIF(OrdersTable[Customer ID],OrdersTable[[#This Row],[Customer ID]])</f>
        <v>6.6666666666666666E-2</v>
      </c>
    </row>
    <row r="1075" spans="1:25" x14ac:dyDescent="0.3">
      <c r="A1075" s="1">
        <v>1074</v>
      </c>
      <c r="B1075" t="s">
        <v>6712</v>
      </c>
      <c r="C1075" s="7">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4" t="str">
        <f>VLOOKUP(OrdersTable[[#This Row],[Region]],PeopleTable[#All],2,FALSE)</f>
        <v>Anna Andreadi</v>
      </c>
      <c r="W1075" s="4" t="str">
        <f>IFERROR(VLOOKUP(OrdersTable[[#This Row],[Order ID]],ReturnsTable[#All],2,FALSE),"No")</f>
        <v>No</v>
      </c>
      <c r="X1075" s="4">
        <f>1/COUNTIF(OrdersTable[Order ID],OrdersTable[[#This Row],[Order ID]])</f>
        <v>0.33333333333333331</v>
      </c>
      <c r="Y1075" s="4">
        <f>1/COUNTIF(OrdersTable[Customer ID],OrdersTable[[#This Row],[Customer ID]])</f>
        <v>6.6666666666666666E-2</v>
      </c>
    </row>
    <row r="1076" spans="1:25" x14ac:dyDescent="0.3">
      <c r="A1076" s="1">
        <v>1075</v>
      </c>
      <c r="B1076" t="s">
        <v>6712</v>
      </c>
      <c r="C1076" s="7">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4" t="str">
        <f>VLOOKUP(OrdersTable[[#This Row],[Region]],PeopleTable[#All],2,FALSE)</f>
        <v>Anna Andreadi</v>
      </c>
      <c r="W1076" s="4" t="str">
        <f>IFERROR(VLOOKUP(OrdersTable[[#This Row],[Order ID]],ReturnsTable[#All],2,FALSE),"No")</f>
        <v>No</v>
      </c>
      <c r="X1076" s="4">
        <f>1/COUNTIF(OrdersTable[Order ID],OrdersTable[[#This Row],[Order ID]])</f>
        <v>0.33333333333333331</v>
      </c>
      <c r="Y1076" s="4">
        <f>1/COUNTIF(OrdersTable[Customer ID],OrdersTable[[#This Row],[Customer ID]])</f>
        <v>6.6666666666666666E-2</v>
      </c>
    </row>
    <row r="1077" spans="1:25" x14ac:dyDescent="0.3">
      <c r="A1077" s="1">
        <v>1076</v>
      </c>
      <c r="B1077" t="s">
        <v>6712</v>
      </c>
      <c r="C1077" s="7">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4" t="str">
        <f>VLOOKUP(OrdersTable[[#This Row],[Region]],PeopleTable[#All],2,FALSE)</f>
        <v>Anna Andreadi</v>
      </c>
      <c r="W1077" s="4" t="str">
        <f>IFERROR(VLOOKUP(OrdersTable[[#This Row],[Order ID]],ReturnsTable[#All],2,FALSE),"No")</f>
        <v>No</v>
      </c>
      <c r="X1077" s="4">
        <f>1/COUNTIF(OrdersTable[Order ID],OrdersTable[[#This Row],[Order ID]])</f>
        <v>0.33333333333333331</v>
      </c>
      <c r="Y1077" s="4">
        <f>1/COUNTIF(OrdersTable[Customer ID],OrdersTable[[#This Row],[Customer ID]])</f>
        <v>6.6666666666666666E-2</v>
      </c>
    </row>
    <row r="1078" spans="1:25" x14ac:dyDescent="0.3">
      <c r="A1078" s="1">
        <v>1077</v>
      </c>
      <c r="B1078" t="s">
        <v>6713</v>
      </c>
      <c r="C1078" s="7">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4" t="str">
        <f>VLOOKUP(OrdersTable[[#This Row],[Region]],PeopleTable[#All],2,FALSE)</f>
        <v>Kelly Williams</v>
      </c>
      <c r="W1078" s="4" t="str">
        <f>IFERROR(VLOOKUP(OrdersTable[[#This Row],[Order ID]],ReturnsTable[#All],2,FALSE),"No")</f>
        <v>No</v>
      </c>
      <c r="X1078" s="4">
        <f>1/COUNTIF(OrdersTable[Order ID],OrdersTable[[#This Row],[Order ID]])</f>
        <v>1</v>
      </c>
      <c r="Y1078" s="4">
        <f>1/COUNTIF(OrdersTable[Customer ID],OrdersTable[[#This Row],[Customer ID]])</f>
        <v>7.6923076923076927E-2</v>
      </c>
    </row>
    <row r="1079" spans="1:25" x14ac:dyDescent="0.3">
      <c r="A1079" s="1">
        <v>1078</v>
      </c>
      <c r="B1079" t="s">
        <v>6714</v>
      </c>
      <c r="C1079" s="7">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4" t="str">
        <f>VLOOKUP(OrdersTable[[#This Row],[Region]],PeopleTable[#All],2,FALSE)</f>
        <v>Anna Andreadi</v>
      </c>
      <c r="W1079" s="4" t="str">
        <f>IFERROR(VLOOKUP(OrdersTable[[#This Row],[Order ID]],ReturnsTable[#All],2,FALSE),"No")</f>
        <v>No</v>
      </c>
      <c r="X1079" s="4">
        <f>1/COUNTIF(OrdersTable[Order ID],OrdersTable[[#This Row],[Order ID]])</f>
        <v>0.33333333333333331</v>
      </c>
      <c r="Y1079" s="4">
        <f>1/COUNTIF(OrdersTable[Customer ID],OrdersTable[[#This Row],[Customer ID]])</f>
        <v>0.1111111111111111</v>
      </c>
    </row>
    <row r="1080" spans="1:25" x14ac:dyDescent="0.3">
      <c r="A1080" s="1">
        <v>1079</v>
      </c>
      <c r="B1080" t="s">
        <v>6714</v>
      </c>
      <c r="C1080" s="7">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4" t="str">
        <f>VLOOKUP(OrdersTable[[#This Row],[Region]],PeopleTable[#All],2,FALSE)</f>
        <v>Anna Andreadi</v>
      </c>
      <c r="W1080" s="4" t="str">
        <f>IFERROR(VLOOKUP(OrdersTable[[#This Row],[Order ID]],ReturnsTable[#All],2,FALSE),"No")</f>
        <v>No</v>
      </c>
      <c r="X1080" s="4">
        <f>1/COUNTIF(OrdersTable[Order ID],OrdersTable[[#This Row],[Order ID]])</f>
        <v>0.33333333333333331</v>
      </c>
      <c r="Y1080" s="4">
        <f>1/COUNTIF(OrdersTable[Customer ID],OrdersTable[[#This Row],[Customer ID]])</f>
        <v>0.1111111111111111</v>
      </c>
    </row>
    <row r="1081" spans="1:25" x14ac:dyDescent="0.3">
      <c r="A1081" s="1">
        <v>1080</v>
      </c>
      <c r="B1081" t="s">
        <v>6714</v>
      </c>
      <c r="C1081" s="7">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4" t="str">
        <f>VLOOKUP(OrdersTable[[#This Row],[Region]],PeopleTable[#All],2,FALSE)</f>
        <v>Anna Andreadi</v>
      </c>
      <c r="W1081" s="4" t="str">
        <f>IFERROR(VLOOKUP(OrdersTable[[#This Row],[Order ID]],ReturnsTable[#All],2,FALSE),"No")</f>
        <v>No</v>
      </c>
      <c r="X1081" s="4">
        <f>1/COUNTIF(OrdersTable[Order ID],OrdersTable[[#This Row],[Order ID]])</f>
        <v>0.33333333333333331</v>
      </c>
      <c r="Y1081" s="4">
        <f>1/COUNTIF(OrdersTable[Customer ID],OrdersTable[[#This Row],[Customer ID]])</f>
        <v>0.1111111111111111</v>
      </c>
    </row>
    <row r="1082" spans="1:25" x14ac:dyDescent="0.3">
      <c r="A1082" s="1">
        <v>1081</v>
      </c>
      <c r="B1082" t="s">
        <v>6715</v>
      </c>
      <c r="C1082" s="7">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4" t="str">
        <f>VLOOKUP(OrdersTable[[#This Row],[Region]],PeopleTable[#All],2,FALSE)</f>
        <v>Kelly Williams</v>
      </c>
      <c r="W1082" s="4" t="str">
        <f>IFERROR(VLOOKUP(OrdersTable[[#This Row],[Order ID]],ReturnsTable[#All],2,FALSE),"No")</f>
        <v>No</v>
      </c>
      <c r="X1082" s="4">
        <f>1/COUNTIF(OrdersTable[Order ID],OrdersTable[[#This Row],[Order ID]])</f>
        <v>0.5</v>
      </c>
      <c r="Y1082" s="4">
        <f>1/COUNTIF(OrdersTable[Customer ID],OrdersTable[[#This Row],[Customer ID]])</f>
        <v>0.1</v>
      </c>
    </row>
    <row r="1083" spans="1:25" x14ac:dyDescent="0.3">
      <c r="A1083" s="1">
        <v>1082</v>
      </c>
      <c r="B1083" t="s">
        <v>6715</v>
      </c>
      <c r="C1083" s="7">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4" t="str">
        <f>VLOOKUP(OrdersTable[[#This Row],[Region]],PeopleTable[#All],2,FALSE)</f>
        <v>Kelly Williams</v>
      </c>
      <c r="W1083" s="4" t="str">
        <f>IFERROR(VLOOKUP(OrdersTable[[#This Row],[Order ID]],ReturnsTable[#All],2,FALSE),"No")</f>
        <v>No</v>
      </c>
      <c r="X1083" s="4">
        <f>1/COUNTIF(OrdersTable[Order ID],OrdersTable[[#This Row],[Order ID]])</f>
        <v>0.5</v>
      </c>
      <c r="Y1083" s="4">
        <f>1/COUNTIF(OrdersTable[Customer ID],OrdersTable[[#This Row],[Customer ID]])</f>
        <v>0.1</v>
      </c>
    </row>
    <row r="1084" spans="1:25" x14ac:dyDescent="0.3">
      <c r="A1084" s="1">
        <v>1083</v>
      </c>
      <c r="B1084" t="s">
        <v>6716</v>
      </c>
      <c r="C1084" s="7">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4" t="str">
        <f>VLOOKUP(OrdersTable[[#This Row],[Region]],PeopleTable[#All],2,FALSE)</f>
        <v>Chuck Magee</v>
      </c>
      <c r="W1084" s="4" t="str">
        <f>IFERROR(VLOOKUP(OrdersTable[[#This Row],[Order ID]],ReturnsTable[#All],2,FALSE),"No")</f>
        <v>No</v>
      </c>
      <c r="X1084" s="4">
        <f>1/COUNTIF(OrdersTable[Order ID],OrdersTable[[#This Row],[Order ID]])</f>
        <v>0.25</v>
      </c>
      <c r="Y1084" s="4">
        <f>1/COUNTIF(OrdersTable[Customer ID],OrdersTable[[#This Row],[Customer ID]])</f>
        <v>6.25E-2</v>
      </c>
    </row>
    <row r="1085" spans="1:25" x14ac:dyDescent="0.3">
      <c r="A1085" s="1">
        <v>1084</v>
      </c>
      <c r="B1085" t="s">
        <v>6716</v>
      </c>
      <c r="C1085" s="7">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4" t="str">
        <f>VLOOKUP(OrdersTable[[#This Row],[Region]],PeopleTable[#All],2,FALSE)</f>
        <v>Chuck Magee</v>
      </c>
      <c r="W1085" s="4" t="str">
        <f>IFERROR(VLOOKUP(OrdersTable[[#This Row],[Order ID]],ReturnsTable[#All],2,FALSE),"No")</f>
        <v>No</v>
      </c>
      <c r="X1085" s="4">
        <f>1/COUNTIF(OrdersTable[Order ID],OrdersTable[[#This Row],[Order ID]])</f>
        <v>0.25</v>
      </c>
      <c r="Y1085" s="4">
        <f>1/COUNTIF(OrdersTable[Customer ID],OrdersTable[[#This Row],[Customer ID]])</f>
        <v>6.25E-2</v>
      </c>
    </row>
    <row r="1086" spans="1:25" x14ac:dyDescent="0.3">
      <c r="A1086" s="1">
        <v>1085</v>
      </c>
      <c r="B1086" t="s">
        <v>6716</v>
      </c>
      <c r="C1086" s="7">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4" t="str">
        <f>VLOOKUP(OrdersTable[[#This Row],[Region]],PeopleTable[#All],2,FALSE)</f>
        <v>Chuck Magee</v>
      </c>
      <c r="W1086" s="4" t="str">
        <f>IFERROR(VLOOKUP(OrdersTable[[#This Row],[Order ID]],ReturnsTable[#All],2,FALSE),"No")</f>
        <v>No</v>
      </c>
      <c r="X1086" s="4">
        <f>1/COUNTIF(OrdersTable[Order ID],OrdersTable[[#This Row],[Order ID]])</f>
        <v>0.25</v>
      </c>
      <c r="Y1086" s="4">
        <f>1/COUNTIF(OrdersTable[Customer ID],OrdersTable[[#This Row],[Customer ID]])</f>
        <v>6.25E-2</v>
      </c>
    </row>
    <row r="1087" spans="1:25" x14ac:dyDescent="0.3">
      <c r="A1087" s="1">
        <v>1086</v>
      </c>
      <c r="B1087" t="s">
        <v>6716</v>
      </c>
      <c r="C1087" s="7">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4" t="str">
        <f>VLOOKUP(OrdersTable[[#This Row],[Region]],PeopleTable[#All],2,FALSE)</f>
        <v>Chuck Magee</v>
      </c>
      <c r="W1087" s="4" t="str">
        <f>IFERROR(VLOOKUP(OrdersTable[[#This Row],[Order ID]],ReturnsTable[#All],2,FALSE),"No")</f>
        <v>No</v>
      </c>
      <c r="X1087" s="4">
        <f>1/COUNTIF(OrdersTable[Order ID],OrdersTable[[#This Row],[Order ID]])</f>
        <v>0.25</v>
      </c>
      <c r="Y1087" s="4">
        <f>1/COUNTIF(OrdersTable[Customer ID],OrdersTable[[#This Row],[Customer ID]])</f>
        <v>6.25E-2</v>
      </c>
    </row>
    <row r="1088" spans="1:25" x14ac:dyDescent="0.3">
      <c r="A1088" s="1">
        <v>1087</v>
      </c>
      <c r="B1088" t="s">
        <v>6717</v>
      </c>
      <c r="C1088" s="7">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4" t="str">
        <f>VLOOKUP(OrdersTable[[#This Row],[Region]],PeopleTable[#All],2,FALSE)</f>
        <v>Kelly Williams</v>
      </c>
      <c r="W1088" s="4" t="str">
        <f>IFERROR(VLOOKUP(OrdersTable[[#This Row],[Order ID]],ReturnsTable[#All],2,FALSE),"No")</f>
        <v>No</v>
      </c>
      <c r="X1088" s="4">
        <f>1/COUNTIF(OrdersTable[Order ID],OrdersTable[[#This Row],[Order ID]])</f>
        <v>1</v>
      </c>
      <c r="Y1088" s="4">
        <f>1/COUNTIF(OrdersTable[Customer ID],OrdersTable[[#This Row],[Customer ID]])</f>
        <v>3.3333333333333333E-2</v>
      </c>
    </row>
    <row r="1089" spans="1:25" x14ac:dyDescent="0.3">
      <c r="A1089" s="1">
        <v>1088</v>
      </c>
      <c r="B1089" t="s">
        <v>6718</v>
      </c>
      <c r="C1089" s="7">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4" t="str">
        <f>VLOOKUP(OrdersTable[[#This Row],[Region]],PeopleTable[#All],2,FALSE)</f>
        <v>Anna Andreadi</v>
      </c>
      <c r="W1089" s="4" t="str">
        <f>IFERROR(VLOOKUP(OrdersTable[[#This Row],[Order ID]],ReturnsTable[#All],2,FALSE),"No")</f>
        <v>No</v>
      </c>
      <c r="X1089" s="4">
        <f>1/COUNTIF(OrdersTable[Order ID],OrdersTable[[#This Row],[Order ID]])</f>
        <v>0.5</v>
      </c>
      <c r="Y1089" s="4">
        <f>1/COUNTIF(OrdersTable[Customer ID],OrdersTable[[#This Row],[Customer ID]])</f>
        <v>9.0909090909090912E-2</v>
      </c>
    </row>
    <row r="1090" spans="1:25" x14ac:dyDescent="0.3">
      <c r="A1090" s="1">
        <v>1089</v>
      </c>
      <c r="B1090" t="s">
        <v>6718</v>
      </c>
      <c r="C1090" s="7">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4" t="str">
        <f>VLOOKUP(OrdersTable[[#This Row],[Region]],PeopleTable[#All],2,FALSE)</f>
        <v>Anna Andreadi</v>
      </c>
      <c r="W1090" s="4" t="str">
        <f>IFERROR(VLOOKUP(OrdersTable[[#This Row],[Order ID]],ReturnsTable[#All],2,FALSE),"No")</f>
        <v>No</v>
      </c>
      <c r="X1090" s="4">
        <f>1/COUNTIF(OrdersTable[Order ID],OrdersTable[[#This Row],[Order ID]])</f>
        <v>0.5</v>
      </c>
      <c r="Y1090" s="4">
        <f>1/COUNTIF(OrdersTable[Customer ID],OrdersTable[[#This Row],[Customer ID]])</f>
        <v>9.0909090909090912E-2</v>
      </c>
    </row>
    <row r="1091" spans="1:25" x14ac:dyDescent="0.3">
      <c r="A1091" s="1">
        <v>1090</v>
      </c>
      <c r="B1091" t="s">
        <v>6719</v>
      </c>
      <c r="C1091" s="7">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4" t="str">
        <f>VLOOKUP(OrdersTable[[#This Row],[Region]],PeopleTable[#All],2,FALSE)</f>
        <v>Cassandra Brandow</v>
      </c>
      <c r="W1091" s="4" t="str">
        <f>IFERROR(VLOOKUP(OrdersTable[[#This Row],[Order ID]],ReturnsTable[#All],2,FALSE),"No")</f>
        <v>No</v>
      </c>
      <c r="X1091" s="4">
        <f>1/COUNTIF(OrdersTable[Order ID],OrdersTable[[#This Row],[Order ID]])</f>
        <v>0.5</v>
      </c>
      <c r="Y1091" s="4">
        <f>1/COUNTIF(OrdersTable[Customer ID],OrdersTable[[#This Row],[Customer ID]])</f>
        <v>9.0909090909090912E-2</v>
      </c>
    </row>
    <row r="1092" spans="1:25" x14ac:dyDescent="0.3">
      <c r="A1092" s="1">
        <v>1091</v>
      </c>
      <c r="B1092" t="s">
        <v>6719</v>
      </c>
      <c r="C1092" s="7">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4" t="str">
        <f>VLOOKUP(OrdersTable[[#This Row],[Region]],PeopleTable[#All],2,FALSE)</f>
        <v>Cassandra Brandow</v>
      </c>
      <c r="W1092" s="4" t="str">
        <f>IFERROR(VLOOKUP(OrdersTable[[#This Row],[Order ID]],ReturnsTable[#All],2,FALSE),"No")</f>
        <v>No</v>
      </c>
      <c r="X1092" s="4">
        <f>1/COUNTIF(OrdersTable[Order ID],OrdersTable[[#This Row],[Order ID]])</f>
        <v>0.5</v>
      </c>
      <c r="Y1092" s="4">
        <f>1/COUNTIF(OrdersTable[Customer ID],OrdersTable[[#This Row],[Customer ID]])</f>
        <v>9.0909090909090912E-2</v>
      </c>
    </row>
    <row r="1093" spans="1:25" x14ac:dyDescent="0.3">
      <c r="A1093" s="1">
        <v>1092</v>
      </c>
      <c r="B1093" t="s">
        <v>6008</v>
      </c>
      <c r="C1093" s="7">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4" t="str">
        <f>VLOOKUP(OrdersTable[[#This Row],[Region]],PeopleTable[#All],2,FALSE)</f>
        <v>Anna Andreadi</v>
      </c>
      <c r="W1093" s="4" t="str">
        <f>IFERROR(VLOOKUP(OrdersTable[[#This Row],[Order ID]],ReturnsTable[#All],2,FALSE),"No")</f>
        <v>Yes</v>
      </c>
      <c r="X1093" s="4">
        <f>1/COUNTIF(OrdersTable[Order ID],OrdersTable[[#This Row],[Order ID]])</f>
        <v>0.5</v>
      </c>
      <c r="Y1093" s="4">
        <f>1/COUNTIF(OrdersTable[Customer ID],OrdersTable[[#This Row],[Customer ID]])</f>
        <v>4.7619047619047616E-2</v>
      </c>
    </row>
    <row r="1094" spans="1:25" x14ac:dyDescent="0.3">
      <c r="A1094" s="1">
        <v>1093</v>
      </c>
      <c r="B1094" t="s">
        <v>6008</v>
      </c>
      <c r="C1094" s="7">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4" t="str">
        <f>VLOOKUP(OrdersTable[[#This Row],[Region]],PeopleTable[#All],2,FALSE)</f>
        <v>Anna Andreadi</v>
      </c>
      <c r="W1094" s="4" t="str">
        <f>IFERROR(VLOOKUP(OrdersTable[[#This Row],[Order ID]],ReturnsTable[#All],2,FALSE),"No")</f>
        <v>Yes</v>
      </c>
      <c r="X1094" s="4">
        <f>1/COUNTIF(OrdersTable[Order ID],OrdersTable[[#This Row],[Order ID]])</f>
        <v>0.5</v>
      </c>
      <c r="Y1094" s="4">
        <f>1/COUNTIF(OrdersTable[Customer ID],OrdersTable[[#This Row],[Customer ID]])</f>
        <v>4.7619047619047616E-2</v>
      </c>
    </row>
    <row r="1095" spans="1:25" x14ac:dyDescent="0.3">
      <c r="A1095" s="1">
        <v>1094</v>
      </c>
      <c r="B1095" t="s">
        <v>6720</v>
      </c>
      <c r="C1095" s="7">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4" t="str">
        <f>VLOOKUP(OrdersTable[[#This Row],[Region]],PeopleTable[#All],2,FALSE)</f>
        <v>Chuck Magee</v>
      </c>
      <c r="W1095" s="4" t="str">
        <f>IFERROR(VLOOKUP(OrdersTable[[#This Row],[Order ID]],ReturnsTable[#All],2,FALSE),"No")</f>
        <v>No</v>
      </c>
      <c r="X1095" s="4">
        <f>1/COUNTIF(OrdersTable[Order ID],OrdersTable[[#This Row],[Order ID]])</f>
        <v>0.5</v>
      </c>
      <c r="Y1095" s="4">
        <f>1/COUNTIF(OrdersTable[Customer ID],OrdersTable[[#This Row],[Customer ID]])</f>
        <v>0.33333333333333331</v>
      </c>
    </row>
    <row r="1096" spans="1:25" x14ac:dyDescent="0.3">
      <c r="A1096" s="1">
        <v>1095</v>
      </c>
      <c r="B1096" t="s">
        <v>6720</v>
      </c>
      <c r="C1096" s="7">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4" t="str">
        <f>VLOOKUP(OrdersTable[[#This Row],[Region]],PeopleTable[#All],2,FALSE)</f>
        <v>Chuck Magee</v>
      </c>
      <c r="W1096" s="4" t="str">
        <f>IFERROR(VLOOKUP(OrdersTable[[#This Row],[Order ID]],ReturnsTable[#All],2,FALSE),"No")</f>
        <v>No</v>
      </c>
      <c r="X1096" s="4">
        <f>1/COUNTIF(OrdersTable[Order ID],OrdersTable[[#This Row],[Order ID]])</f>
        <v>0.5</v>
      </c>
      <c r="Y1096" s="4">
        <f>1/COUNTIF(OrdersTable[Customer ID],OrdersTable[[#This Row],[Customer ID]])</f>
        <v>0.33333333333333331</v>
      </c>
    </row>
    <row r="1097" spans="1:25" x14ac:dyDescent="0.3">
      <c r="A1097" s="1">
        <v>1096</v>
      </c>
      <c r="B1097" t="s">
        <v>6721</v>
      </c>
      <c r="C1097" s="7">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4" t="str">
        <f>VLOOKUP(OrdersTable[[#This Row],[Region]],PeopleTable[#All],2,FALSE)</f>
        <v>Cassandra Brandow</v>
      </c>
      <c r="W1097" s="4" t="str">
        <f>IFERROR(VLOOKUP(OrdersTable[[#This Row],[Order ID]],ReturnsTable[#All],2,FALSE),"No")</f>
        <v>No</v>
      </c>
      <c r="X1097" s="4">
        <f>1/COUNTIF(OrdersTable[Order ID],OrdersTable[[#This Row],[Order ID]])</f>
        <v>0.5</v>
      </c>
      <c r="Y1097" s="4">
        <f>1/COUNTIF(OrdersTable[Customer ID],OrdersTable[[#This Row],[Customer ID]])</f>
        <v>7.6923076923076927E-2</v>
      </c>
    </row>
    <row r="1098" spans="1:25" x14ac:dyDescent="0.3">
      <c r="A1098" s="1">
        <v>1097</v>
      </c>
      <c r="B1098" t="s">
        <v>6721</v>
      </c>
      <c r="C1098" s="7">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4" t="str">
        <f>VLOOKUP(OrdersTable[[#This Row],[Region]],PeopleTable[#All],2,FALSE)</f>
        <v>Cassandra Brandow</v>
      </c>
      <c r="W1098" s="4" t="str">
        <f>IFERROR(VLOOKUP(OrdersTable[[#This Row],[Order ID]],ReturnsTable[#All],2,FALSE),"No")</f>
        <v>No</v>
      </c>
      <c r="X1098" s="4">
        <f>1/COUNTIF(OrdersTable[Order ID],OrdersTable[[#This Row],[Order ID]])</f>
        <v>0.5</v>
      </c>
      <c r="Y1098" s="4">
        <f>1/COUNTIF(OrdersTable[Customer ID],OrdersTable[[#This Row],[Customer ID]])</f>
        <v>7.6923076923076927E-2</v>
      </c>
    </row>
    <row r="1099" spans="1:25" x14ac:dyDescent="0.3">
      <c r="A1099" s="1">
        <v>1098</v>
      </c>
      <c r="B1099" t="s">
        <v>5972</v>
      </c>
      <c r="C1099" s="7">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4" t="str">
        <f>VLOOKUP(OrdersTable[[#This Row],[Region]],PeopleTable[#All],2,FALSE)</f>
        <v>Anna Andreadi</v>
      </c>
      <c r="W1099" s="4" t="str">
        <f>IFERROR(VLOOKUP(OrdersTable[[#This Row],[Order ID]],ReturnsTable[#All],2,FALSE),"No")</f>
        <v>Yes</v>
      </c>
      <c r="X1099" s="4">
        <f>1/COUNTIF(OrdersTable[Order ID],OrdersTable[[#This Row],[Order ID]])</f>
        <v>1</v>
      </c>
      <c r="Y1099" s="4">
        <f>1/COUNTIF(OrdersTable[Customer ID],OrdersTable[[#This Row],[Customer ID]])</f>
        <v>3.8461538461538464E-2</v>
      </c>
    </row>
    <row r="1100" spans="1:25" x14ac:dyDescent="0.3">
      <c r="A1100" s="1">
        <v>1099</v>
      </c>
      <c r="B1100" t="s">
        <v>6722</v>
      </c>
      <c r="C1100" s="7">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4" t="str">
        <f>VLOOKUP(OrdersTable[[#This Row],[Region]],PeopleTable[#All],2,FALSE)</f>
        <v>Anna Andreadi</v>
      </c>
      <c r="W1100" s="4" t="str">
        <f>IFERROR(VLOOKUP(OrdersTable[[#This Row],[Order ID]],ReturnsTable[#All],2,FALSE),"No")</f>
        <v>No</v>
      </c>
      <c r="X1100" s="4">
        <f>1/COUNTIF(OrdersTable[Order ID],OrdersTable[[#This Row],[Order ID]])</f>
        <v>0.25</v>
      </c>
      <c r="Y1100" s="4">
        <f>1/COUNTIF(OrdersTable[Customer ID],OrdersTable[[#This Row],[Customer ID]])</f>
        <v>7.6923076923076927E-2</v>
      </c>
    </row>
    <row r="1101" spans="1:25" x14ac:dyDescent="0.3">
      <c r="A1101" s="1">
        <v>1100</v>
      </c>
      <c r="B1101" t="s">
        <v>6722</v>
      </c>
      <c r="C1101" s="7">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4" t="str">
        <f>VLOOKUP(OrdersTable[[#This Row],[Region]],PeopleTable[#All],2,FALSE)</f>
        <v>Anna Andreadi</v>
      </c>
      <c r="W1101" s="4" t="str">
        <f>IFERROR(VLOOKUP(OrdersTable[[#This Row],[Order ID]],ReturnsTable[#All],2,FALSE),"No")</f>
        <v>No</v>
      </c>
      <c r="X1101" s="4">
        <f>1/COUNTIF(OrdersTable[Order ID],OrdersTable[[#This Row],[Order ID]])</f>
        <v>0.25</v>
      </c>
      <c r="Y1101" s="4">
        <f>1/COUNTIF(OrdersTable[Customer ID],OrdersTable[[#This Row],[Customer ID]])</f>
        <v>7.6923076923076927E-2</v>
      </c>
    </row>
    <row r="1102" spans="1:25" x14ac:dyDescent="0.3">
      <c r="A1102" s="1">
        <v>1101</v>
      </c>
      <c r="B1102" t="s">
        <v>6722</v>
      </c>
      <c r="C1102" s="7">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4" t="str">
        <f>VLOOKUP(OrdersTable[[#This Row],[Region]],PeopleTable[#All],2,FALSE)</f>
        <v>Anna Andreadi</v>
      </c>
      <c r="W1102" s="4" t="str">
        <f>IFERROR(VLOOKUP(OrdersTable[[#This Row],[Order ID]],ReturnsTable[#All],2,FALSE),"No")</f>
        <v>No</v>
      </c>
      <c r="X1102" s="4">
        <f>1/COUNTIF(OrdersTable[Order ID],OrdersTable[[#This Row],[Order ID]])</f>
        <v>0.25</v>
      </c>
      <c r="Y1102" s="4">
        <f>1/COUNTIF(OrdersTable[Customer ID],OrdersTable[[#This Row],[Customer ID]])</f>
        <v>7.6923076923076927E-2</v>
      </c>
    </row>
    <row r="1103" spans="1:25" x14ac:dyDescent="0.3">
      <c r="A1103" s="1">
        <v>1102</v>
      </c>
      <c r="B1103" t="s">
        <v>6722</v>
      </c>
      <c r="C1103" s="7">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4" t="str">
        <f>VLOOKUP(OrdersTable[[#This Row],[Region]],PeopleTable[#All],2,FALSE)</f>
        <v>Anna Andreadi</v>
      </c>
      <c r="W1103" s="4" t="str">
        <f>IFERROR(VLOOKUP(OrdersTable[[#This Row],[Order ID]],ReturnsTable[#All],2,FALSE),"No")</f>
        <v>No</v>
      </c>
      <c r="X1103" s="4">
        <f>1/COUNTIF(OrdersTable[Order ID],OrdersTable[[#This Row],[Order ID]])</f>
        <v>0.25</v>
      </c>
      <c r="Y1103" s="4">
        <f>1/COUNTIF(OrdersTable[Customer ID],OrdersTable[[#This Row],[Customer ID]])</f>
        <v>7.6923076923076927E-2</v>
      </c>
    </row>
    <row r="1104" spans="1:25" x14ac:dyDescent="0.3">
      <c r="A1104" s="1">
        <v>1103</v>
      </c>
      <c r="B1104" t="s">
        <v>6723</v>
      </c>
      <c r="C1104" s="7">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4" t="str">
        <f>VLOOKUP(OrdersTable[[#This Row],[Region]],PeopleTable[#All],2,FALSE)</f>
        <v>Kelly Williams</v>
      </c>
      <c r="W1104" s="4" t="str">
        <f>IFERROR(VLOOKUP(OrdersTable[[#This Row],[Order ID]],ReturnsTable[#All],2,FALSE),"No")</f>
        <v>No</v>
      </c>
      <c r="X1104" s="4">
        <f>1/COUNTIF(OrdersTable[Order ID],OrdersTable[[#This Row],[Order ID]])</f>
        <v>0.5</v>
      </c>
      <c r="Y1104" s="4">
        <f>1/COUNTIF(OrdersTable[Customer ID],OrdersTable[[#This Row],[Customer ID]])</f>
        <v>0.04</v>
      </c>
    </row>
    <row r="1105" spans="1:25" x14ac:dyDescent="0.3">
      <c r="A1105" s="1">
        <v>1104</v>
      </c>
      <c r="B1105" t="s">
        <v>6723</v>
      </c>
      <c r="C1105" s="7">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4" t="str">
        <f>VLOOKUP(OrdersTable[[#This Row],[Region]],PeopleTable[#All],2,FALSE)</f>
        <v>Kelly Williams</v>
      </c>
      <c r="W1105" s="4" t="str">
        <f>IFERROR(VLOOKUP(OrdersTable[[#This Row],[Order ID]],ReturnsTable[#All],2,FALSE),"No")</f>
        <v>No</v>
      </c>
      <c r="X1105" s="4">
        <f>1/COUNTIF(OrdersTable[Order ID],OrdersTable[[#This Row],[Order ID]])</f>
        <v>0.5</v>
      </c>
      <c r="Y1105" s="4">
        <f>1/COUNTIF(OrdersTable[Customer ID],OrdersTable[[#This Row],[Customer ID]])</f>
        <v>0.04</v>
      </c>
    </row>
    <row r="1106" spans="1:25" x14ac:dyDescent="0.3">
      <c r="A1106" s="1">
        <v>1105</v>
      </c>
      <c r="B1106" t="s">
        <v>6042</v>
      </c>
      <c r="C1106" s="7">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4" t="str">
        <f>VLOOKUP(OrdersTable[[#This Row],[Region]],PeopleTable[#All],2,FALSE)</f>
        <v>Anna Andreadi</v>
      </c>
      <c r="W1106" s="4" t="str">
        <f>IFERROR(VLOOKUP(OrdersTable[[#This Row],[Order ID]],ReturnsTable[#All],2,FALSE),"No")</f>
        <v>Yes</v>
      </c>
      <c r="X1106" s="4">
        <f>1/COUNTIF(OrdersTable[Order ID],OrdersTable[[#This Row],[Order ID]])</f>
        <v>1</v>
      </c>
      <c r="Y1106" s="4">
        <f>1/COUNTIF(OrdersTable[Customer ID],OrdersTable[[#This Row],[Customer ID]])</f>
        <v>6.6666666666666666E-2</v>
      </c>
    </row>
    <row r="1107" spans="1:25" x14ac:dyDescent="0.3">
      <c r="A1107" s="1">
        <v>1106</v>
      </c>
      <c r="B1107" t="s">
        <v>6724</v>
      </c>
      <c r="C1107" s="7">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4" t="str">
        <f>VLOOKUP(OrdersTable[[#This Row],[Region]],PeopleTable[#All],2,FALSE)</f>
        <v>Kelly Williams</v>
      </c>
      <c r="W1107" s="4" t="str">
        <f>IFERROR(VLOOKUP(OrdersTable[[#This Row],[Order ID]],ReturnsTable[#All],2,FALSE),"No")</f>
        <v>No</v>
      </c>
      <c r="X1107" s="4">
        <f>1/COUNTIF(OrdersTable[Order ID],OrdersTable[[#This Row],[Order ID]])</f>
        <v>0.125</v>
      </c>
      <c r="Y1107" s="4">
        <f>1/COUNTIF(OrdersTable[Customer ID],OrdersTable[[#This Row],[Customer ID]])</f>
        <v>5.8823529411764705E-2</v>
      </c>
    </row>
    <row r="1108" spans="1:25" x14ac:dyDescent="0.3">
      <c r="A1108" s="1">
        <v>1107</v>
      </c>
      <c r="B1108" t="s">
        <v>6724</v>
      </c>
      <c r="C1108" s="7">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4" t="str">
        <f>VLOOKUP(OrdersTable[[#This Row],[Region]],PeopleTable[#All],2,FALSE)</f>
        <v>Kelly Williams</v>
      </c>
      <c r="W1108" s="4" t="str">
        <f>IFERROR(VLOOKUP(OrdersTable[[#This Row],[Order ID]],ReturnsTable[#All],2,FALSE),"No")</f>
        <v>No</v>
      </c>
      <c r="X1108" s="4">
        <f>1/COUNTIF(OrdersTable[Order ID],OrdersTable[[#This Row],[Order ID]])</f>
        <v>0.125</v>
      </c>
      <c r="Y1108" s="4">
        <f>1/COUNTIF(OrdersTable[Customer ID],OrdersTable[[#This Row],[Customer ID]])</f>
        <v>5.8823529411764705E-2</v>
      </c>
    </row>
    <row r="1109" spans="1:25" x14ac:dyDescent="0.3">
      <c r="A1109" s="1">
        <v>1108</v>
      </c>
      <c r="B1109" t="s">
        <v>6724</v>
      </c>
      <c r="C1109" s="7">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4" t="str">
        <f>VLOOKUP(OrdersTable[[#This Row],[Region]],PeopleTable[#All],2,FALSE)</f>
        <v>Kelly Williams</v>
      </c>
      <c r="W1109" s="4" t="str">
        <f>IFERROR(VLOOKUP(OrdersTable[[#This Row],[Order ID]],ReturnsTable[#All],2,FALSE),"No")</f>
        <v>No</v>
      </c>
      <c r="X1109" s="4">
        <f>1/COUNTIF(OrdersTable[Order ID],OrdersTable[[#This Row],[Order ID]])</f>
        <v>0.125</v>
      </c>
      <c r="Y1109" s="4">
        <f>1/COUNTIF(OrdersTable[Customer ID],OrdersTable[[#This Row],[Customer ID]])</f>
        <v>5.8823529411764705E-2</v>
      </c>
    </row>
    <row r="1110" spans="1:25" x14ac:dyDescent="0.3">
      <c r="A1110" s="1">
        <v>1109</v>
      </c>
      <c r="B1110" t="s">
        <v>6724</v>
      </c>
      <c r="C1110" s="7">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4" t="str">
        <f>VLOOKUP(OrdersTable[[#This Row],[Region]],PeopleTable[#All],2,FALSE)</f>
        <v>Kelly Williams</v>
      </c>
      <c r="W1110" s="4" t="str">
        <f>IFERROR(VLOOKUP(OrdersTable[[#This Row],[Order ID]],ReturnsTable[#All],2,FALSE),"No")</f>
        <v>No</v>
      </c>
      <c r="X1110" s="4">
        <f>1/COUNTIF(OrdersTable[Order ID],OrdersTable[[#This Row],[Order ID]])</f>
        <v>0.125</v>
      </c>
      <c r="Y1110" s="4">
        <f>1/COUNTIF(OrdersTable[Customer ID],OrdersTable[[#This Row],[Customer ID]])</f>
        <v>5.8823529411764705E-2</v>
      </c>
    </row>
    <row r="1111" spans="1:25" x14ac:dyDescent="0.3">
      <c r="A1111" s="1">
        <v>1110</v>
      </c>
      <c r="B1111" t="s">
        <v>6724</v>
      </c>
      <c r="C1111" s="7">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4" t="str">
        <f>VLOOKUP(OrdersTable[[#This Row],[Region]],PeopleTable[#All],2,FALSE)</f>
        <v>Kelly Williams</v>
      </c>
      <c r="W1111" s="4" t="str">
        <f>IFERROR(VLOOKUP(OrdersTable[[#This Row],[Order ID]],ReturnsTable[#All],2,FALSE),"No")</f>
        <v>No</v>
      </c>
      <c r="X1111" s="4">
        <f>1/COUNTIF(OrdersTable[Order ID],OrdersTable[[#This Row],[Order ID]])</f>
        <v>0.125</v>
      </c>
      <c r="Y1111" s="4">
        <f>1/COUNTIF(OrdersTable[Customer ID],OrdersTable[[#This Row],[Customer ID]])</f>
        <v>5.8823529411764705E-2</v>
      </c>
    </row>
    <row r="1112" spans="1:25" x14ac:dyDescent="0.3">
      <c r="A1112" s="1">
        <v>1111</v>
      </c>
      <c r="B1112" t="s">
        <v>6724</v>
      </c>
      <c r="C1112" s="7">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4" t="str">
        <f>VLOOKUP(OrdersTable[[#This Row],[Region]],PeopleTable[#All],2,FALSE)</f>
        <v>Kelly Williams</v>
      </c>
      <c r="W1112" s="4" t="str">
        <f>IFERROR(VLOOKUP(OrdersTable[[#This Row],[Order ID]],ReturnsTable[#All],2,FALSE),"No")</f>
        <v>No</v>
      </c>
      <c r="X1112" s="4">
        <f>1/COUNTIF(OrdersTable[Order ID],OrdersTable[[#This Row],[Order ID]])</f>
        <v>0.125</v>
      </c>
      <c r="Y1112" s="4">
        <f>1/COUNTIF(OrdersTable[Customer ID],OrdersTable[[#This Row],[Customer ID]])</f>
        <v>5.8823529411764705E-2</v>
      </c>
    </row>
    <row r="1113" spans="1:25" x14ac:dyDescent="0.3">
      <c r="A1113" s="1">
        <v>1112</v>
      </c>
      <c r="B1113" t="s">
        <v>6724</v>
      </c>
      <c r="C1113" s="7">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4" t="str">
        <f>VLOOKUP(OrdersTable[[#This Row],[Region]],PeopleTable[#All],2,FALSE)</f>
        <v>Kelly Williams</v>
      </c>
      <c r="W1113" s="4" t="str">
        <f>IFERROR(VLOOKUP(OrdersTable[[#This Row],[Order ID]],ReturnsTable[#All],2,FALSE),"No")</f>
        <v>No</v>
      </c>
      <c r="X1113" s="4">
        <f>1/COUNTIF(OrdersTable[Order ID],OrdersTable[[#This Row],[Order ID]])</f>
        <v>0.125</v>
      </c>
      <c r="Y1113" s="4">
        <f>1/COUNTIF(OrdersTable[Customer ID],OrdersTable[[#This Row],[Customer ID]])</f>
        <v>5.8823529411764705E-2</v>
      </c>
    </row>
    <row r="1114" spans="1:25" x14ac:dyDescent="0.3">
      <c r="A1114" s="1">
        <v>1113</v>
      </c>
      <c r="B1114" t="s">
        <v>6724</v>
      </c>
      <c r="C1114" s="7">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4" t="str">
        <f>VLOOKUP(OrdersTable[[#This Row],[Region]],PeopleTable[#All],2,FALSE)</f>
        <v>Kelly Williams</v>
      </c>
      <c r="W1114" s="4" t="str">
        <f>IFERROR(VLOOKUP(OrdersTable[[#This Row],[Order ID]],ReturnsTable[#All],2,FALSE),"No")</f>
        <v>No</v>
      </c>
      <c r="X1114" s="4">
        <f>1/COUNTIF(OrdersTable[Order ID],OrdersTable[[#This Row],[Order ID]])</f>
        <v>0.125</v>
      </c>
      <c r="Y1114" s="4">
        <f>1/COUNTIF(OrdersTable[Customer ID],OrdersTable[[#This Row],[Customer ID]])</f>
        <v>5.8823529411764705E-2</v>
      </c>
    </row>
    <row r="1115" spans="1:25" x14ac:dyDescent="0.3">
      <c r="A1115" s="1">
        <v>1114</v>
      </c>
      <c r="B1115" t="s">
        <v>6146</v>
      </c>
      <c r="C1115" s="7">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4" t="str">
        <f>VLOOKUP(OrdersTable[[#This Row],[Region]],PeopleTable[#All],2,FALSE)</f>
        <v>Anna Andreadi</v>
      </c>
      <c r="W1115" s="4" t="str">
        <f>IFERROR(VLOOKUP(OrdersTable[[#This Row],[Order ID]],ReturnsTable[#All],2,FALSE),"No")</f>
        <v>Yes</v>
      </c>
      <c r="X1115" s="4">
        <f>1/COUNTIF(OrdersTable[Order ID],OrdersTable[[#This Row],[Order ID]])</f>
        <v>0.33333333333333331</v>
      </c>
      <c r="Y1115" s="4">
        <f>1/COUNTIF(OrdersTable[Customer ID],OrdersTable[[#This Row],[Customer ID]])</f>
        <v>4.5454545454545456E-2</v>
      </c>
    </row>
    <row r="1116" spans="1:25" x14ac:dyDescent="0.3">
      <c r="A1116" s="1">
        <v>1115</v>
      </c>
      <c r="B1116" t="s">
        <v>6146</v>
      </c>
      <c r="C1116" s="7">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4" t="str">
        <f>VLOOKUP(OrdersTable[[#This Row],[Region]],PeopleTable[#All],2,FALSE)</f>
        <v>Anna Andreadi</v>
      </c>
      <c r="W1116" s="4" t="str">
        <f>IFERROR(VLOOKUP(OrdersTable[[#This Row],[Order ID]],ReturnsTable[#All],2,FALSE),"No")</f>
        <v>Yes</v>
      </c>
      <c r="X1116" s="4">
        <f>1/COUNTIF(OrdersTable[Order ID],OrdersTable[[#This Row],[Order ID]])</f>
        <v>0.33333333333333331</v>
      </c>
      <c r="Y1116" s="4">
        <f>1/COUNTIF(OrdersTable[Customer ID],OrdersTable[[#This Row],[Customer ID]])</f>
        <v>4.5454545454545456E-2</v>
      </c>
    </row>
    <row r="1117" spans="1:25" x14ac:dyDescent="0.3">
      <c r="A1117" s="1">
        <v>1116</v>
      </c>
      <c r="B1117" t="s">
        <v>6146</v>
      </c>
      <c r="C1117" s="7">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4" t="str">
        <f>VLOOKUP(OrdersTable[[#This Row],[Region]],PeopleTable[#All],2,FALSE)</f>
        <v>Anna Andreadi</v>
      </c>
      <c r="W1117" s="4" t="str">
        <f>IFERROR(VLOOKUP(OrdersTable[[#This Row],[Order ID]],ReturnsTable[#All],2,FALSE),"No")</f>
        <v>Yes</v>
      </c>
      <c r="X1117" s="4">
        <f>1/COUNTIF(OrdersTable[Order ID],OrdersTable[[#This Row],[Order ID]])</f>
        <v>0.33333333333333331</v>
      </c>
      <c r="Y1117" s="4">
        <f>1/COUNTIF(OrdersTable[Customer ID],OrdersTable[[#This Row],[Customer ID]])</f>
        <v>4.5454545454545456E-2</v>
      </c>
    </row>
    <row r="1118" spans="1:25" x14ac:dyDescent="0.3">
      <c r="A1118" s="1">
        <v>1117</v>
      </c>
      <c r="B1118" t="s">
        <v>6725</v>
      </c>
      <c r="C1118" s="7">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4" t="str">
        <f>VLOOKUP(OrdersTable[[#This Row],[Region]],PeopleTable[#All],2,FALSE)</f>
        <v>Anna Andreadi</v>
      </c>
      <c r="W1118" s="4" t="str">
        <f>IFERROR(VLOOKUP(OrdersTable[[#This Row],[Order ID]],ReturnsTable[#All],2,FALSE),"No")</f>
        <v>No</v>
      </c>
      <c r="X1118" s="4">
        <f>1/COUNTIF(OrdersTable[Order ID],OrdersTable[[#This Row],[Order ID]])</f>
        <v>1</v>
      </c>
      <c r="Y1118" s="4">
        <f>1/COUNTIF(OrdersTable[Customer ID],OrdersTable[[#This Row],[Customer ID]])</f>
        <v>8.3333333333333329E-2</v>
      </c>
    </row>
    <row r="1119" spans="1:25" x14ac:dyDescent="0.3">
      <c r="A1119" s="1">
        <v>1118</v>
      </c>
      <c r="B1119" t="s">
        <v>6726</v>
      </c>
      <c r="C1119" s="7">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4" t="str">
        <f>VLOOKUP(OrdersTable[[#This Row],[Region]],PeopleTable[#All],2,FALSE)</f>
        <v>Cassandra Brandow</v>
      </c>
      <c r="W1119" s="4" t="str">
        <f>IFERROR(VLOOKUP(OrdersTable[[#This Row],[Order ID]],ReturnsTable[#All],2,FALSE),"No")</f>
        <v>No</v>
      </c>
      <c r="X1119" s="4">
        <f>1/COUNTIF(OrdersTable[Order ID],OrdersTable[[#This Row],[Order ID]])</f>
        <v>0.25</v>
      </c>
      <c r="Y1119" s="4">
        <f>1/COUNTIF(OrdersTable[Customer ID],OrdersTable[[#This Row],[Customer ID]])</f>
        <v>4.5454545454545456E-2</v>
      </c>
    </row>
    <row r="1120" spans="1:25" x14ac:dyDescent="0.3">
      <c r="A1120" s="1">
        <v>1119</v>
      </c>
      <c r="B1120" t="s">
        <v>6726</v>
      </c>
      <c r="C1120" s="7">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4" t="str">
        <f>VLOOKUP(OrdersTable[[#This Row],[Region]],PeopleTable[#All],2,FALSE)</f>
        <v>Cassandra Brandow</v>
      </c>
      <c r="W1120" s="4" t="str">
        <f>IFERROR(VLOOKUP(OrdersTable[[#This Row],[Order ID]],ReturnsTable[#All],2,FALSE),"No")</f>
        <v>No</v>
      </c>
      <c r="X1120" s="4">
        <f>1/COUNTIF(OrdersTable[Order ID],OrdersTable[[#This Row],[Order ID]])</f>
        <v>0.25</v>
      </c>
      <c r="Y1120" s="4">
        <f>1/COUNTIF(OrdersTable[Customer ID],OrdersTable[[#This Row],[Customer ID]])</f>
        <v>4.5454545454545456E-2</v>
      </c>
    </row>
    <row r="1121" spans="1:25" x14ac:dyDescent="0.3">
      <c r="A1121" s="1">
        <v>1120</v>
      </c>
      <c r="B1121" t="s">
        <v>6726</v>
      </c>
      <c r="C1121" s="7">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4" t="str">
        <f>VLOOKUP(OrdersTable[[#This Row],[Region]],PeopleTable[#All],2,FALSE)</f>
        <v>Cassandra Brandow</v>
      </c>
      <c r="W1121" s="4" t="str">
        <f>IFERROR(VLOOKUP(OrdersTable[[#This Row],[Order ID]],ReturnsTable[#All],2,FALSE),"No")</f>
        <v>No</v>
      </c>
      <c r="X1121" s="4">
        <f>1/COUNTIF(OrdersTable[Order ID],OrdersTable[[#This Row],[Order ID]])</f>
        <v>0.25</v>
      </c>
      <c r="Y1121" s="4">
        <f>1/COUNTIF(OrdersTable[Customer ID],OrdersTable[[#This Row],[Customer ID]])</f>
        <v>4.5454545454545456E-2</v>
      </c>
    </row>
    <row r="1122" spans="1:25" x14ac:dyDescent="0.3">
      <c r="A1122" s="1">
        <v>1121</v>
      </c>
      <c r="B1122" t="s">
        <v>6726</v>
      </c>
      <c r="C1122" s="7">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4" t="str">
        <f>VLOOKUP(OrdersTable[[#This Row],[Region]],PeopleTable[#All],2,FALSE)</f>
        <v>Cassandra Brandow</v>
      </c>
      <c r="W1122" s="4" t="str">
        <f>IFERROR(VLOOKUP(OrdersTable[[#This Row],[Order ID]],ReturnsTable[#All],2,FALSE),"No")</f>
        <v>No</v>
      </c>
      <c r="X1122" s="4">
        <f>1/COUNTIF(OrdersTable[Order ID],OrdersTable[[#This Row],[Order ID]])</f>
        <v>0.25</v>
      </c>
      <c r="Y1122" s="4">
        <f>1/COUNTIF(OrdersTable[Customer ID],OrdersTable[[#This Row],[Customer ID]])</f>
        <v>4.5454545454545456E-2</v>
      </c>
    </row>
    <row r="1123" spans="1:25" x14ac:dyDescent="0.3">
      <c r="A1123" s="1">
        <v>1122</v>
      </c>
      <c r="B1123" t="s">
        <v>6727</v>
      </c>
      <c r="C1123" s="7">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4" t="str">
        <f>VLOOKUP(OrdersTable[[#This Row],[Region]],PeopleTable[#All],2,FALSE)</f>
        <v>Cassandra Brandow</v>
      </c>
      <c r="W1123" s="4" t="str">
        <f>IFERROR(VLOOKUP(OrdersTable[[#This Row],[Order ID]],ReturnsTable[#All],2,FALSE),"No")</f>
        <v>No</v>
      </c>
      <c r="X1123" s="4">
        <f>1/COUNTIF(OrdersTable[Order ID],OrdersTable[[#This Row],[Order ID]])</f>
        <v>0.16666666666666666</v>
      </c>
      <c r="Y1123" s="4">
        <f>1/COUNTIF(OrdersTable[Customer ID],OrdersTable[[#This Row],[Customer ID]])</f>
        <v>9.0909090909090912E-2</v>
      </c>
    </row>
    <row r="1124" spans="1:25" x14ac:dyDescent="0.3">
      <c r="A1124" s="1">
        <v>1123</v>
      </c>
      <c r="B1124" t="s">
        <v>6727</v>
      </c>
      <c r="C1124" s="7">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4" t="str">
        <f>VLOOKUP(OrdersTable[[#This Row],[Region]],PeopleTable[#All],2,FALSE)</f>
        <v>Cassandra Brandow</v>
      </c>
      <c r="W1124" s="4" t="str">
        <f>IFERROR(VLOOKUP(OrdersTable[[#This Row],[Order ID]],ReturnsTable[#All],2,FALSE),"No")</f>
        <v>No</v>
      </c>
      <c r="X1124" s="4">
        <f>1/COUNTIF(OrdersTable[Order ID],OrdersTable[[#This Row],[Order ID]])</f>
        <v>0.16666666666666666</v>
      </c>
      <c r="Y1124" s="4">
        <f>1/COUNTIF(OrdersTable[Customer ID],OrdersTable[[#This Row],[Customer ID]])</f>
        <v>9.0909090909090912E-2</v>
      </c>
    </row>
    <row r="1125" spans="1:25" x14ac:dyDescent="0.3">
      <c r="A1125" s="1">
        <v>1124</v>
      </c>
      <c r="B1125" t="s">
        <v>6727</v>
      </c>
      <c r="C1125" s="7">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4" t="str">
        <f>VLOOKUP(OrdersTable[[#This Row],[Region]],PeopleTable[#All],2,FALSE)</f>
        <v>Cassandra Brandow</v>
      </c>
      <c r="W1125" s="4" t="str">
        <f>IFERROR(VLOOKUP(OrdersTable[[#This Row],[Order ID]],ReturnsTable[#All],2,FALSE),"No")</f>
        <v>No</v>
      </c>
      <c r="X1125" s="4">
        <f>1/COUNTIF(OrdersTable[Order ID],OrdersTable[[#This Row],[Order ID]])</f>
        <v>0.16666666666666666</v>
      </c>
      <c r="Y1125" s="4">
        <f>1/COUNTIF(OrdersTable[Customer ID],OrdersTable[[#This Row],[Customer ID]])</f>
        <v>9.0909090909090912E-2</v>
      </c>
    </row>
    <row r="1126" spans="1:25" x14ac:dyDescent="0.3">
      <c r="A1126" s="1">
        <v>1125</v>
      </c>
      <c r="B1126" t="s">
        <v>6727</v>
      </c>
      <c r="C1126" s="7">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4" t="str">
        <f>VLOOKUP(OrdersTable[[#This Row],[Region]],PeopleTable[#All],2,FALSE)</f>
        <v>Cassandra Brandow</v>
      </c>
      <c r="W1126" s="4" t="str">
        <f>IFERROR(VLOOKUP(OrdersTable[[#This Row],[Order ID]],ReturnsTable[#All],2,FALSE),"No")</f>
        <v>No</v>
      </c>
      <c r="X1126" s="4">
        <f>1/COUNTIF(OrdersTable[Order ID],OrdersTable[[#This Row],[Order ID]])</f>
        <v>0.16666666666666666</v>
      </c>
      <c r="Y1126" s="4">
        <f>1/COUNTIF(OrdersTable[Customer ID],OrdersTable[[#This Row],[Customer ID]])</f>
        <v>9.0909090909090912E-2</v>
      </c>
    </row>
    <row r="1127" spans="1:25" x14ac:dyDescent="0.3">
      <c r="A1127" s="1">
        <v>1126</v>
      </c>
      <c r="B1127" t="s">
        <v>6727</v>
      </c>
      <c r="C1127" s="7">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4" t="str">
        <f>VLOOKUP(OrdersTable[[#This Row],[Region]],PeopleTable[#All],2,FALSE)</f>
        <v>Cassandra Brandow</v>
      </c>
      <c r="W1127" s="4" t="str">
        <f>IFERROR(VLOOKUP(OrdersTable[[#This Row],[Order ID]],ReturnsTable[#All],2,FALSE),"No")</f>
        <v>No</v>
      </c>
      <c r="X1127" s="4">
        <f>1/COUNTIF(OrdersTable[Order ID],OrdersTable[[#This Row],[Order ID]])</f>
        <v>0.16666666666666666</v>
      </c>
      <c r="Y1127" s="4">
        <f>1/COUNTIF(OrdersTable[Customer ID],OrdersTable[[#This Row],[Customer ID]])</f>
        <v>9.0909090909090912E-2</v>
      </c>
    </row>
    <row r="1128" spans="1:25" x14ac:dyDescent="0.3">
      <c r="A1128" s="1">
        <v>1127</v>
      </c>
      <c r="B1128" t="s">
        <v>6727</v>
      </c>
      <c r="C1128" s="7">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4" t="str">
        <f>VLOOKUP(OrdersTable[[#This Row],[Region]],PeopleTable[#All],2,FALSE)</f>
        <v>Cassandra Brandow</v>
      </c>
      <c r="W1128" s="4" t="str">
        <f>IFERROR(VLOOKUP(OrdersTable[[#This Row],[Order ID]],ReturnsTable[#All],2,FALSE),"No")</f>
        <v>No</v>
      </c>
      <c r="X1128" s="4">
        <f>1/COUNTIF(OrdersTable[Order ID],OrdersTable[[#This Row],[Order ID]])</f>
        <v>0.16666666666666666</v>
      </c>
      <c r="Y1128" s="4">
        <f>1/COUNTIF(OrdersTable[Customer ID],OrdersTable[[#This Row],[Customer ID]])</f>
        <v>9.0909090909090912E-2</v>
      </c>
    </row>
    <row r="1129" spans="1:25" x14ac:dyDescent="0.3">
      <c r="A1129" s="1">
        <v>1128</v>
      </c>
      <c r="B1129" t="s">
        <v>6728</v>
      </c>
      <c r="C1129" s="7">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4" t="str">
        <f>VLOOKUP(OrdersTable[[#This Row],[Region]],PeopleTable[#All],2,FALSE)</f>
        <v>Kelly Williams</v>
      </c>
      <c r="W1129" s="4" t="str">
        <f>IFERROR(VLOOKUP(OrdersTable[[#This Row],[Order ID]],ReturnsTable[#All],2,FALSE),"No")</f>
        <v>No</v>
      </c>
      <c r="X1129" s="4">
        <f>1/COUNTIF(OrdersTable[Order ID],OrdersTable[[#This Row],[Order ID]])</f>
        <v>0.5</v>
      </c>
      <c r="Y1129" s="4">
        <f>1/COUNTIF(OrdersTable[Customer ID],OrdersTable[[#This Row],[Customer ID]])</f>
        <v>0.14285714285714285</v>
      </c>
    </row>
    <row r="1130" spans="1:25" x14ac:dyDescent="0.3">
      <c r="A1130" s="1">
        <v>1129</v>
      </c>
      <c r="B1130" t="s">
        <v>6728</v>
      </c>
      <c r="C1130" s="7">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4" t="str">
        <f>VLOOKUP(OrdersTable[[#This Row],[Region]],PeopleTable[#All],2,FALSE)</f>
        <v>Kelly Williams</v>
      </c>
      <c r="W1130" s="4" t="str">
        <f>IFERROR(VLOOKUP(OrdersTable[[#This Row],[Order ID]],ReturnsTable[#All],2,FALSE),"No")</f>
        <v>No</v>
      </c>
      <c r="X1130" s="4">
        <f>1/COUNTIF(OrdersTable[Order ID],OrdersTable[[#This Row],[Order ID]])</f>
        <v>0.5</v>
      </c>
      <c r="Y1130" s="4">
        <f>1/COUNTIF(OrdersTable[Customer ID],OrdersTable[[#This Row],[Customer ID]])</f>
        <v>0.14285714285714285</v>
      </c>
    </row>
    <row r="1131" spans="1:25" x14ac:dyDescent="0.3">
      <c r="A1131" s="1">
        <v>1130</v>
      </c>
      <c r="B1131" t="s">
        <v>6729</v>
      </c>
      <c r="C1131" s="7">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4" t="str">
        <f>VLOOKUP(OrdersTable[[#This Row],[Region]],PeopleTable[#All],2,FALSE)</f>
        <v>Cassandra Brandow</v>
      </c>
      <c r="W1131" s="4" t="str">
        <f>IFERROR(VLOOKUP(OrdersTable[[#This Row],[Order ID]],ReturnsTable[#All],2,FALSE),"No")</f>
        <v>No</v>
      </c>
      <c r="X1131" s="4">
        <f>1/COUNTIF(OrdersTable[Order ID],OrdersTable[[#This Row],[Order ID]])</f>
        <v>0.33333333333333331</v>
      </c>
      <c r="Y1131" s="4">
        <f>1/COUNTIF(OrdersTable[Customer ID],OrdersTable[[#This Row],[Customer ID]])</f>
        <v>0.05</v>
      </c>
    </row>
    <row r="1132" spans="1:25" x14ac:dyDescent="0.3">
      <c r="A1132" s="1">
        <v>1131</v>
      </c>
      <c r="B1132" t="s">
        <v>6729</v>
      </c>
      <c r="C1132" s="7">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4" t="str">
        <f>VLOOKUP(OrdersTable[[#This Row],[Region]],PeopleTable[#All],2,FALSE)</f>
        <v>Cassandra Brandow</v>
      </c>
      <c r="W1132" s="4" t="str">
        <f>IFERROR(VLOOKUP(OrdersTable[[#This Row],[Order ID]],ReturnsTable[#All],2,FALSE),"No")</f>
        <v>No</v>
      </c>
      <c r="X1132" s="4">
        <f>1/COUNTIF(OrdersTable[Order ID],OrdersTable[[#This Row],[Order ID]])</f>
        <v>0.33333333333333331</v>
      </c>
      <c r="Y1132" s="4">
        <f>1/COUNTIF(OrdersTable[Customer ID],OrdersTable[[#This Row],[Customer ID]])</f>
        <v>0.05</v>
      </c>
    </row>
    <row r="1133" spans="1:25" x14ac:dyDescent="0.3">
      <c r="A1133" s="1">
        <v>1132</v>
      </c>
      <c r="B1133" t="s">
        <v>6729</v>
      </c>
      <c r="C1133" s="7">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4" t="str">
        <f>VLOOKUP(OrdersTable[[#This Row],[Region]],PeopleTable[#All],2,FALSE)</f>
        <v>Cassandra Brandow</v>
      </c>
      <c r="W1133" s="4" t="str">
        <f>IFERROR(VLOOKUP(OrdersTable[[#This Row],[Order ID]],ReturnsTable[#All],2,FALSE),"No")</f>
        <v>No</v>
      </c>
      <c r="X1133" s="4">
        <f>1/COUNTIF(OrdersTable[Order ID],OrdersTable[[#This Row],[Order ID]])</f>
        <v>0.33333333333333331</v>
      </c>
      <c r="Y1133" s="4">
        <f>1/COUNTIF(OrdersTable[Customer ID],OrdersTable[[#This Row],[Customer ID]])</f>
        <v>0.05</v>
      </c>
    </row>
    <row r="1134" spans="1:25" x14ac:dyDescent="0.3">
      <c r="A1134" s="1">
        <v>1133</v>
      </c>
      <c r="B1134" t="s">
        <v>6730</v>
      </c>
      <c r="C1134" s="7">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4" t="str">
        <f>VLOOKUP(OrdersTable[[#This Row],[Region]],PeopleTable[#All],2,FALSE)</f>
        <v>Anna Andreadi</v>
      </c>
      <c r="W1134" s="4" t="str">
        <f>IFERROR(VLOOKUP(OrdersTable[[#This Row],[Order ID]],ReturnsTable[#All],2,FALSE),"No")</f>
        <v>No</v>
      </c>
      <c r="X1134" s="4">
        <f>1/COUNTIF(OrdersTable[Order ID],OrdersTable[[#This Row],[Order ID]])</f>
        <v>1</v>
      </c>
      <c r="Y1134" s="4">
        <f>1/COUNTIF(OrdersTable[Customer ID],OrdersTable[[#This Row],[Customer ID]])</f>
        <v>4.1666666666666664E-2</v>
      </c>
    </row>
    <row r="1135" spans="1:25" x14ac:dyDescent="0.3">
      <c r="A1135" s="1">
        <v>1134</v>
      </c>
      <c r="B1135" t="s">
        <v>6731</v>
      </c>
      <c r="C1135" s="7">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4" t="str">
        <f>VLOOKUP(OrdersTable[[#This Row],[Region]],PeopleTable[#All],2,FALSE)</f>
        <v>Chuck Magee</v>
      </c>
      <c r="W1135" s="4" t="str">
        <f>IFERROR(VLOOKUP(OrdersTable[[#This Row],[Order ID]],ReturnsTable[#All],2,FALSE),"No")</f>
        <v>No</v>
      </c>
      <c r="X1135" s="4">
        <f>1/COUNTIF(OrdersTable[Order ID],OrdersTable[[#This Row],[Order ID]])</f>
        <v>0.5</v>
      </c>
      <c r="Y1135" s="4">
        <f>1/COUNTIF(OrdersTable[Customer ID],OrdersTable[[#This Row],[Customer ID]])</f>
        <v>0.125</v>
      </c>
    </row>
    <row r="1136" spans="1:25" x14ac:dyDescent="0.3">
      <c r="A1136" s="1">
        <v>1135</v>
      </c>
      <c r="B1136" t="s">
        <v>6731</v>
      </c>
      <c r="C1136" s="7">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4" t="str">
        <f>VLOOKUP(OrdersTable[[#This Row],[Region]],PeopleTable[#All],2,FALSE)</f>
        <v>Chuck Magee</v>
      </c>
      <c r="W1136" s="4" t="str">
        <f>IFERROR(VLOOKUP(OrdersTable[[#This Row],[Order ID]],ReturnsTable[#All],2,FALSE),"No")</f>
        <v>No</v>
      </c>
      <c r="X1136" s="4">
        <f>1/COUNTIF(OrdersTable[Order ID],OrdersTable[[#This Row],[Order ID]])</f>
        <v>0.5</v>
      </c>
      <c r="Y1136" s="4">
        <f>1/COUNTIF(OrdersTable[Customer ID],OrdersTable[[#This Row],[Customer ID]])</f>
        <v>0.125</v>
      </c>
    </row>
    <row r="1137" spans="1:25" x14ac:dyDescent="0.3">
      <c r="A1137" s="1">
        <v>1136</v>
      </c>
      <c r="B1137" t="s">
        <v>6732</v>
      </c>
      <c r="C1137" s="7">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4" t="str">
        <f>VLOOKUP(OrdersTable[[#This Row],[Region]],PeopleTable[#All],2,FALSE)</f>
        <v>Cassandra Brandow</v>
      </c>
      <c r="W1137" s="4" t="str">
        <f>IFERROR(VLOOKUP(OrdersTable[[#This Row],[Order ID]],ReturnsTable[#All],2,FALSE),"No")</f>
        <v>No</v>
      </c>
      <c r="X1137" s="4">
        <f>1/COUNTIF(OrdersTable[Order ID],OrdersTable[[#This Row],[Order ID]])</f>
        <v>1</v>
      </c>
      <c r="Y1137" s="4">
        <f>1/COUNTIF(OrdersTable[Customer ID],OrdersTable[[#This Row],[Customer ID]])</f>
        <v>6.25E-2</v>
      </c>
    </row>
    <row r="1138" spans="1:25" x14ac:dyDescent="0.3">
      <c r="A1138" s="1">
        <v>1137</v>
      </c>
      <c r="B1138" t="s">
        <v>6733</v>
      </c>
      <c r="C1138" s="7">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4" t="str">
        <f>VLOOKUP(OrdersTable[[#This Row],[Region]],PeopleTable[#All],2,FALSE)</f>
        <v>Kelly Williams</v>
      </c>
      <c r="W1138" s="4" t="str">
        <f>IFERROR(VLOOKUP(OrdersTable[[#This Row],[Order ID]],ReturnsTable[#All],2,FALSE),"No")</f>
        <v>No</v>
      </c>
      <c r="X1138" s="4">
        <f>1/COUNTIF(OrdersTable[Order ID],OrdersTable[[#This Row],[Order ID]])</f>
        <v>0.2</v>
      </c>
      <c r="Y1138" s="4">
        <f>1/COUNTIF(OrdersTable[Customer ID],OrdersTable[[#This Row],[Customer ID]])</f>
        <v>4.7619047619047616E-2</v>
      </c>
    </row>
    <row r="1139" spans="1:25" x14ac:dyDescent="0.3">
      <c r="A1139" s="1">
        <v>1138</v>
      </c>
      <c r="B1139" t="s">
        <v>6733</v>
      </c>
      <c r="C1139" s="7">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4" t="str">
        <f>VLOOKUP(OrdersTable[[#This Row],[Region]],PeopleTable[#All],2,FALSE)</f>
        <v>Kelly Williams</v>
      </c>
      <c r="W1139" s="4" t="str">
        <f>IFERROR(VLOOKUP(OrdersTable[[#This Row],[Order ID]],ReturnsTable[#All],2,FALSE),"No")</f>
        <v>No</v>
      </c>
      <c r="X1139" s="4">
        <f>1/COUNTIF(OrdersTable[Order ID],OrdersTable[[#This Row],[Order ID]])</f>
        <v>0.2</v>
      </c>
      <c r="Y1139" s="4">
        <f>1/COUNTIF(OrdersTable[Customer ID],OrdersTable[[#This Row],[Customer ID]])</f>
        <v>4.7619047619047616E-2</v>
      </c>
    </row>
    <row r="1140" spans="1:25" x14ac:dyDescent="0.3">
      <c r="A1140" s="1">
        <v>1139</v>
      </c>
      <c r="B1140" t="s">
        <v>6733</v>
      </c>
      <c r="C1140" s="7">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4" t="str">
        <f>VLOOKUP(OrdersTable[[#This Row],[Region]],PeopleTable[#All],2,FALSE)</f>
        <v>Kelly Williams</v>
      </c>
      <c r="W1140" s="4" t="str">
        <f>IFERROR(VLOOKUP(OrdersTable[[#This Row],[Order ID]],ReturnsTable[#All],2,FALSE),"No")</f>
        <v>No</v>
      </c>
      <c r="X1140" s="4">
        <f>1/COUNTIF(OrdersTable[Order ID],OrdersTable[[#This Row],[Order ID]])</f>
        <v>0.2</v>
      </c>
      <c r="Y1140" s="4">
        <f>1/COUNTIF(OrdersTable[Customer ID],OrdersTable[[#This Row],[Customer ID]])</f>
        <v>4.7619047619047616E-2</v>
      </c>
    </row>
    <row r="1141" spans="1:25" x14ac:dyDescent="0.3">
      <c r="A1141" s="1">
        <v>1140</v>
      </c>
      <c r="B1141" t="s">
        <v>6733</v>
      </c>
      <c r="C1141" s="7">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4" t="str">
        <f>VLOOKUP(OrdersTable[[#This Row],[Region]],PeopleTable[#All],2,FALSE)</f>
        <v>Kelly Williams</v>
      </c>
      <c r="W1141" s="4" t="str">
        <f>IFERROR(VLOOKUP(OrdersTable[[#This Row],[Order ID]],ReturnsTable[#All],2,FALSE),"No")</f>
        <v>No</v>
      </c>
      <c r="X1141" s="4">
        <f>1/COUNTIF(OrdersTable[Order ID],OrdersTable[[#This Row],[Order ID]])</f>
        <v>0.2</v>
      </c>
      <c r="Y1141" s="4">
        <f>1/COUNTIF(OrdersTable[Customer ID],OrdersTable[[#This Row],[Customer ID]])</f>
        <v>4.7619047619047616E-2</v>
      </c>
    </row>
    <row r="1142" spans="1:25" x14ac:dyDescent="0.3">
      <c r="A1142" s="1">
        <v>1141</v>
      </c>
      <c r="B1142" t="s">
        <v>6733</v>
      </c>
      <c r="C1142" s="7">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4" t="str">
        <f>VLOOKUP(OrdersTable[[#This Row],[Region]],PeopleTable[#All],2,FALSE)</f>
        <v>Kelly Williams</v>
      </c>
      <c r="W1142" s="4" t="str">
        <f>IFERROR(VLOOKUP(OrdersTable[[#This Row],[Order ID]],ReturnsTable[#All],2,FALSE),"No")</f>
        <v>No</v>
      </c>
      <c r="X1142" s="4">
        <f>1/COUNTIF(OrdersTable[Order ID],OrdersTable[[#This Row],[Order ID]])</f>
        <v>0.2</v>
      </c>
      <c r="Y1142" s="4">
        <f>1/COUNTIF(OrdersTable[Customer ID],OrdersTable[[#This Row],[Customer ID]])</f>
        <v>4.7619047619047616E-2</v>
      </c>
    </row>
    <row r="1143" spans="1:25" x14ac:dyDescent="0.3">
      <c r="A1143" s="1">
        <v>1142</v>
      </c>
      <c r="B1143" t="s">
        <v>6734</v>
      </c>
      <c r="C1143" s="7">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4" t="str">
        <f>VLOOKUP(OrdersTable[[#This Row],[Region]],PeopleTable[#All],2,FALSE)</f>
        <v>Anna Andreadi</v>
      </c>
      <c r="W1143" s="4" t="str">
        <f>IFERROR(VLOOKUP(OrdersTable[[#This Row],[Order ID]],ReturnsTable[#All],2,FALSE),"No")</f>
        <v>No</v>
      </c>
      <c r="X1143" s="4">
        <f>1/COUNTIF(OrdersTable[Order ID],OrdersTable[[#This Row],[Order ID]])</f>
        <v>0.2</v>
      </c>
      <c r="Y1143" s="4">
        <f>1/COUNTIF(OrdersTable[Customer ID],OrdersTable[[#This Row],[Customer ID]])</f>
        <v>3.2258064516129031E-2</v>
      </c>
    </row>
    <row r="1144" spans="1:25" x14ac:dyDescent="0.3">
      <c r="A1144" s="1">
        <v>1143</v>
      </c>
      <c r="B1144" t="s">
        <v>6734</v>
      </c>
      <c r="C1144" s="7">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4" t="str">
        <f>VLOOKUP(OrdersTable[[#This Row],[Region]],PeopleTable[#All],2,FALSE)</f>
        <v>Anna Andreadi</v>
      </c>
      <c r="W1144" s="4" t="str">
        <f>IFERROR(VLOOKUP(OrdersTable[[#This Row],[Order ID]],ReturnsTable[#All],2,FALSE),"No")</f>
        <v>No</v>
      </c>
      <c r="X1144" s="4">
        <f>1/COUNTIF(OrdersTable[Order ID],OrdersTable[[#This Row],[Order ID]])</f>
        <v>0.2</v>
      </c>
      <c r="Y1144" s="4">
        <f>1/COUNTIF(OrdersTable[Customer ID],OrdersTable[[#This Row],[Customer ID]])</f>
        <v>3.2258064516129031E-2</v>
      </c>
    </row>
    <row r="1145" spans="1:25" x14ac:dyDescent="0.3">
      <c r="A1145" s="1">
        <v>1144</v>
      </c>
      <c r="B1145" t="s">
        <v>6734</v>
      </c>
      <c r="C1145" s="7">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4" t="str">
        <f>VLOOKUP(OrdersTable[[#This Row],[Region]],PeopleTable[#All],2,FALSE)</f>
        <v>Anna Andreadi</v>
      </c>
      <c r="W1145" s="4" t="str">
        <f>IFERROR(VLOOKUP(OrdersTable[[#This Row],[Order ID]],ReturnsTable[#All],2,FALSE),"No")</f>
        <v>No</v>
      </c>
      <c r="X1145" s="4">
        <f>1/COUNTIF(OrdersTable[Order ID],OrdersTable[[#This Row],[Order ID]])</f>
        <v>0.2</v>
      </c>
      <c r="Y1145" s="4">
        <f>1/COUNTIF(OrdersTable[Customer ID],OrdersTable[[#This Row],[Customer ID]])</f>
        <v>3.2258064516129031E-2</v>
      </c>
    </row>
    <row r="1146" spans="1:25" x14ac:dyDescent="0.3">
      <c r="A1146" s="1">
        <v>1145</v>
      </c>
      <c r="B1146" t="s">
        <v>6734</v>
      </c>
      <c r="C1146" s="7">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4" t="str">
        <f>VLOOKUP(OrdersTable[[#This Row],[Region]],PeopleTable[#All],2,FALSE)</f>
        <v>Anna Andreadi</v>
      </c>
      <c r="W1146" s="4" t="str">
        <f>IFERROR(VLOOKUP(OrdersTable[[#This Row],[Order ID]],ReturnsTable[#All],2,FALSE),"No")</f>
        <v>No</v>
      </c>
      <c r="X1146" s="4">
        <f>1/COUNTIF(OrdersTable[Order ID],OrdersTable[[#This Row],[Order ID]])</f>
        <v>0.2</v>
      </c>
      <c r="Y1146" s="4">
        <f>1/COUNTIF(OrdersTable[Customer ID],OrdersTable[[#This Row],[Customer ID]])</f>
        <v>3.2258064516129031E-2</v>
      </c>
    </row>
    <row r="1147" spans="1:25" x14ac:dyDescent="0.3">
      <c r="A1147" s="1">
        <v>1146</v>
      </c>
      <c r="B1147" t="s">
        <v>6734</v>
      </c>
      <c r="C1147" s="7">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4" t="str">
        <f>VLOOKUP(OrdersTable[[#This Row],[Region]],PeopleTable[#All],2,FALSE)</f>
        <v>Anna Andreadi</v>
      </c>
      <c r="W1147" s="4" t="str">
        <f>IFERROR(VLOOKUP(OrdersTable[[#This Row],[Order ID]],ReturnsTable[#All],2,FALSE),"No")</f>
        <v>No</v>
      </c>
      <c r="X1147" s="4">
        <f>1/COUNTIF(OrdersTable[Order ID],OrdersTable[[#This Row],[Order ID]])</f>
        <v>0.2</v>
      </c>
      <c r="Y1147" s="4">
        <f>1/COUNTIF(OrdersTable[Customer ID],OrdersTable[[#This Row],[Customer ID]])</f>
        <v>3.2258064516129031E-2</v>
      </c>
    </row>
    <row r="1148" spans="1:25" x14ac:dyDescent="0.3">
      <c r="A1148" s="1">
        <v>1147</v>
      </c>
      <c r="B1148" t="s">
        <v>6735</v>
      </c>
      <c r="C1148" s="7">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4" t="str">
        <f>VLOOKUP(OrdersTable[[#This Row],[Region]],PeopleTable[#All],2,FALSE)</f>
        <v>Kelly Williams</v>
      </c>
      <c r="W1148" s="4" t="str">
        <f>IFERROR(VLOOKUP(OrdersTable[[#This Row],[Order ID]],ReturnsTable[#All],2,FALSE),"No")</f>
        <v>No</v>
      </c>
      <c r="X1148" s="4">
        <f>1/COUNTIF(OrdersTable[Order ID],OrdersTable[[#This Row],[Order ID]])</f>
        <v>0.2</v>
      </c>
      <c r="Y1148" s="4">
        <f>1/COUNTIF(OrdersTable[Customer ID],OrdersTable[[#This Row],[Customer ID]])</f>
        <v>5.8823529411764705E-2</v>
      </c>
    </row>
    <row r="1149" spans="1:25" x14ac:dyDescent="0.3">
      <c r="A1149" s="1">
        <v>1148</v>
      </c>
      <c r="B1149" t="s">
        <v>6735</v>
      </c>
      <c r="C1149" s="7">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4" t="str">
        <f>VLOOKUP(OrdersTable[[#This Row],[Region]],PeopleTable[#All],2,FALSE)</f>
        <v>Kelly Williams</v>
      </c>
      <c r="W1149" s="4" t="str">
        <f>IFERROR(VLOOKUP(OrdersTable[[#This Row],[Order ID]],ReturnsTable[#All],2,FALSE),"No")</f>
        <v>No</v>
      </c>
      <c r="X1149" s="4">
        <f>1/COUNTIF(OrdersTable[Order ID],OrdersTable[[#This Row],[Order ID]])</f>
        <v>0.2</v>
      </c>
      <c r="Y1149" s="4">
        <f>1/COUNTIF(OrdersTable[Customer ID],OrdersTable[[#This Row],[Customer ID]])</f>
        <v>5.8823529411764705E-2</v>
      </c>
    </row>
    <row r="1150" spans="1:25" x14ac:dyDescent="0.3">
      <c r="A1150" s="1">
        <v>1149</v>
      </c>
      <c r="B1150" t="s">
        <v>6735</v>
      </c>
      <c r="C1150" s="7">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4" t="str">
        <f>VLOOKUP(OrdersTable[[#This Row],[Region]],PeopleTable[#All],2,FALSE)</f>
        <v>Kelly Williams</v>
      </c>
      <c r="W1150" s="4" t="str">
        <f>IFERROR(VLOOKUP(OrdersTable[[#This Row],[Order ID]],ReturnsTable[#All],2,FALSE),"No")</f>
        <v>No</v>
      </c>
      <c r="X1150" s="4">
        <f>1/COUNTIF(OrdersTable[Order ID],OrdersTable[[#This Row],[Order ID]])</f>
        <v>0.2</v>
      </c>
      <c r="Y1150" s="4">
        <f>1/COUNTIF(OrdersTable[Customer ID],OrdersTable[[#This Row],[Customer ID]])</f>
        <v>5.8823529411764705E-2</v>
      </c>
    </row>
    <row r="1151" spans="1:25" x14ac:dyDescent="0.3">
      <c r="A1151" s="1">
        <v>1150</v>
      </c>
      <c r="B1151" t="s">
        <v>6735</v>
      </c>
      <c r="C1151" s="7">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4" t="str">
        <f>VLOOKUP(OrdersTable[[#This Row],[Region]],PeopleTable[#All],2,FALSE)</f>
        <v>Kelly Williams</v>
      </c>
      <c r="W1151" s="4" t="str">
        <f>IFERROR(VLOOKUP(OrdersTable[[#This Row],[Order ID]],ReturnsTable[#All],2,FALSE),"No")</f>
        <v>No</v>
      </c>
      <c r="X1151" s="4">
        <f>1/COUNTIF(OrdersTable[Order ID],OrdersTable[[#This Row],[Order ID]])</f>
        <v>0.2</v>
      </c>
      <c r="Y1151" s="4">
        <f>1/COUNTIF(OrdersTable[Customer ID],OrdersTable[[#This Row],[Customer ID]])</f>
        <v>5.8823529411764705E-2</v>
      </c>
    </row>
    <row r="1152" spans="1:25" x14ac:dyDescent="0.3">
      <c r="A1152" s="1">
        <v>1151</v>
      </c>
      <c r="B1152" t="s">
        <v>6735</v>
      </c>
      <c r="C1152" s="7">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4" t="str">
        <f>VLOOKUP(OrdersTable[[#This Row],[Region]],PeopleTable[#All],2,FALSE)</f>
        <v>Kelly Williams</v>
      </c>
      <c r="W1152" s="4" t="str">
        <f>IFERROR(VLOOKUP(OrdersTable[[#This Row],[Order ID]],ReturnsTable[#All],2,FALSE),"No")</f>
        <v>No</v>
      </c>
      <c r="X1152" s="4">
        <f>1/COUNTIF(OrdersTable[Order ID],OrdersTable[[#This Row],[Order ID]])</f>
        <v>0.2</v>
      </c>
      <c r="Y1152" s="4">
        <f>1/COUNTIF(OrdersTable[Customer ID],OrdersTable[[#This Row],[Customer ID]])</f>
        <v>5.8823529411764705E-2</v>
      </c>
    </row>
    <row r="1153" spans="1:25" x14ac:dyDescent="0.3">
      <c r="A1153" s="1">
        <v>1152</v>
      </c>
      <c r="B1153" t="s">
        <v>6736</v>
      </c>
      <c r="C1153" s="7">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4" t="str">
        <f>VLOOKUP(OrdersTable[[#This Row],[Region]],PeopleTable[#All],2,FALSE)</f>
        <v>Chuck Magee</v>
      </c>
      <c r="W1153" s="4" t="str">
        <f>IFERROR(VLOOKUP(OrdersTable[[#This Row],[Order ID]],ReturnsTable[#All],2,FALSE),"No")</f>
        <v>No</v>
      </c>
      <c r="X1153" s="4">
        <f>1/COUNTIF(OrdersTable[Order ID],OrdersTable[[#This Row],[Order ID]])</f>
        <v>1</v>
      </c>
      <c r="Y1153" s="4">
        <f>1/COUNTIF(OrdersTable[Customer ID],OrdersTable[[#This Row],[Customer ID]])</f>
        <v>5.2631578947368418E-2</v>
      </c>
    </row>
    <row r="1154" spans="1:25" x14ac:dyDescent="0.3">
      <c r="A1154" s="1">
        <v>1153</v>
      </c>
      <c r="B1154" t="s">
        <v>6737</v>
      </c>
      <c r="C1154" s="7">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4" t="str">
        <f>VLOOKUP(OrdersTable[[#This Row],[Region]],PeopleTable[#All],2,FALSE)</f>
        <v>Anna Andreadi</v>
      </c>
      <c r="W1154" s="4" t="str">
        <f>IFERROR(VLOOKUP(OrdersTable[[#This Row],[Order ID]],ReturnsTable[#All],2,FALSE),"No")</f>
        <v>No</v>
      </c>
      <c r="X1154" s="4">
        <f>1/COUNTIF(OrdersTable[Order ID],OrdersTable[[#This Row],[Order ID]])</f>
        <v>0.5</v>
      </c>
      <c r="Y1154" s="4">
        <f>1/COUNTIF(OrdersTable[Customer ID],OrdersTable[[#This Row],[Customer ID]])</f>
        <v>4.5454545454545456E-2</v>
      </c>
    </row>
    <row r="1155" spans="1:25" x14ac:dyDescent="0.3">
      <c r="A1155" s="1">
        <v>1154</v>
      </c>
      <c r="B1155" t="s">
        <v>6737</v>
      </c>
      <c r="C1155" s="7">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4" t="str">
        <f>VLOOKUP(OrdersTable[[#This Row],[Region]],PeopleTable[#All],2,FALSE)</f>
        <v>Anna Andreadi</v>
      </c>
      <c r="W1155" s="4" t="str">
        <f>IFERROR(VLOOKUP(OrdersTable[[#This Row],[Order ID]],ReturnsTable[#All],2,FALSE),"No")</f>
        <v>No</v>
      </c>
      <c r="X1155" s="4">
        <f>1/COUNTIF(OrdersTable[Order ID],OrdersTable[[#This Row],[Order ID]])</f>
        <v>0.5</v>
      </c>
      <c r="Y1155" s="4">
        <f>1/COUNTIF(OrdersTable[Customer ID],OrdersTable[[#This Row],[Customer ID]])</f>
        <v>4.5454545454545456E-2</v>
      </c>
    </row>
    <row r="1156" spans="1:25" x14ac:dyDescent="0.3">
      <c r="A1156" s="1">
        <v>1155</v>
      </c>
      <c r="B1156" t="s">
        <v>6738</v>
      </c>
      <c r="C1156" s="7">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4" t="str">
        <f>VLOOKUP(OrdersTable[[#This Row],[Region]],PeopleTable[#All],2,FALSE)</f>
        <v>Cassandra Brandow</v>
      </c>
      <c r="W1156" s="4" t="str">
        <f>IFERROR(VLOOKUP(OrdersTable[[#This Row],[Order ID]],ReturnsTable[#All],2,FALSE),"No")</f>
        <v>No</v>
      </c>
      <c r="X1156" s="4">
        <f>1/COUNTIF(OrdersTable[Order ID],OrdersTable[[#This Row],[Order ID]])</f>
        <v>0.25</v>
      </c>
      <c r="Y1156" s="4">
        <f>1/COUNTIF(OrdersTable[Customer ID],OrdersTable[[#This Row],[Customer ID]])</f>
        <v>7.6923076923076927E-2</v>
      </c>
    </row>
    <row r="1157" spans="1:25" x14ac:dyDescent="0.3">
      <c r="A1157" s="1">
        <v>1156</v>
      </c>
      <c r="B1157" t="s">
        <v>6738</v>
      </c>
      <c r="C1157" s="7">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4" t="str">
        <f>VLOOKUP(OrdersTable[[#This Row],[Region]],PeopleTable[#All],2,FALSE)</f>
        <v>Cassandra Brandow</v>
      </c>
      <c r="W1157" s="4" t="str">
        <f>IFERROR(VLOOKUP(OrdersTable[[#This Row],[Order ID]],ReturnsTable[#All],2,FALSE),"No")</f>
        <v>No</v>
      </c>
      <c r="X1157" s="4">
        <f>1/COUNTIF(OrdersTable[Order ID],OrdersTable[[#This Row],[Order ID]])</f>
        <v>0.25</v>
      </c>
      <c r="Y1157" s="4">
        <f>1/COUNTIF(OrdersTable[Customer ID],OrdersTable[[#This Row],[Customer ID]])</f>
        <v>7.6923076923076927E-2</v>
      </c>
    </row>
    <row r="1158" spans="1:25" x14ac:dyDescent="0.3">
      <c r="A1158" s="1">
        <v>1157</v>
      </c>
      <c r="B1158" t="s">
        <v>6738</v>
      </c>
      <c r="C1158" s="7">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4" t="str">
        <f>VLOOKUP(OrdersTable[[#This Row],[Region]],PeopleTable[#All],2,FALSE)</f>
        <v>Cassandra Brandow</v>
      </c>
      <c r="W1158" s="4" t="str">
        <f>IFERROR(VLOOKUP(OrdersTable[[#This Row],[Order ID]],ReturnsTable[#All],2,FALSE),"No")</f>
        <v>No</v>
      </c>
      <c r="X1158" s="4">
        <f>1/COUNTIF(OrdersTable[Order ID],OrdersTable[[#This Row],[Order ID]])</f>
        <v>0.25</v>
      </c>
      <c r="Y1158" s="4">
        <f>1/COUNTIF(OrdersTable[Customer ID],OrdersTable[[#This Row],[Customer ID]])</f>
        <v>7.6923076923076927E-2</v>
      </c>
    </row>
    <row r="1159" spans="1:25" x14ac:dyDescent="0.3">
      <c r="A1159" s="1">
        <v>1158</v>
      </c>
      <c r="B1159" t="s">
        <v>6738</v>
      </c>
      <c r="C1159" s="7">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4" t="str">
        <f>VLOOKUP(OrdersTable[[#This Row],[Region]],PeopleTable[#All],2,FALSE)</f>
        <v>Cassandra Brandow</v>
      </c>
      <c r="W1159" s="4" t="str">
        <f>IFERROR(VLOOKUP(OrdersTable[[#This Row],[Order ID]],ReturnsTable[#All],2,FALSE),"No")</f>
        <v>No</v>
      </c>
      <c r="X1159" s="4">
        <f>1/COUNTIF(OrdersTable[Order ID],OrdersTable[[#This Row],[Order ID]])</f>
        <v>0.25</v>
      </c>
      <c r="Y1159" s="4">
        <f>1/COUNTIF(OrdersTable[Customer ID],OrdersTable[[#This Row],[Customer ID]])</f>
        <v>7.6923076923076927E-2</v>
      </c>
    </row>
    <row r="1160" spans="1:25" x14ac:dyDescent="0.3">
      <c r="A1160" s="1">
        <v>1159</v>
      </c>
      <c r="B1160" t="s">
        <v>6739</v>
      </c>
      <c r="C1160" s="7">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4" t="str">
        <f>VLOOKUP(OrdersTable[[#This Row],[Region]],PeopleTable[#All],2,FALSE)</f>
        <v>Anna Andreadi</v>
      </c>
      <c r="W1160" s="4" t="str">
        <f>IFERROR(VLOOKUP(OrdersTable[[#This Row],[Order ID]],ReturnsTable[#All],2,FALSE),"No")</f>
        <v>No</v>
      </c>
      <c r="X1160" s="4">
        <f>1/COUNTIF(OrdersTable[Order ID],OrdersTable[[#This Row],[Order ID]])</f>
        <v>1</v>
      </c>
      <c r="Y1160" s="4">
        <f>1/COUNTIF(OrdersTable[Customer ID],OrdersTable[[#This Row],[Customer ID]])</f>
        <v>0.05</v>
      </c>
    </row>
    <row r="1161" spans="1:25" x14ac:dyDescent="0.3">
      <c r="A1161" s="1">
        <v>1160</v>
      </c>
      <c r="B1161" t="s">
        <v>6740</v>
      </c>
      <c r="C1161" s="7">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4" t="str">
        <f>VLOOKUP(OrdersTable[[#This Row],[Region]],PeopleTable[#All],2,FALSE)</f>
        <v>Kelly Williams</v>
      </c>
      <c r="W1161" s="4" t="str">
        <f>IFERROR(VLOOKUP(OrdersTable[[#This Row],[Order ID]],ReturnsTable[#All],2,FALSE),"No")</f>
        <v>No</v>
      </c>
      <c r="X1161" s="4">
        <f>1/COUNTIF(OrdersTable[Order ID],OrdersTable[[#This Row],[Order ID]])</f>
        <v>0.5</v>
      </c>
      <c r="Y1161" s="4">
        <f>1/COUNTIF(OrdersTable[Customer ID],OrdersTable[[#This Row],[Customer ID]])</f>
        <v>9.0909090909090912E-2</v>
      </c>
    </row>
    <row r="1162" spans="1:25" x14ac:dyDescent="0.3">
      <c r="A1162" s="1">
        <v>1161</v>
      </c>
      <c r="B1162" t="s">
        <v>6740</v>
      </c>
      <c r="C1162" s="7">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4" t="str">
        <f>VLOOKUP(OrdersTable[[#This Row],[Region]],PeopleTable[#All],2,FALSE)</f>
        <v>Kelly Williams</v>
      </c>
      <c r="W1162" s="4" t="str">
        <f>IFERROR(VLOOKUP(OrdersTable[[#This Row],[Order ID]],ReturnsTable[#All],2,FALSE),"No")</f>
        <v>No</v>
      </c>
      <c r="X1162" s="4">
        <f>1/COUNTIF(OrdersTable[Order ID],OrdersTable[[#This Row],[Order ID]])</f>
        <v>0.5</v>
      </c>
      <c r="Y1162" s="4">
        <f>1/COUNTIF(OrdersTable[Customer ID],OrdersTable[[#This Row],[Customer ID]])</f>
        <v>9.0909090909090912E-2</v>
      </c>
    </row>
    <row r="1163" spans="1:25" x14ac:dyDescent="0.3">
      <c r="A1163" s="1">
        <v>1162</v>
      </c>
      <c r="B1163" t="s">
        <v>5953</v>
      </c>
      <c r="C1163" s="7">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4" t="str">
        <f>VLOOKUP(OrdersTable[[#This Row],[Region]],PeopleTable[#All],2,FALSE)</f>
        <v>Anna Andreadi</v>
      </c>
      <c r="W1163" s="4" t="str">
        <f>IFERROR(VLOOKUP(OrdersTable[[#This Row],[Order ID]],ReturnsTable[#All],2,FALSE),"No")</f>
        <v>Yes</v>
      </c>
      <c r="X1163" s="4">
        <f>1/COUNTIF(OrdersTable[Order ID],OrdersTable[[#This Row],[Order ID]])</f>
        <v>1</v>
      </c>
      <c r="Y1163" s="4">
        <f>1/COUNTIF(OrdersTable[Customer ID],OrdersTable[[#This Row],[Customer ID]])</f>
        <v>0.33333333333333331</v>
      </c>
    </row>
    <row r="1164" spans="1:25" x14ac:dyDescent="0.3">
      <c r="A1164" s="1">
        <v>1163</v>
      </c>
      <c r="B1164" t="s">
        <v>6741</v>
      </c>
      <c r="C1164" s="7">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4" t="str">
        <f>VLOOKUP(OrdersTable[[#This Row],[Region]],PeopleTable[#All],2,FALSE)</f>
        <v>Chuck Magee</v>
      </c>
      <c r="W1164" s="4" t="str">
        <f>IFERROR(VLOOKUP(OrdersTable[[#This Row],[Order ID]],ReturnsTable[#All],2,FALSE),"No")</f>
        <v>No</v>
      </c>
      <c r="X1164" s="4">
        <f>1/COUNTIF(OrdersTable[Order ID],OrdersTable[[#This Row],[Order ID]])</f>
        <v>0.33333333333333331</v>
      </c>
      <c r="Y1164" s="4">
        <f>1/COUNTIF(OrdersTable[Customer ID],OrdersTable[[#This Row],[Customer ID]])</f>
        <v>5.2631578947368418E-2</v>
      </c>
    </row>
    <row r="1165" spans="1:25" x14ac:dyDescent="0.3">
      <c r="A1165" s="1">
        <v>1164</v>
      </c>
      <c r="B1165" t="s">
        <v>6741</v>
      </c>
      <c r="C1165" s="7">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4" t="str">
        <f>VLOOKUP(OrdersTable[[#This Row],[Region]],PeopleTable[#All],2,FALSE)</f>
        <v>Chuck Magee</v>
      </c>
      <c r="W1165" s="4" t="str">
        <f>IFERROR(VLOOKUP(OrdersTable[[#This Row],[Order ID]],ReturnsTable[#All],2,FALSE),"No")</f>
        <v>No</v>
      </c>
      <c r="X1165" s="4">
        <f>1/COUNTIF(OrdersTable[Order ID],OrdersTable[[#This Row],[Order ID]])</f>
        <v>0.33333333333333331</v>
      </c>
      <c r="Y1165" s="4">
        <f>1/COUNTIF(OrdersTable[Customer ID],OrdersTable[[#This Row],[Customer ID]])</f>
        <v>5.2631578947368418E-2</v>
      </c>
    </row>
    <row r="1166" spans="1:25" x14ac:dyDescent="0.3">
      <c r="A1166" s="1">
        <v>1165</v>
      </c>
      <c r="B1166" t="s">
        <v>6741</v>
      </c>
      <c r="C1166" s="7">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4" t="str">
        <f>VLOOKUP(OrdersTable[[#This Row],[Region]],PeopleTable[#All],2,FALSE)</f>
        <v>Chuck Magee</v>
      </c>
      <c r="W1166" s="4" t="str">
        <f>IFERROR(VLOOKUP(OrdersTable[[#This Row],[Order ID]],ReturnsTable[#All],2,FALSE),"No")</f>
        <v>No</v>
      </c>
      <c r="X1166" s="4">
        <f>1/COUNTIF(OrdersTable[Order ID],OrdersTable[[#This Row],[Order ID]])</f>
        <v>0.33333333333333331</v>
      </c>
      <c r="Y1166" s="4">
        <f>1/COUNTIF(OrdersTable[Customer ID],OrdersTable[[#This Row],[Customer ID]])</f>
        <v>5.2631578947368418E-2</v>
      </c>
    </row>
    <row r="1167" spans="1:25" x14ac:dyDescent="0.3">
      <c r="A1167" s="1">
        <v>1166</v>
      </c>
      <c r="B1167" t="s">
        <v>6742</v>
      </c>
      <c r="C1167" s="7">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4" t="str">
        <f>VLOOKUP(OrdersTable[[#This Row],[Region]],PeopleTable[#All],2,FALSE)</f>
        <v>Kelly Williams</v>
      </c>
      <c r="W1167" s="4" t="str">
        <f>IFERROR(VLOOKUP(OrdersTable[[#This Row],[Order ID]],ReturnsTable[#All],2,FALSE),"No")</f>
        <v>No</v>
      </c>
      <c r="X1167" s="4">
        <f>1/COUNTIF(OrdersTable[Order ID],OrdersTable[[#This Row],[Order ID]])</f>
        <v>1</v>
      </c>
      <c r="Y1167" s="4">
        <f>1/COUNTIF(OrdersTable[Customer ID],OrdersTable[[#This Row],[Customer ID]])</f>
        <v>0.25</v>
      </c>
    </row>
    <row r="1168" spans="1:25" x14ac:dyDescent="0.3">
      <c r="A1168" s="1">
        <v>1167</v>
      </c>
      <c r="B1168" t="s">
        <v>6743</v>
      </c>
      <c r="C1168" s="7">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4" t="str">
        <f>VLOOKUP(OrdersTable[[#This Row],[Region]],PeopleTable[#All],2,FALSE)</f>
        <v>Anna Andreadi</v>
      </c>
      <c r="W1168" s="4" t="str">
        <f>IFERROR(VLOOKUP(OrdersTable[[#This Row],[Order ID]],ReturnsTable[#All],2,FALSE),"No")</f>
        <v>No</v>
      </c>
      <c r="X1168" s="4">
        <f>1/COUNTIF(OrdersTable[Order ID],OrdersTable[[#This Row],[Order ID]])</f>
        <v>1</v>
      </c>
      <c r="Y1168" s="4">
        <f>1/COUNTIF(OrdersTable[Customer ID],OrdersTable[[#This Row],[Customer ID]])</f>
        <v>0.2</v>
      </c>
    </row>
    <row r="1169" spans="1:25" x14ac:dyDescent="0.3">
      <c r="A1169" s="1">
        <v>1168</v>
      </c>
      <c r="B1169" t="s">
        <v>6744</v>
      </c>
      <c r="C1169" s="7">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4" t="str">
        <f>VLOOKUP(OrdersTable[[#This Row],[Region]],PeopleTable[#All],2,FALSE)</f>
        <v>Chuck Magee</v>
      </c>
      <c r="W1169" s="4" t="str">
        <f>IFERROR(VLOOKUP(OrdersTable[[#This Row],[Order ID]],ReturnsTable[#All],2,FALSE),"No")</f>
        <v>No</v>
      </c>
      <c r="X1169" s="4">
        <f>1/COUNTIF(OrdersTable[Order ID],OrdersTable[[#This Row],[Order ID]])</f>
        <v>0.25</v>
      </c>
      <c r="Y1169" s="4">
        <f>1/COUNTIF(OrdersTable[Customer ID],OrdersTable[[#This Row],[Customer ID]])</f>
        <v>5.8823529411764705E-2</v>
      </c>
    </row>
    <row r="1170" spans="1:25" x14ac:dyDescent="0.3">
      <c r="A1170" s="1">
        <v>1169</v>
      </c>
      <c r="B1170" t="s">
        <v>6744</v>
      </c>
      <c r="C1170" s="7">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4" t="str">
        <f>VLOOKUP(OrdersTable[[#This Row],[Region]],PeopleTable[#All],2,FALSE)</f>
        <v>Chuck Magee</v>
      </c>
      <c r="W1170" s="4" t="str">
        <f>IFERROR(VLOOKUP(OrdersTable[[#This Row],[Order ID]],ReturnsTable[#All],2,FALSE),"No")</f>
        <v>No</v>
      </c>
      <c r="X1170" s="4">
        <f>1/COUNTIF(OrdersTable[Order ID],OrdersTable[[#This Row],[Order ID]])</f>
        <v>0.25</v>
      </c>
      <c r="Y1170" s="4">
        <f>1/COUNTIF(OrdersTable[Customer ID],OrdersTable[[#This Row],[Customer ID]])</f>
        <v>5.8823529411764705E-2</v>
      </c>
    </row>
    <row r="1171" spans="1:25" x14ac:dyDescent="0.3">
      <c r="A1171" s="1">
        <v>1170</v>
      </c>
      <c r="B1171" t="s">
        <v>6744</v>
      </c>
      <c r="C1171" s="7">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4" t="str">
        <f>VLOOKUP(OrdersTable[[#This Row],[Region]],PeopleTable[#All],2,FALSE)</f>
        <v>Chuck Magee</v>
      </c>
      <c r="W1171" s="4" t="str">
        <f>IFERROR(VLOOKUP(OrdersTable[[#This Row],[Order ID]],ReturnsTable[#All],2,FALSE),"No")</f>
        <v>No</v>
      </c>
      <c r="X1171" s="4">
        <f>1/COUNTIF(OrdersTable[Order ID],OrdersTable[[#This Row],[Order ID]])</f>
        <v>0.25</v>
      </c>
      <c r="Y1171" s="4">
        <f>1/COUNTIF(OrdersTable[Customer ID],OrdersTable[[#This Row],[Customer ID]])</f>
        <v>5.8823529411764705E-2</v>
      </c>
    </row>
    <row r="1172" spans="1:25" x14ac:dyDescent="0.3">
      <c r="A1172" s="1">
        <v>1171</v>
      </c>
      <c r="B1172" t="s">
        <v>6744</v>
      </c>
      <c r="C1172" s="7">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4" t="str">
        <f>VLOOKUP(OrdersTable[[#This Row],[Region]],PeopleTable[#All],2,FALSE)</f>
        <v>Chuck Magee</v>
      </c>
      <c r="W1172" s="4" t="str">
        <f>IFERROR(VLOOKUP(OrdersTable[[#This Row],[Order ID]],ReturnsTable[#All],2,FALSE),"No")</f>
        <v>No</v>
      </c>
      <c r="X1172" s="4">
        <f>1/COUNTIF(OrdersTable[Order ID],OrdersTable[[#This Row],[Order ID]])</f>
        <v>0.25</v>
      </c>
      <c r="Y1172" s="4">
        <f>1/COUNTIF(OrdersTable[Customer ID],OrdersTable[[#This Row],[Customer ID]])</f>
        <v>5.8823529411764705E-2</v>
      </c>
    </row>
    <row r="1173" spans="1:25" x14ac:dyDescent="0.3">
      <c r="A1173" s="1">
        <v>1172</v>
      </c>
      <c r="B1173" t="s">
        <v>6745</v>
      </c>
      <c r="C1173" s="7">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4" t="str">
        <f>VLOOKUP(OrdersTable[[#This Row],[Region]],PeopleTable[#All],2,FALSE)</f>
        <v>Kelly Williams</v>
      </c>
      <c r="W1173" s="4" t="str">
        <f>IFERROR(VLOOKUP(OrdersTable[[#This Row],[Order ID]],ReturnsTable[#All],2,FALSE),"No")</f>
        <v>No</v>
      </c>
      <c r="X1173" s="4">
        <f>1/COUNTIF(OrdersTable[Order ID],OrdersTable[[#This Row],[Order ID]])</f>
        <v>1</v>
      </c>
      <c r="Y1173" s="4">
        <f>1/COUNTIF(OrdersTable[Customer ID],OrdersTable[[#This Row],[Customer ID]])</f>
        <v>0.14285714285714285</v>
      </c>
    </row>
    <row r="1174" spans="1:25" x14ac:dyDescent="0.3">
      <c r="A1174" s="1">
        <v>1173</v>
      </c>
      <c r="B1174" t="s">
        <v>6746</v>
      </c>
      <c r="C1174" s="7">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4" t="str">
        <f>VLOOKUP(OrdersTable[[#This Row],[Region]],PeopleTable[#All],2,FALSE)</f>
        <v>Anna Andreadi</v>
      </c>
      <c r="W1174" s="4" t="str">
        <f>IFERROR(VLOOKUP(OrdersTable[[#This Row],[Order ID]],ReturnsTable[#All],2,FALSE),"No")</f>
        <v>No</v>
      </c>
      <c r="X1174" s="4">
        <f>1/COUNTIF(OrdersTable[Order ID],OrdersTable[[#This Row],[Order ID]])</f>
        <v>1</v>
      </c>
      <c r="Y1174" s="4">
        <f>1/COUNTIF(OrdersTable[Customer ID],OrdersTable[[#This Row],[Customer ID]])</f>
        <v>6.6666666666666666E-2</v>
      </c>
    </row>
    <row r="1175" spans="1:25" x14ac:dyDescent="0.3">
      <c r="A1175" s="1">
        <v>1174</v>
      </c>
      <c r="B1175" t="s">
        <v>6747</v>
      </c>
      <c r="C1175" s="7">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4" t="str">
        <f>VLOOKUP(OrdersTable[[#This Row],[Region]],PeopleTable[#All],2,FALSE)</f>
        <v>Kelly Williams</v>
      </c>
      <c r="W1175" s="4" t="str">
        <f>IFERROR(VLOOKUP(OrdersTable[[#This Row],[Order ID]],ReturnsTable[#All],2,FALSE),"No")</f>
        <v>No</v>
      </c>
      <c r="X1175" s="4">
        <f>1/COUNTIF(OrdersTable[Order ID],OrdersTable[[#This Row],[Order ID]])</f>
        <v>1</v>
      </c>
      <c r="Y1175" s="4">
        <f>1/COUNTIF(OrdersTable[Customer ID],OrdersTable[[#This Row],[Customer ID]])</f>
        <v>7.1428571428571425E-2</v>
      </c>
    </row>
    <row r="1176" spans="1:25" x14ac:dyDescent="0.3">
      <c r="A1176" s="1">
        <v>1175</v>
      </c>
      <c r="B1176" t="s">
        <v>6748</v>
      </c>
      <c r="C1176" s="7">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4" t="str">
        <f>VLOOKUP(OrdersTable[[#This Row],[Region]],PeopleTable[#All],2,FALSE)</f>
        <v>Chuck Magee</v>
      </c>
      <c r="W1176" s="4" t="str">
        <f>IFERROR(VLOOKUP(OrdersTable[[#This Row],[Order ID]],ReturnsTable[#All],2,FALSE),"No")</f>
        <v>No</v>
      </c>
      <c r="X1176" s="4">
        <f>1/COUNTIF(OrdersTable[Order ID],OrdersTable[[#This Row],[Order ID]])</f>
        <v>1</v>
      </c>
      <c r="Y1176" s="4">
        <f>1/COUNTIF(OrdersTable[Customer ID],OrdersTable[[#This Row],[Customer ID]])</f>
        <v>7.1428571428571425E-2</v>
      </c>
    </row>
    <row r="1177" spans="1:25" x14ac:dyDescent="0.3">
      <c r="A1177" s="1">
        <v>1176</v>
      </c>
      <c r="B1177" t="s">
        <v>6749</v>
      </c>
      <c r="C1177" s="7">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4" t="str">
        <f>VLOOKUP(OrdersTable[[#This Row],[Region]],PeopleTable[#All],2,FALSE)</f>
        <v>Chuck Magee</v>
      </c>
      <c r="W1177" s="4" t="str">
        <f>IFERROR(VLOOKUP(OrdersTable[[#This Row],[Order ID]],ReturnsTable[#All],2,FALSE),"No")</f>
        <v>No</v>
      </c>
      <c r="X1177" s="4">
        <f>1/COUNTIF(OrdersTable[Order ID],OrdersTable[[#This Row],[Order ID]])</f>
        <v>1</v>
      </c>
      <c r="Y1177" s="4">
        <f>1/COUNTIF(OrdersTable[Customer ID],OrdersTable[[#This Row],[Customer ID]])</f>
        <v>5.5555555555555552E-2</v>
      </c>
    </row>
    <row r="1178" spans="1:25" x14ac:dyDescent="0.3">
      <c r="A1178" s="1">
        <v>1177</v>
      </c>
      <c r="B1178" t="s">
        <v>6750</v>
      </c>
      <c r="C1178" s="7">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4" t="str">
        <f>VLOOKUP(OrdersTable[[#This Row],[Region]],PeopleTable[#All],2,FALSE)</f>
        <v>Anna Andreadi</v>
      </c>
      <c r="W1178" s="4" t="str">
        <f>IFERROR(VLOOKUP(OrdersTable[[#This Row],[Order ID]],ReturnsTable[#All],2,FALSE),"No")</f>
        <v>No</v>
      </c>
      <c r="X1178" s="4">
        <f>1/COUNTIF(OrdersTable[Order ID],OrdersTable[[#This Row],[Order ID]])</f>
        <v>1</v>
      </c>
      <c r="Y1178" s="4">
        <f>1/COUNTIF(OrdersTable[Customer ID],OrdersTable[[#This Row],[Customer ID]])</f>
        <v>0.1111111111111111</v>
      </c>
    </row>
    <row r="1179" spans="1:25" x14ac:dyDescent="0.3">
      <c r="A1179" s="1">
        <v>1178</v>
      </c>
      <c r="B1179" t="s">
        <v>6751</v>
      </c>
      <c r="C1179" s="7">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4" t="str">
        <f>VLOOKUP(OrdersTable[[#This Row],[Region]],PeopleTable[#All],2,FALSE)</f>
        <v>Chuck Magee</v>
      </c>
      <c r="W1179" s="4" t="str">
        <f>IFERROR(VLOOKUP(OrdersTable[[#This Row],[Order ID]],ReturnsTable[#All],2,FALSE),"No")</f>
        <v>No</v>
      </c>
      <c r="X1179" s="4">
        <f>1/COUNTIF(OrdersTable[Order ID],OrdersTable[[#This Row],[Order ID]])</f>
        <v>0.5</v>
      </c>
      <c r="Y1179" s="4">
        <f>1/COUNTIF(OrdersTable[Customer ID],OrdersTable[[#This Row],[Customer ID]])</f>
        <v>4.3478260869565216E-2</v>
      </c>
    </row>
    <row r="1180" spans="1:25" x14ac:dyDescent="0.3">
      <c r="A1180" s="1">
        <v>1179</v>
      </c>
      <c r="B1180" t="s">
        <v>6751</v>
      </c>
      <c r="C1180" s="7">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4" t="str">
        <f>VLOOKUP(OrdersTable[[#This Row],[Region]],PeopleTable[#All],2,FALSE)</f>
        <v>Chuck Magee</v>
      </c>
      <c r="W1180" s="4" t="str">
        <f>IFERROR(VLOOKUP(OrdersTable[[#This Row],[Order ID]],ReturnsTable[#All],2,FALSE),"No")</f>
        <v>No</v>
      </c>
      <c r="X1180" s="4">
        <f>1/COUNTIF(OrdersTable[Order ID],OrdersTable[[#This Row],[Order ID]])</f>
        <v>0.5</v>
      </c>
      <c r="Y1180" s="4">
        <f>1/COUNTIF(OrdersTable[Customer ID],OrdersTable[[#This Row],[Customer ID]])</f>
        <v>4.3478260869565216E-2</v>
      </c>
    </row>
    <row r="1181" spans="1:25" x14ac:dyDescent="0.3">
      <c r="A1181" s="1">
        <v>1180</v>
      </c>
      <c r="B1181" t="s">
        <v>6752</v>
      </c>
      <c r="C1181" s="7">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4" t="str">
        <f>VLOOKUP(OrdersTable[[#This Row],[Region]],PeopleTable[#All],2,FALSE)</f>
        <v>Kelly Williams</v>
      </c>
      <c r="W1181" s="4" t="str">
        <f>IFERROR(VLOOKUP(OrdersTable[[#This Row],[Order ID]],ReturnsTable[#All],2,FALSE),"No")</f>
        <v>No</v>
      </c>
      <c r="X1181" s="4">
        <f>1/COUNTIF(OrdersTable[Order ID],OrdersTable[[#This Row],[Order ID]])</f>
        <v>1</v>
      </c>
      <c r="Y1181" s="4">
        <f>1/COUNTIF(OrdersTable[Customer ID],OrdersTable[[#This Row],[Customer ID]])</f>
        <v>0.1</v>
      </c>
    </row>
    <row r="1182" spans="1:25" x14ac:dyDescent="0.3">
      <c r="A1182" s="1">
        <v>1181</v>
      </c>
      <c r="B1182" t="s">
        <v>6753</v>
      </c>
      <c r="C1182" s="7">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4" t="str">
        <f>VLOOKUP(OrdersTable[[#This Row],[Region]],PeopleTable[#All],2,FALSE)</f>
        <v>Chuck Magee</v>
      </c>
      <c r="W1182" s="4" t="str">
        <f>IFERROR(VLOOKUP(OrdersTable[[#This Row],[Order ID]],ReturnsTable[#All],2,FALSE),"No")</f>
        <v>No</v>
      </c>
      <c r="X1182" s="4">
        <f>1/COUNTIF(OrdersTable[Order ID],OrdersTable[[#This Row],[Order ID]])</f>
        <v>0.5</v>
      </c>
      <c r="Y1182" s="4">
        <f>1/COUNTIF(OrdersTable[Customer ID],OrdersTable[[#This Row],[Customer ID]])</f>
        <v>7.6923076923076927E-2</v>
      </c>
    </row>
    <row r="1183" spans="1:25" x14ac:dyDescent="0.3">
      <c r="A1183" s="1">
        <v>1182</v>
      </c>
      <c r="B1183" t="s">
        <v>6753</v>
      </c>
      <c r="C1183" s="7">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4" t="str">
        <f>VLOOKUP(OrdersTable[[#This Row],[Region]],PeopleTable[#All],2,FALSE)</f>
        <v>Chuck Magee</v>
      </c>
      <c r="W1183" s="4" t="str">
        <f>IFERROR(VLOOKUP(OrdersTable[[#This Row],[Order ID]],ReturnsTable[#All],2,FALSE),"No")</f>
        <v>No</v>
      </c>
      <c r="X1183" s="4">
        <f>1/COUNTIF(OrdersTable[Order ID],OrdersTable[[#This Row],[Order ID]])</f>
        <v>0.5</v>
      </c>
      <c r="Y1183" s="4">
        <f>1/COUNTIF(OrdersTable[Customer ID],OrdersTable[[#This Row],[Customer ID]])</f>
        <v>7.6923076923076927E-2</v>
      </c>
    </row>
    <row r="1184" spans="1:25" x14ac:dyDescent="0.3">
      <c r="A1184" s="1">
        <v>1183</v>
      </c>
      <c r="B1184" t="s">
        <v>6754</v>
      </c>
      <c r="C1184" s="7">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4" t="str">
        <f>VLOOKUP(OrdersTable[[#This Row],[Region]],PeopleTable[#All],2,FALSE)</f>
        <v>Cassandra Brandow</v>
      </c>
      <c r="W1184" s="4" t="str">
        <f>IFERROR(VLOOKUP(OrdersTable[[#This Row],[Order ID]],ReturnsTable[#All],2,FALSE),"No")</f>
        <v>No</v>
      </c>
      <c r="X1184" s="4">
        <f>1/COUNTIF(OrdersTable[Order ID],OrdersTable[[#This Row],[Order ID]])</f>
        <v>0.5</v>
      </c>
      <c r="Y1184" s="4">
        <f>1/COUNTIF(OrdersTable[Customer ID],OrdersTable[[#This Row],[Customer ID]])</f>
        <v>0.1111111111111111</v>
      </c>
    </row>
    <row r="1185" spans="1:25" x14ac:dyDescent="0.3">
      <c r="A1185" s="1">
        <v>1184</v>
      </c>
      <c r="B1185" t="s">
        <v>6754</v>
      </c>
      <c r="C1185" s="7">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4" t="str">
        <f>VLOOKUP(OrdersTable[[#This Row],[Region]],PeopleTable[#All],2,FALSE)</f>
        <v>Cassandra Brandow</v>
      </c>
      <c r="W1185" s="4" t="str">
        <f>IFERROR(VLOOKUP(OrdersTable[[#This Row],[Order ID]],ReturnsTable[#All],2,FALSE),"No")</f>
        <v>No</v>
      </c>
      <c r="X1185" s="4">
        <f>1/COUNTIF(OrdersTable[Order ID],OrdersTable[[#This Row],[Order ID]])</f>
        <v>0.5</v>
      </c>
      <c r="Y1185" s="4">
        <f>1/COUNTIF(OrdersTable[Customer ID],OrdersTable[[#This Row],[Customer ID]])</f>
        <v>0.1111111111111111</v>
      </c>
    </row>
    <row r="1186" spans="1:25" x14ac:dyDescent="0.3">
      <c r="A1186" s="1">
        <v>1185</v>
      </c>
      <c r="B1186" t="s">
        <v>5955</v>
      </c>
      <c r="C1186" s="7">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4" t="str">
        <f>VLOOKUP(OrdersTable[[#This Row],[Region]],PeopleTable[#All],2,FALSE)</f>
        <v>Anna Andreadi</v>
      </c>
      <c r="W1186" s="4" t="str">
        <f>IFERROR(VLOOKUP(OrdersTable[[#This Row],[Order ID]],ReturnsTable[#All],2,FALSE),"No")</f>
        <v>Yes</v>
      </c>
      <c r="X1186" s="4">
        <f>1/COUNTIF(OrdersTable[Order ID],OrdersTable[[#This Row],[Order ID]])</f>
        <v>0.25</v>
      </c>
      <c r="Y1186" s="4">
        <f>1/COUNTIF(OrdersTable[Customer ID],OrdersTable[[#This Row],[Customer ID]])</f>
        <v>7.1428571428571425E-2</v>
      </c>
    </row>
    <row r="1187" spans="1:25" x14ac:dyDescent="0.3">
      <c r="A1187" s="1">
        <v>1186</v>
      </c>
      <c r="B1187" t="s">
        <v>5955</v>
      </c>
      <c r="C1187" s="7">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4" t="str">
        <f>VLOOKUP(OrdersTable[[#This Row],[Region]],PeopleTable[#All],2,FALSE)</f>
        <v>Anna Andreadi</v>
      </c>
      <c r="W1187" s="4" t="str">
        <f>IFERROR(VLOOKUP(OrdersTable[[#This Row],[Order ID]],ReturnsTable[#All],2,FALSE),"No")</f>
        <v>Yes</v>
      </c>
      <c r="X1187" s="4">
        <f>1/COUNTIF(OrdersTable[Order ID],OrdersTable[[#This Row],[Order ID]])</f>
        <v>0.25</v>
      </c>
      <c r="Y1187" s="4">
        <f>1/COUNTIF(OrdersTable[Customer ID],OrdersTable[[#This Row],[Customer ID]])</f>
        <v>7.1428571428571425E-2</v>
      </c>
    </row>
    <row r="1188" spans="1:25" x14ac:dyDescent="0.3">
      <c r="A1188" s="1">
        <v>1187</v>
      </c>
      <c r="B1188" t="s">
        <v>5955</v>
      </c>
      <c r="C1188" s="7">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4" t="str">
        <f>VLOOKUP(OrdersTable[[#This Row],[Region]],PeopleTable[#All],2,FALSE)</f>
        <v>Anna Andreadi</v>
      </c>
      <c r="W1188" s="4" t="str">
        <f>IFERROR(VLOOKUP(OrdersTable[[#This Row],[Order ID]],ReturnsTable[#All],2,FALSE),"No")</f>
        <v>Yes</v>
      </c>
      <c r="X1188" s="4">
        <f>1/COUNTIF(OrdersTable[Order ID],OrdersTable[[#This Row],[Order ID]])</f>
        <v>0.25</v>
      </c>
      <c r="Y1188" s="4">
        <f>1/COUNTIF(OrdersTable[Customer ID],OrdersTable[[#This Row],[Customer ID]])</f>
        <v>7.1428571428571425E-2</v>
      </c>
    </row>
    <row r="1189" spans="1:25" x14ac:dyDescent="0.3">
      <c r="A1189" s="1">
        <v>1188</v>
      </c>
      <c r="B1189" t="s">
        <v>5955</v>
      </c>
      <c r="C1189" s="7">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4" t="str">
        <f>VLOOKUP(OrdersTable[[#This Row],[Region]],PeopleTable[#All],2,FALSE)</f>
        <v>Anna Andreadi</v>
      </c>
      <c r="W1189" s="4" t="str">
        <f>IFERROR(VLOOKUP(OrdersTable[[#This Row],[Order ID]],ReturnsTable[#All],2,FALSE),"No")</f>
        <v>Yes</v>
      </c>
      <c r="X1189" s="4">
        <f>1/COUNTIF(OrdersTable[Order ID],OrdersTable[[#This Row],[Order ID]])</f>
        <v>0.25</v>
      </c>
      <c r="Y1189" s="4">
        <f>1/COUNTIF(OrdersTable[Customer ID],OrdersTable[[#This Row],[Customer ID]])</f>
        <v>7.1428571428571425E-2</v>
      </c>
    </row>
    <row r="1190" spans="1:25" x14ac:dyDescent="0.3">
      <c r="A1190" s="1">
        <v>1189</v>
      </c>
      <c r="B1190" t="s">
        <v>6111</v>
      </c>
      <c r="C1190" s="7">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4" t="str">
        <f>VLOOKUP(OrdersTable[[#This Row],[Region]],PeopleTable[#All],2,FALSE)</f>
        <v>Anna Andreadi</v>
      </c>
      <c r="W1190" s="4" t="str">
        <f>IFERROR(VLOOKUP(OrdersTable[[#This Row],[Order ID]],ReturnsTable[#All],2,FALSE),"No")</f>
        <v>Yes</v>
      </c>
      <c r="X1190" s="4">
        <f>1/COUNTIF(OrdersTable[Order ID],OrdersTable[[#This Row],[Order ID]])</f>
        <v>0.2</v>
      </c>
      <c r="Y1190" s="4">
        <f>1/COUNTIF(OrdersTable[Customer ID],OrdersTable[[#This Row],[Customer ID]])</f>
        <v>0.1</v>
      </c>
    </row>
    <row r="1191" spans="1:25" x14ac:dyDescent="0.3">
      <c r="A1191" s="1">
        <v>1190</v>
      </c>
      <c r="B1191" t="s">
        <v>6111</v>
      </c>
      <c r="C1191" s="7">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4" t="str">
        <f>VLOOKUP(OrdersTable[[#This Row],[Region]],PeopleTable[#All],2,FALSE)</f>
        <v>Anna Andreadi</v>
      </c>
      <c r="W1191" s="4" t="str">
        <f>IFERROR(VLOOKUP(OrdersTable[[#This Row],[Order ID]],ReturnsTable[#All],2,FALSE),"No")</f>
        <v>Yes</v>
      </c>
      <c r="X1191" s="4">
        <f>1/COUNTIF(OrdersTable[Order ID],OrdersTable[[#This Row],[Order ID]])</f>
        <v>0.2</v>
      </c>
      <c r="Y1191" s="4">
        <f>1/COUNTIF(OrdersTable[Customer ID],OrdersTable[[#This Row],[Customer ID]])</f>
        <v>0.1</v>
      </c>
    </row>
    <row r="1192" spans="1:25" x14ac:dyDescent="0.3">
      <c r="A1192" s="1">
        <v>1191</v>
      </c>
      <c r="B1192" t="s">
        <v>6111</v>
      </c>
      <c r="C1192" s="7">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4" t="str">
        <f>VLOOKUP(OrdersTable[[#This Row],[Region]],PeopleTable[#All],2,FALSE)</f>
        <v>Anna Andreadi</v>
      </c>
      <c r="W1192" s="4" t="str">
        <f>IFERROR(VLOOKUP(OrdersTable[[#This Row],[Order ID]],ReturnsTable[#All],2,FALSE),"No")</f>
        <v>Yes</v>
      </c>
      <c r="X1192" s="4">
        <f>1/COUNTIF(OrdersTable[Order ID],OrdersTable[[#This Row],[Order ID]])</f>
        <v>0.2</v>
      </c>
      <c r="Y1192" s="4">
        <f>1/COUNTIF(OrdersTable[Customer ID],OrdersTable[[#This Row],[Customer ID]])</f>
        <v>0.1</v>
      </c>
    </row>
    <row r="1193" spans="1:25" x14ac:dyDescent="0.3">
      <c r="A1193" s="1">
        <v>1192</v>
      </c>
      <c r="B1193" t="s">
        <v>6111</v>
      </c>
      <c r="C1193" s="7">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4" t="str">
        <f>VLOOKUP(OrdersTable[[#This Row],[Region]],PeopleTable[#All],2,FALSE)</f>
        <v>Anna Andreadi</v>
      </c>
      <c r="W1193" s="4" t="str">
        <f>IFERROR(VLOOKUP(OrdersTable[[#This Row],[Order ID]],ReturnsTable[#All],2,FALSE),"No")</f>
        <v>Yes</v>
      </c>
      <c r="X1193" s="4">
        <f>1/COUNTIF(OrdersTable[Order ID],OrdersTable[[#This Row],[Order ID]])</f>
        <v>0.2</v>
      </c>
      <c r="Y1193" s="4">
        <f>1/COUNTIF(OrdersTable[Customer ID],OrdersTable[[#This Row],[Customer ID]])</f>
        <v>0.1</v>
      </c>
    </row>
    <row r="1194" spans="1:25" x14ac:dyDescent="0.3">
      <c r="A1194" s="1">
        <v>1193</v>
      </c>
      <c r="B1194" t="s">
        <v>6111</v>
      </c>
      <c r="C1194" s="7">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4" t="str">
        <f>VLOOKUP(OrdersTable[[#This Row],[Region]],PeopleTable[#All],2,FALSE)</f>
        <v>Anna Andreadi</v>
      </c>
      <c r="W1194" s="4" t="str">
        <f>IFERROR(VLOOKUP(OrdersTable[[#This Row],[Order ID]],ReturnsTable[#All],2,FALSE),"No")</f>
        <v>Yes</v>
      </c>
      <c r="X1194" s="4">
        <f>1/COUNTIF(OrdersTable[Order ID],OrdersTable[[#This Row],[Order ID]])</f>
        <v>0.2</v>
      </c>
      <c r="Y1194" s="4">
        <f>1/COUNTIF(OrdersTable[Customer ID],OrdersTable[[#This Row],[Customer ID]])</f>
        <v>0.1</v>
      </c>
    </row>
    <row r="1195" spans="1:25" x14ac:dyDescent="0.3">
      <c r="A1195" s="1">
        <v>1194</v>
      </c>
      <c r="B1195" t="s">
        <v>6755</v>
      </c>
      <c r="C1195" s="7">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4" t="str">
        <f>VLOOKUP(OrdersTable[[#This Row],[Region]],PeopleTable[#All],2,FALSE)</f>
        <v>Cassandra Brandow</v>
      </c>
      <c r="W1195" s="4" t="str">
        <f>IFERROR(VLOOKUP(OrdersTable[[#This Row],[Order ID]],ReturnsTable[#All],2,FALSE),"No")</f>
        <v>No</v>
      </c>
      <c r="X1195" s="4">
        <f>1/COUNTIF(OrdersTable[Order ID],OrdersTable[[#This Row],[Order ID]])</f>
        <v>0.25</v>
      </c>
      <c r="Y1195" s="4">
        <f>1/COUNTIF(OrdersTable[Customer ID],OrdersTable[[#This Row],[Customer ID]])</f>
        <v>6.25E-2</v>
      </c>
    </row>
    <row r="1196" spans="1:25" x14ac:dyDescent="0.3">
      <c r="A1196" s="1">
        <v>1195</v>
      </c>
      <c r="B1196" t="s">
        <v>6755</v>
      </c>
      <c r="C1196" s="7">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4" t="str">
        <f>VLOOKUP(OrdersTable[[#This Row],[Region]],PeopleTable[#All],2,FALSE)</f>
        <v>Cassandra Brandow</v>
      </c>
      <c r="W1196" s="4" t="str">
        <f>IFERROR(VLOOKUP(OrdersTable[[#This Row],[Order ID]],ReturnsTable[#All],2,FALSE),"No")</f>
        <v>No</v>
      </c>
      <c r="X1196" s="4">
        <f>1/COUNTIF(OrdersTable[Order ID],OrdersTable[[#This Row],[Order ID]])</f>
        <v>0.25</v>
      </c>
      <c r="Y1196" s="4">
        <f>1/COUNTIF(OrdersTable[Customer ID],OrdersTable[[#This Row],[Customer ID]])</f>
        <v>6.25E-2</v>
      </c>
    </row>
    <row r="1197" spans="1:25" x14ac:dyDescent="0.3">
      <c r="A1197" s="1">
        <v>1196</v>
      </c>
      <c r="B1197" t="s">
        <v>6755</v>
      </c>
      <c r="C1197" s="7">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4" t="str">
        <f>VLOOKUP(OrdersTable[[#This Row],[Region]],PeopleTable[#All],2,FALSE)</f>
        <v>Cassandra Brandow</v>
      </c>
      <c r="W1197" s="4" t="str">
        <f>IFERROR(VLOOKUP(OrdersTable[[#This Row],[Order ID]],ReturnsTable[#All],2,FALSE),"No")</f>
        <v>No</v>
      </c>
      <c r="X1197" s="4">
        <f>1/COUNTIF(OrdersTable[Order ID],OrdersTable[[#This Row],[Order ID]])</f>
        <v>0.25</v>
      </c>
      <c r="Y1197" s="4">
        <f>1/COUNTIF(OrdersTable[Customer ID],OrdersTable[[#This Row],[Customer ID]])</f>
        <v>6.25E-2</v>
      </c>
    </row>
    <row r="1198" spans="1:25" x14ac:dyDescent="0.3">
      <c r="A1198" s="1">
        <v>1197</v>
      </c>
      <c r="B1198" t="s">
        <v>6755</v>
      </c>
      <c r="C1198" s="7">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4" t="str">
        <f>VLOOKUP(OrdersTable[[#This Row],[Region]],PeopleTable[#All],2,FALSE)</f>
        <v>Cassandra Brandow</v>
      </c>
      <c r="W1198" s="4" t="str">
        <f>IFERROR(VLOOKUP(OrdersTable[[#This Row],[Order ID]],ReturnsTable[#All],2,FALSE),"No")</f>
        <v>No</v>
      </c>
      <c r="X1198" s="4">
        <f>1/COUNTIF(OrdersTable[Order ID],OrdersTable[[#This Row],[Order ID]])</f>
        <v>0.25</v>
      </c>
      <c r="Y1198" s="4">
        <f>1/COUNTIF(OrdersTable[Customer ID],OrdersTable[[#This Row],[Customer ID]])</f>
        <v>6.25E-2</v>
      </c>
    </row>
    <row r="1199" spans="1:25" x14ac:dyDescent="0.3">
      <c r="A1199" s="1">
        <v>1198</v>
      </c>
      <c r="B1199" t="s">
        <v>6756</v>
      </c>
      <c r="C1199" s="7">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4" t="str">
        <f>VLOOKUP(OrdersTable[[#This Row],[Region]],PeopleTable[#All],2,FALSE)</f>
        <v>Kelly Williams</v>
      </c>
      <c r="W1199" s="4" t="str">
        <f>IFERROR(VLOOKUP(OrdersTable[[#This Row],[Order ID]],ReturnsTable[#All],2,FALSE),"No")</f>
        <v>No</v>
      </c>
      <c r="X1199" s="4">
        <f>1/COUNTIF(OrdersTable[Order ID],OrdersTable[[#This Row],[Order ID]])</f>
        <v>0.33333333333333331</v>
      </c>
      <c r="Y1199" s="4">
        <f>1/COUNTIF(OrdersTable[Customer ID],OrdersTable[[#This Row],[Customer ID]])</f>
        <v>3.2258064516129031E-2</v>
      </c>
    </row>
    <row r="1200" spans="1:25" x14ac:dyDescent="0.3">
      <c r="A1200" s="1">
        <v>1199</v>
      </c>
      <c r="B1200" t="s">
        <v>6756</v>
      </c>
      <c r="C1200" s="7">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4" t="str">
        <f>VLOOKUP(OrdersTable[[#This Row],[Region]],PeopleTable[#All],2,FALSE)</f>
        <v>Kelly Williams</v>
      </c>
      <c r="W1200" s="4" t="str">
        <f>IFERROR(VLOOKUP(OrdersTable[[#This Row],[Order ID]],ReturnsTable[#All],2,FALSE),"No")</f>
        <v>No</v>
      </c>
      <c r="X1200" s="4">
        <f>1/COUNTIF(OrdersTable[Order ID],OrdersTable[[#This Row],[Order ID]])</f>
        <v>0.33333333333333331</v>
      </c>
      <c r="Y1200" s="4">
        <f>1/COUNTIF(OrdersTable[Customer ID],OrdersTable[[#This Row],[Customer ID]])</f>
        <v>3.2258064516129031E-2</v>
      </c>
    </row>
    <row r="1201" spans="1:25" x14ac:dyDescent="0.3">
      <c r="A1201" s="1">
        <v>1200</v>
      </c>
      <c r="B1201" t="s">
        <v>6756</v>
      </c>
      <c r="C1201" s="7">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4" t="str">
        <f>VLOOKUP(OrdersTable[[#This Row],[Region]],PeopleTable[#All],2,FALSE)</f>
        <v>Kelly Williams</v>
      </c>
      <c r="W1201" s="4" t="str">
        <f>IFERROR(VLOOKUP(OrdersTable[[#This Row],[Order ID]],ReturnsTable[#All],2,FALSE),"No")</f>
        <v>No</v>
      </c>
      <c r="X1201" s="4">
        <f>1/COUNTIF(OrdersTable[Order ID],OrdersTable[[#This Row],[Order ID]])</f>
        <v>0.33333333333333331</v>
      </c>
      <c r="Y1201" s="4">
        <f>1/COUNTIF(OrdersTable[Customer ID],OrdersTable[[#This Row],[Customer ID]])</f>
        <v>3.2258064516129031E-2</v>
      </c>
    </row>
    <row r="1202" spans="1:25" x14ac:dyDescent="0.3">
      <c r="A1202" s="1">
        <v>1201</v>
      </c>
      <c r="B1202" t="s">
        <v>6045</v>
      </c>
      <c r="C1202" s="7">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4" t="str">
        <f>VLOOKUP(OrdersTable[[#This Row],[Region]],PeopleTable[#All],2,FALSE)</f>
        <v>Anna Andreadi</v>
      </c>
      <c r="W1202" s="4" t="str">
        <f>IFERROR(VLOOKUP(OrdersTable[[#This Row],[Order ID]],ReturnsTable[#All],2,FALSE),"No")</f>
        <v>Yes</v>
      </c>
      <c r="X1202" s="4">
        <f>1/COUNTIF(OrdersTable[Order ID],OrdersTable[[#This Row],[Order ID]])</f>
        <v>0.2</v>
      </c>
      <c r="Y1202" s="4">
        <f>1/COUNTIF(OrdersTable[Customer ID],OrdersTable[[#This Row],[Customer ID]])</f>
        <v>7.1428571428571425E-2</v>
      </c>
    </row>
    <row r="1203" spans="1:25" x14ac:dyDescent="0.3">
      <c r="A1203" s="1">
        <v>1202</v>
      </c>
      <c r="B1203" t="s">
        <v>6045</v>
      </c>
      <c r="C1203" s="7">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4" t="str">
        <f>VLOOKUP(OrdersTable[[#This Row],[Region]],PeopleTable[#All],2,FALSE)</f>
        <v>Anna Andreadi</v>
      </c>
      <c r="W1203" s="4" t="str">
        <f>IFERROR(VLOOKUP(OrdersTable[[#This Row],[Order ID]],ReturnsTable[#All],2,FALSE),"No")</f>
        <v>Yes</v>
      </c>
      <c r="X1203" s="4">
        <f>1/COUNTIF(OrdersTable[Order ID],OrdersTable[[#This Row],[Order ID]])</f>
        <v>0.2</v>
      </c>
      <c r="Y1203" s="4">
        <f>1/COUNTIF(OrdersTable[Customer ID],OrdersTable[[#This Row],[Customer ID]])</f>
        <v>7.1428571428571425E-2</v>
      </c>
    </row>
    <row r="1204" spans="1:25" x14ac:dyDescent="0.3">
      <c r="A1204" s="1">
        <v>1203</v>
      </c>
      <c r="B1204" t="s">
        <v>6045</v>
      </c>
      <c r="C1204" s="7">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4" t="str">
        <f>VLOOKUP(OrdersTable[[#This Row],[Region]],PeopleTable[#All],2,FALSE)</f>
        <v>Anna Andreadi</v>
      </c>
      <c r="W1204" s="4" t="str">
        <f>IFERROR(VLOOKUP(OrdersTable[[#This Row],[Order ID]],ReturnsTable[#All],2,FALSE),"No")</f>
        <v>Yes</v>
      </c>
      <c r="X1204" s="4">
        <f>1/COUNTIF(OrdersTable[Order ID],OrdersTable[[#This Row],[Order ID]])</f>
        <v>0.2</v>
      </c>
      <c r="Y1204" s="4">
        <f>1/COUNTIF(OrdersTable[Customer ID],OrdersTable[[#This Row],[Customer ID]])</f>
        <v>7.1428571428571425E-2</v>
      </c>
    </row>
    <row r="1205" spans="1:25" x14ac:dyDescent="0.3">
      <c r="A1205" s="1">
        <v>1204</v>
      </c>
      <c r="B1205" t="s">
        <v>6045</v>
      </c>
      <c r="C1205" s="7">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4" t="str">
        <f>VLOOKUP(OrdersTable[[#This Row],[Region]],PeopleTable[#All],2,FALSE)</f>
        <v>Anna Andreadi</v>
      </c>
      <c r="W1205" s="4" t="str">
        <f>IFERROR(VLOOKUP(OrdersTable[[#This Row],[Order ID]],ReturnsTable[#All],2,FALSE),"No")</f>
        <v>Yes</v>
      </c>
      <c r="X1205" s="4">
        <f>1/COUNTIF(OrdersTable[Order ID],OrdersTable[[#This Row],[Order ID]])</f>
        <v>0.2</v>
      </c>
      <c r="Y1205" s="4">
        <f>1/COUNTIF(OrdersTable[Customer ID],OrdersTable[[#This Row],[Customer ID]])</f>
        <v>7.1428571428571425E-2</v>
      </c>
    </row>
    <row r="1206" spans="1:25" x14ac:dyDescent="0.3">
      <c r="A1206" s="1">
        <v>1205</v>
      </c>
      <c r="B1206" t="s">
        <v>6045</v>
      </c>
      <c r="C1206" s="7">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4" t="str">
        <f>VLOOKUP(OrdersTable[[#This Row],[Region]],PeopleTable[#All],2,FALSE)</f>
        <v>Anna Andreadi</v>
      </c>
      <c r="W1206" s="4" t="str">
        <f>IFERROR(VLOOKUP(OrdersTable[[#This Row],[Order ID]],ReturnsTable[#All],2,FALSE),"No")</f>
        <v>Yes</v>
      </c>
      <c r="X1206" s="4">
        <f>1/COUNTIF(OrdersTable[Order ID],OrdersTable[[#This Row],[Order ID]])</f>
        <v>0.2</v>
      </c>
      <c r="Y1206" s="4">
        <f>1/COUNTIF(OrdersTable[Customer ID],OrdersTable[[#This Row],[Customer ID]])</f>
        <v>7.1428571428571425E-2</v>
      </c>
    </row>
    <row r="1207" spans="1:25" x14ac:dyDescent="0.3">
      <c r="A1207" s="1">
        <v>1206</v>
      </c>
      <c r="B1207" t="s">
        <v>6757</v>
      </c>
      <c r="C1207" s="7">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4" t="str">
        <f>VLOOKUP(OrdersTable[[#This Row],[Region]],PeopleTable[#All],2,FALSE)</f>
        <v>Cassandra Brandow</v>
      </c>
      <c r="W1207" s="4" t="str">
        <f>IFERROR(VLOOKUP(OrdersTable[[#This Row],[Order ID]],ReturnsTable[#All],2,FALSE),"No")</f>
        <v>No</v>
      </c>
      <c r="X1207" s="4">
        <f>1/COUNTIF(OrdersTable[Order ID],OrdersTable[[#This Row],[Order ID]])</f>
        <v>1</v>
      </c>
      <c r="Y1207" s="4">
        <f>1/COUNTIF(OrdersTable[Customer ID],OrdersTable[[#This Row],[Customer ID]])</f>
        <v>0.33333333333333331</v>
      </c>
    </row>
    <row r="1208" spans="1:25" x14ac:dyDescent="0.3">
      <c r="A1208" s="1">
        <v>1207</v>
      </c>
      <c r="B1208" t="s">
        <v>6758</v>
      </c>
      <c r="C1208" s="7">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4" t="str">
        <f>VLOOKUP(OrdersTable[[#This Row],[Region]],PeopleTable[#All],2,FALSE)</f>
        <v>Chuck Magee</v>
      </c>
      <c r="W1208" s="4" t="str">
        <f>IFERROR(VLOOKUP(OrdersTable[[#This Row],[Order ID]],ReturnsTable[#All],2,FALSE),"No")</f>
        <v>No</v>
      </c>
      <c r="X1208" s="4">
        <f>1/COUNTIF(OrdersTable[Order ID],OrdersTable[[#This Row],[Order ID]])</f>
        <v>0.16666666666666666</v>
      </c>
      <c r="Y1208" s="4">
        <f>1/COUNTIF(OrdersTable[Customer ID],OrdersTable[[#This Row],[Customer ID]])</f>
        <v>0.125</v>
      </c>
    </row>
    <row r="1209" spans="1:25" x14ac:dyDescent="0.3">
      <c r="A1209" s="1">
        <v>1208</v>
      </c>
      <c r="B1209" t="s">
        <v>6758</v>
      </c>
      <c r="C1209" s="7">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4" t="str">
        <f>VLOOKUP(OrdersTable[[#This Row],[Region]],PeopleTable[#All],2,FALSE)</f>
        <v>Chuck Magee</v>
      </c>
      <c r="W1209" s="4" t="str">
        <f>IFERROR(VLOOKUP(OrdersTable[[#This Row],[Order ID]],ReturnsTable[#All],2,FALSE),"No")</f>
        <v>No</v>
      </c>
      <c r="X1209" s="4">
        <f>1/COUNTIF(OrdersTable[Order ID],OrdersTable[[#This Row],[Order ID]])</f>
        <v>0.16666666666666666</v>
      </c>
      <c r="Y1209" s="4">
        <f>1/COUNTIF(OrdersTable[Customer ID],OrdersTable[[#This Row],[Customer ID]])</f>
        <v>0.125</v>
      </c>
    </row>
    <row r="1210" spans="1:25" x14ac:dyDescent="0.3">
      <c r="A1210" s="1">
        <v>1209</v>
      </c>
      <c r="B1210" t="s">
        <v>6758</v>
      </c>
      <c r="C1210" s="7">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4" t="str">
        <f>VLOOKUP(OrdersTable[[#This Row],[Region]],PeopleTable[#All],2,FALSE)</f>
        <v>Chuck Magee</v>
      </c>
      <c r="W1210" s="4" t="str">
        <f>IFERROR(VLOOKUP(OrdersTable[[#This Row],[Order ID]],ReturnsTable[#All],2,FALSE),"No")</f>
        <v>No</v>
      </c>
      <c r="X1210" s="4">
        <f>1/COUNTIF(OrdersTable[Order ID],OrdersTable[[#This Row],[Order ID]])</f>
        <v>0.16666666666666666</v>
      </c>
      <c r="Y1210" s="4">
        <f>1/COUNTIF(OrdersTable[Customer ID],OrdersTable[[#This Row],[Customer ID]])</f>
        <v>0.125</v>
      </c>
    </row>
    <row r="1211" spans="1:25" x14ac:dyDescent="0.3">
      <c r="A1211" s="1">
        <v>1210</v>
      </c>
      <c r="B1211" t="s">
        <v>6758</v>
      </c>
      <c r="C1211" s="7">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4" t="str">
        <f>VLOOKUP(OrdersTable[[#This Row],[Region]],PeopleTable[#All],2,FALSE)</f>
        <v>Chuck Magee</v>
      </c>
      <c r="W1211" s="4" t="str">
        <f>IFERROR(VLOOKUP(OrdersTable[[#This Row],[Order ID]],ReturnsTable[#All],2,FALSE),"No")</f>
        <v>No</v>
      </c>
      <c r="X1211" s="4">
        <f>1/COUNTIF(OrdersTable[Order ID],OrdersTable[[#This Row],[Order ID]])</f>
        <v>0.16666666666666666</v>
      </c>
      <c r="Y1211" s="4">
        <f>1/COUNTIF(OrdersTable[Customer ID],OrdersTable[[#This Row],[Customer ID]])</f>
        <v>0.125</v>
      </c>
    </row>
    <row r="1212" spans="1:25" x14ac:dyDescent="0.3">
      <c r="A1212" s="1">
        <v>1211</v>
      </c>
      <c r="B1212" t="s">
        <v>6758</v>
      </c>
      <c r="C1212" s="7">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4" t="str">
        <f>VLOOKUP(OrdersTable[[#This Row],[Region]],PeopleTable[#All],2,FALSE)</f>
        <v>Chuck Magee</v>
      </c>
      <c r="W1212" s="4" t="str">
        <f>IFERROR(VLOOKUP(OrdersTable[[#This Row],[Order ID]],ReturnsTable[#All],2,FALSE),"No")</f>
        <v>No</v>
      </c>
      <c r="X1212" s="4">
        <f>1/COUNTIF(OrdersTable[Order ID],OrdersTable[[#This Row],[Order ID]])</f>
        <v>0.16666666666666666</v>
      </c>
      <c r="Y1212" s="4">
        <f>1/COUNTIF(OrdersTable[Customer ID],OrdersTable[[#This Row],[Customer ID]])</f>
        <v>0.125</v>
      </c>
    </row>
    <row r="1213" spans="1:25" x14ac:dyDescent="0.3">
      <c r="A1213" s="1">
        <v>1212</v>
      </c>
      <c r="B1213" t="s">
        <v>6758</v>
      </c>
      <c r="C1213" s="7">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4" t="str">
        <f>VLOOKUP(OrdersTable[[#This Row],[Region]],PeopleTable[#All],2,FALSE)</f>
        <v>Chuck Magee</v>
      </c>
      <c r="W1213" s="4" t="str">
        <f>IFERROR(VLOOKUP(OrdersTable[[#This Row],[Order ID]],ReturnsTable[#All],2,FALSE),"No")</f>
        <v>No</v>
      </c>
      <c r="X1213" s="4">
        <f>1/COUNTIF(OrdersTable[Order ID],OrdersTable[[#This Row],[Order ID]])</f>
        <v>0.16666666666666666</v>
      </c>
      <c r="Y1213" s="4">
        <f>1/COUNTIF(OrdersTable[Customer ID],OrdersTable[[#This Row],[Customer ID]])</f>
        <v>0.125</v>
      </c>
    </row>
    <row r="1214" spans="1:25" x14ac:dyDescent="0.3">
      <c r="A1214" s="1">
        <v>1213</v>
      </c>
      <c r="B1214" t="s">
        <v>6222</v>
      </c>
      <c r="C1214" s="7">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4" t="str">
        <f>VLOOKUP(OrdersTable[[#This Row],[Region]],PeopleTable[#All],2,FALSE)</f>
        <v>Chuck Magee</v>
      </c>
      <c r="W1214" s="4" t="str">
        <f>IFERROR(VLOOKUP(OrdersTable[[#This Row],[Order ID]],ReturnsTable[#All],2,FALSE),"No")</f>
        <v>Yes</v>
      </c>
      <c r="X1214" s="4">
        <f>1/COUNTIF(OrdersTable[Order ID],OrdersTable[[#This Row],[Order ID]])</f>
        <v>0.125</v>
      </c>
      <c r="Y1214" s="4">
        <f>1/COUNTIF(OrdersTable[Customer ID],OrdersTable[[#This Row],[Customer ID]])</f>
        <v>4.1666666666666664E-2</v>
      </c>
    </row>
    <row r="1215" spans="1:25" x14ac:dyDescent="0.3">
      <c r="A1215" s="1">
        <v>1214</v>
      </c>
      <c r="B1215" t="s">
        <v>6222</v>
      </c>
      <c r="C1215" s="7">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4" t="str">
        <f>VLOOKUP(OrdersTable[[#This Row],[Region]],PeopleTable[#All],2,FALSE)</f>
        <v>Chuck Magee</v>
      </c>
      <c r="W1215" s="4" t="str">
        <f>IFERROR(VLOOKUP(OrdersTable[[#This Row],[Order ID]],ReturnsTable[#All],2,FALSE),"No")</f>
        <v>Yes</v>
      </c>
      <c r="X1215" s="4">
        <f>1/COUNTIF(OrdersTable[Order ID],OrdersTable[[#This Row],[Order ID]])</f>
        <v>0.125</v>
      </c>
      <c r="Y1215" s="4">
        <f>1/COUNTIF(OrdersTable[Customer ID],OrdersTable[[#This Row],[Customer ID]])</f>
        <v>4.1666666666666664E-2</v>
      </c>
    </row>
    <row r="1216" spans="1:25" x14ac:dyDescent="0.3">
      <c r="A1216" s="1">
        <v>1215</v>
      </c>
      <c r="B1216" t="s">
        <v>6222</v>
      </c>
      <c r="C1216" s="7">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4" t="str">
        <f>VLOOKUP(OrdersTable[[#This Row],[Region]],PeopleTable[#All],2,FALSE)</f>
        <v>Chuck Magee</v>
      </c>
      <c r="W1216" s="4" t="str">
        <f>IFERROR(VLOOKUP(OrdersTable[[#This Row],[Order ID]],ReturnsTable[#All],2,FALSE),"No")</f>
        <v>Yes</v>
      </c>
      <c r="X1216" s="4">
        <f>1/COUNTIF(OrdersTable[Order ID],OrdersTable[[#This Row],[Order ID]])</f>
        <v>0.125</v>
      </c>
      <c r="Y1216" s="4">
        <f>1/COUNTIF(OrdersTable[Customer ID],OrdersTable[[#This Row],[Customer ID]])</f>
        <v>4.1666666666666664E-2</v>
      </c>
    </row>
    <row r="1217" spans="1:25" x14ac:dyDescent="0.3">
      <c r="A1217" s="1">
        <v>1216</v>
      </c>
      <c r="B1217" t="s">
        <v>6222</v>
      </c>
      <c r="C1217" s="7">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4" t="str">
        <f>VLOOKUP(OrdersTable[[#This Row],[Region]],PeopleTable[#All],2,FALSE)</f>
        <v>Chuck Magee</v>
      </c>
      <c r="W1217" s="4" t="str">
        <f>IFERROR(VLOOKUP(OrdersTable[[#This Row],[Order ID]],ReturnsTable[#All],2,FALSE),"No")</f>
        <v>Yes</v>
      </c>
      <c r="X1217" s="4">
        <f>1/COUNTIF(OrdersTable[Order ID],OrdersTable[[#This Row],[Order ID]])</f>
        <v>0.125</v>
      </c>
      <c r="Y1217" s="4">
        <f>1/COUNTIF(OrdersTable[Customer ID],OrdersTable[[#This Row],[Customer ID]])</f>
        <v>4.1666666666666664E-2</v>
      </c>
    </row>
    <row r="1218" spans="1:25" x14ac:dyDescent="0.3">
      <c r="A1218" s="1">
        <v>1217</v>
      </c>
      <c r="B1218" t="s">
        <v>6222</v>
      </c>
      <c r="C1218" s="7">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4" t="str">
        <f>VLOOKUP(OrdersTable[[#This Row],[Region]],PeopleTable[#All],2,FALSE)</f>
        <v>Chuck Magee</v>
      </c>
      <c r="W1218" s="4" t="str">
        <f>IFERROR(VLOOKUP(OrdersTable[[#This Row],[Order ID]],ReturnsTable[#All],2,FALSE),"No")</f>
        <v>Yes</v>
      </c>
      <c r="X1218" s="4">
        <f>1/COUNTIF(OrdersTable[Order ID],OrdersTable[[#This Row],[Order ID]])</f>
        <v>0.125</v>
      </c>
      <c r="Y1218" s="4">
        <f>1/COUNTIF(OrdersTable[Customer ID],OrdersTable[[#This Row],[Customer ID]])</f>
        <v>4.1666666666666664E-2</v>
      </c>
    </row>
    <row r="1219" spans="1:25" x14ac:dyDescent="0.3">
      <c r="A1219" s="1">
        <v>1218</v>
      </c>
      <c r="B1219" t="s">
        <v>6222</v>
      </c>
      <c r="C1219" s="7">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4" t="str">
        <f>VLOOKUP(OrdersTable[[#This Row],[Region]],PeopleTable[#All],2,FALSE)</f>
        <v>Chuck Magee</v>
      </c>
      <c r="W1219" s="4" t="str">
        <f>IFERROR(VLOOKUP(OrdersTable[[#This Row],[Order ID]],ReturnsTable[#All],2,FALSE),"No")</f>
        <v>Yes</v>
      </c>
      <c r="X1219" s="4">
        <f>1/COUNTIF(OrdersTable[Order ID],OrdersTable[[#This Row],[Order ID]])</f>
        <v>0.125</v>
      </c>
      <c r="Y1219" s="4">
        <f>1/COUNTIF(OrdersTable[Customer ID],OrdersTable[[#This Row],[Customer ID]])</f>
        <v>4.1666666666666664E-2</v>
      </c>
    </row>
    <row r="1220" spans="1:25" x14ac:dyDescent="0.3">
      <c r="A1220" s="1">
        <v>1219</v>
      </c>
      <c r="B1220" t="s">
        <v>6222</v>
      </c>
      <c r="C1220" s="7">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4" t="str">
        <f>VLOOKUP(OrdersTable[[#This Row],[Region]],PeopleTable[#All],2,FALSE)</f>
        <v>Chuck Magee</v>
      </c>
      <c r="W1220" s="4" t="str">
        <f>IFERROR(VLOOKUP(OrdersTable[[#This Row],[Order ID]],ReturnsTable[#All],2,FALSE),"No")</f>
        <v>Yes</v>
      </c>
      <c r="X1220" s="4">
        <f>1/COUNTIF(OrdersTable[Order ID],OrdersTable[[#This Row],[Order ID]])</f>
        <v>0.125</v>
      </c>
      <c r="Y1220" s="4">
        <f>1/COUNTIF(OrdersTable[Customer ID],OrdersTable[[#This Row],[Customer ID]])</f>
        <v>4.1666666666666664E-2</v>
      </c>
    </row>
    <row r="1221" spans="1:25" x14ac:dyDescent="0.3">
      <c r="A1221" s="1">
        <v>1220</v>
      </c>
      <c r="B1221" t="s">
        <v>6222</v>
      </c>
      <c r="C1221" s="7">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4" t="str">
        <f>VLOOKUP(OrdersTable[[#This Row],[Region]],PeopleTable[#All],2,FALSE)</f>
        <v>Chuck Magee</v>
      </c>
      <c r="W1221" s="4" t="str">
        <f>IFERROR(VLOOKUP(OrdersTable[[#This Row],[Order ID]],ReturnsTable[#All],2,FALSE),"No")</f>
        <v>Yes</v>
      </c>
      <c r="X1221" s="4">
        <f>1/COUNTIF(OrdersTable[Order ID],OrdersTable[[#This Row],[Order ID]])</f>
        <v>0.125</v>
      </c>
      <c r="Y1221" s="4">
        <f>1/COUNTIF(OrdersTable[Customer ID],OrdersTable[[#This Row],[Customer ID]])</f>
        <v>4.1666666666666664E-2</v>
      </c>
    </row>
    <row r="1222" spans="1:25" x14ac:dyDescent="0.3">
      <c r="A1222" s="1">
        <v>1221</v>
      </c>
      <c r="B1222" t="s">
        <v>6759</v>
      </c>
      <c r="C1222" s="7">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4" t="str">
        <f>VLOOKUP(OrdersTable[[#This Row],[Region]],PeopleTable[#All],2,FALSE)</f>
        <v>Anna Andreadi</v>
      </c>
      <c r="W1222" s="4" t="str">
        <f>IFERROR(VLOOKUP(OrdersTable[[#This Row],[Order ID]],ReturnsTable[#All],2,FALSE),"No")</f>
        <v>No</v>
      </c>
      <c r="X1222" s="4">
        <f>1/COUNTIF(OrdersTable[Order ID],OrdersTable[[#This Row],[Order ID]])</f>
        <v>0.5</v>
      </c>
      <c r="Y1222" s="4">
        <f>1/COUNTIF(OrdersTable[Customer ID],OrdersTable[[#This Row],[Customer ID]])</f>
        <v>3.7037037037037035E-2</v>
      </c>
    </row>
    <row r="1223" spans="1:25" x14ac:dyDescent="0.3">
      <c r="A1223" s="1">
        <v>1222</v>
      </c>
      <c r="B1223" t="s">
        <v>6759</v>
      </c>
      <c r="C1223" s="7">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4" t="str">
        <f>VLOOKUP(OrdersTable[[#This Row],[Region]],PeopleTable[#All],2,FALSE)</f>
        <v>Anna Andreadi</v>
      </c>
      <c r="W1223" s="4" t="str">
        <f>IFERROR(VLOOKUP(OrdersTable[[#This Row],[Order ID]],ReturnsTable[#All],2,FALSE),"No")</f>
        <v>No</v>
      </c>
      <c r="X1223" s="4">
        <f>1/COUNTIF(OrdersTable[Order ID],OrdersTable[[#This Row],[Order ID]])</f>
        <v>0.5</v>
      </c>
      <c r="Y1223" s="4">
        <f>1/COUNTIF(OrdersTable[Customer ID],OrdersTable[[#This Row],[Customer ID]])</f>
        <v>3.7037037037037035E-2</v>
      </c>
    </row>
    <row r="1224" spans="1:25" x14ac:dyDescent="0.3">
      <c r="A1224" s="1">
        <v>1223</v>
      </c>
      <c r="B1224" t="s">
        <v>6760</v>
      </c>
      <c r="C1224" s="7">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4" t="str">
        <f>VLOOKUP(OrdersTable[[#This Row],[Region]],PeopleTable[#All],2,FALSE)</f>
        <v>Chuck Magee</v>
      </c>
      <c r="W1224" s="4" t="str">
        <f>IFERROR(VLOOKUP(OrdersTable[[#This Row],[Order ID]],ReturnsTable[#All],2,FALSE),"No")</f>
        <v>No</v>
      </c>
      <c r="X1224" s="4">
        <f>1/COUNTIF(OrdersTable[Order ID],OrdersTable[[#This Row],[Order ID]])</f>
        <v>0.16666666666666666</v>
      </c>
      <c r="Y1224" s="4">
        <f>1/COUNTIF(OrdersTable[Customer ID],OrdersTable[[#This Row],[Customer ID]])</f>
        <v>6.25E-2</v>
      </c>
    </row>
    <row r="1225" spans="1:25" x14ac:dyDescent="0.3">
      <c r="A1225" s="1">
        <v>1224</v>
      </c>
      <c r="B1225" t="s">
        <v>6760</v>
      </c>
      <c r="C1225" s="7">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4" t="str">
        <f>VLOOKUP(OrdersTable[[#This Row],[Region]],PeopleTable[#All],2,FALSE)</f>
        <v>Chuck Magee</v>
      </c>
      <c r="W1225" s="4" t="str">
        <f>IFERROR(VLOOKUP(OrdersTable[[#This Row],[Order ID]],ReturnsTable[#All],2,FALSE),"No")</f>
        <v>No</v>
      </c>
      <c r="X1225" s="4">
        <f>1/COUNTIF(OrdersTable[Order ID],OrdersTable[[#This Row],[Order ID]])</f>
        <v>0.16666666666666666</v>
      </c>
      <c r="Y1225" s="4">
        <f>1/COUNTIF(OrdersTable[Customer ID],OrdersTable[[#This Row],[Customer ID]])</f>
        <v>6.25E-2</v>
      </c>
    </row>
    <row r="1226" spans="1:25" x14ac:dyDescent="0.3">
      <c r="A1226" s="1">
        <v>1225</v>
      </c>
      <c r="B1226" t="s">
        <v>6760</v>
      </c>
      <c r="C1226" s="7">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4" t="str">
        <f>VLOOKUP(OrdersTable[[#This Row],[Region]],PeopleTable[#All],2,FALSE)</f>
        <v>Chuck Magee</v>
      </c>
      <c r="W1226" s="4" t="str">
        <f>IFERROR(VLOOKUP(OrdersTable[[#This Row],[Order ID]],ReturnsTable[#All],2,FALSE),"No")</f>
        <v>No</v>
      </c>
      <c r="X1226" s="4">
        <f>1/COUNTIF(OrdersTable[Order ID],OrdersTable[[#This Row],[Order ID]])</f>
        <v>0.16666666666666666</v>
      </c>
      <c r="Y1226" s="4">
        <f>1/COUNTIF(OrdersTable[Customer ID],OrdersTable[[#This Row],[Customer ID]])</f>
        <v>6.25E-2</v>
      </c>
    </row>
    <row r="1227" spans="1:25" x14ac:dyDescent="0.3">
      <c r="A1227" s="1">
        <v>1226</v>
      </c>
      <c r="B1227" t="s">
        <v>6760</v>
      </c>
      <c r="C1227" s="7">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4" t="str">
        <f>VLOOKUP(OrdersTable[[#This Row],[Region]],PeopleTable[#All],2,FALSE)</f>
        <v>Chuck Magee</v>
      </c>
      <c r="W1227" s="4" t="str">
        <f>IFERROR(VLOOKUP(OrdersTable[[#This Row],[Order ID]],ReturnsTable[#All],2,FALSE),"No")</f>
        <v>No</v>
      </c>
      <c r="X1227" s="4">
        <f>1/COUNTIF(OrdersTable[Order ID],OrdersTable[[#This Row],[Order ID]])</f>
        <v>0.16666666666666666</v>
      </c>
      <c r="Y1227" s="4">
        <f>1/COUNTIF(OrdersTable[Customer ID],OrdersTable[[#This Row],[Customer ID]])</f>
        <v>6.25E-2</v>
      </c>
    </row>
    <row r="1228" spans="1:25" x14ac:dyDescent="0.3">
      <c r="A1228" s="1">
        <v>1227</v>
      </c>
      <c r="B1228" t="s">
        <v>6760</v>
      </c>
      <c r="C1228" s="7">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4" t="str">
        <f>VLOOKUP(OrdersTable[[#This Row],[Region]],PeopleTable[#All],2,FALSE)</f>
        <v>Chuck Magee</v>
      </c>
      <c r="W1228" s="4" t="str">
        <f>IFERROR(VLOOKUP(OrdersTable[[#This Row],[Order ID]],ReturnsTable[#All],2,FALSE),"No")</f>
        <v>No</v>
      </c>
      <c r="X1228" s="4">
        <f>1/COUNTIF(OrdersTable[Order ID],OrdersTable[[#This Row],[Order ID]])</f>
        <v>0.16666666666666666</v>
      </c>
      <c r="Y1228" s="4">
        <f>1/COUNTIF(OrdersTable[Customer ID],OrdersTable[[#This Row],[Customer ID]])</f>
        <v>6.25E-2</v>
      </c>
    </row>
    <row r="1229" spans="1:25" x14ac:dyDescent="0.3">
      <c r="A1229" s="1">
        <v>1228</v>
      </c>
      <c r="B1229" t="s">
        <v>6760</v>
      </c>
      <c r="C1229" s="7">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4" t="str">
        <f>VLOOKUP(OrdersTable[[#This Row],[Region]],PeopleTable[#All],2,FALSE)</f>
        <v>Chuck Magee</v>
      </c>
      <c r="W1229" s="4" t="str">
        <f>IFERROR(VLOOKUP(OrdersTable[[#This Row],[Order ID]],ReturnsTable[#All],2,FALSE),"No")</f>
        <v>No</v>
      </c>
      <c r="X1229" s="4">
        <f>1/COUNTIF(OrdersTable[Order ID],OrdersTable[[#This Row],[Order ID]])</f>
        <v>0.16666666666666666</v>
      </c>
      <c r="Y1229" s="4">
        <f>1/COUNTIF(OrdersTable[Customer ID],OrdersTable[[#This Row],[Customer ID]])</f>
        <v>6.25E-2</v>
      </c>
    </row>
    <row r="1230" spans="1:25" x14ac:dyDescent="0.3">
      <c r="A1230" s="1">
        <v>1229</v>
      </c>
      <c r="B1230" t="s">
        <v>6761</v>
      </c>
      <c r="C1230" s="7">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4" t="str">
        <f>VLOOKUP(OrdersTable[[#This Row],[Region]],PeopleTable[#All],2,FALSE)</f>
        <v>Anna Andreadi</v>
      </c>
      <c r="W1230" s="4" t="str">
        <f>IFERROR(VLOOKUP(OrdersTable[[#This Row],[Order ID]],ReturnsTable[#All],2,FALSE),"No")</f>
        <v>No</v>
      </c>
      <c r="X1230" s="4">
        <f>1/COUNTIF(OrdersTable[Order ID],OrdersTable[[#This Row],[Order ID]])</f>
        <v>0.33333333333333331</v>
      </c>
      <c r="Y1230" s="4">
        <f>1/COUNTIF(OrdersTable[Customer ID],OrdersTable[[#This Row],[Customer ID]])</f>
        <v>3.2258064516129031E-2</v>
      </c>
    </row>
    <row r="1231" spans="1:25" x14ac:dyDescent="0.3">
      <c r="A1231" s="1">
        <v>1230</v>
      </c>
      <c r="B1231" t="s">
        <v>6761</v>
      </c>
      <c r="C1231" s="7">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4" t="str">
        <f>VLOOKUP(OrdersTable[[#This Row],[Region]],PeopleTable[#All],2,FALSE)</f>
        <v>Anna Andreadi</v>
      </c>
      <c r="W1231" s="4" t="str">
        <f>IFERROR(VLOOKUP(OrdersTable[[#This Row],[Order ID]],ReturnsTable[#All],2,FALSE),"No")</f>
        <v>No</v>
      </c>
      <c r="X1231" s="4">
        <f>1/COUNTIF(OrdersTable[Order ID],OrdersTable[[#This Row],[Order ID]])</f>
        <v>0.33333333333333331</v>
      </c>
      <c r="Y1231" s="4">
        <f>1/COUNTIF(OrdersTable[Customer ID],OrdersTable[[#This Row],[Customer ID]])</f>
        <v>3.2258064516129031E-2</v>
      </c>
    </row>
    <row r="1232" spans="1:25" x14ac:dyDescent="0.3">
      <c r="A1232" s="1">
        <v>1231</v>
      </c>
      <c r="B1232" t="s">
        <v>6761</v>
      </c>
      <c r="C1232" s="7">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4" t="str">
        <f>VLOOKUP(OrdersTable[[#This Row],[Region]],PeopleTable[#All],2,FALSE)</f>
        <v>Anna Andreadi</v>
      </c>
      <c r="W1232" s="4" t="str">
        <f>IFERROR(VLOOKUP(OrdersTable[[#This Row],[Order ID]],ReturnsTable[#All],2,FALSE),"No")</f>
        <v>No</v>
      </c>
      <c r="X1232" s="4">
        <f>1/COUNTIF(OrdersTable[Order ID],OrdersTable[[#This Row],[Order ID]])</f>
        <v>0.33333333333333331</v>
      </c>
      <c r="Y1232" s="4">
        <f>1/COUNTIF(OrdersTable[Customer ID],OrdersTable[[#This Row],[Customer ID]])</f>
        <v>3.2258064516129031E-2</v>
      </c>
    </row>
    <row r="1233" spans="1:25" x14ac:dyDescent="0.3">
      <c r="A1233" s="1">
        <v>1232</v>
      </c>
      <c r="B1233" t="s">
        <v>6762</v>
      </c>
      <c r="C1233" s="7">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4" t="str">
        <f>VLOOKUP(OrdersTable[[#This Row],[Region]],PeopleTable[#All],2,FALSE)</f>
        <v>Chuck Magee</v>
      </c>
      <c r="W1233" s="4" t="str">
        <f>IFERROR(VLOOKUP(OrdersTable[[#This Row],[Order ID]],ReturnsTable[#All],2,FALSE),"No")</f>
        <v>No</v>
      </c>
      <c r="X1233" s="4">
        <f>1/COUNTIF(OrdersTable[Order ID],OrdersTable[[#This Row],[Order ID]])</f>
        <v>0.5</v>
      </c>
      <c r="Y1233" s="4">
        <f>1/COUNTIF(OrdersTable[Customer ID],OrdersTable[[#This Row],[Customer ID]])</f>
        <v>7.6923076923076927E-2</v>
      </c>
    </row>
    <row r="1234" spans="1:25" x14ac:dyDescent="0.3">
      <c r="A1234" s="1">
        <v>1233</v>
      </c>
      <c r="B1234" t="s">
        <v>6762</v>
      </c>
      <c r="C1234" s="7">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4" t="str">
        <f>VLOOKUP(OrdersTable[[#This Row],[Region]],PeopleTable[#All],2,FALSE)</f>
        <v>Chuck Magee</v>
      </c>
      <c r="W1234" s="4" t="str">
        <f>IFERROR(VLOOKUP(OrdersTable[[#This Row],[Order ID]],ReturnsTable[#All],2,FALSE),"No")</f>
        <v>No</v>
      </c>
      <c r="X1234" s="4">
        <f>1/COUNTIF(OrdersTable[Order ID],OrdersTable[[#This Row],[Order ID]])</f>
        <v>0.5</v>
      </c>
      <c r="Y1234" s="4">
        <f>1/COUNTIF(OrdersTable[Customer ID],OrdersTable[[#This Row],[Customer ID]])</f>
        <v>7.6923076923076927E-2</v>
      </c>
    </row>
    <row r="1235" spans="1:25" x14ac:dyDescent="0.3">
      <c r="A1235" s="1">
        <v>1234</v>
      </c>
      <c r="B1235" t="s">
        <v>6763</v>
      </c>
      <c r="C1235" s="7">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4" t="str">
        <f>VLOOKUP(OrdersTable[[#This Row],[Region]],PeopleTable[#All],2,FALSE)</f>
        <v>Chuck Magee</v>
      </c>
      <c r="W1235" s="4" t="str">
        <f>IFERROR(VLOOKUP(OrdersTable[[#This Row],[Order ID]],ReturnsTable[#All],2,FALSE),"No")</f>
        <v>No</v>
      </c>
      <c r="X1235" s="4">
        <f>1/COUNTIF(OrdersTable[Order ID],OrdersTable[[#This Row],[Order ID]])</f>
        <v>1</v>
      </c>
      <c r="Y1235" s="4">
        <f>1/COUNTIF(OrdersTable[Customer ID],OrdersTable[[#This Row],[Customer ID]])</f>
        <v>0.125</v>
      </c>
    </row>
    <row r="1236" spans="1:25" x14ac:dyDescent="0.3">
      <c r="A1236" s="1">
        <v>1235</v>
      </c>
      <c r="B1236" t="s">
        <v>6764</v>
      </c>
      <c r="C1236" s="7">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4" t="str">
        <f>VLOOKUP(OrdersTable[[#This Row],[Region]],PeopleTable[#All],2,FALSE)</f>
        <v>Cassandra Brandow</v>
      </c>
      <c r="W1236" s="4" t="str">
        <f>IFERROR(VLOOKUP(OrdersTable[[#This Row],[Order ID]],ReturnsTable[#All],2,FALSE),"No")</f>
        <v>No</v>
      </c>
      <c r="X1236" s="4">
        <f>1/COUNTIF(OrdersTable[Order ID],OrdersTable[[#This Row],[Order ID]])</f>
        <v>0.25</v>
      </c>
      <c r="Y1236" s="4">
        <f>1/COUNTIF(OrdersTable[Customer ID],OrdersTable[[#This Row],[Customer ID]])</f>
        <v>3.8461538461538464E-2</v>
      </c>
    </row>
    <row r="1237" spans="1:25" x14ac:dyDescent="0.3">
      <c r="A1237" s="1">
        <v>1236</v>
      </c>
      <c r="B1237" t="s">
        <v>6764</v>
      </c>
      <c r="C1237" s="7">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4" t="str">
        <f>VLOOKUP(OrdersTable[[#This Row],[Region]],PeopleTable[#All],2,FALSE)</f>
        <v>Cassandra Brandow</v>
      </c>
      <c r="W1237" s="4" t="str">
        <f>IFERROR(VLOOKUP(OrdersTable[[#This Row],[Order ID]],ReturnsTable[#All],2,FALSE),"No")</f>
        <v>No</v>
      </c>
      <c r="X1237" s="4">
        <f>1/COUNTIF(OrdersTable[Order ID],OrdersTable[[#This Row],[Order ID]])</f>
        <v>0.25</v>
      </c>
      <c r="Y1237" s="4">
        <f>1/COUNTIF(OrdersTable[Customer ID],OrdersTable[[#This Row],[Customer ID]])</f>
        <v>3.8461538461538464E-2</v>
      </c>
    </row>
    <row r="1238" spans="1:25" x14ac:dyDescent="0.3">
      <c r="A1238" s="1">
        <v>1237</v>
      </c>
      <c r="B1238" t="s">
        <v>6764</v>
      </c>
      <c r="C1238" s="7">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4" t="str">
        <f>VLOOKUP(OrdersTable[[#This Row],[Region]],PeopleTable[#All],2,FALSE)</f>
        <v>Cassandra Brandow</v>
      </c>
      <c r="W1238" s="4" t="str">
        <f>IFERROR(VLOOKUP(OrdersTable[[#This Row],[Order ID]],ReturnsTable[#All],2,FALSE),"No")</f>
        <v>No</v>
      </c>
      <c r="X1238" s="4">
        <f>1/COUNTIF(OrdersTable[Order ID],OrdersTable[[#This Row],[Order ID]])</f>
        <v>0.25</v>
      </c>
      <c r="Y1238" s="4">
        <f>1/COUNTIF(OrdersTable[Customer ID],OrdersTable[[#This Row],[Customer ID]])</f>
        <v>3.8461538461538464E-2</v>
      </c>
    </row>
    <row r="1239" spans="1:25" x14ac:dyDescent="0.3">
      <c r="A1239" s="1">
        <v>1238</v>
      </c>
      <c r="B1239" t="s">
        <v>6764</v>
      </c>
      <c r="C1239" s="7">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4" t="str">
        <f>VLOOKUP(OrdersTable[[#This Row],[Region]],PeopleTable[#All],2,FALSE)</f>
        <v>Cassandra Brandow</v>
      </c>
      <c r="W1239" s="4" t="str">
        <f>IFERROR(VLOOKUP(OrdersTable[[#This Row],[Order ID]],ReturnsTable[#All],2,FALSE),"No")</f>
        <v>No</v>
      </c>
      <c r="X1239" s="4">
        <f>1/COUNTIF(OrdersTable[Order ID],OrdersTable[[#This Row],[Order ID]])</f>
        <v>0.25</v>
      </c>
      <c r="Y1239" s="4">
        <f>1/COUNTIF(OrdersTable[Customer ID],OrdersTable[[#This Row],[Customer ID]])</f>
        <v>3.8461538461538464E-2</v>
      </c>
    </row>
    <row r="1240" spans="1:25" x14ac:dyDescent="0.3">
      <c r="A1240" s="1">
        <v>1239</v>
      </c>
      <c r="B1240" t="s">
        <v>5954</v>
      </c>
      <c r="C1240" s="7">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4" t="str">
        <f>VLOOKUP(OrdersTable[[#This Row],[Region]],PeopleTable[#All],2,FALSE)</f>
        <v>Anna Andreadi</v>
      </c>
      <c r="W1240" s="4" t="str">
        <f>IFERROR(VLOOKUP(OrdersTable[[#This Row],[Order ID]],ReturnsTable[#All],2,FALSE),"No")</f>
        <v>Yes</v>
      </c>
      <c r="X1240" s="4">
        <f>1/COUNTIF(OrdersTable[Order ID],OrdersTable[[#This Row],[Order ID]])</f>
        <v>0.33333333333333331</v>
      </c>
      <c r="Y1240" s="4">
        <f>1/COUNTIF(OrdersTable[Customer ID],OrdersTable[[#This Row],[Customer ID]])</f>
        <v>9.0909090909090912E-2</v>
      </c>
    </row>
    <row r="1241" spans="1:25" x14ac:dyDescent="0.3">
      <c r="A1241" s="1">
        <v>1240</v>
      </c>
      <c r="B1241" t="s">
        <v>5954</v>
      </c>
      <c r="C1241" s="7">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4" t="str">
        <f>VLOOKUP(OrdersTable[[#This Row],[Region]],PeopleTable[#All],2,FALSE)</f>
        <v>Anna Andreadi</v>
      </c>
      <c r="W1241" s="4" t="str">
        <f>IFERROR(VLOOKUP(OrdersTable[[#This Row],[Order ID]],ReturnsTable[#All],2,FALSE),"No")</f>
        <v>Yes</v>
      </c>
      <c r="X1241" s="4">
        <f>1/COUNTIF(OrdersTable[Order ID],OrdersTable[[#This Row],[Order ID]])</f>
        <v>0.33333333333333331</v>
      </c>
      <c r="Y1241" s="4">
        <f>1/COUNTIF(OrdersTable[Customer ID],OrdersTable[[#This Row],[Customer ID]])</f>
        <v>9.0909090909090912E-2</v>
      </c>
    </row>
    <row r="1242" spans="1:25" x14ac:dyDescent="0.3">
      <c r="A1242" s="1">
        <v>1241</v>
      </c>
      <c r="B1242" t="s">
        <v>5954</v>
      </c>
      <c r="C1242" s="7">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4" t="str">
        <f>VLOOKUP(OrdersTable[[#This Row],[Region]],PeopleTable[#All],2,FALSE)</f>
        <v>Anna Andreadi</v>
      </c>
      <c r="W1242" s="4" t="str">
        <f>IFERROR(VLOOKUP(OrdersTable[[#This Row],[Order ID]],ReturnsTable[#All],2,FALSE),"No")</f>
        <v>Yes</v>
      </c>
      <c r="X1242" s="4">
        <f>1/COUNTIF(OrdersTable[Order ID],OrdersTable[[#This Row],[Order ID]])</f>
        <v>0.33333333333333331</v>
      </c>
      <c r="Y1242" s="4">
        <f>1/COUNTIF(OrdersTable[Customer ID],OrdersTable[[#This Row],[Customer ID]])</f>
        <v>9.0909090909090912E-2</v>
      </c>
    </row>
    <row r="1243" spans="1:25" x14ac:dyDescent="0.3">
      <c r="A1243" s="1">
        <v>1242</v>
      </c>
      <c r="B1243" t="s">
        <v>6765</v>
      </c>
      <c r="C1243" s="7">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4" t="str">
        <f>VLOOKUP(OrdersTable[[#This Row],[Region]],PeopleTable[#All],2,FALSE)</f>
        <v>Chuck Magee</v>
      </c>
      <c r="W1243" s="4" t="str">
        <f>IFERROR(VLOOKUP(OrdersTable[[#This Row],[Order ID]],ReturnsTable[#All],2,FALSE),"No")</f>
        <v>No</v>
      </c>
      <c r="X1243" s="4">
        <f>1/COUNTIF(OrdersTable[Order ID],OrdersTable[[#This Row],[Order ID]])</f>
        <v>1</v>
      </c>
      <c r="Y1243" s="4">
        <f>1/COUNTIF(OrdersTable[Customer ID],OrdersTable[[#This Row],[Customer ID]])</f>
        <v>9.0909090909090912E-2</v>
      </c>
    </row>
    <row r="1244" spans="1:25" x14ac:dyDescent="0.3">
      <c r="A1244" s="1">
        <v>1243</v>
      </c>
      <c r="B1244" t="s">
        <v>6766</v>
      </c>
      <c r="C1244" s="7">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4" t="str">
        <f>VLOOKUP(OrdersTable[[#This Row],[Region]],PeopleTable[#All],2,FALSE)</f>
        <v>Chuck Magee</v>
      </c>
      <c r="W1244" s="4" t="str">
        <f>IFERROR(VLOOKUP(OrdersTable[[#This Row],[Order ID]],ReturnsTable[#All],2,FALSE),"No")</f>
        <v>No</v>
      </c>
      <c r="X1244" s="4">
        <f>1/COUNTIF(OrdersTable[Order ID],OrdersTable[[#This Row],[Order ID]])</f>
        <v>0.5</v>
      </c>
      <c r="Y1244" s="4">
        <f>1/COUNTIF(OrdersTable[Customer ID],OrdersTable[[#This Row],[Customer ID]])</f>
        <v>3.8461538461538464E-2</v>
      </c>
    </row>
    <row r="1245" spans="1:25" x14ac:dyDescent="0.3">
      <c r="A1245" s="1">
        <v>1244</v>
      </c>
      <c r="B1245" t="s">
        <v>6766</v>
      </c>
      <c r="C1245" s="7">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4" t="str">
        <f>VLOOKUP(OrdersTable[[#This Row],[Region]],PeopleTable[#All],2,FALSE)</f>
        <v>Chuck Magee</v>
      </c>
      <c r="W1245" s="4" t="str">
        <f>IFERROR(VLOOKUP(OrdersTable[[#This Row],[Order ID]],ReturnsTable[#All],2,FALSE),"No")</f>
        <v>No</v>
      </c>
      <c r="X1245" s="4">
        <f>1/COUNTIF(OrdersTable[Order ID],OrdersTable[[#This Row],[Order ID]])</f>
        <v>0.5</v>
      </c>
      <c r="Y1245" s="4">
        <f>1/COUNTIF(OrdersTable[Customer ID],OrdersTable[[#This Row],[Customer ID]])</f>
        <v>3.8461538461538464E-2</v>
      </c>
    </row>
    <row r="1246" spans="1:25" x14ac:dyDescent="0.3">
      <c r="A1246" s="1">
        <v>1245</v>
      </c>
      <c r="B1246" t="s">
        <v>6767</v>
      </c>
      <c r="C1246" s="7">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4" t="str">
        <f>VLOOKUP(OrdersTable[[#This Row],[Region]],PeopleTable[#All],2,FALSE)</f>
        <v>Cassandra Brandow</v>
      </c>
      <c r="W1246" s="4" t="str">
        <f>IFERROR(VLOOKUP(OrdersTable[[#This Row],[Order ID]],ReturnsTable[#All],2,FALSE),"No")</f>
        <v>No</v>
      </c>
      <c r="X1246" s="4">
        <f>1/COUNTIF(OrdersTable[Order ID],OrdersTable[[#This Row],[Order ID]])</f>
        <v>1</v>
      </c>
      <c r="Y1246" s="4">
        <f>1/COUNTIF(OrdersTable[Customer ID],OrdersTable[[#This Row],[Customer ID]])</f>
        <v>0.125</v>
      </c>
    </row>
    <row r="1247" spans="1:25" x14ac:dyDescent="0.3">
      <c r="A1247" s="1">
        <v>1246</v>
      </c>
      <c r="B1247" t="s">
        <v>6768</v>
      </c>
      <c r="C1247" s="7">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4" t="str">
        <f>VLOOKUP(OrdersTable[[#This Row],[Region]],PeopleTable[#All],2,FALSE)</f>
        <v>Anna Andreadi</v>
      </c>
      <c r="W1247" s="4" t="str">
        <f>IFERROR(VLOOKUP(OrdersTable[[#This Row],[Order ID]],ReturnsTable[#All],2,FALSE),"No")</f>
        <v>No</v>
      </c>
      <c r="X1247" s="4">
        <f>1/COUNTIF(OrdersTable[Order ID],OrdersTable[[#This Row],[Order ID]])</f>
        <v>0.33333333333333331</v>
      </c>
      <c r="Y1247" s="4">
        <f>1/COUNTIF(OrdersTable[Customer ID],OrdersTable[[#This Row],[Customer ID]])</f>
        <v>7.6923076923076927E-2</v>
      </c>
    </row>
    <row r="1248" spans="1:25" x14ac:dyDescent="0.3">
      <c r="A1248" s="1">
        <v>1247</v>
      </c>
      <c r="B1248" t="s">
        <v>6768</v>
      </c>
      <c r="C1248" s="7">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4" t="str">
        <f>VLOOKUP(OrdersTable[[#This Row],[Region]],PeopleTable[#All],2,FALSE)</f>
        <v>Anna Andreadi</v>
      </c>
      <c r="W1248" s="4" t="str">
        <f>IFERROR(VLOOKUP(OrdersTable[[#This Row],[Order ID]],ReturnsTable[#All],2,FALSE),"No")</f>
        <v>No</v>
      </c>
      <c r="X1248" s="4">
        <f>1/COUNTIF(OrdersTable[Order ID],OrdersTable[[#This Row],[Order ID]])</f>
        <v>0.33333333333333331</v>
      </c>
      <c r="Y1248" s="4">
        <f>1/COUNTIF(OrdersTable[Customer ID],OrdersTable[[#This Row],[Customer ID]])</f>
        <v>7.6923076923076927E-2</v>
      </c>
    </row>
    <row r="1249" spans="1:25" x14ac:dyDescent="0.3">
      <c r="A1249" s="1">
        <v>1248</v>
      </c>
      <c r="B1249" t="s">
        <v>6768</v>
      </c>
      <c r="C1249" s="7">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4" t="str">
        <f>VLOOKUP(OrdersTable[[#This Row],[Region]],PeopleTable[#All],2,FALSE)</f>
        <v>Anna Andreadi</v>
      </c>
      <c r="W1249" s="4" t="str">
        <f>IFERROR(VLOOKUP(OrdersTable[[#This Row],[Order ID]],ReturnsTable[#All],2,FALSE),"No")</f>
        <v>No</v>
      </c>
      <c r="X1249" s="4">
        <f>1/COUNTIF(OrdersTable[Order ID],OrdersTable[[#This Row],[Order ID]])</f>
        <v>0.33333333333333331</v>
      </c>
      <c r="Y1249" s="4">
        <f>1/COUNTIF(OrdersTable[Customer ID],OrdersTable[[#This Row],[Customer ID]])</f>
        <v>7.6923076923076927E-2</v>
      </c>
    </row>
    <row r="1250" spans="1:25" x14ac:dyDescent="0.3">
      <c r="A1250" s="1">
        <v>1249</v>
      </c>
      <c r="B1250" t="s">
        <v>6769</v>
      </c>
      <c r="C1250" s="7">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4" t="str">
        <f>VLOOKUP(OrdersTable[[#This Row],[Region]],PeopleTable[#All],2,FALSE)</f>
        <v>Chuck Magee</v>
      </c>
      <c r="W1250" s="4" t="str">
        <f>IFERROR(VLOOKUP(OrdersTable[[#This Row],[Order ID]],ReturnsTable[#All],2,FALSE),"No")</f>
        <v>No</v>
      </c>
      <c r="X1250" s="4">
        <f>1/COUNTIF(OrdersTable[Order ID],OrdersTable[[#This Row],[Order ID]])</f>
        <v>0.25</v>
      </c>
      <c r="Y1250" s="4">
        <f>1/COUNTIF(OrdersTable[Customer ID],OrdersTable[[#This Row],[Customer ID]])</f>
        <v>0.125</v>
      </c>
    </row>
    <row r="1251" spans="1:25" x14ac:dyDescent="0.3">
      <c r="A1251" s="1">
        <v>1250</v>
      </c>
      <c r="B1251" t="s">
        <v>6769</v>
      </c>
      <c r="C1251" s="7">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4" t="str">
        <f>VLOOKUP(OrdersTable[[#This Row],[Region]],PeopleTable[#All],2,FALSE)</f>
        <v>Chuck Magee</v>
      </c>
      <c r="W1251" s="4" t="str">
        <f>IFERROR(VLOOKUP(OrdersTable[[#This Row],[Order ID]],ReturnsTable[#All],2,FALSE),"No")</f>
        <v>No</v>
      </c>
      <c r="X1251" s="4">
        <f>1/COUNTIF(OrdersTable[Order ID],OrdersTable[[#This Row],[Order ID]])</f>
        <v>0.25</v>
      </c>
      <c r="Y1251" s="4">
        <f>1/COUNTIF(OrdersTable[Customer ID],OrdersTable[[#This Row],[Customer ID]])</f>
        <v>0.125</v>
      </c>
    </row>
    <row r="1252" spans="1:25" x14ac:dyDescent="0.3">
      <c r="A1252" s="1">
        <v>1251</v>
      </c>
      <c r="B1252" t="s">
        <v>6769</v>
      </c>
      <c r="C1252" s="7">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4" t="str">
        <f>VLOOKUP(OrdersTable[[#This Row],[Region]],PeopleTable[#All],2,FALSE)</f>
        <v>Chuck Magee</v>
      </c>
      <c r="W1252" s="4" t="str">
        <f>IFERROR(VLOOKUP(OrdersTable[[#This Row],[Order ID]],ReturnsTable[#All],2,FALSE),"No")</f>
        <v>No</v>
      </c>
      <c r="X1252" s="4">
        <f>1/COUNTIF(OrdersTable[Order ID],OrdersTable[[#This Row],[Order ID]])</f>
        <v>0.25</v>
      </c>
      <c r="Y1252" s="4">
        <f>1/COUNTIF(OrdersTable[Customer ID],OrdersTable[[#This Row],[Customer ID]])</f>
        <v>0.125</v>
      </c>
    </row>
    <row r="1253" spans="1:25" x14ac:dyDescent="0.3">
      <c r="A1253" s="1">
        <v>1252</v>
      </c>
      <c r="B1253" t="s">
        <v>6769</v>
      </c>
      <c r="C1253" s="7">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4" t="str">
        <f>VLOOKUP(OrdersTable[[#This Row],[Region]],PeopleTable[#All],2,FALSE)</f>
        <v>Chuck Magee</v>
      </c>
      <c r="W1253" s="4" t="str">
        <f>IFERROR(VLOOKUP(OrdersTable[[#This Row],[Order ID]],ReturnsTable[#All],2,FALSE),"No")</f>
        <v>No</v>
      </c>
      <c r="X1253" s="4">
        <f>1/COUNTIF(OrdersTable[Order ID],OrdersTable[[#This Row],[Order ID]])</f>
        <v>0.25</v>
      </c>
      <c r="Y1253" s="4">
        <f>1/COUNTIF(OrdersTable[Customer ID],OrdersTable[[#This Row],[Customer ID]])</f>
        <v>0.125</v>
      </c>
    </row>
    <row r="1254" spans="1:25" x14ac:dyDescent="0.3">
      <c r="A1254" s="1">
        <v>1253</v>
      </c>
      <c r="B1254" t="s">
        <v>6770</v>
      </c>
      <c r="C1254" s="7">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4" t="str">
        <f>VLOOKUP(OrdersTable[[#This Row],[Region]],PeopleTable[#All],2,FALSE)</f>
        <v>Kelly Williams</v>
      </c>
      <c r="W1254" s="4" t="str">
        <f>IFERROR(VLOOKUP(OrdersTable[[#This Row],[Order ID]],ReturnsTable[#All],2,FALSE),"No")</f>
        <v>No</v>
      </c>
      <c r="X1254" s="4">
        <f>1/COUNTIF(OrdersTable[Order ID],OrdersTable[[#This Row],[Order ID]])</f>
        <v>1</v>
      </c>
      <c r="Y1254" s="4">
        <f>1/COUNTIF(OrdersTable[Customer ID],OrdersTable[[#This Row],[Customer ID]])</f>
        <v>4.7619047619047616E-2</v>
      </c>
    </row>
    <row r="1255" spans="1:25" x14ac:dyDescent="0.3">
      <c r="A1255" s="1">
        <v>1254</v>
      </c>
      <c r="B1255" t="s">
        <v>6771</v>
      </c>
      <c r="C1255" s="7">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4" t="str">
        <f>VLOOKUP(OrdersTable[[#This Row],[Region]],PeopleTable[#All],2,FALSE)</f>
        <v>Chuck Magee</v>
      </c>
      <c r="W1255" s="4" t="str">
        <f>IFERROR(VLOOKUP(OrdersTable[[#This Row],[Order ID]],ReturnsTable[#All],2,FALSE),"No")</f>
        <v>No</v>
      </c>
      <c r="X1255" s="4">
        <f>1/COUNTIF(OrdersTable[Order ID],OrdersTable[[#This Row],[Order ID]])</f>
        <v>0.25</v>
      </c>
      <c r="Y1255" s="4">
        <f>1/COUNTIF(OrdersTable[Customer ID],OrdersTable[[#This Row],[Customer ID]])</f>
        <v>4.5454545454545456E-2</v>
      </c>
    </row>
    <row r="1256" spans="1:25" x14ac:dyDescent="0.3">
      <c r="A1256" s="1">
        <v>1255</v>
      </c>
      <c r="B1256" t="s">
        <v>6771</v>
      </c>
      <c r="C1256" s="7">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4" t="str">
        <f>VLOOKUP(OrdersTable[[#This Row],[Region]],PeopleTable[#All],2,FALSE)</f>
        <v>Chuck Magee</v>
      </c>
      <c r="W1256" s="4" t="str">
        <f>IFERROR(VLOOKUP(OrdersTable[[#This Row],[Order ID]],ReturnsTable[#All],2,FALSE),"No")</f>
        <v>No</v>
      </c>
      <c r="X1256" s="4">
        <f>1/COUNTIF(OrdersTable[Order ID],OrdersTable[[#This Row],[Order ID]])</f>
        <v>0.25</v>
      </c>
      <c r="Y1256" s="4">
        <f>1/COUNTIF(OrdersTable[Customer ID],OrdersTable[[#This Row],[Customer ID]])</f>
        <v>4.5454545454545456E-2</v>
      </c>
    </row>
    <row r="1257" spans="1:25" x14ac:dyDescent="0.3">
      <c r="A1257" s="1">
        <v>1256</v>
      </c>
      <c r="B1257" t="s">
        <v>6771</v>
      </c>
      <c r="C1257" s="7">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4" t="str">
        <f>VLOOKUP(OrdersTable[[#This Row],[Region]],PeopleTable[#All],2,FALSE)</f>
        <v>Chuck Magee</v>
      </c>
      <c r="W1257" s="4" t="str">
        <f>IFERROR(VLOOKUP(OrdersTable[[#This Row],[Order ID]],ReturnsTable[#All],2,FALSE),"No")</f>
        <v>No</v>
      </c>
      <c r="X1257" s="4">
        <f>1/COUNTIF(OrdersTable[Order ID],OrdersTable[[#This Row],[Order ID]])</f>
        <v>0.25</v>
      </c>
      <c r="Y1257" s="4">
        <f>1/COUNTIF(OrdersTable[Customer ID],OrdersTable[[#This Row],[Customer ID]])</f>
        <v>4.5454545454545456E-2</v>
      </c>
    </row>
    <row r="1258" spans="1:25" x14ac:dyDescent="0.3">
      <c r="A1258" s="1">
        <v>1257</v>
      </c>
      <c r="B1258" t="s">
        <v>6771</v>
      </c>
      <c r="C1258" s="7">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4" t="str">
        <f>VLOOKUP(OrdersTable[[#This Row],[Region]],PeopleTable[#All],2,FALSE)</f>
        <v>Chuck Magee</v>
      </c>
      <c r="W1258" s="4" t="str">
        <f>IFERROR(VLOOKUP(OrdersTable[[#This Row],[Order ID]],ReturnsTable[#All],2,FALSE),"No")</f>
        <v>No</v>
      </c>
      <c r="X1258" s="4">
        <f>1/COUNTIF(OrdersTable[Order ID],OrdersTable[[#This Row],[Order ID]])</f>
        <v>0.25</v>
      </c>
      <c r="Y1258" s="4">
        <f>1/COUNTIF(OrdersTable[Customer ID],OrdersTable[[#This Row],[Customer ID]])</f>
        <v>4.5454545454545456E-2</v>
      </c>
    </row>
    <row r="1259" spans="1:25" x14ac:dyDescent="0.3">
      <c r="A1259" s="1">
        <v>1258</v>
      </c>
      <c r="B1259" t="s">
        <v>6772</v>
      </c>
      <c r="C1259" s="7">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4" t="str">
        <f>VLOOKUP(OrdersTable[[#This Row],[Region]],PeopleTable[#All],2,FALSE)</f>
        <v>Cassandra Brandow</v>
      </c>
      <c r="W1259" s="4" t="str">
        <f>IFERROR(VLOOKUP(OrdersTable[[#This Row],[Order ID]],ReturnsTable[#All],2,FALSE),"No")</f>
        <v>No</v>
      </c>
      <c r="X1259" s="4">
        <f>1/COUNTIF(OrdersTable[Order ID],OrdersTable[[#This Row],[Order ID]])</f>
        <v>0.33333333333333331</v>
      </c>
      <c r="Y1259" s="4">
        <f>1/COUNTIF(OrdersTable[Customer ID],OrdersTable[[#This Row],[Customer ID]])</f>
        <v>5.5555555555555552E-2</v>
      </c>
    </row>
    <row r="1260" spans="1:25" x14ac:dyDescent="0.3">
      <c r="A1260" s="1">
        <v>1259</v>
      </c>
      <c r="B1260" t="s">
        <v>6772</v>
      </c>
      <c r="C1260" s="7">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4" t="str">
        <f>VLOOKUP(OrdersTable[[#This Row],[Region]],PeopleTable[#All],2,FALSE)</f>
        <v>Cassandra Brandow</v>
      </c>
      <c r="W1260" s="4" t="str">
        <f>IFERROR(VLOOKUP(OrdersTable[[#This Row],[Order ID]],ReturnsTable[#All],2,FALSE),"No")</f>
        <v>No</v>
      </c>
      <c r="X1260" s="4">
        <f>1/COUNTIF(OrdersTable[Order ID],OrdersTable[[#This Row],[Order ID]])</f>
        <v>0.33333333333333331</v>
      </c>
      <c r="Y1260" s="4">
        <f>1/COUNTIF(OrdersTable[Customer ID],OrdersTable[[#This Row],[Customer ID]])</f>
        <v>5.5555555555555552E-2</v>
      </c>
    </row>
    <row r="1261" spans="1:25" x14ac:dyDescent="0.3">
      <c r="A1261" s="1">
        <v>1260</v>
      </c>
      <c r="B1261" t="s">
        <v>6772</v>
      </c>
      <c r="C1261" s="7">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4" t="str">
        <f>VLOOKUP(OrdersTable[[#This Row],[Region]],PeopleTable[#All],2,FALSE)</f>
        <v>Cassandra Brandow</v>
      </c>
      <c r="W1261" s="4" t="str">
        <f>IFERROR(VLOOKUP(OrdersTable[[#This Row],[Order ID]],ReturnsTable[#All],2,FALSE),"No")</f>
        <v>No</v>
      </c>
      <c r="X1261" s="4">
        <f>1/COUNTIF(OrdersTable[Order ID],OrdersTable[[#This Row],[Order ID]])</f>
        <v>0.33333333333333331</v>
      </c>
      <c r="Y1261" s="4">
        <f>1/COUNTIF(OrdersTable[Customer ID],OrdersTable[[#This Row],[Customer ID]])</f>
        <v>5.5555555555555552E-2</v>
      </c>
    </row>
    <row r="1262" spans="1:25" x14ac:dyDescent="0.3">
      <c r="A1262" s="1">
        <v>1261</v>
      </c>
      <c r="B1262" t="s">
        <v>6773</v>
      </c>
      <c r="C1262" s="7">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4" t="str">
        <f>VLOOKUP(OrdersTable[[#This Row],[Region]],PeopleTable[#All],2,FALSE)</f>
        <v>Cassandra Brandow</v>
      </c>
      <c r="W1262" s="4" t="str">
        <f>IFERROR(VLOOKUP(OrdersTable[[#This Row],[Order ID]],ReturnsTable[#All],2,FALSE),"No")</f>
        <v>No</v>
      </c>
      <c r="X1262" s="4">
        <f>1/COUNTIF(OrdersTable[Order ID],OrdersTable[[#This Row],[Order ID]])</f>
        <v>1</v>
      </c>
      <c r="Y1262" s="4">
        <f>1/COUNTIF(OrdersTable[Customer ID],OrdersTable[[#This Row],[Customer ID]])</f>
        <v>1</v>
      </c>
    </row>
    <row r="1263" spans="1:25" x14ac:dyDescent="0.3">
      <c r="A1263" s="1">
        <v>1262</v>
      </c>
      <c r="B1263" t="s">
        <v>6774</v>
      </c>
      <c r="C1263" s="7">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4" t="str">
        <f>VLOOKUP(OrdersTable[[#This Row],[Region]],PeopleTable[#All],2,FALSE)</f>
        <v>Cassandra Brandow</v>
      </c>
      <c r="W1263" s="4" t="str">
        <f>IFERROR(VLOOKUP(OrdersTable[[#This Row],[Order ID]],ReturnsTable[#All],2,FALSE),"No")</f>
        <v>No</v>
      </c>
      <c r="X1263" s="4">
        <f>1/COUNTIF(OrdersTable[Order ID],OrdersTable[[#This Row],[Order ID]])</f>
        <v>1</v>
      </c>
      <c r="Y1263" s="4">
        <f>1/COUNTIF(OrdersTable[Customer ID],OrdersTable[[#This Row],[Customer ID]])</f>
        <v>4.5454545454545456E-2</v>
      </c>
    </row>
    <row r="1264" spans="1:25" x14ac:dyDescent="0.3">
      <c r="A1264" s="1">
        <v>1263</v>
      </c>
      <c r="B1264" t="s">
        <v>6775</v>
      </c>
      <c r="C1264" s="7">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4" t="str">
        <f>VLOOKUP(OrdersTable[[#This Row],[Region]],PeopleTable[#All],2,FALSE)</f>
        <v>Chuck Magee</v>
      </c>
      <c r="W1264" s="4" t="str">
        <f>IFERROR(VLOOKUP(OrdersTable[[#This Row],[Order ID]],ReturnsTable[#All],2,FALSE),"No")</f>
        <v>No</v>
      </c>
      <c r="X1264" s="4">
        <f>1/COUNTIF(OrdersTable[Order ID],OrdersTable[[#This Row],[Order ID]])</f>
        <v>1</v>
      </c>
      <c r="Y1264" s="4">
        <f>1/COUNTIF(OrdersTable[Customer ID],OrdersTable[[#This Row],[Customer ID]])</f>
        <v>4.5454545454545456E-2</v>
      </c>
    </row>
    <row r="1265" spans="1:25" x14ac:dyDescent="0.3">
      <c r="A1265" s="1">
        <v>1264</v>
      </c>
      <c r="B1265" t="s">
        <v>6776</v>
      </c>
      <c r="C1265" s="7">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4" t="str">
        <f>VLOOKUP(OrdersTable[[#This Row],[Region]],PeopleTable[#All],2,FALSE)</f>
        <v>Kelly Williams</v>
      </c>
      <c r="W1265" s="4" t="str">
        <f>IFERROR(VLOOKUP(OrdersTable[[#This Row],[Order ID]],ReturnsTable[#All],2,FALSE),"No")</f>
        <v>No</v>
      </c>
      <c r="X1265" s="4">
        <f>1/COUNTIF(OrdersTable[Order ID],OrdersTable[[#This Row],[Order ID]])</f>
        <v>0.5</v>
      </c>
      <c r="Y1265" s="4">
        <f>1/COUNTIF(OrdersTable[Customer ID],OrdersTable[[#This Row],[Customer ID]])</f>
        <v>4.5454545454545456E-2</v>
      </c>
    </row>
    <row r="1266" spans="1:25" x14ac:dyDescent="0.3">
      <c r="A1266" s="1">
        <v>1265</v>
      </c>
      <c r="B1266" t="s">
        <v>6776</v>
      </c>
      <c r="C1266" s="7">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4" t="str">
        <f>VLOOKUP(OrdersTable[[#This Row],[Region]],PeopleTable[#All],2,FALSE)</f>
        <v>Kelly Williams</v>
      </c>
      <c r="W1266" s="4" t="str">
        <f>IFERROR(VLOOKUP(OrdersTable[[#This Row],[Order ID]],ReturnsTable[#All],2,FALSE),"No")</f>
        <v>No</v>
      </c>
      <c r="X1266" s="4">
        <f>1/COUNTIF(OrdersTable[Order ID],OrdersTable[[#This Row],[Order ID]])</f>
        <v>0.5</v>
      </c>
      <c r="Y1266" s="4">
        <f>1/COUNTIF(OrdersTable[Customer ID],OrdersTable[[#This Row],[Customer ID]])</f>
        <v>4.5454545454545456E-2</v>
      </c>
    </row>
    <row r="1267" spans="1:25" x14ac:dyDescent="0.3">
      <c r="A1267" s="1">
        <v>1266</v>
      </c>
      <c r="B1267" t="s">
        <v>6777</v>
      </c>
      <c r="C1267" s="7">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4" t="str">
        <f>VLOOKUP(OrdersTable[[#This Row],[Region]],PeopleTable[#All],2,FALSE)</f>
        <v>Anna Andreadi</v>
      </c>
      <c r="W1267" s="4" t="str">
        <f>IFERROR(VLOOKUP(OrdersTable[[#This Row],[Order ID]],ReturnsTable[#All],2,FALSE),"No")</f>
        <v>No</v>
      </c>
      <c r="X1267" s="4">
        <f>1/COUNTIF(OrdersTable[Order ID],OrdersTable[[#This Row],[Order ID]])</f>
        <v>1</v>
      </c>
      <c r="Y1267" s="4">
        <f>1/COUNTIF(OrdersTable[Customer ID],OrdersTable[[#This Row],[Customer ID]])</f>
        <v>0.1</v>
      </c>
    </row>
    <row r="1268" spans="1:25" x14ac:dyDescent="0.3">
      <c r="A1268" s="1">
        <v>1267</v>
      </c>
      <c r="B1268" t="s">
        <v>6778</v>
      </c>
      <c r="C1268" s="7">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4" t="str">
        <f>VLOOKUP(OrdersTable[[#This Row],[Region]],PeopleTable[#All],2,FALSE)</f>
        <v>Anna Andreadi</v>
      </c>
      <c r="W1268" s="4" t="str">
        <f>IFERROR(VLOOKUP(OrdersTable[[#This Row],[Order ID]],ReturnsTable[#All],2,FALSE),"No")</f>
        <v>No</v>
      </c>
      <c r="X1268" s="4">
        <f>1/COUNTIF(OrdersTable[Order ID],OrdersTable[[#This Row],[Order ID]])</f>
        <v>0.5</v>
      </c>
      <c r="Y1268" s="4">
        <f>1/COUNTIF(OrdersTable[Customer ID],OrdersTable[[#This Row],[Customer ID]])</f>
        <v>0.1111111111111111</v>
      </c>
    </row>
    <row r="1269" spans="1:25" x14ac:dyDescent="0.3">
      <c r="A1269" s="1">
        <v>1268</v>
      </c>
      <c r="B1269" t="s">
        <v>6778</v>
      </c>
      <c r="C1269" s="7">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4" t="str">
        <f>VLOOKUP(OrdersTable[[#This Row],[Region]],PeopleTable[#All],2,FALSE)</f>
        <v>Anna Andreadi</v>
      </c>
      <c r="W1269" s="4" t="str">
        <f>IFERROR(VLOOKUP(OrdersTable[[#This Row],[Order ID]],ReturnsTable[#All],2,FALSE),"No")</f>
        <v>No</v>
      </c>
      <c r="X1269" s="4">
        <f>1/COUNTIF(OrdersTable[Order ID],OrdersTable[[#This Row],[Order ID]])</f>
        <v>0.5</v>
      </c>
      <c r="Y1269" s="4">
        <f>1/COUNTIF(OrdersTable[Customer ID],OrdersTable[[#This Row],[Customer ID]])</f>
        <v>0.1111111111111111</v>
      </c>
    </row>
    <row r="1270" spans="1:25" x14ac:dyDescent="0.3">
      <c r="A1270" s="1">
        <v>1269</v>
      </c>
      <c r="B1270" t="s">
        <v>6779</v>
      </c>
      <c r="C1270" s="7">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4" t="str">
        <f>VLOOKUP(OrdersTable[[#This Row],[Region]],PeopleTable[#All],2,FALSE)</f>
        <v>Anna Andreadi</v>
      </c>
      <c r="W1270" s="4" t="str">
        <f>IFERROR(VLOOKUP(OrdersTable[[#This Row],[Order ID]],ReturnsTable[#All],2,FALSE),"No")</f>
        <v>No</v>
      </c>
      <c r="X1270" s="4">
        <f>1/COUNTIF(OrdersTable[Order ID],OrdersTable[[#This Row],[Order ID]])</f>
        <v>1</v>
      </c>
      <c r="Y1270" s="4">
        <f>1/COUNTIF(OrdersTable[Customer ID],OrdersTable[[#This Row],[Customer ID]])</f>
        <v>0.125</v>
      </c>
    </row>
    <row r="1271" spans="1:25" x14ac:dyDescent="0.3">
      <c r="A1271" s="1">
        <v>1270</v>
      </c>
      <c r="B1271" t="s">
        <v>6780</v>
      </c>
      <c r="C1271" s="7">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4" t="str">
        <f>VLOOKUP(OrdersTable[[#This Row],[Region]],PeopleTable[#All],2,FALSE)</f>
        <v>Cassandra Brandow</v>
      </c>
      <c r="W1271" s="4" t="str">
        <f>IFERROR(VLOOKUP(OrdersTable[[#This Row],[Order ID]],ReturnsTable[#All],2,FALSE),"No")</f>
        <v>No</v>
      </c>
      <c r="X1271" s="4">
        <f>1/COUNTIF(OrdersTable[Order ID],OrdersTable[[#This Row],[Order ID]])</f>
        <v>1</v>
      </c>
      <c r="Y1271" s="4">
        <f>1/COUNTIF(OrdersTable[Customer ID],OrdersTable[[#This Row],[Customer ID]])</f>
        <v>5.5555555555555552E-2</v>
      </c>
    </row>
    <row r="1272" spans="1:25" x14ac:dyDescent="0.3">
      <c r="A1272" s="1">
        <v>1271</v>
      </c>
      <c r="B1272" t="s">
        <v>6781</v>
      </c>
      <c r="C1272" s="7">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4" t="str">
        <f>VLOOKUP(OrdersTable[[#This Row],[Region]],PeopleTable[#All],2,FALSE)</f>
        <v>Kelly Williams</v>
      </c>
      <c r="W1272" s="4" t="str">
        <f>IFERROR(VLOOKUP(OrdersTable[[#This Row],[Order ID]],ReturnsTable[#All],2,FALSE),"No")</f>
        <v>No</v>
      </c>
      <c r="X1272" s="4">
        <f>1/COUNTIF(OrdersTable[Order ID],OrdersTable[[#This Row],[Order ID]])</f>
        <v>0.33333333333333331</v>
      </c>
      <c r="Y1272" s="4">
        <f>1/COUNTIF(OrdersTable[Customer ID],OrdersTable[[#This Row],[Customer ID]])</f>
        <v>0.1</v>
      </c>
    </row>
    <row r="1273" spans="1:25" x14ac:dyDescent="0.3">
      <c r="A1273" s="1">
        <v>1272</v>
      </c>
      <c r="B1273" t="s">
        <v>6781</v>
      </c>
      <c r="C1273" s="7">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4" t="str">
        <f>VLOOKUP(OrdersTable[[#This Row],[Region]],PeopleTable[#All],2,FALSE)</f>
        <v>Kelly Williams</v>
      </c>
      <c r="W1273" s="4" t="str">
        <f>IFERROR(VLOOKUP(OrdersTable[[#This Row],[Order ID]],ReturnsTable[#All],2,FALSE),"No")</f>
        <v>No</v>
      </c>
      <c r="X1273" s="4">
        <f>1/COUNTIF(OrdersTable[Order ID],OrdersTable[[#This Row],[Order ID]])</f>
        <v>0.33333333333333331</v>
      </c>
      <c r="Y1273" s="4">
        <f>1/COUNTIF(OrdersTable[Customer ID],OrdersTable[[#This Row],[Customer ID]])</f>
        <v>0.1</v>
      </c>
    </row>
    <row r="1274" spans="1:25" x14ac:dyDescent="0.3">
      <c r="A1274" s="1">
        <v>1273</v>
      </c>
      <c r="B1274" t="s">
        <v>6781</v>
      </c>
      <c r="C1274" s="7">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4" t="str">
        <f>VLOOKUP(OrdersTable[[#This Row],[Region]],PeopleTable[#All],2,FALSE)</f>
        <v>Kelly Williams</v>
      </c>
      <c r="W1274" s="4" t="str">
        <f>IFERROR(VLOOKUP(OrdersTable[[#This Row],[Order ID]],ReturnsTable[#All],2,FALSE),"No")</f>
        <v>No</v>
      </c>
      <c r="X1274" s="4">
        <f>1/COUNTIF(OrdersTable[Order ID],OrdersTable[[#This Row],[Order ID]])</f>
        <v>0.33333333333333331</v>
      </c>
      <c r="Y1274" s="4">
        <f>1/COUNTIF(OrdersTable[Customer ID],OrdersTable[[#This Row],[Customer ID]])</f>
        <v>0.1</v>
      </c>
    </row>
    <row r="1275" spans="1:25" x14ac:dyDescent="0.3">
      <c r="A1275" s="1">
        <v>1274</v>
      </c>
      <c r="B1275" t="s">
        <v>6782</v>
      </c>
      <c r="C1275" s="7">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4" t="str">
        <f>VLOOKUP(OrdersTable[[#This Row],[Region]],PeopleTable[#All],2,FALSE)</f>
        <v>Kelly Williams</v>
      </c>
      <c r="W1275" s="4" t="str">
        <f>IFERROR(VLOOKUP(OrdersTable[[#This Row],[Order ID]],ReturnsTable[#All],2,FALSE),"No")</f>
        <v>No</v>
      </c>
      <c r="X1275" s="4">
        <f>1/COUNTIF(OrdersTable[Order ID],OrdersTable[[#This Row],[Order ID]])</f>
        <v>0.25</v>
      </c>
      <c r="Y1275" s="4">
        <f>1/COUNTIF(OrdersTable[Customer ID],OrdersTable[[#This Row],[Customer ID]])</f>
        <v>6.6666666666666666E-2</v>
      </c>
    </row>
    <row r="1276" spans="1:25" x14ac:dyDescent="0.3">
      <c r="A1276" s="1">
        <v>1275</v>
      </c>
      <c r="B1276" t="s">
        <v>6782</v>
      </c>
      <c r="C1276" s="7">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4" t="str">
        <f>VLOOKUP(OrdersTable[[#This Row],[Region]],PeopleTable[#All],2,FALSE)</f>
        <v>Kelly Williams</v>
      </c>
      <c r="W1276" s="4" t="str">
        <f>IFERROR(VLOOKUP(OrdersTable[[#This Row],[Order ID]],ReturnsTable[#All],2,FALSE),"No")</f>
        <v>No</v>
      </c>
      <c r="X1276" s="4">
        <f>1/COUNTIF(OrdersTable[Order ID],OrdersTable[[#This Row],[Order ID]])</f>
        <v>0.25</v>
      </c>
      <c r="Y1276" s="4">
        <f>1/COUNTIF(OrdersTable[Customer ID],OrdersTable[[#This Row],[Customer ID]])</f>
        <v>6.6666666666666666E-2</v>
      </c>
    </row>
    <row r="1277" spans="1:25" x14ac:dyDescent="0.3">
      <c r="A1277" s="1">
        <v>1276</v>
      </c>
      <c r="B1277" t="s">
        <v>6782</v>
      </c>
      <c r="C1277" s="7">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4" t="str">
        <f>VLOOKUP(OrdersTable[[#This Row],[Region]],PeopleTable[#All],2,FALSE)</f>
        <v>Kelly Williams</v>
      </c>
      <c r="W1277" s="4" t="str">
        <f>IFERROR(VLOOKUP(OrdersTable[[#This Row],[Order ID]],ReturnsTable[#All],2,FALSE),"No")</f>
        <v>No</v>
      </c>
      <c r="X1277" s="4">
        <f>1/COUNTIF(OrdersTable[Order ID],OrdersTable[[#This Row],[Order ID]])</f>
        <v>0.25</v>
      </c>
      <c r="Y1277" s="4">
        <f>1/COUNTIF(OrdersTable[Customer ID],OrdersTable[[#This Row],[Customer ID]])</f>
        <v>6.6666666666666666E-2</v>
      </c>
    </row>
    <row r="1278" spans="1:25" x14ac:dyDescent="0.3">
      <c r="A1278" s="1">
        <v>1277</v>
      </c>
      <c r="B1278" t="s">
        <v>6782</v>
      </c>
      <c r="C1278" s="7">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4" t="str">
        <f>VLOOKUP(OrdersTable[[#This Row],[Region]],PeopleTable[#All],2,FALSE)</f>
        <v>Kelly Williams</v>
      </c>
      <c r="W1278" s="4" t="str">
        <f>IFERROR(VLOOKUP(OrdersTable[[#This Row],[Order ID]],ReturnsTable[#All],2,FALSE),"No")</f>
        <v>No</v>
      </c>
      <c r="X1278" s="4">
        <f>1/COUNTIF(OrdersTable[Order ID],OrdersTable[[#This Row],[Order ID]])</f>
        <v>0.25</v>
      </c>
      <c r="Y1278" s="4">
        <f>1/COUNTIF(OrdersTable[Customer ID],OrdersTable[[#This Row],[Customer ID]])</f>
        <v>6.6666666666666666E-2</v>
      </c>
    </row>
    <row r="1279" spans="1:25" x14ac:dyDescent="0.3">
      <c r="A1279" s="1">
        <v>1278</v>
      </c>
      <c r="B1279" t="s">
        <v>6783</v>
      </c>
      <c r="C1279" s="7">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4" t="str">
        <f>VLOOKUP(OrdersTable[[#This Row],[Region]],PeopleTable[#All],2,FALSE)</f>
        <v>Kelly Williams</v>
      </c>
      <c r="W1279" s="4" t="str">
        <f>IFERROR(VLOOKUP(OrdersTable[[#This Row],[Order ID]],ReturnsTable[#All],2,FALSE),"No")</f>
        <v>No</v>
      </c>
      <c r="X1279" s="4">
        <f>1/COUNTIF(OrdersTable[Order ID],OrdersTable[[#This Row],[Order ID]])</f>
        <v>1</v>
      </c>
      <c r="Y1279" s="4">
        <f>1/COUNTIF(OrdersTable[Customer ID],OrdersTable[[#This Row],[Customer ID]])</f>
        <v>0.1</v>
      </c>
    </row>
    <row r="1280" spans="1:25" x14ac:dyDescent="0.3">
      <c r="A1280" s="1">
        <v>1279</v>
      </c>
      <c r="B1280" t="s">
        <v>6784</v>
      </c>
      <c r="C1280" s="7">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4" t="str">
        <f>VLOOKUP(OrdersTable[[#This Row],[Region]],PeopleTable[#All],2,FALSE)</f>
        <v>Cassandra Brandow</v>
      </c>
      <c r="W1280" s="4" t="str">
        <f>IFERROR(VLOOKUP(OrdersTable[[#This Row],[Order ID]],ReturnsTable[#All],2,FALSE),"No")</f>
        <v>No</v>
      </c>
      <c r="X1280" s="4">
        <f>1/COUNTIF(OrdersTable[Order ID],OrdersTable[[#This Row],[Order ID]])</f>
        <v>0.5</v>
      </c>
      <c r="Y1280" s="4">
        <f>1/COUNTIF(OrdersTable[Customer ID],OrdersTable[[#This Row],[Customer ID]])</f>
        <v>0.1</v>
      </c>
    </row>
    <row r="1281" spans="1:25" x14ac:dyDescent="0.3">
      <c r="A1281" s="1">
        <v>1280</v>
      </c>
      <c r="B1281" t="s">
        <v>6784</v>
      </c>
      <c r="C1281" s="7">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4" t="str">
        <f>VLOOKUP(OrdersTable[[#This Row],[Region]],PeopleTable[#All],2,FALSE)</f>
        <v>Cassandra Brandow</v>
      </c>
      <c r="W1281" s="4" t="str">
        <f>IFERROR(VLOOKUP(OrdersTable[[#This Row],[Order ID]],ReturnsTable[#All],2,FALSE),"No")</f>
        <v>No</v>
      </c>
      <c r="X1281" s="4">
        <f>1/COUNTIF(OrdersTable[Order ID],OrdersTable[[#This Row],[Order ID]])</f>
        <v>0.5</v>
      </c>
      <c r="Y1281" s="4">
        <f>1/COUNTIF(OrdersTable[Customer ID],OrdersTable[[#This Row],[Customer ID]])</f>
        <v>0.1</v>
      </c>
    </row>
    <row r="1282" spans="1:25" x14ac:dyDescent="0.3">
      <c r="A1282" s="1">
        <v>1281</v>
      </c>
      <c r="B1282" t="s">
        <v>6785</v>
      </c>
      <c r="C1282" s="7">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4" t="str">
        <f>VLOOKUP(OrdersTable[[#This Row],[Region]],PeopleTable[#All],2,FALSE)</f>
        <v>Kelly Williams</v>
      </c>
      <c r="W1282" s="4" t="str">
        <f>IFERROR(VLOOKUP(OrdersTable[[#This Row],[Order ID]],ReturnsTable[#All],2,FALSE),"No")</f>
        <v>No</v>
      </c>
      <c r="X1282" s="4">
        <f>1/COUNTIF(OrdersTable[Order ID],OrdersTable[[#This Row],[Order ID]])</f>
        <v>1</v>
      </c>
      <c r="Y1282" s="4">
        <f>1/COUNTIF(OrdersTable[Customer ID],OrdersTable[[#This Row],[Customer ID]])</f>
        <v>0.14285714285714285</v>
      </c>
    </row>
    <row r="1283" spans="1:25" x14ac:dyDescent="0.3">
      <c r="A1283" s="1">
        <v>1282</v>
      </c>
      <c r="B1283" t="s">
        <v>6786</v>
      </c>
      <c r="C1283" s="7">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4" t="str">
        <f>VLOOKUP(OrdersTable[[#This Row],[Region]],PeopleTable[#All],2,FALSE)</f>
        <v>Cassandra Brandow</v>
      </c>
      <c r="W1283" s="4" t="str">
        <f>IFERROR(VLOOKUP(OrdersTable[[#This Row],[Order ID]],ReturnsTable[#All],2,FALSE),"No")</f>
        <v>No</v>
      </c>
      <c r="X1283" s="4">
        <f>1/COUNTIF(OrdersTable[Order ID],OrdersTable[[#This Row],[Order ID]])</f>
        <v>0.33333333333333331</v>
      </c>
      <c r="Y1283" s="4">
        <f>1/COUNTIF(OrdersTable[Customer ID],OrdersTable[[#This Row],[Customer ID]])</f>
        <v>4.7619047619047616E-2</v>
      </c>
    </row>
    <row r="1284" spans="1:25" x14ac:dyDescent="0.3">
      <c r="A1284" s="1">
        <v>1283</v>
      </c>
      <c r="B1284" t="s">
        <v>6786</v>
      </c>
      <c r="C1284" s="7">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4" t="str">
        <f>VLOOKUP(OrdersTable[[#This Row],[Region]],PeopleTable[#All],2,FALSE)</f>
        <v>Cassandra Brandow</v>
      </c>
      <c r="W1284" s="4" t="str">
        <f>IFERROR(VLOOKUP(OrdersTable[[#This Row],[Order ID]],ReturnsTable[#All],2,FALSE),"No")</f>
        <v>No</v>
      </c>
      <c r="X1284" s="4">
        <f>1/COUNTIF(OrdersTable[Order ID],OrdersTable[[#This Row],[Order ID]])</f>
        <v>0.33333333333333331</v>
      </c>
      <c r="Y1284" s="4">
        <f>1/COUNTIF(OrdersTable[Customer ID],OrdersTable[[#This Row],[Customer ID]])</f>
        <v>4.7619047619047616E-2</v>
      </c>
    </row>
    <row r="1285" spans="1:25" x14ac:dyDescent="0.3">
      <c r="A1285" s="1">
        <v>1284</v>
      </c>
      <c r="B1285" t="s">
        <v>6786</v>
      </c>
      <c r="C1285" s="7">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4" t="str">
        <f>VLOOKUP(OrdersTable[[#This Row],[Region]],PeopleTable[#All],2,FALSE)</f>
        <v>Cassandra Brandow</v>
      </c>
      <c r="W1285" s="4" t="str">
        <f>IFERROR(VLOOKUP(OrdersTable[[#This Row],[Order ID]],ReturnsTable[#All],2,FALSE),"No")</f>
        <v>No</v>
      </c>
      <c r="X1285" s="4">
        <f>1/COUNTIF(OrdersTable[Order ID],OrdersTable[[#This Row],[Order ID]])</f>
        <v>0.33333333333333331</v>
      </c>
      <c r="Y1285" s="4">
        <f>1/COUNTIF(OrdersTable[Customer ID],OrdersTable[[#This Row],[Customer ID]])</f>
        <v>4.7619047619047616E-2</v>
      </c>
    </row>
    <row r="1286" spans="1:25" x14ac:dyDescent="0.3">
      <c r="A1286" s="1">
        <v>1285</v>
      </c>
      <c r="B1286" t="s">
        <v>6787</v>
      </c>
      <c r="C1286" s="7">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4" t="str">
        <f>VLOOKUP(OrdersTable[[#This Row],[Region]],PeopleTable[#All],2,FALSE)</f>
        <v>Kelly Williams</v>
      </c>
      <c r="W1286" s="4" t="str">
        <f>IFERROR(VLOOKUP(OrdersTable[[#This Row],[Order ID]],ReturnsTable[#All],2,FALSE),"No")</f>
        <v>No</v>
      </c>
      <c r="X1286" s="4">
        <f>1/COUNTIF(OrdersTable[Order ID],OrdersTable[[#This Row],[Order ID]])</f>
        <v>1</v>
      </c>
      <c r="Y1286" s="4">
        <f>1/COUNTIF(OrdersTable[Customer ID],OrdersTable[[#This Row],[Customer ID]])</f>
        <v>0.1</v>
      </c>
    </row>
    <row r="1287" spans="1:25" x14ac:dyDescent="0.3">
      <c r="A1287" s="1">
        <v>1286</v>
      </c>
      <c r="B1287" t="s">
        <v>6788</v>
      </c>
      <c r="C1287" s="7">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4" t="str">
        <f>VLOOKUP(OrdersTable[[#This Row],[Region]],PeopleTable[#All],2,FALSE)</f>
        <v>Chuck Magee</v>
      </c>
      <c r="W1287" s="4" t="str">
        <f>IFERROR(VLOOKUP(OrdersTable[[#This Row],[Order ID]],ReturnsTable[#All],2,FALSE),"No")</f>
        <v>No</v>
      </c>
      <c r="X1287" s="4">
        <f>1/COUNTIF(OrdersTable[Order ID],OrdersTable[[#This Row],[Order ID]])</f>
        <v>1</v>
      </c>
      <c r="Y1287" s="4">
        <f>1/COUNTIF(OrdersTable[Customer ID],OrdersTable[[#This Row],[Customer ID]])</f>
        <v>7.6923076923076927E-2</v>
      </c>
    </row>
    <row r="1288" spans="1:25" x14ac:dyDescent="0.3">
      <c r="A1288" s="1">
        <v>1287</v>
      </c>
      <c r="B1288" t="s">
        <v>6789</v>
      </c>
      <c r="C1288" s="7">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4" t="str">
        <f>VLOOKUP(OrdersTable[[#This Row],[Region]],PeopleTable[#All],2,FALSE)</f>
        <v>Chuck Magee</v>
      </c>
      <c r="W1288" s="4" t="str">
        <f>IFERROR(VLOOKUP(OrdersTable[[#This Row],[Order ID]],ReturnsTable[#All],2,FALSE),"No")</f>
        <v>No</v>
      </c>
      <c r="X1288" s="4">
        <f>1/COUNTIF(OrdersTable[Order ID],OrdersTable[[#This Row],[Order ID]])</f>
        <v>1</v>
      </c>
      <c r="Y1288" s="4">
        <f>1/COUNTIF(OrdersTable[Customer ID],OrdersTable[[#This Row],[Customer ID]])</f>
        <v>8.3333333333333329E-2</v>
      </c>
    </row>
    <row r="1289" spans="1:25" x14ac:dyDescent="0.3">
      <c r="A1289" s="1">
        <v>1288</v>
      </c>
      <c r="B1289" t="s">
        <v>6790</v>
      </c>
      <c r="C1289" s="7">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4" t="str">
        <f>VLOOKUP(OrdersTable[[#This Row],[Region]],PeopleTable[#All],2,FALSE)</f>
        <v>Chuck Magee</v>
      </c>
      <c r="W1289" s="4" t="str">
        <f>IFERROR(VLOOKUP(OrdersTable[[#This Row],[Order ID]],ReturnsTable[#All],2,FALSE),"No")</f>
        <v>No</v>
      </c>
      <c r="X1289" s="4">
        <f>1/COUNTIF(OrdersTable[Order ID],OrdersTable[[#This Row],[Order ID]])</f>
        <v>0.33333333333333331</v>
      </c>
      <c r="Y1289" s="4">
        <f>1/COUNTIF(OrdersTable[Customer ID],OrdersTable[[#This Row],[Customer ID]])</f>
        <v>7.6923076923076927E-2</v>
      </c>
    </row>
    <row r="1290" spans="1:25" x14ac:dyDescent="0.3">
      <c r="A1290" s="1">
        <v>1289</v>
      </c>
      <c r="B1290" t="s">
        <v>6790</v>
      </c>
      <c r="C1290" s="7">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4" t="str">
        <f>VLOOKUP(OrdersTable[[#This Row],[Region]],PeopleTable[#All],2,FALSE)</f>
        <v>Chuck Magee</v>
      </c>
      <c r="W1290" s="4" t="str">
        <f>IFERROR(VLOOKUP(OrdersTable[[#This Row],[Order ID]],ReturnsTable[#All],2,FALSE),"No")</f>
        <v>No</v>
      </c>
      <c r="X1290" s="4">
        <f>1/COUNTIF(OrdersTable[Order ID],OrdersTable[[#This Row],[Order ID]])</f>
        <v>0.33333333333333331</v>
      </c>
      <c r="Y1290" s="4">
        <f>1/COUNTIF(OrdersTable[Customer ID],OrdersTable[[#This Row],[Customer ID]])</f>
        <v>7.6923076923076927E-2</v>
      </c>
    </row>
    <row r="1291" spans="1:25" x14ac:dyDescent="0.3">
      <c r="A1291" s="1">
        <v>1290</v>
      </c>
      <c r="B1291" t="s">
        <v>6790</v>
      </c>
      <c r="C1291" s="7">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4" t="str">
        <f>VLOOKUP(OrdersTable[[#This Row],[Region]],PeopleTable[#All],2,FALSE)</f>
        <v>Chuck Magee</v>
      </c>
      <c r="W1291" s="4" t="str">
        <f>IFERROR(VLOOKUP(OrdersTable[[#This Row],[Order ID]],ReturnsTable[#All],2,FALSE),"No")</f>
        <v>No</v>
      </c>
      <c r="X1291" s="4">
        <f>1/COUNTIF(OrdersTable[Order ID],OrdersTable[[#This Row],[Order ID]])</f>
        <v>0.33333333333333331</v>
      </c>
      <c r="Y1291" s="4">
        <f>1/COUNTIF(OrdersTable[Customer ID],OrdersTable[[#This Row],[Customer ID]])</f>
        <v>7.6923076923076927E-2</v>
      </c>
    </row>
    <row r="1292" spans="1:25" x14ac:dyDescent="0.3">
      <c r="A1292" s="1">
        <v>1291</v>
      </c>
      <c r="B1292" t="s">
        <v>6791</v>
      </c>
      <c r="C1292" s="7">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4" t="str">
        <f>VLOOKUP(OrdersTable[[#This Row],[Region]],PeopleTable[#All],2,FALSE)</f>
        <v>Anna Andreadi</v>
      </c>
      <c r="W1292" s="4" t="str">
        <f>IFERROR(VLOOKUP(OrdersTable[[#This Row],[Order ID]],ReturnsTable[#All],2,FALSE),"No")</f>
        <v>No</v>
      </c>
      <c r="X1292" s="4">
        <f>1/COUNTIF(OrdersTable[Order ID],OrdersTable[[#This Row],[Order ID]])</f>
        <v>0.5</v>
      </c>
      <c r="Y1292" s="4">
        <f>1/COUNTIF(OrdersTable[Customer ID],OrdersTable[[#This Row],[Customer ID]])</f>
        <v>5.2631578947368418E-2</v>
      </c>
    </row>
    <row r="1293" spans="1:25" x14ac:dyDescent="0.3">
      <c r="A1293" s="1">
        <v>1292</v>
      </c>
      <c r="B1293" t="s">
        <v>6791</v>
      </c>
      <c r="C1293" s="7">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4" t="str">
        <f>VLOOKUP(OrdersTable[[#This Row],[Region]],PeopleTable[#All],2,FALSE)</f>
        <v>Anna Andreadi</v>
      </c>
      <c r="W1293" s="4" t="str">
        <f>IFERROR(VLOOKUP(OrdersTable[[#This Row],[Order ID]],ReturnsTable[#All],2,FALSE),"No")</f>
        <v>No</v>
      </c>
      <c r="X1293" s="4">
        <f>1/COUNTIF(OrdersTable[Order ID],OrdersTable[[#This Row],[Order ID]])</f>
        <v>0.5</v>
      </c>
      <c r="Y1293" s="4">
        <f>1/COUNTIF(OrdersTable[Customer ID],OrdersTable[[#This Row],[Customer ID]])</f>
        <v>5.2631578947368418E-2</v>
      </c>
    </row>
    <row r="1294" spans="1:25" x14ac:dyDescent="0.3">
      <c r="A1294" s="1">
        <v>1293</v>
      </c>
      <c r="B1294" t="s">
        <v>6792</v>
      </c>
      <c r="C1294" s="7">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4" t="str">
        <f>VLOOKUP(OrdersTable[[#This Row],[Region]],PeopleTable[#All],2,FALSE)</f>
        <v>Anna Andreadi</v>
      </c>
      <c r="W1294" s="4" t="str">
        <f>IFERROR(VLOOKUP(OrdersTable[[#This Row],[Order ID]],ReturnsTable[#All],2,FALSE),"No")</f>
        <v>No</v>
      </c>
      <c r="X1294" s="4">
        <f>1/COUNTIF(OrdersTable[Order ID],OrdersTable[[#This Row],[Order ID]])</f>
        <v>0.33333333333333331</v>
      </c>
      <c r="Y1294" s="4">
        <f>1/COUNTIF(OrdersTable[Customer ID],OrdersTable[[#This Row],[Customer ID]])</f>
        <v>0.1</v>
      </c>
    </row>
    <row r="1295" spans="1:25" x14ac:dyDescent="0.3">
      <c r="A1295" s="1">
        <v>1294</v>
      </c>
      <c r="B1295" t="s">
        <v>6792</v>
      </c>
      <c r="C1295" s="7">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4" t="str">
        <f>VLOOKUP(OrdersTable[[#This Row],[Region]],PeopleTable[#All],2,FALSE)</f>
        <v>Anna Andreadi</v>
      </c>
      <c r="W1295" s="4" t="str">
        <f>IFERROR(VLOOKUP(OrdersTable[[#This Row],[Order ID]],ReturnsTable[#All],2,FALSE),"No")</f>
        <v>No</v>
      </c>
      <c r="X1295" s="4">
        <f>1/COUNTIF(OrdersTable[Order ID],OrdersTable[[#This Row],[Order ID]])</f>
        <v>0.33333333333333331</v>
      </c>
      <c r="Y1295" s="4">
        <f>1/COUNTIF(OrdersTable[Customer ID],OrdersTable[[#This Row],[Customer ID]])</f>
        <v>0.1</v>
      </c>
    </row>
    <row r="1296" spans="1:25" x14ac:dyDescent="0.3">
      <c r="A1296" s="1">
        <v>1295</v>
      </c>
      <c r="B1296" t="s">
        <v>6792</v>
      </c>
      <c r="C1296" s="7">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4" t="str">
        <f>VLOOKUP(OrdersTable[[#This Row],[Region]],PeopleTable[#All],2,FALSE)</f>
        <v>Anna Andreadi</v>
      </c>
      <c r="W1296" s="4" t="str">
        <f>IFERROR(VLOOKUP(OrdersTable[[#This Row],[Order ID]],ReturnsTable[#All],2,FALSE),"No")</f>
        <v>No</v>
      </c>
      <c r="X1296" s="4">
        <f>1/COUNTIF(OrdersTable[Order ID],OrdersTable[[#This Row],[Order ID]])</f>
        <v>0.33333333333333331</v>
      </c>
      <c r="Y1296" s="4">
        <f>1/COUNTIF(OrdersTable[Customer ID],OrdersTable[[#This Row],[Customer ID]])</f>
        <v>0.1</v>
      </c>
    </row>
    <row r="1297" spans="1:25" x14ac:dyDescent="0.3">
      <c r="A1297" s="1">
        <v>1296</v>
      </c>
      <c r="B1297" t="s">
        <v>6793</v>
      </c>
      <c r="C1297" s="7">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4" t="str">
        <f>VLOOKUP(OrdersTable[[#This Row],[Region]],PeopleTable[#All],2,FALSE)</f>
        <v>Anna Andreadi</v>
      </c>
      <c r="W1297" s="4" t="str">
        <f>IFERROR(VLOOKUP(OrdersTable[[#This Row],[Order ID]],ReturnsTable[#All],2,FALSE),"No")</f>
        <v>No</v>
      </c>
      <c r="X1297" s="4">
        <f>1/COUNTIF(OrdersTable[Order ID],OrdersTable[[#This Row],[Order ID]])</f>
        <v>1</v>
      </c>
      <c r="Y1297" s="4">
        <f>1/COUNTIF(OrdersTable[Customer ID],OrdersTable[[#This Row],[Customer ID]])</f>
        <v>0.2</v>
      </c>
    </row>
    <row r="1298" spans="1:25" x14ac:dyDescent="0.3">
      <c r="A1298" s="1">
        <v>1297</v>
      </c>
      <c r="B1298" t="s">
        <v>6109</v>
      </c>
      <c r="C1298" s="7">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4" t="str">
        <f>VLOOKUP(OrdersTable[[#This Row],[Region]],PeopleTable[#All],2,FALSE)</f>
        <v>Anna Andreadi</v>
      </c>
      <c r="W1298" s="4" t="str">
        <f>IFERROR(VLOOKUP(OrdersTable[[#This Row],[Order ID]],ReturnsTable[#All],2,FALSE),"No")</f>
        <v>Yes</v>
      </c>
      <c r="X1298" s="4">
        <f>1/COUNTIF(OrdersTable[Order ID],OrdersTable[[#This Row],[Order ID]])</f>
        <v>0.5</v>
      </c>
      <c r="Y1298" s="4">
        <f>1/COUNTIF(OrdersTable[Customer ID],OrdersTable[[#This Row],[Customer ID]])</f>
        <v>0.16666666666666666</v>
      </c>
    </row>
    <row r="1299" spans="1:25" x14ac:dyDescent="0.3">
      <c r="A1299" s="1">
        <v>1298</v>
      </c>
      <c r="B1299" t="s">
        <v>6109</v>
      </c>
      <c r="C1299" s="7">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4" t="str">
        <f>VLOOKUP(OrdersTable[[#This Row],[Region]],PeopleTable[#All],2,FALSE)</f>
        <v>Anna Andreadi</v>
      </c>
      <c r="W1299" s="4" t="str">
        <f>IFERROR(VLOOKUP(OrdersTable[[#This Row],[Order ID]],ReturnsTable[#All],2,FALSE),"No")</f>
        <v>Yes</v>
      </c>
      <c r="X1299" s="4">
        <f>1/COUNTIF(OrdersTable[Order ID],OrdersTable[[#This Row],[Order ID]])</f>
        <v>0.5</v>
      </c>
      <c r="Y1299" s="4">
        <f>1/COUNTIF(OrdersTable[Customer ID],OrdersTable[[#This Row],[Customer ID]])</f>
        <v>0.16666666666666666</v>
      </c>
    </row>
    <row r="1300" spans="1:25" x14ac:dyDescent="0.3">
      <c r="A1300" s="1">
        <v>1299</v>
      </c>
      <c r="B1300" t="s">
        <v>6794</v>
      </c>
      <c r="C1300" s="7">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4" t="str">
        <f>VLOOKUP(OrdersTable[[#This Row],[Region]],PeopleTable[#All],2,FALSE)</f>
        <v>Kelly Williams</v>
      </c>
      <c r="W1300" s="4" t="str">
        <f>IFERROR(VLOOKUP(OrdersTable[[#This Row],[Order ID]],ReturnsTable[#All],2,FALSE),"No")</f>
        <v>No</v>
      </c>
      <c r="X1300" s="4">
        <f>1/COUNTIF(OrdersTable[Order ID],OrdersTable[[#This Row],[Order ID]])</f>
        <v>1</v>
      </c>
      <c r="Y1300" s="4">
        <f>1/COUNTIF(OrdersTable[Customer ID],OrdersTable[[#This Row],[Customer ID]])</f>
        <v>7.6923076923076927E-2</v>
      </c>
    </row>
    <row r="1301" spans="1:25" x14ac:dyDescent="0.3">
      <c r="A1301" s="1">
        <v>1300</v>
      </c>
      <c r="B1301" t="s">
        <v>6795</v>
      </c>
      <c r="C1301" s="7">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4" t="str">
        <f>VLOOKUP(OrdersTable[[#This Row],[Region]],PeopleTable[#All],2,FALSE)</f>
        <v>Anna Andreadi</v>
      </c>
      <c r="W1301" s="4" t="str">
        <f>IFERROR(VLOOKUP(OrdersTable[[#This Row],[Order ID]],ReturnsTable[#All],2,FALSE),"No")</f>
        <v>No</v>
      </c>
      <c r="X1301" s="4">
        <f>1/COUNTIF(OrdersTable[Order ID],OrdersTable[[#This Row],[Order ID]])</f>
        <v>1</v>
      </c>
      <c r="Y1301" s="4">
        <f>1/COUNTIF(OrdersTable[Customer ID],OrdersTable[[#This Row],[Customer ID]])</f>
        <v>9.0909090909090912E-2</v>
      </c>
    </row>
    <row r="1302" spans="1:25" x14ac:dyDescent="0.3">
      <c r="A1302" s="1">
        <v>1301</v>
      </c>
      <c r="B1302" t="s">
        <v>6796</v>
      </c>
      <c r="C1302" s="7">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4" t="str">
        <f>VLOOKUP(OrdersTable[[#This Row],[Region]],PeopleTable[#All],2,FALSE)</f>
        <v>Cassandra Brandow</v>
      </c>
      <c r="W1302" s="4" t="str">
        <f>IFERROR(VLOOKUP(OrdersTable[[#This Row],[Order ID]],ReturnsTable[#All],2,FALSE),"No")</f>
        <v>No</v>
      </c>
      <c r="X1302" s="4">
        <f>1/COUNTIF(OrdersTable[Order ID],OrdersTable[[#This Row],[Order ID]])</f>
        <v>0.5</v>
      </c>
      <c r="Y1302" s="4">
        <f>1/COUNTIF(OrdersTable[Customer ID],OrdersTable[[#This Row],[Customer ID]])</f>
        <v>5.2631578947368418E-2</v>
      </c>
    </row>
    <row r="1303" spans="1:25" x14ac:dyDescent="0.3">
      <c r="A1303" s="1">
        <v>1302</v>
      </c>
      <c r="B1303" t="s">
        <v>6796</v>
      </c>
      <c r="C1303" s="7">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4" t="str">
        <f>VLOOKUP(OrdersTable[[#This Row],[Region]],PeopleTable[#All],2,FALSE)</f>
        <v>Cassandra Brandow</v>
      </c>
      <c r="W1303" s="4" t="str">
        <f>IFERROR(VLOOKUP(OrdersTable[[#This Row],[Order ID]],ReturnsTable[#All],2,FALSE),"No")</f>
        <v>No</v>
      </c>
      <c r="X1303" s="4">
        <f>1/COUNTIF(OrdersTable[Order ID],OrdersTable[[#This Row],[Order ID]])</f>
        <v>0.5</v>
      </c>
      <c r="Y1303" s="4">
        <f>1/COUNTIF(OrdersTable[Customer ID],OrdersTable[[#This Row],[Customer ID]])</f>
        <v>5.2631578947368418E-2</v>
      </c>
    </row>
    <row r="1304" spans="1:25" x14ac:dyDescent="0.3">
      <c r="A1304" s="1">
        <v>1303</v>
      </c>
      <c r="B1304" t="s">
        <v>6797</v>
      </c>
      <c r="C1304" s="7">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4" t="str">
        <f>VLOOKUP(OrdersTable[[#This Row],[Region]],PeopleTable[#All],2,FALSE)</f>
        <v>Cassandra Brandow</v>
      </c>
      <c r="W1304" s="4" t="str">
        <f>IFERROR(VLOOKUP(OrdersTable[[#This Row],[Order ID]],ReturnsTable[#All],2,FALSE),"No")</f>
        <v>No</v>
      </c>
      <c r="X1304" s="4">
        <f>1/COUNTIF(OrdersTable[Order ID],OrdersTable[[#This Row],[Order ID]])</f>
        <v>1</v>
      </c>
      <c r="Y1304" s="4">
        <f>1/COUNTIF(OrdersTable[Customer ID],OrdersTable[[#This Row],[Customer ID]])</f>
        <v>0.1</v>
      </c>
    </row>
    <row r="1305" spans="1:25" x14ac:dyDescent="0.3">
      <c r="A1305" s="1">
        <v>1304</v>
      </c>
      <c r="B1305" t="s">
        <v>6798</v>
      </c>
      <c r="C1305" s="7">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4" t="str">
        <f>VLOOKUP(OrdersTable[[#This Row],[Region]],PeopleTable[#All],2,FALSE)</f>
        <v>Cassandra Brandow</v>
      </c>
      <c r="W1305" s="4" t="str">
        <f>IFERROR(VLOOKUP(OrdersTable[[#This Row],[Order ID]],ReturnsTable[#All],2,FALSE),"No")</f>
        <v>No</v>
      </c>
      <c r="X1305" s="4">
        <f>1/COUNTIF(OrdersTable[Order ID],OrdersTable[[#This Row],[Order ID]])</f>
        <v>0.5</v>
      </c>
      <c r="Y1305" s="4">
        <f>1/COUNTIF(OrdersTable[Customer ID],OrdersTable[[#This Row],[Customer ID]])</f>
        <v>0.16666666666666666</v>
      </c>
    </row>
    <row r="1306" spans="1:25" x14ac:dyDescent="0.3">
      <c r="A1306" s="1">
        <v>1305</v>
      </c>
      <c r="B1306" t="s">
        <v>6798</v>
      </c>
      <c r="C1306" s="7">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4" t="str">
        <f>VLOOKUP(OrdersTable[[#This Row],[Region]],PeopleTable[#All],2,FALSE)</f>
        <v>Cassandra Brandow</v>
      </c>
      <c r="W1306" s="4" t="str">
        <f>IFERROR(VLOOKUP(OrdersTable[[#This Row],[Order ID]],ReturnsTable[#All],2,FALSE),"No")</f>
        <v>No</v>
      </c>
      <c r="X1306" s="4">
        <f>1/COUNTIF(OrdersTable[Order ID],OrdersTable[[#This Row],[Order ID]])</f>
        <v>0.5</v>
      </c>
      <c r="Y1306" s="4">
        <f>1/COUNTIF(OrdersTable[Customer ID],OrdersTable[[#This Row],[Customer ID]])</f>
        <v>0.16666666666666666</v>
      </c>
    </row>
    <row r="1307" spans="1:25" x14ac:dyDescent="0.3">
      <c r="A1307" s="1">
        <v>1306</v>
      </c>
      <c r="B1307" t="s">
        <v>6799</v>
      </c>
      <c r="C1307" s="7">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4" t="str">
        <f>VLOOKUP(OrdersTable[[#This Row],[Region]],PeopleTable[#All],2,FALSE)</f>
        <v>Kelly Williams</v>
      </c>
      <c r="W1307" s="4" t="str">
        <f>IFERROR(VLOOKUP(OrdersTable[[#This Row],[Order ID]],ReturnsTable[#All],2,FALSE),"No")</f>
        <v>No</v>
      </c>
      <c r="X1307" s="4">
        <f>1/COUNTIF(OrdersTable[Order ID],OrdersTable[[#This Row],[Order ID]])</f>
        <v>1</v>
      </c>
      <c r="Y1307" s="4">
        <f>1/COUNTIF(OrdersTable[Customer ID],OrdersTable[[#This Row],[Customer ID]])</f>
        <v>7.1428571428571425E-2</v>
      </c>
    </row>
    <row r="1308" spans="1:25" x14ac:dyDescent="0.3">
      <c r="A1308" s="1">
        <v>1307</v>
      </c>
      <c r="B1308" t="s">
        <v>6800</v>
      </c>
      <c r="C1308" s="7">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4" t="str">
        <f>VLOOKUP(OrdersTable[[#This Row],[Region]],PeopleTable[#All],2,FALSE)</f>
        <v>Anna Andreadi</v>
      </c>
      <c r="W1308" s="4" t="str">
        <f>IFERROR(VLOOKUP(OrdersTable[[#This Row],[Order ID]],ReturnsTable[#All],2,FALSE),"No")</f>
        <v>No</v>
      </c>
      <c r="X1308" s="4">
        <f>1/COUNTIF(OrdersTable[Order ID],OrdersTable[[#This Row],[Order ID]])</f>
        <v>0.2</v>
      </c>
      <c r="Y1308" s="4">
        <f>1/COUNTIF(OrdersTable[Customer ID],OrdersTable[[#This Row],[Customer ID]])</f>
        <v>0.1</v>
      </c>
    </row>
    <row r="1309" spans="1:25" x14ac:dyDescent="0.3">
      <c r="A1309" s="1">
        <v>1308</v>
      </c>
      <c r="B1309" t="s">
        <v>6800</v>
      </c>
      <c r="C1309" s="7">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4" t="str">
        <f>VLOOKUP(OrdersTable[[#This Row],[Region]],PeopleTable[#All],2,FALSE)</f>
        <v>Anna Andreadi</v>
      </c>
      <c r="W1309" s="4" t="str">
        <f>IFERROR(VLOOKUP(OrdersTable[[#This Row],[Order ID]],ReturnsTable[#All],2,FALSE),"No")</f>
        <v>No</v>
      </c>
      <c r="X1309" s="4">
        <f>1/COUNTIF(OrdersTable[Order ID],OrdersTable[[#This Row],[Order ID]])</f>
        <v>0.2</v>
      </c>
      <c r="Y1309" s="4">
        <f>1/COUNTIF(OrdersTable[Customer ID],OrdersTable[[#This Row],[Customer ID]])</f>
        <v>0.1</v>
      </c>
    </row>
    <row r="1310" spans="1:25" x14ac:dyDescent="0.3">
      <c r="A1310" s="1">
        <v>1309</v>
      </c>
      <c r="B1310" t="s">
        <v>6800</v>
      </c>
      <c r="C1310" s="7">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4" t="str">
        <f>VLOOKUP(OrdersTable[[#This Row],[Region]],PeopleTable[#All],2,FALSE)</f>
        <v>Anna Andreadi</v>
      </c>
      <c r="W1310" s="4" t="str">
        <f>IFERROR(VLOOKUP(OrdersTable[[#This Row],[Order ID]],ReturnsTable[#All],2,FALSE),"No")</f>
        <v>No</v>
      </c>
      <c r="X1310" s="4">
        <f>1/COUNTIF(OrdersTable[Order ID],OrdersTable[[#This Row],[Order ID]])</f>
        <v>0.2</v>
      </c>
      <c r="Y1310" s="4">
        <f>1/COUNTIF(OrdersTable[Customer ID],OrdersTable[[#This Row],[Customer ID]])</f>
        <v>0.1</v>
      </c>
    </row>
    <row r="1311" spans="1:25" x14ac:dyDescent="0.3">
      <c r="A1311" s="1">
        <v>1310</v>
      </c>
      <c r="B1311" t="s">
        <v>6800</v>
      </c>
      <c r="C1311" s="7">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4" t="str">
        <f>VLOOKUP(OrdersTable[[#This Row],[Region]],PeopleTable[#All],2,FALSE)</f>
        <v>Anna Andreadi</v>
      </c>
      <c r="W1311" s="4" t="str">
        <f>IFERROR(VLOOKUP(OrdersTable[[#This Row],[Order ID]],ReturnsTable[#All],2,FALSE),"No")</f>
        <v>No</v>
      </c>
      <c r="X1311" s="4">
        <f>1/COUNTIF(OrdersTable[Order ID],OrdersTable[[#This Row],[Order ID]])</f>
        <v>0.2</v>
      </c>
      <c r="Y1311" s="4">
        <f>1/COUNTIF(OrdersTable[Customer ID],OrdersTable[[#This Row],[Customer ID]])</f>
        <v>0.1</v>
      </c>
    </row>
    <row r="1312" spans="1:25" x14ac:dyDescent="0.3">
      <c r="A1312" s="1">
        <v>1311</v>
      </c>
      <c r="B1312" t="s">
        <v>6800</v>
      </c>
      <c r="C1312" s="7">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4" t="str">
        <f>VLOOKUP(OrdersTable[[#This Row],[Region]],PeopleTable[#All],2,FALSE)</f>
        <v>Anna Andreadi</v>
      </c>
      <c r="W1312" s="4" t="str">
        <f>IFERROR(VLOOKUP(OrdersTable[[#This Row],[Order ID]],ReturnsTable[#All],2,FALSE),"No")</f>
        <v>No</v>
      </c>
      <c r="X1312" s="4">
        <f>1/COUNTIF(OrdersTable[Order ID],OrdersTable[[#This Row],[Order ID]])</f>
        <v>0.2</v>
      </c>
      <c r="Y1312" s="4">
        <f>1/COUNTIF(OrdersTable[Customer ID],OrdersTable[[#This Row],[Customer ID]])</f>
        <v>0.1</v>
      </c>
    </row>
    <row r="1313" spans="1:25" x14ac:dyDescent="0.3">
      <c r="A1313" s="1">
        <v>1312</v>
      </c>
      <c r="B1313" t="s">
        <v>6801</v>
      </c>
      <c r="C1313" s="7">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4" t="str">
        <f>VLOOKUP(OrdersTable[[#This Row],[Region]],PeopleTable[#All],2,FALSE)</f>
        <v>Chuck Magee</v>
      </c>
      <c r="W1313" s="4" t="str">
        <f>IFERROR(VLOOKUP(OrdersTable[[#This Row],[Order ID]],ReturnsTable[#All],2,FALSE),"No")</f>
        <v>No</v>
      </c>
      <c r="X1313" s="4">
        <f>1/COUNTIF(OrdersTable[Order ID],OrdersTable[[#This Row],[Order ID]])</f>
        <v>0.5</v>
      </c>
      <c r="Y1313" s="4">
        <f>1/COUNTIF(OrdersTable[Customer ID],OrdersTable[[#This Row],[Customer ID]])</f>
        <v>7.1428571428571425E-2</v>
      </c>
    </row>
    <row r="1314" spans="1:25" x14ac:dyDescent="0.3">
      <c r="A1314" s="1">
        <v>1313</v>
      </c>
      <c r="B1314" t="s">
        <v>6801</v>
      </c>
      <c r="C1314" s="7">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4" t="str">
        <f>VLOOKUP(OrdersTable[[#This Row],[Region]],PeopleTable[#All],2,FALSE)</f>
        <v>Chuck Magee</v>
      </c>
      <c r="W1314" s="4" t="str">
        <f>IFERROR(VLOOKUP(OrdersTable[[#This Row],[Order ID]],ReturnsTable[#All],2,FALSE),"No")</f>
        <v>No</v>
      </c>
      <c r="X1314" s="4">
        <f>1/COUNTIF(OrdersTable[Order ID],OrdersTable[[#This Row],[Order ID]])</f>
        <v>0.5</v>
      </c>
      <c r="Y1314" s="4">
        <f>1/COUNTIF(OrdersTable[Customer ID],OrdersTable[[#This Row],[Customer ID]])</f>
        <v>7.1428571428571425E-2</v>
      </c>
    </row>
    <row r="1315" spans="1:25" x14ac:dyDescent="0.3">
      <c r="A1315" s="1">
        <v>1314</v>
      </c>
      <c r="B1315" t="s">
        <v>6802</v>
      </c>
      <c r="C1315" s="7">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4" t="str">
        <f>VLOOKUP(OrdersTable[[#This Row],[Region]],PeopleTable[#All],2,FALSE)</f>
        <v>Chuck Magee</v>
      </c>
      <c r="W1315" s="4" t="str">
        <f>IFERROR(VLOOKUP(OrdersTable[[#This Row],[Order ID]],ReturnsTable[#All],2,FALSE),"No")</f>
        <v>No</v>
      </c>
      <c r="X1315" s="4">
        <f>1/COUNTIF(OrdersTable[Order ID],OrdersTable[[#This Row],[Order ID]])</f>
        <v>1</v>
      </c>
      <c r="Y1315" s="4">
        <f>1/COUNTIF(OrdersTable[Customer ID],OrdersTable[[#This Row],[Customer ID]])</f>
        <v>0.04</v>
      </c>
    </row>
    <row r="1316" spans="1:25" x14ac:dyDescent="0.3">
      <c r="A1316" s="1">
        <v>1315</v>
      </c>
      <c r="B1316" t="s">
        <v>6074</v>
      </c>
      <c r="C1316" s="7">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4" t="str">
        <f>VLOOKUP(OrdersTable[[#This Row],[Region]],PeopleTable[#All],2,FALSE)</f>
        <v>Anna Andreadi</v>
      </c>
      <c r="W1316" s="4" t="str">
        <f>IFERROR(VLOOKUP(OrdersTable[[#This Row],[Order ID]],ReturnsTable[#All],2,FALSE),"No")</f>
        <v>Yes</v>
      </c>
      <c r="X1316" s="4">
        <f>1/COUNTIF(OrdersTable[Order ID],OrdersTable[[#This Row],[Order ID]])</f>
        <v>0.33333333333333331</v>
      </c>
      <c r="Y1316" s="4">
        <f>1/COUNTIF(OrdersTable[Customer ID],OrdersTable[[#This Row],[Customer ID]])</f>
        <v>5.8823529411764705E-2</v>
      </c>
    </row>
    <row r="1317" spans="1:25" x14ac:dyDescent="0.3">
      <c r="A1317" s="1">
        <v>1316</v>
      </c>
      <c r="B1317" t="s">
        <v>6074</v>
      </c>
      <c r="C1317" s="7">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4" t="str">
        <f>VLOOKUP(OrdersTable[[#This Row],[Region]],PeopleTable[#All],2,FALSE)</f>
        <v>Anna Andreadi</v>
      </c>
      <c r="W1317" s="4" t="str">
        <f>IFERROR(VLOOKUP(OrdersTable[[#This Row],[Order ID]],ReturnsTable[#All],2,FALSE),"No")</f>
        <v>Yes</v>
      </c>
      <c r="X1317" s="4">
        <f>1/COUNTIF(OrdersTable[Order ID],OrdersTable[[#This Row],[Order ID]])</f>
        <v>0.33333333333333331</v>
      </c>
      <c r="Y1317" s="4">
        <f>1/COUNTIF(OrdersTable[Customer ID],OrdersTable[[#This Row],[Customer ID]])</f>
        <v>5.8823529411764705E-2</v>
      </c>
    </row>
    <row r="1318" spans="1:25" x14ac:dyDescent="0.3">
      <c r="A1318" s="1">
        <v>1317</v>
      </c>
      <c r="B1318" t="s">
        <v>6074</v>
      </c>
      <c r="C1318" s="7">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4" t="str">
        <f>VLOOKUP(OrdersTable[[#This Row],[Region]],PeopleTable[#All],2,FALSE)</f>
        <v>Anna Andreadi</v>
      </c>
      <c r="W1318" s="4" t="str">
        <f>IFERROR(VLOOKUP(OrdersTable[[#This Row],[Order ID]],ReturnsTable[#All],2,FALSE),"No")</f>
        <v>Yes</v>
      </c>
      <c r="X1318" s="4">
        <f>1/COUNTIF(OrdersTable[Order ID],OrdersTable[[#This Row],[Order ID]])</f>
        <v>0.33333333333333331</v>
      </c>
      <c r="Y1318" s="4">
        <f>1/COUNTIF(OrdersTable[Customer ID],OrdersTable[[#This Row],[Customer ID]])</f>
        <v>5.8823529411764705E-2</v>
      </c>
    </row>
    <row r="1319" spans="1:25" x14ac:dyDescent="0.3">
      <c r="A1319" s="1">
        <v>1318</v>
      </c>
      <c r="B1319" t="s">
        <v>6803</v>
      </c>
      <c r="C1319" s="7">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4" t="str">
        <f>VLOOKUP(OrdersTable[[#This Row],[Region]],PeopleTable[#All],2,FALSE)</f>
        <v>Chuck Magee</v>
      </c>
      <c r="W1319" s="4" t="str">
        <f>IFERROR(VLOOKUP(OrdersTable[[#This Row],[Order ID]],ReturnsTable[#All],2,FALSE),"No")</f>
        <v>No</v>
      </c>
      <c r="X1319" s="4">
        <f>1/COUNTIF(OrdersTable[Order ID],OrdersTable[[#This Row],[Order ID]])</f>
        <v>1</v>
      </c>
      <c r="Y1319" s="4">
        <f>1/COUNTIF(OrdersTable[Customer ID],OrdersTable[[#This Row],[Customer ID]])</f>
        <v>5.5555555555555552E-2</v>
      </c>
    </row>
    <row r="1320" spans="1:25" x14ac:dyDescent="0.3">
      <c r="A1320" s="1">
        <v>1319</v>
      </c>
      <c r="B1320" t="s">
        <v>5974</v>
      </c>
      <c r="C1320" s="7">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4" t="str">
        <f>VLOOKUP(OrdersTable[[#This Row],[Region]],PeopleTable[#All],2,FALSE)</f>
        <v>Cassandra Brandow</v>
      </c>
      <c r="W1320" s="4" t="str">
        <f>IFERROR(VLOOKUP(OrdersTable[[#This Row],[Order ID]],ReturnsTable[#All],2,FALSE),"No")</f>
        <v>Yes</v>
      </c>
      <c r="X1320" s="4">
        <f>1/COUNTIF(OrdersTable[Order ID],OrdersTable[[#This Row],[Order ID]])</f>
        <v>0.5</v>
      </c>
      <c r="Y1320" s="4">
        <f>1/COUNTIF(OrdersTable[Customer ID],OrdersTable[[#This Row],[Customer ID]])</f>
        <v>6.6666666666666666E-2</v>
      </c>
    </row>
    <row r="1321" spans="1:25" x14ac:dyDescent="0.3">
      <c r="A1321" s="1">
        <v>1320</v>
      </c>
      <c r="B1321" t="s">
        <v>5974</v>
      </c>
      <c r="C1321" s="7">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4" t="str">
        <f>VLOOKUP(OrdersTable[[#This Row],[Region]],PeopleTable[#All],2,FALSE)</f>
        <v>Cassandra Brandow</v>
      </c>
      <c r="W1321" s="4" t="str">
        <f>IFERROR(VLOOKUP(OrdersTable[[#This Row],[Order ID]],ReturnsTable[#All],2,FALSE),"No")</f>
        <v>Yes</v>
      </c>
      <c r="X1321" s="4">
        <f>1/COUNTIF(OrdersTable[Order ID],OrdersTable[[#This Row],[Order ID]])</f>
        <v>0.5</v>
      </c>
      <c r="Y1321" s="4">
        <f>1/COUNTIF(OrdersTable[Customer ID],OrdersTable[[#This Row],[Customer ID]])</f>
        <v>6.6666666666666666E-2</v>
      </c>
    </row>
    <row r="1322" spans="1:25" x14ac:dyDescent="0.3">
      <c r="A1322" s="1">
        <v>1321</v>
      </c>
      <c r="B1322" t="s">
        <v>6804</v>
      </c>
      <c r="C1322" s="7">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4" t="str">
        <f>VLOOKUP(OrdersTable[[#This Row],[Region]],PeopleTable[#All],2,FALSE)</f>
        <v>Chuck Magee</v>
      </c>
      <c r="W1322" s="4" t="str">
        <f>IFERROR(VLOOKUP(OrdersTable[[#This Row],[Order ID]],ReturnsTable[#All],2,FALSE),"No")</f>
        <v>No</v>
      </c>
      <c r="X1322" s="4">
        <f>1/COUNTIF(OrdersTable[Order ID],OrdersTable[[#This Row],[Order ID]])</f>
        <v>0.5</v>
      </c>
      <c r="Y1322" s="4">
        <f>1/COUNTIF(OrdersTable[Customer ID],OrdersTable[[#This Row],[Customer ID]])</f>
        <v>9.0909090909090912E-2</v>
      </c>
    </row>
    <row r="1323" spans="1:25" x14ac:dyDescent="0.3">
      <c r="A1323" s="1">
        <v>1322</v>
      </c>
      <c r="B1323" t="s">
        <v>6804</v>
      </c>
      <c r="C1323" s="7">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4" t="str">
        <f>VLOOKUP(OrdersTable[[#This Row],[Region]],PeopleTable[#All],2,FALSE)</f>
        <v>Chuck Magee</v>
      </c>
      <c r="W1323" s="4" t="str">
        <f>IFERROR(VLOOKUP(OrdersTable[[#This Row],[Order ID]],ReturnsTable[#All],2,FALSE),"No")</f>
        <v>No</v>
      </c>
      <c r="X1323" s="4">
        <f>1/COUNTIF(OrdersTable[Order ID],OrdersTable[[#This Row],[Order ID]])</f>
        <v>0.5</v>
      </c>
      <c r="Y1323" s="4">
        <f>1/COUNTIF(OrdersTable[Customer ID],OrdersTable[[#This Row],[Customer ID]])</f>
        <v>9.0909090909090912E-2</v>
      </c>
    </row>
    <row r="1324" spans="1:25" x14ac:dyDescent="0.3">
      <c r="A1324" s="1">
        <v>1323</v>
      </c>
      <c r="B1324" t="s">
        <v>6805</v>
      </c>
      <c r="C1324" s="7">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4" t="str">
        <f>VLOOKUP(OrdersTable[[#This Row],[Region]],PeopleTable[#All],2,FALSE)</f>
        <v>Cassandra Brandow</v>
      </c>
      <c r="W1324" s="4" t="str">
        <f>IFERROR(VLOOKUP(OrdersTable[[#This Row],[Order ID]],ReturnsTable[#All],2,FALSE),"No")</f>
        <v>No</v>
      </c>
      <c r="X1324" s="4">
        <f>1/COUNTIF(OrdersTable[Order ID],OrdersTable[[#This Row],[Order ID]])</f>
        <v>1</v>
      </c>
      <c r="Y1324" s="4">
        <f>1/COUNTIF(OrdersTable[Customer ID],OrdersTable[[#This Row],[Customer ID]])</f>
        <v>6.6666666666666666E-2</v>
      </c>
    </row>
    <row r="1325" spans="1:25" x14ac:dyDescent="0.3">
      <c r="A1325" s="1">
        <v>1324</v>
      </c>
      <c r="B1325" t="s">
        <v>6806</v>
      </c>
      <c r="C1325" s="7">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4" t="str">
        <f>VLOOKUP(OrdersTable[[#This Row],[Region]],PeopleTable[#All],2,FALSE)</f>
        <v>Cassandra Brandow</v>
      </c>
      <c r="W1325" s="4" t="str">
        <f>IFERROR(VLOOKUP(OrdersTable[[#This Row],[Order ID]],ReturnsTable[#All],2,FALSE),"No")</f>
        <v>No</v>
      </c>
      <c r="X1325" s="4">
        <f>1/COUNTIF(OrdersTable[Order ID],OrdersTable[[#This Row],[Order ID]])</f>
        <v>1</v>
      </c>
      <c r="Y1325" s="4">
        <f>1/COUNTIF(OrdersTable[Customer ID],OrdersTable[[#This Row],[Customer ID]])</f>
        <v>0.14285714285714285</v>
      </c>
    </row>
    <row r="1326" spans="1:25" x14ac:dyDescent="0.3">
      <c r="A1326" s="1">
        <v>1325</v>
      </c>
      <c r="B1326" t="s">
        <v>6807</v>
      </c>
      <c r="C1326" s="7">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4" t="str">
        <f>VLOOKUP(OrdersTable[[#This Row],[Region]],PeopleTable[#All],2,FALSE)</f>
        <v>Chuck Magee</v>
      </c>
      <c r="W1326" s="4" t="str">
        <f>IFERROR(VLOOKUP(OrdersTable[[#This Row],[Order ID]],ReturnsTable[#All],2,FALSE),"No")</f>
        <v>No</v>
      </c>
      <c r="X1326" s="4">
        <f>1/COUNTIF(OrdersTable[Order ID],OrdersTable[[#This Row],[Order ID]])</f>
        <v>1</v>
      </c>
      <c r="Y1326" s="4">
        <f>1/COUNTIF(OrdersTable[Customer ID],OrdersTable[[#This Row],[Customer ID]])</f>
        <v>0.2</v>
      </c>
    </row>
    <row r="1327" spans="1:25" x14ac:dyDescent="0.3">
      <c r="A1327" s="1">
        <v>1326</v>
      </c>
      <c r="B1327" t="s">
        <v>6808</v>
      </c>
      <c r="C1327" s="7">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4" t="str">
        <f>VLOOKUP(OrdersTable[[#This Row],[Region]],PeopleTable[#All],2,FALSE)</f>
        <v>Kelly Williams</v>
      </c>
      <c r="W1327" s="4" t="str">
        <f>IFERROR(VLOOKUP(OrdersTable[[#This Row],[Order ID]],ReturnsTable[#All],2,FALSE),"No")</f>
        <v>No</v>
      </c>
      <c r="X1327" s="4">
        <f>1/COUNTIF(OrdersTable[Order ID],OrdersTable[[#This Row],[Order ID]])</f>
        <v>1</v>
      </c>
      <c r="Y1327" s="4">
        <f>1/COUNTIF(OrdersTable[Customer ID],OrdersTable[[#This Row],[Customer ID]])</f>
        <v>0.1111111111111111</v>
      </c>
    </row>
    <row r="1328" spans="1:25" x14ac:dyDescent="0.3">
      <c r="A1328" s="1">
        <v>1327</v>
      </c>
      <c r="B1328" t="s">
        <v>6809</v>
      </c>
      <c r="C1328" s="7">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4" t="str">
        <f>VLOOKUP(OrdersTable[[#This Row],[Region]],PeopleTable[#All],2,FALSE)</f>
        <v>Chuck Magee</v>
      </c>
      <c r="W1328" s="4" t="str">
        <f>IFERROR(VLOOKUP(OrdersTable[[#This Row],[Order ID]],ReturnsTable[#All],2,FALSE),"No")</f>
        <v>No</v>
      </c>
      <c r="X1328" s="4">
        <f>1/COUNTIF(OrdersTable[Order ID],OrdersTable[[#This Row],[Order ID]])</f>
        <v>1</v>
      </c>
      <c r="Y1328" s="4">
        <f>1/COUNTIF(OrdersTable[Customer ID],OrdersTable[[#This Row],[Customer ID]])</f>
        <v>8.3333333333333329E-2</v>
      </c>
    </row>
    <row r="1329" spans="1:25" x14ac:dyDescent="0.3">
      <c r="A1329" s="1">
        <v>1328</v>
      </c>
      <c r="B1329" t="s">
        <v>6810</v>
      </c>
      <c r="C1329" s="7">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4" t="str">
        <f>VLOOKUP(OrdersTable[[#This Row],[Region]],PeopleTable[#All],2,FALSE)</f>
        <v>Chuck Magee</v>
      </c>
      <c r="W1329" s="4" t="str">
        <f>IFERROR(VLOOKUP(OrdersTable[[#This Row],[Order ID]],ReturnsTable[#All],2,FALSE),"No")</f>
        <v>No</v>
      </c>
      <c r="X1329" s="4">
        <f>1/COUNTIF(OrdersTable[Order ID],OrdersTable[[#This Row],[Order ID]])</f>
        <v>1</v>
      </c>
      <c r="Y1329" s="4">
        <f>1/COUNTIF(OrdersTable[Customer ID],OrdersTable[[#This Row],[Customer ID]])</f>
        <v>7.1428571428571425E-2</v>
      </c>
    </row>
    <row r="1330" spans="1:25" x14ac:dyDescent="0.3">
      <c r="A1330" s="1">
        <v>1329</v>
      </c>
      <c r="B1330" t="s">
        <v>6811</v>
      </c>
      <c r="C1330" s="7">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4" t="str">
        <f>VLOOKUP(OrdersTable[[#This Row],[Region]],PeopleTable[#All],2,FALSE)</f>
        <v>Anna Andreadi</v>
      </c>
      <c r="W1330" s="4" t="str">
        <f>IFERROR(VLOOKUP(OrdersTable[[#This Row],[Order ID]],ReturnsTable[#All],2,FALSE),"No")</f>
        <v>No</v>
      </c>
      <c r="X1330" s="4">
        <f>1/COUNTIF(OrdersTable[Order ID],OrdersTable[[#This Row],[Order ID]])</f>
        <v>1</v>
      </c>
      <c r="Y1330" s="4">
        <f>1/COUNTIF(OrdersTable[Customer ID],OrdersTable[[#This Row],[Customer ID]])</f>
        <v>9.0909090909090912E-2</v>
      </c>
    </row>
    <row r="1331" spans="1:25" x14ac:dyDescent="0.3">
      <c r="A1331" s="1">
        <v>1330</v>
      </c>
      <c r="B1331" t="s">
        <v>6812</v>
      </c>
      <c r="C1331" s="7">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4" t="str">
        <f>VLOOKUP(OrdersTable[[#This Row],[Region]],PeopleTable[#All],2,FALSE)</f>
        <v>Anna Andreadi</v>
      </c>
      <c r="W1331" s="4" t="str">
        <f>IFERROR(VLOOKUP(OrdersTable[[#This Row],[Order ID]],ReturnsTable[#All],2,FALSE),"No")</f>
        <v>No</v>
      </c>
      <c r="X1331" s="4">
        <f>1/COUNTIF(OrdersTable[Order ID],OrdersTable[[#This Row],[Order ID]])</f>
        <v>1</v>
      </c>
      <c r="Y1331" s="4">
        <f>1/COUNTIF(OrdersTable[Customer ID],OrdersTable[[#This Row],[Customer ID]])</f>
        <v>0.14285714285714285</v>
      </c>
    </row>
    <row r="1332" spans="1:25" x14ac:dyDescent="0.3">
      <c r="A1332" s="1">
        <v>1331</v>
      </c>
      <c r="B1332" t="s">
        <v>6813</v>
      </c>
      <c r="C1332" s="7">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4" t="str">
        <f>VLOOKUP(OrdersTable[[#This Row],[Region]],PeopleTable[#All],2,FALSE)</f>
        <v>Chuck Magee</v>
      </c>
      <c r="W1332" s="4" t="str">
        <f>IFERROR(VLOOKUP(OrdersTable[[#This Row],[Order ID]],ReturnsTable[#All],2,FALSE),"No")</f>
        <v>No</v>
      </c>
      <c r="X1332" s="4">
        <f>1/COUNTIF(OrdersTable[Order ID],OrdersTable[[#This Row],[Order ID]])</f>
        <v>0.5</v>
      </c>
      <c r="Y1332" s="4">
        <f>1/COUNTIF(OrdersTable[Customer ID],OrdersTable[[#This Row],[Customer ID]])</f>
        <v>7.1428571428571425E-2</v>
      </c>
    </row>
    <row r="1333" spans="1:25" x14ac:dyDescent="0.3">
      <c r="A1333" s="1">
        <v>1332</v>
      </c>
      <c r="B1333" t="s">
        <v>6813</v>
      </c>
      <c r="C1333" s="7">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4" t="str">
        <f>VLOOKUP(OrdersTable[[#This Row],[Region]],PeopleTable[#All],2,FALSE)</f>
        <v>Chuck Magee</v>
      </c>
      <c r="W1333" s="4" t="str">
        <f>IFERROR(VLOOKUP(OrdersTable[[#This Row],[Order ID]],ReturnsTable[#All],2,FALSE),"No")</f>
        <v>No</v>
      </c>
      <c r="X1333" s="4">
        <f>1/COUNTIF(OrdersTable[Order ID],OrdersTable[[#This Row],[Order ID]])</f>
        <v>0.5</v>
      </c>
      <c r="Y1333" s="4">
        <f>1/COUNTIF(OrdersTable[Customer ID],OrdersTable[[#This Row],[Customer ID]])</f>
        <v>7.1428571428571425E-2</v>
      </c>
    </row>
    <row r="1334" spans="1:25" x14ac:dyDescent="0.3">
      <c r="A1334" s="1">
        <v>1333</v>
      </c>
      <c r="B1334" t="s">
        <v>6814</v>
      </c>
      <c r="C1334" s="7">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4" t="str">
        <f>VLOOKUP(OrdersTable[[#This Row],[Region]],PeopleTable[#All],2,FALSE)</f>
        <v>Kelly Williams</v>
      </c>
      <c r="W1334" s="4" t="str">
        <f>IFERROR(VLOOKUP(OrdersTable[[#This Row],[Order ID]],ReturnsTable[#All],2,FALSE),"No")</f>
        <v>No</v>
      </c>
      <c r="X1334" s="4">
        <f>1/COUNTIF(OrdersTable[Order ID],OrdersTable[[#This Row],[Order ID]])</f>
        <v>0.5</v>
      </c>
      <c r="Y1334" s="4">
        <f>1/COUNTIF(OrdersTable[Customer ID],OrdersTable[[#This Row],[Customer ID]])</f>
        <v>0.1</v>
      </c>
    </row>
    <row r="1335" spans="1:25" x14ac:dyDescent="0.3">
      <c r="A1335" s="1">
        <v>1334</v>
      </c>
      <c r="B1335" t="s">
        <v>6814</v>
      </c>
      <c r="C1335" s="7">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4" t="str">
        <f>VLOOKUP(OrdersTable[[#This Row],[Region]],PeopleTable[#All],2,FALSE)</f>
        <v>Kelly Williams</v>
      </c>
      <c r="W1335" s="4" t="str">
        <f>IFERROR(VLOOKUP(OrdersTable[[#This Row],[Order ID]],ReturnsTable[#All],2,FALSE),"No")</f>
        <v>No</v>
      </c>
      <c r="X1335" s="4">
        <f>1/COUNTIF(OrdersTable[Order ID],OrdersTable[[#This Row],[Order ID]])</f>
        <v>0.5</v>
      </c>
      <c r="Y1335" s="4">
        <f>1/COUNTIF(OrdersTable[Customer ID],OrdersTable[[#This Row],[Customer ID]])</f>
        <v>0.1</v>
      </c>
    </row>
    <row r="1336" spans="1:25" x14ac:dyDescent="0.3">
      <c r="A1336" s="1">
        <v>1335</v>
      </c>
      <c r="B1336" t="s">
        <v>6815</v>
      </c>
      <c r="C1336" s="7">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4" t="str">
        <f>VLOOKUP(OrdersTable[[#This Row],[Region]],PeopleTable[#All],2,FALSE)</f>
        <v>Anna Andreadi</v>
      </c>
      <c r="W1336" s="4" t="str">
        <f>IFERROR(VLOOKUP(OrdersTable[[#This Row],[Order ID]],ReturnsTable[#All],2,FALSE),"No")</f>
        <v>No</v>
      </c>
      <c r="X1336" s="4">
        <f>1/COUNTIF(OrdersTable[Order ID],OrdersTable[[#This Row],[Order ID]])</f>
        <v>1</v>
      </c>
      <c r="Y1336" s="4">
        <f>1/COUNTIF(OrdersTable[Customer ID],OrdersTable[[#This Row],[Customer ID]])</f>
        <v>0.1</v>
      </c>
    </row>
    <row r="1337" spans="1:25" x14ac:dyDescent="0.3">
      <c r="A1337" s="1">
        <v>1336</v>
      </c>
      <c r="B1337" t="s">
        <v>6816</v>
      </c>
      <c r="C1337" s="7">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4" t="str">
        <f>VLOOKUP(OrdersTable[[#This Row],[Region]],PeopleTable[#All],2,FALSE)</f>
        <v>Chuck Magee</v>
      </c>
      <c r="W1337" s="4" t="str">
        <f>IFERROR(VLOOKUP(OrdersTable[[#This Row],[Order ID]],ReturnsTable[#All],2,FALSE),"No")</f>
        <v>No</v>
      </c>
      <c r="X1337" s="4">
        <f>1/COUNTIF(OrdersTable[Order ID],OrdersTable[[#This Row],[Order ID]])</f>
        <v>1</v>
      </c>
      <c r="Y1337" s="4">
        <f>1/COUNTIF(OrdersTable[Customer ID],OrdersTable[[#This Row],[Customer ID]])</f>
        <v>0.33333333333333331</v>
      </c>
    </row>
    <row r="1338" spans="1:25" x14ac:dyDescent="0.3">
      <c r="A1338" s="1">
        <v>1337</v>
      </c>
      <c r="B1338" t="s">
        <v>6817</v>
      </c>
      <c r="C1338" s="7">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4" t="str">
        <f>VLOOKUP(OrdersTable[[#This Row],[Region]],PeopleTable[#All],2,FALSE)</f>
        <v>Anna Andreadi</v>
      </c>
      <c r="W1338" s="4" t="str">
        <f>IFERROR(VLOOKUP(OrdersTable[[#This Row],[Order ID]],ReturnsTable[#All],2,FALSE),"No")</f>
        <v>No</v>
      </c>
      <c r="X1338" s="4">
        <f>1/COUNTIF(OrdersTable[Order ID],OrdersTable[[#This Row],[Order ID]])</f>
        <v>1</v>
      </c>
      <c r="Y1338" s="4">
        <f>1/COUNTIF(OrdersTable[Customer ID],OrdersTable[[#This Row],[Customer ID]])</f>
        <v>5.2631578947368418E-2</v>
      </c>
    </row>
    <row r="1339" spans="1:25" x14ac:dyDescent="0.3">
      <c r="A1339" s="1">
        <v>1338</v>
      </c>
      <c r="B1339" t="s">
        <v>6818</v>
      </c>
      <c r="C1339" s="7">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4" t="str">
        <f>VLOOKUP(OrdersTable[[#This Row],[Region]],PeopleTable[#All],2,FALSE)</f>
        <v>Chuck Magee</v>
      </c>
      <c r="W1339" s="4" t="str">
        <f>IFERROR(VLOOKUP(OrdersTable[[#This Row],[Order ID]],ReturnsTable[#All],2,FALSE),"No")</f>
        <v>No</v>
      </c>
      <c r="X1339" s="4">
        <f>1/COUNTIF(OrdersTable[Order ID],OrdersTable[[#This Row],[Order ID]])</f>
        <v>0.33333333333333331</v>
      </c>
      <c r="Y1339" s="4">
        <f>1/COUNTIF(OrdersTable[Customer ID],OrdersTable[[#This Row],[Customer ID]])</f>
        <v>0.14285714285714285</v>
      </c>
    </row>
    <row r="1340" spans="1:25" x14ac:dyDescent="0.3">
      <c r="A1340" s="1">
        <v>1339</v>
      </c>
      <c r="B1340" t="s">
        <v>6818</v>
      </c>
      <c r="C1340" s="7">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4" t="str">
        <f>VLOOKUP(OrdersTable[[#This Row],[Region]],PeopleTable[#All],2,FALSE)</f>
        <v>Chuck Magee</v>
      </c>
      <c r="W1340" s="4" t="str">
        <f>IFERROR(VLOOKUP(OrdersTable[[#This Row],[Order ID]],ReturnsTable[#All],2,FALSE),"No")</f>
        <v>No</v>
      </c>
      <c r="X1340" s="4">
        <f>1/COUNTIF(OrdersTable[Order ID],OrdersTable[[#This Row],[Order ID]])</f>
        <v>0.33333333333333331</v>
      </c>
      <c r="Y1340" s="4">
        <f>1/COUNTIF(OrdersTable[Customer ID],OrdersTable[[#This Row],[Customer ID]])</f>
        <v>0.14285714285714285</v>
      </c>
    </row>
    <row r="1341" spans="1:25" x14ac:dyDescent="0.3">
      <c r="A1341" s="1">
        <v>1340</v>
      </c>
      <c r="B1341" t="s">
        <v>6818</v>
      </c>
      <c r="C1341" s="7">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4" t="str">
        <f>VLOOKUP(OrdersTable[[#This Row],[Region]],PeopleTable[#All],2,FALSE)</f>
        <v>Chuck Magee</v>
      </c>
      <c r="W1341" s="4" t="str">
        <f>IFERROR(VLOOKUP(OrdersTable[[#This Row],[Order ID]],ReturnsTable[#All],2,FALSE),"No")</f>
        <v>No</v>
      </c>
      <c r="X1341" s="4">
        <f>1/COUNTIF(OrdersTable[Order ID],OrdersTable[[#This Row],[Order ID]])</f>
        <v>0.33333333333333331</v>
      </c>
      <c r="Y1341" s="4">
        <f>1/COUNTIF(OrdersTable[Customer ID],OrdersTable[[#This Row],[Customer ID]])</f>
        <v>0.14285714285714285</v>
      </c>
    </row>
    <row r="1342" spans="1:25" x14ac:dyDescent="0.3">
      <c r="A1342" s="1">
        <v>1341</v>
      </c>
      <c r="B1342" t="s">
        <v>6819</v>
      </c>
      <c r="C1342" s="7">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4" t="str">
        <f>VLOOKUP(OrdersTable[[#This Row],[Region]],PeopleTable[#All],2,FALSE)</f>
        <v>Cassandra Brandow</v>
      </c>
      <c r="W1342" s="4" t="str">
        <f>IFERROR(VLOOKUP(OrdersTable[[#This Row],[Order ID]],ReturnsTable[#All],2,FALSE),"No")</f>
        <v>No</v>
      </c>
      <c r="X1342" s="4">
        <f>1/COUNTIF(OrdersTable[Order ID],OrdersTable[[#This Row],[Order ID]])</f>
        <v>0.33333333333333331</v>
      </c>
      <c r="Y1342" s="4">
        <f>1/COUNTIF(OrdersTable[Customer ID],OrdersTable[[#This Row],[Customer ID]])</f>
        <v>0.1</v>
      </c>
    </row>
    <row r="1343" spans="1:25" x14ac:dyDescent="0.3">
      <c r="A1343" s="1">
        <v>1342</v>
      </c>
      <c r="B1343" t="s">
        <v>6819</v>
      </c>
      <c r="C1343" s="7">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4" t="str">
        <f>VLOOKUP(OrdersTable[[#This Row],[Region]],PeopleTable[#All],2,FALSE)</f>
        <v>Cassandra Brandow</v>
      </c>
      <c r="W1343" s="4" t="str">
        <f>IFERROR(VLOOKUP(OrdersTable[[#This Row],[Order ID]],ReturnsTable[#All],2,FALSE),"No")</f>
        <v>No</v>
      </c>
      <c r="X1343" s="4">
        <f>1/COUNTIF(OrdersTable[Order ID],OrdersTable[[#This Row],[Order ID]])</f>
        <v>0.33333333333333331</v>
      </c>
      <c r="Y1343" s="4">
        <f>1/COUNTIF(OrdersTable[Customer ID],OrdersTable[[#This Row],[Customer ID]])</f>
        <v>0.1</v>
      </c>
    </row>
    <row r="1344" spans="1:25" x14ac:dyDescent="0.3">
      <c r="A1344" s="1">
        <v>1343</v>
      </c>
      <c r="B1344" t="s">
        <v>6819</v>
      </c>
      <c r="C1344" s="7">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4" t="str">
        <f>VLOOKUP(OrdersTable[[#This Row],[Region]],PeopleTable[#All],2,FALSE)</f>
        <v>Cassandra Brandow</v>
      </c>
      <c r="W1344" s="4" t="str">
        <f>IFERROR(VLOOKUP(OrdersTable[[#This Row],[Order ID]],ReturnsTable[#All],2,FALSE),"No")</f>
        <v>No</v>
      </c>
      <c r="X1344" s="4">
        <f>1/COUNTIF(OrdersTable[Order ID],OrdersTable[[#This Row],[Order ID]])</f>
        <v>0.33333333333333331</v>
      </c>
      <c r="Y1344" s="4">
        <f>1/COUNTIF(OrdersTable[Customer ID],OrdersTable[[#This Row],[Customer ID]])</f>
        <v>0.1</v>
      </c>
    </row>
    <row r="1345" spans="1:25" x14ac:dyDescent="0.3">
      <c r="A1345" s="1">
        <v>1344</v>
      </c>
      <c r="B1345" t="s">
        <v>6820</v>
      </c>
      <c r="C1345" s="7">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4" t="str">
        <f>VLOOKUP(OrdersTable[[#This Row],[Region]],PeopleTable[#All],2,FALSE)</f>
        <v>Chuck Magee</v>
      </c>
      <c r="W1345" s="4" t="str">
        <f>IFERROR(VLOOKUP(OrdersTable[[#This Row],[Order ID]],ReturnsTable[#All],2,FALSE),"No")</f>
        <v>No</v>
      </c>
      <c r="X1345" s="4">
        <f>1/COUNTIF(OrdersTable[Order ID],OrdersTable[[#This Row],[Order ID]])</f>
        <v>0.5</v>
      </c>
      <c r="Y1345" s="4">
        <f>1/COUNTIF(OrdersTable[Customer ID],OrdersTable[[#This Row],[Customer ID]])</f>
        <v>4.5454545454545456E-2</v>
      </c>
    </row>
    <row r="1346" spans="1:25" x14ac:dyDescent="0.3">
      <c r="A1346" s="1">
        <v>1345</v>
      </c>
      <c r="B1346" t="s">
        <v>6820</v>
      </c>
      <c r="C1346" s="7">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4" t="str">
        <f>VLOOKUP(OrdersTable[[#This Row],[Region]],PeopleTable[#All],2,FALSE)</f>
        <v>Chuck Magee</v>
      </c>
      <c r="W1346" s="4" t="str">
        <f>IFERROR(VLOOKUP(OrdersTable[[#This Row],[Order ID]],ReturnsTable[#All],2,FALSE),"No")</f>
        <v>No</v>
      </c>
      <c r="X1346" s="4">
        <f>1/COUNTIF(OrdersTable[Order ID],OrdersTable[[#This Row],[Order ID]])</f>
        <v>0.5</v>
      </c>
      <c r="Y1346" s="4">
        <f>1/COUNTIF(OrdersTable[Customer ID],OrdersTable[[#This Row],[Customer ID]])</f>
        <v>4.5454545454545456E-2</v>
      </c>
    </row>
    <row r="1347" spans="1:25" x14ac:dyDescent="0.3">
      <c r="A1347" s="1">
        <v>1346</v>
      </c>
      <c r="B1347" t="s">
        <v>6821</v>
      </c>
      <c r="C1347" s="7">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4" t="str">
        <f>VLOOKUP(OrdersTable[[#This Row],[Region]],PeopleTable[#All],2,FALSE)</f>
        <v>Kelly Williams</v>
      </c>
      <c r="W1347" s="4" t="str">
        <f>IFERROR(VLOOKUP(OrdersTable[[#This Row],[Order ID]],ReturnsTable[#All],2,FALSE),"No")</f>
        <v>No</v>
      </c>
      <c r="X1347" s="4">
        <f>1/COUNTIF(OrdersTable[Order ID],OrdersTable[[#This Row],[Order ID]])</f>
        <v>0.2</v>
      </c>
      <c r="Y1347" s="4">
        <f>1/COUNTIF(OrdersTable[Customer ID],OrdersTable[[#This Row],[Customer ID]])</f>
        <v>5.8823529411764705E-2</v>
      </c>
    </row>
    <row r="1348" spans="1:25" x14ac:dyDescent="0.3">
      <c r="A1348" s="1">
        <v>1347</v>
      </c>
      <c r="B1348" t="s">
        <v>6821</v>
      </c>
      <c r="C1348" s="7">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4" t="str">
        <f>VLOOKUP(OrdersTable[[#This Row],[Region]],PeopleTable[#All],2,FALSE)</f>
        <v>Kelly Williams</v>
      </c>
      <c r="W1348" s="4" t="str">
        <f>IFERROR(VLOOKUP(OrdersTable[[#This Row],[Order ID]],ReturnsTable[#All],2,FALSE),"No")</f>
        <v>No</v>
      </c>
      <c r="X1348" s="4">
        <f>1/COUNTIF(OrdersTable[Order ID],OrdersTable[[#This Row],[Order ID]])</f>
        <v>0.2</v>
      </c>
      <c r="Y1348" s="4">
        <f>1/COUNTIF(OrdersTable[Customer ID],OrdersTable[[#This Row],[Customer ID]])</f>
        <v>5.8823529411764705E-2</v>
      </c>
    </row>
    <row r="1349" spans="1:25" x14ac:dyDescent="0.3">
      <c r="A1349" s="1">
        <v>1348</v>
      </c>
      <c r="B1349" t="s">
        <v>6821</v>
      </c>
      <c r="C1349" s="7">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4" t="str">
        <f>VLOOKUP(OrdersTable[[#This Row],[Region]],PeopleTable[#All],2,FALSE)</f>
        <v>Kelly Williams</v>
      </c>
      <c r="W1349" s="4" t="str">
        <f>IFERROR(VLOOKUP(OrdersTable[[#This Row],[Order ID]],ReturnsTable[#All],2,FALSE),"No")</f>
        <v>No</v>
      </c>
      <c r="X1349" s="4">
        <f>1/COUNTIF(OrdersTable[Order ID],OrdersTable[[#This Row],[Order ID]])</f>
        <v>0.2</v>
      </c>
      <c r="Y1349" s="4">
        <f>1/COUNTIF(OrdersTable[Customer ID],OrdersTable[[#This Row],[Customer ID]])</f>
        <v>5.8823529411764705E-2</v>
      </c>
    </row>
    <row r="1350" spans="1:25" x14ac:dyDescent="0.3">
      <c r="A1350" s="1">
        <v>1349</v>
      </c>
      <c r="B1350" t="s">
        <v>6821</v>
      </c>
      <c r="C1350" s="7">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4" t="str">
        <f>VLOOKUP(OrdersTable[[#This Row],[Region]],PeopleTable[#All],2,FALSE)</f>
        <v>Kelly Williams</v>
      </c>
      <c r="W1350" s="4" t="str">
        <f>IFERROR(VLOOKUP(OrdersTable[[#This Row],[Order ID]],ReturnsTable[#All],2,FALSE),"No")</f>
        <v>No</v>
      </c>
      <c r="X1350" s="4">
        <f>1/COUNTIF(OrdersTable[Order ID],OrdersTable[[#This Row],[Order ID]])</f>
        <v>0.2</v>
      </c>
      <c r="Y1350" s="4">
        <f>1/COUNTIF(OrdersTable[Customer ID],OrdersTable[[#This Row],[Customer ID]])</f>
        <v>5.8823529411764705E-2</v>
      </c>
    </row>
    <row r="1351" spans="1:25" x14ac:dyDescent="0.3">
      <c r="A1351" s="1">
        <v>1350</v>
      </c>
      <c r="B1351" t="s">
        <v>6821</v>
      </c>
      <c r="C1351" s="7">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4" t="str">
        <f>VLOOKUP(OrdersTable[[#This Row],[Region]],PeopleTable[#All],2,FALSE)</f>
        <v>Kelly Williams</v>
      </c>
      <c r="W1351" s="4" t="str">
        <f>IFERROR(VLOOKUP(OrdersTable[[#This Row],[Order ID]],ReturnsTable[#All],2,FALSE),"No")</f>
        <v>No</v>
      </c>
      <c r="X1351" s="4">
        <f>1/COUNTIF(OrdersTable[Order ID],OrdersTable[[#This Row],[Order ID]])</f>
        <v>0.2</v>
      </c>
      <c r="Y1351" s="4">
        <f>1/COUNTIF(OrdersTable[Customer ID],OrdersTable[[#This Row],[Customer ID]])</f>
        <v>5.8823529411764705E-2</v>
      </c>
    </row>
    <row r="1352" spans="1:25" x14ac:dyDescent="0.3">
      <c r="A1352" s="1">
        <v>1351</v>
      </c>
      <c r="B1352" t="s">
        <v>6822</v>
      </c>
      <c r="C1352" s="7">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4" t="str">
        <f>VLOOKUP(OrdersTable[[#This Row],[Region]],PeopleTable[#All],2,FALSE)</f>
        <v>Kelly Williams</v>
      </c>
      <c r="W1352" s="4" t="str">
        <f>IFERROR(VLOOKUP(OrdersTable[[#This Row],[Order ID]],ReturnsTable[#All],2,FALSE),"No")</f>
        <v>No</v>
      </c>
      <c r="X1352" s="4">
        <f>1/COUNTIF(OrdersTable[Order ID],OrdersTable[[#This Row],[Order ID]])</f>
        <v>1</v>
      </c>
      <c r="Y1352" s="4">
        <f>1/COUNTIF(OrdersTable[Customer ID],OrdersTable[[#This Row],[Customer ID]])</f>
        <v>6.25E-2</v>
      </c>
    </row>
    <row r="1353" spans="1:25" x14ac:dyDescent="0.3">
      <c r="A1353" s="1">
        <v>1352</v>
      </c>
      <c r="B1353" t="s">
        <v>6823</v>
      </c>
      <c r="C1353" s="7">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4" t="str">
        <f>VLOOKUP(OrdersTable[[#This Row],[Region]],PeopleTable[#All],2,FALSE)</f>
        <v>Cassandra Brandow</v>
      </c>
      <c r="W1353" s="4" t="str">
        <f>IFERROR(VLOOKUP(OrdersTable[[#This Row],[Order ID]],ReturnsTable[#All],2,FALSE),"No")</f>
        <v>No</v>
      </c>
      <c r="X1353" s="4">
        <f>1/COUNTIF(OrdersTable[Order ID],OrdersTable[[#This Row],[Order ID]])</f>
        <v>1</v>
      </c>
      <c r="Y1353" s="4">
        <f>1/COUNTIF(OrdersTable[Customer ID],OrdersTable[[#This Row],[Customer ID]])</f>
        <v>0.1</v>
      </c>
    </row>
    <row r="1354" spans="1:25" x14ac:dyDescent="0.3">
      <c r="A1354" s="1">
        <v>1353</v>
      </c>
      <c r="B1354" t="s">
        <v>6824</v>
      </c>
      <c r="C1354" s="7">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4" t="str">
        <f>VLOOKUP(OrdersTable[[#This Row],[Region]],PeopleTable[#All],2,FALSE)</f>
        <v>Anna Andreadi</v>
      </c>
      <c r="W1354" s="4" t="str">
        <f>IFERROR(VLOOKUP(OrdersTable[[#This Row],[Order ID]],ReturnsTable[#All],2,FALSE),"No")</f>
        <v>No</v>
      </c>
      <c r="X1354" s="4">
        <f>1/COUNTIF(OrdersTable[Order ID],OrdersTable[[#This Row],[Order ID]])</f>
        <v>0.33333333333333331</v>
      </c>
      <c r="Y1354" s="4">
        <f>1/COUNTIF(OrdersTable[Customer ID],OrdersTable[[#This Row],[Customer ID]])</f>
        <v>9.0909090909090912E-2</v>
      </c>
    </row>
    <row r="1355" spans="1:25" x14ac:dyDescent="0.3">
      <c r="A1355" s="1">
        <v>1354</v>
      </c>
      <c r="B1355" t="s">
        <v>6824</v>
      </c>
      <c r="C1355" s="7">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4" t="str">
        <f>VLOOKUP(OrdersTable[[#This Row],[Region]],PeopleTable[#All],2,FALSE)</f>
        <v>Anna Andreadi</v>
      </c>
      <c r="W1355" s="4" t="str">
        <f>IFERROR(VLOOKUP(OrdersTable[[#This Row],[Order ID]],ReturnsTable[#All],2,FALSE),"No")</f>
        <v>No</v>
      </c>
      <c r="X1355" s="4">
        <f>1/COUNTIF(OrdersTable[Order ID],OrdersTable[[#This Row],[Order ID]])</f>
        <v>0.33333333333333331</v>
      </c>
      <c r="Y1355" s="4">
        <f>1/COUNTIF(OrdersTable[Customer ID],OrdersTable[[#This Row],[Customer ID]])</f>
        <v>9.0909090909090912E-2</v>
      </c>
    </row>
    <row r="1356" spans="1:25" x14ac:dyDescent="0.3">
      <c r="A1356" s="1">
        <v>1355</v>
      </c>
      <c r="B1356" t="s">
        <v>6824</v>
      </c>
      <c r="C1356" s="7">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4" t="str">
        <f>VLOOKUP(OrdersTable[[#This Row],[Region]],PeopleTable[#All],2,FALSE)</f>
        <v>Anna Andreadi</v>
      </c>
      <c r="W1356" s="4" t="str">
        <f>IFERROR(VLOOKUP(OrdersTable[[#This Row],[Order ID]],ReturnsTable[#All],2,FALSE),"No")</f>
        <v>No</v>
      </c>
      <c r="X1356" s="4">
        <f>1/COUNTIF(OrdersTable[Order ID],OrdersTable[[#This Row],[Order ID]])</f>
        <v>0.33333333333333331</v>
      </c>
      <c r="Y1356" s="4">
        <f>1/COUNTIF(OrdersTable[Customer ID],OrdersTable[[#This Row],[Customer ID]])</f>
        <v>9.0909090909090912E-2</v>
      </c>
    </row>
    <row r="1357" spans="1:25" x14ac:dyDescent="0.3">
      <c r="A1357" s="1">
        <v>1356</v>
      </c>
      <c r="B1357" t="s">
        <v>6825</v>
      </c>
      <c r="C1357" s="7">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4" t="str">
        <f>VLOOKUP(OrdersTable[[#This Row],[Region]],PeopleTable[#All],2,FALSE)</f>
        <v>Kelly Williams</v>
      </c>
      <c r="W1357" s="4" t="str">
        <f>IFERROR(VLOOKUP(OrdersTable[[#This Row],[Order ID]],ReturnsTable[#All],2,FALSE),"No")</f>
        <v>No</v>
      </c>
      <c r="X1357" s="4">
        <f>1/COUNTIF(OrdersTable[Order ID],OrdersTable[[#This Row],[Order ID]])</f>
        <v>0.5</v>
      </c>
      <c r="Y1357" s="4">
        <f>1/COUNTIF(OrdersTable[Customer ID],OrdersTable[[#This Row],[Customer ID]])</f>
        <v>5.5555555555555552E-2</v>
      </c>
    </row>
    <row r="1358" spans="1:25" x14ac:dyDescent="0.3">
      <c r="A1358" s="1">
        <v>1357</v>
      </c>
      <c r="B1358" t="s">
        <v>6825</v>
      </c>
      <c r="C1358" s="7">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4" t="str">
        <f>VLOOKUP(OrdersTable[[#This Row],[Region]],PeopleTable[#All],2,FALSE)</f>
        <v>Kelly Williams</v>
      </c>
      <c r="W1358" s="4" t="str">
        <f>IFERROR(VLOOKUP(OrdersTable[[#This Row],[Order ID]],ReturnsTable[#All],2,FALSE),"No")</f>
        <v>No</v>
      </c>
      <c r="X1358" s="4">
        <f>1/COUNTIF(OrdersTable[Order ID],OrdersTable[[#This Row],[Order ID]])</f>
        <v>0.5</v>
      </c>
      <c r="Y1358" s="4">
        <f>1/COUNTIF(OrdersTable[Customer ID],OrdersTable[[#This Row],[Customer ID]])</f>
        <v>5.5555555555555552E-2</v>
      </c>
    </row>
    <row r="1359" spans="1:25" x14ac:dyDescent="0.3">
      <c r="A1359" s="1">
        <v>1358</v>
      </c>
      <c r="B1359" t="s">
        <v>6826</v>
      </c>
      <c r="C1359" s="7">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4" t="str">
        <f>VLOOKUP(OrdersTable[[#This Row],[Region]],PeopleTable[#All],2,FALSE)</f>
        <v>Cassandra Brandow</v>
      </c>
      <c r="W1359" s="4" t="str">
        <f>IFERROR(VLOOKUP(OrdersTable[[#This Row],[Order ID]],ReturnsTable[#All],2,FALSE),"No")</f>
        <v>No</v>
      </c>
      <c r="X1359" s="4">
        <f>1/COUNTIF(OrdersTable[Order ID],OrdersTable[[#This Row],[Order ID]])</f>
        <v>1</v>
      </c>
      <c r="Y1359" s="4">
        <f>1/COUNTIF(OrdersTable[Customer ID],OrdersTable[[#This Row],[Customer ID]])</f>
        <v>5.5555555555555552E-2</v>
      </c>
    </row>
    <row r="1360" spans="1:25" x14ac:dyDescent="0.3">
      <c r="A1360" s="1">
        <v>1359</v>
      </c>
      <c r="B1360" t="s">
        <v>6827</v>
      </c>
      <c r="C1360" s="7">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4" t="str">
        <f>VLOOKUP(OrdersTable[[#This Row],[Region]],PeopleTable[#All],2,FALSE)</f>
        <v>Kelly Williams</v>
      </c>
      <c r="W1360" s="4" t="str">
        <f>IFERROR(VLOOKUP(OrdersTable[[#This Row],[Order ID]],ReturnsTable[#All],2,FALSE),"No")</f>
        <v>No</v>
      </c>
      <c r="X1360" s="4">
        <f>1/COUNTIF(OrdersTable[Order ID],OrdersTable[[#This Row],[Order ID]])</f>
        <v>1</v>
      </c>
      <c r="Y1360" s="4">
        <f>1/COUNTIF(OrdersTable[Customer ID],OrdersTable[[#This Row],[Customer ID]])</f>
        <v>0.33333333333333331</v>
      </c>
    </row>
    <row r="1361" spans="1:25" x14ac:dyDescent="0.3">
      <c r="A1361" s="1">
        <v>1360</v>
      </c>
      <c r="B1361" t="s">
        <v>6828</v>
      </c>
      <c r="C1361" s="7">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4" t="str">
        <f>VLOOKUP(OrdersTable[[#This Row],[Region]],PeopleTable[#All],2,FALSE)</f>
        <v>Anna Andreadi</v>
      </c>
      <c r="W1361" s="4" t="str">
        <f>IFERROR(VLOOKUP(OrdersTable[[#This Row],[Order ID]],ReturnsTable[#All],2,FALSE),"No")</f>
        <v>No</v>
      </c>
      <c r="X1361" s="4">
        <f>1/COUNTIF(OrdersTable[Order ID],OrdersTable[[#This Row],[Order ID]])</f>
        <v>1</v>
      </c>
      <c r="Y1361" s="4">
        <f>1/COUNTIF(OrdersTable[Customer ID],OrdersTable[[#This Row],[Customer ID]])</f>
        <v>7.1428571428571425E-2</v>
      </c>
    </row>
    <row r="1362" spans="1:25" x14ac:dyDescent="0.3">
      <c r="A1362" s="1">
        <v>1361</v>
      </c>
      <c r="B1362" t="s">
        <v>6829</v>
      </c>
      <c r="C1362" s="7">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4" t="str">
        <f>VLOOKUP(OrdersTable[[#This Row],[Region]],PeopleTable[#All],2,FALSE)</f>
        <v>Chuck Magee</v>
      </c>
      <c r="W1362" s="4" t="str">
        <f>IFERROR(VLOOKUP(OrdersTable[[#This Row],[Order ID]],ReturnsTable[#All],2,FALSE),"No")</f>
        <v>No</v>
      </c>
      <c r="X1362" s="4">
        <f>1/COUNTIF(OrdersTable[Order ID],OrdersTable[[#This Row],[Order ID]])</f>
        <v>0.33333333333333331</v>
      </c>
      <c r="Y1362" s="4">
        <f>1/COUNTIF(OrdersTable[Customer ID],OrdersTable[[#This Row],[Customer ID]])</f>
        <v>0.05</v>
      </c>
    </row>
    <row r="1363" spans="1:25" x14ac:dyDescent="0.3">
      <c r="A1363" s="1">
        <v>1362</v>
      </c>
      <c r="B1363" t="s">
        <v>6829</v>
      </c>
      <c r="C1363" s="7">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4" t="str">
        <f>VLOOKUP(OrdersTable[[#This Row],[Region]],PeopleTable[#All],2,FALSE)</f>
        <v>Chuck Magee</v>
      </c>
      <c r="W1363" s="4" t="str">
        <f>IFERROR(VLOOKUP(OrdersTable[[#This Row],[Order ID]],ReturnsTable[#All],2,FALSE),"No")</f>
        <v>No</v>
      </c>
      <c r="X1363" s="4">
        <f>1/COUNTIF(OrdersTable[Order ID],OrdersTable[[#This Row],[Order ID]])</f>
        <v>0.33333333333333331</v>
      </c>
      <c r="Y1363" s="4">
        <f>1/COUNTIF(OrdersTable[Customer ID],OrdersTable[[#This Row],[Customer ID]])</f>
        <v>0.05</v>
      </c>
    </row>
    <row r="1364" spans="1:25" x14ac:dyDescent="0.3">
      <c r="A1364" s="1">
        <v>1363</v>
      </c>
      <c r="B1364" t="s">
        <v>6829</v>
      </c>
      <c r="C1364" s="7">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4" t="str">
        <f>VLOOKUP(OrdersTable[[#This Row],[Region]],PeopleTable[#All],2,FALSE)</f>
        <v>Chuck Magee</v>
      </c>
      <c r="W1364" s="4" t="str">
        <f>IFERROR(VLOOKUP(OrdersTable[[#This Row],[Order ID]],ReturnsTable[#All],2,FALSE),"No")</f>
        <v>No</v>
      </c>
      <c r="X1364" s="4">
        <f>1/COUNTIF(OrdersTable[Order ID],OrdersTable[[#This Row],[Order ID]])</f>
        <v>0.33333333333333331</v>
      </c>
      <c r="Y1364" s="4">
        <f>1/COUNTIF(OrdersTable[Customer ID],OrdersTable[[#This Row],[Customer ID]])</f>
        <v>0.05</v>
      </c>
    </row>
    <row r="1365" spans="1:25" x14ac:dyDescent="0.3">
      <c r="A1365" s="1">
        <v>1364</v>
      </c>
      <c r="B1365" t="s">
        <v>6830</v>
      </c>
      <c r="C1365" s="7">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4" t="str">
        <f>VLOOKUP(OrdersTable[[#This Row],[Region]],PeopleTable[#All],2,FALSE)</f>
        <v>Anna Andreadi</v>
      </c>
      <c r="W1365" s="4" t="str">
        <f>IFERROR(VLOOKUP(OrdersTable[[#This Row],[Order ID]],ReturnsTable[#All],2,FALSE),"No")</f>
        <v>No</v>
      </c>
      <c r="X1365" s="4">
        <f>1/COUNTIF(OrdersTable[Order ID],OrdersTable[[#This Row],[Order ID]])</f>
        <v>0.2</v>
      </c>
      <c r="Y1365" s="4">
        <f>1/COUNTIF(OrdersTable[Customer ID],OrdersTable[[#This Row],[Customer ID]])</f>
        <v>0.125</v>
      </c>
    </row>
    <row r="1366" spans="1:25" x14ac:dyDescent="0.3">
      <c r="A1366" s="1">
        <v>1365</v>
      </c>
      <c r="B1366" t="s">
        <v>6830</v>
      </c>
      <c r="C1366" s="7">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4" t="str">
        <f>VLOOKUP(OrdersTable[[#This Row],[Region]],PeopleTable[#All],2,FALSE)</f>
        <v>Anna Andreadi</v>
      </c>
      <c r="W1366" s="4" t="str">
        <f>IFERROR(VLOOKUP(OrdersTable[[#This Row],[Order ID]],ReturnsTable[#All],2,FALSE),"No")</f>
        <v>No</v>
      </c>
      <c r="X1366" s="4">
        <f>1/COUNTIF(OrdersTable[Order ID],OrdersTable[[#This Row],[Order ID]])</f>
        <v>0.2</v>
      </c>
      <c r="Y1366" s="4">
        <f>1/COUNTIF(OrdersTable[Customer ID],OrdersTable[[#This Row],[Customer ID]])</f>
        <v>0.125</v>
      </c>
    </row>
    <row r="1367" spans="1:25" x14ac:dyDescent="0.3">
      <c r="A1367" s="1">
        <v>1366</v>
      </c>
      <c r="B1367" t="s">
        <v>6830</v>
      </c>
      <c r="C1367" s="7">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4" t="str">
        <f>VLOOKUP(OrdersTable[[#This Row],[Region]],PeopleTable[#All],2,FALSE)</f>
        <v>Anna Andreadi</v>
      </c>
      <c r="W1367" s="4" t="str">
        <f>IFERROR(VLOOKUP(OrdersTable[[#This Row],[Order ID]],ReturnsTable[#All],2,FALSE),"No")</f>
        <v>No</v>
      </c>
      <c r="X1367" s="4">
        <f>1/COUNTIF(OrdersTable[Order ID],OrdersTable[[#This Row],[Order ID]])</f>
        <v>0.2</v>
      </c>
      <c r="Y1367" s="4">
        <f>1/COUNTIF(OrdersTable[Customer ID],OrdersTable[[#This Row],[Customer ID]])</f>
        <v>0.125</v>
      </c>
    </row>
    <row r="1368" spans="1:25" x14ac:dyDescent="0.3">
      <c r="A1368" s="1">
        <v>1367</v>
      </c>
      <c r="B1368" t="s">
        <v>6830</v>
      </c>
      <c r="C1368" s="7">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4" t="str">
        <f>VLOOKUP(OrdersTable[[#This Row],[Region]],PeopleTable[#All],2,FALSE)</f>
        <v>Anna Andreadi</v>
      </c>
      <c r="W1368" s="4" t="str">
        <f>IFERROR(VLOOKUP(OrdersTable[[#This Row],[Order ID]],ReturnsTable[#All],2,FALSE),"No")</f>
        <v>No</v>
      </c>
      <c r="X1368" s="4">
        <f>1/COUNTIF(OrdersTable[Order ID],OrdersTable[[#This Row],[Order ID]])</f>
        <v>0.2</v>
      </c>
      <c r="Y1368" s="4">
        <f>1/COUNTIF(OrdersTable[Customer ID],OrdersTable[[#This Row],[Customer ID]])</f>
        <v>0.125</v>
      </c>
    </row>
    <row r="1369" spans="1:25" x14ac:dyDescent="0.3">
      <c r="A1369" s="1">
        <v>1368</v>
      </c>
      <c r="B1369" t="s">
        <v>6830</v>
      </c>
      <c r="C1369" s="7">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4" t="str">
        <f>VLOOKUP(OrdersTable[[#This Row],[Region]],PeopleTable[#All],2,FALSE)</f>
        <v>Anna Andreadi</v>
      </c>
      <c r="W1369" s="4" t="str">
        <f>IFERROR(VLOOKUP(OrdersTable[[#This Row],[Order ID]],ReturnsTable[#All],2,FALSE),"No")</f>
        <v>No</v>
      </c>
      <c r="X1369" s="4">
        <f>1/COUNTIF(OrdersTable[Order ID],OrdersTable[[#This Row],[Order ID]])</f>
        <v>0.2</v>
      </c>
      <c r="Y1369" s="4">
        <f>1/COUNTIF(OrdersTable[Customer ID],OrdersTable[[#This Row],[Customer ID]])</f>
        <v>0.125</v>
      </c>
    </row>
    <row r="1370" spans="1:25" x14ac:dyDescent="0.3">
      <c r="A1370" s="1">
        <v>1369</v>
      </c>
      <c r="B1370" t="s">
        <v>6831</v>
      </c>
      <c r="C1370" s="7">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4" t="str">
        <f>VLOOKUP(OrdersTable[[#This Row],[Region]],PeopleTable[#All],2,FALSE)</f>
        <v>Anna Andreadi</v>
      </c>
      <c r="W1370" s="4" t="str">
        <f>IFERROR(VLOOKUP(OrdersTable[[#This Row],[Order ID]],ReturnsTable[#All],2,FALSE),"No")</f>
        <v>No</v>
      </c>
      <c r="X1370" s="4">
        <f>1/COUNTIF(OrdersTable[Order ID],OrdersTable[[#This Row],[Order ID]])</f>
        <v>1</v>
      </c>
      <c r="Y1370" s="4">
        <f>1/COUNTIF(OrdersTable[Customer ID],OrdersTable[[#This Row],[Customer ID]])</f>
        <v>0.05</v>
      </c>
    </row>
    <row r="1371" spans="1:25" x14ac:dyDescent="0.3">
      <c r="A1371" s="1">
        <v>1370</v>
      </c>
      <c r="B1371" t="s">
        <v>6832</v>
      </c>
      <c r="C1371" s="7">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4" t="str">
        <f>VLOOKUP(OrdersTable[[#This Row],[Region]],PeopleTable[#All],2,FALSE)</f>
        <v>Anna Andreadi</v>
      </c>
      <c r="W1371" s="4" t="str">
        <f>IFERROR(VLOOKUP(OrdersTable[[#This Row],[Order ID]],ReturnsTable[#All],2,FALSE),"No")</f>
        <v>No</v>
      </c>
      <c r="X1371" s="4">
        <f>1/COUNTIF(OrdersTable[Order ID],OrdersTable[[#This Row],[Order ID]])</f>
        <v>0.5</v>
      </c>
      <c r="Y1371" s="4">
        <f>1/COUNTIF(OrdersTable[Customer ID],OrdersTable[[#This Row],[Customer ID]])</f>
        <v>0.33333333333333331</v>
      </c>
    </row>
    <row r="1372" spans="1:25" x14ac:dyDescent="0.3">
      <c r="A1372" s="1">
        <v>1371</v>
      </c>
      <c r="B1372" t="s">
        <v>6832</v>
      </c>
      <c r="C1372" s="7">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4" t="str">
        <f>VLOOKUP(OrdersTable[[#This Row],[Region]],PeopleTable[#All],2,FALSE)</f>
        <v>Anna Andreadi</v>
      </c>
      <c r="W1372" s="4" t="str">
        <f>IFERROR(VLOOKUP(OrdersTable[[#This Row],[Order ID]],ReturnsTable[#All],2,FALSE),"No")</f>
        <v>No</v>
      </c>
      <c r="X1372" s="4">
        <f>1/COUNTIF(OrdersTable[Order ID],OrdersTable[[#This Row],[Order ID]])</f>
        <v>0.5</v>
      </c>
      <c r="Y1372" s="4">
        <f>1/COUNTIF(OrdersTable[Customer ID],OrdersTable[[#This Row],[Customer ID]])</f>
        <v>0.33333333333333331</v>
      </c>
    </row>
    <row r="1373" spans="1:25" x14ac:dyDescent="0.3">
      <c r="A1373" s="1">
        <v>1372</v>
      </c>
      <c r="B1373" t="s">
        <v>6833</v>
      </c>
      <c r="C1373" s="7">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4" t="str">
        <f>VLOOKUP(OrdersTable[[#This Row],[Region]],PeopleTable[#All],2,FALSE)</f>
        <v>Chuck Magee</v>
      </c>
      <c r="W1373" s="4" t="str">
        <f>IFERROR(VLOOKUP(OrdersTable[[#This Row],[Order ID]],ReturnsTable[#All],2,FALSE),"No")</f>
        <v>No</v>
      </c>
      <c r="X1373" s="4">
        <f>1/COUNTIF(OrdersTable[Order ID],OrdersTable[[#This Row],[Order ID]])</f>
        <v>1</v>
      </c>
      <c r="Y1373" s="4">
        <f>1/COUNTIF(OrdersTable[Customer ID],OrdersTable[[#This Row],[Customer ID]])</f>
        <v>7.6923076923076927E-2</v>
      </c>
    </row>
    <row r="1374" spans="1:25" x14ac:dyDescent="0.3">
      <c r="A1374" s="1">
        <v>1373</v>
      </c>
      <c r="B1374" t="s">
        <v>6834</v>
      </c>
      <c r="C1374" s="7">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4" t="str">
        <f>VLOOKUP(OrdersTable[[#This Row],[Region]],PeopleTable[#All],2,FALSE)</f>
        <v>Anna Andreadi</v>
      </c>
      <c r="W1374" s="4" t="str">
        <f>IFERROR(VLOOKUP(OrdersTable[[#This Row],[Order ID]],ReturnsTable[#All],2,FALSE),"No")</f>
        <v>No</v>
      </c>
      <c r="X1374" s="4">
        <f>1/COUNTIF(OrdersTable[Order ID],OrdersTable[[#This Row],[Order ID]])</f>
        <v>0.5</v>
      </c>
      <c r="Y1374" s="4">
        <f>1/COUNTIF(OrdersTable[Customer ID],OrdersTable[[#This Row],[Customer ID]])</f>
        <v>3.5714285714285712E-2</v>
      </c>
    </row>
    <row r="1375" spans="1:25" x14ac:dyDescent="0.3">
      <c r="A1375" s="1">
        <v>1374</v>
      </c>
      <c r="B1375" t="s">
        <v>6834</v>
      </c>
      <c r="C1375" s="7">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4" t="str">
        <f>VLOOKUP(OrdersTable[[#This Row],[Region]],PeopleTable[#All],2,FALSE)</f>
        <v>Anna Andreadi</v>
      </c>
      <c r="W1375" s="4" t="str">
        <f>IFERROR(VLOOKUP(OrdersTable[[#This Row],[Order ID]],ReturnsTable[#All],2,FALSE),"No")</f>
        <v>No</v>
      </c>
      <c r="X1375" s="4">
        <f>1/COUNTIF(OrdersTable[Order ID],OrdersTable[[#This Row],[Order ID]])</f>
        <v>0.5</v>
      </c>
      <c r="Y1375" s="4">
        <f>1/COUNTIF(OrdersTable[Customer ID],OrdersTable[[#This Row],[Customer ID]])</f>
        <v>3.5714285714285712E-2</v>
      </c>
    </row>
    <row r="1376" spans="1:25" x14ac:dyDescent="0.3">
      <c r="A1376" s="1">
        <v>1375</v>
      </c>
      <c r="B1376" t="s">
        <v>6835</v>
      </c>
      <c r="C1376" s="7">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4" t="str">
        <f>VLOOKUP(OrdersTable[[#This Row],[Region]],PeopleTable[#All],2,FALSE)</f>
        <v>Anna Andreadi</v>
      </c>
      <c r="W1376" s="4" t="str">
        <f>IFERROR(VLOOKUP(OrdersTable[[#This Row],[Order ID]],ReturnsTable[#All],2,FALSE),"No")</f>
        <v>No</v>
      </c>
      <c r="X1376" s="4">
        <f>1/COUNTIF(OrdersTable[Order ID],OrdersTable[[#This Row],[Order ID]])</f>
        <v>1</v>
      </c>
      <c r="Y1376" s="4">
        <f>1/COUNTIF(OrdersTable[Customer ID],OrdersTable[[#This Row],[Customer ID]])</f>
        <v>5.8823529411764705E-2</v>
      </c>
    </row>
    <row r="1377" spans="1:25" x14ac:dyDescent="0.3">
      <c r="A1377" s="1">
        <v>1376</v>
      </c>
      <c r="B1377" t="s">
        <v>5951</v>
      </c>
      <c r="C1377" s="7">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4" t="str">
        <f>VLOOKUP(OrdersTable[[#This Row],[Region]],PeopleTable[#All],2,FALSE)</f>
        <v>Anna Andreadi</v>
      </c>
      <c r="W1377" s="4" t="str">
        <f>IFERROR(VLOOKUP(OrdersTable[[#This Row],[Order ID]],ReturnsTable[#All],2,FALSE),"No")</f>
        <v>Yes</v>
      </c>
      <c r="X1377" s="4">
        <f>1/COUNTIF(OrdersTable[Order ID],OrdersTable[[#This Row],[Order ID]])</f>
        <v>0.16666666666666666</v>
      </c>
      <c r="Y1377" s="4">
        <f>1/COUNTIF(OrdersTable[Customer ID],OrdersTable[[#This Row],[Customer ID]])</f>
        <v>6.25E-2</v>
      </c>
    </row>
    <row r="1378" spans="1:25" x14ac:dyDescent="0.3">
      <c r="A1378" s="1">
        <v>1377</v>
      </c>
      <c r="B1378" t="s">
        <v>5951</v>
      </c>
      <c r="C1378" s="7">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4" t="str">
        <f>VLOOKUP(OrdersTable[[#This Row],[Region]],PeopleTable[#All],2,FALSE)</f>
        <v>Anna Andreadi</v>
      </c>
      <c r="W1378" s="4" t="str">
        <f>IFERROR(VLOOKUP(OrdersTable[[#This Row],[Order ID]],ReturnsTable[#All],2,FALSE),"No")</f>
        <v>Yes</v>
      </c>
      <c r="X1378" s="4">
        <f>1/COUNTIF(OrdersTable[Order ID],OrdersTable[[#This Row],[Order ID]])</f>
        <v>0.16666666666666666</v>
      </c>
      <c r="Y1378" s="4">
        <f>1/COUNTIF(OrdersTable[Customer ID],OrdersTable[[#This Row],[Customer ID]])</f>
        <v>6.25E-2</v>
      </c>
    </row>
    <row r="1379" spans="1:25" x14ac:dyDescent="0.3">
      <c r="A1379" s="1">
        <v>1378</v>
      </c>
      <c r="B1379" t="s">
        <v>5951</v>
      </c>
      <c r="C1379" s="7">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4" t="str">
        <f>VLOOKUP(OrdersTable[[#This Row],[Region]],PeopleTable[#All],2,FALSE)</f>
        <v>Anna Andreadi</v>
      </c>
      <c r="W1379" s="4" t="str">
        <f>IFERROR(VLOOKUP(OrdersTable[[#This Row],[Order ID]],ReturnsTable[#All],2,FALSE),"No")</f>
        <v>Yes</v>
      </c>
      <c r="X1379" s="4">
        <f>1/COUNTIF(OrdersTable[Order ID],OrdersTable[[#This Row],[Order ID]])</f>
        <v>0.16666666666666666</v>
      </c>
      <c r="Y1379" s="4">
        <f>1/COUNTIF(OrdersTable[Customer ID],OrdersTable[[#This Row],[Customer ID]])</f>
        <v>6.25E-2</v>
      </c>
    </row>
    <row r="1380" spans="1:25" x14ac:dyDescent="0.3">
      <c r="A1380" s="1">
        <v>1379</v>
      </c>
      <c r="B1380" t="s">
        <v>5951</v>
      </c>
      <c r="C1380" s="7">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4" t="str">
        <f>VLOOKUP(OrdersTable[[#This Row],[Region]],PeopleTable[#All],2,FALSE)</f>
        <v>Anna Andreadi</v>
      </c>
      <c r="W1380" s="4" t="str">
        <f>IFERROR(VLOOKUP(OrdersTable[[#This Row],[Order ID]],ReturnsTable[#All],2,FALSE),"No")</f>
        <v>Yes</v>
      </c>
      <c r="X1380" s="4">
        <f>1/COUNTIF(OrdersTable[Order ID],OrdersTable[[#This Row],[Order ID]])</f>
        <v>0.16666666666666666</v>
      </c>
      <c r="Y1380" s="4">
        <f>1/COUNTIF(OrdersTable[Customer ID],OrdersTable[[#This Row],[Customer ID]])</f>
        <v>6.25E-2</v>
      </c>
    </row>
    <row r="1381" spans="1:25" x14ac:dyDescent="0.3">
      <c r="A1381" s="1">
        <v>1380</v>
      </c>
      <c r="B1381" t="s">
        <v>5951</v>
      </c>
      <c r="C1381" s="7">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4" t="str">
        <f>VLOOKUP(OrdersTable[[#This Row],[Region]],PeopleTable[#All],2,FALSE)</f>
        <v>Anna Andreadi</v>
      </c>
      <c r="W1381" s="4" t="str">
        <f>IFERROR(VLOOKUP(OrdersTable[[#This Row],[Order ID]],ReturnsTable[#All],2,FALSE),"No")</f>
        <v>Yes</v>
      </c>
      <c r="X1381" s="4">
        <f>1/COUNTIF(OrdersTable[Order ID],OrdersTable[[#This Row],[Order ID]])</f>
        <v>0.16666666666666666</v>
      </c>
      <c r="Y1381" s="4">
        <f>1/COUNTIF(OrdersTable[Customer ID],OrdersTable[[#This Row],[Customer ID]])</f>
        <v>6.25E-2</v>
      </c>
    </row>
    <row r="1382" spans="1:25" x14ac:dyDescent="0.3">
      <c r="A1382" s="1">
        <v>1381</v>
      </c>
      <c r="B1382" t="s">
        <v>5951</v>
      </c>
      <c r="C1382" s="7">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4" t="str">
        <f>VLOOKUP(OrdersTable[[#This Row],[Region]],PeopleTable[#All],2,FALSE)</f>
        <v>Anna Andreadi</v>
      </c>
      <c r="W1382" s="4" t="str">
        <f>IFERROR(VLOOKUP(OrdersTable[[#This Row],[Order ID]],ReturnsTable[#All],2,FALSE),"No")</f>
        <v>Yes</v>
      </c>
      <c r="X1382" s="4">
        <f>1/COUNTIF(OrdersTable[Order ID],OrdersTable[[#This Row],[Order ID]])</f>
        <v>0.16666666666666666</v>
      </c>
      <c r="Y1382" s="4">
        <f>1/COUNTIF(OrdersTable[Customer ID],OrdersTable[[#This Row],[Customer ID]])</f>
        <v>6.25E-2</v>
      </c>
    </row>
    <row r="1383" spans="1:25" x14ac:dyDescent="0.3">
      <c r="A1383" s="1">
        <v>1382</v>
      </c>
      <c r="B1383" t="s">
        <v>6836</v>
      </c>
      <c r="C1383" s="7">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4" t="str">
        <f>VLOOKUP(OrdersTable[[#This Row],[Region]],PeopleTable[#All],2,FALSE)</f>
        <v>Kelly Williams</v>
      </c>
      <c r="W1383" s="4" t="str">
        <f>IFERROR(VLOOKUP(OrdersTable[[#This Row],[Order ID]],ReturnsTable[#All],2,FALSE),"No")</f>
        <v>No</v>
      </c>
      <c r="X1383" s="4">
        <f>1/COUNTIF(OrdersTable[Order ID],OrdersTable[[#This Row],[Order ID]])</f>
        <v>1</v>
      </c>
      <c r="Y1383" s="4">
        <f>1/COUNTIF(OrdersTable[Customer ID],OrdersTable[[#This Row],[Customer ID]])</f>
        <v>5.8823529411764705E-2</v>
      </c>
    </row>
    <row r="1384" spans="1:25" x14ac:dyDescent="0.3">
      <c r="A1384" s="1">
        <v>1383</v>
      </c>
      <c r="B1384" t="s">
        <v>6837</v>
      </c>
      <c r="C1384" s="7">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4" t="str">
        <f>VLOOKUP(OrdersTable[[#This Row],[Region]],PeopleTable[#All],2,FALSE)</f>
        <v>Cassandra Brandow</v>
      </c>
      <c r="W1384" s="4" t="str">
        <f>IFERROR(VLOOKUP(OrdersTable[[#This Row],[Order ID]],ReturnsTable[#All],2,FALSE),"No")</f>
        <v>No</v>
      </c>
      <c r="X1384" s="4">
        <f>1/COUNTIF(OrdersTable[Order ID],OrdersTable[[#This Row],[Order ID]])</f>
        <v>9.0909090909090912E-2</v>
      </c>
      <c r="Y1384" s="4">
        <f>1/COUNTIF(OrdersTable[Customer ID],OrdersTable[[#This Row],[Customer ID]])</f>
        <v>2.9411764705882353E-2</v>
      </c>
    </row>
    <row r="1385" spans="1:25" x14ac:dyDescent="0.3">
      <c r="A1385" s="1">
        <v>1384</v>
      </c>
      <c r="B1385" t="s">
        <v>6837</v>
      </c>
      <c r="C1385" s="7">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4" t="str">
        <f>VLOOKUP(OrdersTable[[#This Row],[Region]],PeopleTable[#All],2,FALSE)</f>
        <v>Cassandra Brandow</v>
      </c>
      <c r="W1385" s="4" t="str">
        <f>IFERROR(VLOOKUP(OrdersTable[[#This Row],[Order ID]],ReturnsTable[#All],2,FALSE),"No")</f>
        <v>No</v>
      </c>
      <c r="X1385" s="4">
        <f>1/COUNTIF(OrdersTable[Order ID],OrdersTable[[#This Row],[Order ID]])</f>
        <v>9.0909090909090912E-2</v>
      </c>
      <c r="Y1385" s="4">
        <f>1/COUNTIF(OrdersTable[Customer ID],OrdersTable[[#This Row],[Customer ID]])</f>
        <v>2.9411764705882353E-2</v>
      </c>
    </row>
    <row r="1386" spans="1:25" x14ac:dyDescent="0.3">
      <c r="A1386" s="1">
        <v>1385</v>
      </c>
      <c r="B1386" t="s">
        <v>6837</v>
      </c>
      <c r="C1386" s="7">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4" t="str">
        <f>VLOOKUP(OrdersTable[[#This Row],[Region]],PeopleTable[#All],2,FALSE)</f>
        <v>Cassandra Brandow</v>
      </c>
      <c r="W1386" s="4" t="str">
        <f>IFERROR(VLOOKUP(OrdersTable[[#This Row],[Order ID]],ReturnsTable[#All],2,FALSE),"No")</f>
        <v>No</v>
      </c>
      <c r="X1386" s="4">
        <f>1/COUNTIF(OrdersTable[Order ID],OrdersTable[[#This Row],[Order ID]])</f>
        <v>9.0909090909090912E-2</v>
      </c>
      <c r="Y1386" s="4">
        <f>1/COUNTIF(OrdersTable[Customer ID],OrdersTable[[#This Row],[Customer ID]])</f>
        <v>2.9411764705882353E-2</v>
      </c>
    </row>
    <row r="1387" spans="1:25" x14ac:dyDescent="0.3">
      <c r="A1387" s="1">
        <v>1386</v>
      </c>
      <c r="B1387" t="s">
        <v>6837</v>
      </c>
      <c r="C1387" s="7">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4" t="str">
        <f>VLOOKUP(OrdersTable[[#This Row],[Region]],PeopleTable[#All],2,FALSE)</f>
        <v>Cassandra Brandow</v>
      </c>
      <c r="W1387" s="4" t="str">
        <f>IFERROR(VLOOKUP(OrdersTable[[#This Row],[Order ID]],ReturnsTable[#All],2,FALSE),"No")</f>
        <v>No</v>
      </c>
      <c r="X1387" s="4">
        <f>1/COUNTIF(OrdersTable[Order ID],OrdersTable[[#This Row],[Order ID]])</f>
        <v>9.0909090909090912E-2</v>
      </c>
      <c r="Y1387" s="4">
        <f>1/COUNTIF(OrdersTable[Customer ID],OrdersTable[[#This Row],[Customer ID]])</f>
        <v>2.9411764705882353E-2</v>
      </c>
    </row>
    <row r="1388" spans="1:25" x14ac:dyDescent="0.3">
      <c r="A1388" s="1">
        <v>1387</v>
      </c>
      <c r="B1388" t="s">
        <v>6837</v>
      </c>
      <c r="C1388" s="7">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4" t="str">
        <f>VLOOKUP(OrdersTable[[#This Row],[Region]],PeopleTable[#All],2,FALSE)</f>
        <v>Cassandra Brandow</v>
      </c>
      <c r="W1388" s="4" t="str">
        <f>IFERROR(VLOOKUP(OrdersTable[[#This Row],[Order ID]],ReturnsTable[#All],2,FALSE),"No")</f>
        <v>No</v>
      </c>
      <c r="X1388" s="4">
        <f>1/COUNTIF(OrdersTable[Order ID],OrdersTable[[#This Row],[Order ID]])</f>
        <v>9.0909090909090912E-2</v>
      </c>
      <c r="Y1388" s="4">
        <f>1/COUNTIF(OrdersTable[Customer ID],OrdersTable[[#This Row],[Customer ID]])</f>
        <v>2.9411764705882353E-2</v>
      </c>
    </row>
    <row r="1389" spans="1:25" x14ac:dyDescent="0.3">
      <c r="A1389" s="1">
        <v>1388</v>
      </c>
      <c r="B1389" t="s">
        <v>6837</v>
      </c>
      <c r="C1389" s="7">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4" t="str">
        <f>VLOOKUP(OrdersTable[[#This Row],[Region]],PeopleTable[#All],2,FALSE)</f>
        <v>Cassandra Brandow</v>
      </c>
      <c r="W1389" s="4" t="str">
        <f>IFERROR(VLOOKUP(OrdersTable[[#This Row],[Order ID]],ReturnsTable[#All],2,FALSE),"No")</f>
        <v>No</v>
      </c>
      <c r="X1389" s="4">
        <f>1/COUNTIF(OrdersTable[Order ID],OrdersTable[[#This Row],[Order ID]])</f>
        <v>9.0909090909090912E-2</v>
      </c>
      <c r="Y1389" s="4">
        <f>1/COUNTIF(OrdersTable[Customer ID],OrdersTable[[#This Row],[Customer ID]])</f>
        <v>2.9411764705882353E-2</v>
      </c>
    </row>
    <row r="1390" spans="1:25" x14ac:dyDescent="0.3">
      <c r="A1390" s="1">
        <v>1389</v>
      </c>
      <c r="B1390" t="s">
        <v>6837</v>
      </c>
      <c r="C1390" s="7">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4" t="str">
        <f>VLOOKUP(OrdersTable[[#This Row],[Region]],PeopleTable[#All],2,FALSE)</f>
        <v>Cassandra Brandow</v>
      </c>
      <c r="W1390" s="4" t="str">
        <f>IFERROR(VLOOKUP(OrdersTable[[#This Row],[Order ID]],ReturnsTable[#All],2,FALSE),"No")</f>
        <v>No</v>
      </c>
      <c r="X1390" s="4">
        <f>1/COUNTIF(OrdersTable[Order ID],OrdersTable[[#This Row],[Order ID]])</f>
        <v>9.0909090909090912E-2</v>
      </c>
      <c r="Y1390" s="4">
        <f>1/COUNTIF(OrdersTable[Customer ID],OrdersTable[[#This Row],[Customer ID]])</f>
        <v>2.9411764705882353E-2</v>
      </c>
    </row>
    <row r="1391" spans="1:25" x14ac:dyDescent="0.3">
      <c r="A1391" s="1">
        <v>1390</v>
      </c>
      <c r="B1391" t="s">
        <v>6837</v>
      </c>
      <c r="C1391" s="7">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4" t="str">
        <f>VLOOKUP(OrdersTable[[#This Row],[Region]],PeopleTable[#All],2,FALSE)</f>
        <v>Cassandra Brandow</v>
      </c>
      <c r="W1391" s="4" t="str">
        <f>IFERROR(VLOOKUP(OrdersTable[[#This Row],[Order ID]],ReturnsTable[#All],2,FALSE),"No")</f>
        <v>No</v>
      </c>
      <c r="X1391" s="4">
        <f>1/COUNTIF(OrdersTable[Order ID],OrdersTable[[#This Row],[Order ID]])</f>
        <v>9.0909090909090912E-2</v>
      </c>
      <c r="Y1391" s="4">
        <f>1/COUNTIF(OrdersTable[Customer ID],OrdersTable[[#This Row],[Customer ID]])</f>
        <v>2.9411764705882353E-2</v>
      </c>
    </row>
    <row r="1392" spans="1:25" x14ac:dyDescent="0.3">
      <c r="A1392" s="1">
        <v>1391</v>
      </c>
      <c r="B1392" t="s">
        <v>6837</v>
      </c>
      <c r="C1392" s="7">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4" t="str">
        <f>VLOOKUP(OrdersTable[[#This Row],[Region]],PeopleTable[#All],2,FALSE)</f>
        <v>Cassandra Brandow</v>
      </c>
      <c r="W1392" s="4" t="str">
        <f>IFERROR(VLOOKUP(OrdersTable[[#This Row],[Order ID]],ReturnsTable[#All],2,FALSE),"No")</f>
        <v>No</v>
      </c>
      <c r="X1392" s="4">
        <f>1/COUNTIF(OrdersTable[Order ID],OrdersTable[[#This Row],[Order ID]])</f>
        <v>9.0909090909090912E-2</v>
      </c>
      <c r="Y1392" s="4">
        <f>1/COUNTIF(OrdersTable[Customer ID],OrdersTable[[#This Row],[Customer ID]])</f>
        <v>2.9411764705882353E-2</v>
      </c>
    </row>
    <row r="1393" spans="1:25" x14ac:dyDescent="0.3">
      <c r="A1393" s="1">
        <v>1392</v>
      </c>
      <c r="B1393" t="s">
        <v>6837</v>
      </c>
      <c r="C1393" s="7">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4" t="str">
        <f>VLOOKUP(OrdersTable[[#This Row],[Region]],PeopleTable[#All],2,FALSE)</f>
        <v>Cassandra Brandow</v>
      </c>
      <c r="W1393" s="4" t="str">
        <f>IFERROR(VLOOKUP(OrdersTable[[#This Row],[Order ID]],ReturnsTable[#All],2,FALSE),"No")</f>
        <v>No</v>
      </c>
      <c r="X1393" s="4">
        <f>1/COUNTIF(OrdersTable[Order ID],OrdersTable[[#This Row],[Order ID]])</f>
        <v>9.0909090909090912E-2</v>
      </c>
      <c r="Y1393" s="4">
        <f>1/COUNTIF(OrdersTable[Customer ID],OrdersTable[[#This Row],[Customer ID]])</f>
        <v>2.9411764705882353E-2</v>
      </c>
    </row>
    <row r="1394" spans="1:25" x14ac:dyDescent="0.3">
      <c r="A1394" s="1">
        <v>1393</v>
      </c>
      <c r="B1394" t="s">
        <v>6837</v>
      </c>
      <c r="C1394" s="7">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4" t="str">
        <f>VLOOKUP(OrdersTable[[#This Row],[Region]],PeopleTable[#All],2,FALSE)</f>
        <v>Cassandra Brandow</v>
      </c>
      <c r="W1394" s="4" t="str">
        <f>IFERROR(VLOOKUP(OrdersTable[[#This Row],[Order ID]],ReturnsTable[#All],2,FALSE),"No")</f>
        <v>No</v>
      </c>
      <c r="X1394" s="4">
        <f>1/COUNTIF(OrdersTable[Order ID],OrdersTable[[#This Row],[Order ID]])</f>
        <v>9.0909090909090912E-2</v>
      </c>
      <c r="Y1394" s="4">
        <f>1/COUNTIF(OrdersTable[Customer ID],OrdersTable[[#This Row],[Customer ID]])</f>
        <v>2.9411764705882353E-2</v>
      </c>
    </row>
    <row r="1395" spans="1:25" x14ac:dyDescent="0.3">
      <c r="A1395" s="1">
        <v>1394</v>
      </c>
      <c r="B1395" t="s">
        <v>6838</v>
      </c>
      <c r="C1395" s="7">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4" t="str">
        <f>VLOOKUP(OrdersTable[[#This Row],[Region]],PeopleTable[#All],2,FALSE)</f>
        <v>Cassandra Brandow</v>
      </c>
      <c r="W1395" s="4" t="str">
        <f>IFERROR(VLOOKUP(OrdersTable[[#This Row],[Order ID]],ReturnsTable[#All],2,FALSE),"No")</f>
        <v>No</v>
      </c>
      <c r="X1395" s="4">
        <f>1/COUNTIF(OrdersTable[Order ID],OrdersTable[[#This Row],[Order ID]])</f>
        <v>1</v>
      </c>
      <c r="Y1395" s="4">
        <f>1/COUNTIF(OrdersTable[Customer ID],OrdersTable[[#This Row],[Customer ID]])</f>
        <v>8.3333333333333329E-2</v>
      </c>
    </row>
    <row r="1396" spans="1:25" x14ac:dyDescent="0.3">
      <c r="A1396" s="1">
        <v>1395</v>
      </c>
      <c r="B1396" t="s">
        <v>6839</v>
      </c>
      <c r="C1396" s="7">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4" t="str">
        <f>VLOOKUP(OrdersTable[[#This Row],[Region]],PeopleTable[#All],2,FALSE)</f>
        <v>Kelly Williams</v>
      </c>
      <c r="W1396" s="4" t="str">
        <f>IFERROR(VLOOKUP(OrdersTable[[#This Row],[Order ID]],ReturnsTable[#All],2,FALSE),"No")</f>
        <v>No</v>
      </c>
      <c r="X1396" s="4">
        <f>1/COUNTIF(OrdersTable[Order ID],OrdersTable[[#This Row],[Order ID]])</f>
        <v>0.5</v>
      </c>
      <c r="Y1396" s="4">
        <f>1/COUNTIF(OrdersTable[Customer ID],OrdersTable[[#This Row],[Customer ID]])</f>
        <v>7.1428571428571425E-2</v>
      </c>
    </row>
    <row r="1397" spans="1:25" x14ac:dyDescent="0.3">
      <c r="A1397" s="1">
        <v>1396</v>
      </c>
      <c r="B1397" t="s">
        <v>6839</v>
      </c>
      <c r="C1397" s="7">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4" t="str">
        <f>VLOOKUP(OrdersTable[[#This Row],[Region]],PeopleTable[#All],2,FALSE)</f>
        <v>Kelly Williams</v>
      </c>
      <c r="W1397" s="4" t="str">
        <f>IFERROR(VLOOKUP(OrdersTable[[#This Row],[Order ID]],ReturnsTable[#All],2,FALSE),"No")</f>
        <v>No</v>
      </c>
      <c r="X1397" s="4">
        <f>1/COUNTIF(OrdersTable[Order ID],OrdersTable[[#This Row],[Order ID]])</f>
        <v>0.5</v>
      </c>
      <c r="Y1397" s="4">
        <f>1/COUNTIF(OrdersTable[Customer ID],OrdersTable[[#This Row],[Customer ID]])</f>
        <v>7.1428571428571425E-2</v>
      </c>
    </row>
    <row r="1398" spans="1:25" x14ac:dyDescent="0.3">
      <c r="A1398" s="1">
        <v>1397</v>
      </c>
      <c r="B1398" t="s">
        <v>6840</v>
      </c>
      <c r="C1398" s="7">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4" t="str">
        <f>VLOOKUP(OrdersTable[[#This Row],[Region]],PeopleTable[#All],2,FALSE)</f>
        <v>Chuck Magee</v>
      </c>
      <c r="W1398" s="4" t="str">
        <f>IFERROR(VLOOKUP(OrdersTable[[#This Row],[Order ID]],ReturnsTable[#All],2,FALSE),"No")</f>
        <v>No</v>
      </c>
      <c r="X1398" s="4">
        <f>1/COUNTIF(OrdersTable[Order ID],OrdersTable[[#This Row],[Order ID]])</f>
        <v>0.25</v>
      </c>
      <c r="Y1398" s="4">
        <f>1/COUNTIF(OrdersTable[Customer ID],OrdersTable[[#This Row],[Customer ID]])</f>
        <v>5.8823529411764705E-2</v>
      </c>
    </row>
    <row r="1399" spans="1:25" x14ac:dyDescent="0.3">
      <c r="A1399" s="1">
        <v>1398</v>
      </c>
      <c r="B1399" t="s">
        <v>6840</v>
      </c>
      <c r="C1399" s="7">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4" t="str">
        <f>VLOOKUP(OrdersTable[[#This Row],[Region]],PeopleTable[#All],2,FALSE)</f>
        <v>Chuck Magee</v>
      </c>
      <c r="W1399" s="4" t="str">
        <f>IFERROR(VLOOKUP(OrdersTable[[#This Row],[Order ID]],ReturnsTable[#All],2,FALSE),"No")</f>
        <v>No</v>
      </c>
      <c r="X1399" s="4">
        <f>1/COUNTIF(OrdersTable[Order ID],OrdersTable[[#This Row],[Order ID]])</f>
        <v>0.25</v>
      </c>
      <c r="Y1399" s="4">
        <f>1/COUNTIF(OrdersTable[Customer ID],OrdersTable[[#This Row],[Customer ID]])</f>
        <v>5.8823529411764705E-2</v>
      </c>
    </row>
    <row r="1400" spans="1:25" x14ac:dyDescent="0.3">
      <c r="A1400" s="1">
        <v>1399</v>
      </c>
      <c r="B1400" t="s">
        <v>6840</v>
      </c>
      <c r="C1400" s="7">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4" t="str">
        <f>VLOOKUP(OrdersTable[[#This Row],[Region]],PeopleTable[#All],2,FALSE)</f>
        <v>Chuck Magee</v>
      </c>
      <c r="W1400" s="4" t="str">
        <f>IFERROR(VLOOKUP(OrdersTable[[#This Row],[Order ID]],ReturnsTable[#All],2,FALSE),"No")</f>
        <v>No</v>
      </c>
      <c r="X1400" s="4">
        <f>1/COUNTIF(OrdersTable[Order ID],OrdersTable[[#This Row],[Order ID]])</f>
        <v>0.25</v>
      </c>
      <c r="Y1400" s="4">
        <f>1/COUNTIF(OrdersTable[Customer ID],OrdersTable[[#This Row],[Customer ID]])</f>
        <v>5.8823529411764705E-2</v>
      </c>
    </row>
    <row r="1401" spans="1:25" x14ac:dyDescent="0.3">
      <c r="A1401" s="1">
        <v>1400</v>
      </c>
      <c r="B1401" t="s">
        <v>6840</v>
      </c>
      <c r="C1401" s="7">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4" t="str">
        <f>VLOOKUP(OrdersTable[[#This Row],[Region]],PeopleTable[#All],2,FALSE)</f>
        <v>Chuck Magee</v>
      </c>
      <c r="W1401" s="4" t="str">
        <f>IFERROR(VLOOKUP(OrdersTable[[#This Row],[Order ID]],ReturnsTable[#All],2,FALSE),"No")</f>
        <v>No</v>
      </c>
      <c r="X1401" s="4">
        <f>1/COUNTIF(OrdersTable[Order ID],OrdersTable[[#This Row],[Order ID]])</f>
        <v>0.25</v>
      </c>
      <c r="Y1401" s="4">
        <f>1/COUNTIF(OrdersTable[Customer ID],OrdersTable[[#This Row],[Customer ID]])</f>
        <v>5.8823529411764705E-2</v>
      </c>
    </row>
    <row r="1402" spans="1:25" x14ac:dyDescent="0.3">
      <c r="A1402" s="1">
        <v>1401</v>
      </c>
      <c r="B1402" t="s">
        <v>6084</v>
      </c>
      <c r="C1402" s="7">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4" t="str">
        <f>VLOOKUP(OrdersTable[[#This Row],[Region]],PeopleTable[#All],2,FALSE)</f>
        <v>Cassandra Brandow</v>
      </c>
      <c r="W1402" s="4" t="str">
        <f>IFERROR(VLOOKUP(OrdersTable[[#This Row],[Order ID]],ReturnsTable[#All],2,FALSE),"No")</f>
        <v>Yes</v>
      </c>
      <c r="X1402" s="4">
        <f>1/COUNTIF(OrdersTable[Order ID],OrdersTable[[#This Row],[Order ID]])</f>
        <v>0.5</v>
      </c>
      <c r="Y1402" s="4">
        <f>1/COUNTIF(OrdersTable[Customer ID],OrdersTable[[#This Row],[Customer ID]])</f>
        <v>0.05</v>
      </c>
    </row>
    <row r="1403" spans="1:25" x14ac:dyDescent="0.3">
      <c r="A1403" s="1">
        <v>1402</v>
      </c>
      <c r="B1403" t="s">
        <v>6084</v>
      </c>
      <c r="C1403" s="7">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4" t="str">
        <f>VLOOKUP(OrdersTable[[#This Row],[Region]],PeopleTable[#All],2,FALSE)</f>
        <v>Cassandra Brandow</v>
      </c>
      <c r="W1403" s="4" t="str">
        <f>IFERROR(VLOOKUP(OrdersTable[[#This Row],[Order ID]],ReturnsTable[#All],2,FALSE),"No")</f>
        <v>Yes</v>
      </c>
      <c r="X1403" s="4">
        <f>1/COUNTIF(OrdersTable[Order ID],OrdersTable[[#This Row],[Order ID]])</f>
        <v>0.5</v>
      </c>
      <c r="Y1403" s="4">
        <f>1/COUNTIF(OrdersTable[Customer ID],OrdersTable[[#This Row],[Customer ID]])</f>
        <v>0.05</v>
      </c>
    </row>
    <row r="1404" spans="1:25" x14ac:dyDescent="0.3">
      <c r="A1404" s="1">
        <v>1403</v>
      </c>
      <c r="B1404" t="s">
        <v>6841</v>
      </c>
      <c r="C1404" s="7">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4" t="str">
        <f>VLOOKUP(OrdersTable[[#This Row],[Region]],PeopleTable[#All],2,FALSE)</f>
        <v>Chuck Magee</v>
      </c>
      <c r="W1404" s="4" t="str">
        <f>IFERROR(VLOOKUP(OrdersTable[[#This Row],[Order ID]],ReturnsTable[#All],2,FALSE),"No")</f>
        <v>No</v>
      </c>
      <c r="X1404" s="4">
        <f>1/COUNTIF(OrdersTable[Order ID],OrdersTable[[#This Row],[Order ID]])</f>
        <v>0.5</v>
      </c>
      <c r="Y1404" s="4">
        <f>1/COUNTIF(OrdersTable[Customer ID],OrdersTable[[#This Row],[Customer ID]])</f>
        <v>8.3333333333333329E-2</v>
      </c>
    </row>
    <row r="1405" spans="1:25" x14ac:dyDescent="0.3">
      <c r="A1405" s="1">
        <v>1404</v>
      </c>
      <c r="B1405" t="s">
        <v>6841</v>
      </c>
      <c r="C1405" s="7">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4" t="str">
        <f>VLOOKUP(OrdersTable[[#This Row],[Region]],PeopleTable[#All],2,FALSE)</f>
        <v>Chuck Magee</v>
      </c>
      <c r="W1405" s="4" t="str">
        <f>IFERROR(VLOOKUP(OrdersTable[[#This Row],[Order ID]],ReturnsTable[#All],2,FALSE),"No")</f>
        <v>No</v>
      </c>
      <c r="X1405" s="4">
        <f>1/COUNTIF(OrdersTable[Order ID],OrdersTable[[#This Row],[Order ID]])</f>
        <v>0.5</v>
      </c>
      <c r="Y1405" s="4">
        <f>1/COUNTIF(OrdersTable[Customer ID],OrdersTable[[#This Row],[Customer ID]])</f>
        <v>8.3333333333333329E-2</v>
      </c>
    </row>
    <row r="1406" spans="1:25" x14ac:dyDescent="0.3">
      <c r="A1406" s="1">
        <v>1405</v>
      </c>
      <c r="B1406" t="s">
        <v>6842</v>
      </c>
      <c r="C1406" s="7">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4" t="str">
        <f>VLOOKUP(OrdersTable[[#This Row],[Region]],PeopleTable[#All],2,FALSE)</f>
        <v>Chuck Magee</v>
      </c>
      <c r="W1406" s="4" t="str">
        <f>IFERROR(VLOOKUP(OrdersTable[[#This Row],[Order ID]],ReturnsTable[#All],2,FALSE),"No")</f>
        <v>No</v>
      </c>
      <c r="X1406" s="4">
        <f>1/COUNTIF(OrdersTable[Order ID],OrdersTable[[#This Row],[Order ID]])</f>
        <v>0.33333333333333331</v>
      </c>
      <c r="Y1406" s="4">
        <f>1/COUNTIF(OrdersTable[Customer ID],OrdersTable[[#This Row],[Customer ID]])</f>
        <v>4.7619047619047616E-2</v>
      </c>
    </row>
    <row r="1407" spans="1:25" x14ac:dyDescent="0.3">
      <c r="A1407" s="1">
        <v>1406</v>
      </c>
      <c r="B1407" t="s">
        <v>6842</v>
      </c>
      <c r="C1407" s="7">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4" t="str">
        <f>VLOOKUP(OrdersTable[[#This Row],[Region]],PeopleTable[#All],2,FALSE)</f>
        <v>Chuck Magee</v>
      </c>
      <c r="W1407" s="4" t="str">
        <f>IFERROR(VLOOKUP(OrdersTable[[#This Row],[Order ID]],ReturnsTable[#All],2,FALSE),"No")</f>
        <v>No</v>
      </c>
      <c r="X1407" s="4">
        <f>1/COUNTIF(OrdersTable[Order ID],OrdersTable[[#This Row],[Order ID]])</f>
        <v>0.33333333333333331</v>
      </c>
      <c r="Y1407" s="4">
        <f>1/COUNTIF(OrdersTable[Customer ID],OrdersTable[[#This Row],[Customer ID]])</f>
        <v>4.7619047619047616E-2</v>
      </c>
    </row>
    <row r="1408" spans="1:25" x14ac:dyDescent="0.3">
      <c r="A1408" s="1">
        <v>1407</v>
      </c>
      <c r="B1408" t="s">
        <v>6842</v>
      </c>
      <c r="C1408" s="7">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4" t="str">
        <f>VLOOKUP(OrdersTable[[#This Row],[Region]],PeopleTable[#All],2,FALSE)</f>
        <v>Chuck Magee</v>
      </c>
      <c r="W1408" s="4" t="str">
        <f>IFERROR(VLOOKUP(OrdersTable[[#This Row],[Order ID]],ReturnsTable[#All],2,FALSE),"No")</f>
        <v>No</v>
      </c>
      <c r="X1408" s="4">
        <f>1/COUNTIF(OrdersTable[Order ID],OrdersTable[[#This Row],[Order ID]])</f>
        <v>0.33333333333333331</v>
      </c>
      <c r="Y1408" s="4">
        <f>1/COUNTIF(OrdersTable[Customer ID],OrdersTable[[#This Row],[Customer ID]])</f>
        <v>4.7619047619047616E-2</v>
      </c>
    </row>
    <row r="1409" spans="1:25" x14ac:dyDescent="0.3">
      <c r="A1409" s="1">
        <v>1408</v>
      </c>
      <c r="B1409" t="s">
        <v>6843</v>
      </c>
      <c r="C1409" s="7">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4" t="str">
        <f>VLOOKUP(OrdersTable[[#This Row],[Region]],PeopleTable[#All],2,FALSE)</f>
        <v>Chuck Magee</v>
      </c>
      <c r="W1409" s="4" t="str">
        <f>IFERROR(VLOOKUP(OrdersTable[[#This Row],[Order ID]],ReturnsTable[#All],2,FALSE),"No")</f>
        <v>No</v>
      </c>
      <c r="X1409" s="4">
        <f>1/COUNTIF(OrdersTable[Order ID],OrdersTable[[#This Row],[Order ID]])</f>
        <v>0.5</v>
      </c>
      <c r="Y1409" s="4">
        <f>1/COUNTIF(OrdersTable[Customer ID],OrdersTable[[#This Row],[Customer ID]])</f>
        <v>6.25E-2</v>
      </c>
    </row>
    <row r="1410" spans="1:25" x14ac:dyDescent="0.3">
      <c r="A1410" s="1">
        <v>1409</v>
      </c>
      <c r="B1410" t="s">
        <v>6843</v>
      </c>
      <c r="C1410" s="7">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4" t="str">
        <f>VLOOKUP(OrdersTable[[#This Row],[Region]],PeopleTable[#All],2,FALSE)</f>
        <v>Chuck Magee</v>
      </c>
      <c r="W1410" s="4" t="str">
        <f>IFERROR(VLOOKUP(OrdersTable[[#This Row],[Order ID]],ReturnsTable[#All],2,FALSE),"No")</f>
        <v>No</v>
      </c>
      <c r="X1410" s="4">
        <f>1/COUNTIF(OrdersTable[Order ID],OrdersTable[[#This Row],[Order ID]])</f>
        <v>0.5</v>
      </c>
      <c r="Y1410" s="4">
        <f>1/COUNTIF(OrdersTable[Customer ID],OrdersTable[[#This Row],[Customer ID]])</f>
        <v>6.25E-2</v>
      </c>
    </row>
    <row r="1411" spans="1:25" x14ac:dyDescent="0.3">
      <c r="A1411" s="1">
        <v>1410</v>
      </c>
      <c r="B1411" t="s">
        <v>6844</v>
      </c>
      <c r="C1411" s="7">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4" t="str">
        <f>VLOOKUP(OrdersTable[[#This Row],[Region]],PeopleTable[#All],2,FALSE)</f>
        <v>Anna Andreadi</v>
      </c>
      <c r="W1411" s="4" t="str">
        <f>IFERROR(VLOOKUP(OrdersTable[[#This Row],[Order ID]],ReturnsTable[#All],2,FALSE),"No")</f>
        <v>No</v>
      </c>
      <c r="X1411" s="4">
        <f>1/COUNTIF(OrdersTable[Order ID],OrdersTable[[#This Row],[Order ID]])</f>
        <v>1</v>
      </c>
      <c r="Y1411" s="4">
        <f>1/COUNTIF(OrdersTable[Customer ID],OrdersTable[[#This Row],[Customer ID]])</f>
        <v>0.05</v>
      </c>
    </row>
    <row r="1412" spans="1:25" x14ac:dyDescent="0.3">
      <c r="A1412" s="1">
        <v>1411</v>
      </c>
      <c r="B1412" t="s">
        <v>6845</v>
      </c>
      <c r="C1412" s="7">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4" t="str">
        <f>VLOOKUP(OrdersTable[[#This Row],[Region]],PeopleTable[#All],2,FALSE)</f>
        <v>Kelly Williams</v>
      </c>
      <c r="W1412" s="4" t="str">
        <f>IFERROR(VLOOKUP(OrdersTable[[#This Row],[Order ID]],ReturnsTable[#All],2,FALSE),"No")</f>
        <v>No</v>
      </c>
      <c r="X1412" s="4">
        <f>1/COUNTIF(OrdersTable[Order ID],OrdersTable[[#This Row],[Order ID]])</f>
        <v>1</v>
      </c>
      <c r="Y1412" s="4">
        <f>1/COUNTIF(OrdersTable[Customer ID],OrdersTable[[#This Row],[Customer ID]])</f>
        <v>0.05</v>
      </c>
    </row>
    <row r="1413" spans="1:25" x14ac:dyDescent="0.3">
      <c r="A1413" s="1">
        <v>1412</v>
      </c>
      <c r="B1413" t="s">
        <v>6846</v>
      </c>
      <c r="C1413" s="7">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4" t="str">
        <f>VLOOKUP(OrdersTable[[#This Row],[Region]],PeopleTable[#All],2,FALSE)</f>
        <v>Chuck Magee</v>
      </c>
      <c r="W1413" s="4" t="str">
        <f>IFERROR(VLOOKUP(OrdersTable[[#This Row],[Order ID]],ReturnsTable[#All],2,FALSE),"No")</f>
        <v>No</v>
      </c>
      <c r="X1413" s="4">
        <f>1/COUNTIF(OrdersTable[Order ID],OrdersTable[[#This Row],[Order ID]])</f>
        <v>0.5</v>
      </c>
      <c r="Y1413" s="4">
        <f>1/COUNTIF(OrdersTable[Customer ID],OrdersTable[[#This Row],[Customer ID]])</f>
        <v>3.125E-2</v>
      </c>
    </row>
    <row r="1414" spans="1:25" x14ac:dyDescent="0.3">
      <c r="A1414" s="1">
        <v>1413</v>
      </c>
      <c r="B1414" t="s">
        <v>6846</v>
      </c>
      <c r="C1414" s="7">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4" t="str">
        <f>VLOOKUP(OrdersTable[[#This Row],[Region]],PeopleTable[#All],2,FALSE)</f>
        <v>Chuck Magee</v>
      </c>
      <c r="W1414" s="4" t="str">
        <f>IFERROR(VLOOKUP(OrdersTable[[#This Row],[Order ID]],ReturnsTable[#All],2,FALSE),"No")</f>
        <v>No</v>
      </c>
      <c r="X1414" s="4">
        <f>1/COUNTIF(OrdersTable[Order ID],OrdersTable[[#This Row],[Order ID]])</f>
        <v>0.5</v>
      </c>
      <c r="Y1414" s="4">
        <f>1/COUNTIF(OrdersTable[Customer ID],OrdersTable[[#This Row],[Customer ID]])</f>
        <v>3.125E-2</v>
      </c>
    </row>
    <row r="1415" spans="1:25" x14ac:dyDescent="0.3">
      <c r="A1415" s="1">
        <v>1414</v>
      </c>
      <c r="B1415" t="s">
        <v>6847</v>
      </c>
      <c r="C1415" s="7">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4" t="str">
        <f>VLOOKUP(OrdersTable[[#This Row],[Region]],PeopleTable[#All],2,FALSE)</f>
        <v>Chuck Magee</v>
      </c>
      <c r="W1415" s="4" t="str">
        <f>IFERROR(VLOOKUP(OrdersTable[[#This Row],[Order ID]],ReturnsTable[#All],2,FALSE),"No")</f>
        <v>No</v>
      </c>
      <c r="X1415" s="4">
        <f>1/COUNTIF(OrdersTable[Order ID],OrdersTable[[#This Row],[Order ID]])</f>
        <v>1</v>
      </c>
      <c r="Y1415" s="4">
        <f>1/COUNTIF(OrdersTable[Customer ID],OrdersTable[[#This Row],[Customer ID]])</f>
        <v>0.1</v>
      </c>
    </row>
    <row r="1416" spans="1:25" x14ac:dyDescent="0.3">
      <c r="A1416" s="1">
        <v>1415</v>
      </c>
      <c r="B1416" t="s">
        <v>6110</v>
      </c>
      <c r="C1416" s="7">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4" t="str">
        <f>VLOOKUP(OrdersTable[[#This Row],[Region]],PeopleTable[#All],2,FALSE)</f>
        <v>Anna Andreadi</v>
      </c>
      <c r="W1416" s="4" t="str">
        <f>IFERROR(VLOOKUP(OrdersTable[[#This Row],[Order ID]],ReturnsTable[#All],2,FALSE),"No")</f>
        <v>Yes</v>
      </c>
      <c r="X1416" s="4">
        <f>1/COUNTIF(OrdersTable[Order ID],OrdersTable[[#This Row],[Order ID]])</f>
        <v>0.5</v>
      </c>
      <c r="Y1416" s="4">
        <f>1/COUNTIF(OrdersTable[Customer ID],OrdersTable[[#This Row],[Customer ID]])</f>
        <v>0.1111111111111111</v>
      </c>
    </row>
    <row r="1417" spans="1:25" x14ac:dyDescent="0.3">
      <c r="A1417" s="1">
        <v>1416</v>
      </c>
      <c r="B1417" t="s">
        <v>6110</v>
      </c>
      <c r="C1417" s="7">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4" t="str">
        <f>VLOOKUP(OrdersTable[[#This Row],[Region]],PeopleTable[#All],2,FALSE)</f>
        <v>Anna Andreadi</v>
      </c>
      <c r="W1417" s="4" t="str">
        <f>IFERROR(VLOOKUP(OrdersTable[[#This Row],[Order ID]],ReturnsTable[#All],2,FALSE),"No")</f>
        <v>Yes</v>
      </c>
      <c r="X1417" s="4">
        <f>1/COUNTIF(OrdersTable[Order ID],OrdersTable[[#This Row],[Order ID]])</f>
        <v>0.5</v>
      </c>
      <c r="Y1417" s="4">
        <f>1/COUNTIF(OrdersTable[Customer ID],OrdersTable[[#This Row],[Customer ID]])</f>
        <v>0.1111111111111111</v>
      </c>
    </row>
    <row r="1418" spans="1:25" x14ac:dyDescent="0.3">
      <c r="A1418" s="1">
        <v>1417</v>
      </c>
      <c r="B1418" t="s">
        <v>6848</v>
      </c>
      <c r="C1418" s="7">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4" t="str">
        <f>VLOOKUP(OrdersTable[[#This Row],[Region]],PeopleTable[#All],2,FALSE)</f>
        <v>Kelly Williams</v>
      </c>
      <c r="W1418" s="4" t="str">
        <f>IFERROR(VLOOKUP(OrdersTable[[#This Row],[Order ID]],ReturnsTable[#All],2,FALSE),"No")</f>
        <v>No</v>
      </c>
      <c r="X1418" s="4">
        <f>1/COUNTIF(OrdersTable[Order ID],OrdersTable[[#This Row],[Order ID]])</f>
        <v>0.33333333333333331</v>
      </c>
      <c r="Y1418" s="4">
        <f>1/COUNTIF(OrdersTable[Customer ID],OrdersTable[[#This Row],[Customer ID]])</f>
        <v>0.16666666666666666</v>
      </c>
    </row>
    <row r="1419" spans="1:25" x14ac:dyDescent="0.3">
      <c r="A1419" s="1">
        <v>1418</v>
      </c>
      <c r="B1419" t="s">
        <v>6848</v>
      </c>
      <c r="C1419" s="7">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4" t="str">
        <f>VLOOKUP(OrdersTable[[#This Row],[Region]],PeopleTable[#All],2,FALSE)</f>
        <v>Kelly Williams</v>
      </c>
      <c r="W1419" s="4" t="str">
        <f>IFERROR(VLOOKUP(OrdersTable[[#This Row],[Order ID]],ReturnsTable[#All],2,FALSE),"No")</f>
        <v>No</v>
      </c>
      <c r="X1419" s="4">
        <f>1/COUNTIF(OrdersTable[Order ID],OrdersTable[[#This Row],[Order ID]])</f>
        <v>0.33333333333333331</v>
      </c>
      <c r="Y1419" s="4">
        <f>1/COUNTIF(OrdersTable[Customer ID],OrdersTable[[#This Row],[Customer ID]])</f>
        <v>0.16666666666666666</v>
      </c>
    </row>
    <row r="1420" spans="1:25" x14ac:dyDescent="0.3">
      <c r="A1420" s="1">
        <v>1419</v>
      </c>
      <c r="B1420" t="s">
        <v>6848</v>
      </c>
      <c r="C1420" s="7">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4" t="str">
        <f>VLOOKUP(OrdersTable[[#This Row],[Region]],PeopleTable[#All],2,FALSE)</f>
        <v>Kelly Williams</v>
      </c>
      <c r="W1420" s="4" t="str">
        <f>IFERROR(VLOOKUP(OrdersTable[[#This Row],[Order ID]],ReturnsTable[#All],2,FALSE),"No")</f>
        <v>No</v>
      </c>
      <c r="X1420" s="4">
        <f>1/COUNTIF(OrdersTable[Order ID],OrdersTable[[#This Row],[Order ID]])</f>
        <v>0.33333333333333331</v>
      </c>
      <c r="Y1420" s="4">
        <f>1/COUNTIF(OrdersTable[Customer ID],OrdersTable[[#This Row],[Customer ID]])</f>
        <v>0.16666666666666666</v>
      </c>
    </row>
    <row r="1421" spans="1:25" x14ac:dyDescent="0.3">
      <c r="A1421" s="1">
        <v>1420</v>
      </c>
      <c r="B1421" t="s">
        <v>6849</v>
      </c>
      <c r="C1421" s="7">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4" t="str">
        <f>VLOOKUP(OrdersTable[[#This Row],[Region]],PeopleTable[#All],2,FALSE)</f>
        <v>Anna Andreadi</v>
      </c>
      <c r="W1421" s="4" t="str">
        <f>IFERROR(VLOOKUP(OrdersTable[[#This Row],[Order ID]],ReturnsTable[#All],2,FALSE),"No")</f>
        <v>No</v>
      </c>
      <c r="X1421" s="4">
        <f>1/COUNTIF(OrdersTable[Order ID],OrdersTable[[#This Row],[Order ID]])</f>
        <v>0.14285714285714285</v>
      </c>
      <c r="Y1421" s="4">
        <f>1/COUNTIF(OrdersTable[Customer ID],OrdersTable[[#This Row],[Customer ID]])</f>
        <v>4.3478260869565216E-2</v>
      </c>
    </row>
    <row r="1422" spans="1:25" x14ac:dyDescent="0.3">
      <c r="A1422" s="1">
        <v>1421</v>
      </c>
      <c r="B1422" t="s">
        <v>6849</v>
      </c>
      <c r="C1422" s="7">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4" t="str">
        <f>VLOOKUP(OrdersTable[[#This Row],[Region]],PeopleTable[#All],2,FALSE)</f>
        <v>Anna Andreadi</v>
      </c>
      <c r="W1422" s="4" t="str">
        <f>IFERROR(VLOOKUP(OrdersTable[[#This Row],[Order ID]],ReturnsTable[#All],2,FALSE),"No")</f>
        <v>No</v>
      </c>
      <c r="X1422" s="4">
        <f>1/COUNTIF(OrdersTable[Order ID],OrdersTable[[#This Row],[Order ID]])</f>
        <v>0.14285714285714285</v>
      </c>
      <c r="Y1422" s="4">
        <f>1/COUNTIF(OrdersTable[Customer ID],OrdersTable[[#This Row],[Customer ID]])</f>
        <v>4.3478260869565216E-2</v>
      </c>
    </row>
    <row r="1423" spans="1:25" x14ac:dyDescent="0.3">
      <c r="A1423" s="1">
        <v>1422</v>
      </c>
      <c r="B1423" t="s">
        <v>6849</v>
      </c>
      <c r="C1423" s="7">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4" t="str">
        <f>VLOOKUP(OrdersTable[[#This Row],[Region]],PeopleTable[#All],2,FALSE)</f>
        <v>Anna Andreadi</v>
      </c>
      <c r="W1423" s="4" t="str">
        <f>IFERROR(VLOOKUP(OrdersTable[[#This Row],[Order ID]],ReturnsTable[#All],2,FALSE),"No")</f>
        <v>No</v>
      </c>
      <c r="X1423" s="4">
        <f>1/COUNTIF(OrdersTable[Order ID],OrdersTable[[#This Row],[Order ID]])</f>
        <v>0.14285714285714285</v>
      </c>
      <c r="Y1423" s="4">
        <f>1/COUNTIF(OrdersTable[Customer ID],OrdersTable[[#This Row],[Customer ID]])</f>
        <v>4.3478260869565216E-2</v>
      </c>
    </row>
    <row r="1424" spans="1:25" x14ac:dyDescent="0.3">
      <c r="A1424" s="1">
        <v>1423</v>
      </c>
      <c r="B1424" t="s">
        <v>6849</v>
      </c>
      <c r="C1424" s="7">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4" t="str">
        <f>VLOOKUP(OrdersTable[[#This Row],[Region]],PeopleTable[#All],2,FALSE)</f>
        <v>Anna Andreadi</v>
      </c>
      <c r="W1424" s="4" t="str">
        <f>IFERROR(VLOOKUP(OrdersTable[[#This Row],[Order ID]],ReturnsTable[#All],2,FALSE),"No")</f>
        <v>No</v>
      </c>
      <c r="X1424" s="4">
        <f>1/COUNTIF(OrdersTable[Order ID],OrdersTable[[#This Row],[Order ID]])</f>
        <v>0.14285714285714285</v>
      </c>
      <c r="Y1424" s="4">
        <f>1/COUNTIF(OrdersTable[Customer ID],OrdersTable[[#This Row],[Customer ID]])</f>
        <v>4.3478260869565216E-2</v>
      </c>
    </row>
    <row r="1425" spans="1:25" x14ac:dyDescent="0.3">
      <c r="A1425" s="1">
        <v>1424</v>
      </c>
      <c r="B1425" t="s">
        <v>6849</v>
      </c>
      <c r="C1425" s="7">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4" t="str">
        <f>VLOOKUP(OrdersTable[[#This Row],[Region]],PeopleTable[#All],2,FALSE)</f>
        <v>Anna Andreadi</v>
      </c>
      <c r="W1425" s="4" t="str">
        <f>IFERROR(VLOOKUP(OrdersTable[[#This Row],[Order ID]],ReturnsTable[#All],2,FALSE),"No")</f>
        <v>No</v>
      </c>
      <c r="X1425" s="4">
        <f>1/COUNTIF(OrdersTable[Order ID],OrdersTable[[#This Row],[Order ID]])</f>
        <v>0.14285714285714285</v>
      </c>
      <c r="Y1425" s="4">
        <f>1/COUNTIF(OrdersTable[Customer ID],OrdersTable[[#This Row],[Customer ID]])</f>
        <v>4.3478260869565216E-2</v>
      </c>
    </row>
    <row r="1426" spans="1:25" x14ac:dyDescent="0.3">
      <c r="A1426" s="1">
        <v>1425</v>
      </c>
      <c r="B1426" t="s">
        <v>6849</v>
      </c>
      <c r="C1426" s="7">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4" t="str">
        <f>VLOOKUP(OrdersTable[[#This Row],[Region]],PeopleTable[#All],2,FALSE)</f>
        <v>Anna Andreadi</v>
      </c>
      <c r="W1426" s="4" t="str">
        <f>IFERROR(VLOOKUP(OrdersTable[[#This Row],[Order ID]],ReturnsTable[#All],2,FALSE),"No")</f>
        <v>No</v>
      </c>
      <c r="X1426" s="4">
        <f>1/COUNTIF(OrdersTable[Order ID],OrdersTable[[#This Row],[Order ID]])</f>
        <v>0.14285714285714285</v>
      </c>
      <c r="Y1426" s="4">
        <f>1/COUNTIF(OrdersTable[Customer ID],OrdersTable[[#This Row],[Customer ID]])</f>
        <v>4.3478260869565216E-2</v>
      </c>
    </row>
    <row r="1427" spans="1:25" x14ac:dyDescent="0.3">
      <c r="A1427" s="1">
        <v>1426</v>
      </c>
      <c r="B1427" t="s">
        <v>6849</v>
      </c>
      <c r="C1427" s="7">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4" t="str">
        <f>VLOOKUP(OrdersTable[[#This Row],[Region]],PeopleTable[#All],2,FALSE)</f>
        <v>Anna Andreadi</v>
      </c>
      <c r="W1427" s="4" t="str">
        <f>IFERROR(VLOOKUP(OrdersTable[[#This Row],[Order ID]],ReturnsTable[#All],2,FALSE),"No")</f>
        <v>No</v>
      </c>
      <c r="X1427" s="4">
        <f>1/COUNTIF(OrdersTable[Order ID],OrdersTable[[#This Row],[Order ID]])</f>
        <v>0.14285714285714285</v>
      </c>
      <c r="Y1427" s="4">
        <f>1/COUNTIF(OrdersTable[Customer ID],OrdersTable[[#This Row],[Customer ID]])</f>
        <v>4.3478260869565216E-2</v>
      </c>
    </row>
    <row r="1428" spans="1:25" x14ac:dyDescent="0.3">
      <c r="A1428" s="1">
        <v>1427</v>
      </c>
      <c r="B1428" t="s">
        <v>6850</v>
      </c>
      <c r="C1428" s="7">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4" t="str">
        <f>VLOOKUP(OrdersTable[[#This Row],[Region]],PeopleTable[#All],2,FALSE)</f>
        <v>Anna Andreadi</v>
      </c>
      <c r="W1428" s="4" t="str">
        <f>IFERROR(VLOOKUP(OrdersTable[[#This Row],[Order ID]],ReturnsTable[#All],2,FALSE),"No")</f>
        <v>No</v>
      </c>
      <c r="X1428" s="4">
        <f>1/COUNTIF(OrdersTable[Order ID],OrdersTable[[#This Row],[Order ID]])</f>
        <v>0.25</v>
      </c>
      <c r="Y1428" s="4">
        <f>1/COUNTIF(OrdersTable[Customer ID],OrdersTable[[#This Row],[Customer ID]])</f>
        <v>3.7037037037037035E-2</v>
      </c>
    </row>
    <row r="1429" spans="1:25" x14ac:dyDescent="0.3">
      <c r="A1429" s="1">
        <v>1428</v>
      </c>
      <c r="B1429" t="s">
        <v>6850</v>
      </c>
      <c r="C1429" s="7">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4" t="str">
        <f>VLOOKUP(OrdersTable[[#This Row],[Region]],PeopleTable[#All],2,FALSE)</f>
        <v>Anna Andreadi</v>
      </c>
      <c r="W1429" s="4" t="str">
        <f>IFERROR(VLOOKUP(OrdersTable[[#This Row],[Order ID]],ReturnsTable[#All],2,FALSE),"No")</f>
        <v>No</v>
      </c>
      <c r="X1429" s="4">
        <f>1/COUNTIF(OrdersTable[Order ID],OrdersTable[[#This Row],[Order ID]])</f>
        <v>0.25</v>
      </c>
      <c r="Y1429" s="4">
        <f>1/COUNTIF(OrdersTable[Customer ID],OrdersTable[[#This Row],[Customer ID]])</f>
        <v>3.7037037037037035E-2</v>
      </c>
    </row>
    <row r="1430" spans="1:25" x14ac:dyDescent="0.3">
      <c r="A1430" s="1">
        <v>1429</v>
      </c>
      <c r="B1430" t="s">
        <v>6850</v>
      </c>
      <c r="C1430" s="7">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4" t="str">
        <f>VLOOKUP(OrdersTable[[#This Row],[Region]],PeopleTable[#All],2,FALSE)</f>
        <v>Anna Andreadi</v>
      </c>
      <c r="W1430" s="4" t="str">
        <f>IFERROR(VLOOKUP(OrdersTable[[#This Row],[Order ID]],ReturnsTable[#All],2,FALSE),"No")</f>
        <v>No</v>
      </c>
      <c r="X1430" s="4">
        <f>1/COUNTIF(OrdersTable[Order ID],OrdersTable[[#This Row],[Order ID]])</f>
        <v>0.25</v>
      </c>
      <c r="Y1430" s="4">
        <f>1/COUNTIF(OrdersTable[Customer ID],OrdersTable[[#This Row],[Customer ID]])</f>
        <v>3.7037037037037035E-2</v>
      </c>
    </row>
    <row r="1431" spans="1:25" x14ac:dyDescent="0.3">
      <c r="A1431" s="1">
        <v>1430</v>
      </c>
      <c r="B1431" t="s">
        <v>6850</v>
      </c>
      <c r="C1431" s="7">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4" t="str">
        <f>VLOOKUP(OrdersTable[[#This Row],[Region]],PeopleTable[#All],2,FALSE)</f>
        <v>Anna Andreadi</v>
      </c>
      <c r="W1431" s="4" t="str">
        <f>IFERROR(VLOOKUP(OrdersTable[[#This Row],[Order ID]],ReturnsTable[#All],2,FALSE),"No")</f>
        <v>No</v>
      </c>
      <c r="X1431" s="4">
        <f>1/COUNTIF(OrdersTable[Order ID],OrdersTable[[#This Row],[Order ID]])</f>
        <v>0.25</v>
      </c>
      <c r="Y1431" s="4">
        <f>1/COUNTIF(OrdersTable[Customer ID],OrdersTable[[#This Row],[Customer ID]])</f>
        <v>3.7037037037037035E-2</v>
      </c>
    </row>
    <row r="1432" spans="1:25" x14ac:dyDescent="0.3">
      <c r="A1432" s="1">
        <v>1431</v>
      </c>
      <c r="B1432" t="s">
        <v>6851</v>
      </c>
      <c r="C1432" s="7">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4" t="str">
        <f>VLOOKUP(OrdersTable[[#This Row],[Region]],PeopleTable[#All],2,FALSE)</f>
        <v>Chuck Magee</v>
      </c>
      <c r="W1432" s="4" t="str">
        <f>IFERROR(VLOOKUP(OrdersTable[[#This Row],[Order ID]],ReturnsTable[#All],2,FALSE),"No")</f>
        <v>No</v>
      </c>
      <c r="X1432" s="4">
        <f>1/COUNTIF(OrdersTable[Order ID],OrdersTable[[#This Row],[Order ID]])</f>
        <v>1</v>
      </c>
      <c r="Y1432" s="4">
        <f>1/COUNTIF(OrdersTable[Customer ID],OrdersTable[[#This Row],[Customer ID]])</f>
        <v>7.1428571428571425E-2</v>
      </c>
    </row>
    <row r="1433" spans="1:25" x14ac:dyDescent="0.3">
      <c r="A1433" s="1">
        <v>1432</v>
      </c>
      <c r="B1433" t="s">
        <v>6852</v>
      </c>
      <c r="C1433" s="7">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4" t="str">
        <f>VLOOKUP(OrdersTable[[#This Row],[Region]],PeopleTable[#All],2,FALSE)</f>
        <v>Cassandra Brandow</v>
      </c>
      <c r="W1433" s="4" t="str">
        <f>IFERROR(VLOOKUP(OrdersTable[[#This Row],[Order ID]],ReturnsTable[#All],2,FALSE),"No")</f>
        <v>No</v>
      </c>
      <c r="X1433" s="4">
        <f>1/COUNTIF(OrdersTable[Order ID],OrdersTable[[#This Row],[Order ID]])</f>
        <v>0.33333333333333331</v>
      </c>
      <c r="Y1433" s="4">
        <f>1/COUNTIF(OrdersTable[Customer ID],OrdersTable[[#This Row],[Customer ID]])</f>
        <v>4.7619047619047616E-2</v>
      </c>
    </row>
    <row r="1434" spans="1:25" x14ac:dyDescent="0.3">
      <c r="A1434" s="1">
        <v>1433</v>
      </c>
      <c r="B1434" t="s">
        <v>6852</v>
      </c>
      <c r="C1434" s="7">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4" t="str">
        <f>VLOOKUP(OrdersTable[[#This Row],[Region]],PeopleTable[#All],2,FALSE)</f>
        <v>Cassandra Brandow</v>
      </c>
      <c r="W1434" s="4" t="str">
        <f>IFERROR(VLOOKUP(OrdersTable[[#This Row],[Order ID]],ReturnsTable[#All],2,FALSE),"No")</f>
        <v>No</v>
      </c>
      <c r="X1434" s="4">
        <f>1/COUNTIF(OrdersTable[Order ID],OrdersTable[[#This Row],[Order ID]])</f>
        <v>0.33333333333333331</v>
      </c>
      <c r="Y1434" s="4">
        <f>1/COUNTIF(OrdersTable[Customer ID],OrdersTable[[#This Row],[Customer ID]])</f>
        <v>4.7619047619047616E-2</v>
      </c>
    </row>
    <row r="1435" spans="1:25" x14ac:dyDescent="0.3">
      <c r="A1435" s="1">
        <v>1434</v>
      </c>
      <c r="B1435" t="s">
        <v>6852</v>
      </c>
      <c r="C1435" s="7">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4" t="str">
        <f>VLOOKUP(OrdersTable[[#This Row],[Region]],PeopleTable[#All],2,FALSE)</f>
        <v>Cassandra Brandow</v>
      </c>
      <c r="W1435" s="4" t="str">
        <f>IFERROR(VLOOKUP(OrdersTable[[#This Row],[Order ID]],ReturnsTable[#All],2,FALSE),"No")</f>
        <v>No</v>
      </c>
      <c r="X1435" s="4">
        <f>1/COUNTIF(OrdersTable[Order ID],OrdersTable[[#This Row],[Order ID]])</f>
        <v>0.33333333333333331</v>
      </c>
      <c r="Y1435" s="4">
        <f>1/COUNTIF(OrdersTable[Customer ID],OrdersTable[[#This Row],[Customer ID]])</f>
        <v>4.7619047619047616E-2</v>
      </c>
    </row>
    <row r="1436" spans="1:25" x14ac:dyDescent="0.3">
      <c r="A1436" s="1">
        <v>1435</v>
      </c>
      <c r="B1436" t="s">
        <v>6853</v>
      </c>
      <c r="C1436" s="7">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4" t="str">
        <f>VLOOKUP(OrdersTable[[#This Row],[Region]],PeopleTable[#All],2,FALSE)</f>
        <v>Anna Andreadi</v>
      </c>
      <c r="W1436" s="4" t="str">
        <f>IFERROR(VLOOKUP(OrdersTable[[#This Row],[Order ID]],ReturnsTable[#All],2,FALSE),"No")</f>
        <v>No</v>
      </c>
      <c r="X1436" s="4">
        <f>1/COUNTIF(OrdersTable[Order ID],OrdersTable[[#This Row],[Order ID]])</f>
        <v>1</v>
      </c>
      <c r="Y1436" s="4">
        <f>1/COUNTIF(OrdersTable[Customer ID],OrdersTable[[#This Row],[Customer ID]])</f>
        <v>7.1428571428571425E-2</v>
      </c>
    </row>
    <row r="1437" spans="1:25" x14ac:dyDescent="0.3">
      <c r="A1437" s="1">
        <v>1436</v>
      </c>
      <c r="B1437" t="s">
        <v>6854</v>
      </c>
      <c r="C1437" s="7">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4" t="str">
        <f>VLOOKUP(OrdersTable[[#This Row],[Region]],PeopleTable[#All],2,FALSE)</f>
        <v>Chuck Magee</v>
      </c>
      <c r="W1437" s="4" t="str">
        <f>IFERROR(VLOOKUP(OrdersTable[[#This Row],[Order ID]],ReturnsTable[#All],2,FALSE),"No")</f>
        <v>No</v>
      </c>
      <c r="X1437" s="4">
        <f>1/COUNTIF(OrdersTable[Order ID],OrdersTable[[#This Row],[Order ID]])</f>
        <v>0.5</v>
      </c>
      <c r="Y1437" s="4">
        <f>1/COUNTIF(OrdersTable[Customer ID],OrdersTable[[#This Row],[Customer ID]])</f>
        <v>8.3333333333333329E-2</v>
      </c>
    </row>
    <row r="1438" spans="1:25" x14ac:dyDescent="0.3">
      <c r="A1438" s="1">
        <v>1437</v>
      </c>
      <c r="B1438" t="s">
        <v>6854</v>
      </c>
      <c r="C1438" s="7">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4" t="str">
        <f>VLOOKUP(OrdersTable[[#This Row],[Region]],PeopleTable[#All],2,FALSE)</f>
        <v>Chuck Magee</v>
      </c>
      <c r="W1438" s="4" t="str">
        <f>IFERROR(VLOOKUP(OrdersTable[[#This Row],[Order ID]],ReturnsTable[#All],2,FALSE),"No")</f>
        <v>No</v>
      </c>
      <c r="X1438" s="4">
        <f>1/COUNTIF(OrdersTable[Order ID],OrdersTable[[#This Row],[Order ID]])</f>
        <v>0.5</v>
      </c>
      <c r="Y1438" s="4">
        <f>1/COUNTIF(OrdersTable[Customer ID],OrdersTable[[#This Row],[Customer ID]])</f>
        <v>8.3333333333333329E-2</v>
      </c>
    </row>
    <row r="1439" spans="1:25" x14ac:dyDescent="0.3">
      <c r="A1439" s="1">
        <v>1438</v>
      </c>
      <c r="B1439" t="s">
        <v>6003</v>
      </c>
      <c r="C1439" s="7">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4" t="str">
        <f>VLOOKUP(OrdersTable[[#This Row],[Region]],PeopleTable[#All],2,FALSE)</f>
        <v>Kelly Williams</v>
      </c>
      <c r="W1439" s="4" t="str">
        <f>IFERROR(VLOOKUP(OrdersTable[[#This Row],[Order ID]],ReturnsTable[#All],2,FALSE),"No")</f>
        <v>Yes</v>
      </c>
      <c r="X1439" s="4">
        <f>1/COUNTIF(OrdersTable[Order ID],OrdersTable[[#This Row],[Order ID]])</f>
        <v>0.5</v>
      </c>
      <c r="Y1439" s="4">
        <f>1/COUNTIF(OrdersTable[Customer ID],OrdersTable[[#This Row],[Customer ID]])</f>
        <v>4.3478260869565216E-2</v>
      </c>
    </row>
    <row r="1440" spans="1:25" x14ac:dyDescent="0.3">
      <c r="A1440" s="1">
        <v>1439</v>
      </c>
      <c r="B1440" t="s">
        <v>6003</v>
      </c>
      <c r="C1440" s="7">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4" t="str">
        <f>VLOOKUP(OrdersTable[[#This Row],[Region]],PeopleTable[#All],2,FALSE)</f>
        <v>Kelly Williams</v>
      </c>
      <c r="W1440" s="4" t="str">
        <f>IFERROR(VLOOKUP(OrdersTable[[#This Row],[Order ID]],ReturnsTable[#All],2,FALSE),"No")</f>
        <v>Yes</v>
      </c>
      <c r="X1440" s="4">
        <f>1/COUNTIF(OrdersTable[Order ID],OrdersTable[[#This Row],[Order ID]])</f>
        <v>0.5</v>
      </c>
      <c r="Y1440" s="4">
        <f>1/COUNTIF(OrdersTable[Customer ID],OrdersTable[[#This Row],[Customer ID]])</f>
        <v>4.3478260869565216E-2</v>
      </c>
    </row>
    <row r="1441" spans="1:25" x14ac:dyDescent="0.3">
      <c r="A1441" s="1">
        <v>1440</v>
      </c>
      <c r="B1441" t="s">
        <v>6855</v>
      </c>
      <c r="C1441" s="7">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4" t="str">
        <f>VLOOKUP(OrdersTable[[#This Row],[Region]],PeopleTable[#All],2,FALSE)</f>
        <v>Chuck Magee</v>
      </c>
      <c r="W1441" s="4" t="str">
        <f>IFERROR(VLOOKUP(OrdersTable[[#This Row],[Order ID]],ReturnsTable[#All],2,FALSE),"No")</f>
        <v>No</v>
      </c>
      <c r="X1441" s="4">
        <f>1/COUNTIF(OrdersTable[Order ID],OrdersTable[[#This Row],[Order ID]])</f>
        <v>0.5</v>
      </c>
      <c r="Y1441" s="4">
        <f>1/COUNTIF(OrdersTable[Customer ID],OrdersTable[[#This Row],[Customer ID]])</f>
        <v>5.2631578947368418E-2</v>
      </c>
    </row>
    <row r="1442" spans="1:25" x14ac:dyDescent="0.3">
      <c r="A1442" s="1">
        <v>1441</v>
      </c>
      <c r="B1442" t="s">
        <v>6855</v>
      </c>
      <c r="C1442" s="7">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4" t="str">
        <f>VLOOKUP(OrdersTable[[#This Row],[Region]],PeopleTable[#All],2,FALSE)</f>
        <v>Chuck Magee</v>
      </c>
      <c r="W1442" s="4" t="str">
        <f>IFERROR(VLOOKUP(OrdersTable[[#This Row],[Order ID]],ReturnsTable[#All],2,FALSE),"No")</f>
        <v>No</v>
      </c>
      <c r="X1442" s="4">
        <f>1/COUNTIF(OrdersTable[Order ID],OrdersTable[[#This Row],[Order ID]])</f>
        <v>0.5</v>
      </c>
      <c r="Y1442" s="4">
        <f>1/COUNTIF(OrdersTable[Customer ID],OrdersTable[[#This Row],[Customer ID]])</f>
        <v>5.2631578947368418E-2</v>
      </c>
    </row>
    <row r="1443" spans="1:25" x14ac:dyDescent="0.3">
      <c r="A1443" s="1">
        <v>1442</v>
      </c>
      <c r="B1443" t="s">
        <v>6856</v>
      </c>
      <c r="C1443" s="7">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4" t="str">
        <f>VLOOKUP(OrdersTable[[#This Row],[Region]],PeopleTable[#All],2,FALSE)</f>
        <v>Anna Andreadi</v>
      </c>
      <c r="W1443" s="4" t="str">
        <f>IFERROR(VLOOKUP(OrdersTable[[#This Row],[Order ID]],ReturnsTable[#All],2,FALSE),"No")</f>
        <v>No</v>
      </c>
      <c r="X1443" s="4">
        <f>1/COUNTIF(OrdersTable[Order ID],OrdersTable[[#This Row],[Order ID]])</f>
        <v>1</v>
      </c>
      <c r="Y1443" s="4">
        <f>1/COUNTIF(OrdersTable[Customer ID],OrdersTable[[#This Row],[Customer ID]])</f>
        <v>6.25E-2</v>
      </c>
    </row>
    <row r="1444" spans="1:25" x14ac:dyDescent="0.3">
      <c r="A1444" s="1">
        <v>1443</v>
      </c>
      <c r="B1444" t="s">
        <v>6857</v>
      </c>
      <c r="C1444" s="7">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4" t="str">
        <f>VLOOKUP(OrdersTable[[#This Row],[Region]],PeopleTable[#All],2,FALSE)</f>
        <v>Cassandra Brandow</v>
      </c>
      <c r="W1444" s="4" t="str">
        <f>IFERROR(VLOOKUP(OrdersTable[[#This Row],[Order ID]],ReturnsTable[#All],2,FALSE),"No")</f>
        <v>No</v>
      </c>
      <c r="X1444" s="4">
        <f>1/COUNTIF(OrdersTable[Order ID],OrdersTable[[#This Row],[Order ID]])</f>
        <v>1</v>
      </c>
      <c r="Y1444" s="4">
        <f>1/COUNTIF(OrdersTable[Customer ID],OrdersTable[[#This Row],[Customer ID]])</f>
        <v>7.6923076923076927E-2</v>
      </c>
    </row>
    <row r="1445" spans="1:25" x14ac:dyDescent="0.3">
      <c r="A1445" s="1">
        <v>1444</v>
      </c>
      <c r="B1445" t="s">
        <v>6858</v>
      </c>
      <c r="C1445" s="7">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4" t="str">
        <f>VLOOKUP(OrdersTable[[#This Row],[Region]],PeopleTable[#All],2,FALSE)</f>
        <v>Anna Andreadi</v>
      </c>
      <c r="W1445" s="4" t="str">
        <f>IFERROR(VLOOKUP(OrdersTable[[#This Row],[Order ID]],ReturnsTable[#All],2,FALSE),"No")</f>
        <v>No</v>
      </c>
      <c r="X1445" s="4">
        <f>1/COUNTIF(OrdersTable[Order ID],OrdersTable[[#This Row],[Order ID]])</f>
        <v>1</v>
      </c>
      <c r="Y1445" s="4">
        <f>1/COUNTIF(OrdersTable[Customer ID],OrdersTable[[#This Row],[Customer ID]])</f>
        <v>0.1</v>
      </c>
    </row>
    <row r="1446" spans="1:25" x14ac:dyDescent="0.3">
      <c r="A1446" s="1">
        <v>1445</v>
      </c>
      <c r="B1446" t="s">
        <v>6859</v>
      </c>
      <c r="C1446" s="7">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4" t="str">
        <f>VLOOKUP(OrdersTable[[#This Row],[Region]],PeopleTable[#All],2,FALSE)</f>
        <v>Kelly Williams</v>
      </c>
      <c r="W1446" s="4" t="str">
        <f>IFERROR(VLOOKUP(OrdersTable[[#This Row],[Order ID]],ReturnsTable[#All],2,FALSE),"No")</f>
        <v>No</v>
      </c>
      <c r="X1446" s="4">
        <f>1/COUNTIF(OrdersTable[Order ID],OrdersTable[[#This Row],[Order ID]])</f>
        <v>1</v>
      </c>
      <c r="Y1446" s="4">
        <f>1/COUNTIF(OrdersTable[Customer ID],OrdersTable[[#This Row],[Customer ID]])</f>
        <v>3.4482758620689655E-2</v>
      </c>
    </row>
    <row r="1447" spans="1:25" x14ac:dyDescent="0.3">
      <c r="A1447" s="1">
        <v>1446</v>
      </c>
      <c r="B1447" t="s">
        <v>6860</v>
      </c>
      <c r="C1447" s="7">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4" t="str">
        <f>VLOOKUP(OrdersTable[[#This Row],[Region]],PeopleTable[#All],2,FALSE)</f>
        <v>Kelly Williams</v>
      </c>
      <c r="W1447" s="4" t="str">
        <f>IFERROR(VLOOKUP(OrdersTable[[#This Row],[Order ID]],ReturnsTable[#All],2,FALSE),"No")</f>
        <v>No</v>
      </c>
      <c r="X1447" s="4">
        <f>1/COUNTIF(OrdersTable[Order ID],OrdersTable[[#This Row],[Order ID]])</f>
        <v>0.33333333333333331</v>
      </c>
      <c r="Y1447" s="4">
        <f>1/COUNTIF(OrdersTable[Customer ID],OrdersTable[[#This Row],[Customer ID]])</f>
        <v>4.7619047619047616E-2</v>
      </c>
    </row>
    <row r="1448" spans="1:25" x14ac:dyDescent="0.3">
      <c r="A1448" s="1">
        <v>1447</v>
      </c>
      <c r="B1448" t="s">
        <v>6860</v>
      </c>
      <c r="C1448" s="7">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4" t="str">
        <f>VLOOKUP(OrdersTable[[#This Row],[Region]],PeopleTable[#All],2,FALSE)</f>
        <v>Kelly Williams</v>
      </c>
      <c r="W1448" s="4" t="str">
        <f>IFERROR(VLOOKUP(OrdersTable[[#This Row],[Order ID]],ReturnsTable[#All],2,FALSE),"No")</f>
        <v>No</v>
      </c>
      <c r="X1448" s="4">
        <f>1/COUNTIF(OrdersTable[Order ID],OrdersTable[[#This Row],[Order ID]])</f>
        <v>0.33333333333333331</v>
      </c>
      <c r="Y1448" s="4">
        <f>1/COUNTIF(OrdersTable[Customer ID],OrdersTable[[#This Row],[Customer ID]])</f>
        <v>4.7619047619047616E-2</v>
      </c>
    </row>
    <row r="1449" spans="1:25" x14ac:dyDescent="0.3">
      <c r="A1449" s="1">
        <v>1448</v>
      </c>
      <c r="B1449" t="s">
        <v>6860</v>
      </c>
      <c r="C1449" s="7">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4" t="str">
        <f>VLOOKUP(OrdersTable[[#This Row],[Region]],PeopleTable[#All],2,FALSE)</f>
        <v>Kelly Williams</v>
      </c>
      <c r="W1449" s="4" t="str">
        <f>IFERROR(VLOOKUP(OrdersTable[[#This Row],[Order ID]],ReturnsTable[#All],2,FALSE),"No")</f>
        <v>No</v>
      </c>
      <c r="X1449" s="4">
        <f>1/COUNTIF(OrdersTable[Order ID],OrdersTable[[#This Row],[Order ID]])</f>
        <v>0.33333333333333331</v>
      </c>
      <c r="Y1449" s="4">
        <f>1/COUNTIF(OrdersTable[Customer ID],OrdersTable[[#This Row],[Customer ID]])</f>
        <v>4.7619047619047616E-2</v>
      </c>
    </row>
    <row r="1450" spans="1:25" x14ac:dyDescent="0.3">
      <c r="A1450" s="1">
        <v>1449</v>
      </c>
      <c r="B1450" t="s">
        <v>6861</v>
      </c>
      <c r="C1450" s="7">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4" t="str">
        <f>VLOOKUP(OrdersTable[[#This Row],[Region]],PeopleTable[#All],2,FALSE)</f>
        <v>Chuck Magee</v>
      </c>
      <c r="W1450" s="4" t="str">
        <f>IFERROR(VLOOKUP(OrdersTable[[#This Row],[Order ID]],ReturnsTable[#All],2,FALSE),"No")</f>
        <v>No</v>
      </c>
      <c r="X1450" s="4">
        <f>1/COUNTIF(OrdersTable[Order ID],OrdersTable[[#This Row],[Order ID]])</f>
        <v>1</v>
      </c>
      <c r="Y1450" s="4">
        <f>1/COUNTIF(OrdersTable[Customer ID],OrdersTable[[#This Row],[Customer ID]])</f>
        <v>5.8823529411764705E-2</v>
      </c>
    </row>
    <row r="1451" spans="1:25" x14ac:dyDescent="0.3">
      <c r="A1451" s="1">
        <v>1450</v>
      </c>
      <c r="B1451" t="s">
        <v>6862</v>
      </c>
      <c r="C1451" s="7">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4" t="str">
        <f>VLOOKUP(OrdersTable[[#This Row],[Region]],PeopleTable[#All],2,FALSE)</f>
        <v>Anna Andreadi</v>
      </c>
      <c r="W1451" s="4" t="str">
        <f>IFERROR(VLOOKUP(OrdersTable[[#This Row],[Order ID]],ReturnsTable[#All],2,FALSE),"No")</f>
        <v>No</v>
      </c>
      <c r="X1451" s="4">
        <f>1/COUNTIF(OrdersTable[Order ID],OrdersTable[[#This Row],[Order ID]])</f>
        <v>1</v>
      </c>
      <c r="Y1451" s="4">
        <f>1/COUNTIF(OrdersTable[Customer ID],OrdersTable[[#This Row],[Customer ID]])</f>
        <v>6.25E-2</v>
      </c>
    </row>
    <row r="1452" spans="1:25" x14ac:dyDescent="0.3">
      <c r="A1452" s="1">
        <v>1451</v>
      </c>
      <c r="B1452" t="s">
        <v>6863</v>
      </c>
      <c r="C1452" s="7">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4" t="str">
        <f>VLOOKUP(OrdersTable[[#This Row],[Region]],PeopleTable[#All],2,FALSE)</f>
        <v>Anna Andreadi</v>
      </c>
      <c r="W1452" s="4" t="str">
        <f>IFERROR(VLOOKUP(OrdersTable[[#This Row],[Order ID]],ReturnsTable[#All],2,FALSE),"No")</f>
        <v>No</v>
      </c>
      <c r="X1452" s="4">
        <f>1/COUNTIF(OrdersTable[Order ID],OrdersTable[[#This Row],[Order ID]])</f>
        <v>1</v>
      </c>
      <c r="Y1452" s="4">
        <f>1/COUNTIF(OrdersTable[Customer ID],OrdersTable[[#This Row],[Customer ID]])</f>
        <v>0.5</v>
      </c>
    </row>
    <row r="1453" spans="1:25" x14ac:dyDescent="0.3">
      <c r="A1453" s="1">
        <v>1452</v>
      </c>
      <c r="B1453" t="s">
        <v>6864</v>
      </c>
      <c r="C1453" s="7">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4" t="str">
        <f>VLOOKUP(OrdersTable[[#This Row],[Region]],PeopleTable[#All],2,FALSE)</f>
        <v>Cassandra Brandow</v>
      </c>
      <c r="W1453" s="4" t="str">
        <f>IFERROR(VLOOKUP(OrdersTable[[#This Row],[Order ID]],ReturnsTable[#All],2,FALSE),"No")</f>
        <v>No</v>
      </c>
      <c r="X1453" s="4">
        <f>1/COUNTIF(OrdersTable[Order ID],OrdersTable[[#This Row],[Order ID]])</f>
        <v>0.25</v>
      </c>
      <c r="Y1453" s="4">
        <f>1/COUNTIF(OrdersTable[Customer ID],OrdersTable[[#This Row],[Customer ID]])</f>
        <v>0.1</v>
      </c>
    </row>
    <row r="1454" spans="1:25" x14ac:dyDescent="0.3">
      <c r="A1454" s="1">
        <v>1453</v>
      </c>
      <c r="B1454" t="s">
        <v>6864</v>
      </c>
      <c r="C1454" s="7">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4" t="str">
        <f>VLOOKUP(OrdersTable[[#This Row],[Region]],PeopleTable[#All],2,FALSE)</f>
        <v>Cassandra Brandow</v>
      </c>
      <c r="W1454" s="4" t="str">
        <f>IFERROR(VLOOKUP(OrdersTable[[#This Row],[Order ID]],ReturnsTable[#All],2,FALSE),"No")</f>
        <v>No</v>
      </c>
      <c r="X1454" s="4">
        <f>1/COUNTIF(OrdersTable[Order ID],OrdersTable[[#This Row],[Order ID]])</f>
        <v>0.25</v>
      </c>
      <c r="Y1454" s="4">
        <f>1/COUNTIF(OrdersTable[Customer ID],OrdersTable[[#This Row],[Customer ID]])</f>
        <v>0.1</v>
      </c>
    </row>
    <row r="1455" spans="1:25" x14ac:dyDescent="0.3">
      <c r="A1455" s="1">
        <v>1454</v>
      </c>
      <c r="B1455" t="s">
        <v>6864</v>
      </c>
      <c r="C1455" s="7">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4" t="str">
        <f>VLOOKUP(OrdersTable[[#This Row],[Region]],PeopleTable[#All],2,FALSE)</f>
        <v>Cassandra Brandow</v>
      </c>
      <c r="W1455" s="4" t="str">
        <f>IFERROR(VLOOKUP(OrdersTable[[#This Row],[Order ID]],ReturnsTable[#All],2,FALSE),"No")</f>
        <v>No</v>
      </c>
      <c r="X1455" s="4">
        <f>1/COUNTIF(OrdersTable[Order ID],OrdersTable[[#This Row],[Order ID]])</f>
        <v>0.25</v>
      </c>
      <c r="Y1455" s="4">
        <f>1/COUNTIF(OrdersTable[Customer ID],OrdersTable[[#This Row],[Customer ID]])</f>
        <v>0.1</v>
      </c>
    </row>
    <row r="1456" spans="1:25" x14ac:dyDescent="0.3">
      <c r="A1456" s="1">
        <v>1455</v>
      </c>
      <c r="B1456" t="s">
        <v>6864</v>
      </c>
      <c r="C1456" s="7">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4" t="str">
        <f>VLOOKUP(OrdersTable[[#This Row],[Region]],PeopleTable[#All],2,FALSE)</f>
        <v>Cassandra Brandow</v>
      </c>
      <c r="W1456" s="4" t="str">
        <f>IFERROR(VLOOKUP(OrdersTable[[#This Row],[Order ID]],ReturnsTable[#All],2,FALSE),"No")</f>
        <v>No</v>
      </c>
      <c r="X1456" s="4">
        <f>1/COUNTIF(OrdersTable[Order ID],OrdersTable[[#This Row],[Order ID]])</f>
        <v>0.25</v>
      </c>
      <c r="Y1456" s="4">
        <f>1/COUNTIF(OrdersTable[Customer ID],OrdersTable[[#This Row],[Customer ID]])</f>
        <v>0.1</v>
      </c>
    </row>
    <row r="1457" spans="1:25" x14ac:dyDescent="0.3">
      <c r="A1457" s="1">
        <v>1456</v>
      </c>
      <c r="B1457" t="s">
        <v>6865</v>
      </c>
      <c r="C1457" s="7">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4" t="str">
        <f>VLOOKUP(OrdersTable[[#This Row],[Region]],PeopleTable[#All],2,FALSE)</f>
        <v>Cassandra Brandow</v>
      </c>
      <c r="W1457" s="4" t="str">
        <f>IFERROR(VLOOKUP(OrdersTable[[#This Row],[Order ID]],ReturnsTable[#All],2,FALSE),"No")</f>
        <v>No</v>
      </c>
      <c r="X1457" s="4">
        <f>1/COUNTIF(OrdersTable[Order ID],OrdersTable[[#This Row],[Order ID]])</f>
        <v>0.5</v>
      </c>
      <c r="Y1457" s="4">
        <f>1/COUNTIF(OrdersTable[Customer ID],OrdersTable[[#This Row],[Customer ID]])</f>
        <v>4.5454545454545456E-2</v>
      </c>
    </row>
    <row r="1458" spans="1:25" x14ac:dyDescent="0.3">
      <c r="A1458" s="1">
        <v>1457</v>
      </c>
      <c r="B1458" t="s">
        <v>6865</v>
      </c>
      <c r="C1458" s="7">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4" t="str">
        <f>VLOOKUP(OrdersTable[[#This Row],[Region]],PeopleTable[#All],2,FALSE)</f>
        <v>Cassandra Brandow</v>
      </c>
      <c r="W1458" s="4" t="str">
        <f>IFERROR(VLOOKUP(OrdersTable[[#This Row],[Order ID]],ReturnsTable[#All],2,FALSE),"No")</f>
        <v>No</v>
      </c>
      <c r="X1458" s="4">
        <f>1/COUNTIF(OrdersTable[Order ID],OrdersTable[[#This Row],[Order ID]])</f>
        <v>0.5</v>
      </c>
      <c r="Y1458" s="4">
        <f>1/COUNTIF(OrdersTable[Customer ID],OrdersTable[[#This Row],[Customer ID]])</f>
        <v>4.5454545454545456E-2</v>
      </c>
    </row>
    <row r="1459" spans="1:25" x14ac:dyDescent="0.3">
      <c r="A1459" s="1">
        <v>1458</v>
      </c>
      <c r="B1459" t="s">
        <v>6866</v>
      </c>
      <c r="C1459" s="7">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4" t="str">
        <f>VLOOKUP(OrdersTable[[#This Row],[Region]],PeopleTable[#All],2,FALSE)</f>
        <v>Chuck Magee</v>
      </c>
      <c r="W1459" s="4" t="str">
        <f>IFERROR(VLOOKUP(OrdersTable[[#This Row],[Order ID]],ReturnsTable[#All],2,FALSE),"No")</f>
        <v>No</v>
      </c>
      <c r="X1459" s="4">
        <f>1/COUNTIF(OrdersTable[Order ID],OrdersTable[[#This Row],[Order ID]])</f>
        <v>1</v>
      </c>
      <c r="Y1459" s="4">
        <f>1/COUNTIF(OrdersTable[Customer ID],OrdersTable[[#This Row],[Customer ID]])</f>
        <v>0.1</v>
      </c>
    </row>
    <row r="1460" spans="1:25" x14ac:dyDescent="0.3">
      <c r="A1460" s="1">
        <v>1459</v>
      </c>
      <c r="B1460" t="s">
        <v>6867</v>
      </c>
      <c r="C1460" s="7">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4" t="str">
        <f>VLOOKUP(OrdersTable[[#This Row],[Region]],PeopleTable[#All],2,FALSE)</f>
        <v>Kelly Williams</v>
      </c>
      <c r="W1460" s="4" t="str">
        <f>IFERROR(VLOOKUP(OrdersTable[[#This Row],[Order ID]],ReturnsTable[#All],2,FALSE),"No")</f>
        <v>No</v>
      </c>
      <c r="X1460" s="4">
        <f>1/COUNTIF(OrdersTable[Order ID],OrdersTable[[#This Row],[Order ID]])</f>
        <v>1</v>
      </c>
      <c r="Y1460" s="4">
        <f>1/COUNTIF(OrdersTable[Customer ID],OrdersTable[[#This Row],[Customer ID]])</f>
        <v>9.0909090909090912E-2</v>
      </c>
    </row>
    <row r="1461" spans="1:25" x14ac:dyDescent="0.3">
      <c r="A1461" s="1">
        <v>1460</v>
      </c>
      <c r="B1461" t="s">
        <v>6868</v>
      </c>
      <c r="C1461" s="7">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4" t="str">
        <f>VLOOKUP(OrdersTable[[#This Row],[Region]],PeopleTable[#All],2,FALSE)</f>
        <v>Chuck Magee</v>
      </c>
      <c r="W1461" s="4" t="str">
        <f>IFERROR(VLOOKUP(OrdersTable[[#This Row],[Order ID]],ReturnsTable[#All],2,FALSE),"No")</f>
        <v>No</v>
      </c>
      <c r="X1461" s="4">
        <f>1/COUNTIF(OrdersTable[Order ID],OrdersTable[[#This Row],[Order ID]])</f>
        <v>1</v>
      </c>
      <c r="Y1461" s="4">
        <f>1/COUNTIF(OrdersTable[Customer ID],OrdersTable[[#This Row],[Customer ID]])</f>
        <v>8.3333333333333329E-2</v>
      </c>
    </row>
    <row r="1462" spans="1:25" x14ac:dyDescent="0.3">
      <c r="A1462" s="1">
        <v>1461</v>
      </c>
      <c r="B1462" t="s">
        <v>5992</v>
      </c>
      <c r="C1462" s="7">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4" t="str">
        <f>VLOOKUP(OrdersTable[[#This Row],[Region]],PeopleTable[#All],2,FALSE)</f>
        <v>Anna Andreadi</v>
      </c>
      <c r="W1462" s="4" t="str">
        <f>IFERROR(VLOOKUP(OrdersTable[[#This Row],[Order ID]],ReturnsTable[#All],2,FALSE),"No")</f>
        <v>Yes</v>
      </c>
      <c r="X1462" s="4">
        <f>1/COUNTIF(OrdersTable[Order ID],OrdersTable[[#This Row],[Order ID]])</f>
        <v>1</v>
      </c>
      <c r="Y1462" s="4">
        <f>1/COUNTIF(OrdersTable[Customer ID],OrdersTable[[#This Row],[Customer ID]])</f>
        <v>5.2631578947368418E-2</v>
      </c>
    </row>
    <row r="1463" spans="1:25" x14ac:dyDescent="0.3">
      <c r="A1463" s="1">
        <v>1462</v>
      </c>
      <c r="B1463" t="s">
        <v>6869</v>
      </c>
      <c r="C1463" s="7">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4" t="str">
        <f>VLOOKUP(OrdersTable[[#This Row],[Region]],PeopleTable[#All],2,FALSE)</f>
        <v>Chuck Magee</v>
      </c>
      <c r="W1463" s="4" t="str">
        <f>IFERROR(VLOOKUP(OrdersTable[[#This Row],[Order ID]],ReturnsTable[#All],2,FALSE),"No")</f>
        <v>No</v>
      </c>
      <c r="X1463" s="4">
        <f>1/COUNTIF(OrdersTable[Order ID],OrdersTable[[#This Row],[Order ID]])</f>
        <v>1</v>
      </c>
      <c r="Y1463" s="4">
        <f>1/COUNTIF(OrdersTable[Customer ID],OrdersTable[[#This Row],[Customer ID]])</f>
        <v>0.1</v>
      </c>
    </row>
    <row r="1464" spans="1:25" x14ac:dyDescent="0.3">
      <c r="A1464" s="1">
        <v>1463</v>
      </c>
      <c r="B1464" t="s">
        <v>6870</v>
      </c>
      <c r="C1464" s="7">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4" t="str">
        <f>VLOOKUP(OrdersTable[[#This Row],[Region]],PeopleTable[#All],2,FALSE)</f>
        <v>Kelly Williams</v>
      </c>
      <c r="W1464" s="4" t="str">
        <f>IFERROR(VLOOKUP(OrdersTable[[#This Row],[Order ID]],ReturnsTable[#All],2,FALSE),"No")</f>
        <v>No</v>
      </c>
      <c r="X1464" s="4">
        <f>1/COUNTIF(OrdersTable[Order ID],OrdersTable[[#This Row],[Order ID]])</f>
        <v>0.5</v>
      </c>
      <c r="Y1464" s="4">
        <f>1/COUNTIF(OrdersTable[Customer ID],OrdersTable[[#This Row],[Customer ID]])</f>
        <v>7.1428571428571425E-2</v>
      </c>
    </row>
    <row r="1465" spans="1:25" x14ac:dyDescent="0.3">
      <c r="A1465" s="1">
        <v>1464</v>
      </c>
      <c r="B1465" t="s">
        <v>6870</v>
      </c>
      <c r="C1465" s="7">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4" t="str">
        <f>VLOOKUP(OrdersTable[[#This Row],[Region]],PeopleTable[#All],2,FALSE)</f>
        <v>Kelly Williams</v>
      </c>
      <c r="W1465" s="4" t="str">
        <f>IFERROR(VLOOKUP(OrdersTable[[#This Row],[Order ID]],ReturnsTable[#All],2,FALSE),"No")</f>
        <v>No</v>
      </c>
      <c r="X1465" s="4">
        <f>1/COUNTIF(OrdersTable[Order ID],OrdersTable[[#This Row],[Order ID]])</f>
        <v>0.5</v>
      </c>
      <c r="Y1465" s="4">
        <f>1/COUNTIF(OrdersTable[Customer ID],OrdersTable[[#This Row],[Customer ID]])</f>
        <v>7.1428571428571425E-2</v>
      </c>
    </row>
    <row r="1466" spans="1:25" x14ac:dyDescent="0.3">
      <c r="A1466" s="1">
        <v>1465</v>
      </c>
      <c r="B1466" t="s">
        <v>6871</v>
      </c>
      <c r="C1466" s="7">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4" t="str">
        <f>VLOOKUP(OrdersTable[[#This Row],[Region]],PeopleTable[#All],2,FALSE)</f>
        <v>Chuck Magee</v>
      </c>
      <c r="W1466" s="4" t="str">
        <f>IFERROR(VLOOKUP(OrdersTable[[#This Row],[Order ID]],ReturnsTable[#All],2,FALSE),"No")</f>
        <v>No</v>
      </c>
      <c r="X1466" s="4">
        <f>1/COUNTIF(OrdersTable[Order ID],OrdersTable[[#This Row],[Order ID]])</f>
        <v>1</v>
      </c>
      <c r="Y1466" s="4">
        <f>1/COUNTIF(OrdersTable[Customer ID],OrdersTable[[#This Row],[Customer ID]])</f>
        <v>3.5714285714285712E-2</v>
      </c>
    </row>
    <row r="1467" spans="1:25" x14ac:dyDescent="0.3">
      <c r="A1467" s="1">
        <v>1466</v>
      </c>
      <c r="B1467" t="s">
        <v>6872</v>
      </c>
      <c r="C1467" s="7">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4" t="str">
        <f>VLOOKUP(OrdersTable[[#This Row],[Region]],PeopleTable[#All],2,FALSE)</f>
        <v>Anna Andreadi</v>
      </c>
      <c r="W1467" s="4" t="str">
        <f>IFERROR(VLOOKUP(OrdersTable[[#This Row],[Order ID]],ReturnsTable[#All],2,FALSE),"No")</f>
        <v>No</v>
      </c>
      <c r="X1467" s="4">
        <f>1/COUNTIF(OrdersTable[Order ID],OrdersTable[[#This Row],[Order ID]])</f>
        <v>0.5</v>
      </c>
      <c r="Y1467" s="4">
        <f>1/COUNTIF(OrdersTable[Customer ID],OrdersTable[[#This Row],[Customer ID]])</f>
        <v>5.2631578947368418E-2</v>
      </c>
    </row>
    <row r="1468" spans="1:25" x14ac:dyDescent="0.3">
      <c r="A1468" s="1">
        <v>1467</v>
      </c>
      <c r="B1468" t="s">
        <v>6872</v>
      </c>
      <c r="C1468" s="7">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4" t="str">
        <f>VLOOKUP(OrdersTable[[#This Row],[Region]],PeopleTable[#All],2,FALSE)</f>
        <v>Anna Andreadi</v>
      </c>
      <c r="W1468" s="4" t="str">
        <f>IFERROR(VLOOKUP(OrdersTable[[#This Row],[Order ID]],ReturnsTable[#All],2,FALSE),"No")</f>
        <v>No</v>
      </c>
      <c r="X1468" s="4">
        <f>1/COUNTIF(OrdersTable[Order ID],OrdersTable[[#This Row],[Order ID]])</f>
        <v>0.5</v>
      </c>
      <c r="Y1468" s="4">
        <f>1/COUNTIF(OrdersTable[Customer ID],OrdersTable[[#This Row],[Customer ID]])</f>
        <v>5.2631578947368418E-2</v>
      </c>
    </row>
    <row r="1469" spans="1:25" x14ac:dyDescent="0.3">
      <c r="A1469" s="1">
        <v>1468</v>
      </c>
      <c r="B1469" t="s">
        <v>6873</v>
      </c>
      <c r="C1469" s="7">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4" t="str">
        <f>VLOOKUP(OrdersTable[[#This Row],[Region]],PeopleTable[#All],2,FALSE)</f>
        <v>Cassandra Brandow</v>
      </c>
      <c r="W1469" s="4" t="str">
        <f>IFERROR(VLOOKUP(OrdersTable[[#This Row],[Order ID]],ReturnsTable[#All],2,FALSE),"No")</f>
        <v>No</v>
      </c>
      <c r="X1469" s="4">
        <f>1/COUNTIF(OrdersTable[Order ID],OrdersTable[[#This Row],[Order ID]])</f>
        <v>1</v>
      </c>
      <c r="Y1469" s="4">
        <f>1/COUNTIF(OrdersTable[Customer ID],OrdersTable[[#This Row],[Customer ID]])</f>
        <v>7.6923076923076927E-2</v>
      </c>
    </row>
    <row r="1470" spans="1:25" x14ac:dyDescent="0.3">
      <c r="A1470" s="1">
        <v>1469</v>
      </c>
      <c r="B1470" t="s">
        <v>6874</v>
      </c>
      <c r="C1470" s="7">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4" t="str">
        <f>VLOOKUP(OrdersTable[[#This Row],[Region]],PeopleTable[#All],2,FALSE)</f>
        <v>Kelly Williams</v>
      </c>
      <c r="W1470" s="4" t="str">
        <f>IFERROR(VLOOKUP(OrdersTable[[#This Row],[Order ID]],ReturnsTable[#All],2,FALSE),"No")</f>
        <v>No</v>
      </c>
      <c r="X1470" s="4">
        <f>1/COUNTIF(OrdersTable[Order ID],OrdersTable[[#This Row],[Order ID]])</f>
        <v>0.33333333333333331</v>
      </c>
      <c r="Y1470" s="4">
        <f>1/COUNTIF(OrdersTable[Customer ID],OrdersTable[[#This Row],[Customer ID]])</f>
        <v>3.7037037037037035E-2</v>
      </c>
    </row>
    <row r="1471" spans="1:25" x14ac:dyDescent="0.3">
      <c r="A1471" s="1">
        <v>1470</v>
      </c>
      <c r="B1471" t="s">
        <v>6874</v>
      </c>
      <c r="C1471" s="7">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4" t="str">
        <f>VLOOKUP(OrdersTable[[#This Row],[Region]],PeopleTable[#All],2,FALSE)</f>
        <v>Kelly Williams</v>
      </c>
      <c r="W1471" s="4" t="str">
        <f>IFERROR(VLOOKUP(OrdersTable[[#This Row],[Order ID]],ReturnsTable[#All],2,FALSE),"No")</f>
        <v>No</v>
      </c>
      <c r="X1471" s="4">
        <f>1/COUNTIF(OrdersTable[Order ID],OrdersTable[[#This Row],[Order ID]])</f>
        <v>0.33333333333333331</v>
      </c>
      <c r="Y1471" s="4">
        <f>1/COUNTIF(OrdersTable[Customer ID],OrdersTable[[#This Row],[Customer ID]])</f>
        <v>3.7037037037037035E-2</v>
      </c>
    </row>
    <row r="1472" spans="1:25" x14ac:dyDescent="0.3">
      <c r="A1472" s="1">
        <v>1471</v>
      </c>
      <c r="B1472" t="s">
        <v>6874</v>
      </c>
      <c r="C1472" s="7">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4" t="str">
        <f>VLOOKUP(OrdersTable[[#This Row],[Region]],PeopleTable[#All],2,FALSE)</f>
        <v>Kelly Williams</v>
      </c>
      <c r="W1472" s="4" t="str">
        <f>IFERROR(VLOOKUP(OrdersTable[[#This Row],[Order ID]],ReturnsTable[#All],2,FALSE),"No")</f>
        <v>No</v>
      </c>
      <c r="X1472" s="4">
        <f>1/COUNTIF(OrdersTable[Order ID],OrdersTable[[#This Row],[Order ID]])</f>
        <v>0.33333333333333331</v>
      </c>
      <c r="Y1472" s="4">
        <f>1/COUNTIF(OrdersTable[Customer ID],OrdersTable[[#This Row],[Customer ID]])</f>
        <v>3.7037037037037035E-2</v>
      </c>
    </row>
    <row r="1473" spans="1:25" x14ac:dyDescent="0.3">
      <c r="A1473" s="1">
        <v>1472</v>
      </c>
      <c r="B1473" t="s">
        <v>6875</v>
      </c>
      <c r="C1473" s="7">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4" t="str">
        <f>VLOOKUP(OrdersTable[[#This Row],[Region]],PeopleTable[#All],2,FALSE)</f>
        <v>Chuck Magee</v>
      </c>
      <c r="W1473" s="4" t="str">
        <f>IFERROR(VLOOKUP(OrdersTable[[#This Row],[Order ID]],ReturnsTable[#All],2,FALSE),"No")</f>
        <v>No</v>
      </c>
      <c r="X1473" s="4">
        <f>1/COUNTIF(OrdersTable[Order ID],OrdersTable[[#This Row],[Order ID]])</f>
        <v>1</v>
      </c>
      <c r="Y1473" s="4">
        <f>1/COUNTIF(OrdersTable[Customer ID],OrdersTable[[#This Row],[Customer ID]])</f>
        <v>6.6666666666666666E-2</v>
      </c>
    </row>
    <row r="1474" spans="1:25" x14ac:dyDescent="0.3">
      <c r="A1474" s="1">
        <v>1473</v>
      </c>
      <c r="B1474" t="s">
        <v>6876</v>
      </c>
      <c r="C1474" s="7">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4" t="str">
        <f>VLOOKUP(OrdersTable[[#This Row],[Region]],PeopleTable[#All],2,FALSE)</f>
        <v>Anna Andreadi</v>
      </c>
      <c r="W1474" s="4" t="str">
        <f>IFERROR(VLOOKUP(OrdersTable[[#This Row],[Order ID]],ReturnsTable[#All],2,FALSE),"No")</f>
        <v>No</v>
      </c>
      <c r="X1474" s="4">
        <f>1/COUNTIF(OrdersTable[Order ID],OrdersTable[[#This Row],[Order ID]])</f>
        <v>1</v>
      </c>
      <c r="Y1474" s="4">
        <f>1/COUNTIF(OrdersTable[Customer ID],OrdersTable[[#This Row],[Customer ID]])</f>
        <v>5.8823529411764705E-2</v>
      </c>
    </row>
    <row r="1475" spans="1:25" x14ac:dyDescent="0.3">
      <c r="A1475" s="1">
        <v>1474</v>
      </c>
      <c r="B1475" t="s">
        <v>6877</v>
      </c>
      <c r="C1475" s="7">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4" t="str">
        <f>VLOOKUP(OrdersTable[[#This Row],[Region]],PeopleTable[#All],2,FALSE)</f>
        <v>Kelly Williams</v>
      </c>
      <c r="W1475" s="4" t="str">
        <f>IFERROR(VLOOKUP(OrdersTable[[#This Row],[Order ID]],ReturnsTable[#All],2,FALSE),"No")</f>
        <v>No</v>
      </c>
      <c r="X1475" s="4">
        <f>1/COUNTIF(OrdersTable[Order ID],OrdersTable[[#This Row],[Order ID]])</f>
        <v>1</v>
      </c>
      <c r="Y1475" s="4">
        <f>1/COUNTIF(OrdersTable[Customer ID],OrdersTable[[#This Row],[Customer ID]])</f>
        <v>6.6666666666666666E-2</v>
      </c>
    </row>
    <row r="1476" spans="1:25" x14ac:dyDescent="0.3">
      <c r="A1476" s="1">
        <v>1475</v>
      </c>
      <c r="B1476" t="s">
        <v>6878</v>
      </c>
      <c r="C1476" s="7">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4" t="str">
        <f>VLOOKUP(OrdersTable[[#This Row],[Region]],PeopleTable[#All],2,FALSE)</f>
        <v>Chuck Magee</v>
      </c>
      <c r="W1476" s="4" t="str">
        <f>IFERROR(VLOOKUP(OrdersTable[[#This Row],[Order ID]],ReturnsTable[#All],2,FALSE),"No")</f>
        <v>No</v>
      </c>
      <c r="X1476" s="4">
        <f>1/COUNTIF(OrdersTable[Order ID],OrdersTable[[#This Row],[Order ID]])</f>
        <v>0.5</v>
      </c>
      <c r="Y1476" s="4">
        <f>1/COUNTIF(OrdersTable[Customer ID],OrdersTable[[#This Row],[Customer ID]])</f>
        <v>0.14285714285714285</v>
      </c>
    </row>
    <row r="1477" spans="1:25" x14ac:dyDescent="0.3">
      <c r="A1477" s="1">
        <v>1476</v>
      </c>
      <c r="B1477" t="s">
        <v>6878</v>
      </c>
      <c r="C1477" s="7">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4" t="str">
        <f>VLOOKUP(OrdersTable[[#This Row],[Region]],PeopleTable[#All],2,FALSE)</f>
        <v>Chuck Magee</v>
      </c>
      <c r="W1477" s="4" t="str">
        <f>IFERROR(VLOOKUP(OrdersTable[[#This Row],[Order ID]],ReturnsTable[#All],2,FALSE),"No")</f>
        <v>No</v>
      </c>
      <c r="X1477" s="4">
        <f>1/COUNTIF(OrdersTable[Order ID],OrdersTable[[#This Row],[Order ID]])</f>
        <v>0.5</v>
      </c>
      <c r="Y1477" s="4">
        <f>1/COUNTIF(OrdersTable[Customer ID],OrdersTable[[#This Row],[Customer ID]])</f>
        <v>0.14285714285714285</v>
      </c>
    </row>
    <row r="1478" spans="1:25" x14ac:dyDescent="0.3">
      <c r="A1478" s="1">
        <v>1477</v>
      </c>
      <c r="B1478" t="s">
        <v>6879</v>
      </c>
      <c r="C1478" s="7">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4" t="str">
        <f>VLOOKUP(OrdersTable[[#This Row],[Region]],PeopleTable[#All],2,FALSE)</f>
        <v>Chuck Magee</v>
      </c>
      <c r="W1478" s="4" t="str">
        <f>IFERROR(VLOOKUP(OrdersTable[[#This Row],[Order ID]],ReturnsTable[#All],2,FALSE),"No")</f>
        <v>No</v>
      </c>
      <c r="X1478" s="4">
        <f>1/COUNTIF(OrdersTable[Order ID],OrdersTable[[#This Row],[Order ID]])</f>
        <v>1</v>
      </c>
      <c r="Y1478" s="4">
        <f>1/COUNTIF(OrdersTable[Customer ID],OrdersTable[[#This Row],[Customer ID]])</f>
        <v>0.1111111111111111</v>
      </c>
    </row>
    <row r="1479" spans="1:25" x14ac:dyDescent="0.3">
      <c r="A1479" s="1">
        <v>1478</v>
      </c>
      <c r="B1479" t="s">
        <v>6880</v>
      </c>
      <c r="C1479" s="7">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4" t="str">
        <f>VLOOKUP(OrdersTable[[#This Row],[Region]],PeopleTable[#All],2,FALSE)</f>
        <v>Cassandra Brandow</v>
      </c>
      <c r="W1479" s="4" t="str">
        <f>IFERROR(VLOOKUP(OrdersTable[[#This Row],[Order ID]],ReturnsTable[#All],2,FALSE),"No")</f>
        <v>No</v>
      </c>
      <c r="X1479" s="4">
        <f>1/COUNTIF(OrdersTable[Order ID],OrdersTable[[#This Row],[Order ID]])</f>
        <v>1</v>
      </c>
      <c r="Y1479" s="4">
        <f>1/COUNTIF(OrdersTable[Customer ID],OrdersTable[[#This Row],[Customer ID]])</f>
        <v>0.1111111111111111</v>
      </c>
    </row>
    <row r="1480" spans="1:25" x14ac:dyDescent="0.3">
      <c r="A1480" s="1">
        <v>1479</v>
      </c>
      <c r="B1480" t="s">
        <v>6881</v>
      </c>
      <c r="C1480" s="7">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4" t="str">
        <f>VLOOKUP(OrdersTable[[#This Row],[Region]],PeopleTable[#All],2,FALSE)</f>
        <v>Anna Andreadi</v>
      </c>
      <c r="W1480" s="4" t="str">
        <f>IFERROR(VLOOKUP(OrdersTable[[#This Row],[Order ID]],ReturnsTable[#All],2,FALSE),"No")</f>
        <v>No</v>
      </c>
      <c r="X1480" s="4">
        <f>1/COUNTIF(OrdersTable[Order ID],OrdersTable[[#This Row],[Order ID]])</f>
        <v>1</v>
      </c>
      <c r="Y1480" s="4">
        <f>1/COUNTIF(OrdersTable[Customer ID],OrdersTable[[#This Row],[Customer ID]])</f>
        <v>0.1</v>
      </c>
    </row>
    <row r="1481" spans="1:25" x14ac:dyDescent="0.3">
      <c r="A1481" s="1">
        <v>1480</v>
      </c>
      <c r="B1481" t="s">
        <v>6201</v>
      </c>
      <c r="C1481" s="7">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4" t="str">
        <f>VLOOKUP(OrdersTable[[#This Row],[Region]],PeopleTable[#All],2,FALSE)</f>
        <v>Anna Andreadi</v>
      </c>
      <c r="W1481" s="4" t="str">
        <f>IFERROR(VLOOKUP(OrdersTable[[#This Row],[Order ID]],ReturnsTable[#All],2,FALSE),"No")</f>
        <v>Yes</v>
      </c>
      <c r="X1481" s="4">
        <f>1/COUNTIF(OrdersTable[Order ID],OrdersTable[[#This Row],[Order ID]])</f>
        <v>0.33333333333333331</v>
      </c>
      <c r="Y1481" s="4">
        <f>1/COUNTIF(OrdersTable[Customer ID],OrdersTable[[#This Row],[Customer ID]])</f>
        <v>9.0909090909090912E-2</v>
      </c>
    </row>
    <row r="1482" spans="1:25" x14ac:dyDescent="0.3">
      <c r="A1482" s="1">
        <v>1481</v>
      </c>
      <c r="B1482" t="s">
        <v>6201</v>
      </c>
      <c r="C1482" s="7">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4" t="str">
        <f>VLOOKUP(OrdersTable[[#This Row],[Region]],PeopleTable[#All],2,FALSE)</f>
        <v>Anna Andreadi</v>
      </c>
      <c r="W1482" s="4" t="str">
        <f>IFERROR(VLOOKUP(OrdersTable[[#This Row],[Order ID]],ReturnsTable[#All],2,FALSE),"No")</f>
        <v>Yes</v>
      </c>
      <c r="X1482" s="4">
        <f>1/COUNTIF(OrdersTable[Order ID],OrdersTable[[#This Row],[Order ID]])</f>
        <v>0.33333333333333331</v>
      </c>
      <c r="Y1482" s="4">
        <f>1/COUNTIF(OrdersTable[Customer ID],OrdersTable[[#This Row],[Customer ID]])</f>
        <v>9.0909090909090912E-2</v>
      </c>
    </row>
    <row r="1483" spans="1:25" x14ac:dyDescent="0.3">
      <c r="A1483" s="1">
        <v>1482</v>
      </c>
      <c r="B1483" t="s">
        <v>6201</v>
      </c>
      <c r="C1483" s="7">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4" t="str">
        <f>VLOOKUP(OrdersTable[[#This Row],[Region]],PeopleTable[#All],2,FALSE)</f>
        <v>Anna Andreadi</v>
      </c>
      <c r="W1483" s="4" t="str">
        <f>IFERROR(VLOOKUP(OrdersTable[[#This Row],[Order ID]],ReturnsTable[#All],2,FALSE),"No")</f>
        <v>Yes</v>
      </c>
      <c r="X1483" s="4">
        <f>1/COUNTIF(OrdersTable[Order ID],OrdersTable[[#This Row],[Order ID]])</f>
        <v>0.33333333333333331</v>
      </c>
      <c r="Y1483" s="4">
        <f>1/COUNTIF(OrdersTable[Customer ID],OrdersTable[[#This Row],[Customer ID]])</f>
        <v>9.0909090909090912E-2</v>
      </c>
    </row>
    <row r="1484" spans="1:25" x14ac:dyDescent="0.3">
      <c r="A1484" s="1">
        <v>1483</v>
      </c>
      <c r="B1484" t="s">
        <v>6882</v>
      </c>
      <c r="C1484" s="7">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4" t="str">
        <f>VLOOKUP(OrdersTable[[#This Row],[Region]],PeopleTable[#All],2,FALSE)</f>
        <v>Cassandra Brandow</v>
      </c>
      <c r="W1484" s="4" t="str">
        <f>IFERROR(VLOOKUP(OrdersTable[[#This Row],[Order ID]],ReturnsTable[#All],2,FALSE),"No")</f>
        <v>No</v>
      </c>
      <c r="X1484" s="4">
        <f>1/COUNTIF(OrdersTable[Order ID],OrdersTable[[#This Row],[Order ID]])</f>
        <v>0.5</v>
      </c>
      <c r="Y1484" s="4">
        <f>1/COUNTIF(OrdersTable[Customer ID],OrdersTable[[#This Row],[Customer ID]])</f>
        <v>0.1111111111111111</v>
      </c>
    </row>
    <row r="1485" spans="1:25" x14ac:dyDescent="0.3">
      <c r="A1485" s="1">
        <v>1484</v>
      </c>
      <c r="B1485" t="s">
        <v>6882</v>
      </c>
      <c r="C1485" s="7">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4" t="str">
        <f>VLOOKUP(OrdersTable[[#This Row],[Region]],PeopleTable[#All],2,FALSE)</f>
        <v>Cassandra Brandow</v>
      </c>
      <c r="W1485" s="4" t="str">
        <f>IFERROR(VLOOKUP(OrdersTable[[#This Row],[Order ID]],ReturnsTable[#All],2,FALSE),"No")</f>
        <v>No</v>
      </c>
      <c r="X1485" s="4">
        <f>1/COUNTIF(OrdersTable[Order ID],OrdersTable[[#This Row],[Order ID]])</f>
        <v>0.5</v>
      </c>
      <c r="Y1485" s="4">
        <f>1/COUNTIF(OrdersTable[Customer ID],OrdersTable[[#This Row],[Customer ID]])</f>
        <v>0.1111111111111111</v>
      </c>
    </row>
    <row r="1486" spans="1:25" x14ac:dyDescent="0.3">
      <c r="A1486" s="1">
        <v>1485</v>
      </c>
      <c r="B1486" t="s">
        <v>6883</v>
      </c>
      <c r="C1486" s="7">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4" t="str">
        <f>VLOOKUP(OrdersTable[[#This Row],[Region]],PeopleTable[#All],2,FALSE)</f>
        <v>Anna Andreadi</v>
      </c>
      <c r="W1486" s="4" t="str">
        <f>IFERROR(VLOOKUP(OrdersTable[[#This Row],[Order ID]],ReturnsTable[#All],2,FALSE),"No")</f>
        <v>No</v>
      </c>
      <c r="X1486" s="4">
        <f>1/COUNTIF(OrdersTable[Order ID],OrdersTable[[#This Row],[Order ID]])</f>
        <v>1</v>
      </c>
      <c r="Y1486" s="4">
        <f>1/COUNTIF(OrdersTable[Customer ID],OrdersTable[[#This Row],[Customer ID]])</f>
        <v>6.6666666666666666E-2</v>
      </c>
    </row>
    <row r="1487" spans="1:25" x14ac:dyDescent="0.3">
      <c r="A1487" s="1">
        <v>1486</v>
      </c>
      <c r="B1487" t="s">
        <v>6884</v>
      </c>
      <c r="C1487" s="7">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4" t="str">
        <f>VLOOKUP(OrdersTable[[#This Row],[Region]],PeopleTable[#All],2,FALSE)</f>
        <v>Chuck Magee</v>
      </c>
      <c r="W1487" s="4" t="str">
        <f>IFERROR(VLOOKUP(OrdersTable[[#This Row],[Order ID]],ReturnsTable[#All],2,FALSE),"No")</f>
        <v>No</v>
      </c>
      <c r="X1487" s="4">
        <f>1/COUNTIF(OrdersTable[Order ID],OrdersTable[[#This Row],[Order ID]])</f>
        <v>1</v>
      </c>
      <c r="Y1487" s="4">
        <f>1/COUNTIF(OrdersTable[Customer ID],OrdersTable[[#This Row],[Customer ID]])</f>
        <v>5.2631578947368418E-2</v>
      </c>
    </row>
    <row r="1488" spans="1:25" x14ac:dyDescent="0.3">
      <c r="A1488" s="1">
        <v>1487</v>
      </c>
      <c r="B1488" t="s">
        <v>6885</v>
      </c>
      <c r="C1488" s="7">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4" t="str">
        <f>VLOOKUP(OrdersTable[[#This Row],[Region]],PeopleTable[#All],2,FALSE)</f>
        <v>Anna Andreadi</v>
      </c>
      <c r="W1488" s="4" t="str">
        <f>IFERROR(VLOOKUP(OrdersTable[[#This Row],[Order ID]],ReturnsTable[#All],2,FALSE),"No")</f>
        <v>No</v>
      </c>
      <c r="X1488" s="4">
        <f>1/COUNTIF(OrdersTable[Order ID],OrdersTable[[#This Row],[Order ID]])</f>
        <v>0.33333333333333331</v>
      </c>
      <c r="Y1488" s="4">
        <f>1/COUNTIF(OrdersTable[Customer ID],OrdersTable[[#This Row],[Customer ID]])</f>
        <v>0.1</v>
      </c>
    </row>
    <row r="1489" spans="1:25" x14ac:dyDescent="0.3">
      <c r="A1489" s="1">
        <v>1488</v>
      </c>
      <c r="B1489" t="s">
        <v>6885</v>
      </c>
      <c r="C1489" s="7">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4" t="str">
        <f>VLOOKUP(OrdersTable[[#This Row],[Region]],PeopleTable[#All],2,FALSE)</f>
        <v>Anna Andreadi</v>
      </c>
      <c r="W1489" s="4" t="str">
        <f>IFERROR(VLOOKUP(OrdersTable[[#This Row],[Order ID]],ReturnsTable[#All],2,FALSE),"No")</f>
        <v>No</v>
      </c>
      <c r="X1489" s="4">
        <f>1/COUNTIF(OrdersTable[Order ID],OrdersTable[[#This Row],[Order ID]])</f>
        <v>0.33333333333333331</v>
      </c>
      <c r="Y1489" s="4">
        <f>1/COUNTIF(OrdersTable[Customer ID],OrdersTable[[#This Row],[Customer ID]])</f>
        <v>0.1</v>
      </c>
    </row>
    <row r="1490" spans="1:25" x14ac:dyDescent="0.3">
      <c r="A1490" s="1">
        <v>1489</v>
      </c>
      <c r="B1490" t="s">
        <v>6885</v>
      </c>
      <c r="C1490" s="7">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4" t="str">
        <f>VLOOKUP(OrdersTable[[#This Row],[Region]],PeopleTable[#All],2,FALSE)</f>
        <v>Anna Andreadi</v>
      </c>
      <c r="W1490" s="4" t="str">
        <f>IFERROR(VLOOKUP(OrdersTable[[#This Row],[Order ID]],ReturnsTable[#All],2,FALSE),"No")</f>
        <v>No</v>
      </c>
      <c r="X1490" s="4">
        <f>1/COUNTIF(OrdersTable[Order ID],OrdersTable[[#This Row],[Order ID]])</f>
        <v>0.33333333333333331</v>
      </c>
      <c r="Y1490" s="4">
        <f>1/COUNTIF(OrdersTable[Customer ID],OrdersTable[[#This Row],[Customer ID]])</f>
        <v>0.1</v>
      </c>
    </row>
    <row r="1491" spans="1:25" x14ac:dyDescent="0.3">
      <c r="A1491" s="1">
        <v>1490</v>
      </c>
      <c r="B1491" t="s">
        <v>6886</v>
      </c>
      <c r="C1491" s="7">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4" t="str">
        <f>VLOOKUP(OrdersTable[[#This Row],[Region]],PeopleTable[#All],2,FALSE)</f>
        <v>Chuck Magee</v>
      </c>
      <c r="W1491" s="4" t="str">
        <f>IFERROR(VLOOKUP(OrdersTable[[#This Row],[Order ID]],ReturnsTable[#All],2,FALSE),"No")</f>
        <v>No</v>
      </c>
      <c r="X1491" s="4">
        <f>1/COUNTIF(OrdersTable[Order ID],OrdersTable[[#This Row],[Order ID]])</f>
        <v>1</v>
      </c>
      <c r="Y1491" s="4">
        <f>1/COUNTIF(OrdersTable[Customer ID],OrdersTable[[#This Row],[Customer ID]])</f>
        <v>0.125</v>
      </c>
    </row>
    <row r="1492" spans="1:25" x14ac:dyDescent="0.3">
      <c r="A1492" s="1">
        <v>1491</v>
      </c>
      <c r="B1492" t="s">
        <v>6887</v>
      </c>
      <c r="C1492" s="7">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4" t="str">
        <f>VLOOKUP(OrdersTable[[#This Row],[Region]],PeopleTable[#All],2,FALSE)</f>
        <v>Chuck Magee</v>
      </c>
      <c r="W1492" s="4" t="str">
        <f>IFERROR(VLOOKUP(OrdersTable[[#This Row],[Order ID]],ReturnsTable[#All],2,FALSE),"No")</f>
        <v>No</v>
      </c>
      <c r="X1492" s="4">
        <f>1/COUNTIF(OrdersTable[Order ID],OrdersTable[[#This Row],[Order ID]])</f>
        <v>1</v>
      </c>
      <c r="Y1492" s="4">
        <f>1/COUNTIF(OrdersTable[Customer ID],OrdersTable[[#This Row],[Customer ID]])</f>
        <v>8.3333333333333329E-2</v>
      </c>
    </row>
    <row r="1493" spans="1:25" x14ac:dyDescent="0.3">
      <c r="A1493" s="1">
        <v>1492</v>
      </c>
      <c r="B1493" t="s">
        <v>6888</v>
      </c>
      <c r="C1493" s="7">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4" t="str">
        <f>VLOOKUP(OrdersTable[[#This Row],[Region]],PeopleTable[#All],2,FALSE)</f>
        <v>Chuck Magee</v>
      </c>
      <c r="W1493" s="4" t="str">
        <f>IFERROR(VLOOKUP(OrdersTable[[#This Row],[Order ID]],ReturnsTable[#All],2,FALSE),"No")</f>
        <v>No</v>
      </c>
      <c r="X1493" s="4">
        <f>1/COUNTIF(OrdersTable[Order ID],OrdersTable[[#This Row],[Order ID]])</f>
        <v>0.5</v>
      </c>
      <c r="Y1493" s="4">
        <f>1/COUNTIF(OrdersTable[Customer ID],OrdersTable[[#This Row],[Customer ID]])</f>
        <v>6.6666666666666666E-2</v>
      </c>
    </row>
    <row r="1494" spans="1:25" x14ac:dyDescent="0.3">
      <c r="A1494" s="1">
        <v>1493</v>
      </c>
      <c r="B1494" t="s">
        <v>6888</v>
      </c>
      <c r="C1494" s="7">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4" t="str">
        <f>VLOOKUP(OrdersTable[[#This Row],[Region]],PeopleTable[#All],2,FALSE)</f>
        <v>Chuck Magee</v>
      </c>
      <c r="W1494" s="4" t="str">
        <f>IFERROR(VLOOKUP(OrdersTable[[#This Row],[Order ID]],ReturnsTable[#All],2,FALSE),"No")</f>
        <v>No</v>
      </c>
      <c r="X1494" s="4">
        <f>1/COUNTIF(OrdersTable[Order ID],OrdersTable[[#This Row],[Order ID]])</f>
        <v>0.5</v>
      </c>
      <c r="Y1494" s="4">
        <f>1/COUNTIF(OrdersTable[Customer ID],OrdersTable[[#This Row],[Customer ID]])</f>
        <v>6.6666666666666666E-2</v>
      </c>
    </row>
    <row r="1495" spans="1:25" x14ac:dyDescent="0.3">
      <c r="A1495" s="1">
        <v>1494</v>
      </c>
      <c r="B1495" t="s">
        <v>6889</v>
      </c>
      <c r="C1495" s="7">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4" t="str">
        <f>VLOOKUP(OrdersTable[[#This Row],[Region]],PeopleTable[#All],2,FALSE)</f>
        <v>Anna Andreadi</v>
      </c>
      <c r="W1495" s="4" t="str">
        <f>IFERROR(VLOOKUP(OrdersTable[[#This Row],[Order ID]],ReturnsTable[#All],2,FALSE),"No")</f>
        <v>No</v>
      </c>
      <c r="X1495" s="4">
        <f>1/COUNTIF(OrdersTable[Order ID],OrdersTable[[#This Row],[Order ID]])</f>
        <v>1</v>
      </c>
      <c r="Y1495" s="4">
        <f>1/COUNTIF(OrdersTable[Customer ID],OrdersTable[[#This Row],[Customer ID]])</f>
        <v>7.1428571428571425E-2</v>
      </c>
    </row>
    <row r="1496" spans="1:25" x14ac:dyDescent="0.3">
      <c r="A1496" s="1">
        <v>1495</v>
      </c>
      <c r="B1496" t="s">
        <v>6890</v>
      </c>
      <c r="C1496" s="7">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4" t="str">
        <f>VLOOKUP(OrdersTable[[#This Row],[Region]],PeopleTable[#All],2,FALSE)</f>
        <v>Cassandra Brandow</v>
      </c>
      <c r="W1496" s="4" t="str">
        <f>IFERROR(VLOOKUP(OrdersTable[[#This Row],[Order ID]],ReturnsTable[#All],2,FALSE),"No")</f>
        <v>No</v>
      </c>
      <c r="X1496" s="4">
        <f>1/COUNTIF(OrdersTable[Order ID],OrdersTable[[#This Row],[Order ID]])</f>
        <v>1</v>
      </c>
      <c r="Y1496" s="4">
        <f>1/COUNTIF(OrdersTable[Customer ID],OrdersTable[[#This Row],[Customer ID]])</f>
        <v>9.0909090909090912E-2</v>
      </c>
    </row>
    <row r="1497" spans="1:25" x14ac:dyDescent="0.3">
      <c r="A1497" s="1">
        <v>1496</v>
      </c>
      <c r="B1497" t="s">
        <v>6891</v>
      </c>
      <c r="C1497" s="7">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4" t="str">
        <f>VLOOKUP(OrdersTable[[#This Row],[Region]],PeopleTable[#All],2,FALSE)</f>
        <v>Kelly Williams</v>
      </c>
      <c r="W1497" s="4" t="str">
        <f>IFERROR(VLOOKUP(OrdersTable[[#This Row],[Order ID]],ReturnsTable[#All],2,FALSE),"No")</f>
        <v>No</v>
      </c>
      <c r="X1497" s="4">
        <f>1/COUNTIF(OrdersTable[Order ID],OrdersTable[[#This Row],[Order ID]])</f>
        <v>0.33333333333333331</v>
      </c>
      <c r="Y1497" s="4">
        <f>1/COUNTIF(OrdersTable[Customer ID],OrdersTable[[#This Row],[Customer ID]])</f>
        <v>0.14285714285714285</v>
      </c>
    </row>
    <row r="1498" spans="1:25" x14ac:dyDescent="0.3">
      <c r="A1498" s="1">
        <v>1497</v>
      </c>
      <c r="B1498" t="s">
        <v>6891</v>
      </c>
      <c r="C1498" s="7">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4" t="str">
        <f>VLOOKUP(OrdersTable[[#This Row],[Region]],PeopleTable[#All],2,FALSE)</f>
        <v>Kelly Williams</v>
      </c>
      <c r="W1498" s="4" t="str">
        <f>IFERROR(VLOOKUP(OrdersTable[[#This Row],[Order ID]],ReturnsTable[#All],2,FALSE),"No")</f>
        <v>No</v>
      </c>
      <c r="X1498" s="4">
        <f>1/COUNTIF(OrdersTable[Order ID],OrdersTable[[#This Row],[Order ID]])</f>
        <v>0.33333333333333331</v>
      </c>
      <c r="Y1498" s="4">
        <f>1/COUNTIF(OrdersTable[Customer ID],OrdersTable[[#This Row],[Customer ID]])</f>
        <v>0.14285714285714285</v>
      </c>
    </row>
    <row r="1499" spans="1:25" x14ac:dyDescent="0.3">
      <c r="A1499" s="1">
        <v>1498</v>
      </c>
      <c r="B1499" t="s">
        <v>6891</v>
      </c>
      <c r="C1499" s="7">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4" t="str">
        <f>VLOOKUP(OrdersTable[[#This Row],[Region]],PeopleTable[#All],2,FALSE)</f>
        <v>Kelly Williams</v>
      </c>
      <c r="W1499" s="4" t="str">
        <f>IFERROR(VLOOKUP(OrdersTable[[#This Row],[Order ID]],ReturnsTable[#All],2,FALSE),"No")</f>
        <v>No</v>
      </c>
      <c r="X1499" s="4">
        <f>1/COUNTIF(OrdersTable[Order ID],OrdersTable[[#This Row],[Order ID]])</f>
        <v>0.33333333333333331</v>
      </c>
      <c r="Y1499" s="4">
        <f>1/COUNTIF(OrdersTable[Customer ID],OrdersTable[[#This Row],[Customer ID]])</f>
        <v>0.14285714285714285</v>
      </c>
    </row>
    <row r="1500" spans="1:25" x14ac:dyDescent="0.3">
      <c r="A1500" s="1">
        <v>1499</v>
      </c>
      <c r="B1500" t="s">
        <v>6892</v>
      </c>
      <c r="C1500" s="7">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4" t="str">
        <f>VLOOKUP(OrdersTable[[#This Row],[Region]],PeopleTable[#All],2,FALSE)</f>
        <v>Anna Andreadi</v>
      </c>
      <c r="W1500" s="4" t="str">
        <f>IFERROR(VLOOKUP(OrdersTable[[#This Row],[Order ID]],ReturnsTable[#All],2,FALSE),"No")</f>
        <v>No</v>
      </c>
      <c r="X1500" s="4">
        <f>1/COUNTIF(OrdersTable[Order ID],OrdersTable[[#This Row],[Order ID]])</f>
        <v>1</v>
      </c>
      <c r="Y1500" s="4">
        <f>1/COUNTIF(OrdersTable[Customer ID],OrdersTable[[#This Row],[Customer ID]])</f>
        <v>9.0909090909090912E-2</v>
      </c>
    </row>
    <row r="1501" spans="1:25" x14ac:dyDescent="0.3">
      <c r="A1501" s="1">
        <v>1500</v>
      </c>
      <c r="B1501" t="s">
        <v>6893</v>
      </c>
      <c r="C1501" s="7">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4" t="str">
        <f>VLOOKUP(OrdersTable[[#This Row],[Region]],PeopleTable[#All],2,FALSE)</f>
        <v>Kelly Williams</v>
      </c>
      <c r="W1501" s="4" t="str">
        <f>IFERROR(VLOOKUP(OrdersTable[[#This Row],[Order ID]],ReturnsTable[#All],2,FALSE),"No")</f>
        <v>No</v>
      </c>
      <c r="X1501" s="4">
        <f>1/COUNTIF(OrdersTable[Order ID],OrdersTable[[#This Row],[Order ID]])</f>
        <v>0.33333333333333331</v>
      </c>
      <c r="Y1501" s="4">
        <f>1/COUNTIF(OrdersTable[Customer ID],OrdersTable[[#This Row],[Customer ID]])</f>
        <v>0.1111111111111111</v>
      </c>
    </row>
    <row r="1502" spans="1:25" x14ac:dyDescent="0.3">
      <c r="A1502" s="1">
        <v>1501</v>
      </c>
      <c r="B1502" t="s">
        <v>6893</v>
      </c>
      <c r="C1502" s="7">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4" t="str">
        <f>VLOOKUP(OrdersTable[[#This Row],[Region]],PeopleTable[#All],2,FALSE)</f>
        <v>Kelly Williams</v>
      </c>
      <c r="W1502" s="4" t="str">
        <f>IFERROR(VLOOKUP(OrdersTable[[#This Row],[Order ID]],ReturnsTable[#All],2,FALSE),"No")</f>
        <v>No</v>
      </c>
      <c r="X1502" s="4">
        <f>1/COUNTIF(OrdersTable[Order ID],OrdersTable[[#This Row],[Order ID]])</f>
        <v>0.33333333333333331</v>
      </c>
      <c r="Y1502" s="4">
        <f>1/COUNTIF(OrdersTable[Customer ID],OrdersTable[[#This Row],[Customer ID]])</f>
        <v>0.1111111111111111</v>
      </c>
    </row>
    <row r="1503" spans="1:25" x14ac:dyDescent="0.3">
      <c r="A1503" s="1">
        <v>1502</v>
      </c>
      <c r="B1503" t="s">
        <v>6893</v>
      </c>
      <c r="C1503" s="7">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4" t="str">
        <f>VLOOKUP(OrdersTable[[#This Row],[Region]],PeopleTable[#All],2,FALSE)</f>
        <v>Kelly Williams</v>
      </c>
      <c r="W1503" s="4" t="str">
        <f>IFERROR(VLOOKUP(OrdersTable[[#This Row],[Order ID]],ReturnsTable[#All],2,FALSE),"No")</f>
        <v>No</v>
      </c>
      <c r="X1503" s="4">
        <f>1/COUNTIF(OrdersTable[Order ID],OrdersTable[[#This Row],[Order ID]])</f>
        <v>0.33333333333333331</v>
      </c>
      <c r="Y1503" s="4">
        <f>1/COUNTIF(OrdersTable[Customer ID],OrdersTable[[#This Row],[Customer ID]])</f>
        <v>0.1111111111111111</v>
      </c>
    </row>
    <row r="1504" spans="1:25" x14ac:dyDescent="0.3">
      <c r="A1504" s="1">
        <v>1503</v>
      </c>
      <c r="B1504" t="s">
        <v>6894</v>
      </c>
      <c r="C1504" s="7">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4" t="str">
        <f>VLOOKUP(OrdersTable[[#This Row],[Region]],PeopleTable[#All],2,FALSE)</f>
        <v>Anna Andreadi</v>
      </c>
      <c r="W1504" s="4" t="str">
        <f>IFERROR(VLOOKUP(OrdersTable[[#This Row],[Order ID]],ReturnsTable[#All],2,FALSE),"No")</f>
        <v>No</v>
      </c>
      <c r="X1504" s="4">
        <f>1/COUNTIF(OrdersTable[Order ID],OrdersTable[[#This Row],[Order ID]])</f>
        <v>0.5</v>
      </c>
      <c r="Y1504" s="4">
        <f>1/COUNTIF(OrdersTable[Customer ID],OrdersTable[[#This Row],[Customer ID]])</f>
        <v>0.1111111111111111</v>
      </c>
    </row>
    <row r="1505" spans="1:25" x14ac:dyDescent="0.3">
      <c r="A1505" s="1">
        <v>1504</v>
      </c>
      <c r="B1505" t="s">
        <v>6894</v>
      </c>
      <c r="C1505" s="7">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4" t="str">
        <f>VLOOKUP(OrdersTable[[#This Row],[Region]],PeopleTable[#All],2,FALSE)</f>
        <v>Anna Andreadi</v>
      </c>
      <c r="W1505" s="4" t="str">
        <f>IFERROR(VLOOKUP(OrdersTable[[#This Row],[Order ID]],ReturnsTable[#All],2,FALSE),"No")</f>
        <v>No</v>
      </c>
      <c r="X1505" s="4">
        <f>1/COUNTIF(OrdersTable[Order ID],OrdersTable[[#This Row],[Order ID]])</f>
        <v>0.5</v>
      </c>
      <c r="Y1505" s="4">
        <f>1/COUNTIF(OrdersTable[Customer ID],OrdersTable[[#This Row],[Customer ID]])</f>
        <v>0.1111111111111111</v>
      </c>
    </row>
    <row r="1506" spans="1:25" x14ac:dyDescent="0.3">
      <c r="A1506" s="1">
        <v>1505</v>
      </c>
      <c r="B1506" t="s">
        <v>6895</v>
      </c>
      <c r="C1506" s="7">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4" t="str">
        <f>VLOOKUP(OrdersTable[[#This Row],[Region]],PeopleTable[#All],2,FALSE)</f>
        <v>Anna Andreadi</v>
      </c>
      <c r="W1506" s="4" t="str">
        <f>IFERROR(VLOOKUP(OrdersTable[[#This Row],[Order ID]],ReturnsTable[#All],2,FALSE),"No")</f>
        <v>No</v>
      </c>
      <c r="X1506" s="4">
        <f>1/COUNTIF(OrdersTable[Order ID],OrdersTable[[#This Row],[Order ID]])</f>
        <v>0.5</v>
      </c>
      <c r="Y1506" s="4">
        <f>1/COUNTIF(OrdersTable[Customer ID],OrdersTable[[#This Row],[Customer ID]])</f>
        <v>0.33333333333333331</v>
      </c>
    </row>
    <row r="1507" spans="1:25" x14ac:dyDescent="0.3">
      <c r="A1507" s="1">
        <v>1506</v>
      </c>
      <c r="B1507" t="s">
        <v>6895</v>
      </c>
      <c r="C1507" s="7">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4" t="str">
        <f>VLOOKUP(OrdersTable[[#This Row],[Region]],PeopleTable[#All],2,FALSE)</f>
        <v>Anna Andreadi</v>
      </c>
      <c r="W1507" s="4" t="str">
        <f>IFERROR(VLOOKUP(OrdersTable[[#This Row],[Order ID]],ReturnsTable[#All],2,FALSE),"No")</f>
        <v>No</v>
      </c>
      <c r="X1507" s="4">
        <f>1/COUNTIF(OrdersTable[Order ID],OrdersTable[[#This Row],[Order ID]])</f>
        <v>0.5</v>
      </c>
      <c r="Y1507" s="4">
        <f>1/COUNTIF(OrdersTable[Customer ID],OrdersTable[[#This Row],[Customer ID]])</f>
        <v>0.33333333333333331</v>
      </c>
    </row>
    <row r="1508" spans="1:25" x14ac:dyDescent="0.3">
      <c r="A1508" s="1">
        <v>1507</v>
      </c>
      <c r="B1508" t="s">
        <v>6896</v>
      </c>
      <c r="C1508" s="7">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4" t="str">
        <f>VLOOKUP(OrdersTable[[#This Row],[Region]],PeopleTable[#All],2,FALSE)</f>
        <v>Chuck Magee</v>
      </c>
      <c r="W1508" s="4" t="str">
        <f>IFERROR(VLOOKUP(OrdersTable[[#This Row],[Order ID]],ReturnsTable[#All],2,FALSE),"No")</f>
        <v>No</v>
      </c>
      <c r="X1508" s="4">
        <f>1/COUNTIF(OrdersTable[Order ID],OrdersTable[[#This Row],[Order ID]])</f>
        <v>1</v>
      </c>
      <c r="Y1508" s="4">
        <f>1/COUNTIF(OrdersTable[Customer ID],OrdersTable[[#This Row],[Customer ID]])</f>
        <v>0.1111111111111111</v>
      </c>
    </row>
    <row r="1509" spans="1:25" x14ac:dyDescent="0.3">
      <c r="A1509" s="1">
        <v>1508</v>
      </c>
      <c r="B1509" t="s">
        <v>6897</v>
      </c>
      <c r="C1509" s="7">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4" t="str">
        <f>VLOOKUP(OrdersTable[[#This Row],[Region]],PeopleTable[#All],2,FALSE)</f>
        <v>Cassandra Brandow</v>
      </c>
      <c r="W1509" s="4" t="str">
        <f>IFERROR(VLOOKUP(OrdersTable[[#This Row],[Order ID]],ReturnsTable[#All],2,FALSE),"No")</f>
        <v>No</v>
      </c>
      <c r="X1509" s="4">
        <f>1/COUNTIF(OrdersTable[Order ID],OrdersTable[[#This Row],[Order ID]])</f>
        <v>1</v>
      </c>
      <c r="Y1509" s="4">
        <f>1/COUNTIF(OrdersTable[Customer ID],OrdersTable[[#This Row],[Customer ID]])</f>
        <v>0.1111111111111111</v>
      </c>
    </row>
    <row r="1510" spans="1:25" x14ac:dyDescent="0.3">
      <c r="A1510" s="1">
        <v>1509</v>
      </c>
      <c r="B1510" t="s">
        <v>6101</v>
      </c>
      <c r="C1510" s="7">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4" t="str">
        <f>VLOOKUP(OrdersTable[[#This Row],[Region]],PeopleTable[#All],2,FALSE)</f>
        <v>Kelly Williams</v>
      </c>
      <c r="W1510" s="4" t="str">
        <f>IFERROR(VLOOKUP(OrdersTable[[#This Row],[Order ID]],ReturnsTable[#All],2,FALSE),"No")</f>
        <v>Yes</v>
      </c>
      <c r="X1510" s="4">
        <f>1/COUNTIF(OrdersTable[Order ID],OrdersTable[[#This Row],[Order ID]])</f>
        <v>1</v>
      </c>
      <c r="Y1510" s="4">
        <f>1/COUNTIF(OrdersTable[Customer ID],OrdersTable[[#This Row],[Customer ID]])</f>
        <v>4.5454545454545456E-2</v>
      </c>
    </row>
    <row r="1511" spans="1:25" x14ac:dyDescent="0.3">
      <c r="A1511" s="1">
        <v>1510</v>
      </c>
      <c r="B1511" t="s">
        <v>6898</v>
      </c>
      <c r="C1511" s="7">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4" t="str">
        <f>VLOOKUP(OrdersTable[[#This Row],[Region]],PeopleTable[#All],2,FALSE)</f>
        <v>Anna Andreadi</v>
      </c>
      <c r="W1511" s="4" t="str">
        <f>IFERROR(VLOOKUP(OrdersTable[[#This Row],[Order ID]],ReturnsTable[#All],2,FALSE),"No")</f>
        <v>No</v>
      </c>
      <c r="X1511" s="4">
        <f>1/COUNTIF(OrdersTable[Order ID],OrdersTable[[#This Row],[Order ID]])</f>
        <v>1</v>
      </c>
      <c r="Y1511" s="4">
        <f>1/COUNTIF(OrdersTable[Customer ID],OrdersTable[[#This Row],[Customer ID]])</f>
        <v>0.1</v>
      </c>
    </row>
    <row r="1512" spans="1:25" x14ac:dyDescent="0.3">
      <c r="A1512" s="1">
        <v>1511</v>
      </c>
      <c r="B1512" t="s">
        <v>6899</v>
      </c>
      <c r="C1512" s="7">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4" t="str">
        <f>VLOOKUP(OrdersTable[[#This Row],[Region]],PeopleTable[#All],2,FALSE)</f>
        <v>Anna Andreadi</v>
      </c>
      <c r="W1512" s="4" t="str">
        <f>IFERROR(VLOOKUP(OrdersTable[[#This Row],[Order ID]],ReturnsTable[#All],2,FALSE),"No")</f>
        <v>No</v>
      </c>
      <c r="X1512" s="4">
        <f>1/COUNTIF(OrdersTable[Order ID],OrdersTable[[#This Row],[Order ID]])</f>
        <v>0.5</v>
      </c>
      <c r="Y1512" s="4">
        <f>1/COUNTIF(OrdersTable[Customer ID],OrdersTable[[#This Row],[Customer ID]])</f>
        <v>9.0909090909090912E-2</v>
      </c>
    </row>
    <row r="1513" spans="1:25" x14ac:dyDescent="0.3">
      <c r="A1513" s="1">
        <v>1512</v>
      </c>
      <c r="B1513" t="s">
        <v>6899</v>
      </c>
      <c r="C1513" s="7">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4" t="str">
        <f>VLOOKUP(OrdersTable[[#This Row],[Region]],PeopleTable[#All],2,FALSE)</f>
        <v>Anna Andreadi</v>
      </c>
      <c r="W1513" s="4" t="str">
        <f>IFERROR(VLOOKUP(OrdersTable[[#This Row],[Order ID]],ReturnsTable[#All],2,FALSE),"No")</f>
        <v>No</v>
      </c>
      <c r="X1513" s="4">
        <f>1/COUNTIF(OrdersTable[Order ID],OrdersTable[[#This Row],[Order ID]])</f>
        <v>0.5</v>
      </c>
      <c r="Y1513" s="4">
        <f>1/COUNTIF(OrdersTable[Customer ID],OrdersTable[[#This Row],[Customer ID]])</f>
        <v>9.0909090909090912E-2</v>
      </c>
    </row>
    <row r="1514" spans="1:25" x14ac:dyDescent="0.3">
      <c r="A1514" s="1">
        <v>1513</v>
      </c>
      <c r="B1514" t="s">
        <v>6900</v>
      </c>
      <c r="C1514" s="7">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4" t="str">
        <f>VLOOKUP(OrdersTable[[#This Row],[Region]],PeopleTable[#All],2,FALSE)</f>
        <v>Kelly Williams</v>
      </c>
      <c r="W1514" s="4" t="str">
        <f>IFERROR(VLOOKUP(OrdersTable[[#This Row],[Order ID]],ReturnsTable[#All],2,FALSE),"No")</f>
        <v>No</v>
      </c>
      <c r="X1514" s="4">
        <f>1/COUNTIF(OrdersTable[Order ID],OrdersTable[[#This Row],[Order ID]])</f>
        <v>0.33333333333333331</v>
      </c>
      <c r="Y1514" s="4">
        <f>1/COUNTIF(OrdersTable[Customer ID],OrdersTable[[#This Row],[Customer ID]])</f>
        <v>4.5454545454545456E-2</v>
      </c>
    </row>
    <row r="1515" spans="1:25" x14ac:dyDescent="0.3">
      <c r="A1515" s="1">
        <v>1514</v>
      </c>
      <c r="B1515" t="s">
        <v>6900</v>
      </c>
      <c r="C1515" s="7">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4" t="str">
        <f>VLOOKUP(OrdersTable[[#This Row],[Region]],PeopleTable[#All],2,FALSE)</f>
        <v>Kelly Williams</v>
      </c>
      <c r="W1515" s="4" t="str">
        <f>IFERROR(VLOOKUP(OrdersTable[[#This Row],[Order ID]],ReturnsTable[#All],2,FALSE),"No")</f>
        <v>No</v>
      </c>
      <c r="X1515" s="4">
        <f>1/COUNTIF(OrdersTable[Order ID],OrdersTable[[#This Row],[Order ID]])</f>
        <v>0.33333333333333331</v>
      </c>
      <c r="Y1515" s="4">
        <f>1/COUNTIF(OrdersTable[Customer ID],OrdersTable[[#This Row],[Customer ID]])</f>
        <v>4.5454545454545456E-2</v>
      </c>
    </row>
    <row r="1516" spans="1:25" x14ac:dyDescent="0.3">
      <c r="A1516" s="1">
        <v>1515</v>
      </c>
      <c r="B1516" t="s">
        <v>6900</v>
      </c>
      <c r="C1516" s="7">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4" t="str">
        <f>VLOOKUP(OrdersTable[[#This Row],[Region]],PeopleTable[#All],2,FALSE)</f>
        <v>Kelly Williams</v>
      </c>
      <c r="W1516" s="4" t="str">
        <f>IFERROR(VLOOKUP(OrdersTable[[#This Row],[Order ID]],ReturnsTable[#All],2,FALSE),"No")</f>
        <v>No</v>
      </c>
      <c r="X1516" s="4">
        <f>1/COUNTIF(OrdersTable[Order ID],OrdersTable[[#This Row],[Order ID]])</f>
        <v>0.33333333333333331</v>
      </c>
      <c r="Y1516" s="4">
        <f>1/COUNTIF(OrdersTable[Customer ID],OrdersTable[[#This Row],[Customer ID]])</f>
        <v>4.5454545454545456E-2</v>
      </c>
    </row>
    <row r="1517" spans="1:25" x14ac:dyDescent="0.3">
      <c r="A1517" s="1">
        <v>1516</v>
      </c>
      <c r="B1517" t="s">
        <v>6901</v>
      </c>
      <c r="C1517" s="7">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4" t="str">
        <f>VLOOKUP(OrdersTable[[#This Row],[Region]],PeopleTable[#All],2,FALSE)</f>
        <v>Chuck Magee</v>
      </c>
      <c r="W1517" s="4" t="str">
        <f>IFERROR(VLOOKUP(OrdersTable[[#This Row],[Order ID]],ReturnsTable[#All],2,FALSE),"No")</f>
        <v>No</v>
      </c>
      <c r="X1517" s="4">
        <f>1/COUNTIF(OrdersTable[Order ID],OrdersTable[[#This Row],[Order ID]])</f>
        <v>1</v>
      </c>
      <c r="Y1517" s="4">
        <f>1/COUNTIF(OrdersTable[Customer ID],OrdersTable[[#This Row],[Customer ID]])</f>
        <v>5.5555555555555552E-2</v>
      </c>
    </row>
    <row r="1518" spans="1:25" x14ac:dyDescent="0.3">
      <c r="A1518" s="1">
        <v>1517</v>
      </c>
      <c r="B1518" t="s">
        <v>6902</v>
      </c>
      <c r="C1518" s="7">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4" t="str">
        <f>VLOOKUP(OrdersTable[[#This Row],[Region]],PeopleTable[#All],2,FALSE)</f>
        <v>Anna Andreadi</v>
      </c>
      <c r="W1518" s="4" t="str">
        <f>IFERROR(VLOOKUP(OrdersTable[[#This Row],[Order ID]],ReturnsTable[#All],2,FALSE),"No")</f>
        <v>No</v>
      </c>
      <c r="X1518" s="4">
        <f>1/COUNTIF(OrdersTable[Order ID],OrdersTable[[#This Row],[Order ID]])</f>
        <v>1</v>
      </c>
      <c r="Y1518" s="4">
        <f>1/COUNTIF(OrdersTable[Customer ID],OrdersTable[[#This Row],[Customer ID]])</f>
        <v>7.1428571428571425E-2</v>
      </c>
    </row>
    <row r="1519" spans="1:25" x14ac:dyDescent="0.3">
      <c r="A1519" s="1">
        <v>1518</v>
      </c>
      <c r="B1519" t="s">
        <v>6903</v>
      </c>
      <c r="C1519" s="7">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4" t="str">
        <f>VLOOKUP(OrdersTable[[#This Row],[Region]],PeopleTable[#All],2,FALSE)</f>
        <v>Anna Andreadi</v>
      </c>
      <c r="W1519" s="4" t="str">
        <f>IFERROR(VLOOKUP(OrdersTable[[#This Row],[Order ID]],ReturnsTable[#All],2,FALSE),"No")</f>
        <v>No</v>
      </c>
      <c r="X1519" s="4">
        <f>1/COUNTIF(OrdersTable[Order ID],OrdersTable[[#This Row],[Order ID]])</f>
        <v>0.5</v>
      </c>
      <c r="Y1519" s="4">
        <f>1/COUNTIF(OrdersTable[Customer ID],OrdersTable[[#This Row],[Customer ID]])</f>
        <v>5.8823529411764705E-2</v>
      </c>
    </row>
    <row r="1520" spans="1:25" x14ac:dyDescent="0.3">
      <c r="A1520" s="1">
        <v>1519</v>
      </c>
      <c r="B1520" t="s">
        <v>6903</v>
      </c>
      <c r="C1520" s="7">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4" t="str">
        <f>VLOOKUP(OrdersTable[[#This Row],[Region]],PeopleTable[#All],2,FALSE)</f>
        <v>Anna Andreadi</v>
      </c>
      <c r="W1520" s="4" t="str">
        <f>IFERROR(VLOOKUP(OrdersTable[[#This Row],[Order ID]],ReturnsTable[#All],2,FALSE),"No")</f>
        <v>No</v>
      </c>
      <c r="X1520" s="4">
        <f>1/COUNTIF(OrdersTable[Order ID],OrdersTable[[#This Row],[Order ID]])</f>
        <v>0.5</v>
      </c>
      <c r="Y1520" s="4">
        <f>1/COUNTIF(OrdersTable[Customer ID],OrdersTable[[#This Row],[Customer ID]])</f>
        <v>5.8823529411764705E-2</v>
      </c>
    </row>
    <row r="1521" spans="1:25" x14ac:dyDescent="0.3">
      <c r="A1521" s="1">
        <v>1520</v>
      </c>
      <c r="B1521" t="s">
        <v>6904</v>
      </c>
      <c r="C1521" s="7">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4" t="str">
        <f>VLOOKUP(OrdersTable[[#This Row],[Region]],PeopleTable[#All],2,FALSE)</f>
        <v>Anna Andreadi</v>
      </c>
      <c r="W1521" s="4" t="str">
        <f>IFERROR(VLOOKUP(OrdersTable[[#This Row],[Order ID]],ReturnsTable[#All],2,FALSE),"No")</f>
        <v>No</v>
      </c>
      <c r="X1521" s="4">
        <f>1/COUNTIF(OrdersTable[Order ID],OrdersTable[[#This Row],[Order ID]])</f>
        <v>1</v>
      </c>
      <c r="Y1521" s="4">
        <f>1/COUNTIF(OrdersTable[Customer ID],OrdersTable[[#This Row],[Customer ID]])</f>
        <v>5.5555555555555552E-2</v>
      </c>
    </row>
    <row r="1522" spans="1:25" x14ac:dyDescent="0.3">
      <c r="A1522" s="1">
        <v>1521</v>
      </c>
      <c r="B1522" t="s">
        <v>6905</v>
      </c>
      <c r="C1522" s="7">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4" t="str">
        <f>VLOOKUP(OrdersTable[[#This Row],[Region]],PeopleTable[#All],2,FALSE)</f>
        <v>Kelly Williams</v>
      </c>
      <c r="W1522" s="4" t="str">
        <f>IFERROR(VLOOKUP(OrdersTable[[#This Row],[Order ID]],ReturnsTable[#All],2,FALSE),"No")</f>
        <v>No</v>
      </c>
      <c r="X1522" s="4">
        <f>1/COUNTIF(OrdersTable[Order ID],OrdersTable[[#This Row],[Order ID]])</f>
        <v>1</v>
      </c>
      <c r="Y1522" s="4">
        <f>1/COUNTIF(OrdersTable[Customer ID],OrdersTable[[#This Row],[Customer ID]])</f>
        <v>0.125</v>
      </c>
    </row>
    <row r="1523" spans="1:25" x14ac:dyDescent="0.3">
      <c r="A1523" s="1">
        <v>1522</v>
      </c>
      <c r="B1523" t="s">
        <v>6906</v>
      </c>
      <c r="C1523" s="7">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4" t="str">
        <f>VLOOKUP(OrdersTable[[#This Row],[Region]],PeopleTable[#All],2,FALSE)</f>
        <v>Anna Andreadi</v>
      </c>
      <c r="W1523" s="4" t="str">
        <f>IFERROR(VLOOKUP(OrdersTable[[#This Row],[Order ID]],ReturnsTable[#All],2,FALSE),"No")</f>
        <v>No</v>
      </c>
      <c r="X1523" s="4">
        <f>1/COUNTIF(OrdersTable[Order ID],OrdersTable[[#This Row],[Order ID]])</f>
        <v>0.2</v>
      </c>
      <c r="Y1523" s="4">
        <f>1/COUNTIF(OrdersTable[Customer ID],OrdersTable[[#This Row],[Customer ID]])</f>
        <v>0.1</v>
      </c>
    </row>
    <row r="1524" spans="1:25" x14ac:dyDescent="0.3">
      <c r="A1524" s="1">
        <v>1523</v>
      </c>
      <c r="B1524" t="s">
        <v>6906</v>
      </c>
      <c r="C1524" s="7">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4" t="str">
        <f>VLOOKUP(OrdersTable[[#This Row],[Region]],PeopleTable[#All],2,FALSE)</f>
        <v>Anna Andreadi</v>
      </c>
      <c r="W1524" s="4" t="str">
        <f>IFERROR(VLOOKUP(OrdersTable[[#This Row],[Order ID]],ReturnsTable[#All],2,FALSE),"No")</f>
        <v>No</v>
      </c>
      <c r="X1524" s="4">
        <f>1/COUNTIF(OrdersTable[Order ID],OrdersTable[[#This Row],[Order ID]])</f>
        <v>0.2</v>
      </c>
      <c r="Y1524" s="4">
        <f>1/COUNTIF(OrdersTable[Customer ID],OrdersTable[[#This Row],[Customer ID]])</f>
        <v>0.1</v>
      </c>
    </row>
    <row r="1525" spans="1:25" x14ac:dyDescent="0.3">
      <c r="A1525" s="1">
        <v>1524</v>
      </c>
      <c r="B1525" t="s">
        <v>6906</v>
      </c>
      <c r="C1525" s="7">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4" t="str">
        <f>VLOOKUP(OrdersTable[[#This Row],[Region]],PeopleTable[#All],2,FALSE)</f>
        <v>Anna Andreadi</v>
      </c>
      <c r="W1525" s="4" t="str">
        <f>IFERROR(VLOOKUP(OrdersTable[[#This Row],[Order ID]],ReturnsTable[#All],2,FALSE),"No")</f>
        <v>No</v>
      </c>
      <c r="X1525" s="4">
        <f>1/COUNTIF(OrdersTable[Order ID],OrdersTable[[#This Row],[Order ID]])</f>
        <v>0.2</v>
      </c>
      <c r="Y1525" s="4">
        <f>1/COUNTIF(OrdersTable[Customer ID],OrdersTable[[#This Row],[Customer ID]])</f>
        <v>0.1</v>
      </c>
    </row>
    <row r="1526" spans="1:25" x14ac:dyDescent="0.3">
      <c r="A1526" s="1">
        <v>1525</v>
      </c>
      <c r="B1526" t="s">
        <v>6906</v>
      </c>
      <c r="C1526" s="7">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4" t="str">
        <f>VLOOKUP(OrdersTable[[#This Row],[Region]],PeopleTable[#All],2,FALSE)</f>
        <v>Anna Andreadi</v>
      </c>
      <c r="W1526" s="4" t="str">
        <f>IFERROR(VLOOKUP(OrdersTable[[#This Row],[Order ID]],ReturnsTable[#All],2,FALSE),"No")</f>
        <v>No</v>
      </c>
      <c r="X1526" s="4">
        <f>1/COUNTIF(OrdersTable[Order ID],OrdersTable[[#This Row],[Order ID]])</f>
        <v>0.2</v>
      </c>
      <c r="Y1526" s="4">
        <f>1/COUNTIF(OrdersTable[Customer ID],OrdersTable[[#This Row],[Customer ID]])</f>
        <v>0.1</v>
      </c>
    </row>
    <row r="1527" spans="1:25" x14ac:dyDescent="0.3">
      <c r="A1527" s="1">
        <v>1526</v>
      </c>
      <c r="B1527" t="s">
        <v>6906</v>
      </c>
      <c r="C1527" s="7">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4" t="str">
        <f>VLOOKUP(OrdersTable[[#This Row],[Region]],PeopleTable[#All],2,FALSE)</f>
        <v>Anna Andreadi</v>
      </c>
      <c r="W1527" s="4" t="str">
        <f>IFERROR(VLOOKUP(OrdersTable[[#This Row],[Order ID]],ReturnsTable[#All],2,FALSE),"No")</f>
        <v>No</v>
      </c>
      <c r="X1527" s="4">
        <f>1/COUNTIF(OrdersTable[Order ID],OrdersTable[[#This Row],[Order ID]])</f>
        <v>0.2</v>
      </c>
      <c r="Y1527" s="4">
        <f>1/COUNTIF(OrdersTable[Customer ID],OrdersTable[[#This Row],[Customer ID]])</f>
        <v>0.1</v>
      </c>
    </row>
    <row r="1528" spans="1:25" x14ac:dyDescent="0.3">
      <c r="A1528" s="1">
        <v>1527</v>
      </c>
      <c r="B1528" t="s">
        <v>6907</v>
      </c>
      <c r="C1528" s="7">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4" t="str">
        <f>VLOOKUP(OrdersTable[[#This Row],[Region]],PeopleTable[#All],2,FALSE)</f>
        <v>Chuck Magee</v>
      </c>
      <c r="W1528" s="4" t="str">
        <f>IFERROR(VLOOKUP(OrdersTable[[#This Row],[Order ID]],ReturnsTable[#All],2,FALSE),"No")</f>
        <v>No</v>
      </c>
      <c r="X1528" s="4">
        <f>1/COUNTIF(OrdersTable[Order ID],OrdersTable[[#This Row],[Order ID]])</f>
        <v>0.5</v>
      </c>
      <c r="Y1528" s="4">
        <f>1/COUNTIF(OrdersTable[Customer ID],OrdersTable[[#This Row],[Customer ID]])</f>
        <v>0.05</v>
      </c>
    </row>
    <row r="1529" spans="1:25" x14ac:dyDescent="0.3">
      <c r="A1529" s="1">
        <v>1528</v>
      </c>
      <c r="B1529" t="s">
        <v>6907</v>
      </c>
      <c r="C1529" s="7">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4" t="str">
        <f>VLOOKUP(OrdersTable[[#This Row],[Region]],PeopleTable[#All],2,FALSE)</f>
        <v>Chuck Magee</v>
      </c>
      <c r="W1529" s="4" t="str">
        <f>IFERROR(VLOOKUP(OrdersTable[[#This Row],[Order ID]],ReturnsTable[#All],2,FALSE),"No")</f>
        <v>No</v>
      </c>
      <c r="X1529" s="4">
        <f>1/COUNTIF(OrdersTable[Order ID],OrdersTable[[#This Row],[Order ID]])</f>
        <v>0.5</v>
      </c>
      <c r="Y1529" s="4">
        <f>1/COUNTIF(OrdersTable[Customer ID],OrdersTable[[#This Row],[Customer ID]])</f>
        <v>0.05</v>
      </c>
    </row>
    <row r="1530" spans="1:25" x14ac:dyDescent="0.3">
      <c r="A1530" s="1">
        <v>1529</v>
      </c>
      <c r="B1530" t="s">
        <v>6908</v>
      </c>
      <c r="C1530" s="7">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4" t="str">
        <f>VLOOKUP(OrdersTable[[#This Row],[Region]],PeopleTable[#All],2,FALSE)</f>
        <v>Chuck Magee</v>
      </c>
      <c r="W1530" s="4" t="str">
        <f>IFERROR(VLOOKUP(OrdersTable[[#This Row],[Order ID]],ReturnsTable[#All],2,FALSE),"No")</f>
        <v>No</v>
      </c>
      <c r="X1530" s="4">
        <f>1/COUNTIF(OrdersTable[Order ID],OrdersTable[[#This Row],[Order ID]])</f>
        <v>0.5</v>
      </c>
      <c r="Y1530" s="4">
        <f>1/COUNTIF(OrdersTable[Customer ID],OrdersTable[[#This Row],[Customer ID]])</f>
        <v>9.0909090909090912E-2</v>
      </c>
    </row>
    <row r="1531" spans="1:25" x14ac:dyDescent="0.3">
      <c r="A1531" s="1">
        <v>1530</v>
      </c>
      <c r="B1531" t="s">
        <v>6908</v>
      </c>
      <c r="C1531" s="7">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4" t="str">
        <f>VLOOKUP(OrdersTable[[#This Row],[Region]],PeopleTable[#All],2,FALSE)</f>
        <v>Chuck Magee</v>
      </c>
      <c r="W1531" s="4" t="str">
        <f>IFERROR(VLOOKUP(OrdersTable[[#This Row],[Order ID]],ReturnsTable[#All],2,FALSE),"No")</f>
        <v>No</v>
      </c>
      <c r="X1531" s="4">
        <f>1/COUNTIF(OrdersTable[Order ID],OrdersTable[[#This Row],[Order ID]])</f>
        <v>0.5</v>
      </c>
      <c r="Y1531" s="4">
        <f>1/COUNTIF(OrdersTable[Customer ID],OrdersTable[[#This Row],[Customer ID]])</f>
        <v>9.0909090909090912E-2</v>
      </c>
    </row>
    <row r="1532" spans="1:25" x14ac:dyDescent="0.3">
      <c r="A1532" s="1">
        <v>1531</v>
      </c>
      <c r="B1532" t="s">
        <v>6909</v>
      </c>
      <c r="C1532" s="7">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4" t="str">
        <f>VLOOKUP(OrdersTable[[#This Row],[Region]],PeopleTable[#All],2,FALSE)</f>
        <v>Cassandra Brandow</v>
      </c>
      <c r="W1532" s="4" t="str">
        <f>IFERROR(VLOOKUP(OrdersTable[[#This Row],[Order ID]],ReturnsTable[#All],2,FALSE),"No")</f>
        <v>No</v>
      </c>
      <c r="X1532" s="4">
        <f>1/COUNTIF(OrdersTable[Order ID],OrdersTable[[#This Row],[Order ID]])</f>
        <v>1</v>
      </c>
      <c r="Y1532" s="4">
        <f>1/COUNTIF(OrdersTable[Customer ID],OrdersTable[[#This Row],[Customer ID]])</f>
        <v>7.1428571428571425E-2</v>
      </c>
    </row>
    <row r="1533" spans="1:25" x14ac:dyDescent="0.3">
      <c r="A1533" s="1">
        <v>1532</v>
      </c>
      <c r="B1533" t="s">
        <v>6910</v>
      </c>
      <c r="C1533" s="7">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4" t="str">
        <f>VLOOKUP(OrdersTable[[#This Row],[Region]],PeopleTable[#All],2,FALSE)</f>
        <v>Anna Andreadi</v>
      </c>
      <c r="W1533" s="4" t="str">
        <f>IFERROR(VLOOKUP(OrdersTable[[#This Row],[Order ID]],ReturnsTable[#All],2,FALSE),"No")</f>
        <v>No</v>
      </c>
      <c r="X1533" s="4">
        <f>1/COUNTIF(OrdersTable[Order ID],OrdersTable[[#This Row],[Order ID]])</f>
        <v>0.5</v>
      </c>
      <c r="Y1533" s="4">
        <f>1/COUNTIF(OrdersTable[Customer ID],OrdersTable[[#This Row],[Customer ID]])</f>
        <v>6.6666666666666666E-2</v>
      </c>
    </row>
    <row r="1534" spans="1:25" x14ac:dyDescent="0.3">
      <c r="A1534" s="1">
        <v>1533</v>
      </c>
      <c r="B1534" t="s">
        <v>6910</v>
      </c>
      <c r="C1534" s="7">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4" t="str">
        <f>VLOOKUP(OrdersTable[[#This Row],[Region]],PeopleTable[#All],2,FALSE)</f>
        <v>Anna Andreadi</v>
      </c>
      <c r="W1534" s="4" t="str">
        <f>IFERROR(VLOOKUP(OrdersTable[[#This Row],[Order ID]],ReturnsTable[#All],2,FALSE),"No")</f>
        <v>No</v>
      </c>
      <c r="X1534" s="4">
        <f>1/COUNTIF(OrdersTable[Order ID],OrdersTable[[#This Row],[Order ID]])</f>
        <v>0.5</v>
      </c>
      <c r="Y1534" s="4">
        <f>1/COUNTIF(OrdersTable[Customer ID],OrdersTable[[#This Row],[Customer ID]])</f>
        <v>6.6666666666666666E-2</v>
      </c>
    </row>
    <row r="1535" spans="1:25" x14ac:dyDescent="0.3">
      <c r="A1535" s="1">
        <v>1534</v>
      </c>
      <c r="B1535" t="s">
        <v>6911</v>
      </c>
      <c r="C1535" s="7">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4" t="str">
        <f>VLOOKUP(OrdersTable[[#This Row],[Region]],PeopleTable[#All],2,FALSE)</f>
        <v>Chuck Magee</v>
      </c>
      <c r="W1535" s="4" t="str">
        <f>IFERROR(VLOOKUP(OrdersTable[[#This Row],[Order ID]],ReturnsTable[#All],2,FALSE),"No")</f>
        <v>No</v>
      </c>
      <c r="X1535" s="4">
        <f>1/COUNTIF(OrdersTable[Order ID],OrdersTable[[#This Row],[Order ID]])</f>
        <v>1</v>
      </c>
      <c r="Y1535" s="4">
        <f>1/COUNTIF(OrdersTable[Customer ID],OrdersTable[[#This Row],[Customer ID]])</f>
        <v>0.125</v>
      </c>
    </row>
    <row r="1536" spans="1:25" x14ac:dyDescent="0.3">
      <c r="A1536" s="1">
        <v>1535</v>
      </c>
      <c r="B1536" t="s">
        <v>6912</v>
      </c>
      <c r="C1536" s="7">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4" t="str">
        <f>VLOOKUP(OrdersTable[[#This Row],[Region]],PeopleTable[#All],2,FALSE)</f>
        <v>Anna Andreadi</v>
      </c>
      <c r="W1536" s="4" t="str">
        <f>IFERROR(VLOOKUP(OrdersTable[[#This Row],[Order ID]],ReturnsTable[#All],2,FALSE),"No")</f>
        <v>No</v>
      </c>
      <c r="X1536" s="4">
        <f>1/COUNTIF(OrdersTable[Order ID],OrdersTable[[#This Row],[Order ID]])</f>
        <v>1</v>
      </c>
      <c r="Y1536" s="4">
        <f>1/COUNTIF(OrdersTable[Customer ID],OrdersTable[[#This Row],[Customer ID]])</f>
        <v>5.2631578947368418E-2</v>
      </c>
    </row>
    <row r="1537" spans="1:25" x14ac:dyDescent="0.3">
      <c r="A1537" s="1">
        <v>1536</v>
      </c>
      <c r="B1537" t="s">
        <v>6913</v>
      </c>
      <c r="C1537" s="7">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4" t="str">
        <f>VLOOKUP(OrdersTable[[#This Row],[Region]],PeopleTable[#All],2,FALSE)</f>
        <v>Chuck Magee</v>
      </c>
      <c r="W1537" s="4" t="str">
        <f>IFERROR(VLOOKUP(OrdersTable[[#This Row],[Order ID]],ReturnsTable[#All],2,FALSE),"No")</f>
        <v>No</v>
      </c>
      <c r="X1537" s="4">
        <f>1/COUNTIF(OrdersTable[Order ID],OrdersTable[[#This Row],[Order ID]])</f>
        <v>0.5</v>
      </c>
      <c r="Y1537" s="4">
        <f>1/COUNTIF(OrdersTable[Customer ID],OrdersTable[[#This Row],[Customer ID]])</f>
        <v>8.3333333333333329E-2</v>
      </c>
    </row>
    <row r="1538" spans="1:25" x14ac:dyDescent="0.3">
      <c r="A1538" s="1">
        <v>1537</v>
      </c>
      <c r="B1538" t="s">
        <v>6913</v>
      </c>
      <c r="C1538" s="7">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4" t="str">
        <f>VLOOKUP(OrdersTable[[#This Row],[Region]],PeopleTable[#All],2,FALSE)</f>
        <v>Chuck Magee</v>
      </c>
      <c r="W1538" s="4" t="str">
        <f>IFERROR(VLOOKUP(OrdersTable[[#This Row],[Order ID]],ReturnsTable[#All],2,FALSE),"No")</f>
        <v>No</v>
      </c>
      <c r="X1538" s="4">
        <f>1/COUNTIF(OrdersTable[Order ID],OrdersTable[[#This Row],[Order ID]])</f>
        <v>0.5</v>
      </c>
      <c r="Y1538" s="4">
        <f>1/COUNTIF(OrdersTable[Customer ID],OrdersTable[[#This Row],[Customer ID]])</f>
        <v>8.3333333333333329E-2</v>
      </c>
    </row>
    <row r="1539" spans="1:25" x14ac:dyDescent="0.3">
      <c r="A1539" s="1">
        <v>1538</v>
      </c>
      <c r="B1539" t="s">
        <v>6914</v>
      </c>
      <c r="C1539" s="7">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4" t="str">
        <f>VLOOKUP(OrdersTable[[#This Row],[Region]],PeopleTable[#All],2,FALSE)</f>
        <v>Chuck Magee</v>
      </c>
      <c r="W1539" s="4" t="str">
        <f>IFERROR(VLOOKUP(OrdersTable[[#This Row],[Order ID]],ReturnsTable[#All],2,FALSE),"No")</f>
        <v>No</v>
      </c>
      <c r="X1539" s="4">
        <f>1/COUNTIF(OrdersTable[Order ID],OrdersTable[[#This Row],[Order ID]])</f>
        <v>0.25</v>
      </c>
      <c r="Y1539" s="4">
        <f>1/COUNTIF(OrdersTable[Customer ID],OrdersTable[[#This Row],[Customer ID]])</f>
        <v>0.14285714285714285</v>
      </c>
    </row>
    <row r="1540" spans="1:25" x14ac:dyDescent="0.3">
      <c r="A1540" s="1">
        <v>1539</v>
      </c>
      <c r="B1540" t="s">
        <v>6914</v>
      </c>
      <c r="C1540" s="7">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4" t="str">
        <f>VLOOKUP(OrdersTable[[#This Row],[Region]],PeopleTable[#All],2,FALSE)</f>
        <v>Chuck Magee</v>
      </c>
      <c r="W1540" s="4" t="str">
        <f>IFERROR(VLOOKUP(OrdersTable[[#This Row],[Order ID]],ReturnsTable[#All],2,FALSE),"No")</f>
        <v>No</v>
      </c>
      <c r="X1540" s="4">
        <f>1/COUNTIF(OrdersTable[Order ID],OrdersTable[[#This Row],[Order ID]])</f>
        <v>0.25</v>
      </c>
      <c r="Y1540" s="4">
        <f>1/COUNTIF(OrdersTable[Customer ID],OrdersTable[[#This Row],[Customer ID]])</f>
        <v>0.14285714285714285</v>
      </c>
    </row>
    <row r="1541" spans="1:25" x14ac:dyDescent="0.3">
      <c r="A1541" s="1">
        <v>1540</v>
      </c>
      <c r="B1541" t="s">
        <v>6914</v>
      </c>
      <c r="C1541" s="7">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4" t="str">
        <f>VLOOKUP(OrdersTable[[#This Row],[Region]],PeopleTable[#All],2,FALSE)</f>
        <v>Chuck Magee</v>
      </c>
      <c r="W1541" s="4" t="str">
        <f>IFERROR(VLOOKUP(OrdersTable[[#This Row],[Order ID]],ReturnsTable[#All],2,FALSE),"No")</f>
        <v>No</v>
      </c>
      <c r="X1541" s="4">
        <f>1/COUNTIF(OrdersTable[Order ID],OrdersTable[[#This Row],[Order ID]])</f>
        <v>0.25</v>
      </c>
      <c r="Y1541" s="4">
        <f>1/COUNTIF(OrdersTable[Customer ID],OrdersTable[[#This Row],[Customer ID]])</f>
        <v>0.14285714285714285</v>
      </c>
    </row>
    <row r="1542" spans="1:25" x14ac:dyDescent="0.3">
      <c r="A1542" s="1">
        <v>1541</v>
      </c>
      <c r="B1542" t="s">
        <v>6914</v>
      </c>
      <c r="C1542" s="7">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4" t="str">
        <f>VLOOKUP(OrdersTable[[#This Row],[Region]],PeopleTable[#All],2,FALSE)</f>
        <v>Chuck Magee</v>
      </c>
      <c r="W1542" s="4" t="str">
        <f>IFERROR(VLOOKUP(OrdersTable[[#This Row],[Order ID]],ReturnsTable[#All],2,FALSE),"No")</f>
        <v>No</v>
      </c>
      <c r="X1542" s="4">
        <f>1/COUNTIF(OrdersTable[Order ID],OrdersTable[[#This Row],[Order ID]])</f>
        <v>0.25</v>
      </c>
      <c r="Y1542" s="4">
        <f>1/COUNTIF(OrdersTable[Customer ID],OrdersTable[[#This Row],[Customer ID]])</f>
        <v>0.14285714285714285</v>
      </c>
    </row>
    <row r="1543" spans="1:25" x14ac:dyDescent="0.3">
      <c r="A1543" s="1">
        <v>1542</v>
      </c>
      <c r="B1543" t="s">
        <v>6915</v>
      </c>
      <c r="C1543" s="7">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4" t="str">
        <f>VLOOKUP(OrdersTable[[#This Row],[Region]],PeopleTable[#All],2,FALSE)</f>
        <v>Chuck Magee</v>
      </c>
      <c r="W1543" s="4" t="str">
        <f>IFERROR(VLOOKUP(OrdersTable[[#This Row],[Order ID]],ReturnsTable[#All],2,FALSE),"No")</f>
        <v>No</v>
      </c>
      <c r="X1543" s="4">
        <f>1/COUNTIF(OrdersTable[Order ID],OrdersTable[[#This Row],[Order ID]])</f>
        <v>0.5</v>
      </c>
      <c r="Y1543" s="4">
        <f>1/COUNTIF(OrdersTable[Customer ID],OrdersTable[[#This Row],[Customer ID]])</f>
        <v>3.125E-2</v>
      </c>
    </row>
    <row r="1544" spans="1:25" x14ac:dyDescent="0.3">
      <c r="A1544" s="1">
        <v>1543</v>
      </c>
      <c r="B1544" t="s">
        <v>6915</v>
      </c>
      <c r="C1544" s="7">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4" t="str">
        <f>VLOOKUP(OrdersTable[[#This Row],[Region]],PeopleTable[#All],2,FALSE)</f>
        <v>Chuck Magee</v>
      </c>
      <c r="W1544" s="4" t="str">
        <f>IFERROR(VLOOKUP(OrdersTable[[#This Row],[Order ID]],ReturnsTable[#All],2,FALSE),"No")</f>
        <v>No</v>
      </c>
      <c r="X1544" s="4">
        <f>1/COUNTIF(OrdersTable[Order ID],OrdersTable[[#This Row],[Order ID]])</f>
        <v>0.5</v>
      </c>
      <c r="Y1544" s="4">
        <f>1/COUNTIF(OrdersTable[Customer ID],OrdersTable[[#This Row],[Customer ID]])</f>
        <v>3.125E-2</v>
      </c>
    </row>
    <row r="1545" spans="1:25" x14ac:dyDescent="0.3">
      <c r="A1545" s="1">
        <v>1544</v>
      </c>
      <c r="B1545" t="s">
        <v>6916</v>
      </c>
      <c r="C1545" s="7">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4" t="str">
        <f>VLOOKUP(OrdersTable[[#This Row],[Region]],PeopleTable[#All],2,FALSE)</f>
        <v>Anna Andreadi</v>
      </c>
      <c r="W1545" s="4" t="str">
        <f>IFERROR(VLOOKUP(OrdersTable[[#This Row],[Order ID]],ReturnsTable[#All],2,FALSE),"No")</f>
        <v>No</v>
      </c>
      <c r="X1545" s="4">
        <f>1/COUNTIF(OrdersTable[Order ID],OrdersTable[[#This Row],[Order ID]])</f>
        <v>0.5</v>
      </c>
      <c r="Y1545" s="4">
        <f>1/COUNTIF(OrdersTable[Customer ID],OrdersTable[[#This Row],[Customer ID]])</f>
        <v>7.6923076923076927E-2</v>
      </c>
    </row>
    <row r="1546" spans="1:25" x14ac:dyDescent="0.3">
      <c r="A1546" s="1">
        <v>1545</v>
      </c>
      <c r="B1546" t="s">
        <v>6916</v>
      </c>
      <c r="C1546" s="7">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4" t="str">
        <f>VLOOKUP(OrdersTable[[#This Row],[Region]],PeopleTable[#All],2,FALSE)</f>
        <v>Anna Andreadi</v>
      </c>
      <c r="W1546" s="4" t="str">
        <f>IFERROR(VLOOKUP(OrdersTable[[#This Row],[Order ID]],ReturnsTable[#All],2,FALSE),"No")</f>
        <v>No</v>
      </c>
      <c r="X1546" s="4">
        <f>1/COUNTIF(OrdersTable[Order ID],OrdersTable[[#This Row],[Order ID]])</f>
        <v>0.5</v>
      </c>
      <c r="Y1546" s="4">
        <f>1/COUNTIF(OrdersTable[Customer ID],OrdersTable[[#This Row],[Customer ID]])</f>
        <v>7.6923076923076927E-2</v>
      </c>
    </row>
    <row r="1547" spans="1:25" x14ac:dyDescent="0.3">
      <c r="A1547" s="1">
        <v>1546</v>
      </c>
      <c r="B1547" t="s">
        <v>6917</v>
      </c>
      <c r="C1547" s="7">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4" t="str">
        <f>VLOOKUP(OrdersTable[[#This Row],[Region]],PeopleTable[#All],2,FALSE)</f>
        <v>Chuck Magee</v>
      </c>
      <c r="W1547" s="4" t="str">
        <f>IFERROR(VLOOKUP(OrdersTable[[#This Row],[Order ID]],ReturnsTable[#All],2,FALSE),"No")</f>
        <v>No</v>
      </c>
      <c r="X1547" s="4">
        <f>1/COUNTIF(OrdersTable[Order ID],OrdersTable[[#This Row],[Order ID]])</f>
        <v>1</v>
      </c>
      <c r="Y1547" s="4">
        <f>1/COUNTIF(OrdersTable[Customer ID],OrdersTable[[#This Row],[Customer ID]])</f>
        <v>0.2</v>
      </c>
    </row>
    <row r="1548" spans="1:25" x14ac:dyDescent="0.3">
      <c r="A1548" s="1">
        <v>1547</v>
      </c>
      <c r="B1548" t="s">
        <v>6918</v>
      </c>
      <c r="C1548" s="7">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4" t="str">
        <f>VLOOKUP(OrdersTable[[#This Row],[Region]],PeopleTable[#All],2,FALSE)</f>
        <v>Kelly Williams</v>
      </c>
      <c r="W1548" s="4" t="str">
        <f>IFERROR(VLOOKUP(OrdersTable[[#This Row],[Order ID]],ReturnsTable[#All],2,FALSE),"No")</f>
        <v>No</v>
      </c>
      <c r="X1548" s="4">
        <f>1/COUNTIF(OrdersTable[Order ID],OrdersTable[[#This Row],[Order ID]])</f>
        <v>0.33333333333333331</v>
      </c>
      <c r="Y1548" s="4">
        <f>1/COUNTIF(OrdersTable[Customer ID],OrdersTable[[#This Row],[Customer ID]])</f>
        <v>0.1</v>
      </c>
    </row>
    <row r="1549" spans="1:25" x14ac:dyDescent="0.3">
      <c r="A1549" s="1">
        <v>1548</v>
      </c>
      <c r="B1549" t="s">
        <v>6918</v>
      </c>
      <c r="C1549" s="7">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4" t="str">
        <f>VLOOKUP(OrdersTable[[#This Row],[Region]],PeopleTable[#All],2,FALSE)</f>
        <v>Kelly Williams</v>
      </c>
      <c r="W1549" s="4" t="str">
        <f>IFERROR(VLOOKUP(OrdersTable[[#This Row],[Order ID]],ReturnsTable[#All],2,FALSE),"No")</f>
        <v>No</v>
      </c>
      <c r="X1549" s="4">
        <f>1/COUNTIF(OrdersTable[Order ID],OrdersTable[[#This Row],[Order ID]])</f>
        <v>0.33333333333333331</v>
      </c>
      <c r="Y1549" s="4">
        <f>1/COUNTIF(OrdersTable[Customer ID],OrdersTable[[#This Row],[Customer ID]])</f>
        <v>0.1</v>
      </c>
    </row>
    <row r="1550" spans="1:25" x14ac:dyDescent="0.3">
      <c r="A1550" s="1">
        <v>1549</v>
      </c>
      <c r="B1550" t="s">
        <v>6918</v>
      </c>
      <c r="C1550" s="7">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4" t="str">
        <f>VLOOKUP(OrdersTable[[#This Row],[Region]],PeopleTable[#All],2,FALSE)</f>
        <v>Kelly Williams</v>
      </c>
      <c r="W1550" s="4" t="str">
        <f>IFERROR(VLOOKUP(OrdersTable[[#This Row],[Order ID]],ReturnsTable[#All],2,FALSE),"No")</f>
        <v>No</v>
      </c>
      <c r="X1550" s="4">
        <f>1/COUNTIF(OrdersTable[Order ID],OrdersTable[[#This Row],[Order ID]])</f>
        <v>0.33333333333333331</v>
      </c>
      <c r="Y1550" s="4">
        <f>1/COUNTIF(OrdersTable[Customer ID],OrdersTable[[#This Row],[Customer ID]])</f>
        <v>0.1</v>
      </c>
    </row>
    <row r="1551" spans="1:25" x14ac:dyDescent="0.3">
      <c r="A1551" s="1">
        <v>1550</v>
      </c>
      <c r="B1551" t="s">
        <v>6919</v>
      </c>
      <c r="C1551" s="7">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4" t="str">
        <f>VLOOKUP(OrdersTable[[#This Row],[Region]],PeopleTable[#All],2,FALSE)</f>
        <v>Chuck Magee</v>
      </c>
      <c r="W1551" s="4" t="str">
        <f>IFERROR(VLOOKUP(OrdersTable[[#This Row],[Order ID]],ReturnsTable[#All],2,FALSE),"No")</f>
        <v>No</v>
      </c>
      <c r="X1551" s="4">
        <f>1/COUNTIF(OrdersTable[Order ID],OrdersTable[[#This Row],[Order ID]])</f>
        <v>1</v>
      </c>
      <c r="Y1551" s="4">
        <f>1/COUNTIF(OrdersTable[Customer ID],OrdersTable[[#This Row],[Customer ID]])</f>
        <v>3.2258064516129031E-2</v>
      </c>
    </row>
    <row r="1552" spans="1:25" x14ac:dyDescent="0.3">
      <c r="A1552" s="1">
        <v>1551</v>
      </c>
      <c r="B1552" t="s">
        <v>6920</v>
      </c>
      <c r="C1552" s="7">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4" t="str">
        <f>VLOOKUP(OrdersTable[[#This Row],[Region]],PeopleTable[#All],2,FALSE)</f>
        <v>Kelly Williams</v>
      </c>
      <c r="W1552" s="4" t="str">
        <f>IFERROR(VLOOKUP(OrdersTable[[#This Row],[Order ID]],ReturnsTable[#All],2,FALSE),"No")</f>
        <v>No</v>
      </c>
      <c r="X1552" s="4">
        <f>1/COUNTIF(OrdersTable[Order ID],OrdersTable[[#This Row],[Order ID]])</f>
        <v>1</v>
      </c>
      <c r="Y1552" s="4">
        <f>1/COUNTIF(OrdersTable[Customer ID],OrdersTable[[#This Row],[Customer ID]])</f>
        <v>4.5454545454545456E-2</v>
      </c>
    </row>
    <row r="1553" spans="1:25" x14ac:dyDescent="0.3">
      <c r="A1553" s="1">
        <v>1552</v>
      </c>
      <c r="B1553" t="s">
        <v>6085</v>
      </c>
      <c r="C1553" s="7">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4" t="str">
        <f>VLOOKUP(OrdersTable[[#This Row],[Region]],PeopleTable[#All],2,FALSE)</f>
        <v>Anna Andreadi</v>
      </c>
      <c r="W1553" s="4" t="str">
        <f>IFERROR(VLOOKUP(OrdersTable[[#This Row],[Order ID]],ReturnsTable[#All],2,FALSE),"No")</f>
        <v>Yes</v>
      </c>
      <c r="X1553" s="4">
        <f>1/COUNTIF(OrdersTable[Order ID],OrdersTable[[#This Row],[Order ID]])</f>
        <v>1</v>
      </c>
      <c r="Y1553" s="4">
        <f>1/COUNTIF(OrdersTable[Customer ID],OrdersTable[[#This Row],[Customer ID]])</f>
        <v>0.14285714285714285</v>
      </c>
    </row>
    <row r="1554" spans="1:25" x14ac:dyDescent="0.3">
      <c r="A1554" s="1">
        <v>1553</v>
      </c>
      <c r="B1554" t="s">
        <v>6921</v>
      </c>
      <c r="C1554" s="7">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4" t="str">
        <f>VLOOKUP(OrdersTable[[#This Row],[Region]],PeopleTable[#All],2,FALSE)</f>
        <v>Kelly Williams</v>
      </c>
      <c r="W1554" s="4" t="str">
        <f>IFERROR(VLOOKUP(OrdersTable[[#This Row],[Order ID]],ReturnsTable[#All],2,FALSE),"No")</f>
        <v>No</v>
      </c>
      <c r="X1554" s="4">
        <f>1/COUNTIF(OrdersTable[Order ID],OrdersTable[[#This Row],[Order ID]])</f>
        <v>1</v>
      </c>
      <c r="Y1554" s="4">
        <f>1/COUNTIF(OrdersTable[Customer ID],OrdersTable[[#This Row],[Customer ID]])</f>
        <v>0.125</v>
      </c>
    </row>
    <row r="1555" spans="1:25" x14ac:dyDescent="0.3">
      <c r="A1555" s="1">
        <v>1554</v>
      </c>
      <c r="B1555" t="s">
        <v>6922</v>
      </c>
      <c r="C1555" s="7">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4" t="str">
        <f>VLOOKUP(OrdersTable[[#This Row],[Region]],PeopleTable[#All],2,FALSE)</f>
        <v>Cassandra Brandow</v>
      </c>
      <c r="W1555" s="4" t="str">
        <f>IFERROR(VLOOKUP(OrdersTable[[#This Row],[Order ID]],ReturnsTable[#All],2,FALSE),"No")</f>
        <v>No</v>
      </c>
      <c r="X1555" s="4">
        <f>1/COUNTIF(OrdersTable[Order ID],OrdersTable[[#This Row],[Order ID]])</f>
        <v>1</v>
      </c>
      <c r="Y1555" s="4">
        <f>1/COUNTIF(OrdersTable[Customer ID],OrdersTable[[#This Row],[Customer ID]])</f>
        <v>0.5</v>
      </c>
    </row>
    <row r="1556" spans="1:25" x14ac:dyDescent="0.3">
      <c r="A1556" s="1">
        <v>1555</v>
      </c>
      <c r="B1556" t="s">
        <v>6923</v>
      </c>
      <c r="C1556" s="7">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4" t="str">
        <f>VLOOKUP(OrdersTable[[#This Row],[Region]],PeopleTable[#All],2,FALSE)</f>
        <v>Anna Andreadi</v>
      </c>
      <c r="W1556" s="4" t="str">
        <f>IFERROR(VLOOKUP(OrdersTable[[#This Row],[Order ID]],ReturnsTable[#All],2,FALSE),"No")</f>
        <v>No</v>
      </c>
      <c r="X1556" s="4">
        <f>1/COUNTIF(OrdersTable[Order ID],OrdersTable[[#This Row],[Order ID]])</f>
        <v>1</v>
      </c>
      <c r="Y1556" s="4">
        <f>1/COUNTIF(OrdersTable[Customer ID],OrdersTable[[#This Row],[Customer ID]])</f>
        <v>5.5555555555555552E-2</v>
      </c>
    </row>
    <row r="1557" spans="1:25" x14ac:dyDescent="0.3">
      <c r="A1557" s="1">
        <v>1556</v>
      </c>
      <c r="B1557" t="s">
        <v>6924</v>
      </c>
      <c r="C1557" s="7">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4" t="str">
        <f>VLOOKUP(OrdersTable[[#This Row],[Region]],PeopleTable[#All],2,FALSE)</f>
        <v>Chuck Magee</v>
      </c>
      <c r="W1557" s="4" t="str">
        <f>IFERROR(VLOOKUP(OrdersTable[[#This Row],[Order ID]],ReturnsTable[#All],2,FALSE),"No")</f>
        <v>No</v>
      </c>
      <c r="X1557" s="4">
        <f>1/COUNTIF(OrdersTable[Order ID],OrdersTable[[#This Row],[Order ID]])</f>
        <v>1</v>
      </c>
      <c r="Y1557" s="4">
        <f>1/COUNTIF(OrdersTable[Customer ID],OrdersTable[[#This Row],[Customer ID]])</f>
        <v>8.3333333333333329E-2</v>
      </c>
    </row>
    <row r="1558" spans="1:25" x14ac:dyDescent="0.3">
      <c r="A1558" s="1">
        <v>1557</v>
      </c>
      <c r="B1558" t="s">
        <v>6925</v>
      </c>
      <c r="C1558" s="7">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4" t="str">
        <f>VLOOKUP(OrdersTable[[#This Row],[Region]],PeopleTable[#All],2,FALSE)</f>
        <v>Chuck Magee</v>
      </c>
      <c r="W1558" s="4" t="str">
        <f>IFERROR(VLOOKUP(OrdersTable[[#This Row],[Order ID]],ReturnsTable[#All],2,FALSE),"No")</f>
        <v>No</v>
      </c>
      <c r="X1558" s="4">
        <f>1/COUNTIF(OrdersTable[Order ID],OrdersTable[[#This Row],[Order ID]])</f>
        <v>0.5</v>
      </c>
      <c r="Y1558" s="4">
        <f>1/COUNTIF(OrdersTable[Customer ID],OrdersTable[[#This Row],[Customer ID]])</f>
        <v>0.14285714285714285</v>
      </c>
    </row>
    <row r="1559" spans="1:25" x14ac:dyDescent="0.3">
      <c r="A1559" s="1">
        <v>1558</v>
      </c>
      <c r="B1559" t="s">
        <v>6925</v>
      </c>
      <c r="C1559" s="7">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4" t="str">
        <f>VLOOKUP(OrdersTable[[#This Row],[Region]],PeopleTable[#All],2,FALSE)</f>
        <v>Chuck Magee</v>
      </c>
      <c r="W1559" s="4" t="str">
        <f>IFERROR(VLOOKUP(OrdersTable[[#This Row],[Order ID]],ReturnsTable[#All],2,FALSE),"No")</f>
        <v>No</v>
      </c>
      <c r="X1559" s="4">
        <f>1/COUNTIF(OrdersTable[Order ID],OrdersTable[[#This Row],[Order ID]])</f>
        <v>0.5</v>
      </c>
      <c r="Y1559" s="4">
        <f>1/COUNTIF(OrdersTable[Customer ID],OrdersTable[[#This Row],[Customer ID]])</f>
        <v>0.14285714285714285</v>
      </c>
    </row>
    <row r="1560" spans="1:25" x14ac:dyDescent="0.3">
      <c r="A1560" s="1">
        <v>1559</v>
      </c>
      <c r="B1560" t="s">
        <v>6926</v>
      </c>
      <c r="C1560" s="7">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4" t="str">
        <f>VLOOKUP(OrdersTable[[#This Row],[Region]],PeopleTable[#All],2,FALSE)</f>
        <v>Anna Andreadi</v>
      </c>
      <c r="W1560" s="4" t="str">
        <f>IFERROR(VLOOKUP(OrdersTable[[#This Row],[Order ID]],ReturnsTable[#All],2,FALSE),"No")</f>
        <v>No</v>
      </c>
      <c r="X1560" s="4">
        <f>1/COUNTIF(OrdersTable[Order ID],OrdersTable[[#This Row],[Order ID]])</f>
        <v>1</v>
      </c>
      <c r="Y1560" s="4">
        <f>1/COUNTIF(OrdersTable[Customer ID],OrdersTable[[#This Row],[Customer ID]])</f>
        <v>7.6923076923076927E-2</v>
      </c>
    </row>
    <row r="1561" spans="1:25" x14ac:dyDescent="0.3">
      <c r="A1561" s="1">
        <v>1560</v>
      </c>
      <c r="B1561" t="s">
        <v>6927</v>
      </c>
      <c r="C1561" s="7">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4" t="str">
        <f>VLOOKUP(OrdersTable[[#This Row],[Region]],PeopleTable[#All],2,FALSE)</f>
        <v>Anna Andreadi</v>
      </c>
      <c r="W1561" s="4" t="str">
        <f>IFERROR(VLOOKUP(OrdersTable[[#This Row],[Order ID]],ReturnsTable[#All],2,FALSE),"No")</f>
        <v>No</v>
      </c>
      <c r="X1561" s="4">
        <f>1/COUNTIF(OrdersTable[Order ID],OrdersTable[[#This Row],[Order ID]])</f>
        <v>1</v>
      </c>
      <c r="Y1561" s="4">
        <f>1/COUNTIF(OrdersTable[Customer ID],OrdersTable[[#This Row],[Customer ID]])</f>
        <v>0.05</v>
      </c>
    </row>
    <row r="1562" spans="1:25" x14ac:dyDescent="0.3">
      <c r="A1562" s="1">
        <v>1561</v>
      </c>
      <c r="B1562" t="s">
        <v>6928</v>
      </c>
      <c r="C1562" s="7">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4" t="str">
        <f>VLOOKUP(OrdersTable[[#This Row],[Region]],PeopleTable[#All],2,FALSE)</f>
        <v>Anna Andreadi</v>
      </c>
      <c r="W1562" s="4" t="str">
        <f>IFERROR(VLOOKUP(OrdersTable[[#This Row],[Order ID]],ReturnsTable[#All],2,FALSE),"No")</f>
        <v>No</v>
      </c>
      <c r="X1562" s="4">
        <f>1/COUNTIF(OrdersTable[Order ID],OrdersTable[[#This Row],[Order ID]])</f>
        <v>1</v>
      </c>
      <c r="Y1562" s="4">
        <f>1/COUNTIF(OrdersTable[Customer ID],OrdersTable[[#This Row],[Customer ID]])</f>
        <v>0.33333333333333331</v>
      </c>
    </row>
    <row r="1563" spans="1:25" x14ac:dyDescent="0.3">
      <c r="A1563" s="1">
        <v>1562</v>
      </c>
      <c r="B1563" t="s">
        <v>6929</v>
      </c>
      <c r="C1563" s="7">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4" t="str">
        <f>VLOOKUP(OrdersTable[[#This Row],[Region]],PeopleTable[#All],2,FALSE)</f>
        <v>Anna Andreadi</v>
      </c>
      <c r="W1563" s="4" t="str">
        <f>IFERROR(VLOOKUP(OrdersTable[[#This Row],[Order ID]],ReturnsTable[#All],2,FALSE),"No")</f>
        <v>No</v>
      </c>
      <c r="X1563" s="4">
        <f>1/COUNTIF(OrdersTable[Order ID],OrdersTable[[#This Row],[Order ID]])</f>
        <v>1</v>
      </c>
      <c r="Y1563" s="4">
        <f>1/COUNTIF(OrdersTable[Customer ID],OrdersTable[[#This Row],[Customer ID]])</f>
        <v>7.1428571428571425E-2</v>
      </c>
    </row>
    <row r="1564" spans="1:25" x14ac:dyDescent="0.3">
      <c r="A1564" s="1">
        <v>1563</v>
      </c>
      <c r="B1564" t="s">
        <v>6930</v>
      </c>
      <c r="C1564" s="7">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4" t="str">
        <f>VLOOKUP(OrdersTable[[#This Row],[Region]],PeopleTable[#All],2,FALSE)</f>
        <v>Chuck Magee</v>
      </c>
      <c r="W1564" s="4" t="str">
        <f>IFERROR(VLOOKUP(OrdersTable[[#This Row],[Order ID]],ReturnsTable[#All],2,FALSE),"No")</f>
        <v>No</v>
      </c>
      <c r="X1564" s="4">
        <f>1/COUNTIF(OrdersTable[Order ID],OrdersTable[[#This Row],[Order ID]])</f>
        <v>1</v>
      </c>
      <c r="Y1564" s="4">
        <f>1/COUNTIF(OrdersTable[Customer ID],OrdersTable[[#This Row],[Customer ID]])</f>
        <v>7.1428571428571425E-2</v>
      </c>
    </row>
    <row r="1565" spans="1:25" x14ac:dyDescent="0.3">
      <c r="A1565" s="1">
        <v>1564</v>
      </c>
      <c r="B1565" t="s">
        <v>6931</v>
      </c>
      <c r="C1565" s="7">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4" t="str">
        <f>VLOOKUP(OrdersTable[[#This Row],[Region]],PeopleTable[#All],2,FALSE)</f>
        <v>Chuck Magee</v>
      </c>
      <c r="W1565" s="4" t="str">
        <f>IFERROR(VLOOKUP(OrdersTable[[#This Row],[Order ID]],ReturnsTable[#All],2,FALSE),"No")</f>
        <v>No</v>
      </c>
      <c r="X1565" s="4">
        <f>1/COUNTIF(OrdersTable[Order ID],OrdersTable[[#This Row],[Order ID]])</f>
        <v>1</v>
      </c>
      <c r="Y1565" s="4">
        <f>1/COUNTIF(OrdersTable[Customer ID],OrdersTable[[#This Row],[Customer ID]])</f>
        <v>0.14285714285714285</v>
      </c>
    </row>
    <row r="1566" spans="1:25" x14ac:dyDescent="0.3">
      <c r="A1566" s="1">
        <v>1565</v>
      </c>
      <c r="B1566" t="s">
        <v>6932</v>
      </c>
      <c r="C1566" s="7">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4" t="str">
        <f>VLOOKUP(OrdersTable[[#This Row],[Region]],PeopleTable[#All],2,FALSE)</f>
        <v>Cassandra Brandow</v>
      </c>
      <c r="W1566" s="4" t="str">
        <f>IFERROR(VLOOKUP(OrdersTable[[#This Row],[Order ID]],ReturnsTable[#All],2,FALSE),"No")</f>
        <v>No</v>
      </c>
      <c r="X1566" s="4">
        <f>1/COUNTIF(OrdersTable[Order ID],OrdersTable[[#This Row],[Order ID]])</f>
        <v>1</v>
      </c>
      <c r="Y1566" s="4">
        <f>1/COUNTIF(OrdersTable[Customer ID],OrdersTable[[#This Row],[Customer ID]])</f>
        <v>3.5714285714285712E-2</v>
      </c>
    </row>
    <row r="1567" spans="1:25" x14ac:dyDescent="0.3">
      <c r="A1567" s="1">
        <v>1566</v>
      </c>
      <c r="B1567" t="s">
        <v>6933</v>
      </c>
      <c r="C1567" s="7">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4" t="str">
        <f>VLOOKUP(OrdersTable[[#This Row],[Region]],PeopleTable[#All],2,FALSE)</f>
        <v>Anna Andreadi</v>
      </c>
      <c r="W1567" s="4" t="str">
        <f>IFERROR(VLOOKUP(OrdersTable[[#This Row],[Order ID]],ReturnsTable[#All],2,FALSE),"No")</f>
        <v>No</v>
      </c>
      <c r="X1567" s="4">
        <f>1/COUNTIF(OrdersTable[Order ID],OrdersTable[[#This Row],[Order ID]])</f>
        <v>1</v>
      </c>
      <c r="Y1567" s="4">
        <f>1/COUNTIF(OrdersTable[Customer ID],OrdersTable[[#This Row],[Customer ID]])</f>
        <v>9.0909090909090912E-2</v>
      </c>
    </row>
    <row r="1568" spans="1:25" x14ac:dyDescent="0.3">
      <c r="A1568" s="1">
        <v>1567</v>
      </c>
      <c r="B1568" t="s">
        <v>6934</v>
      </c>
      <c r="C1568" s="7">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4" t="str">
        <f>VLOOKUP(OrdersTable[[#This Row],[Region]],PeopleTable[#All],2,FALSE)</f>
        <v>Kelly Williams</v>
      </c>
      <c r="W1568" s="4" t="str">
        <f>IFERROR(VLOOKUP(OrdersTable[[#This Row],[Order ID]],ReturnsTable[#All],2,FALSE),"No")</f>
        <v>No</v>
      </c>
      <c r="X1568" s="4">
        <f>1/COUNTIF(OrdersTable[Order ID],OrdersTable[[#This Row],[Order ID]])</f>
        <v>0.5</v>
      </c>
      <c r="Y1568" s="4">
        <f>1/COUNTIF(OrdersTable[Customer ID],OrdersTable[[#This Row],[Customer ID]])</f>
        <v>0.125</v>
      </c>
    </row>
    <row r="1569" spans="1:25" x14ac:dyDescent="0.3">
      <c r="A1569" s="1">
        <v>1568</v>
      </c>
      <c r="B1569" t="s">
        <v>6934</v>
      </c>
      <c r="C1569" s="7">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4" t="str">
        <f>VLOOKUP(OrdersTable[[#This Row],[Region]],PeopleTable[#All],2,FALSE)</f>
        <v>Kelly Williams</v>
      </c>
      <c r="W1569" s="4" t="str">
        <f>IFERROR(VLOOKUP(OrdersTable[[#This Row],[Order ID]],ReturnsTable[#All],2,FALSE),"No")</f>
        <v>No</v>
      </c>
      <c r="X1569" s="4">
        <f>1/COUNTIF(OrdersTable[Order ID],OrdersTable[[#This Row],[Order ID]])</f>
        <v>0.5</v>
      </c>
      <c r="Y1569" s="4">
        <f>1/COUNTIF(OrdersTable[Customer ID],OrdersTable[[#This Row],[Customer ID]])</f>
        <v>0.125</v>
      </c>
    </row>
    <row r="1570" spans="1:25" x14ac:dyDescent="0.3">
      <c r="A1570" s="1">
        <v>1569</v>
      </c>
      <c r="B1570" t="s">
        <v>6935</v>
      </c>
      <c r="C1570" s="7">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4" t="str">
        <f>VLOOKUP(OrdersTable[[#This Row],[Region]],PeopleTable[#All],2,FALSE)</f>
        <v>Anna Andreadi</v>
      </c>
      <c r="W1570" s="4" t="str">
        <f>IFERROR(VLOOKUP(OrdersTable[[#This Row],[Order ID]],ReturnsTable[#All],2,FALSE),"No")</f>
        <v>No</v>
      </c>
      <c r="X1570" s="4">
        <f>1/COUNTIF(OrdersTable[Order ID],OrdersTable[[#This Row],[Order ID]])</f>
        <v>1</v>
      </c>
      <c r="Y1570" s="4">
        <f>1/COUNTIF(OrdersTable[Customer ID],OrdersTable[[#This Row],[Customer ID]])</f>
        <v>6.6666666666666666E-2</v>
      </c>
    </row>
    <row r="1571" spans="1:25" x14ac:dyDescent="0.3">
      <c r="A1571" s="1">
        <v>1570</v>
      </c>
      <c r="B1571" t="s">
        <v>6936</v>
      </c>
      <c r="C1571" s="7">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4" t="str">
        <f>VLOOKUP(OrdersTable[[#This Row],[Region]],PeopleTable[#All],2,FALSE)</f>
        <v>Cassandra Brandow</v>
      </c>
      <c r="W1571" s="4" t="str">
        <f>IFERROR(VLOOKUP(OrdersTable[[#This Row],[Order ID]],ReturnsTable[#All],2,FALSE),"No")</f>
        <v>No</v>
      </c>
      <c r="X1571" s="4">
        <f>1/COUNTIF(OrdersTable[Order ID],OrdersTable[[#This Row],[Order ID]])</f>
        <v>1</v>
      </c>
      <c r="Y1571" s="4">
        <f>1/COUNTIF(OrdersTable[Customer ID],OrdersTable[[#This Row],[Customer ID]])</f>
        <v>0.05</v>
      </c>
    </row>
    <row r="1572" spans="1:25" x14ac:dyDescent="0.3">
      <c r="A1572" s="1">
        <v>1571</v>
      </c>
      <c r="B1572" t="s">
        <v>6937</v>
      </c>
      <c r="C1572" s="7">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4" t="str">
        <f>VLOOKUP(OrdersTable[[#This Row],[Region]],PeopleTable[#All],2,FALSE)</f>
        <v>Anna Andreadi</v>
      </c>
      <c r="W1572" s="4" t="str">
        <f>IFERROR(VLOOKUP(OrdersTable[[#This Row],[Order ID]],ReturnsTable[#All],2,FALSE),"No")</f>
        <v>No</v>
      </c>
      <c r="X1572" s="4">
        <f>1/COUNTIF(OrdersTable[Order ID],OrdersTable[[#This Row],[Order ID]])</f>
        <v>0.25</v>
      </c>
      <c r="Y1572" s="4">
        <f>1/COUNTIF(OrdersTable[Customer ID],OrdersTable[[#This Row],[Customer ID]])</f>
        <v>4.5454545454545456E-2</v>
      </c>
    </row>
    <row r="1573" spans="1:25" x14ac:dyDescent="0.3">
      <c r="A1573" s="1">
        <v>1572</v>
      </c>
      <c r="B1573" t="s">
        <v>6937</v>
      </c>
      <c r="C1573" s="7">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4" t="str">
        <f>VLOOKUP(OrdersTable[[#This Row],[Region]],PeopleTable[#All],2,FALSE)</f>
        <v>Anna Andreadi</v>
      </c>
      <c r="W1573" s="4" t="str">
        <f>IFERROR(VLOOKUP(OrdersTable[[#This Row],[Order ID]],ReturnsTable[#All],2,FALSE),"No")</f>
        <v>No</v>
      </c>
      <c r="X1573" s="4">
        <f>1/COUNTIF(OrdersTable[Order ID],OrdersTable[[#This Row],[Order ID]])</f>
        <v>0.25</v>
      </c>
      <c r="Y1573" s="4">
        <f>1/COUNTIF(OrdersTable[Customer ID],OrdersTable[[#This Row],[Customer ID]])</f>
        <v>4.5454545454545456E-2</v>
      </c>
    </row>
    <row r="1574" spans="1:25" x14ac:dyDescent="0.3">
      <c r="A1574" s="1">
        <v>1573</v>
      </c>
      <c r="B1574" t="s">
        <v>6937</v>
      </c>
      <c r="C1574" s="7">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4" t="str">
        <f>VLOOKUP(OrdersTable[[#This Row],[Region]],PeopleTable[#All],2,FALSE)</f>
        <v>Anna Andreadi</v>
      </c>
      <c r="W1574" s="4" t="str">
        <f>IFERROR(VLOOKUP(OrdersTable[[#This Row],[Order ID]],ReturnsTable[#All],2,FALSE),"No")</f>
        <v>No</v>
      </c>
      <c r="X1574" s="4">
        <f>1/COUNTIF(OrdersTable[Order ID],OrdersTable[[#This Row],[Order ID]])</f>
        <v>0.25</v>
      </c>
      <c r="Y1574" s="4">
        <f>1/COUNTIF(OrdersTable[Customer ID],OrdersTable[[#This Row],[Customer ID]])</f>
        <v>4.5454545454545456E-2</v>
      </c>
    </row>
    <row r="1575" spans="1:25" x14ac:dyDescent="0.3">
      <c r="A1575" s="1">
        <v>1574</v>
      </c>
      <c r="B1575" t="s">
        <v>6937</v>
      </c>
      <c r="C1575" s="7">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4" t="str">
        <f>VLOOKUP(OrdersTable[[#This Row],[Region]],PeopleTable[#All],2,FALSE)</f>
        <v>Anna Andreadi</v>
      </c>
      <c r="W1575" s="4" t="str">
        <f>IFERROR(VLOOKUP(OrdersTable[[#This Row],[Order ID]],ReturnsTable[#All],2,FALSE),"No")</f>
        <v>No</v>
      </c>
      <c r="X1575" s="4">
        <f>1/COUNTIF(OrdersTable[Order ID],OrdersTable[[#This Row],[Order ID]])</f>
        <v>0.25</v>
      </c>
      <c r="Y1575" s="4">
        <f>1/COUNTIF(OrdersTable[Customer ID],OrdersTable[[#This Row],[Customer ID]])</f>
        <v>4.5454545454545456E-2</v>
      </c>
    </row>
    <row r="1576" spans="1:25" x14ac:dyDescent="0.3">
      <c r="A1576" s="1">
        <v>1575</v>
      </c>
      <c r="B1576" t="s">
        <v>6938</v>
      </c>
      <c r="C1576" s="7">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4" t="str">
        <f>VLOOKUP(OrdersTable[[#This Row],[Region]],PeopleTable[#All],2,FALSE)</f>
        <v>Kelly Williams</v>
      </c>
      <c r="W1576" s="4" t="str">
        <f>IFERROR(VLOOKUP(OrdersTable[[#This Row],[Order ID]],ReturnsTable[#All],2,FALSE),"No")</f>
        <v>No</v>
      </c>
      <c r="X1576" s="4">
        <f>1/COUNTIF(OrdersTable[Order ID],OrdersTable[[#This Row],[Order ID]])</f>
        <v>0.5</v>
      </c>
      <c r="Y1576" s="4">
        <f>1/COUNTIF(OrdersTable[Customer ID],OrdersTable[[#This Row],[Customer ID]])</f>
        <v>5.2631578947368418E-2</v>
      </c>
    </row>
    <row r="1577" spans="1:25" x14ac:dyDescent="0.3">
      <c r="A1577" s="1">
        <v>1576</v>
      </c>
      <c r="B1577" t="s">
        <v>6938</v>
      </c>
      <c r="C1577" s="7">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4" t="str">
        <f>VLOOKUP(OrdersTable[[#This Row],[Region]],PeopleTable[#All],2,FALSE)</f>
        <v>Kelly Williams</v>
      </c>
      <c r="W1577" s="4" t="str">
        <f>IFERROR(VLOOKUP(OrdersTable[[#This Row],[Order ID]],ReturnsTable[#All],2,FALSE),"No")</f>
        <v>No</v>
      </c>
      <c r="X1577" s="4">
        <f>1/COUNTIF(OrdersTable[Order ID],OrdersTable[[#This Row],[Order ID]])</f>
        <v>0.5</v>
      </c>
      <c r="Y1577" s="4">
        <f>1/COUNTIF(OrdersTable[Customer ID],OrdersTable[[#This Row],[Customer ID]])</f>
        <v>5.2631578947368418E-2</v>
      </c>
    </row>
    <row r="1578" spans="1:25" x14ac:dyDescent="0.3">
      <c r="A1578" s="1">
        <v>1577</v>
      </c>
      <c r="B1578" t="s">
        <v>6939</v>
      </c>
      <c r="C1578" s="7">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4" t="str">
        <f>VLOOKUP(OrdersTable[[#This Row],[Region]],PeopleTable[#All],2,FALSE)</f>
        <v>Kelly Williams</v>
      </c>
      <c r="W1578" s="4" t="str">
        <f>IFERROR(VLOOKUP(OrdersTable[[#This Row],[Order ID]],ReturnsTable[#All],2,FALSE),"No")</f>
        <v>No</v>
      </c>
      <c r="X1578" s="4">
        <f>1/COUNTIF(OrdersTable[Order ID],OrdersTable[[#This Row],[Order ID]])</f>
        <v>1</v>
      </c>
      <c r="Y1578" s="4">
        <f>1/COUNTIF(OrdersTable[Customer ID],OrdersTable[[#This Row],[Customer ID]])</f>
        <v>7.1428571428571425E-2</v>
      </c>
    </row>
    <row r="1579" spans="1:25" x14ac:dyDescent="0.3">
      <c r="A1579" s="1">
        <v>1578</v>
      </c>
      <c r="B1579" t="s">
        <v>6940</v>
      </c>
      <c r="C1579" s="7">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4" t="str">
        <f>VLOOKUP(OrdersTable[[#This Row],[Region]],PeopleTable[#All],2,FALSE)</f>
        <v>Cassandra Brandow</v>
      </c>
      <c r="W1579" s="4" t="str">
        <f>IFERROR(VLOOKUP(OrdersTable[[#This Row],[Order ID]],ReturnsTable[#All],2,FALSE),"No")</f>
        <v>No</v>
      </c>
      <c r="X1579" s="4">
        <f>1/COUNTIF(OrdersTable[Order ID],OrdersTable[[#This Row],[Order ID]])</f>
        <v>1</v>
      </c>
      <c r="Y1579" s="4">
        <f>1/COUNTIF(OrdersTable[Customer ID],OrdersTable[[#This Row],[Customer ID]])</f>
        <v>5.2631578947368418E-2</v>
      </c>
    </row>
    <row r="1580" spans="1:25" x14ac:dyDescent="0.3">
      <c r="A1580" s="1">
        <v>1579</v>
      </c>
      <c r="B1580" t="s">
        <v>6941</v>
      </c>
      <c r="C1580" s="7">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4" t="str">
        <f>VLOOKUP(OrdersTable[[#This Row],[Region]],PeopleTable[#All],2,FALSE)</f>
        <v>Chuck Magee</v>
      </c>
      <c r="W1580" s="4" t="str">
        <f>IFERROR(VLOOKUP(OrdersTable[[#This Row],[Order ID]],ReturnsTable[#All],2,FALSE),"No")</f>
        <v>No</v>
      </c>
      <c r="X1580" s="4">
        <f>1/COUNTIF(OrdersTable[Order ID],OrdersTable[[#This Row],[Order ID]])</f>
        <v>1</v>
      </c>
      <c r="Y1580" s="4">
        <f>1/COUNTIF(OrdersTable[Customer ID],OrdersTable[[#This Row],[Customer ID]])</f>
        <v>7.1428571428571425E-2</v>
      </c>
    </row>
    <row r="1581" spans="1:25" x14ac:dyDescent="0.3">
      <c r="A1581" s="1">
        <v>1580</v>
      </c>
      <c r="B1581" t="s">
        <v>6942</v>
      </c>
      <c r="C1581" s="7">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4" t="str">
        <f>VLOOKUP(OrdersTable[[#This Row],[Region]],PeopleTable[#All],2,FALSE)</f>
        <v>Chuck Magee</v>
      </c>
      <c r="W1581" s="4" t="str">
        <f>IFERROR(VLOOKUP(OrdersTable[[#This Row],[Order ID]],ReturnsTable[#All],2,FALSE),"No")</f>
        <v>No</v>
      </c>
      <c r="X1581" s="4">
        <f>1/COUNTIF(OrdersTable[Order ID],OrdersTable[[#This Row],[Order ID]])</f>
        <v>0.1</v>
      </c>
      <c r="Y1581" s="4">
        <f>1/COUNTIF(OrdersTable[Customer ID],OrdersTable[[#This Row],[Customer ID]])</f>
        <v>4.7619047619047616E-2</v>
      </c>
    </row>
    <row r="1582" spans="1:25" x14ac:dyDescent="0.3">
      <c r="A1582" s="1">
        <v>1581</v>
      </c>
      <c r="B1582" t="s">
        <v>6942</v>
      </c>
      <c r="C1582" s="7">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4" t="str">
        <f>VLOOKUP(OrdersTable[[#This Row],[Region]],PeopleTable[#All],2,FALSE)</f>
        <v>Chuck Magee</v>
      </c>
      <c r="W1582" s="4" t="str">
        <f>IFERROR(VLOOKUP(OrdersTable[[#This Row],[Order ID]],ReturnsTable[#All],2,FALSE),"No")</f>
        <v>No</v>
      </c>
      <c r="X1582" s="4">
        <f>1/COUNTIF(OrdersTable[Order ID],OrdersTable[[#This Row],[Order ID]])</f>
        <v>0.1</v>
      </c>
      <c r="Y1582" s="4">
        <f>1/COUNTIF(OrdersTable[Customer ID],OrdersTable[[#This Row],[Customer ID]])</f>
        <v>4.7619047619047616E-2</v>
      </c>
    </row>
    <row r="1583" spans="1:25" x14ac:dyDescent="0.3">
      <c r="A1583" s="1">
        <v>1582</v>
      </c>
      <c r="B1583" t="s">
        <v>6942</v>
      </c>
      <c r="C1583" s="7">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4" t="str">
        <f>VLOOKUP(OrdersTable[[#This Row],[Region]],PeopleTable[#All],2,FALSE)</f>
        <v>Chuck Magee</v>
      </c>
      <c r="W1583" s="4" t="str">
        <f>IFERROR(VLOOKUP(OrdersTable[[#This Row],[Order ID]],ReturnsTable[#All],2,FALSE),"No")</f>
        <v>No</v>
      </c>
      <c r="X1583" s="4">
        <f>1/COUNTIF(OrdersTable[Order ID],OrdersTable[[#This Row],[Order ID]])</f>
        <v>0.1</v>
      </c>
      <c r="Y1583" s="4">
        <f>1/COUNTIF(OrdersTable[Customer ID],OrdersTable[[#This Row],[Customer ID]])</f>
        <v>4.7619047619047616E-2</v>
      </c>
    </row>
    <row r="1584" spans="1:25" x14ac:dyDescent="0.3">
      <c r="A1584" s="1">
        <v>1583</v>
      </c>
      <c r="B1584" t="s">
        <v>6942</v>
      </c>
      <c r="C1584" s="7">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4" t="str">
        <f>VLOOKUP(OrdersTable[[#This Row],[Region]],PeopleTable[#All],2,FALSE)</f>
        <v>Chuck Magee</v>
      </c>
      <c r="W1584" s="4" t="str">
        <f>IFERROR(VLOOKUP(OrdersTable[[#This Row],[Order ID]],ReturnsTable[#All],2,FALSE),"No")</f>
        <v>No</v>
      </c>
      <c r="X1584" s="4">
        <f>1/COUNTIF(OrdersTable[Order ID],OrdersTable[[#This Row],[Order ID]])</f>
        <v>0.1</v>
      </c>
      <c r="Y1584" s="4">
        <f>1/COUNTIF(OrdersTable[Customer ID],OrdersTable[[#This Row],[Customer ID]])</f>
        <v>4.7619047619047616E-2</v>
      </c>
    </row>
    <row r="1585" spans="1:25" x14ac:dyDescent="0.3">
      <c r="A1585" s="1">
        <v>1584</v>
      </c>
      <c r="B1585" t="s">
        <v>6942</v>
      </c>
      <c r="C1585" s="7">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4" t="str">
        <f>VLOOKUP(OrdersTable[[#This Row],[Region]],PeopleTable[#All],2,FALSE)</f>
        <v>Chuck Magee</v>
      </c>
      <c r="W1585" s="4" t="str">
        <f>IFERROR(VLOOKUP(OrdersTable[[#This Row],[Order ID]],ReturnsTable[#All],2,FALSE),"No")</f>
        <v>No</v>
      </c>
      <c r="X1585" s="4">
        <f>1/COUNTIF(OrdersTable[Order ID],OrdersTable[[#This Row],[Order ID]])</f>
        <v>0.1</v>
      </c>
      <c r="Y1585" s="4">
        <f>1/COUNTIF(OrdersTable[Customer ID],OrdersTable[[#This Row],[Customer ID]])</f>
        <v>4.7619047619047616E-2</v>
      </c>
    </row>
    <row r="1586" spans="1:25" x14ac:dyDescent="0.3">
      <c r="A1586" s="1">
        <v>1585</v>
      </c>
      <c r="B1586" t="s">
        <v>6942</v>
      </c>
      <c r="C1586" s="7">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4" t="str">
        <f>VLOOKUP(OrdersTable[[#This Row],[Region]],PeopleTable[#All],2,FALSE)</f>
        <v>Chuck Magee</v>
      </c>
      <c r="W1586" s="4" t="str">
        <f>IFERROR(VLOOKUP(OrdersTable[[#This Row],[Order ID]],ReturnsTable[#All],2,FALSE),"No")</f>
        <v>No</v>
      </c>
      <c r="X1586" s="4">
        <f>1/COUNTIF(OrdersTable[Order ID],OrdersTable[[#This Row],[Order ID]])</f>
        <v>0.1</v>
      </c>
      <c r="Y1586" s="4">
        <f>1/COUNTIF(OrdersTable[Customer ID],OrdersTable[[#This Row],[Customer ID]])</f>
        <v>4.7619047619047616E-2</v>
      </c>
    </row>
    <row r="1587" spans="1:25" x14ac:dyDescent="0.3">
      <c r="A1587" s="1">
        <v>1586</v>
      </c>
      <c r="B1587" t="s">
        <v>6942</v>
      </c>
      <c r="C1587" s="7">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4" t="str">
        <f>VLOOKUP(OrdersTable[[#This Row],[Region]],PeopleTable[#All],2,FALSE)</f>
        <v>Chuck Magee</v>
      </c>
      <c r="W1587" s="4" t="str">
        <f>IFERROR(VLOOKUP(OrdersTable[[#This Row],[Order ID]],ReturnsTable[#All],2,FALSE),"No")</f>
        <v>No</v>
      </c>
      <c r="X1587" s="4">
        <f>1/COUNTIF(OrdersTable[Order ID],OrdersTable[[#This Row],[Order ID]])</f>
        <v>0.1</v>
      </c>
      <c r="Y1587" s="4">
        <f>1/COUNTIF(OrdersTable[Customer ID],OrdersTable[[#This Row],[Customer ID]])</f>
        <v>4.7619047619047616E-2</v>
      </c>
    </row>
    <row r="1588" spans="1:25" x14ac:dyDescent="0.3">
      <c r="A1588" s="1">
        <v>1587</v>
      </c>
      <c r="B1588" t="s">
        <v>6942</v>
      </c>
      <c r="C1588" s="7">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4" t="str">
        <f>VLOOKUP(OrdersTable[[#This Row],[Region]],PeopleTable[#All],2,FALSE)</f>
        <v>Chuck Magee</v>
      </c>
      <c r="W1588" s="4" t="str">
        <f>IFERROR(VLOOKUP(OrdersTable[[#This Row],[Order ID]],ReturnsTable[#All],2,FALSE),"No")</f>
        <v>No</v>
      </c>
      <c r="X1588" s="4">
        <f>1/COUNTIF(OrdersTable[Order ID],OrdersTable[[#This Row],[Order ID]])</f>
        <v>0.1</v>
      </c>
      <c r="Y1588" s="4">
        <f>1/COUNTIF(OrdersTable[Customer ID],OrdersTable[[#This Row],[Customer ID]])</f>
        <v>4.7619047619047616E-2</v>
      </c>
    </row>
    <row r="1589" spans="1:25" x14ac:dyDescent="0.3">
      <c r="A1589" s="1">
        <v>1588</v>
      </c>
      <c r="B1589" t="s">
        <v>6942</v>
      </c>
      <c r="C1589" s="7">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4" t="str">
        <f>VLOOKUP(OrdersTable[[#This Row],[Region]],PeopleTable[#All],2,FALSE)</f>
        <v>Chuck Magee</v>
      </c>
      <c r="W1589" s="4" t="str">
        <f>IFERROR(VLOOKUP(OrdersTable[[#This Row],[Order ID]],ReturnsTable[#All],2,FALSE),"No")</f>
        <v>No</v>
      </c>
      <c r="X1589" s="4">
        <f>1/COUNTIF(OrdersTable[Order ID],OrdersTable[[#This Row],[Order ID]])</f>
        <v>0.1</v>
      </c>
      <c r="Y1589" s="4">
        <f>1/COUNTIF(OrdersTable[Customer ID],OrdersTable[[#This Row],[Customer ID]])</f>
        <v>4.7619047619047616E-2</v>
      </c>
    </row>
    <row r="1590" spans="1:25" x14ac:dyDescent="0.3">
      <c r="A1590" s="1">
        <v>1589</v>
      </c>
      <c r="B1590" t="s">
        <v>6942</v>
      </c>
      <c r="C1590" s="7">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4" t="str">
        <f>VLOOKUP(OrdersTable[[#This Row],[Region]],PeopleTable[#All],2,FALSE)</f>
        <v>Chuck Magee</v>
      </c>
      <c r="W1590" s="4" t="str">
        <f>IFERROR(VLOOKUP(OrdersTable[[#This Row],[Order ID]],ReturnsTable[#All],2,FALSE),"No")</f>
        <v>No</v>
      </c>
      <c r="X1590" s="4">
        <f>1/COUNTIF(OrdersTable[Order ID],OrdersTable[[#This Row],[Order ID]])</f>
        <v>0.1</v>
      </c>
      <c r="Y1590" s="4">
        <f>1/COUNTIF(OrdersTable[Customer ID],OrdersTable[[#This Row],[Customer ID]])</f>
        <v>4.7619047619047616E-2</v>
      </c>
    </row>
    <row r="1591" spans="1:25" x14ac:dyDescent="0.3">
      <c r="A1591" s="1">
        <v>1590</v>
      </c>
      <c r="B1591" t="s">
        <v>6943</v>
      </c>
      <c r="C1591" s="7">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4" t="str">
        <f>VLOOKUP(OrdersTable[[#This Row],[Region]],PeopleTable[#All],2,FALSE)</f>
        <v>Cassandra Brandow</v>
      </c>
      <c r="W1591" s="4" t="str">
        <f>IFERROR(VLOOKUP(OrdersTable[[#This Row],[Order ID]],ReturnsTable[#All],2,FALSE),"No")</f>
        <v>No</v>
      </c>
      <c r="X1591" s="4">
        <f>1/COUNTIF(OrdersTable[Order ID],OrdersTable[[#This Row],[Order ID]])</f>
        <v>1</v>
      </c>
      <c r="Y1591" s="4">
        <f>1/COUNTIF(OrdersTable[Customer ID],OrdersTable[[#This Row],[Customer ID]])</f>
        <v>0.16666666666666666</v>
      </c>
    </row>
    <row r="1592" spans="1:25" x14ac:dyDescent="0.3">
      <c r="A1592" s="1">
        <v>1591</v>
      </c>
      <c r="B1592" t="s">
        <v>6944</v>
      </c>
      <c r="C1592" s="7">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4" t="str">
        <f>VLOOKUP(OrdersTable[[#This Row],[Region]],PeopleTable[#All],2,FALSE)</f>
        <v>Kelly Williams</v>
      </c>
      <c r="W1592" s="4" t="str">
        <f>IFERROR(VLOOKUP(OrdersTable[[#This Row],[Order ID]],ReturnsTable[#All],2,FALSE),"No")</f>
        <v>No</v>
      </c>
      <c r="X1592" s="4">
        <f>1/COUNTIF(OrdersTable[Order ID],OrdersTable[[#This Row],[Order ID]])</f>
        <v>0.5</v>
      </c>
      <c r="Y1592" s="4">
        <f>1/COUNTIF(OrdersTable[Customer ID],OrdersTable[[#This Row],[Customer ID]])</f>
        <v>4.7619047619047616E-2</v>
      </c>
    </row>
    <row r="1593" spans="1:25" x14ac:dyDescent="0.3">
      <c r="A1593" s="1">
        <v>1592</v>
      </c>
      <c r="B1593" t="s">
        <v>6944</v>
      </c>
      <c r="C1593" s="7">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4" t="str">
        <f>VLOOKUP(OrdersTable[[#This Row],[Region]],PeopleTable[#All],2,FALSE)</f>
        <v>Kelly Williams</v>
      </c>
      <c r="W1593" s="4" t="str">
        <f>IFERROR(VLOOKUP(OrdersTable[[#This Row],[Order ID]],ReturnsTable[#All],2,FALSE),"No")</f>
        <v>No</v>
      </c>
      <c r="X1593" s="4">
        <f>1/COUNTIF(OrdersTable[Order ID],OrdersTable[[#This Row],[Order ID]])</f>
        <v>0.5</v>
      </c>
      <c r="Y1593" s="4">
        <f>1/COUNTIF(OrdersTable[Customer ID],OrdersTable[[#This Row],[Customer ID]])</f>
        <v>4.7619047619047616E-2</v>
      </c>
    </row>
    <row r="1594" spans="1:25" x14ac:dyDescent="0.3">
      <c r="A1594" s="1">
        <v>1593</v>
      </c>
      <c r="B1594" t="s">
        <v>6945</v>
      </c>
      <c r="C1594" s="7">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4" t="str">
        <f>VLOOKUP(OrdersTable[[#This Row],[Region]],PeopleTable[#All],2,FALSE)</f>
        <v>Anna Andreadi</v>
      </c>
      <c r="W1594" s="4" t="str">
        <f>IFERROR(VLOOKUP(OrdersTable[[#This Row],[Order ID]],ReturnsTable[#All],2,FALSE),"No")</f>
        <v>No</v>
      </c>
      <c r="X1594" s="4">
        <f>1/COUNTIF(OrdersTable[Order ID],OrdersTable[[#This Row],[Order ID]])</f>
        <v>1</v>
      </c>
      <c r="Y1594" s="4">
        <f>1/COUNTIF(OrdersTable[Customer ID],OrdersTable[[#This Row],[Customer ID]])</f>
        <v>6.6666666666666666E-2</v>
      </c>
    </row>
    <row r="1595" spans="1:25" x14ac:dyDescent="0.3">
      <c r="A1595" s="1">
        <v>1594</v>
      </c>
      <c r="B1595" t="s">
        <v>6946</v>
      </c>
      <c r="C1595" s="7">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4" t="str">
        <f>VLOOKUP(OrdersTable[[#This Row],[Region]],PeopleTable[#All],2,FALSE)</f>
        <v>Anna Andreadi</v>
      </c>
      <c r="W1595" s="4" t="str">
        <f>IFERROR(VLOOKUP(OrdersTable[[#This Row],[Order ID]],ReturnsTable[#All],2,FALSE),"No")</f>
        <v>No</v>
      </c>
      <c r="X1595" s="4">
        <f>1/COUNTIF(OrdersTable[Order ID],OrdersTable[[#This Row],[Order ID]])</f>
        <v>1</v>
      </c>
      <c r="Y1595" s="4">
        <f>1/COUNTIF(OrdersTable[Customer ID],OrdersTable[[#This Row],[Customer ID]])</f>
        <v>6.6666666666666666E-2</v>
      </c>
    </row>
    <row r="1596" spans="1:25" x14ac:dyDescent="0.3">
      <c r="A1596" s="1">
        <v>1595</v>
      </c>
      <c r="B1596" t="s">
        <v>6947</v>
      </c>
      <c r="C1596" s="7">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4" t="str">
        <f>VLOOKUP(OrdersTable[[#This Row],[Region]],PeopleTable[#All],2,FALSE)</f>
        <v>Kelly Williams</v>
      </c>
      <c r="W1596" s="4" t="str">
        <f>IFERROR(VLOOKUP(OrdersTable[[#This Row],[Order ID]],ReturnsTable[#All],2,FALSE),"No")</f>
        <v>No</v>
      </c>
      <c r="X1596" s="4">
        <f>1/COUNTIF(OrdersTable[Order ID],OrdersTable[[#This Row],[Order ID]])</f>
        <v>1</v>
      </c>
      <c r="Y1596" s="4">
        <f>1/COUNTIF(OrdersTable[Customer ID],OrdersTable[[#This Row],[Customer ID]])</f>
        <v>7.1428571428571425E-2</v>
      </c>
    </row>
    <row r="1597" spans="1:25" x14ac:dyDescent="0.3">
      <c r="A1597" s="1">
        <v>1596</v>
      </c>
      <c r="B1597" t="s">
        <v>6948</v>
      </c>
      <c r="C1597" s="7">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4" t="str">
        <f>VLOOKUP(OrdersTable[[#This Row],[Region]],PeopleTable[#All],2,FALSE)</f>
        <v>Chuck Magee</v>
      </c>
      <c r="W1597" s="4" t="str">
        <f>IFERROR(VLOOKUP(OrdersTable[[#This Row],[Order ID]],ReturnsTable[#All],2,FALSE),"No")</f>
        <v>No</v>
      </c>
      <c r="X1597" s="4">
        <f>1/COUNTIF(OrdersTable[Order ID],OrdersTable[[#This Row],[Order ID]])</f>
        <v>1</v>
      </c>
      <c r="Y1597" s="4">
        <f>1/COUNTIF(OrdersTable[Customer ID],OrdersTable[[#This Row],[Customer ID]])</f>
        <v>5.8823529411764705E-2</v>
      </c>
    </row>
    <row r="1598" spans="1:25" x14ac:dyDescent="0.3">
      <c r="A1598" s="1">
        <v>1597</v>
      </c>
      <c r="B1598" t="s">
        <v>6949</v>
      </c>
      <c r="C1598" s="7">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4" t="str">
        <f>VLOOKUP(OrdersTable[[#This Row],[Region]],PeopleTable[#All],2,FALSE)</f>
        <v>Chuck Magee</v>
      </c>
      <c r="W1598" s="4" t="str">
        <f>IFERROR(VLOOKUP(OrdersTable[[#This Row],[Order ID]],ReturnsTable[#All],2,FALSE),"No")</f>
        <v>No</v>
      </c>
      <c r="X1598" s="4">
        <f>1/COUNTIF(OrdersTable[Order ID],OrdersTable[[#This Row],[Order ID]])</f>
        <v>1</v>
      </c>
      <c r="Y1598" s="4">
        <f>1/COUNTIF(OrdersTable[Customer ID],OrdersTable[[#This Row],[Customer ID]])</f>
        <v>7.6923076923076927E-2</v>
      </c>
    </row>
    <row r="1599" spans="1:25" x14ac:dyDescent="0.3">
      <c r="A1599" s="1">
        <v>1598</v>
      </c>
      <c r="B1599" t="s">
        <v>6950</v>
      </c>
      <c r="C1599" s="7">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4" t="str">
        <f>VLOOKUP(OrdersTable[[#This Row],[Region]],PeopleTable[#All],2,FALSE)</f>
        <v>Kelly Williams</v>
      </c>
      <c r="W1599" s="4" t="str">
        <f>IFERROR(VLOOKUP(OrdersTable[[#This Row],[Order ID]],ReturnsTable[#All],2,FALSE),"No")</f>
        <v>No</v>
      </c>
      <c r="X1599" s="4">
        <f>1/COUNTIF(OrdersTable[Order ID],OrdersTable[[#This Row],[Order ID]])</f>
        <v>0.25</v>
      </c>
      <c r="Y1599" s="4">
        <f>1/COUNTIF(OrdersTable[Customer ID],OrdersTable[[#This Row],[Customer ID]])</f>
        <v>8.3333333333333329E-2</v>
      </c>
    </row>
    <row r="1600" spans="1:25" x14ac:dyDescent="0.3">
      <c r="A1600" s="1">
        <v>1599</v>
      </c>
      <c r="B1600" t="s">
        <v>6950</v>
      </c>
      <c r="C1600" s="7">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4" t="str">
        <f>VLOOKUP(OrdersTable[[#This Row],[Region]],PeopleTable[#All],2,FALSE)</f>
        <v>Kelly Williams</v>
      </c>
      <c r="W1600" s="4" t="str">
        <f>IFERROR(VLOOKUP(OrdersTable[[#This Row],[Order ID]],ReturnsTable[#All],2,FALSE),"No")</f>
        <v>No</v>
      </c>
      <c r="X1600" s="4">
        <f>1/COUNTIF(OrdersTable[Order ID],OrdersTable[[#This Row],[Order ID]])</f>
        <v>0.25</v>
      </c>
      <c r="Y1600" s="4">
        <f>1/COUNTIF(OrdersTable[Customer ID],OrdersTable[[#This Row],[Customer ID]])</f>
        <v>8.3333333333333329E-2</v>
      </c>
    </row>
    <row r="1601" spans="1:25" x14ac:dyDescent="0.3">
      <c r="A1601" s="1">
        <v>1600</v>
      </c>
      <c r="B1601" t="s">
        <v>6950</v>
      </c>
      <c r="C1601" s="7">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4" t="str">
        <f>VLOOKUP(OrdersTable[[#This Row],[Region]],PeopleTable[#All],2,FALSE)</f>
        <v>Kelly Williams</v>
      </c>
      <c r="W1601" s="4" t="str">
        <f>IFERROR(VLOOKUP(OrdersTable[[#This Row],[Order ID]],ReturnsTable[#All],2,FALSE),"No")</f>
        <v>No</v>
      </c>
      <c r="X1601" s="4">
        <f>1/COUNTIF(OrdersTable[Order ID],OrdersTable[[#This Row],[Order ID]])</f>
        <v>0.25</v>
      </c>
      <c r="Y1601" s="4">
        <f>1/COUNTIF(OrdersTable[Customer ID],OrdersTable[[#This Row],[Customer ID]])</f>
        <v>8.3333333333333329E-2</v>
      </c>
    </row>
    <row r="1602" spans="1:25" x14ac:dyDescent="0.3">
      <c r="A1602" s="1">
        <v>1601</v>
      </c>
      <c r="B1602" t="s">
        <v>6950</v>
      </c>
      <c r="C1602" s="7">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4" t="str">
        <f>VLOOKUP(OrdersTable[[#This Row],[Region]],PeopleTable[#All],2,FALSE)</f>
        <v>Kelly Williams</v>
      </c>
      <c r="W1602" s="4" t="str">
        <f>IFERROR(VLOOKUP(OrdersTable[[#This Row],[Order ID]],ReturnsTable[#All],2,FALSE),"No")</f>
        <v>No</v>
      </c>
      <c r="X1602" s="4">
        <f>1/COUNTIF(OrdersTable[Order ID],OrdersTable[[#This Row],[Order ID]])</f>
        <v>0.25</v>
      </c>
      <c r="Y1602" s="4">
        <f>1/COUNTIF(OrdersTable[Customer ID],OrdersTable[[#This Row],[Customer ID]])</f>
        <v>8.3333333333333329E-2</v>
      </c>
    </row>
    <row r="1603" spans="1:25" x14ac:dyDescent="0.3">
      <c r="A1603" s="1">
        <v>1602</v>
      </c>
      <c r="B1603" t="s">
        <v>6951</v>
      </c>
      <c r="C1603" s="7">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4" t="str">
        <f>VLOOKUP(OrdersTable[[#This Row],[Region]],PeopleTable[#All],2,FALSE)</f>
        <v>Chuck Magee</v>
      </c>
      <c r="W1603" s="4" t="str">
        <f>IFERROR(VLOOKUP(OrdersTable[[#This Row],[Order ID]],ReturnsTable[#All],2,FALSE),"No")</f>
        <v>No</v>
      </c>
      <c r="X1603" s="4">
        <f>1/COUNTIF(OrdersTable[Order ID],OrdersTable[[#This Row],[Order ID]])</f>
        <v>1</v>
      </c>
      <c r="Y1603" s="4">
        <f>1/COUNTIF(OrdersTable[Customer ID],OrdersTable[[#This Row],[Customer ID]])</f>
        <v>0.05</v>
      </c>
    </row>
    <row r="1604" spans="1:25" x14ac:dyDescent="0.3">
      <c r="A1604" s="1">
        <v>1603</v>
      </c>
      <c r="B1604" t="s">
        <v>6952</v>
      </c>
      <c r="C1604" s="7">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4" t="str">
        <f>VLOOKUP(OrdersTable[[#This Row],[Region]],PeopleTable[#All],2,FALSE)</f>
        <v>Cassandra Brandow</v>
      </c>
      <c r="W1604" s="4" t="str">
        <f>IFERROR(VLOOKUP(OrdersTable[[#This Row],[Order ID]],ReturnsTable[#All],2,FALSE),"No")</f>
        <v>No</v>
      </c>
      <c r="X1604" s="4">
        <f>1/COUNTIF(OrdersTable[Order ID],OrdersTable[[#This Row],[Order ID]])</f>
        <v>1</v>
      </c>
      <c r="Y1604" s="4">
        <f>1/COUNTIF(OrdersTable[Customer ID],OrdersTable[[#This Row],[Customer ID]])</f>
        <v>5.8823529411764705E-2</v>
      </c>
    </row>
    <row r="1605" spans="1:25" x14ac:dyDescent="0.3">
      <c r="A1605" s="1">
        <v>1604</v>
      </c>
      <c r="B1605" t="s">
        <v>6953</v>
      </c>
      <c r="C1605" s="7">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4" t="str">
        <f>VLOOKUP(OrdersTable[[#This Row],[Region]],PeopleTable[#All],2,FALSE)</f>
        <v>Chuck Magee</v>
      </c>
      <c r="W1605" s="4" t="str">
        <f>IFERROR(VLOOKUP(OrdersTable[[#This Row],[Order ID]],ReturnsTable[#All],2,FALSE),"No")</f>
        <v>No</v>
      </c>
      <c r="X1605" s="4">
        <f>1/COUNTIF(OrdersTable[Order ID],OrdersTable[[#This Row],[Order ID]])</f>
        <v>1</v>
      </c>
      <c r="Y1605" s="4">
        <f>1/COUNTIF(OrdersTable[Customer ID],OrdersTable[[#This Row],[Customer ID]])</f>
        <v>7.6923076923076927E-2</v>
      </c>
    </row>
    <row r="1606" spans="1:25" x14ac:dyDescent="0.3">
      <c r="A1606" s="1">
        <v>1605</v>
      </c>
      <c r="B1606" t="s">
        <v>6954</v>
      </c>
      <c r="C1606" s="7">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4" t="str">
        <f>VLOOKUP(OrdersTable[[#This Row],[Region]],PeopleTable[#All],2,FALSE)</f>
        <v>Anna Andreadi</v>
      </c>
      <c r="W1606" s="4" t="str">
        <f>IFERROR(VLOOKUP(OrdersTable[[#This Row],[Order ID]],ReturnsTable[#All],2,FALSE),"No")</f>
        <v>No</v>
      </c>
      <c r="X1606" s="4">
        <f>1/COUNTIF(OrdersTable[Order ID],OrdersTable[[#This Row],[Order ID]])</f>
        <v>0.16666666666666666</v>
      </c>
      <c r="Y1606" s="4">
        <f>1/COUNTIF(OrdersTable[Customer ID],OrdersTable[[#This Row],[Customer ID]])</f>
        <v>9.0909090909090912E-2</v>
      </c>
    </row>
    <row r="1607" spans="1:25" x14ac:dyDescent="0.3">
      <c r="A1607" s="1">
        <v>1606</v>
      </c>
      <c r="B1607" t="s">
        <v>6954</v>
      </c>
      <c r="C1607" s="7">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4" t="str">
        <f>VLOOKUP(OrdersTable[[#This Row],[Region]],PeopleTable[#All],2,FALSE)</f>
        <v>Anna Andreadi</v>
      </c>
      <c r="W1607" s="4" t="str">
        <f>IFERROR(VLOOKUP(OrdersTable[[#This Row],[Order ID]],ReturnsTable[#All],2,FALSE),"No")</f>
        <v>No</v>
      </c>
      <c r="X1607" s="4">
        <f>1/COUNTIF(OrdersTable[Order ID],OrdersTable[[#This Row],[Order ID]])</f>
        <v>0.16666666666666666</v>
      </c>
      <c r="Y1607" s="4">
        <f>1/COUNTIF(OrdersTable[Customer ID],OrdersTable[[#This Row],[Customer ID]])</f>
        <v>9.0909090909090912E-2</v>
      </c>
    </row>
    <row r="1608" spans="1:25" x14ac:dyDescent="0.3">
      <c r="A1608" s="1">
        <v>1607</v>
      </c>
      <c r="B1608" t="s">
        <v>6954</v>
      </c>
      <c r="C1608" s="7">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4" t="str">
        <f>VLOOKUP(OrdersTable[[#This Row],[Region]],PeopleTable[#All],2,FALSE)</f>
        <v>Anna Andreadi</v>
      </c>
      <c r="W1608" s="4" t="str">
        <f>IFERROR(VLOOKUP(OrdersTable[[#This Row],[Order ID]],ReturnsTable[#All],2,FALSE),"No")</f>
        <v>No</v>
      </c>
      <c r="X1608" s="4">
        <f>1/COUNTIF(OrdersTable[Order ID],OrdersTable[[#This Row],[Order ID]])</f>
        <v>0.16666666666666666</v>
      </c>
      <c r="Y1608" s="4">
        <f>1/COUNTIF(OrdersTable[Customer ID],OrdersTable[[#This Row],[Customer ID]])</f>
        <v>9.0909090909090912E-2</v>
      </c>
    </row>
    <row r="1609" spans="1:25" x14ac:dyDescent="0.3">
      <c r="A1609" s="1">
        <v>1608</v>
      </c>
      <c r="B1609" t="s">
        <v>6954</v>
      </c>
      <c r="C1609" s="7">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4" t="str">
        <f>VLOOKUP(OrdersTable[[#This Row],[Region]],PeopleTable[#All],2,FALSE)</f>
        <v>Anna Andreadi</v>
      </c>
      <c r="W1609" s="4" t="str">
        <f>IFERROR(VLOOKUP(OrdersTable[[#This Row],[Order ID]],ReturnsTable[#All],2,FALSE),"No")</f>
        <v>No</v>
      </c>
      <c r="X1609" s="4">
        <f>1/COUNTIF(OrdersTable[Order ID],OrdersTable[[#This Row],[Order ID]])</f>
        <v>0.16666666666666666</v>
      </c>
      <c r="Y1609" s="4">
        <f>1/COUNTIF(OrdersTable[Customer ID],OrdersTable[[#This Row],[Customer ID]])</f>
        <v>9.0909090909090912E-2</v>
      </c>
    </row>
    <row r="1610" spans="1:25" x14ac:dyDescent="0.3">
      <c r="A1610" s="1">
        <v>1609</v>
      </c>
      <c r="B1610" t="s">
        <v>6954</v>
      </c>
      <c r="C1610" s="7">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4" t="str">
        <f>VLOOKUP(OrdersTable[[#This Row],[Region]],PeopleTable[#All],2,FALSE)</f>
        <v>Anna Andreadi</v>
      </c>
      <c r="W1610" s="4" t="str">
        <f>IFERROR(VLOOKUP(OrdersTable[[#This Row],[Order ID]],ReturnsTable[#All],2,FALSE),"No")</f>
        <v>No</v>
      </c>
      <c r="X1610" s="4">
        <f>1/COUNTIF(OrdersTable[Order ID],OrdersTable[[#This Row],[Order ID]])</f>
        <v>0.16666666666666666</v>
      </c>
      <c r="Y1610" s="4">
        <f>1/COUNTIF(OrdersTable[Customer ID],OrdersTable[[#This Row],[Customer ID]])</f>
        <v>9.0909090909090912E-2</v>
      </c>
    </row>
    <row r="1611" spans="1:25" x14ac:dyDescent="0.3">
      <c r="A1611" s="1">
        <v>1610</v>
      </c>
      <c r="B1611" t="s">
        <v>6954</v>
      </c>
      <c r="C1611" s="7">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4" t="str">
        <f>VLOOKUP(OrdersTable[[#This Row],[Region]],PeopleTable[#All],2,FALSE)</f>
        <v>Anna Andreadi</v>
      </c>
      <c r="W1611" s="4" t="str">
        <f>IFERROR(VLOOKUP(OrdersTable[[#This Row],[Order ID]],ReturnsTable[#All],2,FALSE),"No")</f>
        <v>No</v>
      </c>
      <c r="X1611" s="4">
        <f>1/COUNTIF(OrdersTable[Order ID],OrdersTable[[#This Row],[Order ID]])</f>
        <v>0.16666666666666666</v>
      </c>
      <c r="Y1611" s="4">
        <f>1/COUNTIF(OrdersTable[Customer ID],OrdersTable[[#This Row],[Customer ID]])</f>
        <v>9.0909090909090912E-2</v>
      </c>
    </row>
    <row r="1612" spans="1:25" x14ac:dyDescent="0.3">
      <c r="A1612" s="1">
        <v>1611</v>
      </c>
      <c r="B1612" t="s">
        <v>5970</v>
      </c>
      <c r="C1612" s="7">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4" t="str">
        <f>VLOOKUP(OrdersTable[[#This Row],[Region]],PeopleTable[#All],2,FALSE)</f>
        <v>Anna Andreadi</v>
      </c>
      <c r="W1612" s="4" t="str">
        <f>IFERROR(VLOOKUP(OrdersTable[[#This Row],[Order ID]],ReturnsTable[#All],2,FALSE),"No")</f>
        <v>Yes</v>
      </c>
      <c r="X1612" s="4">
        <f>1/COUNTIF(OrdersTable[Order ID],OrdersTable[[#This Row],[Order ID]])</f>
        <v>0.33333333333333331</v>
      </c>
      <c r="Y1612" s="4">
        <f>1/COUNTIF(OrdersTable[Customer ID],OrdersTable[[#This Row],[Customer ID]])</f>
        <v>0.05</v>
      </c>
    </row>
    <row r="1613" spans="1:25" x14ac:dyDescent="0.3">
      <c r="A1613" s="1">
        <v>1612</v>
      </c>
      <c r="B1613" t="s">
        <v>5970</v>
      </c>
      <c r="C1613" s="7">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4" t="str">
        <f>VLOOKUP(OrdersTable[[#This Row],[Region]],PeopleTable[#All],2,FALSE)</f>
        <v>Anna Andreadi</v>
      </c>
      <c r="W1613" s="4" t="str">
        <f>IFERROR(VLOOKUP(OrdersTable[[#This Row],[Order ID]],ReturnsTable[#All],2,FALSE),"No")</f>
        <v>Yes</v>
      </c>
      <c r="X1613" s="4">
        <f>1/COUNTIF(OrdersTable[Order ID],OrdersTable[[#This Row],[Order ID]])</f>
        <v>0.33333333333333331</v>
      </c>
      <c r="Y1613" s="4">
        <f>1/COUNTIF(OrdersTable[Customer ID],OrdersTable[[#This Row],[Customer ID]])</f>
        <v>0.05</v>
      </c>
    </row>
    <row r="1614" spans="1:25" x14ac:dyDescent="0.3">
      <c r="A1614" s="1">
        <v>1613</v>
      </c>
      <c r="B1614" t="s">
        <v>5970</v>
      </c>
      <c r="C1614" s="7">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4" t="str">
        <f>VLOOKUP(OrdersTable[[#This Row],[Region]],PeopleTable[#All],2,FALSE)</f>
        <v>Anna Andreadi</v>
      </c>
      <c r="W1614" s="4" t="str">
        <f>IFERROR(VLOOKUP(OrdersTable[[#This Row],[Order ID]],ReturnsTable[#All],2,FALSE),"No")</f>
        <v>Yes</v>
      </c>
      <c r="X1614" s="4">
        <f>1/COUNTIF(OrdersTable[Order ID],OrdersTable[[#This Row],[Order ID]])</f>
        <v>0.33333333333333331</v>
      </c>
      <c r="Y1614" s="4">
        <f>1/COUNTIF(OrdersTable[Customer ID],OrdersTable[[#This Row],[Customer ID]])</f>
        <v>0.05</v>
      </c>
    </row>
    <row r="1615" spans="1:25" x14ac:dyDescent="0.3">
      <c r="A1615" s="1">
        <v>1614</v>
      </c>
      <c r="B1615" t="s">
        <v>6955</v>
      </c>
      <c r="C1615" s="7">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4" t="str">
        <f>VLOOKUP(OrdersTable[[#This Row],[Region]],PeopleTable[#All],2,FALSE)</f>
        <v>Anna Andreadi</v>
      </c>
      <c r="W1615" s="4" t="str">
        <f>IFERROR(VLOOKUP(OrdersTable[[#This Row],[Order ID]],ReturnsTable[#All],2,FALSE),"No")</f>
        <v>No</v>
      </c>
      <c r="X1615" s="4">
        <f>1/COUNTIF(OrdersTable[Order ID],OrdersTable[[#This Row],[Order ID]])</f>
        <v>1</v>
      </c>
      <c r="Y1615" s="4">
        <f>1/COUNTIF(OrdersTable[Customer ID],OrdersTable[[#This Row],[Customer ID]])</f>
        <v>8.3333333333333329E-2</v>
      </c>
    </row>
    <row r="1616" spans="1:25" x14ac:dyDescent="0.3">
      <c r="A1616" s="1">
        <v>1615</v>
      </c>
      <c r="B1616" t="s">
        <v>6956</v>
      </c>
      <c r="C1616" s="7">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4" t="str">
        <f>VLOOKUP(OrdersTable[[#This Row],[Region]],PeopleTable[#All],2,FALSE)</f>
        <v>Chuck Magee</v>
      </c>
      <c r="W1616" s="4" t="str">
        <f>IFERROR(VLOOKUP(OrdersTable[[#This Row],[Order ID]],ReturnsTable[#All],2,FALSE),"No")</f>
        <v>No</v>
      </c>
      <c r="X1616" s="4">
        <f>1/COUNTIF(OrdersTable[Order ID],OrdersTable[[#This Row],[Order ID]])</f>
        <v>1</v>
      </c>
      <c r="Y1616" s="4">
        <f>1/COUNTIF(OrdersTable[Customer ID],OrdersTable[[#This Row],[Customer ID]])</f>
        <v>0.125</v>
      </c>
    </row>
    <row r="1617" spans="1:25" x14ac:dyDescent="0.3">
      <c r="A1617" s="1">
        <v>1616</v>
      </c>
      <c r="B1617" t="s">
        <v>6957</v>
      </c>
      <c r="C1617" s="7">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4" t="str">
        <f>VLOOKUP(OrdersTable[[#This Row],[Region]],PeopleTable[#All],2,FALSE)</f>
        <v>Kelly Williams</v>
      </c>
      <c r="W1617" s="4" t="str">
        <f>IFERROR(VLOOKUP(OrdersTable[[#This Row],[Order ID]],ReturnsTable[#All],2,FALSE),"No")</f>
        <v>No</v>
      </c>
      <c r="X1617" s="4">
        <f>1/COUNTIF(OrdersTable[Order ID],OrdersTable[[#This Row],[Order ID]])</f>
        <v>0.33333333333333331</v>
      </c>
      <c r="Y1617" s="4">
        <f>1/COUNTIF(OrdersTable[Customer ID],OrdersTable[[#This Row],[Customer ID]])</f>
        <v>5.8823529411764705E-2</v>
      </c>
    </row>
    <row r="1618" spans="1:25" x14ac:dyDescent="0.3">
      <c r="A1618" s="1">
        <v>1617</v>
      </c>
      <c r="B1618" t="s">
        <v>6957</v>
      </c>
      <c r="C1618" s="7">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4" t="str">
        <f>VLOOKUP(OrdersTable[[#This Row],[Region]],PeopleTable[#All],2,FALSE)</f>
        <v>Kelly Williams</v>
      </c>
      <c r="W1618" s="4" t="str">
        <f>IFERROR(VLOOKUP(OrdersTable[[#This Row],[Order ID]],ReturnsTable[#All],2,FALSE),"No")</f>
        <v>No</v>
      </c>
      <c r="X1618" s="4">
        <f>1/COUNTIF(OrdersTable[Order ID],OrdersTable[[#This Row],[Order ID]])</f>
        <v>0.33333333333333331</v>
      </c>
      <c r="Y1618" s="4">
        <f>1/COUNTIF(OrdersTable[Customer ID],OrdersTable[[#This Row],[Customer ID]])</f>
        <v>5.8823529411764705E-2</v>
      </c>
    </row>
    <row r="1619" spans="1:25" x14ac:dyDescent="0.3">
      <c r="A1619" s="1">
        <v>1618</v>
      </c>
      <c r="B1619" t="s">
        <v>6957</v>
      </c>
      <c r="C1619" s="7">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4" t="str">
        <f>VLOOKUP(OrdersTable[[#This Row],[Region]],PeopleTable[#All],2,FALSE)</f>
        <v>Kelly Williams</v>
      </c>
      <c r="W1619" s="4" t="str">
        <f>IFERROR(VLOOKUP(OrdersTable[[#This Row],[Order ID]],ReturnsTable[#All],2,FALSE),"No")</f>
        <v>No</v>
      </c>
      <c r="X1619" s="4">
        <f>1/COUNTIF(OrdersTable[Order ID],OrdersTable[[#This Row],[Order ID]])</f>
        <v>0.33333333333333331</v>
      </c>
      <c r="Y1619" s="4">
        <f>1/COUNTIF(OrdersTable[Customer ID],OrdersTable[[#This Row],[Customer ID]])</f>
        <v>5.8823529411764705E-2</v>
      </c>
    </row>
    <row r="1620" spans="1:25" x14ac:dyDescent="0.3">
      <c r="A1620" s="1">
        <v>1619</v>
      </c>
      <c r="B1620" t="s">
        <v>6958</v>
      </c>
      <c r="C1620" s="7">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4" t="str">
        <f>VLOOKUP(OrdersTable[[#This Row],[Region]],PeopleTable[#All],2,FALSE)</f>
        <v>Chuck Magee</v>
      </c>
      <c r="W1620" s="4" t="str">
        <f>IFERROR(VLOOKUP(OrdersTable[[#This Row],[Order ID]],ReturnsTable[#All],2,FALSE),"No")</f>
        <v>No</v>
      </c>
      <c r="X1620" s="4">
        <f>1/COUNTIF(OrdersTable[Order ID],OrdersTable[[#This Row],[Order ID]])</f>
        <v>0.5</v>
      </c>
      <c r="Y1620" s="4">
        <f>1/COUNTIF(OrdersTable[Customer ID],OrdersTable[[#This Row],[Customer ID]])</f>
        <v>7.6923076923076927E-2</v>
      </c>
    </row>
    <row r="1621" spans="1:25" x14ac:dyDescent="0.3">
      <c r="A1621" s="1">
        <v>1620</v>
      </c>
      <c r="B1621" t="s">
        <v>6958</v>
      </c>
      <c r="C1621" s="7">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4" t="str">
        <f>VLOOKUP(OrdersTable[[#This Row],[Region]],PeopleTable[#All],2,FALSE)</f>
        <v>Chuck Magee</v>
      </c>
      <c r="W1621" s="4" t="str">
        <f>IFERROR(VLOOKUP(OrdersTable[[#This Row],[Order ID]],ReturnsTable[#All],2,FALSE),"No")</f>
        <v>No</v>
      </c>
      <c r="X1621" s="4">
        <f>1/COUNTIF(OrdersTable[Order ID],OrdersTable[[#This Row],[Order ID]])</f>
        <v>0.5</v>
      </c>
      <c r="Y1621" s="4">
        <f>1/COUNTIF(OrdersTable[Customer ID],OrdersTable[[#This Row],[Customer ID]])</f>
        <v>7.6923076923076927E-2</v>
      </c>
    </row>
    <row r="1622" spans="1:25" x14ac:dyDescent="0.3">
      <c r="A1622" s="1">
        <v>1621</v>
      </c>
      <c r="B1622" t="s">
        <v>6959</v>
      </c>
      <c r="C1622" s="7">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4" t="str">
        <f>VLOOKUP(OrdersTable[[#This Row],[Region]],PeopleTable[#All],2,FALSE)</f>
        <v>Anna Andreadi</v>
      </c>
      <c r="W1622" s="4" t="str">
        <f>IFERROR(VLOOKUP(OrdersTable[[#This Row],[Order ID]],ReturnsTable[#All],2,FALSE),"No")</f>
        <v>No</v>
      </c>
      <c r="X1622" s="4">
        <f>1/COUNTIF(OrdersTable[Order ID],OrdersTable[[#This Row],[Order ID]])</f>
        <v>0.25</v>
      </c>
      <c r="Y1622" s="4">
        <f>1/COUNTIF(OrdersTable[Customer ID],OrdersTable[[#This Row],[Customer ID]])</f>
        <v>0.25</v>
      </c>
    </row>
    <row r="1623" spans="1:25" x14ac:dyDescent="0.3">
      <c r="A1623" s="1">
        <v>1622</v>
      </c>
      <c r="B1623" t="s">
        <v>6959</v>
      </c>
      <c r="C1623" s="7">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4" t="str">
        <f>VLOOKUP(OrdersTable[[#This Row],[Region]],PeopleTable[#All],2,FALSE)</f>
        <v>Anna Andreadi</v>
      </c>
      <c r="W1623" s="4" t="str">
        <f>IFERROR(VLOOKUP(OrdersTable[[#This Row],[Order ID]],ReturnsTable[#All],2,FALSE),"No")</f>
        <v>No</v>
      </c>
      <c r="X1623" s="4">
        <f>1/COUNTIF(OrdersTable[Order ID],OrdersTable[[#This Row],[Order ID]])</f>
        <v>0.25</v>
      </c>
      <c r="Y1623" s="4">
        <f>1/COUNTIF(OrdersTable[Customer ID],OrdersTable[[#This Row],[Customer ID]])</f>
        <v>0.25</v>
      </c>
    </row>
    <row r="1624" spans="1:25" x14ac:dyDescent="0.3">
      <c r="A1624" s="1">
        <v>1623</v>
      </c>
      <c r="B1624" t="s">
        <v>6959</v>
      </c>
      <c r="C1624" s="7">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4" t="str">
        <f>VLOOKUP(OrdersTable[[#This Row],[Region]],PeopleTable[#All],2,FALSE)</f>
        <v>Anna Andreadi</v>
      </c>
      <c r="W1624" s="4" t="str">
        <f>IFERROR(VLOOKUP(OrdersTable[[#This Row],[Order ID]],ReturnsTable[#All],2,FALSE),"No")</f>
        <v>No</v>
      </c>
      <c r="X1624" s="4">
        <f>1/COUNTIF(OrdersTable[Order ID],OrdersTable[[#This Row],[Order ID]])</f>
        <v>0.25</v>
      </c>
      <c r="Y1624" s="4">
        <f>1/COUNTIF(OrdersTable[Customer ID],OrdersTable[[#This Row],[Customer ID]])</f>
        <v>0.25</v>
      </c>
    </row>
    <row r="1625" spans="1:25" x14ac:dyDescent="0.3">
      <c r="A1625" s="1">
        <v>1624</v>
      </c>
      <c r="B1625" t="s">
        <v>6959</v>
      </c>
      <c r="C1625" s="7">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4" t="str">
        <f>VLOOKUP(OrdersTable[[#This Row],[Region]],PeopleTable[#All],2,FALSE)</f>
        <v>Anna Andreadi</v>
      </c>
      <c r="W1625" s="4" t="str">
        <f>IFERROR(VLOOKUP(OrdersTable[[#This Row],[Order ID]],ReturnsTable[#All],2,FALSE),"No")</f>
        <v>No</v>
      </c>
      <c r="X1625" s="4">
        <f>1/COUNTIF(OrdersTable[Order ID],OrdersTable[[#This Row],[Order ID]])</f>
        <v>0.25</v>
      </c>
      <c r="Y1625" s="4">
        <f>1/COUNTIF(OrdersTable[Customer ID],OrdersTable[[#This Row],[Customer ID]])</f>
        <v>0.25</v>
      </c>
    </row>
    <row r="1626" spans="1:25" x14ac:dyDescent="0.3">
      <c r="A1626" s="1">
        <v>1625</v>
      </c>
      <c r="B1626" t="s">
        <v>6960</v>
      </c>
      <c r="C1626" s="7">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4" t="str">
        <f>VLOOKUP(OrdersTable[[#This Row],[Region]],PeopleTable[#All],2,FALSE)</f>
        <v>Anna Andreadi</v>
      </c>
      <c r="W1626" s="4" t="str">
        <f>IFERROR(VLOOKUP(OrdersTable[[#This Row],[Order ID]],ReturnsTable[#All],2,FALSE),"No")</f>
        <v>No</v>
      </c>
      <c r="X1626" s="4">
        <f>1/COUNTIF(OrdersTable[Order ID],OrdersTable[[#This Row],[Order ID]])</f>
        <v>0.5</v>
      </c>
      <c r="Y1626" s="4">
        <f>1/COUNTIF(OrdersTable[Customer ID],OrdersTable[[#This Row],[Customer ID]])</f>
        <v>5.5555555555555552E-2</v>
      </c>
    </row>
    <row r="1627" spans="1:25" x14ac:dyDescent="0.3">
      <c r="A1627" s="1">
        <v>1626</v>
      </c>
      <c r="B1627" t="s">
        <v>6960</v>
      </c>
      <c r="C1627" s="7">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4" t="str">
        <f>VLOOKUP(OrdersTable[[#This Row],[Region]],PeopleTable[#All],2,FALSE)</f>
        <v>Anna Andreadi</v>
      </c>
      <c r="W1627" s="4" t="str">
        <f>IFERROR(VLOOKUP(OrdersTable[[#This Row],[Order ID]],ReturnsTable[#All],2,FALSE),"No")</f>
        <v>No</v>
      </c>
      <c r="X1627" s="4">
        <f>1/COUNTIF(OrdersTable[Order ID],OrdersTable[[#This Row],[Order ID]])</f>
        <v>0.5</v>
      </c>
      <c r="Y1627" s="4">
        <f>1/COUNTIF(OrdersTable[Customer ID],OrdersTable[[#This Row],[Customer ID]])</f>
        <v>5.5555555555555552E-2</v>
      </c>
    </row>
    <row r="1628" spans="1:25" x14ac:dyDescent="0.3">
      <c r="A1628" s="1">
        <v>1627</v>
      </c>
      <c r="B1628" t="s">
        <v>6961</v>
      </c>
      <c r="C1628" s="7">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4" t="str">
        <f>VLOOKUP(OrdersTable[[#This Row],[Region]],PeopleTable[#All],2,FALSE)</f>
        <v>Chuck Magee</v>
      </c>
      <c r="W1628" s="4" t="str">
        <f>IFERROR(VLOOKUP(OrdersTable[[#This Row],[Order ID]],ReturnsTable[#All],2,FALSE),"No")</f>
        <v>No</v>
      </c>
      <c r="X1628" s="4">
        <f>1/COUNTIF(OrdersTable[Order ID],OrdersTable[[#This Row],[Order ID]])</f>
        <v>1</v>
      </c>
      <c r="Y1628" s="4">
        <f>1/COUNTIF(OrdersTable[Customer ID],OrdersTable[[#This Row],[Customer ID]])</f>
        <v>5.5555555555555552E-2</v>
      </c>
    </row>
    <row r="1629" spans="1:25" x14ac:dyDescent="0.3">
      <c r="A1629" s="1">
        <v>1628</v>
      </c>
      <c r="B1629" t="s">
        <v>6962</v>
      </c>
      <c r="C1629" s="7">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4" t="str">
        <f>VLOOKUP(OrdersTable[[#This Row],[Region]],PeopleTable[#All],2,FALSE)</f>
        <v>Cassandra Brandow</v>
      </c>
      <c r="W1629" s="4" t="str">
        <f>IFERROR(VLOOKUP(OrdersTable[[#This Row],[Order ID]],ReturnsTable[#All],2,FALSE),"No")</f>
        <v>No</v>
      </c>
      <c r="X1629" s="4">
        <f>1/COUNTIF(OrdersTable[Order ID],OrdersTable[[#This Row],[Order ID]])</f>
        <v>1</v>
      </c>
      <c r="Y1629" s="4">
        <f>1/COUNTIF(OrdersTable[Customer ID],OrdersTable[[#This Row],[Customer ID]])</f>
        <v>7.6923076923076927E-2</v>
      </c>
    </row>
    <row r="1630" spans="1:25" x14ac:dyDescent="0.3">
      <c r="A1630" s="1">
        <v>1629</v>
      </c>
      <c r="B1630" t="s">
        <v>6963</v>
      </c>
      <c r="C1630" s="7">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4" t="str">
        <f>VLOOKUP(OrdersTable[[#This Row],[Region]],PeopleTable[#All],2,FALSE)</f>
        <v>Chuck Magee</v>
      </c>
      <c r="W1630" s="4" t="str">
        <f>IFERROR(VLOOKUP(OrdersTable[[#This Row],[Order ID]],ReturnsTable[#All],2,FALSE),"No")</f>
        <v>No</v>
      </c>
      <c r="X1630" s="4">
        <f>1/COUNTIF(OrdersTable[Order ID],OrdersTable[[#This Row],[Order ID]])</f>
        <v>0.5</v>
      </c>
      <c r="Y1630" s="4">
        <f>1/COUNTIF(OrdersTable[Customer ID],OrdersTable[[#This Row],[Customer ID]])</f>
        <v>7.6923076923076927E-2</v>
      </c>
    </row>
    <row r="1631" spans="1:25" x14ac:dyDescent="0.3">
      <c r="A1631" s="1">
        <v>1630</v>
      </c>
      <c r="B1631" t="s">
        <v>6963</v>
      </c>
      <c r="C1631" s="7">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4" t="str">
        <f>VLOOKUP(OrdersTable[[#This Row],[Region]],PeopleTable[#All],2,FALSE)</f>
        <v>Chuck Magee</v>
      </c>
      <c r="W1631" s="4" t="str">
        <f>IFERROR(VLOOKUP(OrdersTable[[#This Row],[Order ID]],ReturnsTable[#All],2,FALSE),"No")</f>
        <v>No</v>
      </c>
      <c r="X1631" s="4">
        <f>1/COUNTIF(OrdersTable[Order ID],OrdersTable[[#This Row],[Order ID]])</f>
        <v>0.5</v>
      </c>
      <c r="Y1631" s="4">
        <f>1/COUNTIF(OrdersTable[Customer ID],OrdersTable[[#This Row],[Customer ID]])</f>
        <v>7.6923076923076927E-2</v>
      </c>
    </row>
    <row r="1632" spans="1:25" x14ac:dyDescent="0.3">
      <c r="A1632" s="1">
        <v>1631</v>
      </c>
      <c r="B1632" t="s">
        <v>6964</v>
      </c>
      <c r="C1632" s="7">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4" t="str">
        <f>VLOOKUP(OrdersTable[[#This Row],[Region]],PeopleTable[#All],2,FALSE)</f>
        <v>Chuck Magee</v>
      </c>
      <c r="W1632" s="4" t="str">
        <f>IFERROR(VLOOKUP(OrdersTable[[#This Row],[Order ID]],ReturnsTable[#All],2,FALSE),"No")</f>
        <v>No</v>
      </c>
      <c r="X1632" s="4">
        <f>1/COUNTIF(OrdersTable[Order ID],OrdersTable[[#This Row],[Order ID]])</f>
        <v>0.2</v>
      </c>
      <c r="Y1632" s="4">
        <f>1/COUNTIF(OrdersTable[Customer ID],OrdersTable[[#This Row],[Customer ID]])</f>
        <v>3.5714285714285712E-2</v>
      </c>
    </row>
    <row r="1633" spans="1:25" x14ac:dyDescent="0.3">
      <c r="A1633" s="1">
        <v>1632</v>
      </c>
      <c r="B1633" t="s">
        <v>6964</v>
      </c>
      <c r="C1633" s="7">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4" t="str">
        <f>VLOOKUP(OrdersTable[[#This Row],[Region]],PeopleTable[#All],2,FALSE)</f>
        <v>Chuck Magee</v>
      </c>
      <c r="W1633" s="4" t="str">
        <f>IFERROR(VLOOKUP(OrdersTable[[#This Row],[Order ID]],ReturnsTable[#All],2,FALSE),"No")</f>
        <v>No</v>
      </c>
      <c r="X1633" s="4">
        <f>1/COUNTIF(OrdersTable[Order ID],OrdersTable[[#This Row],[Order ID]])</f>
        <v>0.2</v>
      </c>
      <c r="Y1633" s="4">
        <f>1/COUNTIF(OrdersTable[Customer ID],OrdersTable[[#This Row],[Customer ID]])</f>
        <v>3.5714285714285712E-2</v>
      </c>
    </row>
    <row r="1634" spans="1:25" x14ac:dyDescent="0.3">
      <c r="A1634" s="1">
        <v>1633</v>
      </c>
      <c r="B1634" t="s">
        <v>6964</v>
      </c>
      <c r="C1634" s="7">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4" t="str">
        <f>VLOOKUP(OrdersTable[[#This Row],[Region]],PeopleTable[#All],2,FALSE)</f>
        <v>Chuck Magee</v>
      </c>
      <c r="W1634" s="4" t="str">
        <f>IFERROR(VLOOKUP(OrdersTable[[#This Row],[Order ID]],ReturnsTable[#All],2,FALSE),"No")</f>
        <v>No</v>
      </c>
      <c r="X1634" s="4">
        <f>1/COUNTIF(OrdersTable[Order ID],OrdersTable[[#This Row],[Order ID]])</f>
        <v>0.2</v>
      </c>
      <c r="Y1634" s="4">
        <f>1/COUNTIF(OrdersTable[Customer ID],OrdersTable[[#This Row],[Customer ID]])</f>
        <v>3.5714285714285712E-2</v>
      </c>
    </row>
    <row r="1635" spans="1:25" x14ac:dyDescent="0.3">
      <c r="A1635" s="1">
        <v>1634</v>
      </c>
      <c r="B1635" t="s">
        <v>6964</v>
      </c>
      <c r="C1635" s="7">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4" t="str">
        <f>VLOOKUP(OrdersTable[[#This Row],[Region]],PeopleTable[#All],2,FALSE)</f>
        <v>Chuck Magee</v>
      </c>
      <c r="W1635" s="4" t="str">
        <f>IFERROR(VLOOKUP(OrdersTable[[#This Row],[Order ID]],ReturnsTable[#All],2,FALSE),"No")</f>
        <v>No</v>
      </c>
      <c r="X1635" s="4">
        <f>1/COUNTIF(OrdersTable[Order ID],OrdersTable[[#This Row],[Order ID]])</f>
        <v>0.2</v>
      </c>
      <c r="Y1635" s="4">
        <f>1/COUNTIF(OrdersTable[Customer ID],OrdersTable[[#This Row],[Customer ID]])</f>
        <v>3.5714285714285712E-2</v>
      </c>
    </row>
    <row r="1636" spans="1:25" x14ac:dyDescent="0.3">
      <c r="A1636" s="1">
        <v>1635</v>
      </c>
      <c r="B1636" t="s">
        <v>6964</v>
      </c>
      <c r="C1636" s="7">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4" t="str">
        <f>VLOOKUP(OrdersTable[[#This Row],[Region]],PeopleTable[#All],2,FALSE)</f>
        <v>Chuck Magee</v>
      </c>
      <c r="W1636" s="4" t="str">
        <f>IFERROR(VLOOKUP(OrdersTable[[#This Row],[Order ID]],ReturnsTable[#All],2,FALSE),"No")</f>
        <v>No</v>
      </c>
      <c r="X1636" s="4">
        <f>1/COUNTIF(OrdersTable[Order ID],OrdersTable[[#This Row],[Order ID]])</f>
        <v>0.2</v>
      </c>
      <c r="Y1636" s="4">
        <f>1/COUNTIF(OrdersTable[Customer ID],OrdersTable[[#This Row],[Customer ID]])</f>
        <v>3.5714285714285712E-2</v>
      </c>
    </row>
    <row r="1637" spans="1:25" x14ac:dyDescent="0.3">
      <c r="A1637" s="1">
        <v>1636</v>
      </c>
      <c r="B1637" t="s">
        <v>6965</v>
      </c>
      <c r="C1637" s="7">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4" t="str">
        <f>VLOOKUP(OrdersTable[[#This Row],[Region]],PeopleTable[#All],2,FALSE)</f>
        <v>Anna Andreadi</v>
      </c>
      <c r="W1637" s="4" t="str">
        <f>IFERROR(VLOOKUP(OrdersTable[[#This Row],[Order ID]],ReturnsTable[#All],2,FALSE),"No")</f>
        <v>No</v>
      </c>
      <c r="X1637" s="4">
        <f>1/COUNTIF(OrdersTable[Order ID],OrdersTable[[#This Row],[Order ID]])</f>
        <v>0.33333333333333331</v>
      </c>
      <c r="Y1637" s="4">
        <f>1/COUNTIF(OrdersTable[Customer ID],OrdersTable[[#This Row],[Customer ID]])</f>
        <v>4.5454545454545456E-2</v>
      </c>
    </row>
    <row r="1638" spans="1:25" x14ac:dyDescent="0.3">
      <c r="A1638" s="1">
        <v>1637</v>
      </c>
      <c r="B1638" t="s">
        <v>6965</v>
      </c>
      <c r="C1638" s="7">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4" t="str">
        <f>VLOOKUP(OrdersTable[[#This Row],[Region]],PeopleTable[#All],2,FALSE)</f>
        <v>Anna Andreadi</v>
      </c>
      <c r="W1638" s="4" t="str">
        <f>IFERROR(VLOOKUP(OrdersTable[[#This Row],[Order ID]],ReturnsTable[#All],2,FALSE),"No")</f>
        <v>No</v>
      </c>
      <c r="X1638" s="4">
        <f>1/COUNTIF(OrdersTable[Order ID],OrdersTable[[#This Row],[Order ID]])</f>
        <v>0.33333333333333331</v>
      </c>
      <c r="Y1638" s="4">
        <f>1/COUNTIF(OrdersTable[Customer ID],OrdersTable[[#This Row],[Customer ID]])</f>
        <v>4.5454545454545456E-2</v>
      </c>
    </row>
    <row r="1639" spans="1:25" x14ac:dyDescent="0.3">
      <c r="A1639" s="1">
        <v>1638</v>
      </c>
      <c r="B1639" t="s">
        <v>6965</v>
      </c>
      <c r="C1639" s="7">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4" t="str">
        <f>VLOOKUP(OrdersTable[[#This Row],[Region]],PeopleTable[#All],2,FALSE)</f>
        <v>Anna Andreadi</v>
      </c>
      <c r="W1639" s="4" t="str">
        <f>IFERROR(VLOOKUP(OrdersTable[[#This Row],[Order ID]],ReturnsTable[#All],2,FALSE),"No")</f>
        <v>No</v>
      </c>
      <c r="X1639" s="4">
        <f>1/COUNTIF(OrdersTable[Order ID],OrdersTable[[#This Row],[Order ID]])</f>
        <v>0.33333333333333331</v>
      </c>
      <c r="Y1639" s="4">
        <f>1/COUNTIF(OrdersTable[Customer ID],OrdersTable[[#This Row],[Customer ID]])</f>
        <v>4.5454545454545456E-2</v>
      </c>
    </row>
    <row r="1640" spans="1:25" x14ac:dyDescent="0.3">
      <c r="A1640" s="1">
        <v>1639</v>
      </c>
      <c r="B1640" t="s">
        <v>6966</v>
      </c>
      <c r="C1640" s="7">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4" t="str">
        <f>VLOOKUP(OrdersTable[[#This Row],[Region]],PeopleTable[#All],2,FALSE)</f>
        <v>Chuck Magee</v>
      </c>
      <c r="W1640" s="4" t="str">
        <f>IFERROR(VLOOKUP(OrdersTable[[#This Row],[Order ID]],ReturnsTable[#All],2,FALSE),"No")</f>
        <v>No</v>
      </c>
      <c r="X1640" s="4">
        <f>1/COUNTIF(OrdersTable[Order ID],OrdersTable[[#This Row],[Order ID]])</f>
        <v>0.25</v>
      </c>
      <c r="Y1640" s="4">
        <f>1/COUNTIF(OrdersTable[Customer ID],OrdersTable[[#This Row],[Customer ID]])</f>
        <v>9.0909090909090912E-2</v>
      </c>
    </row>
    <row r="1641" spans="1:25" x14ac:dyDescent="0.3">
      <c r="A1641" s="1">
        <v>1640</v>
      </c>
      <c r="B1641" t="s">
        <v>6966</v>
      </c>
      <c r="C1641" s="7">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4" t="str">
        <f>VLOOKUP(OrdersTable[[#This Row],[Region]],PeopleTable[#All],2,FALSE)</f>
        <v>Chuck Magee</v>
      </c>
      <c r="W1641" s="4" t="str">
        <f>IFERROR(VLOOKUP(OrdersTable[[#This Row],[Order ID]],ReturnsTable[#All],2,FALSE),"No")</f>
        <v>No</v>
      </c>
      <c r="X1641" s="4">
        <f>1/COUNTIF(OrdersTable[Order ID],OrdersTable[[#This Row],[Order ID]])</f>
        <v>0.25</v>
      </c>
      <c r="Y1641" s="4">
        <f>1/COUNTIF(OrdersTable[Customer ID],OrdersTable[[#This Row],[Customer ID]])</f>
        <v>9.0909090909090912E-2</v>
      </c>
    </row>
    <row r="1642" spans="1:25" x14ac:dyDescent="0.3">
      <c r="A1642" s="1">
        <v>1641</v>
      </c>
      <c r="B1642" t="s">
        <v>6966</v>
      </c>
      <c r="C1642" s="7">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4" t="str">
        <f>VLOOKUP(OrdersTable[[#This Row],[Region]],PeopleTable[#All],2,FALSE)</f>
        <v>Chuck Magee</v>
      </c>
      <c r="W1642" s="4" t="str">
        <f>IFERROR(VLOOKUP(OrdersTable[[#This Row],[Order ID]],ReturnsTable[#All],2,FALSE),"No")</f>
        <v>No</v>
      </c>
      <c r="X1642" s="4">
        <f>1/COUNTIF(OrdersTable[Order ID],OrdersTable[[#This Row],[Order ID]])</f>
        <v>0.25</v>
      </c>
      <c r="Y1642" s="4">
        <f>1/COUNTIF(OrdersTable[Customer ID],OrdersTable[[#This Row],[Customer ID]])</f>
        <v>9.0909090909090912E-2</v>
      </c>
    </row>
    <row r="1643" spans="1:25" x14ac:dyDescent="0.3">
      <c r="A1643" s="1">
        <v>1642</v>
      </c>
      <c r="B1643" t="s">
        <v>6966</v>
      </c>
      <c r="C1643" s="7">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4" t="str">
        <f>VLOOKUP(OrdersTable[[#This Row],[Region]],PeopleTable[#All],2,FALSE)</f>
        <v>Chuck Magee</v>
      </c>
      <c r="W1643" s="4" t="str">
        <f>IFERROR(VLOOKUP(OrdersTable[[#This Row],[Order ID]],ReturnsTable[#All],2,FALSE),"No")</f>
        <v>No</v>
      </c>
      <c r="X1643" s="4">
        <f>1/COUNTIF(OrdersTable[Order ID],OrdersTable[[#This Row],[Order ID]])</f>
        <v>0.25</v>
      </c>
      <c r="Y1643" s="4">
        <f>1/COUNTIF(OrdersTable[Customer ID],OrdersTable[[#This Row],[Customer ID]])</f>
        <v>9.0909090909090912E-2</v>
      </c>
    </row>
    <row r="1644" spans="1:25" x14ac:dyDescent="0.3">
      <c r="A1644" s="1">
        <v>1643</v>
      </c>
      <c r="B1644" t="s">
        <v>6967</v>
      </c>
      <c r="C1644" s="7">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4" t="str">
        <f>VLOOKUP(OrdersTable[[#This Row],[Region]],PeopleTable[#All],2,FALSE)</f>
        <v>Kelly Williams</v>
      </c>
      <c r="W1644" s="4" t="str">
        <f>IFERROR(VLOOKUP(OrdersTable[[#This Row],[Order ID]],ReturnsTable[#All],2,FALSE),"No")</f>
        <v>No</v>
      </c>
      <c r="X1644" s="4">
        <f>1/COUNTIF(OrdersTable[Order ID],OrdersTable[[#This Row],[Order ID]])</f>
        <v>1</v>
      </c>
      <c r="Y1644" s="4">
        <f>1/COUNTIF(OrdersTable[Customer ID],OrdersTable[[#This Row],[Customer ID]])</f>
        <v>7.6923076923076927E-2</v>
      </c>
    </row>
    <row r="1645" spans="1:25" x14ac:dyDescent="0.3">
      <c r="A1645" s="1">
        <v>1644</v>
      </c>
      <c r="B1645" t="s">
        <v>6968</v>
      </c>
      <c r="C1645" s="7">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4" t="str">
        <f>VLOOKUP(OrdersTable[[#This Row],[Region]],PeopleTable[#All],2,FALSE)</f>
        <v>Anna Andreadi</v>
      </c>
      <c r="W1645" s="4" t="str">
        <f>IFERROR(VLOOKUP(OrdersTable[[#This Row],[Order ID]],ReturnsTable[#All],2,FALSE),"No")</f>
        <v>No</v>
      </c>
      <c r="X1645" s="4">
        <f>1/COUNTIF(OrdersTable[Order ID],OrdersTable[[#This Row],[Order ID]])</f>
        <v>0.33333333333333331</v>
      </c>
      <c r="Y1645" s="4">
        <f>1/COUNTIF(OrdersTable[Customer ID],OrdersTable[[#This Row],[Customer ID]])</f>
        <v>7.6923076923076927E-2</v>
      </c>
    </row>
    <row r="1646" spans="1:25" x14ac:dyDescent="0.3">
      <c r="A1646" s="1">
        <v>1645</v>
      </c>
      <c r="B1646" t="s">
        <v>6968</v>
      </c>
      <c r="C1646" s="7">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4" t="str">
        <f>VLOOKUP(OrdersTable[[#This Row],[Region]],PeopleTable[#All],2,FALSE)</f>
        <v>Anna Andreadi</v>
      </c>
      <c r="W1646" s="4" t="str">
        <f>IFERROR(VLOOKUP(OrdersTable[[#This Row],[Order ID]],ReturnsTable[#All],2,FALSE),"No")</f>
        <v>No</v>
      </c>
      <c r="X1646" s="4">
        <f>1/COUNTIF(OrdersTable[Order ID],OrdersTable[[#This Row],[Order ID]])</f>
        <v>0.33333333333333331</v>
      </c>
      <c r="Y1646" s="4">
        <f>1/COUNTIF(OrdersTable[Customer ID],OrdersTable[[#This Row],[Customer ID]])</f>
        <v>7.6923076923076927E-2</v>
      </c>
    </row>
    <row r="1647" spans="1:25" x14ac:dyDescent="0.3">
      <c r="A1647" s="1">
        <v>1646</v>
      </c>
      <c r="B1647" t="s">
        <v>6968</v>
      </c>
      <c r="C1647" s="7">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4" t="str">
        <f>VLOOKUP(OrdersTable[[#This Row],[Region]],PeopleTable[#All],2,FALSE)</f>
        <v>Anna Andreadi</v>
      </c>
      <c r="W1647" s="4" t="str">
        <f>IFERROR(VLOOKUP(OrdersTable[[#This Row],[Order ID]],ReturnsTable[#All],2,FALSE),"No")</f>
        <v>No</v>
      </c>
      <c r="X1647" s="4">
        <f>1/COUNTIF(OrdersTable[Order ID],OrdersTable[[#This Row],[Order ID]])</f>
        <v>0.33333333333333331</v>
      </c>
      <c r="Y1647" s="4">
        <f>1/COUNTIF(OrdersTable[Customer ID],OrdersTable[[#This Row],[Customer ID]])</f>
        <v>7.6923076923076927E-2</v>
      </c>
    </row>
    <row r="1648" spans="1:25" x14ac:dyDescent="0.3">
      <c r="A1648" s="1">
        <v>1647</v>
      </c>
      <c r="B1648" t="s">
        <v>6969</v>
      </c>
      <c r="C1648" s="7">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4" t="str">
        <f>VLOOKUP(OrdersTable[[#This Row],[Region]],PeopleTable[#All],2,FALSE)</f>
        <v>Chuck Magee</v>
      </c>
      <c r="W1648" s="4" t="str">
        <f>IFERROR(VLOOKUP(OrdersTable[[#This Row],[Order ID]],ReturnsTable[#All],2,FALSE),"No")</f>
        <v>No</v>
      </c>
      <c r="X1648" s="4">
        <f>1/COUNTIF(OrdersTable[Order ID],OrdersTable[[#This Row],[Order ID]])</f>
        <v>0.5</v>
      </c>
      <c r="Y1648" s="4">
        <f>1/COUNTIF(OrdersTable[Customer ID],OrdersTable[[#This Row],[Customer ID]])</f>
        <v>8.3333333333333329E-2</v>
      </c>
    </row>
    <row r="1649" spans="1:25" x14ac:dyDescent="0.3">
      <c r="A1649" s="1">
        <v>1648</v>
      </c>
      <c r="B1649" t="s">
        <v>6969</v>
      </c>
      <c r="C1649" s="7">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4" t="str">
        <f>VLOOKUP(OrdersTable[[#This Row],[Region]],PeopleTable[#All],2,FALSE)</f>
        <v>Chuck Magee</v>
      </c>
      <c r="W1649" s="4" t="str">
        <f>IFERROR(VLOOKUP(OrdersTable[[#This Row],[Order ID]],ReturnsTable[#All],2,FALSE),"No")</f>
        <v>No</v>
      </c>
      <c r="X1649" s="4">
        <f>1/COUNTIF(OrdersTable[Order ID],OrdersTable[[#This Row],[Order ID]])</f>
        <v>0.5</v>
      </c>
      <c r="Y1649" s="4">
        <f>1/COUNTIF(OrdersTable[Customer ID],OrdersTable[[#This Row],[Customer ID]])</f>
        <v>8.3333333333333329E-2</v>
      </c>
    </row>
    <row r="1650" spans="1:25" x14ac:dyDescent="0.3">
      <c r="A1650" s="1">
        <v>1649</v>
      </c>
      <c r="B1650" t="s">
        <v>6970</v>
      </c>
      <c r="C1650" s="7">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4" t="str">
        <f>VLOOKUP(OrdersTable[[#This Row],[Region]],PeopleTable[#All],2,FALSE)</f>
        <v>Chuck Magee</v>
      </c>
      <c r="W1650" s="4" t="str">
        <f>IFERROR(VLOOKUP(OrdersTable[[#This Row],[Order ID]],ReturnsTable[#All],2,FALSE),"No")</f>
        <v>No</v>
      </c>
      <c r="X1650" s="4">
        <f>1/COUNTIF(OrdersTable[Order ID],OrdersTable[[#This Row],[Order ID]])</f>
        <v>0.5</v>
      </c>
      <c r="Y1650" s="4">
        <f>1/COUNTIF(OrdersTable[Customer ID],OrdersTable[[#This Row],[Customer ID]])</f>
        <v>6.6666666666666666E-2</v>
      </c>
    </row>
    <row r="1651" spans="1:25" x14ac:dyDescent="0.3">
      <c r="A1651" s="1">
        <v>1650</v>
      </c>
      <c r="B1651" t="s">
        <v>6970</v>
      </c>
      <c r="C1651" s="7">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4" t="str">
        <f>VLOOKUP(OrdersTable[[#This Row],[Region]],PeopleTable[#All],2,FALSE)</f>
        <v>Chuck Magee</v>
      </c>
      <c r="W1651" s="4" t="str">
        <f>IFERROR(VLOOKUP(OrdersTable[[#This Row],[Order ID]],ReturnsTable[#All],2,FALSE),"No")</f>
        <v>No</v>
      </c>
      <c r="X1651" s="4">
        <f>1/COUNTIF(OrdersTable[Order ID],OrdersTable[[#This Row],[Order ID]])</f>
        <v>0.5</v>
      </c>
      <c r="Y1651" s="4">
        <f>1/COUNTIF(OrdersTable[Customer ID],OrdersTable[[#This Row],[Customer ID]])</f>
        <v>6.6666666666666666E-2</v>
      </c>
    </row>
    <row r="1652" spans="1:25" x14ac:dyDescent="0.3">
      <c r="A1652" s="1">
        <v>1651</v>
      </c>
      <c r="B1652" t="s">
        <v>5959</v>
      </c>
      <c r="C1652" s="7">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4" t="str">
        <f>VLOOKUP(OrdersTable[[#This Row],[Region]],PeopleTable[#All],2,FALSE)</f>
        <v>Anna Andreadi</v>
      </c>
      <c r="W1652" s="4" t="str">
        <f>IFERROR(VLOOKUP(OrdersTable[[#This Row],[Order ID]],ReturnsTable[#All],2,FALSE),"No")</f>
        <v>Yes</v>
      </c>
      <c r="X1652" s="4">
        <f>1/COUNTIF(OrdersTable[Order ID],OrdersTable[[#This Row],[Order ID]])</f>
        <v>0.5</v>
      </c>
      <c r="Y1652" s="4">
        <f>1/COUNTIF(OrdersTable[Customer ID],OrdersTable[[#This Row],[Customer ID]])</f>
        <v>0.16666666666666666</v>
      </c>
    </row>
    <row r="1653" spans="1:25" x14ac:dyDescent="0.3">
      <c r="A1653" s="1">
        <v>1652</v>
      </c>
      <c r="B1653" t="s">
        <v>5959</v>
      </c>
      <c r="C1653" s="7">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4" t="str">
        <f>VLOOKUP(OrdersTable[[#This Row],[Region]],PeopleTable[#All],2,FALSE)</f>
        <v>Anna Andreadi</v>
      </c>
      <c r="W1653" s="4" t="str">
        <f>IFERROR(VLOOKUP(OrdersTable[[#This Row],[Order ID]],ReturnsTable[#All],2,FALSE),"No")</f>
        <v>Yes</v>
      </c>
      <c r="X1653" s="4">
        <f>1/COUNTIF(OrdersTable[Order ID],OrdersTable[[#This Row],[Order ID]])</f>
        <v>0.5</v>
      </c>
      <c r="Y1653" s="4">
        <f>1/COUNTIF(OrdersTable[Customer ID],OrdersTable[[#This Row],[Customer ID]])</f>
        <v>0.16666666666666666</v>
      </c>
    </row>
    <row r="1654" spans="1:25" x14ac:dyDescent="0.3">
      <c r="A1654" s="1">
        <v>1653</v>
      </c>
      <c r="B1654" t="s">
        <v>6971</v>
      </c>
      <c r="C1654" s="7">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4" t="str">
        <f>VLOOKUP(OrdersTable[[#This Row],[Region]],PeopleTable[#All],2,FALSE)</f>
        <v>Anna Andreadi</v>
      </c>
      <c r="W1654" s="4" t="str">
        <f>IFERROR(VLOOKUP(OrdersTable[[#This Row],[Order ID]],ReturnsTable[#All],2,FALSE),"No")</f>
        <v>No</v>
      </c>
      <c r="X1654" s="4">
        <f>1/COUNTIF(OrdersTable[Order ID],OrdersTable[[#This Row],[Order ID]])</f>
        <v>0.2</v>
      </c>
      <c r="Y1654" s="4">
        <f>1/COUNTIF(OrdersTable[Customer ID],OrdersTable[[#This Row],[Customer ID]])</f>
        <v>7.6923076923076927E-2</v>
      </c>
    </row>
    <row r="1655" spans="1:25" x14ac:dyDescent="0.3">
      <c r="A1655" s="1">
        <v>1654</v>
      </c>
      <c r="B1655" t="s">
        <v>6971</v>
      </c>
      <c r="C1655" s="7">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4" t="str">
        <f>VLOOKUP(OrdersTable[[#This Row],[Region]],PeopleTable[#All],2,FALSE)</f>
        <v>Anna Andreadi</v>
      </c>
      <c r="W1655" s="4" t="str">
        <f>IFERROR(VLOOKUP(OrdersTable[[#This Row],[Order ID]],ReturnsTable[#All],2,FALSE),"No")</f>
        <v>No</v>
      </c>
      <c r="X1655" s="4">
        <f>1/COUNTIF(OrdersTable[Order ID],OrdersTable[[#This Row],[Order ID]])</f>
        <v>0.2</v>
      </c>
      <c r="Y1655" s="4">
        <f>1/COUNTIF(OrdersTable[Customer ID],OrdersTable[[#This Row],[Customer ID]])</f>
        <v>7.6923076923076927E-2</v>
      </c>
    </row>
    <row r="1656" spans="1:25" x14ac:dyDescent="0.3">
      <c r="A1656" s="1">
        <v>1655</v>
      </c>
      <c r="B1656" t="s">
        <v>6971</v>
      </c>
      <c r="C1656" s="7">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4" t="str">
        <f>VLOOKUP(OrdersTable[[#This Row],[Region]],PeopleTable[#All],2,FALSE)</f>
        <v>Anna Andreadi</v>
      </c>
      <c r="W1656" s="4" t="str">
        <f>IFERROR(VLOOKUP(OrdersTable[[#This Row],[Order ID]],ReturnsTable[#All],2,FALSE),"No")</f>
        <v>No</v>
      </c>
      <c r="X1656" s="4">
        <f>1/COUNTIF(OrdersTable[Order ID],OrdersTable[[#This Row],[Order ID]])</f>
        <v>0.2</v>
      </c>
      <c r="Y1656" s="4">
        <f>1/COUNTIF(OrdersTable[Customer ID],OrdersTable[[#This Row],[Customer ID]])</f>
        <v>7.6923076923076927E-2</v>
      </c>
    </row>
    <row r="1657" spans="1:25" x14ac:dyDescent="0.3">
      <c r="A1657" s="1">
        <v>1656</v>
      </c>
      <c r="B1657" t="s">
        <v>6971</v>
      </c>
      <c r="C1657" s="7">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4" t="str">
        <f>VLOOKUP(OrdersTable[[#This Row],[Region]],PeopleTable[#All],2,FALSE)</f>
        <v>Anna Andreadi</v>
      </c>
      <c r="W1657" s="4" t="str">
        <f>IFERROR(VLOOKUP(OrdersTable[[#This Row],[Order ID]],ReturnsTable[#All],2,FALSE),"No")</f>
        <v>No</v>
      </c>
      <c r="X1657" s="4">
        <f>1/COUNTIF(OrdersTable[Order ID],OrdersTable[[#This Row],[Order ID]])</f>
        <v>0.2</v>
      </c>
      <c r="Y1657" s="4">
        <f>1/COUNTIF(OrdersTable[Customer ID],OrdersTable[[#This Row],[Customer ID]])</f>
        <v>7.6923076923076927E-2</v>
      </c>
    </row>
    <row r="1658" spans="1:25" x14ac:dyDescent="0.3">
      <c r="A1658" s="1">
        <v>1657</v>
      </c>
      <c r="B1658" t="s">
        <v>6971</v>
      </c>
      <c r="C1658" s="7">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4" t="str">
        <f>VLOOKUP(OrdersTable[[#This Row],[Region]],PeopleTable[#All],2,FALSE)</f>
        <v>Anna Andreadi</v>
      </c>
      <c r="W1658" s="4" t="str">
        <f>IFERROR(VLOOKUP(OrdersTable[[#This Row],[Order ID]],ReturnsTable[#All],2,FALSE),"No")</f>
        <v>No</v>
      </c>
      <c r="X1658" s="4">
        <f>1/COUNTIF(OrdersTable[Order ID],OrdersTable[[#This Row],[Order ID]])</f>
        <v>0.2</v>
      </c>
      <c r="Y1658" s="4">
        <f>1/COUNTIF(OrdersTable[Customer ID],OrdersTable[[#This Row],[Customer ID]])</f>
        <v>7.6923076923076927E-2</v>
      </c>
    </row>
    <row r="1659" spans="1:25" x14ac:dyDescent="0.3">
      <c r="A1659" s="1">
        <v>1658</v>
      </c>
      <c r="B1659" t="s">
        <v>6972</v>
      </c>
      <c r="C1659" s="7">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4" t="str">
        <f>VLOOKUP(OrdersTable[[#This Row],[Region]],PeopleTable[#All],2,FALSE)</f>
        <v>Kelly Williams</v>
      </c>
      <c r="W1659" s="4" t="str">
        <f>IFERROR(VLOOKUP(OrdersTable[[#This Row],[Order ID]],ReturnsTable[#All],2,FALSE),"No")</f>
        <v>No</v>
      </c>
      <c r="X1659" s="4">
        <f>1/COUNTIF(OrdersTable[Order ID],OrdersTable[[#This Row],[Order ID]])</f>
        <v>1</v>
      </c>
      <c r="Y1659" s="4">
        <f>1/COUNTIF(OrdersTable[Customer ID],OrdersTable[[#This Row],[Customer ID]])</f>
        <v>9.0909090909090912E-2</v>
      </c>
    </row>
    <row r="1660" spans="1:25" x14ac:dyDescent="0.3">
      <c r="A1660" s="1">
        <v>1659</v>
      </c>
      <c r="B1660" t="s">
        <v>6973</v>
      </c>
      <c r="C1660" s="7">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4" t="str">
        <f>VLOOKUP(OrdersTable[[#This Row],[Region]],PeopleTable[#All],2,FALSE)</f>
        <v>Anna Andreadi</v>
      </c>
      <c r="W1660" s="4" t="str">
        <f>IFERROR(VLOOKUP(OrdersTable[[#This Row],[Order ID]],ReturnsTable[#All],2,FALSE),"No")</f>
        <v>No</v>
      </c>
      <c r="X1660" s="4">
        <f>1/COUNTIF(OrdersTable[Order ID],OrdersTable[[#This Row],[Order ID]])</f>
        <v>1</v>
      </c>
      <c r="Y1660" s="4">
        <f>1/COUNTIF(OrdersTable[Customer ID],OrdersTable[[#This Row],[Customer ID]])</f>
        <v>0.14285714285714285</v>
      </c>
    </row>
    <row r="1661" spans="1:25" x14ac:dyDescent="0.3">
      <c r="A1661" s="1">
        <v>1660</v>
      </c>
      <c r="B1661" t="s">
        <v>6974</v>
      </c>
      <c r="C1661" s="7">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4" t="str">
        <f>VLOOKUP(OrdersTable[[#This Row],[Region]],PeopleTable[#All],2,FALSE)</f>
        <v>Anna Andreadi</v>
      </c>
      <c r="W1661" s="4" t="str">
        <f>IFERROR(VLOOKUP(OrdersTable[[#This Row],[Order ID]],ReturnsTable[#All],2,FALSE),"No")</f>
        <v>No</v>
      </c>
      <c r="X1661" s="4">
        <f>1/COUNTIF(OrdersTable[Order ID],OrdersTable[[#This Row],[Order ID]])</f>
        <v>0.5</v>
      </c>
      <c r="Y1661" s="4">
        <f>1/COUNTIF(OrdersTable[Customer ID],OrdersTable[[#This Row],[Customer ID]])</f>
        <v>5.2631578947368418E-2</v>
      </c>
    </row>
    <row r="1662" spans="1:25" x14ac:dyDescent="0.3">
      <c r="A1662" s="1">
        <v>1661</v>
      </c>
      <c r="B1662" t="s">
        <v>6974</v>
      </c>
      <c r="C1662" s="7">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4" t="str">
        <f>VLOOKUP(OrdersTable[[#This Row],[Region]],PeopleTable[#All],2,FALSE)</f>
        <v>Anna Andreadi</v>
      </c>
      <c r="W1662" s="4" t="str">
        <f>IFERROR(VLOOKUP(OrdersTable[[#This Row],[Order ID]],ReturnsTable[#All],2,FALSE),"No")</f>
        <v>No</v>
      </c>
      <c r="X1662" s="4">
        <f>1/COUNTIF(OrdersTable[Order ID],OrdersTable[[#This Row],[Order ID]])</f>
        <v>0.5</v>
      </c>
      <c r="Y1662" s="4">
        <f>1/COUNTIF(OrdersTable[Customer ID],OrdersTable[[#This Row],[Customer ID]])</f>
        <v>5.2631578947368418E-2</v>
      </c>
    </row>
    <row r="1663" spans="1:25" x14ac:dyDescent="0.3">
      <c r="A1663" s="1">
        <v>1662</v>
      </c>
      <c r="B1663" t="s">
        <v>6975</v>
      </c>
      <c r="C1663" s="7">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4" t="str">
        <f>VLOOKUP(OrdersTable[[#This Row],[Region]],PeopleTable[#All],2,FALSE)</f>
        <v>Chuck Magee</v>
      </c>
      <c r="W1663" s="4" t="str">
        <f>IFERROR(VLOOKUP(OrdersTable[[#This Row],[Order ID]],ReturnsTable[#All],2,FALSE),"No")</f>
        <v>No</v>
      </c>
      <c r="X1663" s="4">
        <f>1/COUNTIF(OrdersTable[Order ID],OrdersTable[[#This Row],[Order ID]])</f>
        <v>0.5</v>
      </c>
      <c r="Y1663" s="4">
        <f>1/COUNTIF(OrdersTable[Customer ID],OrdersTable[[#This Row],[Customer ID]])</f>
        <v>7.6923076923076927E-2</v>
      </c>
    </row>
    <row r="1664" spans="1:25" x14ac:dyDescent="0.3">
      <c r="A1664" s="1">
        <v>1663</v>
      </c>
      <c r="B1664" t="s">
        <v>6975</v>
      </c>
      <c r="C1664" s="7">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4" t="str">
        <f>VLOOKUP(OrdersTable[[#This Row],[Region]],PeopleTable[#All],2,FALSE)</f>
        <v>Chuck Magee</v>
      </c>
      <c r="W1664" s="4" t="str">
        <f>IFERROR(VLOOKUP(OrdersTable[[#This Row],[Order ID]],ReturnsTable[#All],2,FALSE),"No")</f>
        <v>No</v>
      </c>
      <c r="X1664" s="4">
        <f>1/COUNTIF(OrdersTable[Order ID],OrdersTable[[#This Row],[Order ID]])</f>
        <v>0.5</v>
      </c>
      <c r="Y1664" s="4">
        <f>1/COUNTIF(OrdersTable[Customer ID],OrdersTable[[#This Row],[Customer ID]])</f>
        <v>7.6923076923076927E-2</v>
      </c>
    </row>
    <row r="1665" spans="1:25" x14ac:dyDescent="0.3">
      <c r="A1665" s="1">
        <v>1664</v>
      </c>
      <c r="B1665" t="s">
        <v>6976</v>
      </c>
      <c r="C1665" s="7">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4" t="str">
        <f>VLOOKUP(OrdersTable[[#This Row],[Region]],PeopleTable[#All],2,FALSE)</f>
        <v>Kelly Williams</v>
      </c>
      <c r="W1665" s="4" t="str">
        <f>IFERROR(VLOOKUP(OrdersTable[[#This Row],[Order ID]],ReturnsTable[#All],2,FALSE),"No")</f>
        <v>No</v>
      </c>
      <c r="X1665" s="4">
        <f>1/COUNTIF(OrdersTable[Order ID],OrdersTable[[#This Row],[Order ID]])</f>
        <v>0.16666666666666666</v>
      </c>
      <c r="Y1665" s="4">
        <f>1/COUNTIF(OrdersTable[Customer ID],OrdersTable[[#This Row],[Customer ID]])</f>
        <v>6.6666666666666666E-2</v>
      </c>
    </row>
    <row r="1666" spans="1:25" x14ac:dyDescent="0.3">
      <c r="A1666" s="1">
        <v>1665</v>
      </c>
      <c r="B1666" t="s">
        <v>6976</v>
      </c>
      <c r="C1666" s="7">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4" t="str">
        <f>VLOOKUP(OrdersTable[[#This Row],[Region]],PeopleTable[#All],2,FALSE)</f>
        <v>Kelly Williams</v>
      </c>
      <c r="W1666" s="4" t="str">
        <f>IFERROR(VLOOKUP(OrdersTable[[#This Row],[Order ID]],ReturnsTable[#All],2,FALSE),"No")</f>
        <v>No</v>
      </c>
      <c r="X1666" s="4">
        <f>1/COUNTIF(OrdersTable[Order ID],OrdersTable[[#This Row],[Order ID]])</f>
        <v>0.16666666666666666</v>
      </c>
      <c r="Y1666" s="4">
        <f>1/COUNTIF(OrdersTable[Customer ID],OrdersTable[[#This Row],[Customer ID]])</f>
        <v>6.6666666666666666E-2</v>
      </c>
    </row>
    <row r="1667" spans="1:25" x14ac:dyDescent="0.3">
      <c r="A1667" s="1">
        <v>1666</v>
      </c>
      <c r="B1667" t="s">
        <v>6976</v>
      </c>
      <c r="C1667" s="7">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4" t="str">
        <f>VLOOKUP(OrdersTable[[#This Row],[Region]],PeopleTable[#All],2,FALSE)</f>
        <v>Kelly Williams</v>
      </c>
      <c r="W1667" s="4" t="str">
        <f>IFERROR(VLOOKUP(OrdersTable[[#This Row],[Order ID]],ReturnsTable[#All],2,FALSE),"No")</f>
        <v>No</v>
      </c>
      <c r="X1667" s="4">
        <f>1/COUNTIF(OrdersTable[Order ID],OrdersTable[[#This Row],[Order ID]])</f>
        <v>0.16666666666666666</v>
      </c>
      <c r="Y1667" s="4">
        <f>1/COUNTIF(OrdersTable[Customer ID],OrdersTable[[#This Row],[Customer ID]])</f>
        <v>6.6666666666666666E-2</v>
      </c>
    </row>
    <row r="1668" spans="1:25" x14ac:dyDescent="0.3">
      <c r="A1668" s="1">
        <v>1667</v>
      </c>
      <c r="B1668" t="s">
        <v>6976</v>
      </c>
      <c r="C1668" s="7">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4" t="str">
        <f>VLOOKUP(OrdersTable[[#This Row],[Region]],PeopleTable[#All],2,FALSE)</f>
        <v>Kelly Williams</v>
      </c>
      <c r="W1668" s="4" t="str">
        <f>IFERROR(VLOOKUP(OrdersTable[[#This Row],[Order ID]],ReturnsTable[#All],2,FALSE),"No")</f>
        <v>No</v>
      </c>
      <c r="X1668" s="4">
        <f>1/COUNTIF(OrdersTable[Order ID],OrdersTable[[#This Row],[Order ID]])</f>
        <v>0.16666666666666666</v>
      </c>
      <c r="Y1668" s="4">
        <f>1/COUNTIF(OrdersTable[Customer ID],OrdersTable[[#This Row],[Customer ID]])</f>
        <v>6.6666666666666666E-2</v>
      </c>
    </row>
    <row r="1669" spans="1:25" x14ac:dyDescent="0.3">
      <c r="A1669" s="1">
        <v>1668</v>
      </c>
      <c r="B1669" t="s">
        <v>6976</v>
      </c>
      <c r="C1669" s="7">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4" t="str">
        <f>VLOOKUP(OrdersTable[[#This Row],[Region]],PeopleTable[#All],2,FALSE)</f>
        <v>Kelly Williams</v>
      </c>
      <c r="W1669" s="4" t="str">
        <f>IFERROR(VLOOKUP(OrdersTable[[#This Row],[Order ID]],ReturnsTable[#All],2,FALSE),"No")</f>
        <v>No</v>
      </c>
      <c r="X1669" s="4">
        <f>1/COUNTIF(OrdersTable[Order ID],OrdersTable[[#This Row],[Order ID]])</f>
        <v>0.16666666666666666</v>
      </c>
      <c r="Y1669" s="4">
        <f>1/COUNTIF(OrdersTable[Customer ID],OrdersTable[[#This Row],[Customer ID]])</f>
        <v>6.6666666666666666E-2</v>
      </c>
    </row>
    <row r="1670" spans="1:25" x14ac:dyDescent="0.3">
      <c r="A1670" s="1">
        <v>1669</v>
      </c>
      <c r="B1670" t="s">
        <v>6976</v>
      </c>
      <c r="C1670" s="7">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4" t="str">
        <f>VLOOKUP(OrdersTable[[#This Row],[Region]],PeopleTable[#All],2,FALSE)</f>
        <v>Kelly Williams</v>
      </c>
      <c r="W1670" s="4" t="str">
        <f>IFERROR(VLOOKUP(OrdersTable[[#This Row],[Order ID]],ReturnsTable[#All],2,FALSE),"No")</f>
        <v>No</v>
      </c>
      <c r="X1670" s="4">
        <f>1/COUNTIF(OrdersTable[Order ID],OrdersTable[[#This Row],[Order ID]])</f>
        <v>0.16666666666666666</v>
      </c>
      <c r="Y1670" s="4">
        <f>1/COUNTIF(OrdersTable[Customer ID],OrdersTable[[#This Row],[Customer ID]])</f>
        <v>6.6666666666666666E-2</v>
      </c>
    </row>
    <row r="1671" spans="1:25" x14ac:dyDescent="0.3">
      <c r="A1671" s="1">
        <v>1670</v>
      </c>
      <c r="B1671" t="s">
        <v>6977</v>
      </c>
      <c r="C1671" s="7">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4" t="str">
        <f>VLOOKUP(OrdersTable[[#This Row],[Region]],PeopleTable[#All],2,FALSE)</f>
        <v>Chuck Magee</v>
      </c>
      <c r="W1671" s="4" t="str">
        <f>IFERROR(VLOOKUP(OrdersTable[[#This Row],[Order ID]],ReturnsTable[#All],2,FALSE),"No")</f>
        <v>No</v>
      </c>
      <c r="X1671" s="4">
        <f>1/COUNTIF(OrdersTable[Order ID],OrdersTable[[#This Row],[Order ID]])</f>
        <v>1</v>
      </c>
      <c r="Y1671" s="4">
        <f>1/COUNTIF(OrdersTable[Customer ID],OrdersTable[[#This Row],[Customer ID]])</f>
        <v>6.25E-2</v>
      </c>
    </row>
    <row r="1672" spans="1:25" x14ac:dyDescent="0.3">
      <c r="A1672" s="1">
        <v>1671</v>
      </c>
      <c r="B1672" t="s">
        <v>6978</v>
      </c>
      <c r="C1672" s="7">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4" t="str">
        <f>VLOOKUP(OrdersTable[[#This Row],[Region]],PeopleTable[#All],2,FALSE)</f>
        <v>Kelly Williams</v>
      </c>
      <c r="W1672" s="4" t="str">
        <f>IFERROR(VLOOKUP(OrdersTable[[#This Row],[Order ID]],ReturnsTable[#All],2,FALSE),"No")</f>
        <v>No</v>
      </c>
      <c r="X1672" s="4">
        <f>1/COUNTIF(OrdersTable[Order ID],OrdersTable[[#This Row],[Order ID]])</f>
        <v>1</v>
      </c>
      <c r="Y1672" s="4">
        <f>1/COUNTIF(OrdersTable[Customer ID],OrdersTable[[#This Row],[Customer ID]])</f>
        <v>6.6666666666666666E-2</v>
      </c>
    </row>
    <row r="1673" spans="1:25" x14ac:dyDescent="0.3">
      <c r="A1673" s="1">
        <v>1672</v>
      </c>
      <c r="B1673" t="s">
        <v>6979</v>
      </c>
      <c r="C1673" s="7">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4" t="str">
        <f>VLOOKUP(OrdersTable[[#This Row],[Region]],PeopleTable[#All],2,FALSE)</f>
        <v>Anna Andreadi</v>
      </c>
      <c r="W1673" s="4" t="str">
        <f>IFERROR(VLOOKUP(OrdersTable[[#This Row],[Order ID]],ReturnsTable[#All],2,FALSE),"No")</f>
        <v>No</v>
      </c>
      <c r="X1673" s="4">
        <f>1/COUNTIF(OrdersTable[Order ID],OrdersTable[[#This Row],[Order ID]])</f>
        <v>1</v>
      </c>
      <c r="Y1673" s="4">
        <f>1/COUNTIF(OrdersTable[Customer ID],OrdersTable[[#This Row],[Customer ID]])</f>
        <v>0.14285714285714285</v>
      </c>
    </row>
    <row r="1674" spans="1:25" x14ac:dyDescent="0.3">
      <c r="A1674" s="1">
        <v>1673</v>
      </c>
      <c r="B1674" t="s">
        <v>6980</v>
      </c>
      <c r="C1674" s="7">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4" t="str">
        <f>VLOOKUP(OrdersTable[[#This Row],[Region]],PeopleTable[#All],2,FALSE)</f>
        <v>Kelly Williams</v>
      </c>
      <c r="W1674" s="4" t="str">
        <f>IFERROR(VLOOKUP(OrdersTable[[#This Row],[Order ID]],ReturnsTable[#All],2,FALSE),"No")</f>
        <v>No</v>
      </c>
      <c r="X1674" s="4">
        <f>1/COUNTIF(OrdersTable[Order ID],OrdersTable[[#This Row],[Order ID]])</f>
        <v>1</v>
      </c>
      <c r="Y1674" s="4">
        <f>1/COUNTIF(OrdersTable[Customer ID],OrdersTable[[#This Row],[Customer ID]])</f>
        <v>5.2631578947368418E-2</v>
      </c>
    </row>
    <row r="1675" spans="1:25" x14ac:dyDescent="0.3">
      <c r="A1675" s="1">
        <v>1674</v>
      </c>
      <c r="B1675" t="s">
        <v>6981</v>
      </c>
      <c r="C1675" s="7">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4" t="str">
        <f>VLOOKUP(OrdersTable[[#This Row],[Region]],PeopleTable[#All],2,FALSE)</f>
        <v>Cassandra Brandow</v>
      </c>
      <c r="W1675" s="4" t="str">
        <f>IFERROR(VLOOKUP(OrdersTable[[#This Row],[Order ID]],ReturnsTable[#All],2,FALSE),"No")</f>
        <v>No</v>
      </c>
      <c r="X1675" s="4">
        <f>1/COUNTIF(OrdersTable[Order ID],OrdersTable[[#This Row],[Order ID]])</f>
        <v>1</v>
      </c>
      <c r="Y1675" s="4">
        <f>1/COUNTIF(OrdersTable[Customer ID],OrdersTable[[#This Row],[Customer ID]])</f>
        <v>0.1111111111111111</v>
      </c>
    </row>
    <row r="1676" spans="1:25" x14ac:dyDescent="0.3">
      <c r="A1676" s="1">
        <v>1675</v>
      </c>
      <c r="B1676" t="s">
        <v>6982</v>
      </c>
      <c r="C1676" s="7">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4" t="str">
        <f>VLOOKUP(OrdersTable[[#This Row],[Region]],PeopleTable[#All],2,FALSE)</f>
        <v>Kelly Williams</v>
      </c>
      <c r="W1676" s="4" t="str">
        <f>IFERROR(VLOOKUP(OrdersTable[[#This Row],[Order ID]],ReturnsTable[#All],2,FALSE),"No")</f>
        <v>No</v>
      </c>
      <c r="X1676" s="4">
        <f>1/COUNTIF(OrdersTable[Order ID],OrdersTable[[#This Row],[Order ID]])</f>
        <v>0.5</v>
      </c>
      <c r="Y1676" s="4">
        <f>1/COUNTIF(OrdersTable[Customer ID],OrdersTable[[#This Row],[Customer ID]])</f>
        <v>5.8823529411764705E-2</v>
      </c>
    </row>
    <row r="1677" spans="1:25" x14ac:dyDescent="0.3">
      <c r="A1677" s="1">
        <v>1676</v>
      </c>
      <c r="B1677" t="s">
        <v>6982</v>
      </c>
      <c r="C1677" s="7">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4" t="str">
        <f>VLOOKUP(OrdersTable[[#This Row],[Region]],PeopleTable[#All],2,FALSE)</f>
        <v>Kelly Williams</v>
      </c>
      <c r="W1677" s="4" t="str">
        <f>IFERROR(VLOOKUP(OrdersTable[[#This Row],[Order ID]],ReturnsTable[#All],2,FALSE),"No")</f>
        <v>No</v>
      </c>
      <c r="X1677" s="4">
        <f>1/COUNTIF(OrdersTable[Order ID],OrdersTable[[#This Row],[Order ID]])</f>
        <v>0.5</v>
      </c>
      <c r="Y1677" s="4">
        <f>1/COUNTIF(OrdersTable[Customer ID],OrdersTable[[#This Row],[Customer ID]])</f>
        <v>5.8823529411764705E-2</v>
      </c>
    </row>
    <row r="1678" spans="1:25" x14ac:dyDescent="0.3">
      <c r="A1678" s="1">
        <v>1677</v>
      </c>
      <c r="B1678" t="s">
        <v>6983</v>
      </c>
      <c r="C1678" s="7">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4" t="str">
        <f>VLOOKUP(OrdersTable[[#This Row],[Region]],PeopleTable[#All],2,FALSE)</f>
        <v>Anna Andreadi</v>
      </c>
      <c r="W1678" s="4" t="str">
        <f>IFERROR(VLOOKUP(OrdersTable[[#This Row],[Order ID]],ReturnsTable[#All],2,FALSE),"No")</f>
        <v>No</v>
      </c>
      <c r="X1678" s="4">
        <f>1/COUNTIF(OrdersTable[Order ID],OrdersTable[[#This Row],[Order ID]])</f>
        <v>0.5</v>
      </c>
      <c r="Y1678" s="4">
        <f>1/COUNTIF(OrdersTable[Customer ID],OrdersTable[[#This Row],[Customer ID]])</f>
        <v>0.14285714285714285</v>
      </c>
    </row>
    <row r="1679" spans="1:25" x14ac:dyDescent="0.3">
      <c r="A1679" s="1">
        <v>1678</v>
      </c>
      <c r="B1679" t="s">
        <v>6983</v>
      </c>
      <c r="C1679" s="7">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4" t="str">
        <f>VLOOKUP(OrdersTable[[#This Row],[Region]],PeopleTable[#All],2,FALSE)</f>
        <v>Anna Andreadi</v>
      </c>
      <c r="W1679" s="4" t="str">
        <f>IFERROR(VLOOKUP(OrdersTable[[#This Row],[Order ID]],ReturnsTable[#All],2,FALSE),"No")</f>
        <v>No</v>
      </c>
      <c r="X1679" s="4">
        <f>1/COUNTIF(OrdersTable[Order ID],OrdersTable[[#This Row],[Order ID]])</f>
        <v>0.5</v>
      </c>
      <c r="Y1679" s="4">
        <f>1/COUNTIF(OrdersTable[Customer ID],OrdersTable[[#This Row],[Customer ID]])</f>
        <v>0.14285714285714285</v>
      </c>
    </row>
    <row r="1680" spans="1:25" x14ac:dyDescent="0.3">
      <c r="A1680" s="1">
        <v>1679</v>
      </c>
      <c r="B1680" t="s">
        <v>6984</v>
      </c>
      <c r="C1680" s="7">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4" t="str">
        <f>VLOOKUP(OrdersTable[[#This Row],[Region]],PeopleTable[#All],2,FALSE)</f>
        <v>Chuck Magee</v>
      </c>
      <c r="W1680" s="4" t="str">
        <f>IFERROR(VLOOKUP(OrdersTable[[#This Row],[Order ID]],ReturnsTable[#All],2,FALSE),"No")</f>
        <v>No</v>
      </c>
      <c r="X1680" s="4">
        <f>1/COUNTIF(OrdersTable[Order ID],OrdersTable[[#This Row],[Order ID]])</f>
        <v>0.25</v>
      </c>
      <c r="Y1680" s="4">
        <f>1/COUNTIF(OrdersTable[Customer ID],OrdersTable[[#This Row],[Customer ID]])</f>
        <v>5.8823529411764705E-2</v>
      </c>
    </row>
    <row r="1681" spans="1:25" x14ac:dyDescent="0.3">
      <c r="A1681" s="1">
        <v>1680</v>
      </c>
      <c r="B1681" t="s">
        <v>6984</v>
      </c>
      <c r="C1681" s="7">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4" t="str">
        <f>VLOOKUP(OrdersTable[[#This Row],[Region]],PeopleTable[#All],2,FALSE)</f>
        <v>Chuck Magee</v>
      </c>
      <c r="W1681" s="4" t="str">
        <f>IFERROR(VLOOKUP(OrdersTable[[#This Row],[Order ID]],ReturnsTable[#All],2,FALSE),"No")</f>
        <v>No</v>
      </c>
      <c r="X1681" s="4">
        <f>1/COUNTIF(OrdersTable[Order ID],OrdersTable[[#This Row],[Order ID]])</f>
        <v>0.25</v>
      </c>
      <c r="Y1681" s="4">
        <f>1/COUNTIF(OrdersTable[Customer ID],OrdersTable[[#This Row],[Customer ID]])</f>
        <v>5.8823529411764705E-2</v>
      </c>
    </row>
    <row r="1682" spans="1:25" x14ac:dyDescent="0.3">
      <c r="A1682" s="1">
        <v>1681</v>
      </c>
      <c r="B1682" t="s">
        <v>6984</v>
      </c>
      <c r="C1682" s="7">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4" t="str">
        <f>VLOOKUP(OrdersTable[[#This Row],[Region]],PeopleTable[#All],2,FALSE)</f>
        <v>Chuck Magee</v>
      </c>
      <c r="W1682" s="4" t="str">
        <f>IFERROR(VLOOKUP(OrdersTable[[#This Row],[Order ID]],ReturnsTable[#All],2,FALSE),"No")</f>
        <v>No</v>
      </c>
      <c r="X1682" s="4">
        <f>1/COUNTIF(OrdersTable[Order ID],OrdersTable[[#This Row],[Order ID]])</f>
        <v>0.25</v>
      </c>
      <c r="Y1682" s="4">
        <f>1/COUNTIF(OrdersTable[Customer ID],OrdersTable[[#This Row],[Customer ID]])</f>
        <v>5.8823529411764705E-2</v>
      </c>
    </row>
    <row r="1683" spans="1:25" x14ac:dyDescent="0.3">
      <c r="A1683" s="1">
        <v>1682</v>
      </c>
      <c r="B1683" t="s">
        <v>6984</v>
      </c>
      <c r="C1683" s="7">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4" t="str">
        <f>VLOOKUP(OrdersTable[[#This Row],[Region]],PeopleTable[#All],2,FALSE)</f>
        <v>Chuck Magee</v>
      </c>
      <c r="W1683" s="4" t="str">
        <f>IFERROR(VLOOKUP(OrdersTable[[#This Row],[Order ID]],ReturnsTable[#All],2,FALSE),"No")</f>
        <v>No</v>
      </c>
      <c r="X1683" s="4">
        <f>1/COUNTIF(OrdersTable[Order ID],OrdersTable[[#This Row],[Order ID]])</f>
        <v>0.25</v>
      </c>
      <c r="Y1683" s="4">
        <f>1/COUNTIF(OrdersTable[Customer ID],OrdersTable[[#This Row],[Customer ID]])</f>
        <v>5.8823529411764705E-2</v>
      </c>
    </row>
    <row r="1684" spans="1:25" x14ac:dyDescent="0.3">
      <c r="A1684" s="1">
        <v>1683</v>
      </c>
      <c r="B1684" t="s">
        <v>6985</v>
      </c>
      <c r="C1684" s="7">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4" t="str">
        <f>VLOOKUP(OrdersTable[[#This Row],[Region]],PeopleTable[#All],2,FALSE)</f>
        <v>Anna Andreadi</v>
      </c>
      <c r="W1684" s="4" t="str">
        <f>IFERROR(VLOOKUP(OrdersTable[[#This Row],[Order ID]],ReturnsTable[#All],2,FALSE),"No")</f>
        <v>No</v>
      </c>
      <c r="X1684" s="4">
        <f>1/COUNTIF(OrdersTable[Order ID],OrdersTable[[#This Row],[Order ID]])</f>
        <v>1</v>
      </c>
      <c r="Y1684" s="4">
        <f>1/COUNTIF(OrdersTable[Customer ID],OrdersTable[[#This Row],[Customer ID]])</f>
        <v>4.7619047619047616E-2</v>
      </c>
    </row>
    <row r="1685" spans="1:25" x14ac:dyDescent="0.3">
      <c r="A1685" s="1">
        <v>1684</v>
      </c>
      <c r="B1685" t="s">
        <v>6986</v>
      </c>
      <c r="C1685" s="7">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4" t="str">
        <f>VLOOKUP(OrdersTable[[#This Row],[Region]],PeopleTable[#All],2,FALSE)</f>
        <v>Anna Andreadi</v>
      </c>
      <c r="W1685" s="4" t="str">
        <f>IFERROR(VLOOKUP(OrdersTable[[#This Row],[Order ID]],ReturnsTable[#All],2,FALSE),"No")</f>
        <v>No</v>
      </c>
      <c r="X1685" s="4">
        <f>1/COUNTIF(OrdersTable[Order ID],OrdersTable[[#This Row],[Order ID]])</f>
        <v>1</v>
      </c>
      <c r="Y1685" s="4">
        <f>1/COUNTIF(OrdersTable[Customer ID],OrdersTable[[#This Row],[Customer ID]])</f>
        <v>5.2631578947368418E-2</v>
      </c>
    </row>
    <row r="1686" spans="1:25" x14ac:dyDescent="0.3">
      <c r="A1686" s="1">
        <v>1685</v>
      </c>
      <c r="B1686" t="s">
        <v>6987</v>
      </c>
      <c r="C1686" s="7">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4" t="str">
        <f>VLOOKUP(OrdersTable[[#This Row],[Region]],PeopleTable[#All],2,FALSE)</f>
        <v>Chuck Magee</v>
      </c>
      <c r="W1686" s="4" t="str">
        <f>IFERROR(VLOOKUP(OrdersTable[[#This Row],[Order ID]],ReturnsTable[#All],2,FALSE),"No")</f>
        <v>No</v>
      </c>
      <c r="X1686" s="4">
        <f>1/COUNTIF(OrdersTable[Order ID],OrdersTable[[#This Row],[Order ID]])</f>
        <v>0.33333333333333331</v>
      </c>
      <c r="Y1686" s="4">
        <f>1/COUNTIF(OrdersTable[Customer ID],OrdersTable[[#This Row],[Customer ID]])</f>
        <v>3.7037037037037035E-2</v>
      </c>
    </row>
    <row r="1687" spans="1:25" x14ac:dyDescent="0.3">
      <c r="A1687" s="1">
        <v>1686</v>
      </c>
      <c r="B1687" t="s">
        <v>6987</v>
      </c>
      <c r="C1687" s="7">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4" t="str">
        <f>VLOOKUP(OrdersTable[[#This Row],[Region]],PeopleTable[#All],2,FALSE)</f>
        <v>Chuck Magee</v>
      </c>
      <c r="W1687" s="4" t="str">
        <f>IFERROR(VLOOKUP(OrdersTable[[#This Row],[Order ID]],ReturnsTable[#All],2,FALSE),"No")</f>
        <v>No</v>
      </c>
      <c r="X1687" s="4">
        <f>1/COUNTIF(OrdersTable[Order ID],OrdersTable[[#This Row],[Order ID]])</f>
        <v>0.33333333333333331</v>
      </c>
      <c r="Y1687" s="4">
        <f>1/COUNTIF(OrdersTable[Customer ID],OrdersTable[[#This Row],[Customer ID]])</f>
        <v>3.7037037037037035E-2</v>
      </c>
    </row>
    <row r="1688" spans="1:25" x14ac:dyDescent="0.3">
      <c r="A1688" s="1">
        <v>1687</v>
      </c>
      <c r="B1688" t="s">
        <v>6987</v>
      </c>
      <c r="C1688" s="7">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4" t="str">
        <f>VLOOKUP(OrdersTable[[#This Row],[Region]],PeopleTable[#All],2,FALSE)</f>
        <v>Chuck Magee</v>
      </c>
      <c r="W1688" s="4" t="str">
        <f>IFERROR(VLOOKUP(OrdersTable[[#This Row],[Order ID]],ReturnsTable[#All],2,FALSE),"No")</f>
        <v>No</v>
      </c>
      <c r="X1688" s="4">
        <f>1/COUNTIF(OrdersTable[Order ID],OrdersTable[[#This Row],[Order ID]])</f>
        <v>0.33333333333333331</v>
      </c>
      <c r="Y1688" s="4">
        <f>1/COUNTIF(OrdersTable[Customer ID],OrdersTable[[#This Row],[Customer ID]])</f>
        <v>3.7037037037037035E-2</v>
      </c>
    </row>
    <row r="1689" spans="1:25" x14ac:dyDescent="0.3">
      <c r="A1689" s="1">
        <v>1688</v>
      </c>
      <c r="B1689" t="s">
        <v>6988</v>
      </c>
      <c r="C1689" s="7">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4" t="str">
        <f>VLOOKUP(OrdersTable[[#This Row],[Region]],PeopleTable[#All],2,FALSE)</f>
        <v>Chuck Magee</v>
      </c>
      <c r="W1689" s="4" t="str">
        <f>IFERROR(VLOOKUP(OrdersTable[[#This Row],[Order ID]],ReturnsTable[#All],2,FALSE),"No")</f>
        <v>No</v>
      </c>
      <c r="X1689" s="4">
        <f>1/COUNTIF(OrdersTable[Order ID],OrdersTable[[#This Row],[Order ID]])</f>
        <v>0.5</v>
      </c>
      <c r="Y1689" s="4">
        <f>1/COUNTIF(OrdersTable[Customer ID],OrdersTable[[#This Row],[Customer ID]])</f>
        <v>0.125</v>
      </c>
    </row>
    <row r="1690" spans="1:25" x14ac:dyDescent="0.3">
      <c r="A1690" s="1">
        <v>1689</v>
      </c>
      <c r="B1690" t="s">
        <v>6988</v>
      </c>
      <c r="C1690" s="7">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4" t="str">
        <f>VLOOKUP(OrdersTable[[#This Row],[Region]],PeopleTable[#All],2,FALSE)</f>
        <v>Chuck Magee</v>
      </c>
      <c r="W1690" s="4" t="str">
        <f>IFERROR(VLOOKUP(OrdersTable[[#This Row],[Order ID]],ReturnsTable[#All],2,FALSE),"No")</f>
        <v>No</v>
      </c>
      <c r="X1690" s="4">
        <f>1/COUNTIF(OrdersTable[Order ID],OrdersTable[[#This Row],[Order ID]])</f>
        <v>0.5</v>
      </c>
      <c r="Y1690" s="4">
        <f>1/COUNTIF(OrdersTable[Customer ID],OrdersTable[[#This Row],[Customer ID]])</f>
        <v>0.125</v>
      </c>
    </row>
    <row r="1691" spans="1:25" x14ac:dyDescent="0.3">
      <c r="A1691" s="1">
        <v>1690</v>
      </c>
      <c r="B1691" t="s">
        <v>6989</v>
      </c>
      <c r="C1691" s="7">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4" t="str">
        <f>VLOOKUP(OrdersTable[[#This Row],[Region]],PeopleTable[#All],2,FALSE)</f>
        <v>Chuck Magee</v>
      </c>
      <c r="W1691" s="4" t="str">
        <f>IFERROR(VLOOKUP(OrdersTable[[#This Row],[Order ID]],ReturnsTable[#All],2,FALSE),"No")</f>
        <v>No</v>
      </c>
      <c r="X1691" s="4">
        <f>1/COUNTIF(OrdersTable[Order ID],OrdersTable[[#This Row],[Order ID]])</f>
        <v>1</v>
      </c>
      <c r="Y1691" s="4">
        <f>1/COUNTIF(OrdersTable[Customer ID],OrdersTable[[#This Row],[Customer ID]])</f>
        <v>9.0909090909090912E-2</v>
      </c>
    </row>
    <row r="1692" spans="1:25" x14ac:dyDescent="0.3">
      <c r="A1692" s="1">
        <v>1691</v>
      </c>
      <c r="B1692" t="s">
        <v>6990</v>
      </c>
      <c r="C1692" s="7">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4" t="str">
        <f>VLOOKUP(OrdersTable[[#This Row],[Region]],PeopleTable[#All],2,FALSE)</f>
        <v>Kelly Williams</v>
      </c>
      <c r="W1692" s="4" t="str">
        <f>IFERROR(VLOOKUP(OrdersTable[[#This Row],[Order ID]],ReturnsTable[#All],2,FALSE),"No")</f>
        <v>No</v>
      </c>
      <c r="X1692" s="4">
        <f>1/COUNTIF(OrdersTable[Order ID],OrdersTable[[#This Row],[Order ID]])</f>
        <v>0.5</v>
      </c>
      <c r="Y1692" s="4">
        <f>1/COUNTIF(OrdersTable[Customer ID],OrdersTable[[#This Row],[Customer ID]])</f>
        <v>5.2631578947368418E-2</v>
      </c>
    </row>
    <row r="1693" spans="1:25" x14ac:dyDescent="0.3">
      <c r="A1693" s="1">
        <v>1692</v>
      </c>
      <c r="B1693" t="s">
        <v>6990</v>
      </c>
      <c r="C1693" s="7">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4" t="str">
        <f>VLOOKUP(OrdersTable[[#This Row],[Region]],PeopleTable[#All],2,FALSE)</f>
        <v>Kelly Williams</v>
      </c>
      <c r="W1693" s="4" t="str">
        <f>IFERROR(VLOOKUP(OrdersTable[[#This Row],[Order ID]],ReturnsTable[#All],2,FALSE),"No")</f>
        <v>No</v>
      </c>
      <c r="X1693" s="4">
        <f>1/COUNTIF(OrdersTable[Order ID],OrdersTable[[#This Row],[Order ID]])</f>
        <v>0.5</v>
      </c>
      <c r="Y1693" s="4">
        <f>1/COUNTIF(OrdersTable[Customer ID],OrdersTable[[#This Row],[Customer ID]])</f>
        <v>5.2631578947368418E-2</v>
      </c>
    </row>
    <row r="1694" spans="1:25" x14ac:dyDescent="0.3">
      <c r="A1694" s="1">
        <v>1693</v>
      </c>
      <c r="B1694" t="s">
        <v>6991</v>
      </c>
      <c r="C1694" s="7">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4" t="str">
        <f>VLOOKUP(OrdersTable[[#This Row],[Region]],PeopleTable[#All],2,FALSE)</f>
        <v>Chuck Magee</v>
      </c>
      <c r="W1694" s="4" t="str">
        <f>IFERROR(VLOOKUP(OrdersTable[[#This Row],[Order ID]],ReturnsTable[#All],2,FALSE),"No")</f>
        <v>No</v>
      </c>
      <c r="X1694" s="4">
        <f>1/COUNTIF(OrdersTable[Order ID],OrdersTable[[#This Row],[Order ID]])</f>
        <v>1</v>
      </c>
      <c r="Y1694" s="4">
        <f>1/COUNTIF(OrdersTable[Customer ID],OrdersTable[[#This Row],[Customer ID]])</f>
        <v>0.16666666666666666</v>
      </c>
    </row>
    <row r="1695" spans="1:25" x14ac:dyDescent="0.3">
      <c r="A1695" s="1">
        <v>1694</v>
      </c>
      <c r="B1695" t="s">
        <v>6992</v>
      </c>
      <c r="C1695" s="7">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4" t="str">
        <f>VLOOKUP(OrdersTable[[#This Row],[Region]],PeopleTable[#All],2,FALSE)</f>
        <v>Kelly Williams</v>
      </c>
      <c r="W1695" s="4" t="str">
        <f>IFERROR(VLOOKUP(OrdersTable[[#This Row],[Order ID]],ReturnsTable[#All],2,FALSE),"No")</f>
        <v>No</v>
      </c>
      <c r="X1695" s="4">
        <f>1/COUNTIF(OrdersTable[Order ID],OrdersTable[[#This Row],[Order ID]])</f>
        <v>1</v>
      </c>
      <c r="Y1695" s="4">
        <f>1/COUNTIF(OrdersTable[Customer ID],OrdersTable[[#This Row],[Customer ID]])</f>
        <v>7.1428571428571425E-2</v>
      </c>
    </row>
    <row r="1696" spans="1:25" x14ac:dyDescent="0.3">
      <c r="A1696" s="1">
        <v>1695</v>
      </c>
      <c r="B1696" t="s">
        <v>6993</v>
      </c>
      <c r="C1696" s="7">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4" t="str">
        <f>VLOOKUP(OrdersTable[[#This Row],[Region]],PeopleTable[#All],2,FALSE)</f>
        <v>Chuck Magee</v>
      </c>
      <c r="W1696" s="4" t="str">
        <f>IFERROR(VLOOKUP(OrdersTable[[#This Row],[Order ID]],ReturnsTable[#All],2,FALSE),"No")</f>
        <v>No</v>
      </c>
      <c r="X1696" s="4">
        <f>1/COUNTIF(OrdersTable[Order ID],OrdersTable[[#This Row],[Order ID]])</f>
        <v>0.33333333333333331</v>
      </c>
      <c r="Y1696" s="4">
        <f>1/COUNTIF(OrdersTable[Customer ID],OrdersTable[[#This Row],[Customer ID]])</f>
        <v>0.1</v>
      </c>
    </row>
    <row r="1697" spans="1:25" x14ac:dyDescent="0.3">
      <c r="A1697" s="1">
        <v>1696</v>
      </c>
      <c r="B1697" t="s">
        <v>6993</v>
      </c>
      <c r="C1697" s="7">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4" t="str">
        <f>VLOOKUP(OrdersTable[[#This Row],[Region]],PeopleTable[#All],2,FALSE)</f>
        <v>Chuck Magee</v>
      </c>
      <c r="W1697" s="4" t="str">
        <f>IFERROR(VLOOKUP(OrdersTable[[#This Row],[Order ID]],ReturnsTable[#All],2,FALSE),"No")</f>
        <v>No</v>
      </c>
      <c r="X1697" s="4">
        <f>1/COUNTIF(OrdersTable[Order ID],OrdersTable[[#This Row],[Order ID]])</f>
        <v>0.33333333333333331</v>
      </c>
      <c r="Y1697" s="4">
        <f>1/COUNTIF(OrdersTable[Customer ID],OrdersTable[[#This Row],[Customer ID]])</f>
        <v>0.1</v>
      </c>
    </row>
    <row r="1698" spans="1:25" x14ac:dyDescent="0.3">
      <c r="A1698" s="1">
        <v>1697</v>
      </c>
      <c r="B1698" t="s">
        <v>6993</v>
      </c>
      <c r="C1698" s="7">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4" t="str">
        <f>VLOOKUP(OrdersTable[[#This Row],[Region]],PeopleTable[#All],2,FALSE)</f>
        <v>Chuck Magee</v>
      </c>
      <c r="W1698" s="4" t="str">
        <f>IFERROR(VLOOKUP(OrdersTable[[#This Row],[Order ID]],ReturnsTable[#All],2,FALSE),"No")</f>
        <v>No</v>
      </c>
      <c r="X1698" s="4">
        <f>1/COUNTIF(OrdersTable[Order ID],OrdersTable[[#This Row],[Order ID]])</f>
        <v>0.33333333333333331</v>
      </c>
      <c r="Y1698" s="4">
        <f>1/COUNTIF(OrdersTable[Customer ID],OrdersTable[[#This Row],[Customer ID]])</f>
        <v>0.1</v>
      </c>
    </row>
    <row r="1699" spans="1:25" x14ac:dyDescent="0.3">
      <c r="A1699" s="1">
        <v>1698</v>
      </c>
      <c r="B1699" t="s">
        <v>6994</v>
      </c>
      <c r="C1699" s="7">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4" t="str">
        <f>VLOOKUP(OrdersTable[[#This Row],[Region]],PeopleTable[#All],2,FALSE)</f>
        <v>Anna Andreadi</v>
      </c>
      <c r="W1699" s="4" t="str">
        <f>IFERROR(VLOOKUP(OrdersTable[[#This Row],[Order ID]],ReturnsTable[#All],2,FALSE),"No")</f>
        <v>No</v>
      </c>
      <c r="X1699" s="4">
        <f>1/COUNTIF(OrdersTable[Order ID],OrdersTable[[#This Row],[Order ID]])</f>
        <v>0.5</v>
      </c>
      <c r="Y1699" s="4">
        <f>1/COUNTIF(OrdersTable[Customer ID],OrdersTable[[#This Row],[Customer ID]])</f>
        <v>4.7619047619047616E-2</v>
      </c>
    </row>
    <row r="1700" spans="1:25" x14ac:dyDescent="0.3">
      <c r="A1700" s="1">
        <v>1699</v>
      </c>
      <c r="B1700" t="s">
        <v>6994</v>
      </c>
      <c r="C1700" s="7">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4" t="str">
        <f>VLOOKUP(OrdersTable[[#This Row],[Region]],PeopleTable[#All],2,FALSE)</f>
        <v>Anna Andreadi</v>
      </c>
      <c r="W1700" s="4" t="str">
        <f>IFERROR(VLOOKUP(OrdersTable[[#This Row],[Order ID]],ReturnsTable[#All],2,FALSE),"No")</f>
        <v>No</v>
      </c>
      <c r="X1700" s="4">
        <f>1/COUNTIF(OrdersTable[Order ID],OrdersTable[[#This Row],[Order ID]])</f>
        <v>0.5</v>
      </c>
      <c r="Y1700" s="4">
        <f>1/COUNTIF(OrdersTable[Customer ID],OrdersTable[[#This Row],[Customer ID]])</f>
        <v>4.7619047619047616E-2</v>
      </c>
    </row>
    <row r="1701" spans="1:25" x14ac:dyDescent="0.3">
      <c r="A1701" s="1">
        <v>1700</v>
      </c>
      <c r="B1701" t="s">
        <v>5958</v>
      </c>
      <c r="C1701" s="7">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4" t="str">
        <f>VLOOKUP(OrdersTable[[#This Row],[Region]],PeopleTable[#All],2,FALSE)</f>
        <v>Anna Andreadi</v>
      </c>
      <c r="W1701" s="4" t="str">
        <f>IFERROR(VLOOKUP(OrdersTable[[#This Row],[Order ID]],ReturnsTable[#All],2,FALSE),"No")</f>
        <v>Yes</v>
      </c>
      <c r="X1701" s="4">
        <f>1/COUNTIF(OrdersTable[Order ID],OrdersTable[[#This Row],[Order ID]])</f>
        <v>1</v>
      </c>
      <c r="Y1701" s="4">
        <f>1/COUNTIF(OrdersTable[Customer ID],OrdersTable[[#This Row],[Customer ID]])</f>
        <v>3.8461538461538464E-2</v>
      </c>
    </row>
    <row r="1702" spans="1:25" x14ac:dyDescent="0.3">
      <c r="A1702" s="1">
        <v>1701</v>
      </c>
      <c r="B1702" t="s">
        <v>6995</v>
      </c>
      <c r="C1702" s="7">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4" t="str">
        <f>VLOOKUP(OrdersTable[[#This Row],[Region]],PeopleTable[#All],2,FALSE)</f>
        <v>Chuck Magee</v>
      </c>
      <c r="W1702" s="4" t="str">
        <f>IFERROR(VLOOKUP(OrdersTable[[#This Row],[Order ID]],ReturnsTable[#All],2,FALSE),"No")</f>
        <v>No</v>
      </c>
      <c r="X1702" s="4">
        <f>1/COUNTIF(OrdersTable[Order ID],OrdersTable[[#This Row],[Order ID]])</f>
        <v>0.33333333333333331</v>
      </c>
      <c r="Y1702" s="4">
        <f>1/COUNTIF(OrdersTable[Customer ID],OrdersTable[[#This Row],[Customer ID]])</f>
        <v>5.5555555555555552E-2</v>
      </c>
    </row>
    <row r="1703" spans="1:25" x14ac:dyDescent="0.3">
      <c r="A1703" s="1">
        <v>1702</v>
      </c>
      <c r="B1703" t="s">
        <v>6995</v>
      </c>
      <c r="C1703" s="7">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4" t="str">
        <f>VLOOKUP(OrdersTable[[#This Row],[Region]],PeopleTable[#All],2,FALSE)</f>
        <v>Chuck Magee</v>
      </c>
      <c r="W1703" s="4" t="str">
        <f>IFERROR(VLOOKUP(OrdersTable[[#This Row],[Order ID]],ReturnsTable[#All],2,FALSE),"No")</f>
        <v>No</v>
      </c>
      <c r="X1703" s="4">
        <f>1/COUNTIF(OrdersTable[Order ID],OrdersTable[[#This Row],[Order ID]])</f>
        <v>0.33333333333333331</v>
      </c>
      <c r="Y1703" s="4">
        <f>1/COUNTIF(OrdersTable[Customer ID],OrdersTable[[#This Row],[Customer ID]])</f>
        <v>5.5555555555555552E-2</v>
      </c>
    </row>
    <row r="1704" spans="1:25" x14ac:dyDescent="0.3">
      <c r="A1704" s="1">
        <v>1703</v>
      </c>
      <c r="B1704" t="s">
        <v>6995</v>
      </c>
      <c r="C1704" s="7">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4" t="str">
        <f>VLOOKUP(OrdersTable[[#This Row],[Region]],PeopleTable[#All],2,FALSE)</f>
        <v>Chuck Magee</v>
      </c>
      <c r="W1704" s="4" t="str">
        <f>IFERROR(VLOOKUP(OrdersTable[[#This Row],[Order ID]],ReturnsTable[#All],2,FALSE),"No")</f>
        <v>No</v>
      </c>
      <c r="X1704" s="4">
        <f>1/COUNTIF(OrdersTable[Order ID],OrdersTable[[#This Row],[Order ID]])</f>
        <v>0.33333333333333331</v>
      </c>
      <c r="Y1704" s="4">
        <f>1/COUNTIF(OrdersTable[Customer ID],OrdersTable[[#This Row],[Customer ID]])</f>
        <v>5.5555555555555552E-2</v>
      </c>
    </row>
    <row r="1705" spans="1:25" x14ac:dyDescent="0.3">
      <c r="A1705" s="1">
        <v>1704</v>
      </c>
      <c r="B1705" t="s">
        <v>6996</v>
      </c>
      <c r="C1705" s="7">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4" t="str">
        <f>VLOOKUP(OrdersTable[[#This Row],[Region]],PeopleTable[#All],2,FALSE)</f>
        <v>Anna Andreadi</v>
      </c>
      <c r="W1705" s="4" t="str">
        <f>IFERROR(VLOOKUP(OrdersTable[[#This Row],[Order ID]],ReturnsTable[#All],2,FALSE),"No")</f>
        <v>No</v>
      </c>
      <c r="X1705" s="4">
        <f>1/COUNTIF(OrdersTable[Order ID],OrdersTable[[#This Row],[Order ID]])</f>
        <v>1</v>
      </c>
      <c r="Y1705" s="4">
        <f>1/COUNTIF(OrdersTable[Customer ID],OrdersTable[[#This Row],[Customer ID]])</f>
        <v>6.6666666666666666E-2</v>
      </c>
    </row>
    <row r="1706" spans="1:25" x14ac:dyDescent="0.3">
      <c r="A1706" s="1">
        <v>1705</v>
      </c>
      <c r="B1706" t="s">
        <v>6997</v>
      </c>
      <c r="C1706" s="7">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4" t="str">
        <f>VLOOKUP(OrdersTable[[#This Row],[Region]],PeopleTable[#All],2,FALSE)</f>
        <v>Anna Andreadi</v>
      </c>
      <c r="W1706" s="4" t="str">
        <f>IFERROR(VLOOKUP(OrdersTable[[#This Row],[Order ID]],ReturnsTable[#All],2,FALSE),"No")</f>
        <v>No</v>
      </c>
      <c r="X1706" s="4">
        <f>1/COUNTIF(OrdersTable[Order ID],OrdersTable[[#This Row],[Order ID]])</f>
        <v>1</v>
      </c>
      <c r="Y1706" s="4">
        <f>1/COUNTIF(OrdersTable[Customer ID],OrdersTable[[#This Row],[Customer ID]])</f>
        <v>3.8461538461538464E-2</v>
      </c>
    </row>
    <row r="1707" spans="1:25" x14ac:dyDescent="0.3">
      <c r="A1707" s="1">
        <v>1706</v>
      </c>
      <c r="B1707" t="s">
        <v>6998</v>
      </c>
      <c r="C1707" s="7">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4" t="str">
        <f>VLOOKUP(OrdersTable[[#This Row],[Region]],PeopleTable[#All],2,FALSE)</f>
        <v>Chuck Magee</v>
      </c>
      <c r="W1707" s="4" t="str">
        <f>IFERROR(VLOOKUP(OrdersTable[[#This Row],[Order ID]],ReturnsTable[#All],2,FALSE),"No")</f>
        <v>No</v>
      </c>
      <c r="X1707" s="4">
        <f>1/COUNTIF(OrdersTable[Order ID],OrdersTable[[#This Row],[Order ID]])</f>
        <v>1</v>
      </c>
      <c r="Y1707" s="4">
        <f>1/COUNTIF(OrdersTable[Customer ID],OrdersTable[[#This Row],[Customer ID]])</f>
        <v>4.7619047619047616E-2</v>
      </c>
    </row>
    <row r="1708" spans="1:25" x14ac:dyDescent="0.3">
      <c r="A1708" s="1">
        <v>1707</v>
      </c>
      <c r="B1708" t="s">
        <v>6122</v>
      </c>
      <c r="C1708" s="7">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4" t="str">
        <f>VLOOKUP(OrdersTable[[#This Row],[Region]],PeopleTable[#All],2,FALSE)</f>
        <v>Anna Andreadi</v>
      </c>
      <c r="W1708" s="4" t="str">
        <f>IFERROR(VLOOKUP(OrdersTable[[#This Row],[Order ID]],ReturnsTable[#All],2,FALSE),"No")</f>
        <v>Yes</v>
      </c>
      <c r="X1708" s="4">
        <f>1/COUNTIF(OrdersTable[Order ID],OrdersTable[[#This Row],[Order ID]])</f>
        <v>0.16666666666666666</v>
      </c>
      <c r="Y1708" s="4">
        <f>1/COUNTIF(OrdersTable[Customer ID],OrdersTable[[#This Row],[Customer ID]])</f>
        <v>7.6923076923076927E-2</v>
      </c>
    </row>
    <row r="1709" spans="1:25" x14ac:dyDescent="0.3">
      <c r="A1709" s="1">
        <v>1708</v>
      </c>
      <c r="B1709" t="s">
        <v>6122</v>
      </c>
      <c r="C1709" s="7">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4" t="str">
        <f>VLOOKUP(OrdersTable[[#This Row],[Region]],PeopleTable[#All],2,FALSE)</f>
        <v>Anna Andreadi</v>
      </c>
      <c r="W1709" s="4" t="str">
        <f>IFERROR(VLOOKUP(OrdersTable[[#This Row],[Order ID]],ReturnsTable[#All],2,FALSE),"No")</f>
        <v>Yes</v>
      </c>
      <c r="X1709" s="4">
        <f>1/COUNTIF(OrdersTable[Order ID],OrdersTable[[#This Row],[Order ID]])</f>
        <v>0.16666666666666666</v>
      </c>
      <c r="Y1709" s="4">
        <f>1/COUNTIF(OrdersTable[Customer ID],OrdersTable[[#This Row],[Customer ID]])</f>
        <v>7.6923076923076927E-2</v>
      </c>
    </row>
    <row r="1710" spans="1:25" x14ac:dyDescent="0.3">
      <c r="A1710" s="1">
        <v>1709</v>
      </c>
      <c r="B1710" t="s">
        <v>6122</v>
      </c>
      <c r="C1710" s="7">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4" t="str">
        <f>VLOOKUP(OrdersTable[[#This Row],[Region]],PeopleTable[#All],2,FALSE)</f>
        <v>Anna Andreadi</v>
      </c>
      <c r="W1710" s="4" t="str">
        <f>IFERROR(VLOOKUP(OrdersTable[[#This Row],[Order ID]],ReturnsTable[#All],2,FALSE),"No")</f>
        <v>Yes</v>
      </c>
      <c r="X1710" s="4">
        <f>1/COUNTIF(OrdersTable[Order ID],OrdersTable[[#This Row],[Order ID]])</f>
        <v>0.16666666666666666</v>
      </c>
      <c r="Y1710" s="4">
        <f>1/COUNTIF(OrdersTable[Customer ID],OrdersTable[[#This Row],[Customer ID]])</f>
        <v>7.6923076923076927E-2</v>
      </c>
    </row>
    <row r="1711" spans="1:25" x14ac:dyDescent="0.3">
      <c r="A1711" s="1">
        <v>1710</v>
      </c>
      <c r="B1711" t="s">
        <v>6122</v>
      </c>
      <c r="C1711" s="7">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4" t="str">
        <f>VLOOKUP(OrdersTable[[#This Row],[Region]],PeopleTable[#All],2,FALSE)</f>
        <v>Anna Andreadi</v>
      </c>
      <c r="W1711" s="4" t="str">
        <f>IFERROR(VLOOKUP(OrdersTable[[#This Row],[Order ID]],ReturnsTable[#All],2,FALSE),"No")</f>
        <v>Yes</v>
      </c>
      <c r="X1711" s="4">
        <f>1/COUNTIF(OrdersTable[Order ID],OrdersTable[[#This Row],[Order ID]])</f>
        <v>0.16666666666666666</v>
      </c>
      <c r="Y1711" s="4">
        <f>1/COUNTIF(OrdersTable[Customer ID],OrdersTable[[#This Row],[Customer ID]])</f>
        <v>7.6923076923076927E-2</v>
      </c>
    </row>
    <row r="1712" spans="1:25" x14ac:dyDescent="0.3">
      <c r="A1712" s="1">
        <v>1711</v>
      </c>
      <c r="B1712" t="s">
        <v>6122</v>
      </c>
      <c r="C1712" s="7">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4" t="str">
        <f>VLOOKUP(OrdersTable[[#This Row],[Region]],PeopleTable[#All],2,FALSE)</f>
        <v>Anna Andreadi</v>
      </c>
      <c r="W1712" s="4" t="str">
        <f>IFERROR(VLOOKUP(OrdersTable[[#This Row],[Order ID]],ReturnsTable[#All],2,FALSE),"No")</f>
        <v>Yes</v>
      </c>
      <c r="X1712" s="4">
        <f>1/COUNTIF(OrdersTable[Order ID],OrdersTable[[#This Row],[Order ID]])</f>
        <v>0.16666666666666666</v>
      </c>
      <c r="Y1712" s="4">
        <f>1/COUNTIF(OrdersTable[Customer ID],OrdersTable[[#This Row],[Customer ID]])</f>
        <v>7.6923076923076927E-2</v>
      </c>
    </row>
    <row r="1713" spans="1:25" x14ac:dyDescent="0.3">
      <c r="A1713" s="1">
        <v>1712</v>
      </c>
      <c r="B1713" t="s">
        <v>6122</v>
      </c>
      <c r="C1713" s="7">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4" t="str">
        <f>VLOOKUP(OrdersTable[[#This Row],[Region]],PeopleTable[#All],2,FALSE)</f>
        <v>Anna Andreadi</v>
      </c>
      <c r="W1713" s="4" t="str">
        <f>IFERROR(VLOOKUP(OrdersTable[[#This Row],[Order ID]],ReturnsTable[#All],2,FALSE),"No")</f>
        <v>Yes</v>
      </c>
      <c r="X1713" s="4">
        <f>1/COUNTIF(OrdersTable[Order ID],OrdersTable[[#This Row],[Order ID]])</f>
        <v>0.16666666666666666</v>
      </c>
      <c r="Y1713" s="4">
        <f>1/COUNTIF(OrdersTable[Customer ID],OrdersTable[[#This Row],[Customer ID]])</f>
        <v>7.6923076923076927E-2</v>
      </c>
    </row>
    <row r="1714" spans="1:25" x14ac:dyDescent="0.3">
      <c r="A1714" s="1">
        <v>1713</v>
      </c>
      <c r="B1714" t="s">
        <v>6999</v>
      </c>
      <c r="C1714" s="7">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4" t="str">
        <f>VLOOKUP(OrdersTable[[#This Row],[Region]],PeopleTable[#All],2,FALSE)</f>
        <v>Kelly Williams</v>
      </c>
      <c r="W1714" s="4" t="str">
        <f>IFERROR(VLOOKUP(OrdersTable[[#This Row],[Order ID]],ReturnsTable[#All],2,FALSE),"No")</f>
        <v>No</v>
      </c>
      <c r="X1714" s="4">
        <f>1/COUNTIF(OrdersTable[Order ID],OrdersTable[[#This Row],[Order ID]])</f>
        <v>1</v>
      </c>
      <c r="Y1714" s="4">
        <f>1/COUNTIF(OrdersTable[Customer ID],OrdersTable[[#This Row],[Customer ID]])</f>
        <v>6.25E-2</v>
      </c>
    </row>
    <row r="1715" spans="1:25" x14ac:dyDescent="0.3">
      <c r="A1715" s="1">
        <v>1714</v>
      </c>
      <c r="B1715" t="s">
        <v>7000</v>
      </c>
      <c r="C1715" s="7">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4" t="str">
        <f>VLOOKUP(OrdersTable[[#This Row],[Region]],PeopleTable[#All],2,FALSE)</f>
        <v>Kelly Williams</v>
      </c>
      <c r="W1715" s="4" t="str">
        <f>IFERROR(VLOOKUP(OrdersTable[[#This Row],[Order ID]],ReturnsTable[#All],2,FALSE),"No")</f>
        <v>No</v>
      </c>
      <c r="X1715" s="4">
        <f>1/COUNTIF(OrdersTable[Order ID],OrdersTable[[#This Row],[Order ID]])</f>
        <v>1</v>
      </c>
      <c r="Y1715" s="4">
        <f>1/COUNTIF(OrdersTable[Customer ID],OrdersTable[[#This Row],[Customer ID]])</f>
        <v>5.2631578947368418E-2</v>
      </c>
    </row>
    <row r="1716" spans="1:25" x14ac:dyDescent="0.3">
      <c r="A1716" s="1">
        <v>1715</v>
      </c>
      <c r="B1716" t="s">
        <v>7001</v>
      </c>
      <c r="C1716" s="7">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4" t="str">
        <f>VLOOKUP(OrdersTable[[#This Row],[Region]],PeopleTable[#All],2,FALSE)</f>
        <v>Anna Andreadi</v>
      </c>
      <c r="W1716" s="4" t="str">
        <f>IFERROR(VLOOKUP(OrdersTable[[#This Row],[Order ID]],ReturnsTable[#All],2,FALSE),"No")</f>
        <v>No</v>
      </c>
      <c r="X1716" s="4">
        <f>1/COUNTIF(OrdersTable[Order ID],OrdersTable[[#This Row],[Order ID]])</f>
        <v>1</v>
      </c>
      <c r="Y1716" s="4">
        <f>1/COUNTIF(OrdersTable[Customer ID],OrdersTable[[#This Row],[Customer ID]])</f>
        <v>0.14285714285714285</v>
      </c>
    </row>
    <row r="1717" spans="1:25" x14ac:dyDescent="0.3">
      <c r="A1717" s="1">
        <v>1716</v>
      </c>
      <c r="B1717" t="s">
        <v>7002</v>
      </c>
      <c r="C1717" s="7">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4" t="str">
        <f>VLOOKUP(OrdersTable[[#This Row],[Region]],PeopleTable[#All],2,FALSE)</f>
        <v>Chuck Magee</v>
      </c>
      <c r="W1717" s="4" t="str">
        <f>IFERROR(VLOOKUP(OrdersTable[[#This Row],[Order ID]],ReturnsTable[#All],2,FALSE),"No")</f>
        <v>No</v>
      </c>
      <c r="X1717" s="4">
        <f>1/COUNTIF(OrdersTable[Order ID],OrdersTable[[#This Row],[Order ID]])</f>
        <v>1</v>
      </c>
      <c r="Y1717" s="4">
        <f>1/COUNTIF(OrdersTable[Customer ID],OrdersTable[[#This Row],[Customer ID]])</f>
        <v>2.9411764705882353E-2</v>
      </c>
    </row>
    <row r="1718" spans="1:25" x14ac:dyDescent="0.3">
      <c r="A1718" s="1">
        <v>1717</v>
      </c>
      <c r="B1718" t="s">
        <v>7003</v>
      </c>
      <c r="C1718" s="7">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4" t="str">
        <f>VLOOKUP(OrdersTable[[#This Row],[Region]],PeopleTable[#All],2,FALSE)</f>
        <v>Chuck Magee</v>
      </c>
      <c r="W1718" s="4" t="str">
        <f>IFERROR(VLOOKUP(OrdersTable[[#This Row],[Order ID]],ReturnsTable[#All],2,FALSE),"No")</f>
        <v>No</v>
      </c>
      <c r="X1718" s="4">
        <f>1/COUNTIF(OrdersTable[Order ID],OrdersTable[[#This Row],[Order ID]])</f>
        <v>0.2</v>
      </c>
      <c r="Y1718" s="4">
        <f>1/COUNTIF(OrdersTable[Customer ID],OrdersTable[[#This Row],[Customer ID]])</f>
        <v>5.8823529411764705E-2</v>
      </c>
    </row>
    <row r="1719" spans="1:25" x14ac:dyDescent="0.3">
      <c r="A1719" s="1">
        <v>1718</v>
      </c>
      <c r="B1719" t="s">
        <v>7003</v>
      </c>
      <c r="C1719" s="7">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4" t="str">
        <f>VLOOKUP(OrdersTable[[#This Row],[Region]],PeopleTable[#All],2,FALSE)</f>
        <v>Chuck Magee</v>
      </c>
      <c r="W1719" s="4" t="str">
        <f>IFERROR(VLOOKUP(OrdersTable[[#This Row],[Order ID]],ReturnsTable[#All],2,FALSE),"No")</f>
        <v>No</v>
      </c>
      <c r="X1719" s="4">
        <f>1/COUNTIF(OrdersTable[Order ID],OrdersTable[[#This Row],[Order ID]])</f>
        <v>0.2</v>
      </c>
      <c r="Y1719" s="4">
        <f>1/COUNTIF(OrdersTable[Customer ID],OrdersTable[[#This Row],[Customer ID]])</f>
        <v>5.8823529411764705E-2</v>
      </c>
    </row>
    <row r="1720" spans="1:25" x14ac:dyDescent="0.3">
      <c r="A1720" s="1">
        <v>1719</v>
      </c>
      <c r="B1720" t="s">
        <v>7003</v>
      </c>
      <c r="C1720" s="7">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4" t="str">
        <f>VLOOKUP(OrdersTable[[#This Row],[Region]],PeopleTable[#All],2,FALSE)</f>
        <v>Chuck Magee</v>
      </c>
      <c r="W1720" s="4" t="str">
        <f>IFERROR(VLOOKUP(OrdersTable[[#This Row],[Order ID]],ReturnsTable[#All],2,FALSE),"No")</f>
        <v>No</v>
      </c>
      <c r="X1720" s="4">
        <f>1/COUNTIF(OrdersTable[Order ID],OrdersTable[[#This Row],[Order ID]])</f>
        <v>0.2</v>
      </c>
      <c r="Y1720" s="4">
        <f>1/COUNTIF(OrdersTable[Customer ID],OrdersTable[[#This Row],[Customer ID]])</f>
        <v>5.8823529411764705E-2</v>
      </c>
    </row>
    <row r="1721" spans="1:25" x14ac:dyDescent="0.3">
      <c r="A1721" s="1">
        <v>1720</v>
      </c>
      <c r="B1721" t="s">
        <v>7003</v>
      </c>
      <c r="C1721" s="7">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4" t="str">
        <f>VLOOKUP(OrdersTable[[#This Row],[Region]],PeopleTable[#All],2,FALSE)</f>
        <v>Chuck Magee</v>
      </c>
      <c r="W1721" s="4" t="str">
        <f>IFERROR(VLOOKUP(OrdersTable[[#This Row],[Order ID]],ReturnsTable[#All],2,FALSE),"No")</f>
        <v>No</v>
      </c>
      <c r="X1721" s="4">
        <f>1/COUNTIF(OrdersTable[Order ID],OrdersTable[[#This Row],[Order ID]])</f>
        <v>0.2</v>
      </c>
      <c r="Y1721" s="4">
        <f>1/COUNTIF(OrdersTable[Customer ID],OrdersTable[[#This Row],[Customer ID]])</f>
        <v>5.8823529411764705E-2</v>
      </c>
    </row>
    <row r="1722" spans="1:25" x14ac:dyDescent="0.3">
      <c r="A1722" s="1">
        <v>1721</v>
      </c>
      <c r="B1722" t="s">
        <v>7003</v>
      </c>
      <c r="C1722" s="7">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4" t="str">
        <f>VLOOKUP(OrdersTable[[#This Row],[Region]],PeopleTable[#All],2,FALSE)</f>
        <v>Chuck Magee</v>
      </c>
      <c r="W1722" s="4" t="str">
        <f>IFERROR(VLOOKUP(OrdersTable[[#This Row],[Order ID]],ReturnsTable[#All],2,FALSE),"No")</f>
        <v>No</v>
      </c>
      <c r="X1722" s="4">
        <f>1/COUNTIF(OrdersTable[Order ID],OrdersTable[[#This Row],[Order ID]])</f>
        <v>0.2</v>
      </c>
      <c r="Y1722" s="4">
        <f>1/COUNTIF(OrdersTable[Customer ID],OrdersTable[[#This Row],[Customer ID]])</f>
        <v>5.8823529411764705E-2</v>
      </c>
    </row>
    <row r="1723" spans="1:25" x14ac:dyDescent="0.3">
      <c r="A1723" s="1">
        <v>1722</v>
      </c>
      <c r="B1723" t="s">
        <v>7004</v>
      </c>
      <c r="C1723" s="7">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4" t="str">
        <f>VLOOKUP(OrdersTable[[#This Row],[Region]],PeopleTable[#All],2,FALSE)</f>
        <v>Kelly Williams</v>
      </c>
      <c r="W1723" s="4" t="str">
        <f>IFERROR(VLOOKUP(OrdersTable[[#This Row],[Order ID]],ReturnsTable[#All],2,FALSE),"No")</f>
        <v>No</v>
      </c>
      <c r="X1723" s="4">
        <f>1/COUNTIF(OrdersTable[Order ID],OrdersTable[[#This Row],[Order ID]])</f>
        <v>0.33333333333333331</v>
      </c>
      <c r="Y1723" s="4">
        <f>1/COUNTIF(OrdersTable[Customer ID],OrdersTable[[#This Row],[Customer ID]])</f>
        <v>0.1</v>
      </c>
    </row>
    <row r="1724" spans="1:25" x14ac:dyDescent="0.3">
      <c r="A1724" s="1">
        <v>1723</v>
      </c>
      <c r="B1724" t="s">
        <v>7004</v>
      </c>
      <c r="C1724" s="7">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4" t="str">
        <f>VLOOKUP(OrdersTable[[#This Row],[Region]],PeopleTable[#All],2,FALSE)</f>
        <v>Kelly Williams</v>
      </c>
      <c r="W1724" s="4" t="str">
        <f>IFERROR(VLOOKUP(OrdersTable[[#This Row],[Order ID]],ReturnsTable[#All],2,FALSE),"No")</f>
        <v>No</v>
      </c>
      <c r="X1724" s="4">
        <f>1/COUNTIF(OrdersTable[Order ID],OrdersTable[[#This Row],[Order ID]])</f>
        <v>0.33333333333333331</v>
      </c>
      <c r="Y1724" s="4">
        <f>1/COUNTIF(OrdersTable[Customer ID],OrdersTable[[#This Row],[Customer ID]])</f>
        <v>0.1</v>
      </c>
    </row>
    <row r="1725" spans="1:25" x14ac:dyDescent="0.3">
      <c r="A1725" s="1">
        <v>1724</v>
      </c>
      <c r="B1725" t="s">
        <v>7004</v>
      </c>
      <c r="C1725" s="7">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4" t="str">
        <f>VLOOKUP(OrdersTable[[#This Row],[Region]],PeopleTable[#All],2,FALSE)</f>
        <v>Kelly Williams</v>
      </c>
      <c r="W1725" s="4" t="str">
        <f>IFERROR(VLOOKUP(OrdersTable[[#This Row],[Order ID]],ReturnsTable[#All],2,FALSE),"No")</f>
        <v>No</v>
      </c>
      <c r="X1725" s="4">
        <f>1/COUNTIF(OrdersTable[Order ID],OrdersTable[[#This Row],[Order ID]])</f>
        <v>0.33333333333333331</v>
      </c>
      <c r="Y1725" s="4">
        <f>1/COUNTIF(OrdersTable[Customer ID],OrdersTable[[#This Row],[Customer ID]])</f>
        <v>0.1</v>
      </c>
    </row>
    <row r="1726" spans="1:25" x14ac:dyDescent="0.3">
      <c r="A1726" s="1">
        <v>1725</v>
      </c>
      <c r="B1726" t="s">
        <v>7005</v>
      </c>
      <c r="C1726" s="7">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4" t="str">
        <f>VLOOKUP(OrdersTable[[#This Row],[Region]],PeopleTable[#All],2,FALSE)</f>
        <v>Chuck Magee</v>
      </c>
      <c r="W1726" s="4" t="str">
        <f>IFERROR(VLOOKUP(OrdersTable[[#This Row],[Order ID]],ReturnsTable[#All],2,FALSE),"No")</f>
        <v>No</v>
      </c>
      <c r="X1726" s="4">
        <f>1/COUNTIF(OrdersTable[Order ID],OrdersTable[[#This Row],[Order ID]])</f>
        <v>0.33333333333333331</v>
      </c>
      <c r="Y1726" s="4">
        <f>1/COUNTIF(OrdersTable[Customer ID],OrdersTable[[#This Row],[Customer ID]])</f>
        <v>5.8823529411764705E-2</v>
      </c>
    </row>
    <row r="1727" spans="1:25" x14ac:dyDescent="0.3">
      <c r="A1727" s="1">
        <v>1726</v>
      </c>
      <c r="B1727" t="s">
        <v>7005</v>
      </c>
      <c r="C1727" s="7">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4" t="str">
        <f>VLOOKUP(OrdersTable[[#This Row],[Region]],PeopleTable[#All],2,FALSE)</f>
        <v>Chuck Magee</v>
      </c>
      <c r="W1727" s="4" t="str">
        <f>IFERROR(VLOOKUP(OrdersTable[[#This Row],[Order ID]],ReturnsTable[#All],2,FALSE),"No")</f>
        <v>No</v>
      </c>
      <c r="X1727" s="4">
        <f>1/COUNTIF(OrdersTable[Order ID],OrdersTable[[#This Row],[Order ID]])</f>
        <v>0.33333333333333331</v>
      </c>
      <c r="Y1727" s="4">
        <f>1/COUNTIF(OrdersTable[Customer ID],OrdersTable[[#This Row],[Customer ID]])</f>
        <v>5.8823529411764705E-2</v>
      </c>
    </row>
    <row r="1728" spans="1:25" x14ac:dyDescent="0.3">
      <c r="A1728" s="1">
        <v>1727</v>
      </c>
      <c r="B1728" t="s">
        <v>7005</v>
      </c>
      <c r="C1728" s="7">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4" t="str">
        <f>VLOOKUP(OrdersTable[[#This Row],[Region]],PeopleTable[#All],2,FALSE)</f>
        <v>Chuck Magee</v>
      </c>
      <c r="W1728" s="4" t="str">
        <f>IFERROR(VLOOKUP(OrdersTable[[#This Row],[Order ID]],ReturnsTable[#All],2,FALSE),"No")</f>
        <v>No</v>
      </c>
      <c r="X1728" s="4">
        <f>1/COUNTIF(OrdersTable[Order ID],OrdersTable[[#This Row],[Order ID]])</f>
        <v>0.33333333333333331</v>
      </c>
      <c r="Y1728" s="4">
        <f>1/COUNTIF(OrdersTable[Customer ID],OrdersTable[[#This Row],[Customer ID]])</f>
        <v>5.8823529411764705E-2</v>
      </c>
    </row>
    <row r="1729" spans="1:25" x14ac:dyDescent="0.3">
      <c r="A1729" s="1">
        <v>1728</v>
      </c>
      <c r="B1729" t="s">
        <v>7006</v>
      </c>
      <c r="C1729" s="7">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4" t="str">
        <f>VLOOKUP(OrdersTable[[#This Row],[Region]],PeopleTable[#All],2,FALSE)</f>
        <v>Chuck Magee</v>
      </c>
      <c r="W1729" s="4" t="str">
        <f>IFERROR(VLOOKUP(OrdersTable[[#This Row],[Order ID]],ReturnsTable[#All],2,FALSE),"No")</f>
        <v>No</v>
      </c>
      <c r="X1729" s="4">
        <f>1/COUNTIF(OrdersTable[Order ID],OrdersTable[[#This Row],[Order ID]])</f>
        <v>1</v>
      </c>
      <c r="Y1729" s="4">
        <f>1/COUNTIF(OrdersTable[Customer ID],OrdersTable[[#This Row],[Customer ID]])</f>
        <v>6.6666666666666666E-2</v>
      </c>
    </row>
    <row r="1730" spans="1:25" x14ac:dyDescent="0.3">
      <c r="A1730" s="1">
        <v>1729</v>
      </c>
      <c r="B1730" t="s">
        <v>7007</v>
      </c>
      <c r="C1730" s="7">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4" t="str">
        <f>VLOOKUP(OrdersTable[[#This Row],[Region]],PeopleTable[#All],2,FALSE)</f>
        <v>Cassandra Brandow</v>
      </c>
      <c r="W1730" s="4" t="str">
        <f>IFERROR(VLOOKUP(OrdersTable[[#This Row],[Order ID]],ReturnsTable[#All],2,FALSE),"No")</f>
        <v>No</v>
      </c>
      <c r="X1730" s="4">
        <f>1/COUNTIF(OrdersTable[Order ID],OrdersTable[[#This Row],[Order ID]])</f>
        <v>0.5</v>
      </c>
      <c r="Y1730" s="4">
        <f>1/COUNTIF(OrdersTable[Customer ID],OrdersTable[[#This Row],[Customer ID]])</f>
        <v>5.8823529411764705E-2</v>
      </c>
    </row>
    <row r="1731" spans="1:25" x14ac:dyDescent="0.3">
      <c r="A1731" s="1">
        <v>1730</v>
      </c>
      <c r="B1731" t="s">
        <v>7007</v>
      </c>
      <c r="C1731" s="7">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4" t="str">
        <f>VLOOKUP(OrdersTable[[#This Row],[Region]],PeopleTable[#All],2,FALSE)</f>
        <v>Cassandra Brandow</v>
      </c>
      <c r="W1731" s="4" t="str">
        <f>IFERROR(VLOOKUP(OrdersTable[[#This Row],[Order ID]],ReturnsTable[#All],2,FALSE),"No")</f>
        <v>No</v>
      </c>
      <c r="X1731" s="4">
        <f>1/COUNTIF(OrdersTable[Order ID],OrdersTable[[#This Row],[Order ID]])</f>
        <v>0.5</v>
      </c>
      <c r="Y1731" s="4">
        <f>1/COUNTIF(OrdersTable[Customer ID],OrdersTable[[#This Row],[Customer ID]])</f>
        <v>5.8823529411764705E-2</v>
      </c>
    </row>
    <row r="1732" spans="1:25" x14ac:dyDescent="0.3">
      <c r="A1732" s="1">
        <v>1731</v>
      </c>
      <c r="B1732" t="s">
        <v>7008</v>
      </c>
      <c r="C1732" s="7">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4" t="str">
        <f>VLOOKUP(OrdersTable[[#This Row],[Region]],PeopleTable[#All],2,FALSE)</f>
        <v>Cassandra Brandow</v>
      </c>
      <c r="W1732" s="4" t="str">
        <f>IFERROR(VLOOKUP(OrdersTable[[#This Row],[Order ID]],ReturnsTable[#All],2,FALSE),"No")</f>
        <v>No</v>
      </c>
      <c r="X1732" s="4">
        <f>1/COUNTIF(OrdersTable[Order ID],OrdersTable[[#This Row],[Order ID]])</f>
        <v>0.5</v>
      </c>
      <c r="Y1732" s="4">
        <f>1/COUNTIF(OrdersTable[Customer ID],OrdersTable[[#This Row],[Customer ID]])</f>
        <v>3.5714285714285712E-2</v>
      </c>
    </row>
    <row r="1733" spans="1:25" x14ac:dyDescent="0.3">
      <c r="A1733" s="1">
        <v>1732</v>
      </c>
      <c r="B1733" t="s">
        <v>7008</v>
      </c>
      <c r="C1733" s="7">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4" t="str">
        <f>VLOOKUP(OrdersTable[[#This Row],[Region]],PeopleTable[#All],2,FALSE)</f>
        <v>Cassandra Brandow</v>
      </c>
      <c r="W1733" s="4" t="str">
        <f>IFERROR(VLOOKUP(OrdersTable[[#This Row],[Order ID]],ReturnsTable[#All],2,FALSE),"No")</f>
        <v>No</v>
      </c>
      <c r="X1733" s="4">
        <f>1/COUNTIF(OrdersTable[Order ID],OrdersTable[[#This Row],[Order ID]])</f>
        <v>0.5</v>
      </c>
      <c r="Y1733" s="4">
        <f>1/COUNTIF(OrdersTable[Customer ID],OrdersTable[[#This Row],[Customer ID]])</f>
        <v>3.5714285714285712E-2</v>
      </c>
    </row>
    <row r="1734" spans="1:25" x14ac:dyDescent="0.3">
      <c r="A1734" s="1">
        <v>1733</v>
      </c>
      <c r="B1734" t="s">
        <v>6208</v>
      </c>
      <c r="C1734" s="7">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4" t="str">
        <f>VLOOKUP(OrdersTable[[#This Row],[Region]],PeopleTable[#All],2,FALSE)</f>
        <v>Kelly Williams</v>
      </c>
      <c r="W1734" s="4" t="str">
        <f>IFERROR(VLOOKUP(OrdersTable[[#This Row],[Order ID]],ReturnsTable[#All],2,FALSE),"No")</f>
        <v>Yes</v>
      </c>
      <c r="X1734" s="4">
        <f>1/COUNTIF(OrdersTable[Order ID],OrdersTable[[#This Row],[Order ID]])</f>
        <v>0.5</v>
      </c>
      <c r="Y1734" s="4">
        <f>1/COUNTIF(OrdersTable[Customer ID],OrdersTable[[#This Row],[Customer ID]])</f>
        <v>5.2631578947368418E-2</v>
      </c>
    </row>
    <row r="1735" spans="1:25" x14ac:dyDescent="0.3">
      <c r="A1735" s="1">
        <v>1734</v>
      </c>
      <c r="B1735" t="s">
        <v>6208</v>
      </c>
      <c r="C1735" s="7">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4" t="str">
        <f>VLOOKUP(OrdersTable[[#This Row],[Region]],PeopleTable[#All],2,FALSE)</f>
        <v>Kelly Williams</v>
      </c>
      <c r="W1735" s="4" t="str">
        <f>IFERROR(VLOOKUP(OrdersTable[[#This Row],[Order ID]],ReturnsTable[#All],2,FALSE),"No")</f>
        <v>Yes</v>
      </c>
      <c r="X1735" s="4">
        <f>1/COUNTIF(OrdersTable[Order ID],OrdersTable[[#This Row],[Order ID]])</f>
        <v>0.5</v>
      </c>
      <c r="Y1735" s="4">
        <f>1/COUNTIF(OrdersTable[Customer ID],OrdersTable[[#This Row],[Customer ID]])</f>
        <v>5.2631578947368418E-2</v>
      </c>
    </row>
    <row r="1736" spans="1:25" x14ac:dyDescent="0.3">
      <c r="A1736" s="1">
        <v>1735</v>
      </c>
      <c r="B1736" t="s">
        <v>7009</v>
      </c>
      <c r="C1736" s="7">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4" t="str">
        <f>VLOOKUP(OrdersTable[[#This Row],[Region]],PeopleTable[#All],2,FALSE)</f>
        <v>Cassandra Brandow</v>
      </c>
      <c r="W1736" s="4" t="str">
        <f>IFERROR(VLOOKUP(OrdersTable[[#This Row],[Order ID]],ReturnsTable[#All],2,FALSE),"No")</f>
        <v>No</v>
      </c>
      <c r="X1736" s="4">
        <f>1/COUNTIF(OrdersTable[Order ID],OrdersTable[[#This Row],[Order ID]])</f>
        <v>0.33333333333333331</v>
      </c>
      <c r="Y1736" s="4">
        <f>1/COUNTIF(OrdersTable[Customer ID],OrdersTable[[#This Row],[Customer ID]])</f>
        <v>6.6666666666666666E-2</v>
      </c>
    </row>
    <row r="1737" spans="1:25" x14ac:dyDescent="0.3">
      <c r="A1737" s="1">
        <v>1736</v>
      </c>
      <c r="B1737" t="s">
        <v>7009</v>
      </c>
      <c r="C1737" s="7">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4" t="str">
        <f>VLOOKUP(OrdersTable[[#This Row],[Region]],PeopleTable[#All],2,FALSE)</f>
        <v>Cassandra Brandow</v>
      </c>
      <c r="W1737" s="4" t="str">
        <f>IFERROR(VLOOKUP(OrdersTable[[#This Row],[Order ID]],ReturnsTable[#All],2,FALSE),"No")</f>
        <v>No</v>
      </c>
      <c r="X1737" s="4">
        <f>1/COUNTIF(OrdersTable[Order ID],OrdersTable[[#This Row],[Order ID]])</f>
        <v>0.33333333333333331</v>
      </c>
      <c r="Y1737" s="4">
        <f>1/COUNTIF(OrdersTable[Customer ID],OrdersTable[[#This Row],[Customer ID]])</f>
        <v>6.6666666666666666E-2</v>
      </c>
    </row>
    <row r="1738" spans="1:25" x14ac:dyDescent="0.3">
      <c r="A1738" s="1">
        <v>1737</v>
      </c>
      <c r="B1738" t="s">
        <v>7009</v>
      </c>
      <c r="C1738" s="7">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4" t="str">
        <f>VLOOKUP(OrdersTable[[#This Row],[Region]],PeopleTable[#All],2,FALSE)</f>
        <v>Cassandra Brandow</v>
      </c>
      <c r="W1738" s="4" t="str">
        <f>IFERROR(VLOOKUP(OrdersTable[[#This Row],[Order ID]],ReturnsTable[#All],2,FALSE),"No")</f>
        <v>No</v>
      </c>
      <c r="X1738" s="4">
        <f>1/COUNTIF(OrdersTable[Order ID],OrdersTable[[#This Row],[Order ID]])</f>
        <v>0.33333333333333331</v>
      </c>
      <c r="Y1738" s="4">
        <f>1/COUNTIF(OrdersTable[Customer ID],OrdersTable[[#This Row],[Customer ID]])</f>
        <v>6.6666666666666666E-2</v>
      </c>
    </row>
    <row r="1739" spans="1:25" x14ac:dyDescent="0.3">
      <c r="A1739" s="1">
        <v>1738</v>
      </c>
      <c r="B1739" t="s">
        <v>7010</v>
      </c>
      <c r="C1739" s="7">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4" t="str">
        <f>VLOOKUP(OrdersTable[[#This Row],[Region]],PeopleTable[#All],2,FALSE)</f>
        <v>Anna Andreadi</v>
      </c>
      <c r="W1739" s="4" t="str">
        <f>IFERROR(VLOOKUP(OrdersTable[[#This Row],[Order ID]],ReturnsTable[#All],2,FALSE),"No")</f>
        <v>No</v>
      </c>
      <c r="X1739" s="4">
        <f>1/COUNTIF(OrdersTable[Order ID],OrdersTable[[#This Row],[Order ID]])</f>
        <v>0.33333333333333331</v>
      </c>
      <c r="Y1739" s="4">
        <f>1/COUNTIF(OrdersTable[Customer ID],OrdersTable[[#This Row],[Customer ID]])</f>
        <v>7.1428571428571425E-2</v>
      </c>
    </row>
    <row r="1740" spans="1:25" x14ac:dyDescent="0.3">
      <c r="A1740" s="1">
        <v>1739</v>
      </c>
      <c r="B1740" t="s">
        <v>7010</v>
      </c>
      <c r="C1740" s="7">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4" t="str">
        <f>VLOOKUP(OrdersTable[[#This Row],[Region]],PeopleTable[#All],2,FALSE)</f>
        <v>Anna Andreadi</v>
      </c>
      <c r="W1740" s="4" t="str">
        <f>IFERROR(VLOOKUP(OrdersTable[[#This Row],[Order ID]],ReturnsTable[#All],2,FALSE),"No")</f>
        <v>No</v>
      </c>
      <c r="X1740" s="4">
        <f>1/COUNTIF(OrdersTable[Order ID],OrdersTable[[#This Row],[Order ID]])</f>
        <v>0.33333333333333331</v>
      </c>
      <c r="Y1740" s="4">
        <f>1/COUNTIF(OrdersTable[Customer ID],OrdersTable[[#This Row],[Customer ID]])</f>
        <v>7.1428571428571425E-2</v>
      </c>
    </row>
    <row r="1741" spans="1:25" x14ac:dyDescent="0.3">
      <c r="A1741" s="1">
        <v>1740</v>
      </c>
      <c r="B1741" t="s">
        <v>7010</v>
      </c>
      <c r="C1741" s="7">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4" t="str">
        <f>VLOOKUP(OrdersTable[[#This Row],[Region]],PeopleTable[#All],2,FALSE)</f>
        <v>Anna Andreadi</v>
      </c>
      <c r="W1741" s="4" t="str">
        <f>IFERROR(VLOOKUP(OrdersTable[[#This Row],[Order ID]],ReturnsTable[#All],2,FALSE),"No")</f>
        <v>No</v>
      </c>
      <c r="X1741" s="4">
        <f>1/COUNTIF(OrdersTable[Order ID],OrdersTable[[#This Row],[Order ID]])</f>
        <v>0.33333333333333331</v>
      </c>
      <c r="Y1741" s="4">
        <f>1/COUNTIF(OrdersTable[Customer ID],OrdersTable[[#This Row],[Customer ID]])</f>
        <v>7.1428571428571425E-2</v>
      </c>
    </row>
    <row r="1742" spans="1:25" x14ac:dyDescent="0.3">
      <c r="A1742" s="1">
        <v>1741</v>
      </c>
      <c r="B1742" t="s">
        <v>7011</v>
      </c>
      <c r="C1742" s="7">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4" t="str">
        <f>VLOOKUP(OrdersTable[[#This Row],[Region]],PeopleTable[#All],2,FALSE)</f>
        <v>Anna Andreadi</v>
      </c>
      <c r="W1742" s="4" t="str">
        <f>IFERROR(VLOOKUP(OrdersTable[[#This Row],[Order ID]],ReturnsTable[#All],2,FALSE),"No")</f>
        <v>No</v>
      </c>
      <c r="X1742" s="4">
        <f>1/COUNTIF(OrdersTable[Order ID],OrdersTable[[#This Row],[Order ID]])</f>
        <v>1</v>
      </c>
      <c r="Y1742" s="4">
        <f>1/COUNTIF(OrdersTable[Customer ID],OrdersTable[[#This Row],[Customer ID]])</f>
        <v>7.1428571428571425E-2</v>
      </c>
    </row>
    <row r="1743" spans="1:25" x14ac:dyDescent="0.3">
      <c r="A1743" s="1">
        <v>1742</v>
      </c>
      <c r="B1743" t="s">
        <v>7012</v>
      </c>
      <c r="C1743" s="7">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4" t="str">
        <f>VLOOKUP(OrdersTable[[#This Row],[Region]],PeopleTable[#All],2,FALSE)</f>
        <v>Chuck Magee</v>
      </c>
      <c r="W1743" s="4" t="str">
        <f>IFERROR(VLOOKUP(OrdersTable[[#This Row],[Order ID]],ReturnsTable[#All],2,FALSE),"No")</f>
        <v>No</v>
      </c>
      <c r="X1743" s="4">
        <f>1/COUNTIF(OrdersTable[Order ID],OrdersTable[[#This Row],[Order ID]])</f>
        <v>0.25</v>
      </c>
      <c r="Y1743" s="4">
        <f>1/COUNTIF(OrdersTable[Customer ID],OrdersTable[[#This Row],[Customer ID]])</f>
        <v>5.2631578947368418E-2</v>
      </c>
    </row>
    <row r="1744" spans="1:25" x14ac:dyDescent="0.3">
      <c r="A1744" s="1">
        <v>1743</v>
      </c>
      <c r="B1744" t="s">
        <v>7012</v>
      </c>
      <c r="C1744" s="7">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4" t="str">
        <f>VLOOKUP(OrdersTable[[#This Row],[Region]],PeopleTable[#All],2,FALSE)</f>
        <v>Chuck Magee</v>
      </c>
      <c r="W1744" s="4" t="str">
        <f>IFERROR(VLOOKUP(OrdersTable[[#This Row],[Order ID]],ReturnsTable[#All],2,FALSE),"No")</f>
        <v>No</v>
      </c>
      <c r="X1744" s="4">
        <f>1/COUNTIF(OrdersTable[Order ID],OrdersTable[[#This Row],[Order ID]])</f>
        <v>0.25</v>
      </c>
      <c r="Y1744" s="4">
        <f>1/COUNTIF(OrdersTable[Customer ID],OrdersTable[[#This Row],[Customer ID]])</f>
        <v>5.2631578947368418E-2</v>
      </c>
    </row>
    <row r="1745" spans="1:25" x14ac:dyDescent="0.3">
      <c r="A1745" s="1">
        <v>1744</v>
      </c>
      <c r="B1745" t="s">
        <v>7012</v>
      </c>
      <c r="C1745" s="7">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4" t="str">
        <f>VLOOKUP(OrdersTable[[#This Row],[Region]],PeopleTable[#All],2,FALSE)</f>
        <v>Chuck Magee</v>
      </c>
      <c r="W1745" s="4" t="str">
        <f>IFERROR(VLOOKUP(OrdersTable[[#This Row],[Order ID]],ReturnsTable[#All],2,FALSE),"No")</f>
        <v>No</v>
      </c>
      <c r="X1745" s="4">
        <f>1/COUNTIF(OrdersTable[Order ID],OrdersTable[[#This Row],[Order ID]])</f>
        <v>0.25</v>
      </c>
      <c r="Y1745" s="4">
        <f>1/COUNTIF(OrdersTable[Customer ID],OrdersTable[[#This Row],[Customer ID]])</f>
        <v>5.2631578947368418E-2</v>
      </c>
    </row>
    <row r="1746" spans="1:25" x14ac:dyDescent="0.3">
      <c r="A1746" s="1">
        <v>1745</v>
      </c>
      <c r="B1746" t="s">
        <v>7012</v>
      </c>
      <c r="C1746" s="7">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4" t="str">
        <f>VLOOKUP(OrdersTable[[#This Row],[Region]],PeopleTable[#All],2,FALSE)</f>
        <v>Chuck Magee</v>
      </c>
      <c r="W1746" s="4" t="str">
        <f>IFERROR(VLOOKUP(OrdersTable[[#This Row],[Order ID]],ReturnsTable[#All],2,FALSE),"No")</f>
        <v>No</v>
      </c>
      <c r="X1746" s="4">
        <f>1/COUNTIF(OrdersTable[Order ID],OrdersTable[[#This Row],[Order ID]])</f>
        <v>0.25</v>
      </c>
      <c r="Y1746" s="4">
        <f>1/COUNTIF(OrdersTable[Customer ID],OrdersTable[[#This Row],[Customer ID]])</f>
        <v>5.2631578947368418E-2</v>
      </c>
    </row>
    <row r="1747" spans="1:25" x14ac:dyDescent="0.3">
      <c r="A1747" s="1">
        <v>1746</v>
      </c>
      <c r="B1747" t="s">
        <v>7013</v>
      </c>
      <c r="C1747" s="7">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4" t="str">
        <f>VLOOKUP(OrdersTable[[#This Row],[Region]],PeopleTable[#All],2,FALSE)</f>
        <v>Chuck Magee</v>
      </c>
      <c r="W1747" s="4" t="str">
        <f>IFERROR(VLOOKUP(OrdersTable[[#This Row],[Order ID]],ReturnsTable[#All],2,FALSE),"No")</f>
        <v>No</v>
      </c>
      <c r="X1747" s="4">
        <f>1/COUNTIF(OrdersTable[Order ID],OrdersTable[[#This Row],[Order ID]])</f>
        <v>1</v>
      </c>
      <c r="Y1747" s="4">
        <f>1/COUNTIF(OrdersTable[Customer ID],OrdersTable[[#This Row],[Customer ID]])</f>
        <v>7.1428571428571425E-2</v>
      </c>
    </row>
    <row r="1748" spans="1:25" x14ac:dyDescent="0.3">
      <c r="A1748" s="1">
        <v>1747</v>
      </c>
      <c r="B1748" t="s">
        <v>7014</v>
      </c>
      <c r="C1748" s="7">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4" t="str">
        <f>VLOOKUP(OrdersTable[[#This Row],[Region]],PeopleTable[#All],2,FALSE)</f>
        <v>Cassandra Brandow</v>
      </c>
      <c r="W1748" s="4" t="str">
        <f>IFERROR(VLOOKUP(OrdersTable[[#This Row],[Order ID]],ReturnsTable[#All],2,FALSE),"No")</f>
        <v>No</v>
      </c>
      <c r="X1748" s="4">
        <f>1/COUNTIF(OrdersTable[Order ID],OrdersTable[[#This Row],[Order ID]])</f>
        <v>0.5</v>
      </c>
      <c r="Y1748" s="4">
        <f>1/COUNTIF(OrdersTable[Customer ID],OrdersTable[[#This Row],[Customer ID]])</f>
        <v>0.16666666666666666</v>
      </c>
    </row>
    <row r="1749" spans="1:25" x14ac:dyDescent="0.3">
      <c r="A1749" s="1">
        <v>1748</v>
      </c>
      <c r="B1749" t="s">
        <v>7014</v>
      </c>
      <c r="C1749" s="7">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4" t="str">
        <f>VLOOKUP(OrdersTable[[#This Row],[Region]],PeopleTable[#All],2,FALSE)</f>
        <v>Cassandra Brandow</v>
      </c>
      <c r="W1749" s="4" t="str">
        <f>IFERROR(VLOOKUP(OrdersTable[[#This Row],[Order ID]],ReturnsTable[#All],2,FALSE),"No")</f>
        <v>No</v>
      </c>
      <c r="X1749" s="4">
        <f>1/COUNTIF(OrdersTable[Order ID],OrdersTable[[#This Row],[Order ID]])</f>
        <v>0.5</v>
      </c>
      <c r="Y1749" s="4">
        <f>1/COUNTIF(OrdersTable[Customer ID],OrdersTable[[#This Row],[Customer ID]])</f>
        <v>0.16666666666666666</v>
      </c>
    </row>
    <row r="1750" spans="1:25" x14ac:dyDescent="0.3">
      <c r="A1750" s="1">
        <v>1749</v>
      </c>
      <c r="B1750" t="s">
        <v>7015</v>
      </c>
      <c r="C1750" s="7">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4" t="str">
        <f>VLOOKUP(OrdersTable[[#This Row],[Region]],PeopleTable[#All],2,FALSE)</f>
        <v>Kelly Williams</v>
      </c>
      <c r="W1750" s="4" t="str">
        <f>IFERROR(VLOOKUP(OrdersTable[[#This Row],[Order ID]],ReturnsTable[#All],2,FALSE),"No")</f>
        <v>No</v>
      </c>
      <c r="X1750" s="4">
        <f>1/COUNTIF(OrdersTable[Order ID],OrdersTable[[#This Row],[Order ID]])</f>
        <v>0.5</v>
      </c>
      <c r="Y1750" s="4">
        <f>1/COUNTIF(OrdersTable[Customer ID],OrdersTable[[#This Row],[Customer ID]])</f>
        <v>0.125</v>
      </c>
    </row>
    <row r="1751" spans="1:25" x14ac:dyDescent="0.3">
      <c r="A1751" s="1">
        <v>1750</v>
      </c>
      <c r="B1751" t="s">
        <v>7015</v>
      </c>
      <c r="C1751" s="7">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4" t="str">
        <f>VLOOKUP(OrdersTable[[#This Row],[Region]],PeopleTable[#All],2,FALSE)</f>
        <v>Kelly Williams</v>
      </c>
      <c r="W1751" s="4" t="str">
        <f>IFERROR(VLOOKUP(OrdersTable[[#This Row],[Order ID]],ReturnsTable[#All],2,FALSE),"No")</f>
        <v>No</v>
      </c>
      <c r="X1751" s="4">
        <f>1/COUNTIF(OrdersTable[Order ID],OrdersTable[[#This Row],[Order ID]])</f>
        <v>0.5</v>
      </c>
      <c r="Y1751" s="4">
        <f>1/COUNTIF(OrdersTable[Customer ID],OrdersTable[[#This Row],[Customer ID]])</f>
        <v>0.125</v>
      </c>
    </row>
    <row r="1752" spans="1:25" x14ac:dyDescent="0.3">
      <c r="A1752" s="1">
        <v>1751</v>
      </c>
      <c r="B1752" t="s">
        <v>7016</v>
      </c>
      <c r="C1752" s="7">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4" t="str">
        <f>VLOOKUP(OrdersTable[[#This Row],[Region]],PeopleTable[#All],2,FALSE)</f>
        <v>Kelly Williams</v>
      </c>
      <c r="W1752" s="4" t="str">
        <f>IFERROR(VLOOKUP(OrdersTable[[#This Row],[Order ID]],ReturnsTable[#All],2,FALSE),"No")</f>
        <v>No</v>
      </c>
      <c r="X1752" s="4">
        <f>1/COUNTIF(OrdersTable[Order ID],OrdersTable[[#This Row],[Order ID]])</f>
        <v>1</v>
      </c>
      <c r="Y1752" s="4">
        <f>1/COUNTIF(OrdersTable[Customer ID],OrdersTable[[#This Row],[Customer ID]])</f>
        <v>9.0909090909090912E-2</v>
      </c>
    </row>
    <row r="1753" spans="1:25" x14ac:dyDescent="0.3">
      <c r="A1753" s="1">
        <v>1752</v>
      </c>
      <c r="B1753" t="s">
        <v>7017</v>
      </c>
      <c r="C1753" s="7">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4" t="str">
        <f>VLOOKUP(OrdersTable[[#This Row],[Region]],PeopleTable[#All],2,FALSE)</f>
        <v>Anna Andreadi</v>
      </c>
      <c r="W1753" s="4" t="str">
        <f>IFERROR(VLOOKUP(OrdersTable[[#This Row],[Order ID]],ReturnsTable[#All],2,FALSE),"No")</f>
        <v>No</v>
      </c>
      <c r="X1753" s="4">
        <f>1/COUNTIF(OrdersTable[Order ID],OrdersTable[[#This Row],[Order ID]])</f>
        <v>1</v>
      </c>
      <c r="Y1753" s="4">
        <f>1/COUNTIF(OrdersTable[Customer ID],OrdersTable[[#This Row],[Customer ID]])</f>
        <v>9.0909090909090912E-2</v>
      </c>
    </row>
    <row r="1754" spans="1:25" x14ac:dyDescent="0.3">
      <c r="A1754" s="1">
        <v>1753</v>
      </c>
      <c r="B1754" t="s">
        <v>7018</v>
      </c>
      <c r="C1754" s="7">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4" t="str">
        <f>VLOOKUP(OrdersTable[[#This Row],[Region]],PeopleTable[#All],2,FALSE)</f>
        <v>Anna Andreadi</v>
      </c>
      <c r="W1754" s="4" t="str">
        <f>IFERROR(VLOOKUP(OrdersTable[[#This Row],[Order ID]],ReturnsTable[#All],2,FALSE),"No")</f>
        <v>No</v>
      </c>
      <c r="X1754" s="4">
        <f>1/COUNTIF(OrdersTable[Order ID],OrdersTable[[#This Row],[Order ID]])</f>
        <v>0.33333333333333331</v>
      </c>
      <c r="Y1754" s="4">
        <f>1/COUNTIF(OrdersTable[Customer ID],OrdersTable[[#This Row],[Customer ID]])</f>
        <v>5.5555555555555552E-2</v>
      </c>
    </row>
    <row r="1755" spans="1:25" x14ac:dyDescent="0.3">
      <c r="A1755" s="1">
        <v>1754</v>
      </c>
      <c r="B1755" t="s">
        <v>7018</v>
      </c>
      <c r="C1755" s="7">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4" t="str">
        <f>VLOOKUP(OrdersTable[[#This Row],[Region]],PeopleTable[#All],2,FALSE)</f>
        <v>Anna Andreadi</v>
      </c>
      <c r="W1755" s="4" t="str">
        <f>IFERROR(VLOOKUP(OrdersTable[[#This Row],[Order ID]],ReturnsTable[#All],2,FALSE),"No")</f>
        <v>No</v>
      </c>
      <c r="X1755" s="4">
        <f>1/COUNTIF(OrdersTable[Order ID],OrdersTable[[#This Row],[Order ID]])</f>
        <v>0.33333333333333331</v>
      </c>
      <c r="Y1755" s="4">
        <f>1/COUNTIF(OrdersTable[Customer ID],OrdersTable[[#This Row],[Customer ID]])</f>
        <v>5.5555555555555552E-2</v>
      </c>
    </row>
    <row r="1756" spans="1:25" x14ac:dyDescent="0.3">
      <c r="A1756" s="1">
        <v>1755</v>
      </c>
      <c r="B1756" t="s">
        <v>7018</v>
      </c>
      <c r="C1756" s="7">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4" t="str">
        <f>VLOOKUP(OrdersTable[[#This Row],[Region]],PeopleTable[#All],2,FALSE)</f>
        <v>Anna Andreadi</v>
      </c>
      <c r="W1756" s="4" t="str">
        <f>IFERROR(VLOOKUP(OrdersTable[[#This Row],[Order ID]],ReturnsTable[#All],2,FALSE),"No")</f>
        <v>No</v>
      </c>
      <c r="X1756" s="4">
        <f>1/COUNTIF(OrdersTable[Order ID],OrdersTable[[#This Row],[Order ID]])</f>
        <v>0.33333333333333331</v>
      </c>
      <c r="Y1756" s="4">
        <f>1/COUNTIF(OrdersTable[Customer ID],OrdersTable[[#This Row],[Customer ID]])</f>
        <v>5.5555555555555552E-2</v>
      </c>
    </row>
    <row r="1757" spans="1:25" x14ac:dyDescent="0.3">
      <c r="A1757" s="1">
        <v>1756</v>
      </c>
      <c r="B1757" t="s">
        <v>7019</v>
      </c>
      <c r="C1757" s="7">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4" t="str">
        <f>VLOOKUP(OrdersTable[[#This Row],[Region]],PeopleTable[#All],2,FALSE)</f>
        <v>Kelly Williams</v>
      </c>
      <c r="W1757" s="4" t="str">
        <f>IFERROR(VLOOKUP(OrdersTable[[#This Row],[Order ID]],ReturnsTable[#All],2,FALSE),"No")</f>
        <v>No</v>
      </c>
      <c r="X1757" s="4">
        <f>1/COUNTIF(OrdersTable[Order ID],OrdersTable[[#This Row],[Order ID]])</f>
        <v>0.5</v>
      </c>
      <c r="Y1757" s="4">
        <f>1/COUNTIF(OrdersTable[Customer ID],OrdersTable[[#This Row],[Customer ID]])</f>
        <v>7.1428571428571425E-2</v>
      </c>
    </row>
    <row r="1758" spans="1:25" x14ac:dyDescent="0.3">
      <c r="A1758" s="1">
        <v>1757</v>
      </c>
      <c r="B1758" t="s">
        <v>7019</v>
      </c>
      <c r="C1758" s="7">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4" t="str">
        <f>VLOOKUP(OrdersTable[[#This Row],[Region]],PeopleTable[#All],2,FALSE)</f>
        <v>Kelly Williams</v>
      </c>
      <c r="W1758" s="4" t="str">
        <f>IFERROR(VLOOKUP(OrdersTable[[#This Row],[Order ID]],ReturnsTable[#All],2,FALSE),"No")</f>
        <v>No</v>
      </c>
      <c r="X1758" s="4">
        <f>1/COUNTIF(OrdersTable[Order ID],OrdersTable[[#This Row],[Order ID]])</f>
        <v>0.5</v>
      </c>
      <c r="Y1758" s="4">
        <f>1/COUNTIF(OrdersTable[Customer ID],OrdersTable[[#This Row],[Customer ID]])</f>
        <v>7.1428571428571425E-2</v>
      </c>
    </row>
    <row r="1759" spans="1:25" x14ac:dyDescent="0.3">
      <c r="A1759" s="1">
        <v>1758</v>
      </c>
      <c r="B1759" t="s">
        <v>7020</v>
      </c>
      <c r="C1759" s="7">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4" t="str">
        <f>VLOOKUP(OrdersTable[[#This Row],[Region]],PeopleTable[#All],2,FALSE)</f>
        <v>Kelly Williams</v>
      </c>
      <c r="W1759" s="4" t="str">
        <f>IFERROR(VLOOKUP(OrdersTable[[#This Row],[Order ID]],ReturnsTable[#All],2,FALSE),"No")</f>
        <v>No</v>
      </c>
      <c r="X1759" s="4">
        <f>1/COUNTIF(OrdersTable[Order ID],OrdersTable[[#This Row],[Order ID]])</f>
        <v>1</v>
      </c>
      <c r="Y1759" s="4">
        <f>1/COUNTIF(OrdersTable[Customer ID],OrdersTable[[#This Row],[Customer ID]])</f>
        <v>0.1111111111111111</v>
      </c>
    </row>
    <row r="1760" spans="1:25" x14ac:dyDescent="0.3">
      <c r="A1760" s="1">
        <v>1759</v>
      </c>
      <c r="B1760" t="s">
        <v>7021</v>
      </c>
      <c r="C1760" s="7">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4" t="str">
        <f>VLOOKUP(OrdersTable[[#This Row],[Region]],PeopleTable[#All],2,FALSE)</f>
        <v>Kelly Williams</v>
      </c>
      <c r="W1760" s="4" t="str">
        <f>IFERROR(VLOOKUP(OrdersTable[[#This Row],[Order ID]],ReturnsTable[#All],2,FALSE),"No")</f>
        <v>No</v>
      </c>
      <c r="X1760" s="4">
        <f>1/COUNTIF(OrdersTable[Order ID],OrdersTable[[#This Row],[Order ID]])</f>
        <v>1</v>
      </c>
      <c r="Y1760" s="4">
        <f>1/COUNTIF(OrdersTable[Customer ID],OrdersTable[[#This Row],[Customer ID]])</f>
        <v>0.1111111111111111</v>
      </c>
    </row>
    <row r="1761" spans="1:25" x14ac:dyDescent="0.3">
      <c r="A1761" s="1">
        <v>1760</v>
      </c>
      <c r="B1761" t="s">
        <v>7022</v>
      </c>
      <c r="C1761" s="7">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4" t="str">
        <f>VLOOKUP(OrdersTable[[#This Row],[Region]],PeopleTable[#All],2,FALSE)</f>
        <v>Chuck Magee</v>
      </c>
      <c r="W1761" s="4" t="str">
        <f>IFERROR(VLOOKUP(OrdersTable[[#This Row],[Order ID]],ReturnsTable[#All],2,FALSE),"No")</f>
        <v>No</v>
      </c>
      <c r="X1761" s="4">
        <f>1/COUNTIF(OrdersTable[Order ID],OrdersTable[[#This Row],[Order ID]])</f>
        <v>1</v>
      </c>
      <c r="Y1761" s="4">
        <f>1/COUNTIF(OrdersTable[Customer ID],OrdersTable[[#This Row],[Customer ID]])</f>
        <v>0.1</v>
      </c>
    </row>
    <row r="1762" spans="1:25" x14ac:dyDescent="0.3">
      <c r="A1762" s="1">
        <v>1761</v>
      </c>
      <c r="B1762" t="s">
        <v>5996</v>
      </c>
      <c r="C1762" s="7">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4" t="str">
        <f>VLOOKUP(OrdersTable[[#This Row],[Region]],PeopleTable[#All],2,FALSE)</f>
        <v>Anna Andreadi</v>
      </c>
      <c r="W1762" s="4" t="str">
        <f>IFERROR(VLOOKUP(OrdersTable[[#This Row],[Order ID]],ReturnsTable[#All],2,FALSE),"No")</f>
        <v>Yes</v>
      </c>
      <c r="X1762" s="4">
        <f>1/COUNTIF(OrdersTable[Order ID],OrdersTable[[#This Row],[Order ID]])</f>
        <v>0.33333333333333331</v>
      </c>
      <c r="Y1762" s="4">
        <f>1/COUNTIF(OrdersTable[Customer ID],OrdersTable[[#This Row],[Customer ID]])</f>
        <v>4.7619047619047616E-2</v>
      </c>
    </row>
    <row r="1763" spans="1:25" x14ac:dyDescent="0.3">
      <c r="A1763" s="1">
        <v>1762</v>
      </c>
      <c r="B1763" t="s">
        <v>5996</v>
      </c>
      <c r="C1763" s="7">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4" t="str">
        <f>VLOOKUP(OrdersTable[[#This Row],[Region]],PeopleTable[#All],2,FALSE)</f>
        <v>Anna Andreadi</v>
      </c>
      <c r="W1763" s="4" t="str">
        <f>IFERROR(VLOOKUP(OrdersTable[[#This Row],[Order ID]],ReturnsTable[#All],2,FALSE),"No")</f>
        <v>Yes</v>
      </c>
      <c r="X1763" s="4">
        <f>1/COUNTIF(OrdersTable[Order ID],OrdersTable[[#This Row],[Order ID]])</f>
        <v>0.33333333333333331</v>
      </c>
      <c r="Y1763" s="4">
        <f>1/COUNTIF(OrdersTable[Customer ID],OrdersTable[[#This Row],[Customer ID]])</f>
        <v>4.7619047619047616E-2</v>
      </c>
    </row>
    <row r="1764" spans="1:25" x14ac:dyDescent="0.3">
      <c r="A1764" s="1">
        <v>1763</v>
      </c>
      <c r="B1764" t="s">
        <v>5996</v>
      </c>
      <c r="C1764" s="7">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4" t="str">
        <f>VLOOKUP(OrdersTable[[#This Row],[Region]],PeopleTable[#All],2,FALSE)</f>
        <v>Anna Andreadi</v>
      </c>
      <c r="W1764" s="4" t="str">
        <f>IFERROR(VLOOKUP(OrdersTable[[#This Row],[Order ID]],ReturnsTable[#All],2,FALSE),"No")</f>
        <v>Yes</v>
      </c>
      <c r="X1764" s="4">
        <f>1/COUNTIF(OrdersTable[Order ID],OrdersTable[[#This Row],[Order ID]])</f>
        <v>0.33333333333333331</v>
      </c>
      <c r="Y1764" s="4">
        <f>1/COUNTIF(OrdersTable[Customer ID],OrdersTable[[#This Row],[Customer ID]])</f>
        <v>4.7619047619047616E-2</v>
      </c>
    </row>
    <row r="1765" spans="1:25" x14ac:dyDescent="0.3">
      <c r="A1765" s="1">
        <v>1764</v>
      </c>
      <c r="B1765" t="s">
        <v>7023</v>
      </c>
      <c r="C1765" s="7">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4" t="str">
        <f>VLOOKUP(OrdersTable[[#This Row],[Region]],PeopleTable[#All],2,FALSE)</f>
        <v>Cassandra Brandow</v>
      </c>
      <c r="W1765" s="4" t="str">
        <f>IFERROR(VLOOKUP(OrdersTable[[#This Row],[Order ID]],ReturnsTable[#All],2,FALSE),"No")</f>
        <v>No</v>
      </c>
      <c r="X1765" s="4">
        <f>1/COUNTIF(OrdersTable[Order ID],OrdersTable[[#This Row],[Order ID]])</f>
        <v>0.25</v>
      </c>
      <c r="Y1765" s="4">
        <f>1/COUNTIF(OrdersTable[Customer ID],OrdersTable[[#This Row],[Customer ID]])</f>
        <v>7.6923076923076927E-2</v>
      </c>
    </row>
    <row r="1766" spans="1:25" x14ac:dyDescent="0.3">
      <c r="A1766" s="1">
        <v>1765</v>
      </c>
      <c r="B1766" t="s">
        <v>7023</v>
      </c>
      <c r="C1766" s="7">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4" t="str">
        <f>VLOOKUP(OrdersTable[[#This Row],[Region]],PeopleTable[#All],2,FALSE)</f>
        <v>Cassandra Brandow</v>
      </c>
      <c r="W1766" s="4" t="str">
        <f>IFERROR(VLOOKUP(OrdersTable[[#This Row],[Order ID]],ReturnsTable[#All],2,FALSE),"No")</f>
        <v>No</v>
      </c>
      <c r="X1766" s="4">
        <f>1/COUNTIF(OrdersTable[Order ID],OrdersTable[[#This Row],[Order ID]])</f>
        <v>0.25</v>
      </c>
      <c r="Y1766" s="4">
        <f>1/COUNTIF(OrdersTable[Customer ID],OrdersTable[[#This Row],[Customer ID]])</f>
        <v>7.6923076923076927E-2</v>
      </c>
    </row>
    <row r="1767" spans="1:25" x14ac:dyDescent="0.3">
      <c r="A1767" s="1">
        <v>1766</v>
      </c>
      <c r="B1767" t="s">
        <v>7023</v>
      </c>
      <c r="C1767" s="7">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4" t="str">
        <f>VLOOKUP(OrdersTable[[#This Row],[Region]],PeopleTable[#All],2,FALSE)</f>
        <v>Cassandra Brandow</v>
      </c>
      <c r="W1767" s="4" t="str">
        <f>IFERROR(VLOOKUP(OrdersTable[[#This Row],[Order ID]],ReturnsTable[#All],2,FALSE),"No")</f>
        <v>No</v>
      </c>
      <c r="X1767" s="4">
        <f>1/COUNTIF(OrdersTable[Order ID],OrdersTable[[#This Row],[Order ID]])</f>
        <v>0.25</v>
      </c>
      <c r="Y1767" s="4">
        <f>1/COUNTIF(OrdersTable[Customer ID],OrdersTable[[#This Row],[Customer ID]])</f>
        <v>7.6923076923076927E-2</v>
      </c>
    </row>
    <row r="1768" spans="1:25" x14ac:dyDescent="0.3">
      <c r="A1768" s="1">
        <v>1767</v>
      </c>
      <c r="B1768" t="s">
        <v>7023</v>
      </c>
      <c r="C1768" s="7">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4" t="str">
        <f>VLOOKUP(OrdersTable[[#This Row],[Region]],PeopleTable[#All],2,FALSE)</f>
        <v>Cassandra Brandow</v>
      </c>
      <c r="W1768" s="4" t="str">
        <f>IFERROR(VLOOKUP(OrdersTable[[#This Row],[Order ID]],ReturnsTable[#All],2,FALSE),"No")</f>
        <v>No</v>
      </c>
      <c r="X1768" s="4">
        <f>1/COUNTIF(OrdersTable[Order ID],OrdersTable[[#This Row],[Order ID]])</f>
        <v>0.25</v>
      </c>
      <c r="Y1768" s="4">
        <f>1/COUNTIF(OrdersTable[Customer ID],OrdersTable[[#This Row],[Customer ID]])</f>
        <v>7.6923076923076927E-2</v>
      </c>
    </row>
    <row r="1769" spans="1:25" x14ac:dyDescent="0.3">
      <c r="A1769" s="1">
        <v>1768</v>
      </c>
      <c r="B1769" t="s">
        <v>7024</v>
      </c>
      <c r="C1769" s="7">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4" t="str">
        <f>VLOOKUP(OrdersTable[[#This Row],[Region]],PeopleTable[#All],2,FALSE)</f>
        <v>Cassandra Brandow</v>
      </c>
      <c r="W1769" s="4" t="str">
        <f>IFERROR(VLOOKUP(OrdersTable[[#This Row],[Order ID]],ReturnsTable[#All],2,FALSE),"No")</f>
        <v>No</v>
      </c>
      <c r="X1769" s="4">
        <f>1/COUNTIF(OrdersTable[Order ID],OrdersTable[[#This Row],[Order ID]])</f>
        <v>0.5</v>
      </c>
      <c r="Y1769" s="4">
        <f>1/COUNTIF(OrdersTable[Customer ID],OrdersTable[[#This Row],[Customer ID]])</f>
        <v>8.3333333333333329E-2</v>
      </c>
    </row>
    <row r="1770" spans="1:25" x14ac:dyDescent="0.3">
      <c r="A1770" s="1">
        <v>1769</v>
      </c>
      <c r="B1770" t="s">
        <v>7024</v>
      </c>
      <c r="C1770" s="7">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4" t="str">
        <f>VLOOKUP(OrdersTable[[#This Row],[Region]],PeopleTable[#All],2,FALSE)</f>
        <v>Cassandra Brandow</v>
      </c>
      <c r="W1770" s="4" t="str">
        <f>IFERROR(VLOOKUP(OrdersTable[[#This Row],[Order ID]],ReturnsTable[#All],2,FALSE),"No")</f>
        <v>No</v>
      </c>
      <c r="X1770" s="4">
        <f>1/COUNTIF(OrdersTable[Order ID],OrdersTable[[#This Row],[Order ID]])</f>
        <v>0.5</v>
      </c>
      <c r="Y1770" s="4">
        <f>1/COUNTIF(OrdersTable[Customer ID],OrdersTable[[#This Row],[Customer ID]])</f>
        <v>8.3333333333333329E-2</v>
      </c>
    </row>
    <row r="1771" spans="1:25" x14ac:dyDescent="0.3">
      <c r="A1771" s="1">
        <v>1770</v>
      </c>
      <c r="B1771" t="s">
        <v>7025</v>
      </c>
      <c r="C1771" s="7">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4" t="str">
        <f>VLOOKUP(OrdersTable[[#This Row],[Region]],PeopleTable[#All],2,FALSE)</f>
        <v>Kelly Williams</v>
      </c>
      <c r="W1771" s="4" t="str">
        <f>IFERROR(VLOOKUP(OrdersTable[[#This Row],[Order ID]],ReturnsTable[#All],2,FALSE),"No")</f>
        <v>No</v>
      </c>
      <c r="X1771" s="4">
        <f>1/COUNTIF(OrdersTable[Order ID],OrdersTable[[#This Row],[Order ID]])</f>
        <v>0.5</v>
      </c>
      <c r="Y1771" s="4">
        <f>1/COUNTIF(OrdersTable[Customer ID],OrdersTable[[#This Row],[Customer ID]])</f>
        <v>4.7619047619047616E-2</v>
      </c>
    </row>
    <row r="1772" spans="1:25" x14ac:dyDescent="0.3">
      <c r="A1772" s="1">
        <v>1771</v>
      </c>
      <c r="B1772" t="s">
        <v>7025</v>
      </c>
      <c r="C1772" s="7">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4" t="str">
        <f>VLOOKUP(OrdersTable[[#This Row],[Region]],PeopleTable[#All],2,FALSE)</f>
        <v>Kelly Williams</v>
      </c>
      <c r="W1772" s="4" t="str">
        <f>IFERROR(VLOOKUP(OrdersTable[[#This Row],[Order ID]],ReturnsTable[#All],2,FALSE),"No")</f>
        <v>No</v>
      </c>
      <c r="X1772" s="4">
        <f>1/COUNTIF(OrdersTable[Order ID],OrdersTable[[#This Row],[Order ID]])</f>
        <v>0.5</v>
      </c>
      <c r="Y1772" s="4">
        <f>1/COUNTIF(OrdersTable[Customer ID],OrdersTable[[#This Row],[Customer ID]])</f>
        <v>4.7619047619047616E-2</v>
      </c>
    </row>
    <row r="1773" spans="1:25" x14ac:dyDescent="0.3">
      <c r="A1773" s="1">
        <v>1772</v>
      </c>
      <c r="B1773" t="s">
        <v>7026</v>
      </c>
      <c r="C1773" s="7">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4" t="str">
        <f>VLOOKUP(OrdersTable[[#This Row],[Region]],PeopleTable[#All],2,FALSE)</f>
        <v>Kelly Williams</v>
      </c>
      <c r="W1773" s="4" t="str">
        <f>IFERROR(VLOOKUP(OrdersTable[[#This Row],[Order ID]],ReturnsTable[#All],2,FALSE),"No")</f>
        <v>No</v>
      </c>
      <c r="X1773" s="4">
        <f>1/COUNTIF(OrdersTable[Order ID],OrdersTable[[#This Row],[Order ID]])</f>
        <v>0.5</v>
      </c>
      <c r="Y1773" s="4">
        <f>1/COUNTIF(OrdersTable[Customer ID],OrdersTable[[#This Row],[Customer ID]])</f>
        <v>4.1666666666666664E-2</v>
      </c>
    </row>
    <row r="1774" spans="1:25" x14ac:dyDescent="0.3">
      <c r="A1774" s="1">
        <v>1773</v>
      </c>
      <c r="B1774" t="s">
        <v>7026</v>
      </c>
      <c r="C1774" s="7">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4" t="str">
        <f>VLOOKUP(OrdersTable[[#This Row],[Region]],PeopleTable[#All],2,FALSE)</f>
        <v>Kelly Williams</v>
      </c>
      <c r="W1774" s="4" t="str">
        <f>IFERROR(VLOOKUP(OrdersTable[[#This Row],[Order ID]],ReturnsTable[#All],2,FALSE),"No")</f>
        <v>No</v>
      </c>
      <c r="X1774" s="4">
        <f>1/COUNTIF(OrdersTable[Order ID],OrdersTable[[#This Row],[Order ID]])</f>
        <v>0.5</v>
      </c>
      <c r="Y1774" s="4">
        <f>1/COUNTIF(OrdersTable[Customer ID],OrdersTable[[#This Row],[Customer ID]])</f>
        <v>4.1666666666666664E-2</v>
      </c>
    </row>
    <row r="1775" spans="1:25" x14ac:dyDescent="0.3">
      <c r="A1775" s="1">
        <v>1774</v>
      </c>
      <c r="B1775" t="s">
        <v>7027</v>
      </c>
      <c r="C1775" s="7">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4" t="str">
        <f>VLOOKUP(OrdersTable[[#This Row],[Region]],PeopleTable[#All],2,FALSE)</f>
        <v>Chuck Magee</v>
      </c>
      <c r="W1775" s="4" t="str">
        <f>IFERROR(VLOOKUP(OrdersTable[[#This Row],[Order ID]],ReturnsTable[#All],2,FALSE),"No")</f>
        <v>No</v>
      </c>
      <c r="X1775" s="4">
        <f>1/COUNTIF(OrdersTable[Order ID],OrdersTable[[#This Row],[Order ID]])</f>
        <v>0.25</v>
      </c>
      <c r="Y1775" s="4">
        <f>1/COUNTIF(OrdersTable[Customer ID],OrdersTable[[#This Row],[Customer ID]])</f>
        <v>4.7619047619047616E-2</v>
      </c>
    </row>
    <row r="1776" spans="1:25" x14ac:dyDescent="0.3">
      <c r="A1776" s="1">
        <v>1775</v>
      </c>
      <c r="B1776" t="s">
        <v>7027</v>
      </c>
      <c r="C1776" s="7">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4" t="str">
        <f>VLOOKUP(OrdersTable[[#This Row],[Region]],PeopleTable[#All],2,FALSE)</f>
        <v>Chuck Magee</v>
      </c>
      <c r="W1776" s="4" t="str">
        <f>IFERROR(VLOOKUP(OrdersTable[[#This Row],[Order ID]],ReturnsTable[#All],2,FALSE),"No")</f>
        <v>No</v>
      </c>
      <c r="X1776" s="4">
        <f>1/COUNTIF(OrdersTable[Order ID],OrdersTable[[#This Row],[Order ID]])</f>
        <v>0.25</v>
      </c>
      <c r="Y1776" s="4">
        <f>1/COUNTIF(OrdersTable[Customer ID],OrdersTable[[#This Row],[Customer ID]])</f>
        <v>4.7619047619047616E-2</v>
      </c>
    </row>
    <row r="1777" spans="1:25" x14ac:dyDescent="0.3">
      <c r="A1777" s="1">
        <v>1776</v>
      </c>
      <c r="B1777" t="s">
        <v>7027</v>
      </c>
      <c r="C1777" s="7">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4" t="str">
        <f>VLOOKUP(OrdersTable[[#This Row],[Region]],PeopleTable[#All],2,FALSE)</f>
        <v>Chuck Magee</v>
      </c>
      <c r="W1777" s="4" t="str">
        <f>IFERROR(VLOOKUP(OrdersTable[[#This Row],[Order ID]],ReturnsTable[#All],2,FALSE),"No")</f>
        <v>No</v>
      </c>
      <c r="X1777" s="4">
        <f>1/COUNTIF(OrdersTable[Order ID],OrdersTable[[#This Row],[Order ID]])</f>
        <v>0.25</v>
      </c>
      <c r="Y1777" s="4">
        <f>1/COUNTIF(OrdersTable[Customer ID],OrdersTable[[#This Row],[Customer ID]])</f>
        <v>4.7619047619047616E-2</v>
      </c>
    </row>
    <row r="1778" spans="1:25" x14ac:dyDescent="0.3">
      <c r="A1778" s="1">
        <v>1777</v>
      </c>
      <c r="B1778" t="s">
        <v>7027</v>
      </c>
      <c r="C1778" s="7">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4" t="str">
        <f>VLOOKUP(OrdersTable[[#This Row],[Region]],PeopleTable[#All],2,FALSE)</f>
        <v>Chuck Magee</v>
      </c>
      <c r="W1778" s="4" t="str">
        <f>IFERROR(VLOOKUP(OrdersTable[[#This Row],[Order ID]],ReturnsTable[#All],2,FALSE),"No")</f>
        <v>No</v>
      </c>
      <c r="X1778" s="4">
        <f>1/COUNTIF(OrdersTable[Order ID],OrdersTable[[#This Row],[Order ID]])</f>
        <v>0.25</v>
      </c>
      <c r="Y1778" s="4">
        <f>1/COUNTIF(OrdersTable[Customer ID],OrdersTable[[#This Row],[Customer ID]])</f>
        <v>4.7619047619047616E-2</v>
      </c>
    </row>
    <row r="1779" spans="1:25" x14ac:dyDescent="0.3">
      <c r="A1779" s="1">
        <v>1778</v>
      </c>
      <c r="B1779" t="s">
        <v>7028</v>
      </c>
      <c r="C1779" s="7">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4" t="str">
        <f>VLOOKUP(OrdersTable[[#This Row],[Region]],PeopleTable[#All],2,FALSE)</f>
        <v>Anna Andreadi</v>
      </c>
      <c r="W1779" s="4" t="str">
        <f>IFERROR(VLOOKUP(OrdersTable[[#This Row],[Order ID]],ReturnsTable[#All],2,FALSE),"No")</f>
        <v>No</v>
      </c>
      <c r="X1779" s="4">
        <f>1/COUNTIF(OrdersTable[Order ID],OrdersTable[[#This Row],[Order ID]])</f>
        <v>0.5</v>
      </c>
      <c r="Y1779" s="4">
        <f>1/COUNTIF(OrdersTable[Customer ID],OrdersTable[[#This Row],[Customer ID]])</f>
        <v>5.8823529411764705E-2</v>
      </c>
    </row>
    <row r="1780" spans="1:25" x14ac:dyDescent="0.3">
      <c r="A1780" s="1">
        <v>1779</v>
      </c>
      <c r="B1780" t="s">
        <v>7028</v>
      </c>
      <c r="C1780" s="7">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4" t="str">
        <f>VLOOKUP(OrdersTable[[#This Row],[Region]],PeopleTable[#All],2,FALSE)</f>
        <v>Anna Andreadi</v>
      </c>
      <c r="W1780" s="4" t="str">
        <f>IFERROR(VLOOKUP(OrdersTable[[#This Row],[Order ID]],ReturnsTable[#All],2,FALSE),"No")</f>
        <v>No</v>
      </c>
      <c r="X1780" s="4">
        <f>1/COUNTIF(OrdersTable[Order ID],OrdersTable[[#This Row],[Order ID]])</f>
        <v>0.5</v>
      </c>
      <c r="Y1780" s="4">
        <f>1/COUNTIF(OrdersTable[Customer ID],OrdersTable[[#This Row],[Customer ID]])</f>
        <v>5.8823529411764705E-2</v>
      </c>
    </row>
    <row r="1781" spans="1:25" x14ac:dyDescent="0.3">
      <c r="A1781" s="1">
        <v>1780</v>
      </c>
      <c r="B1781" t="s">
        <v>7029</v>
      </c>
      <c r="C1781" s="7">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4" t="str">
        <f>VLOOKUP(OrdersTable[[#This Row],[Region]],PeopleTable[#All],2,FALSE)</f>
        <v>Chuck Magee</v>
      </c>
      <c r="W1781" s="4" t="str">
        <f>IFERROR(VLOOKUP(OrdersTable[[#This Row],[Order ID]],ReturnsTable[#All],2,FALSE),"No")</f>
        <v>No</v>
      </c>
      <c r="X1781" s="4">
        <f>1/COUNTIF(OrdersTable[Order ID],OrdersTable[[#This Row],[Order ID]])</f>
        <v>0.5</v>
      </c>
      <c r="Y1781" s="4">
        <f>1/COUNTIF(OrdersTable[Customer ID],OrdersTable[[#This Row],[Customer ID]])</f>
        <v>0.1</v>
      </c>
    </row>
    <row r="1782" spans="1:25" x14ac:dyDescent="0.3">
      <c r="A1782" s="1">
        <v>1781</v>
      </c>
      <c r="B1782" t="s">
        <v>7029</v>
      </c>
      <c r="C1782" s="7">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4" t="str">
        <f>VLOOKUP(OrdersTable[[#This Row],[Region]],PeopleTable[#All],2,FALSE)</f>
        <v>Chuck Magee</v>
      </c>
      <c r="W1782" s="4" t="str">
        <f>IFERROR(VLOOKUP(OrdersTable[[#This Row],[Order ID]],ReturnsTable[#All],2,FALSE),"No")</f>
        <v>No</v>
      </c>
      <c r="X1782" s="4">
        <f>1/COUNTIF(OrdersTable[Order ID],OrdersTable[[#This Row],[Order ID]])</f>
        <v>0.5</v>
      </c>
      <c r="Y1782" s="4">
        <f>1/COUNTIF(OrdersTable[Customer ID],OrdersTable[[#This Row],[Customer ID]])</f>
        <v>0.1</v>
      </c>
    </row>
    <row r="1783" spans="1:25" x14ac:dyDescent="0.3">
      <c r="A1783" s="1">
        <v>1782</v>
      </c>
      <c r="B1783" t="s">
        <v>7030</v>
      </c>
      <c r="C1783" s="7">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4" t="str">
        <f>VLOOKUP(OrdersTable[[#This Row],[Region]],PeopleTable[#All],2,FALSE)</f>
        <v>Chuck Magee</v>
      </c>
      <c r="W1783" s="4" t="str">
        <f>IFERROR(VLOOKUP(OrdersTable[[#This Row],[Order ID]],ReturnsTable[#All],2,FALSE),"No")</f>
        <v>No</v>
      </c>
      <c r="X1783" s="4">
        <f>1/COUNTIF(OrdersTable[Order ID],OrdersTable[[#This Row],[Order ID]])</f>
        <v>0.5</v>
      </c>
      <c r="Y1783" s="4">
        <f>1/COUNTIF(OrdersTable[Customer ID],OrdersTable[[#This Row],[Customer ID]])</f>
        <v>5.2631578947368418E-2</v>
      </c>
    </row>
    <row r="1784" spans="1:25" x14ac:dyDescent="0.3">
      <c r="A1784" s="1">
        <v>1783</v>
      </c>
      <c r="B1784" t="s">
        <v>7030</v>
      </c>
      <c r="C1784" s="7">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4" t="str">
        <f>VLOOKUP(OrdersTable[[#This Row],[Region]],PeopleTable[#All],2,FALSE)</f>
        <v>Chuck Magee</v>
      </c>
      <c r="W1784" s="4" t="str">
        <f>IFERROR(VLOOKUP(OrdersTable[[#This Row],[Order ID]],ReturnsTable[#All],2,FALSE),"No")</f>
        <v>No</v>
      </c>
      <c r="X1784" s="4">
        <f>1/COUNTIF(OrdersTable[Order ID],OrdersTable[[#This Row],[Order ID]])</f>
        <v>0.5</v>
      </c>
      <c r="Y1784" s="4">
        <f>1/COUNTIF(OrdersTable[Customer ID],OrdersTable[[#This Row],[Customer ID]])</f>
        <v>5.2631578947368418E-2</v>
      </c>
    </row>
    <row r="1785" spans="1:25" x14ac:dyDescent="0.3">
      <c r="A1785" s="1">
        <v>1784</v>
      </c>
      <c r="B1785" t="s">
        <v>7031</v>
      </c>
      <c r="C1785" s="7">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4" t="str">
        <f>VLOOKUP(OrdersTable[[#This Row],[Region]],PeopleTable[#All],2,FALSE)</f>
        <v>Kelly Williams</v>
      </c>
      <c r="W1785" s="4" t="str">
        <f>IFERROR(VLOOKUP(OrdersTable[[#This Row],[Order ID]],ReturnsTable[#All],2,FALSE),"No")</f>
        <v>No</v>
      </c>
      <c r="X1785" s="4">
        <f>1/COUNTIF(OrdersTable[Order ID],OrdersTable[[#This Row],[Order ID]])</f>
        <v>0.25</v>
      </c>
      <c r="Y1785" s="4">
        <f>1/COUNTIF(OrdersTable[Customer ID],OrdersTable[[#This Row],[Customer ID]])</f>
        <v>0.05</v>
      </c>
    </row>
    <row r="1786" spans="1:25" x14ac:dyDescent="0.3">
      <c r="A1786" s="1">
        <v>1785</v>
      </c>
      <c r="B1786" t="s">
        <v>7031</v>
      </c>
      <c r="C1786" s="7">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4" t="str">
        <f>VLOOKUP(OrdersTable[[#This Row],[Region]],PeopleTable[#All],2,FALSE)</f>
        <v>Kelly Williams</v>
      </c>
      <c r="W1786" s="4" t="str">
        <f>IFERROR(VLOOKUP(OrdersTable[[#This Row],[Order ID]],ReturnsTable[#All],2,FALSE),"No")</f>
        <v>No</v>
      </c>
      <c r="X1786" s="4">
        <f>1/COUNTIF(OrdersTable[Order ID],OrdersTable[[#This Row],[Order ID]])</f>
        <v>0.25</v>
      </c>
      <c r="Y1786" s="4">
        <f>1/COUNTIF(OrdersTable[Customer ID],OrdersTable[[#This Row],[Customer ID]])</f>
        <v>0.05</v>
      </c>
    </row>
    <row r="1787" spans="1:25" x14ac:dyDescent="0.3">
      <c r="A1787" s="1">
        <v>1786</v>
      </c>
      <c r="B1787" t="s">
        <v>7031</v>
      </c>
      <c r="C1787" s="7">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4" t="str">
        <f>VLOOKUP(OrdersTable[[#This Row],[Region]],PeopleTable[#All],2,FALSE)</f>
        <v>Kelly Williams</v>
      </c>
      <c r="W1787" s="4" t="str">
        <f>IFERROR(VLOOKUP(OrdersTable[[#This Row],[Order ID]],ReturnsTable[#All],2,FALSE),"No")</f>
        <v>No</v>
      </c>
      <c r="X1787" s="4">
        <f>1/COUNTIF(OrdersTable[Order ID],OrdersTable[[#This Row],[Order ID]])</f>
        <v>0.25</v>
      </c>
      <c r="Y1787" s="4">
        <f>1/COUNTIF(OrdersTable[Customer ID],OrdersTable[[#This Row],[Customer ID]])</f>
        <v>0.05</v>
      </c>
    </row>
    <row r="1788" spans="1:25" x14ac:dyDescent="0.3">
      <c r="A1788" s="1">
        <v>1787</v>
      </c>
      <c r="B1788" t="s">
        <v>7031</v>
      </c>
      <c r="C1788" s="7">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4" t="str">
        <f>VLOOKUP(OrdersTable[[#This Row],[Region]],PeopleTable[#All],2,FALSE)</f>
        <v>Kelly Williams</v>
      </c>
      <c r="W1788" s="4" t="str">
        <f>IFERROR(VLOOKUP(OrdersTable[[#This Row],[Order ID]],ReturnsTable[#All],2,FALSE),"No")</f>
        <v>No</v>
      </c>
      <c r="X1788" s="4">
        <f>1/COUNTIF(OrdersTable[Order ID],OrdersTable[[#This Row],[Order ID]])</f>
        <v>0.25</v>
      </c>
      <c r="Y1788" s="4">
        <f>1/COUNTIF(OrdersTable[Customer ID],OrdersTable[[#This Row],[Customer ID]])</f>
        <v>0.05</v>
      </c>
    </row>
    <row r="1789" spans="1:25" x14ac:dyDescent="0.3">
      <c r="A1789" s="1">
        <v>1788</v>
      </c>
      <c r="B1789" t="s">
        <v>7032</v>
      </c>
      <c r="C1789" s="7">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4" t="str">
        <f>VLOOKUP(OrdersTable[[#This Row],[Region]],PeopleTable[#All],2,FALSE)</f>
        <v>Kelly Williams</v>
      </c>
      <c r="W1789" s="4" t="str">
        <f>IFERROR(VLOOKUP(OrdersTable[[#This Row],[Order ID]],ReturnsTable[#All],2,FALSE),"No")</f>
        <v>No</v>
      </c>
      <c r="X1789" s="4">
        <f>1/COUNTIF(OrdersTable[Order ID],OrdersTable[[#This Row],[Order ID]])</f>
        <v>0.33333333333333331</v>
      </c>
      <c r="Y1789" s="4">
        <f>1/COUNTIF(OrdersTable[Customer ID],OrdersTable[[#This Row],[Customer ID]])</f>
        <v>6.6666666666666666E-2</v>
      </c>
    </row>
    <row r="1790" spans="1:25" x14ac:dyDescent="0.3">
      <c r="A1790" s="1">
        <v>1789</v>
      </c>
      <c r="B1790" t="s">
        <v>7032</v>
      </c>
      <c r="C1790" s="7">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4" t="str">
        <f>VLOOKUP(OrdersTable[[#This Row],[Region]],PeopleTable[#All],2,FALSE)</f>
        <v>Kelly Williams</v>
      </c>
      <c r="W1790" s="4" t="str">
        <f>IFERROR(VLOOKUP(OrdersTable[[#This Row],[Order ID]],ReturnsTable[#All],2,FALSE),"No")</f>
        <v>No</v>
      </c>
      <c r="X1790" s="4">
        <f>1/COUNTIF(OrdersTable[Order ID],OrdersTable[[#This Row],[Order ID]])</f>
        <v>0.33333333333333331</v>
      </c>
      <c r="Y1790" s="4">
        <f>1/COUNTIF(OrdersTable[Customer ID],OrdersTable[[#This Row],[Customer ID]])</f>
        <v>6.6666666666666666E-2</v>
      </c>
    </row>
    <row r="1791" spans="1:25" x14ac:dyDescent="0.3">
      <c r="A1791" s="1">
        <v>1790</v>
      </c>
      <c r="B1791" t="s">
        <v>7032</v>
      </c>
      <c r="C1791" s="7">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4" t="str">
        <f>VLOOKUP(OrdersTable[[#This Row],[Region]],PeopleTable[#All],2,FALSE)</f>
        <v>Kelly Williams</v>
      </c>
      <c r="W1791" s="4" t="str">
        <f>IFERROR(VLOOKUP(OrdersTable[[#This Row],[Order ID]],ReturnsTable[#All],2,FALSE),"No")</f>
        <v>No</v>
      </c>
      <c r="X1791" s="4">
        <f>1/COUNTIF(OrdersTable[Order ID],OrdersTable[[#This Row],[Order ID]])</f>
        <v>0.33333333333333331</v>
      </c>
      <c r="Y1791" s="4">
        <f>1/COUNTIF(OrdersTable[Customer ID],OrdersTable[[#This Row],[Customer ID]])</f>
        <v>6.6666666666666666E-2</v>
      </c>
    </row>
    <row r="1792" spans="1:25" x14ac:dyDescent="0.3">
      <c r="A1792" s="1">
        <v>1791</v>
      </c>
      <c r="B1792" t="s">
        <v>7033</v>
      </c>
      <c r="C1792" s="7">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4" t="str">
        <f>VLOOKUP(OrdersTable[[#This Row],[Region]],PeopleTable[#All],2,FALSE)</f>
        <v>Chuck Magee</v>
      </c>
      <c r="W1792" s="4" t="str">
        <f>IFERROR(VLOOKUP(OrdersTable[[#This Row],[Order ID]],ReturnsTable[#All],2,FALSE),"No")</f>
        <v>No</v>
      </c>
      <c r="X1792" s="4">
        <f>1/COUNTIF(OrdersTable[Order ID],OrdersTable[[#This Row],[Order ID]])</f>
        <v>1</v>
      </c>
      <c r="Y1792" s="4">
        <f>1/COUNTIF(OrdersTable[Customer ID],OrdersTable[[#This Row],[Customer ID]])</f>
        <v>4.5454545454545456E-2</v>
      </c>
    </row>
    <row r="1793" spans="1:25" x14ac:dyDescent="0.3">
      <c r="A1793" s="1">
        <v>1792</v>
      </c>
      <c r="B1793" t="s">
        <v>7034</v>
      </c>
      <c r="C1793" s="7">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4" t="str">
        <f>VLOOKUP(OrdersTable[[#This Row],[Region]],PeopleTable[#All],2,FALSE)</f>
        <v>Kelly Williams</v>
      </c>
      <c r="W1793" s="4" t="str">
        <f>IFERROR(VLOOKUP(OrdersTable[[#This Row],[Order ID]],ReturnsTable[#All],2,FALSE),"No")</f>
        <v>No</v>
      </c>
      <c r="X1793" s="4">
        <f>1/COUNTIF(OrdersTable[Order ID],OrdersTable[[#This Row],[Order ID]])</f>
        <v>0.5</v>
      </c>
      <c r="Y1793" s="4">
        <f>1/COUNTIF(OrdersTable[Customer ID],OrdersTable[[#This Row],[Customer ID]])</f>
        <v>0.04</v>
      </c>
    </row>
    <row r="1794" spans="1:25" x14ac:dyDescent="0.3">
      <c r="A1794" s="1">
        <v>1793</v>
      </c>
      <c r="B1794" t="s">
        <v>7034</v>
      </c>
      <c r="C1794" s="7">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4" t="str">
        <f>VLOOKUP(OrdersTable[[#This Row],[Region]],PeopleTable[#All],2,FALSE)</f>
        <v>Kelly Williams</v>
      </c>
      <c r="W1794" s="4" t="str">
        <f>IFERROR(VLOOKUP(OrdersTable[[#This Row],[Order ID]],ReturnsTable[#All],2,FALSE),"No")</f>
        <v>No</v>
      </c>
      <c r="X1794" s="4">
        <f>1/COUNTIF(OrdersTable[Order ID],OrdersTable[[#This Row],[Order ID]])</f>
        <v>0.5</v>
      </c>
      <c r="Y1794" s="4">
        <f>1/COUNTIF(OrdersTable[Customer ID],OrdersTable[[#This Row],[Customer ID]])</f>
        <v>0.04</v>
      </c>
    </row>
    <row r="1795" spans="1:25" x14ac:dyDescent="0.3">
      <c r="A1795" s="1">
        <v>1794</v>
      </c>
      <c r="B1795" t="s">
        <v>7035</v>
      </c>
      <c r="C1795" s="7">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4" t="str">
        <f>VLOOKUP(OrdersTable[[#This Row],[Region]],PeopleTable[#All],2,FALSE)</f>
        <v>Kelly Williams</v>
      </c>
      <c r="W1795" s="4" t="str">
        <f>IFERROR(VLOOKUP(OrdersTable[[#This Row],[Order ID]],ReturnsTable[#All],2,FALSE),"No")</f>
        <v>No</v>
      </c>
      <c r="X1795" s="4">
        <f>1/COUNTIF(OrdersTable[Order ID],OrdersTable[[#This Row],[Order ID]])</f>
        <v>1</v>
      </c>
      <c r="Y1795" s="4">
        <f>1/COUNTIF(OrdersTable[Customer ID],OrdersTable[[#This Row],[Customer ID]])</f>
        <v>9.0909090909090912E-2</v>
      </c>
    </row>
    <row r="1796" spans="1:25" x14ac:dyDescent="0.3">
      <c r="A1796" s="1">
        <v>1795</v>
      </c>
      <c r="B1796" t="s">
        <v>7036</v>
      </c>
      <c r="C1796" s="7">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4" t="str">
        <f>VLOOKUP(OrdersTable[[#This Row],[Region]],PeopleTable[#All],2,FALSE)</f>
        <v>Kelly Williams</v>
      </c>
      <c r="W1796" s="4" t="str">
        <f>IFERROR(VLOOKUP(OrdersTable[[#This Row],[Order ID]],ReturnsTable[#All],2,FALSE),"No")</f>
        <v>No</v>
      </c>
      <c r="X1796" s="4">
        <f>1/COUNTIF(OrdersTable[Order ID],OrdersTable[[#This Row],[Order ID]])</f>
        <v>1</v>
      </c>
      <c r="Y1796" s="4">
        <f>1/COUNTIF(OrdersTable[Customer ID],OrdersTable[[#This Row],[Customer ID]])</f>
        <v>7.6923076923076927E-2</v>
      </c>
    </row>
    <row r="1797" spans="1:25" x14ac:dyDescent="0.3">
      <c r="A1797" s="1">
        <v>1796</v>
      </c>
      <c r="B1797" t="s">
        <v>7037</v>
      </c>
      <c r="C1797" s="7">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4" t="str">
        <f>VLOOKUP(OrdersTable[[#This Row],[Region]],PeopleTable[#All],2,FALSE)</f>
        <v>Chuck Magee</v>
      </c>
      <c r="W1797" s="4" t="str">
        <f>IFERROR(VLOOKUP(OrdersTable[[#This Row],[Order ID]],ReturnsTable[#All],2,FALSE),"No")</f>
        <v>No</v>
      </c>
      <c r="X1797" s="4">
        <f>1/COUNTIF(OrdersTable[Order ID],OrdersTable[[#This Row],[Order ID]])</f>
        <v>0.33333333333333331</v>
      </c>
      <c r="Y1797" s="4">
        <f>1/COUNTIF(OrdersTable[Customer ID],OrdersTable[[#This Row],[Customer ID]])</f>
        <v>0.16666666666666666</v>
      </c>
    </row>
    <row r="1798" spans="1:25" x14ac:dyDescent="0.3">
      <c r="A1798" s="1">
        <v>1797</v>
      </c>
      <c r="B1798" t="s">
        <v>7037</v>
      </c>
      <c r="C1798" s="7">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4" t="str">
        <f>VLOOKUP(OrdersTable[[#This Row],[Region]],PeopleTable[#All],2,FALSE)</f>
        <v>Chuck Magee</v>
      </c>
      <c r="W1798" s="4" t="str">
        <f>IFERROR(VLOOKUP(OrdersTable[[#This Row],[Order ID]],ReturnsTable[#All],2,FALSE),"No")</f>
        <v>No</v>
      </c>
      <c r="X1798" s="4">
        <f>1/COUNTIF(OrdersTable[Order ID],OrdersTable[[#This Row],[Order ID]])</f>
        <v>0.33333333333333331</v>
      </c>
      <c r="Y1798" s="4">
        <f>1/COUNTIF(OrdersTable[Customer ID],OrdersTable[[#This Row],[Customer ID]])</f>
        <v>0.16666666666666666</v>
      </c>
    </row>
    <row r="1799" spans="1:25" x14ac:dyDescent="0.3">
      <c r="A1799" s="1">
        <v>1798</v>
      </c>
      <c r="B1799" t="s">
        <v>7037</v>
      </c>
      <c r="C1799" s="7">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4" t="str">
        <f>VLOOKUP(OrdersTable[[#This Row],[Region]],PeopleTable[#All],2,FALSE)</f>
        <v>Chuck Magee</v>
      </c>
      <c r="W1799" s="4" t="str">
        <f>IFERROR(VLOOKUP(OrdersTable[[#This Row],[Order ID]],ReturnsTable[#All],2,FALSE),"No")</f>
        <v>No</v>
      </c>
      <c r="X1799" s="4">
        <f>1/COUNTIF(OrdersTable[Order ID],OrdersTable[[#This Row],[Order ID]])</f>
        <v>0.33333333333333331</v>
      </c>
      <c r="Y1799" s="4">
        <f>1/COUNTIF(OrdersTable[Customer ID],OrdersTable[[#This Row],[Customer ID]])</f>
        <v>0.16666666666666666</v>
      </c>
    </row>
    <row r="1800" spans="1:25" x14ac:dyDescent="0.3">
      <c r="A1800" s="1">
        <v>1799</v>
      </c>
      <c r="B1800" t="s">
        <v>7038</v>
      </c>
      <c r="C1800" s="7">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4" t="str">
        <f>VLOOKUP(OrdersTable[[#This Row],[Region]],PeopleTable[#All],2,FALSE)</f>
        <v>Anna Andreadi</v>
      </c>
      <c r="W1800" s="4" t="str">
        <f>IFERROR(VLOOKUP(OrdersTable[[#This Row],[Order ID]],ReturnsTable[#All],2,FALSE),"No")</f>
        <v>No</v>
      </c>
      <c r="X1800" s="4">
        <f>1/COUNTIF(OrdersTable[Order ID],OrdersTable[[#This Row],[Order ID]])</f>
        <v>1</v>
      </c>
      <c r="Y1800" s="4">
        <f>1/COUNTIF(OrdersTable[Customer ID],OrdersTable[[#This Row],[Customer ID]])</f>
        <v>0.1111111111111111</v>
      </c>
    </row>
    <row r="1801" spans="1:25" x14ac:dyDescent="0.3">
      <c r="A1801" s="1">
        <v>1800</v>
      </c>
      <c r="B1801" t="s">
        <v>7039</v>
      </c>
      <c r="C1801" s="7">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4" t="str">
        <f>VLOOKUP(OrdersTable[[#This Row],[Region]],PeopleTable[#All],2,FALSE)</f>
        <v>Kelly Williams</v>
      </c>
      <c r="W1801" s="4" t="str">
        <f>IFERROR(VLOOKUP(OrdersTable[[#This Row],[Order ID]],ReturnsTable[#All],2,FALSE),"No")</f>
        <v>No</v>
      </c>
      <c r="X1801" s="4">
        <f>1/COUNTIF(OrdersTable[Order ID],OrdersTable[[#This Row],[Order ID]])</f>
        <v>0.5</v>
      </c>
      <c r="Y1801" s="4">
        <f>1/COUNTIF(OrdersTable[Customer ID],OrdersTable[[#This Row],[Customer ID]])</f>
        <v>6.25E-2</v>
      </c>
    </row>
    <row r="1802" spans="1:25" x14ac:dyDescent="0.3">
      <c r="A1802" s="1">
        <v>1801</v>
      </c>
      <c r="B1802" t="s">
        <v>7039</v>
      </c>
      <c r="C1802" s="7">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4" t="str">
        <f>VLOOKUP(OrdersTable[[#This Row],[Region]],PeopleTable[#All],2,FALSE)</f>
        <v>Kelly Williams</v>
      </c>
      <c r="W1802" s="4" t="str">
        <f>IFERROR(VLOOKUP(OrdersTable[[#This Row],[Order ID]],ReturnsTable[#All],2,FALSE),"No")</f>
        <v>No</v>
      </c>
      <c r="X1802" s="4">
        <f>1/COUNTIF(OrdersTable[Order ID],OrdersTable[[#This Row],[Order ID]])</f>
        <v>0.5</v>
      </c>
      <c r="Y1802" s="4">
        <f>1/COUNTIF(OrdersTable[Customer ID],OrdersTable[[#This Row],[Customer ID]])</f>
        <v>6.25E-2</v>
      </c>
    </row>
    <row r="1803" spans="1:25" x14ac:dyDescent="0.3">
      <c r="A1803" s="1">
        <v>1802</v>
      </c>
      <c r="B1803" t="s">
        <v>7040</v>
      </c>
      <c r="C1803" s="7">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4" t="str">
        <f>VLOOKUP(OrdersTable[[#This Row],[Region]],PeopleTable[#All],2,FALSE)</f>
        <v>Anna Andreadi</v>
      </c>
      <c r="W1803" s="4" t="str">
        <f>IFERROR(VLOOKUP(OrdersTable[[#This Row],[Order ID]],ReturnsTable[#All],2,FALSE),"No")</f>
        <v>No</v>
      </c>
      <c r="X1803" s="4">
        <f>1/COUNTIF(OrdersTable[Order ID],OrdersTable[[#This Row],[Order ID]])</f>
        <v>1</v>
      </c>
      <c r="Y1803" s="4">
        <f>1/COUNTIF(OrdersTable[Customer ID],OrdersTable[[#This Row],[Customer ID]])</f>
        <v>0.33333333333333331</v>
      </c>
    </row>
    <row r="1804" spans="1:25" x14ac:dyDescent="0.3">
      <c r="A1804" s="1">
        <v>1803</v>
      </c>
      <c r="B1804" t="s">
        <v>7041</v>
      </c>
      <c r="C1804" s="7">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4" t="str">
        <f>VLOOKUP(OrdersTable[[#This Row],[Region]],PeopleTable[#All],2,FALSE)</f>
        <v>Chuck Magee</v>
      </c>
      <c r="W1804" s="4" t="str">
        <f>IFERROR(VLOOKUP(OrdersTable[[#This Row],[Order ID]],ReturnsTable[#All],2,FALSE),"No")</f>
        <v>No</v>
      </c>
      <c r="X1804" s="4">
        <f>1/COUNTIF(OrdersTable[Order ID],OrdersTable[[#This Row],[Order ID]])</f>
        <v>0.33333333333333331</v>
      </c>
      <c r="Y1804" s="4">
        <f>1/COUNTIF(OrdersTable[Customer ID],OrdersTable[[#This Row],[Customer ID]])</f>
        <v>4.1666666666666664E-2</v>
      </c>
    </row>
    <row r="1805" spans="1:25" x14ac:dyDescent="0.3">
      <c r="A1805" s="1">
        <v>1804</v>
      </c>
      <c r="B1805" t="s">
        <v>7041</v>
      </c>
      <c r="C1805" s="7">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4" t="str">
        <f>VLOOKUP(OrdersTable[[#This Row],[Region]],PeopleTable[#All],2,FALSE)</f>
        <v>Chuck Magee</v>
      </c>
      <c r="W1805" s="4" t="str">
        <f>IFERROR(VLOOKUP(OrdersTable[[#This Row],[Order ID]],ReturnsTable[#All],2,FALSE),"No")</f>
        <v>No</v>
      </c>
      <c r="X1805" s="4">
        <f>1/COUNTIF(OrdersTable[Order ID],OrdersTable[[#This Row],[Order ID]])</f>
        <v>0.33333333333333331</v>
      </c>
      <c r="Y1805" s="4">
        <f>1/COUNTIF(OrdersTable[Customer ID],OrdersTable[[#This Row],[Customer ID]])</f>
        <v>4.1666666666666664E-2</v>
      </c>
    </row>
    <row r="1806" spans="1:25" x14ac:dyDescent="0.3">
      <c r="A1806" s="1">
        <v>1805</v>
      </c>
      <c r="B1806" t="s">
        <v>7041</v>
      </c>
      <c r="C1806" s="7">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4" t="str">
        <f>VLOOKUP(OrdersTable[[#This Row],[Region]],PeopleTable[#All],2,FALSE)</f>
        <v>Chuck Magee</v>
      </c>
      <c r="W1806" s="4" t="str">
        <f>IFERROR(VLOOKUP(OrdersTable[[#This Row],[Order ID]],ReturnsTable[#All],2,FALSE),"No")</f>
        <v>No</v>
      </c>
      <c r="X1806" s="4">
        <f>1/COUNTIF(OrdersTable[Order ID],OrdersTable[[#This Row],[Order ID]])</f>
        <v>0.33333333333333331</v>
      </c>
      <c r="Y1806" s="4">
        <f>1/COUNTIF(OrdersTable[Customer ID],OrdersTable[[#This Row],[Customer ID]])</f>
        <v>4.1666666666666664E-2</v>
      </c>
    </row>
    <row r="1807" spans="1:25" x14ac:dyDescent="0.3">
      <c r="A1807" s="1">
        <v>1806</v>
      </c>
      <c r="B1807" t="s">
        <v>7042</v>
      </c>
      <c r="C1807" s="7">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4" t="str">
        <f>VLOOKUP(OrdersTable[[#This Row],[Region]],PeopleTable[#All],2,FALSE)</f>
        <v>Anna Andreadi</v>
      </c>
      <c r="W1807" s="4" t="str">
        <f>IFERROR(VLOOKUP(OrdersTable[[#This Row],[Order ID]],ReturnsTable[#All],2,FALSE),"No")</f>
        <v>No</v>
      </c>
      <c r="X1807" s="4">
        <f>1/COUNTIF(OrdersTable[Order ID],OrdersTable[[#This Row],[Order ID]])</f>
        <v>0.33333333333333331</v>
      </c>
      <c r="Y1807" s="4">
        <f>1/COUNTIF(OrdersTable[Customer ID],OrdersTable[[#This Row],[Customer ID]])</f>
        <v>7.1428571428571425E-2</v>
      </c>
    </row>
    <row r="1808" spans="1:25" x14ac:dyDescent="0.3">
      <c r="A1808" s="1">
        <v>1807</v>
      </c>
      <c r="B1808" t="s">
        <v>7042</v>
      </c>
      <c r="C1808" s="7">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4" t="str">
        <f>VLOOKUP(OrdersTable[[#This Row],[Region]],PeopleTable[#All],2,FALSE)</f>
        <v>Anna Andreadi</v>
      </c>
      <c r="W1808" s="4" t="str">
        <f>IFERROR(VLOOKUP(OrdersTable[[#This Row],[Order ID]],ReturnsTable[#All],2,FALSE),"No")</f>
        <v>No</v>
      </c>
      <c r="X1808" s="4">
        <f>1/COUNTIF(OrdersTable[Order ID],OrdersTable[[#This Row],[Order ID]])</f>
        <v>0.33333333333333331</v>
      </c>
      <c r="Y1808" s="4">
        <f>1/COUNTIF(OrdersTable[Customer ID],OrdersTable[[#This Row],[Customer ID]])</f>
        <v>7.1428571428571425E-2</v>
      </c>
    </row>
    <row r="1809" spans="1:25" x14ac:dyDescent="0.3">
      <c r="A1809" s="1">
        <v>1808</v>
      </c>
      <c r="B1809" t="s">
        <v>7042</v>
      </c>
      <c r="C1809" s="7">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4" t="str">
        <f>VLOOKUP(OrdersTable[[#This Row],[Region]],PeopleTable[#All],2,FALSE)</f>
        <v>Anna Andreadi</v>
      </c>
      <c r="W1809" s="4" t="str">
        <f>IFERROR(VLOOKUP(OrdersTable[[#This Row],[Order ID]],ReturnsTable[#All],2,FALSE),"No")</f>
        <v>No</v>
      </c>
      <c r="X1809" s="4">
        <f>1/COUNTIF(OrdersTable[Order ID],OrdersTable[[#This Row],[Order ID]])</f>
        <v>0.33333333333333331</v>
      </c>
      <c r="Y1809" s="4">
        <f>1/COUNTIF(OrdersTable[Customer ID],OrdersTable[[#This Row],[Customer ID]])</f>
        <v>7.1428571428571425E-2</v>
      </c>
    </row>
    <row r="1810" spans="1:25" x14ac:dyDescent="0.3">
      <c r="A1810" s="1">
        <v>1809</v>
      </c>
      <c r="B1810" t="s">
        <v>7043</v>
      </c>
      <c r="C1810" s="7">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4" t="str">
        <f>VLOOKUP(OrdersTable[[#This Row],[Region]],PeopleTable[#All],2,FALSE)</f>
        <v>Kelly Williams</v>
      </c>
      <c r="W1810" s="4" t="str">
        <f>IFERROR(VLOOKUP(OrdersTable[[#This Row],[Order ID]],ReturnsTable[#All],2,FALSE),"No")</f>
        <v>No</v>
      </c>
      <c r="X1810" s="4">
        <f>1/COUNTIF(OrdersTable[Order ID],OrdersTable[[#This Row],[Order ID]])</f>
        <v>1</v>
      </c>
      <c r="Y1810" s="4">
        <f>1/COUNTIF(OrdersTable[Customer ID],OrdersTable[[#This Row],[Customer ID]])</f>
        <v>0.5</v>
      </c>
    </row>
    <row r="1811" spans="1:25" x14ac:dyDescent="0.3">
      <c r="A1811" s="1">
        <v>1810</v>
      </c>
      <c r="B1811" t="s">
        <v>7044</v>
      </c>
      <c r="C1811" s="7">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4" t="str">
        <f>VLOOKUP(OrdersTable[[#This Row],[Region]],PeopleTable[#All],2,FALSE)</f>
        <v>Kelly Williams</v>
      </c>
      <c r="W1811" s="4" t="str">
        <f>IFERROR(VLOOKUP(OrdersTable[[#This Row],[Order ID]],ReturnsTable[#All],2,FALSE),"No")</f>
        <v>No</v>
      </c>
      <c r="X1811" s="4">
        <f>1/COUNTIF(OrdersTable[Order ID],OrdersTable[[#This Row],[Order ID]])</f>
        <v>0.5</v>
      </c>
      <c r="Y1811" s="4">
        <f>1/COUNTIF(OrdersTable[Customer ID],OrdersTable[[#This Row],[Customer ID]])</f>
        <v>6.6666666666666666E-2</v>
      </c>
    </row>
    <row r="1812" spans="1:25" x14ac:dyDescent="0.3">
      <c r="A1812" s="1">
        <v>1811</v>
      </c>
      <c r="B1812" t="s">
        <v>7044</v>
      </c>
      <c r="C1812" s="7">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4" t="str">
        <f>VLOOKUP(OrdersTable[[#This Row],[Region]],PeopleTable[#All],2,FALSE)</f>
        <v>Kelly Williams</v>
      </c>
      <c r="W1812" s="4" t="str">
        <f>IFERROR(VLOOKUP(OrdersTable[[#This Row],[Order ID]],ReturnsTable[#All],2,FALSE),"No")</f>
        <v>No</v>
      </c>
      <c r="X1812" s="4">
        <f>1/COUNTIF(OrdersTable[Order ID],OrdersTable[[#This Row],[Order ID]])</f>
        <v>0.5</v>
      </c>
      <c r="Y1812" s="4">
        <f>1/COUNTIF(OrdersTable[Customer ID],OrdersTable[[#This Row],[Customer ID]])</f>
        <v>6.6666666666666666E-2</v>
      </c>
    </row>
    <row r="1813" spans="1:25" x14ac:dyDescent="0.3">
      <c r="A1813" s="1">
        <v>1812</v>
      </c>
      <c r="B1813" t="s">
        <v>7045</v>
      </c>
      <c r="C1813" s="7">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4" t="str">
        <f>VLOOKUP(OrdersTable[[#This Row],[Region]],PeopleTable[#All],2,FALSE)</f>
        <v>Cassandra Brandow</v>
      </c>
      <c r="W1813" s="4" t="str">
        <f>IFERROR(VLOOKUP(OrdersTable[[#This Row],[Order ID]],ReturnsTable[#All],2,FALSE),"No")</f>
        <v>No</v>
      </c>
      <c r="X1813" s="4">
        <f>1/COUNTIF(OrdersTable[Order ID],OrdersTable[[#This Row],[Order ID]])</f>
        <v>1</v>
      </c>
      <c r="Y1813" s="4">
        <f>1/COUNTIF(OrdersTable[Customer ID],OrdersTable[[#This Row],[Customer ID]])</f>
        <v>6.6666666666666666E-2</v>
      </c>
    </row>
    <row r="1814" spans="1:25" x14ac:dyDescent="0.3">
      <c r="A1814" s="1">
        <v>1813</v>
      </c>
      <c r="B1814" t="s">
        <v>7046</v>
      </c>
      <c r="C1814" s="7">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4" t="str">
        <f>VLOOKUP(OrdersTable[[#This Row],[Region]],PeopleTable[#All],2,FALSE)</f>
        <v>Chuck Magee</v>
      </c>
      <c r="W1814" s="4" t="str">
        <f>IFERROR(VLOOKUP(OrdersTable[[#This Row],[Order ID]],ReturnsTable[#All],2,FALSE),"No")</f>
        <v>No</v>
      </c>
      <c r="X1814" s="4">
        <f>1/COUNTIF(OrdersTable[Order ID],OrdersTable[[#This Row],[Order ID]])</f>
        <v>0.5</v>
      </c>
      <c r="Y1814" s="4">
        <f>1/COUNTIF(OrdersTable[Customer ID],OrdersTable[[#This Row],[Customer ID]])</f>
        <v>0.05</v>
      </c>
    </row>
    <row r="1815" spans="1:25" x14ac:dyDescent="0.3">
      <c r="A1815" s="1">
        <v>1814</v>
      </c>
      <c r="B1815" t="s">
        <v>7046</v>
      </c>
      <c r="C1815" s="7">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4" t="str">
        <f>VLOOKUP(OrdersTable[[#This Row],[Region]],PeopleTable[#All],2,FALSE)</f>
        <v>Chuck Magee</v>
      </c>
      <c r="W1815" s="4" t="str">
        <f>IFERROR(VLOOKUP(OrdersTable[[#This Row],[Order ID]],ReturnsTable[#All],2,FALSE),"No")</f>
        <v>No</v>
      </c>
      <c r="X1815" s="4">
        <f>1/COUNTIF(OrdersTable[Order ID],OrdersTable[[#This Row],[Order ID]])</f>
        <v>0.5</v>
      </c>
      <c r="Y1815" s="4">
        <f>1/COUNTIF(OrdersTable[Customer ID],OrdersTable[[#This Row],[Customer ID]])</f>
        <v>0.05</v>
      </c>
    </row>
    <row r="1816" spans="1:25" x14ac:dyDescent="0.3">
      <c r="A1816" s="1">
        <v>1815</v>
      </c>
      <c r="B1816" t="s">
        <v>7047</v>
      </c>
      <c r="C1816" s="7">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4" t="str">
        <f>VLOOKUP(OrdersTable[[#This Row],[Region]],PeopleTable[#All],2,FALSE)</f>
        <v>Anna Andreadi</v>
      </c>
      <c r="W1816" s="4" t="str">
        <f>IFERROR(VLOOKUP(OrdersTable[[#This Row],[Order ID]],ReturnsTable[#All],2,FALSE),"No")</f>
        <v>No</v>
      </c>
      <c r="X1816" s="4">
        <f>1/COUNTIF(OrdersTable[Order ID],OrdersTable[[#This Row],[Order ID]])</f>
        <v>1</v>
      </c>
      <c r="Y1816" s="4">
        <f>1/COUNTIF(OrdersTable[Customer ID],OrdersTable[[#This Row],[Customer ID]])</f>
        <v>4.1666666666666664E-2</v>
      </c>
    </row>
    <row r="1817" spans="1:25" x14ac:dyDescent="0.3">
      <c r="A1817" s="1">
        <v>1816</v>
      </c>
      <c r="B1817" t="s">
        <v>7048</v>
      </c>
      <c r="C1817" s="7">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4" t="str">
        <f>VLOOKUP(OrdersTable[[#This Row],[Region]],PeopleTable[#All],2,FALSE)</f>
        <v>Anna Andreadi</v>
      </c>
      <c r="W1817" s="4" t="str">
        <f>IFERROR(VLOOKUP(OrdersTable[[#This Row],[Order ID]],ReturnsTable[#All],2,FALSE),"No")</f>
        <v>No</v>
      </c>
      <c r="X1817" s="4">
        <f>1/COUNTIF(OrdersTable[Order ID],OrdersTable[[#This Row],[Order ID]])</f>
        <v>0.5</v>
      </c>
      <c r="Y1817" s="4">
        <f>1/COUNTIF(OrdersTable[Customer ID],OrdersTable[[#This Row],[Customer ID]])</f>
        <v>8.3333333333333329E-2</v>
      </c>
    </row>
    <row r="1818" spans="1:25" x14ac:dyDescent="0.3">
      <c r="A1818" s="1">
        <v>1817</v>
      </c>
      <c r="B1818" t="s">
        <v>7048</v>
      </c>
      <c r="C1818" s="7">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4" t="str">
        <f>VLOOKUP(OrdersTable[[#This Row],[Region]],PeopleTable[#All],2,FALSE)</f>
        <v>Anna Andreadi</v>
      </c>
      <c r="W1818" s="4" t="str">
        <f>IFERROR(VLOOKUP(OrdersTable[[#This Row],[Order ID]],ReturnsTable[#All],2,FALSE),"No")</f>
        <v>No</v>
      </c>
      <c r="X1818" s="4">
        <f>1/COUNTIF(OrdersTable[Order ID],OrdersTable[[#This Row],[Order ID]])</f>
        <v>0.5</v>
      </c>
      <c r="Y1818" s="4">
        <f>1/COUNTIF(OrdersTable[Customer ID],OrdersTable[[#This Row],[Customer ID]])</f>
        <v>8.3333333333333329E-2</v>
      </c>
    </row>
    <row r="1819" spans="1:25" x14ac:dyDescent="0.3">
      <c r="A1819" s="1">
        <v>1818</v>
      </c>
      <c r="B1819" t="s">
        <v>7049</v>
      </c>
      <c r="C1819" s="7">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4" t="str">
        <f>VLOOKUP(OrdersTable[[#This Row],[Region]],PeopleTable[#All],2,FALSE)</f>
        <v>Anna Andreadi</v>
      </c>
      <c r="W1819" s="4" t="str">
        <f>IFERROR(VLOOKUP(OrdersTable[[#This Row],[Order ID]],ReturnsTable[#All],2,FALSE),"No")</f>
        <v>No</v>
      </c>
      <c r="X1819" s="4">
        <f>1/COUNTIF(OrdersTable[Order ID],OrdersTable[[#This Row],[Order ID]])</f>
        <v>1</v>
      </c>
      <c r="Y1819" s="4">
        <f>1/COUNTIF(OrdersTable[Customer ID],OrdersTable[[#This Row],[Customer ID]])</f>
        <v>9.0909090909090912E-2</v>
      </c>
    </row>
    <row r="1820" spans="1:25" x14ac:dyDescent="0.3">
      <c r="A1820" s="1">
        <v>1819</v>
      </c>
      <c r="B1820" t="s">
        <v>7050</v>
      </c>
      <c r="C1820" s="7">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4" t="str">
        <f>VLOOKUP(OrdersTable[[#This Row],[Region]],PeopleTable[#All],2,FALSE)</f>
        <v>Kelly Williams</v>
      </c>
      <c r="W1820" s="4" t="str">
        <f>IFERROR(VLOOKUP(OrdersTable[[#This Row],[Order ID]],ReturnsTable[#All],2,FALSE),"No")</f>
        <v>No</v>
      </c>
      <c r="X1820" s="4">
        <f>1/COUNTIF(OrdersTable[Order ID],OrdersTable[[#This Row],[Order ID]])</f>
        <v>0.5</v>
      </c>
      <c r="Y1820" s="4">
        <f>1/COUNTIF(OrdersTable[Customer ID],OrdersTable[[#This Row],[Customer ID]])</f>
        <v>0.1</v>
      </c>
    </row>
    <row r="1821" spans="1:25" x14ac:dyDescent="0.3">
      <c r="A1821" s="1">
        <v>1820</v>
      </c>
      <c r="B1821" t="s">
        <v>7050</v>
      </c>
      <c r="C1821" s="7">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4" t="str">
        <f>VLOOKUP(OrdersTable[[#This Row],[Region]],PeopleTable[#All],2,FALSE)</f>
        <v>Kelly Williams</v>
      </c>
      <c r="W1821" s="4" t="str">
        <f>IFERROR(VLOOKUP(OrdersTable[[#This Row],[Order ID]],ReturnsTable[#All],2,FALSE),"No")</f>
        <v>No</v>
      </c>
      <c r="X1821" s="4">
        <f>1/COUNTIF(OrdersTable[Order ID],OrdersTable[[#This Row],[Order ID]])</f>
        <v>0.5</v>
      </c>
      <c r="Y1821" s="4">
        <f>1/COUNTIF(OrdersTable[Customer ID],OrdersTable[[#This Row],[Customer ID]])</f>
        <v>0.1</v>
      </c>
    </row>
    <row r="1822" spans="1:25" x14ac:dyDescent="0.3">
      <c r="A1822" s="1">
        <v>1821</v>
      </c>
      <c r="B1822" t="s">
        <v>7051</v>
      </c>
      <c r="C1822" s="7">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4" t="str">
        <f>VLOOKUP(OrdersTable[[#This Row],[Region]],PeopleTable[#All],2,FALSE)</f>
        <v>Kelly Williams</v>
      </c>
      <c r="W1822" s="4" t="str">
        <f>IFERROR(VLOOKUP(OrdersTable[[#This Row],[Order ID]],ReturnsTable[#All],2,FALSE),"No")</f>
        <v>No</v>
      </c>
      <c r="X1822" s="4">
        <f>1/COUNTIF(OrdersTable[Order ID],OrdersTable[[#This Row],[Order ID]])</f>
        <v>0.25</v>
      </c>
      <c r="Y1822" s="4">
        <f>1/COUNTIF(OrdersTable[Customer ID],OrdersTable[[#This Row],[Customer ID]])</f>
        <v>0.04</v>
      </c>
    </row>
    <row r="1823" spans="1:25" x14ac:dyDescent="0.3">
      <c r="A1823" s="1">
        <v>1822</v>
      </c>
      <c r="B1823" t="s">
        <v>7051</v>
      </c>
      <c r="C1823" s="7">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4" t="str">
        <f>VLOOKUP(OrdersTable[[#This Row],[Region]],PeopleTable[#All],2,FALSE)</f>
        <v>Kelly Williams</v>
      </c>
      <c r="W1823" s="4" t="str">
        <f>IFERROR(VLOOKUP(OrdersTable[[#This Row],[Order ID]],ReturnsTable[#All],2,FALSE),"No")</f>
        <v>No</v>
      </c>
      <c r="X1823" s="4">
        <f>1/COUNTIF(OrdersTable[Order ID],OrdersTable[[#This Row],[Order ID]])</f>
        <v>0.25</v>
      </c>
      <c r="Y1823" s="4">
        <f>1/COUNTIF(OrdersTable[Customer ID],OrdersTable[[#This Row],[Customer ID]])</f>
        <v>0.04</v>
      </c>
    </row>
    <row r="1824" spans="1:25" x14ac:dyDescent="0.3">
      <c r="A1824" s="1">
        <v>1823</v>
      </c>
      <c r="B1824" t="s">
        <v>7051</v>
      </c>
      <c r="C1824" s="7">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4" t="str">
        <f>VLOOKUP(OrdersTable[[#This Row],[Region]],PeopleTable[#All],2,FALSE)</f>
        <v>Kelly Williams</v>
      </c>
      <c r="W1824" s="4" t="str">
        <f>IFERROR(VLOOKUP(OrdersTable[[#This Row],[Order ID]],ReturnsTable[#All],2,FALSE),"No")</f>
        <v>No</v>
      </c>
      <c r="X1824" s="4">
        <f>1/COUNTIF(OrdersTable[Order ID],OrdersTable[[#This Row],[Order ID]])</f>
        <v>0.25</v>
      </c>
      <c r="Y1824" s="4">
        <f>1/COUNTIF(OrdersTable[Customer ID],OrdersTable[[#This Row],[Customer ID]])</f>
        <v>0.04</v>
      </c>
    </row>
    <row r="1825" spans="1:25" x14ac:dyDescent="0.3">
      <c r="A1825" s="1">
        <v>1824</v>
      </c>
      <c r="B1825" t="s">
        <v>7051</v>
      </c>
      <c r="C1825" s="7">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4" t="str">
        <f>VLOOKUP(OrdersTable[[#This Row],[Region]],PeopleTable[#All],2,FALSE)</f>
        <v>Kelly Williams</v>
      </c>
      <c r="W1825" s="4" t="str">
        <f>IFERROR(VLOOKUP(OrdersTable[[#This Row],[Order ID]],ReturnsTable[#All],2,FALSE),"No")</f>
        <v>No</v>
      </c>
      <c r="X1825" s="4">
        <f>1/COUNTIF(OrdersTable[Order ID],OrdersTable[[#This Row],[Order ID]])</f>
        <v>0.25</v>
      </c>
      <c r="Y1825" s="4">
        <f>1/COUNTIF(OrdersTable[Customer ID],OrdersTable[[#This Row],[Customer ID]])</f>
        <v>0.04</v>
      </c>
    </row>
    <row r="1826" spans="1:25" x14ac:dyDescent="0.3">
      <c r="A1826" s="1">
        <v>1825</v>
      </c>
      <c r="B1826" t="s">
        <v>7052</v>
      </c>
      <c r="C1826" s="7">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4" t="str">
        <f>VLOOKUP(OrdersTable[[#This Row],[Region]],PeopleTable[#All],2,FALSE)</f>
        <v>Anna Andreadi</v>
      </c>
      <c r="W1826" s="4" t="str">
        <f>IFERROR(VLOOKUP(OrdersTable[[#This Row],[Order ID]],ReturnsTable[#All],2,FALSE),"No")</f>
        <v>No</v>
      </c>
      <c r="X1826" s="4">
        <f>1/COUNTIF(OrdersTable[Order ID],OrdersTable[[#This Row],[Order ID]])</f>
        <v>0.33333333333333331</v>
      </c>
      <c r="Y1826" s="4">
        <f>1/COUNTIF(OrdersTable[Customer ID],OrdersTable[[#This Row],[Customer ID]])</f>
        <v>4.7619047619047616E-2</v>
      </c>
    </row>
    <row r="1827" spans="1:25" x14ac:dyDescent="0.3">
      <c r="A1827" s="1">
        <v>1826</v>
      </c>
      <c r="B1827" t="s">
        <v>7052</v>
      </c>
      <c r="C1827" s="7">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4" t="str">
        <f>VLOOKUP(OrdersTable[[#This Row],[Region]],PeopleTable[#All],2,FALSE)</f>
        <v>Anna Andreadi</v>
      </c>
      <c r="W1827" s="4" t="str">
        <f>IFERROR(VLOOKUP(OrdersTable[[#This Row],[Order ID]],ReturnsTable[#All],2,FALSE),"No")</f>
        <v>No</v>
      </c>
      <c r="X1827" s="4">
        <f>1/COUNTIF(OrdersTable[Order ID],OrdersTable[[#This Row],[Order ID]])</f>
        <v>0.33333333333333331</v>
      </c>
      <c r="Y1827" s="4">
        <f>1/COUNTIF(OrdersTable[Customer ID],OrdersTable[[#This Row],[Customer ID]])</f>
        <v>4.7619047619047616E-2</v>
      </c>
    </row>
    <row r="1828" spans="1:25" x14ac:dyDescent="0.3">
      <c r="A1828" s="1">
        <v>1827</v>
      </c>
      <c r="B1828" t="s">
        <v>7052</v>
      </c>
      <c r="C1828" s="7">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4" t="str">
        <f>VLOOKUP(OrdersTable[[#This Row],[Region]],PeopleTable[#All],2,FALSE)</f>
        <v>Anna Andreadi</v>
      </c>
      <c r="W1828" s="4" t="str">
        <f>IFERROR(VLOOKUP(OrdersTable[[#This Row],[Order ID]],ReturnsTable[#All],2,FALSE),"No")</f>
        <v>No</v>
      </c>
      <c r="X1828" s="4">
        <f>1/COUNTIF(OrdersTable[Order ID],OrdersTable[[#This Row],[Order ID]])</f>
        <v>0.33333333333333331</v>
      </c>
      <c r="Y1828" s="4">
        <f>1/COUNTIF(OrdersTable[Customer ID],OrdersTable[[#This Row],[Customer ID]])</f>
        <v>4.7619047619047616E-2</v>
      </c>
    </row>
    <row r="1829" spans="1:25" x14ac:dyDescent="0.3">
      <c r="A1829" s="1">
        <v>1828</v>
      </c>
      <c r="B1829" t="s">
        <v>7053</v>
      </c>
      <c r="C1829" s="7">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4" t="str">
        <f>VLOOKUP(OrdersTable[[#This Row],[Region]],PeopleTable[#All],2,FALSE)</f>
        <v>Cassandra Brandow</v>
      </c>
      <c r="W1829" s="4" t="str">
        <f>IFERROR(VLOOKUP(OrdersTable[[#This Row],[Order ID]],ReturnsTable[#All],2,FALSE),"No")</f>
        <v>No</v>
      </c>
      <c r="X1829" s="4">
        <f>1/COUNTIF(OrdersTable[Order ID],OrdersTable[[#This Row],[Order ID]])</f>
        <v>1</v>
      </c>
      <c r="Y1829" s="4">
        <f>1/COUNTIF(OrdersTable[Customer ID],OrdersTable[[#This Row],[Customer ID]])</f>
        <v>0.25</v>
      </c>
    </row>
    <row r="1830" spans="1:25" x14ac:dyDescent="0.3">
      <c r="A1830" s="1">
        <v>1829</v>
      </c>
      <c r="B1830" t="s">
        <v>7054</v>
      </c>
      <c r="C1830" s="7">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4" t="str">
        <f>VLOOKUP(OrdersTable[[#This Row],[Region]],PeopleTable[#All],2,FALSE)</f>
        <v>Cassandra Brandow</v>
      </c>
      <c r="W1830" s="4" t="str">
        <f>IFERROR(VLOOKUP(OrdersTable[[#This Row],[Order ID]],ReturnsTable[#All],2,FALSE),"No")</f>
        <v>No</v>
      </c>
      <c r="X1830" s="4">
        <f>1/COUNTIF(OrdersTable[Order ID],OrdersTable[[#This Row],[Order ID]])</f>
        <v>1</v>
      </c>
      <c r="Y1830" s="4">
        <f>1/COUNTIF(OrdersTable[Customer ID],OrdersTable[[#This Row],[Customer ID]])</f>
        <v>0.125</v>
      </c>
    </row>
    <row r="1831" spans="1:25" x14ac:dyDescent="0.3">
      <c r="A1831" s="1">
        <v>1830</v>
      </c>
      <c r="B1831" t="s">
        <v>5936</v>
      </c>
      <c r="C1831" s="7">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4" t="str">
        <f>VLOOKUP(OrdersTable[[#This Row],[Region]],PeopleTable[#All],2,FALSE)</f>
        <v>Chuck Magee</v>
      </c>
      <c r="W1831" s="4" t="str">
        <f>IFERROR(VLOOKUP(OrdersTable[[#This Row],[Order ID]],ReturnsTable[#All],2,FALSE),"No")</f>
        <v>Yes</v>
      </c>
      <c r="X1831" s="4">
        <f>1/COUNTIF(OrdersTable[Order ID],OrdersTable[[#This Row],[Order ID]])</f>
        <v>1</v>
      </c>
      <c r="Y1831" s="4">
        <f>1/COUNTIF(OrdersTable[Customer ID],OrdersTable[[#This Row],[Customer ID]])</f>
        <v>7.1428571428571425E-2</v>
      </c>
    </row>
    <row r="1832" spans="1:25" x14ac:dyDescent="0.3">
      <c r="A1832" s="1">
        <v>1831</v>
      </c>
      <c r="B1832" t="s">
        <v>7055</v>
      </c>
      <c r="C1832" s="7">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4" t="str">
        <f>VLOOKUP(OrdersTable[[#This Row],[Region]],PeopleTable[#All],2,FALSE)</f>
        <v>Kelly Williams</v>
      </c>
      <c r="W1832" s="4" t="str">
        <f>IFERROR(VLOOKUP(OrdersTable[[#This Row],[Order ID]],ReturnsTable[#All],2,FALSE),"No")</f>
        <v>No</v>
      </c>
      <c r="X1832" s="4">
        <f>1/COUNTIF(OrdersTable[Order ID],OrdersTable[[#This Row],[Order ID]])</f>
        <v>0.5</v>
      </c>
      <c r="Y1832" s="4">
        <f>1/COUNTIF(OrdersTable[Customer ID],OrdersTable[[#This Row],[Customer ID]])</f>
        <v>0.1111111111111111</v>
      </c>
    </row>
    <row r="1833" spans="1:25" x14ac:dyDescent="0.3">
      <c r="A1833" s="1">
        <v>1832</v>
      </c>
      <c r="B1833" t="s">
        <v>7055</v>
      </c>
      <c r="C1833" s="7">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4" t="str">
        <f>VLOOKUP(OrdersTable[[#This Row],[Region]],PeopleTable[#All],2,FALSE)</f>
        <v>Kelly Williams</v>
      </c>
      <c r="W1833" s="4" t="str">
        <f>IFERROR(VLOOKUP(OrdersTable[[#This Row],[Order ID]],ReturnsTable[#All],2,FALSE),"No")</f>
        <v>No</v>
      </c>
      <c r="X1833" s="4">
        <f>1/COUNTIF(OrdersTable[Order ID],OrdersTable[[#This Row],[Order ID]])</f>
        <v>0.5</v>
      </c>
      <c r="Y1833" s="4">
        <f>1/COUNTIF(OrdersTable[Customer ID],OrdersTable[[#This Row],[Customer ID]])</f>
        <v>0.1111111111111111</v>
      </c>
    </row>
    <row r="1834" spans="1:25" x14ac:dyDescent="0.3">
      <c r="A1834" s="1">
        <v>1833</v>
      </c>
      <c r="B1834" t="s">
        <v>7056</v>
      </c>
      <c r="C1834" s="7">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4" t="str">
        <f>VLOOKUP(OrdersTable[[#This Row],[Region]],PeopleTable[#All],2,FALSE)</f>
        <v>Cassandra Brandow</v>
      </c>
      <c r="W1834" s="4" t="str">
        <f>IFERROR(VLOOKUP(OrdersTable[[#This Row],[Order ID]],ReturnsTable[#All],2,FALSE),"No")</f>
        <v>No</v>
      </c>
      <c r="X1834" s="4">
        <f>1/COUNTIF(OrdersTable[Order ID],OrdersTable[[#This Row],[Order ID]])</f>
        <v>1</v>
      </c>
      <c r="Y1834" s="4">
        <f>1/COUNTIF(OrdersTable[Customer ID],OrdersTable[[#This Row],[Customer ID]])</f>
        <v>0.05</v>
      </c>
    </row>
    <row r="1835" spans="1:25" x14ac:dyDescent="0.3">
      <c r="A1835" s="1">
        <v>1834</v>
      </c>
      <c r="B1835" t="s">
        <v>7057</v>
      </c>
      <c r="C1835" s="7">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4" t="str">
        <f>VLOOKUP(OrdersTable[[#This Row],[Region]],PeopleTable[#All],2,FALSE)</f>
        <v>Kelly Williams</v>
      </c>
      <c r="W1835" s="4" t="str">
        <f>IFERROR(VLOOKUP(OrdersTable[[#This Row],[Order ID]],ReturnsTable[#All],2,FALSE),"No")</f>
        <v>No</v>
      </c>
      <c r="X1835" s="4">
        <f>1/COUNTIF(OrdersTable[Order ID],OrdersTable[[#This Row],[Order ID]])</f>
        <v>0.5</v>
      </c>
      <c r="Y1835" s="4">
        <f>1/COUNTIF(OrdersTable[Customer ID],OrdersTable[[#This Row],[Customer ID]])</f>
        <v>0.1</v>
      </c>
    </row>
    <row r="1836" spans="1:25" x14ac:dyDescent="0.3">
      <c r="A1836" s="1">
        <v>1835</v>
      </c>
      <c r="B1836" t="s">
        <v>7057</v>
      </c>
      <c r="C1836" s="7">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4" t="str">
        <f>VLOOKUP(OrdersTable[[#This Row],[Region]],PeopleTable[#All],2,FALSE)</f>
        <v>Kelly Williams</v>
      </c>
      <c r="W1836" s="4" t="str">
        <f>IFERROR(VLOOKUP(OrdersTable[[#This Row],[Order ID]],ReturnsTable[#All],2,FALSE),"No")</f>
        <v>No</v>
      </c>
      <c r="X1836" s="4">
        <f>1/COUNTIF(OrdersTable[Order ID],OrdersTable[[#This Row],[Order ID]])</f>
        <v>0.5</v>
      </c>
      <c r="Y1836" s="4">
        <f>1/COUNTIF(OrdersTable[Customer ID],OrdersTable[[#This Row],[Customer ID]])</f>
        <v>0.1</v>
      </c>
    </row>
    <row r="1837" spans="1:25" x14ac:dyDescent="0.3">
      <c r="A1837" s="1">
        <v>1836</v>
      </c>
      <c r="B1837" t="s">
        <v>7058</v>
      </c>
      <c r="C1837" s="7">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4" t="str">
        <f>VLOOKUP(OrdersTable[[#This Row],[Region]],PeopleTable[#All],2,FALSE)</f>
        <v>Chuck Magee</v>
      </c>
      <c r="W1837" s="4" t="str">
        <f>IFERROR(VLOOKUP(OrdersTable[[#This Row],[Order ID]],ReturnsTable[#All],2,FALSE),"No")</f>
        <v>No</v>
      </c>
      <c r="X1837" s="4">
        <f>1/COUNTIF(OrdersTable[Order ID],OrdersTable[[#This Row],[Order ID]])</f>
        <v>1</v>
      </c>
      <c r="Y1837" s="4">
        <f>1/COUNTIF(OrdersTable[Customer ID],OrdersTable[[#This Row],[Customer ID]])</f>
        <v>0.1111111111111111</v>
      </c>
    </row>
    <row r="1838" spans="1:25" x14ac:dyDescent="0.3">
      <c r="A1838" s="1">
        <v>1837</v>
      </c>
      <c r="B1838" t="s">
        <v>7059</v>
      </c>
      <c r="C1838" s="7">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4" t="str">
        <f>VLOOKUP(OrdersTable[[#This Row],[Region]],PeopleTable[#All],2,FALSE)</f>
        <v>Cassandra Brandow</v>
      </c>
      <c r="W1838" s="4" t="str">
        <f>IFERROR(VLOOKUP(OrdersTable[[#This Row],[Order ID]],ReturnsTable[#All],2,FALSE),"No")</f>
        <v>No</v>
      </c>
      <c r="X1838" s="4">
        <f>1/COUNTIF(OrdersTable[Order ID],OrdersTable[[#This Row],[Order ID]])</f>
        <v>1</v>
      </c>
      <c r="Y1838" s="4">
        <f>1/COUNTIF(OrdersTable[Customer ID],OrdersTable[[#This Row],[Customer ID]])</f>
        <v>9.0909090909090912E-2</v>
      </c>
    </row>
    <row r="1839" spans="1:25" x14ac:dyDescent="0.3">
      <c r="A1839" s="1">
        <v>1838</v>
      </c>
      <c r="B1839" t="s">
        <v>7060</v>
      </c>
      <c r="C1839" s="7">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4" t="str">
        <f>VLOOKUP(OrdersTable[[#This Row],[Region]],PeopleTable[#All],2,FALSE)</f>
        <v>Cassandra Brandow</v>
      </c>
      <c r="W1839" s="4" t="str">
        <f>IFERROR(VLOOKUP(OrdersTable[[#This Row],[Order ID]],ReturnsTable[#All],2,FALSE),"No")</f>
        <v>No</v>
      </c>
      <c r="X1839" s="4">
        <f>1/COUNTIF(OrdersTable[Order ID],OrdersTable[[#This Row],[Order ID]])</f>
        <v>0.25</v>
      </c>
      <c r="Y1839" s="4">
        <f>1/COUNTIF(OrdersTable[Customer ID],OrdersTable[[#This Row],[Customer ID]])</f>
        <v>7.6923076923076927E-2</v>
      </c>
    </row>
    <row r="1840" spans="1:25" x14ac:dyDescent="0.3">
      <c r="A1840" s="1">
        <v>1839</v>
      </c>
      <c r="B1840" t="s">
        <v>7060</v>
      </c>
      <c r="C1840" s="7">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4" t="str">
        <f>VLOOKUP(OrdersTable[[#This Row],[Region]],PeopleTable[#All],2,FALSE)</f>
        <v>Cassandra Brandow</v>
      </c>
      <c r="W1840" s="4" t="str">
        <f>IFERROR(VLOOKUP(OrdersTable[[#This Row],[Order ID]],ReturnsTable[#All],2,FALSE),"No")</f>
        <v>No</v>
      </c>
      <c r="X1840" s="4">
        <f>1/COUNTIF(OrdersTable[Order ID],OrdersTable[[#This Row],[Order ID]])</f>
        <v>0.25</v>
      </c>
      <c r="Y1840" s="4">
        <f>1/COUNTIF(OrdersTable[Customer ID],OrdersTable[[#This Row],[Customer ID]])</f>
        <v>7.6923076923076927E-2</v>
      </c>
    </row>
    <row r="1841" spans="1:25" x14ac:dyDescent="0.3">
      <c r="A1841" s="1">
        <v>1840</v>
      </c>
      <c r="B1841" t="s">
        <v>7060</v>
      </c>
      <c r="C1841" s="7">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4" t="str">
        <f>VLOOKUP(OrdersTable[[#This Row],[Region]],PeopleTable[#All],2,FALSE)</f>
        <v>Cassandra Brandow</v>
      </c>
      <c r="W1841" s="4" t="str">
        <f>IFERROR(VLOOKUP(OrdersTable[[#This Row],[Order ID]],ReturnsTable[#All],2,FALSE),"No")</f>
        <v>No</v>
      </c>
      <c r="X1841" s="4">
        <f>1/COUNTIF(OrdersTable[Order ID],OrdersTable[[#This Row],[Order ID]])</f>
        <v>0.25</v>
      </c>
      <c r="Y1841" s="4">
        <f>1/COUNTIF(OrdersTable[Customer ID],OrdersTable[[#This Row],[Customer ID]])</f>
        <v>7.6923076923076927E-2</v>
      </c>
    </row>
    <row r="1842" spans="1:25" x14ac:dyDescent="0.3">
      <c r="A1842" s="1">
        <v>1841</v>
      </c>
      <c r="B1842" t="s">
        <v>7060</v>
      </c>
      <c r="C1842" s="7">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4" t="str">
        <f>VLOOKUP(OrdersTable[[#This Row],[Region]],PeopleTable[#All],2,FALSE)</f>
        <v>Cassandra Brandow</v>
      </c>
      <c r="W1842" s="4" t="str">
        <f>IFERROR(VLOOKUP(OrdersTable[[#This Row],[Order ID]],ReturnsTable[#All],2,FALSE),"No")</f>
        <v>No</v>
      </c>
      <c r="X1842" s="4">
        <f>1/COUNTIF(OrdersTable[Order ID],OrdersTable[[#This Row],[Order ID]])</f>
        <v>0.25</v>
      </c>
      <c r="Y1842" s="4">
        <f>1/COUNTIF(OrdersTable[Customer ID],OrdersTable[[#This Row],[Customer ID]])</f>
        <v>7.6923076923076927E-2</v>
      </c>
    </row>
    <row r="1843" spans="1:25" x14ac:dyDescent="0.3">
      <c r="A1843" s="1">
        <v>1842</v>
      </c>
      <c r="B1843" t="s">
        <v>7061</v>
      </c>
      <c r="C1843" s="7">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4" t="str">
        <f>VLOOKUP(OrdersTable[[#This Row],[Region]],PeopleTable[#All],2,FALSE)</f>
        <v>Cassandra Brandow</v>
      </c>
      <c r="W1843" s="4" t="str">
        <f>IFERROR(VLOOKUP(OrdersTable[[#This Row],[Order ID]],ReturnsTable[#All],2,FALSE),"No")</f>
        <v>No</v>
      </c>
      <c r="X1843" s="4">
        <f>1/COUNTIF(OrdersTable[Order ID],OrdersTable[[#This Row],[Order ID]])</f>
        <v>1</v>
      </c>
      <c r="Y1843" s="4">
        <f>1/COUNTIF(OrdersTable[Customer ID],OrdersTable[[#This Row],[Customer ID]])</f>
        <v>5.5555555555555552E-2</v>
      </c>
    </row>
    <row r="1844" spans="1:25" x14ac:dyDescent="0.3">
      <c r="A1844" s="1">
        <v>1843</v>
      </c>
      <c r="B1844" t="s">
        <v>7062</v>
      </c>
      <c r="C1844" s="7">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4" t="str">
        <f>VLOOKUP(OrdersTable[[#This Row],[Region]],PeopleTable[#All],2,FALSE)</f>
        <v>Kelly Williams</v>
      </c>
      <c r="W1844" s="4" t="str">
        <f>IFERROR(VLOOKUP(OrdersTable[[#This Row],[Order ID]],ReturnsTable[#All],2,FALSE),"No")</f>
        <v>No</v>
      </c>
      <c r="X1844" s="4">
        <f>1/COUNTIF(OrdersTable[Order ID],OrdersTable[[#This Row],[Order ID]])</f>
        <v>0.5</v>
      </c>
      <c r="Y1844" s="4">
        <f>1/COUNTIF(OrdersTable[Customer ID],OrdersTable[[#This Row],[Customer ID]])</f>
        <v>5.8823529411764705E-2</v>
      </c>
    </row>
    <row r="1845" spans="1:25" x14ac:dyDescent="0.3">
      <c r="A1845" s="1">
        <v>1844</v>
      </c>
      <c r="B1845" t="s">
        <v>7062</v>
      </c>
      <c r="C1845" s="7">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4" t="str">
        <f>VLOOKUP(OrdersTable[[#This Row],[Region]],PeopleTable[#All],2,FALSE)</f>
        <v>Kelly Williams</v>
      </c>
      <c r="W1845" s="4" t="str">
        <f>IFERROR(VLOOKUP(OrdersTable[[#This Row],[Order ID]],ReturnsTable[#All],2,FALSE),"No")</f>
        <v>No</v>
      </c>
      <c r="X1845" s="4">
        <f>1/COUNTIF(OrdersTable[Order ID],OrdersTable[[#This Row],[Order ID]])</f>
        <v>0.5</v>
      </c>
      <c r="Y1845" s="4">
        <f>1/COUNTIF(OrdersTable[Customer ID],OrdersTable[[#This Row],[Customer ID]])</f>
        <v>5.8823529411764705E-2</v>
      </c>
    </row>
    <row r="1846" spans="1:25" x14ac:dyDescent="0.3">
      <c r="A1846" s="1">
        <v>1845</v>
      </c>
      <c r="B1846" t="s">
        <v>7063</v>
      </c>
      <c r="C1846" s="7">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4" t="str">
        <f>VLOOKUP(OrdersTable[[#This Row],[Region]],PeopleTable[#All],2,FALSE)</f>
        <v>Anna Andreadi</v>
      </c>
      <c r="W1846" s="4" t="str">
        <f>IFERROR(VLOOKUP(OrdersTable[[#This Row],[Order ID]],ReturnsTable[#All],2,FALSE),"No")</f>
        <v>No</v>
      </c>
      <c r="X1846" s="4">
        <f>1/COUNTIF(OrdersTable[Order ID],OrdersTable[[#This Row],[Order ID]])</f>
        <v>1</v>
      </c>
      <c r="Y1846" s="4">
        <f>1/COUNTIF(OrdersTable[Customer ID],OrdersTable[[#This Row],[Customer ID]])</f>
        <v>0.1111111111111111</v>
      </c>
    </row>
    <row r="1847" spans="1:25" x14ac:dyDescent="0.3">
      <c r="A1847" s="1">
        <v>1846</v>
      </c>
      <c r="B1847" t="s">
        <v>7064</v>
      </c>
      <c r="C1847" s="7">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4" t="str">
        <f>VLOOKUP(OrdersTable[[#This Row],[Region]],PeopleTable[#All],2,FALSE)</f>
        <v>Chuck Magee</v>
      </c>
      <c r="W1847" s="4" t="str">
        <f>IFERROR(VLOOKUP(OrdersTable[[#This Row],[Order ID]],ReturnsTable[#All],2,FALSE),"No")</f>
        <v>No</v>
      </c>
      <c r="X1847" s="4">
        <f>1/COUNTIF(OrdersTable[Order ID],OrdersTable[[#This Row],[Order ID]])</f>
        <v>0.5</v>
      </c>
      <c r="Y1847" s="4">
        <f>1/COUNTIF(OrdersTable[Customer ID],OrdersTable[[#This Row],[Customer ID]])</f>
        <v>0.125</v>
      </c>
    </row>
    <row r="1848" spans="1:25" x14ac:dyDescent="0.3">
      <c r="A1848" s="1">
        <v>1847</v>
      </c>
      <c r="B1848" t="s">
        <v>7064</v>
      </c>
      <c r="C1848" s="7">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4" t="str">
        <f>VLOOKUP(OrdersTable[[#This Row],[Region]],PeopleTable[#All],2,FALSE)</f>
        <v>Chuck Magee</v>
      </c>
      <c r="W1848" s="4" t="str">
        <f>IFERROR(VLOOKUP(OrdersTable[[#This Row],[Order ID]],ReturnsTable[#All],2,FALSE),"No")</f>
        <v>No</v>
      </c>
      <c r="X1848" s="4">
        <f>1/COUNTIF(OrdersTable[Order ID],OrdersTable[[#This Row],[Order ID]])</f>
        <v>0.5</v>
      </c>
      <c r="Y1848" s="4">
        <f>1/COUNTIF(OrdersTable[Customer ID],OrdersTable[[#This Row],[Customer ID]])</f>
        <v>0.125</v>
      </c>
    </row>
    <row r="1849" spans="1:25" x14ac:dyDescent="0.3">
      <c r="A1849" s="1">
        <v>1848</v>
      </c>
      <c r="B1849" t="s">
        <v>7065</v>
      </c>
      <c r="C1849" s="7">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4" t="str">
        <f>VLOOKUP(OrdersTable[[#This Row],[Region]],PeopleTable[#All],2,FALSE)</f>
        <v>Anna Andreadi</v>
      </c>
      <c r="W1849" s="4" t="str">
        <f>IFERROR(VLOOKUP(OrdersTable[[#This Row],[Order ID]],ReturnsTable[#All],2,FALSE),"No")</f>
        <v>No</v>
      </c>
      <c r="X1849" s="4">
        <f>1/COUNTIF(OrdersTable[Order ID],OrdersTable[[#This Row],[Order ID]])</f>
        <v>0.5</v>
      </c>
      <c r="Y1849" s="4">
        <f>1/COUNTIF(OrdersTable[Customer ID],OrdersTable[[#This Row],[Customer ID]])</f>
        <v>4.7619047619047616E-2</v>
      </c>
    </row>
    <row r="1850" spans="1:25" x14ac:dyDescent="0.3">
      <c r="A1850" s="1">
        <v>1849</v>
      </c>
      <c r="B1850" t="s">
        <v>7065</v>
      </c>
      <c r="C1850" s="7">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4" t="str">
        <f>VLOOKUP(OrdersTable[[#This Row],[Region]],PeopleTable[#All],2,FALSE)</f>
        <v>Anna Andreadi</v>
      </c>
      <c r="W1850" s="4" t="str">
        <f>IFERROR(VLOOKUP(OrdersTable[[#This Row],[Order ID]],ReturnsTable[#All],2,FALSE),"No")</f>
        <v>No</v>
      </c>
      <c r="X1850" s="4">
        <f>1/COUNTIF(OrdersTable[Order ID],OrdersTable[[#This Row],[Order ID]])</f>
        <v>0.5</v>
      </c>
      <c r="Y1850" s="4">
        <f>1/COUNTIF(OrdersTable[Customer ID],OrdersTable[[#This Row],[Customer ID]])</f>
        <v>4.7619047619047616E-2</v>
      </c>
    </row>
    <row r="1851" spans="1:25" x14ac:dyDescent="0.3">
      <c r="A1851" s="1">
        <v>1850</v>
      </c>
      <c r="B1851" t="s">
        <v>7066</v>
      </c>
      <c r="C1851" s="7">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4" t="str">
        <f>VLOOKUP(OrdersTable[[#This Row],[Region]],PeopleTable[#All],2,FALSE)</f>
        <v>Kelly Williams</v>
      </c>
      <c r="W1851" s="4" t="str">
        <f>IFERROR(VLOOKUP(OrdersTable[[#This Row],[Order ID]],ReturnsTable[#All],2,FALSE),"No")</f>
        <v>No</v>
      </c>
      <c r="X1851" s="4">
        <f>1/COUNTIF(OrdersTable[Order ID],OrdersTable[[#This Row],[Order ID]])</f>
        <v>0.16666666666666666</v>
      </c>
      <c r="Y1851" s="4">
        <f>1/COUNTIF(OrdersTable[Customer ID],OrdersTable[[#This Row],[Customer ID]])</f>
        <v>0.125</v>
      </c>
    </row>
    <row r="1852" spans="1:25" x14ac:dyDescent="0.3">
      <c r="A1852" s="1">
        <v>1851</v>
      </c>
      <c r="B1852" t="s">
        <v>7066</v>
      </c>
      <c r="C1852" s="7">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4" t="str">
        <f>VLOOKUP(OrdersTable[[#This Row],[Region]],PeopleTable[#All],2,FALSE)</f>
        <v>Kelly Williams</v>
      </c>
      <c r="W1852" s="4" t="str">
        <f>IFERROR(VLOOKUP(OrdersTable[[#This Row],[Order ID]],ReturnsTable[#All],2,FALSE),"No")</f>
        <v>No</v>
      </c>
      <c r="X1852" s="4">
        <f>1/COUNTIF(OrdersTable[Order ID],OrdersTable[[#This Row],[Order ID]])</f>
        <v>0.16666666666666666</v>
      </c>
      <c r="Y1852" s="4">
        <f>1/COUNTIF(OrdersTable[Customer ID],OrdersTable[[#This Row],[Customer ID]])</f>
        <v>0.125</v>
      </c>
    </row>
    <row r="1853" spans="1:25" x14ac:dyDescent="0.3">
      <c r="A1853" s="1">
        <v>1852</v>
      </c>
      <c r="B1853" t="s">
        <v>7066</v>
      </c>
      <c r="C1853" s="7">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4" t="str">
        <f>VLOOKUP(OrdersTable[[#This Row],[Region]],PeopleTable[#All],2,FALSE)</f>
        <v>Kelly Williams</v>
      </c>
      <c r="W1853" s="4" t="str">
        <f>IFERROR(VLOOKUP(OrdersTable[[#This Row],[Order ID]],ReturnsTable[#All],2,FALSE),"No")</f>
        <v>No</v>
      </c>
      <c r="X1853" s="4">
        <f>1/COUNTIF(OrdersTable[Order ID],OrdersTable[[#This Row],[Order ID]])</f>
        <v>0.16666666666666666</v>
      </c>
      <c r="Y1853" s="4">
        <f>1/COUNTIF(OrdersTable[Customer ID],OrdersTable[[#This Row],[Customer ID]])</f>
        <v>0.125</v>
      </c>
    </row>
    <row r="1854" spans="1:25" x14ac:dyDescent="0.3">
      <c r="A1854" s="1">
        <v>1853</v>
      </c>
      <c r="B1854" t="s">
        <v>7066</v>
      </c>
      <c r="C1854" s="7">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4" t="str">
        <f>VLOOKUP(OrdersTable[[#This Row],[Region]],PeopleTable[#All],2,FALSE)</f>
        <v>Kelly Williams</v>
      </c>
      <c r="W1854" s="4" t="str">
        <f>IFERROR(VLOOKUP(OrdersTable[[#This Row],[Order ID]],ReturnsTable[#All],2,FALSE),"No")</f>
        <v>No</v>
      </c>
      <c r="X1854" s="4">
        <f>1/COUNTIF(OrdersTable[Order ID],OrdersTable[[#This Row],[Order ID]])</f>
        <v>0.16666666666666666</v>
      </c>
      <c r="Y1854" s="4">
        <f>1/COUNTIF(OrdersTable[Customer ID],OrdersTable[[#This Row],[Customer ID]])</f>
        <v>0.125</v>
      </c>
    </row>
    <row r="1855" spans="1:25" x14ac:dyDescent="0.3">
      <c r="A1855" s="1">
        <v>1854</v>
      </c>
      <c r="B1855" t="s">
        <v>7066</v>
      </c>
      <c r="C1855" s="7">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4" t="str">
        <f>VLOOKUP(OrdersTable[[#This Row],[Region]],PeopleTable[#All],2,FALSE)</f>
        <v>Kelly Williams</v>
      </c>
      <c r="W1855" s="4" t="str">
        <f>IFERROR(VLOOKUP(OrdersTable[[#This Row],[Order ID]],ReturnsTable[#All],2,FALSE),"No")</f>
        <v>No</v>
      </c>
      <c r="X1855" s="4">
        <f>1/COUNTIF(OrdersTable[Order ID],OrdersTable[[#This Row],[Order ID]])</f>
        <v>0.16666666666666666</v>
      </c>
      <c r="Y1855" s="4">
        <f>1/COUNTIF(OrdersTable[Customer ID],OrdersTable[[#This Row],[Customer ID]])</f>
        <v>0.125</v>
      </c>
    </row>
    <row r="1856" spans="1:25" x14ac:dyDescent="0.3">
      <c r="A1856" s="1">
        <v>1855</v>
      </c>
      <c r="B1856" t="s">
        <v>7066</v>
      </c>
      <c r="C1856" s="7">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4" t="str">
        <f>VLOOKUP(OrdersTable[[#This Row],[Region]],PeopleTable[#All],2,FALSE)</f>
        <v>Kelly Williams</v>
      </c>
      <c r="W1856" s="4" t="str">
        <f>IFERROR(VLOOKUP(OrdersTable[[#This Row],[Order ID]],ReturnsTable[#All],2,FALSE),"No")</f>
        <v>No</v>
      </c>
      <c r="X1856" s="4">
        <f>1/COUNTIF(OrdersTable[Order ID],OrdersTable[[#This Row],[Order ID]])</f>
        <v>0.16666666666666666</v>
      </c>
      <c r="Y1856" s="4">
        <f>1/COUNTIF(OrdersTable[Customer ID],OrdersTable[[#This Row],[Customer ID]])</f>
        <v>0.125</v>
      </c>
    </row>
    <row r="1857" spans="1:25" x14ac:dyDescent="0.3">
      <c r="A1857" s="1">
        <v>1856</v>
      </c>
      <c r="B1857" t="s">
        <v>7067</v>
      </c>
      <c r="C1857" s="7">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4" t="str">
        <f>VLOOKUP(OrdersTable[[#This Row],[Region]],PeopleTable[#All],2,FALSE)</f>
        <v>Anna Andreadi</v>
      </c>
      <c r="W1857" s="4" t="str">
        <f>IFERROR(VLOOKUP(OrdersTable[[#This Row],[Order ID]],ReturnsTable[#All],2,FALSE),"No")</f>
        <v>No</v>
      </c>
      <c r="X1857" s="4">
        <f>1/COUNTIF(OrdersTable[Order ID],OrdersTable[[#This Row],[Order ID]])</f>
        <v>1</v>
      </c>
      <c r="Y1857" s="4">
        <f>1/COUNTIF(OrdersTable[Customer ID],OrdersTable[[#This Row],[Customer ID]])</f>
        <v>6.6666666666666666E-2</v>
      </c>
    </row>
    <row r="1858" spans="1:25" x14ac:dyDescent="0.3">
      <c r="A1858" s="1">
        <v>1857</v>
      </c>
      <c r="B1858" t="s">
        <v>7068</v>
      </c>
      <c r="C1858" s="7">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4" t="str">
        <f>VLOOKUP(OrdersTable[[#This Row],[Region]],PeopleTable[#All],2,FALSE)</f>
        <v>Kelly Williams</v>
      </c>
      <c r="W1858" s="4" t="str">
        <f>IFERROR(VLOOKUP(OrdersTable[[#This Row],[Order ID]],ReturnsTable[#All],2,FALSE),"No")</f>
        <v>No</v>
      </c>
      <c r="X1858" s="4">
        <f>1/COUNTIF(OrdersTable[Order ID],OrdersTable[[#This Row],[Order ID]])</f>
        <v>0.5</v>
      </c>
      <c r="Y1858" s="4">
        <f>1/COUNTIF(OrdersTable[Customer ID],OrdersTable[[#This Row],[Customer ID]])</f>
        <v>0.2</v>
      </c>
    </row>
    <row r="1859" spans="1:25" x14ac:dyDescent="0.3">
      <c r="A1859" s="1">
        <v>1858</v>
      </c>
      <c r="B1859" t="s">
        <v>7068</v>
      </c>
      <c r="C1859" s="7">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4" t="str">
        <f>VLOOKUP(OrdersTable[[#This Row],[Region]],PeopleTable[#All],2,FALSE)</f>
        <v>Kelly Williams</v>
      </c>
      <c r="W1859" s="4" t="str">
        <f>IFERROR(VLOOKUP(OrdersTable[[#This Row],[Order ID]],ReturnsTable[#All],2,FALSE),"No")</f>
        <v>No</v>
      </c>
      <c r="X1859" s="4">
        <f>1/COUNTIF(OrdersTable[Order ID],OrdersTable[[#This Row],[Order ID]])</f>
        <v>0.5</v>
      </c>
      <c r="Y1859" s="4">
        <f>1/COUNTIF(OrdersTable[Customer ID],OrdersTable[[#This Row],[Customer ID]])</f>
        <v>0.2</v>
      </c>
    </row>
    <row r="1860" spans="1:25" x14ac:dyDescent="0.3">
      <c r="A1860" s="1">
        <v>1859</v>
      </c>
      <c r="B1860" t="s">
        <v>7069</v>
      </c>
      <c r="C1860" s="7">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4" t="str">
        <f>VLOOKUP(OrdersTable[[#This Row],[Region]],PeopleTable[#All],2,FALSE)</f>
        <v>Chuck Magee</v>
      </c>
      <c r="W1860" s="4" t="str">
        <f>IFERROR(VLOOKUP(OrdersTable[[#This Row],[Order ID]],ReturnsTable[#All],2,FALSE),"No")</f>
        <v>No</v>
      </c>
      <c r="X1860" s="4">
        <f>1/COUNTIF(OrdersTable[Order ID],OrdersTable[[#This Row],[Order ID]])</f>
        <v>0.5</v>
      </c>
      <c r="Y1860" s="4">
        <f>1/COUNTIF(OrdersTable[Customer ID],OrdersTable[[#This Row],[Customer ID]])</f>
        <v>6.25E-2</v>
      </c>
    </row>
    <row r="1861" spans="1:25" x14ac:dyDescent="0.3">
      <c r="A1861" s="1">
        <v>1860</v>
      </c>
      <c r="B1861" t="s">
        <v>7069</v>
      </c>
      <c r="C1861" s="7">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4" t="str">
        <f>VLOOKUP(OrdersTable[[#This Row],[Region]],PeopleTable[#All],2,FALSE)</f>
        <v>Chuck Magee</v>
      </c>
      <c r="W1861" s="4" t="str">
        <f>IFERROR(VLOOKUP(OrdersTable[[#This Row],[Order ID]],ReturnsTable[#All],2,FALSE),"No")</f>
        <v>No</v>
      </c>
      <c r="X1861" s="4">
        <f>1/COUNTIF(OrdersTable[Order ID],OrdersTable[[#This Row],[Order ID]])</f>
        <v>0.5</v>
      </c>
      <c r="Y1861" s="4">
        <f>1/COUNTIF(OrdersTable[Customer ID],OrdersTable[[#This Row],[Customer ID]])</f>
        <v>6.25E-2</v>
      </c>
    </row>
    <row r="1862" spans="1:25" x14ac:dyDescent="0.3">
      <c r="A1862" s="1">
        <v>1861</v>
      </c>
      <c r="B1862" t="s">
        <v>7070</v>
      </c>
      <c r="C1862" s="7">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4" t="str">
        <f>VLOOKUP(OrdersTable[[#This Row],[Region]],PeopleTable[#All],2,FALSE)</f>
        <v>Chuck Magee</v>
      </c>
      <c r="W1862" s="4" t="str">
        <f>IFERROR(VLOOKUP(OrdersTable[[#This Row],[Order ID]],ReturnsTable[#All],2,FALSE),"No")</f>
        <v>No</v>
      </c>
      <c r="X1862" s="4">
        <f>1/COUNTIF(OrdersTable[Order ID],OrdersTable[[#This Row],[Order ID]])</f>
        <v>0.5</v>
      </c>
      <c r="Y1862" s="4">
        <f>1/COUNTIF(OrdersTable[Customer ID],OrdersTable[[#This Row],[Customer ID]])</f>
        <v>9.0909090909090912E-2</v>
      </c>
    </row>
    <row r="1863" spans="1:25" x14ac:dyDescent="0.3">
      <c r="A1863" s="1">
        <v>1862</v>
      </c>
      <c r="B1863" t="s">
        <v>7070</v>
      </c>
      <c r="C1863" s="7">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4" t="str">
        <f>VLOOKUP(OrdersTable[[#This Row],[Region]],PeopleTable[#All],2,FALSE)</f>
        <v>Chuck Magee</v>
      </c>
      <c r="W1863" s="4" t="str">
        <f>IFERROR(VLOOKUP(OrdersTable[[#This Row],[Order ID]],ReturnsTable[#All],2,FALSE),"No")</f>
        <v>No</v>
      </c>
      <c r="X1863" s="4">
        <f>1/COUNTIF(OrdersTable[Order ID],OrdersTable[[#This Row],[Order ID]])</f>
        <v>0.5</v>
      </c>
      <c r="Y1863" s="4">
        <f>1/COUNTIF(OrdersTable[Customer ID],OrdersTable[[#This Row],[Customer ID]])</f>
        <v>9.0909090909090912E-2</v>
      </c>
    </row>
    <row r="1864" spans="1:25" x14ac:dyDescent="0.3">
      <c r="A1864" s="1">
        <v>1863</v>
      </c>
      <c r="B1864" t="s">
        <v>7071</v>
      </c>
      <c r="C1864" s="7">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4" t="str">
        <f>VLOOKUP(OrdersTable[[#This Row],[Region]],PeopleTable[#All],2,FALSE)</f>
        <v>Kelly Williams</v>
      </c>
      <c r="W1864" s="4" t="str">
        <f>IFERROR(VLOOKUP(OrdersTable[[#This Row],[Order ID]],ReturnsTable[#All],2,FALSE),"No")</f>
        <v>No</v>
      </c>
      <c r="X1864" s="4">
        <f>1/COUNTIF(OrdersTable[Order ID],OrdersTable[[#This Row],[Order ID]])</f>
        <v>1</v>
      </c>
      <c r="Y1864" s="4">
        <f>1/COUNTIF(OrdersTable[Customer ID],OrdersTable[[#This Row],[Customer ID]])</f>
        <v>9.0909090909090912E-2</v>
      </c>
    </row>
    <row r="1865" spans="1:25" x14ac:dyDescent="0.3">
      <c r="A1865" s="1">
        <v>1864</v>
      </c>
      <c r="B1865" t="s">
        <v>7072</v>
      </c>
      <c r="C1865" s="7">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4" t="str">
        <f>VLOOKUP(OrdersTable[[#This Row],[Region]],PeopleTable[#All],2,FALSE)</f>
        <v>Anna Andreadi</v>
      </c>
      <c r="W1865" s="4" t="str">
        <f>IFERROR(VLOOKUP(OrdersTable[[#This Row],[Order ID]],ReturnsTable[#All],2,FALSE),"No")</f>
        <v>No</v>
      </c>
      <c r="X1865" s="4">
        <f>1/COUNTIF(OrdersTable[Order ID],OrdersTable[[#This Row],[Order ID]])</f>
        <v>0.5</v>
      </c>
      <c r="Y1865" s="4">
        <f>1/COUNTIF(OrdersTable[Customer ID],OrdersTable[[#This Row],[Customer ID]])</f>
        <v>0.1111111111111111</v>
      </c>
    </row>
    <row r="1866" spans="1:25" x14ac:dyDescent="0.3">
      <c r="A1866" s="1">
        <v>1865</v>
      </c>
      <c r="B1866" t="s">
        <v>7072</v>
      </c>
      <c r="C1866" s="7">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4" t="str">
        <f>VLOOKUP(OrdersTable[[#This Row],[Region]],PeopleTable[#All],2,FALSE)</f>
        <v>Anna Andreadi</v>
      </c>
      <c r="W1866" s="4" t="str">
        <f>IFERROR(VLOOKUP(OrdersTable[[#This Row],[Order ID]],ReturnsTable[#All],2,FALSE),"No")</f>
        <v>No</v>
      </c>
      <c r="X1866" s="4">
        <f>1/COUNTIF(OrdersTable[Order ID],OrdersTable[[#This Row],[Order ID]])</f>
        <v>0.5</v>
      </c>
      <c r="Y1866" s="4">
        <f>1/COUNTIF(OrdersTable[Customer ID],OrdersTable[[#This Row],[Customer ID]])</f>
        <v>0.1111111111111111</v>
      </c>
    </row>
    <row r="1867" spans="1:25" x14ac:dyDescent="0.3">
      <c r="A1867" s="1">
        <v>1866</v>
      </c>
      <c r="B1867" t="s">
        <v>7073</v>
      </c>
      <c r="C1867" s="7">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4" t="str">
        <f>VLOOKUP(OrdersTable[[#This Row],[Region]],PeopleTable[#All],2,FALSE)</f>
        <v>Chuck Magee</v>
      </c>
      <c r="W1867" s="4" t="str">
        <f>IFERROR(VLOOKUP(OrdersTable[[#This Row],[Order ID]],ReturnsTable[#All],2,FALSE),"No")</f>
        <v>No</v>
      </c>
      <c r="X1867" s="4">
        <f>1/COUNTIF(OrdersTable[Order ID],OrdersTable[[#This Row],[Order ID]])</f>
        <v>1</v>
      </c>
      <c r="Y1867" s="4">
        <f>1/COUNTIF(OrdersTable[Customer ID],OrdersTable[[#This Row],[Customer ID]])</f>
        <v>6.25E-2</v>
      </c>
    </row>
    <row r="1868" spans="1:25" x14ac:dyDescent="0.3">
      <c r="A1868" s="1">
        <v>1867</v>
      </c>
      <c r="B1868" t="s">
        <v>7074</v>
      </c>
      <c r="C1868" s="7">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4" t="str">
        <f>VLOOKUP(OrdersTable[[#This Row],[Region]],PeopleTable[#All],2,FALSE)</f>
        <v>Anna Andreadi</v>
      </c>
      <c r="W1868" s="4" t="str">
        <f>IFERROR(VLOOKUP(OrdersTable[[#This Row],[Order ID]],ReturnsTable[#All],2,FALSE),"No")</f>
        <v>No</v>
      </c>
      <c r="X1868" s="4">
        <f>1/COUNTIF(OrdersTable[Order ID],OrdersTable[[#This Row],[Order ID]])</f>
        <v>1</v>
      </c>
      <c r="Y1868" s="4">
        <f>1/COUNTIF(OrdersTable[Customer ID],OrdersTable[[#This Row],[Customer ID]])</f>
        <v>0.05</v>
      </c>
    </row>
    <row r="1869" spans="1:25" x14ac:dyDescent="0.3">
      <c r="A1869" s="1">
        <v>1868</v>
      </c>
      <c r="B1869" t="s">
        <v>7075</v>
      </c>
      <c r="C1869" s="7">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4" t="str">
        <f>VLOOKUP(OrdersTable[[#This Row],[Region]],PeopleTable[#All],2,FALSE)</f>
        <v>Chuck Magee</v>
      </c>
      <c r="W1869" s="4" t="str">
        <f>IFERROR(VLOOKUP(OrdersTable[[#This Row],[Order ID]],ReturnsTable[#All],2,FALSE),"No")</f>
        <v>No</v>
      </c>
      <c r="X1869" s="4">
        <f>1/COUNTIF(OrdersTable[Order ID],OrdersTable[[#This Row],[Order ID]])</f>
        <v>0.5</v>
      </c>
      <c r="Y1869" s="4">
        <f>1/COUNTIF(OrdersTable[Customer ID],OrdersTable[[#This Row],[Customer ID]])</f>
        <v>0.25</v>
      </c>
    </row>
    <row r="1870" spans="1:25" x14ac:dyDescent="0.3">
      <c r="A1870" s="1">
        <v>1869</v>
      </c>
      <c r="B1870" t="s">
        <v>7075</v>
      </c>
      <c r="C1870" s="7">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4" t="str">
        <f>VLOOKUP(OrdersTable[[#This Row],[Region]],PeopleTable[#All],2,FALSE)</f>
        <v>Chuck Magee</v>
      </c>
      <c r="W1870" s="4" t="str">
        <f>IFERROR(VLOOKUP(OrdersTable[[#This Row],[Order ID]],ReturnsTable[#All],2,FALSE),"No")</f>
        <v>No</v>
      </c>
      <c r="X1870" s="4">
        <f>1/COUNTIF(OrdersTable[Order ID],OrdersTable[[#This Row],[Order ID]])</f>
        <v>0.5</v>
      </c>
      <c r="Y1870" s="4">
        <f>1/COUNTIF(OrdersTable[Customer ID],OrdersTable[[#This Row],[Customer ID]])</f>
        <v>0.25</v>
      </c>
    </row>
    <row r="1871" spans="1:25" x14ac:dyDescent="0.3">
      <c r="A1871" s="1">
        <v>1870</v>
      </c>
      <c r="B1871" t="s">
        <v>7076</v>
      </c>
      <c r="C1871" s="7">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4" t="str">
        <f>VLOOKUP(OrdersTable[[#This Row],[Region]],PeopleTable[#All],2,FALSE)</f>
        <v>Anna Andreadi</v>
      </c>
      <c r="W1871" s="4" t="str">
        <f>IFERROR(VLOOKUP(OrdersTable[[#This Row],[Order ID]],ReturnsTable[#All],2,FALSE),"No")</f>
        <v>No</v>
      </c>
      <c r="X1871" s="4">
        <f>1/COUNTIF(OrdersTable[Order ID],OrdersTable[[#This Row],[Order ID]])</f>
        <v>1</v>
      </c>
      <c r="Y1871" s="4">
        <f>1/COUNTIF(OrdersTable[Customer ID],OrdersTable[[#This Row],[Customer ID]])</f>
        <v>9.0909090909090912E-2</v>
      </c>
    </row>
    <row r="1872" spans="1:25" x14ac:dyDescent="0.3">
      <c r="A1872" s="1">
        <v>1871</v>
      </c>
      <c r="B1872" t="s">
        <v>7077</v>
      </c>
      <c r="C1872" s="7">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4" t="str">
        <f>VLOOKUP(OrdersTable[[#This Row],[Region]],PeopleTable[#All],2,FALSE)</f>
        <v>Anna Andreadi</v>
      </c>
      <c r="W1872" s="4" t="str">
        <f>IFERROR(VLOOKUP(OrdersTable[[#This Row],[Order ID]],ReturnsTable[#All],2,FALSE),"No")</f>
        <v>No</v>
      </c>
      <c r="X1872" s="4">
        <f>1/COUNTIF(OrdersTable[Order ID],OrdersTable[[#This Row],[Order ID]])</f>
        <v>0.33333333333333331</v>
      </c>
      <c r="Y1872" s="4">
        <f>1/COUNTIF(OrdersTable[Customer ID],OrdersTable[[#This Row],[Customer ID]])</f>
        <v>0.16666666666666666</v>
      </c>
    </row>
    <row r="1873" spans="1:25" x14ac:dyDescent="0.3">
      <c r="A1873" s="1">
        <v>1872</v>
      </c>
      <c r="B1873" t="s">
        <v>7077</v>
      </c>
      <c r="C1873" s="7">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4" t="str">
        <f>VLOOKUP(OrdersTable[[#This Row],[Region]],PeopleTable[#All],2,FALSE)</f>
        <v>Anna Andreadi</v>
      </c>
      <c r="W1873" s="4" t="str">
        <f>IFERROR(VLOOKUP(OrdersTable[[#This Row],[Order ID]],ReturnsTable[#All],2,FALSE),"No")</f>
        <v>No</v>
      </c>
      <c r="X1873" s="4">
        <f>1/COUNTIF(OrdersTable[Order ID],OrdersTable[[#This Row],[Order ID]])</f>
        <v>0.33333333333333331</v>
      </c>
      <c r="Y1873" s="4">
        <f>1/COUNTIF(OrdersTable[Customer ID],OrdersTable[[#This Row],[Customer ID]])</f>
        <v>0.16666666666666666</v>
      </c>
    </row>
    <row r="1874" spans="1:25" x14ac:dyDescent="0.3">
      <c r="A1874" s="1">
        <v>1873</v>
      </c>
      <c r="B1874" t="s">
        <v>7077</v>
      </c>
      <c r="C1874" s="7">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4" t="str">
        <f>VLOOKUP(OrdersTable[[#This Row],[Region]],PeopleTable[#All],2,FALSE)</f>
        <v>Anna Andreadi</v>
      </c>
      <c r="W1874" s="4" t="str">
        <f>IFERROR(VLOOKUP(OrdersTable[[#This Row],[Order ID]],ReturnsTable[#All],2,FALSE),"No")</f>
        <v>No</v>
      </c>
      <c r="X1874" s="4">
        <f>1/COUNTIF(OrdersTable[Order ID],OrdersTable[[#This Row],[Order ID]])</f>
        <v>0.33333333333333331</v>
      </c>
      <c r="Y1874" s="4">
        <f>1/COUNTIF(OrdersTable[Customer ID],OrdersTable[[#This Row],[Customer ID]])</f>
        <v>0.16666666666666666</v>
      </c>
    </row>
    <row r="1875" spans="1:25" x14ac:dyDescent="0.3">
      <c r="A1875" s="1">
        <v>1874</v>
      </c>
      <c r="B1875" t="s">
        <v>6152</v>
      </c>
      <c r="C1875" s="7">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4" t="str">
        <f>VLOOKUP(OrdersTable[[#This Row],[Region]],PeopleTable[#All],2,FALSE)</f>
        <v>Anna Andreadi</v>
      </c>
      <c r="W1875" s="4" t="str">
        <f>IFERROR(VLOOKUP(OrdersTable[[#This Row],[Order ID]],ReturnsTable[#All],2,FALSE),"No")</f>
        <v>Yes</v>
      </c>
      <c r="X1875" s="4">
        <f>1/COUNTIF(OrdersTable[Order ID],OrdersTable[[#This Row],[Order ID]])</f>
        <v>1</v>
      </c>
      <c r="Y1875" s="4">
        <f>1/COUNTIF(OrdersTable[Customer ID],OrdersTable[[#This Row],[Customer ID]])</f>
        <v>0.16666666666666666</v>
      </c>
    </row>
    <row r="1876" spans="1:25" x14ac:dyDescent="0.3">
      <c r="A1876" s="1">
        <v>1875</v>
      </c>
      <c r="B1876" t="s">
        <v>7078</v>
      </c>
      <c r="C1876" s="7">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4" t="str">
        <f>VLOOKUP(OrdersTable[[#This Row],[Region]],PeopleTable[#All],2,FALSE)</f>
        <v>Chuck Magee</v>
      </c>
      <c r="W1876" s="4" t="str">
        <f>IFERROR(VLOOKUP(OrdersTable[[#This Row],[Order ID]],ReturnsTable[#All],2,FALSE),"No")</f>
        <v>No</v>
      </c>
      <c r="X1876" s="4">
        <f>1/COUNTIF(OrdersTable[Order ID],OrdersTable[[#This Row],[Order ID]])</f>
        <v>1</v>
      </c>
      <c r="Y1876" s="4">
        <f>1/COUNTIF(OrdersTable[Customer ID],OrdersTable[[#This Row],[Customer ID]])</f>
        <v>7.1428571428571425E-2</v>
      </c>
    </row>
    <row r="1877" spans="1:25" x14ac:dyDescent="0.3">
      <c r="A1877" s="1">
        <v>1876</v>
      </c>
      <c r="B1877" t="s">
        <v>7079</v>
      </c>
      <c r="C1877" s="7">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4" t="str">
        <f>VLOOKUP(OrdersTable[[#This Row],[Region]],PeopleTable[#All],2,FALSE)</f>
        <v>Chuck Magee</v>
      </c>
      <c r="W1877" s="4" t="str">
        <f>IFERROR(VLOOKUP(OrdersTable[[#This Row],[Order ID]],ReturnsTable[#All],2,FALSE),"No")</f>
        <v>No</v>
      </c>
      <c r="X1877" s="4">
        <f>1/COUNTIF(OrdersTable[Order ID],OrdersTable[[#This Row],[Order ID]])</f>
        <v>1</v>
      </c>
      <c r="Y1877" s="4">
        <f>1/COUNTIF(OrdersTable[Customer ID],OrdersTable[[#This Row],[Customer ID]])</f>
        <v>0.05</v>
      </c>
    </row>
    <row r="1878" spans="1:25" x14ac:dyDescent="0.3">
      <c r="A1878" s="1">
        <v>1877</v>
      </c>
      <c r="B1878" t="s">
        <v>7080</v>
      </c>
      <c r="C1878" s="7">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4" t="str">
        <f>VLOOKUP(OrdersTable[[#This Row],[Region]],PeopleTable[#All],2,FALSE)</f>
        <v>Kelly Williams</v>
      </c>
      <c r="W1878" s="4" t="str">
        <f>IFERROR(VLOOKUP(OrdersTable[[#This Row],[Order ID]],ReturnsTable[#All],2,FALSE),"No")</f>
        <v>No</v>
      </c>
      <c r="X1878" s="4">
        <f>1/COUNTIF(OrdersTable[Order ID],OrdersTable[[#This Row],[Order ID]])</f>
        <v>1</v>
      </c>
      <c r="Y1878" s="4">
        <f>1/COUNTIF(OrdersTable[Customer ID],OrdersTable[[#This Row],[Customer ID]])</f>
        <v>6.25E-2</v>
      </c>
    </row>
    <row r="1879" spans="1:25" x14ac:dyDescent="0.3">
      <c r="A1879" s="1">
        <v>1878</v>
      </c>
      <c r="B1879" t="s">
        <v>7081</v>
      </c>
      <c r="C1879" s="7">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4" t="str">
        <f>VLOOKUP(OrdersTable[[#This Row],[Region]],PeopleTable[#All],2,FALSE)</f>
        <v>Anna Andreadi</v>
      </c>
      <c r="W1879" s="4" t="str">
        <f>IFERROR(VLOOKUP(OrdersTable[[#This Row],[Order ID]],ReturnsTable[#All],2,FALSE),"No")</f>
        <v>No</v>
      </c>
      <c r="X1879" s="4">
        <f>1/COUNTIF(OrdersTable[Order ID],OrdersTable[[#This Row],[Order ID]])</f>
        <v>0.5</v>
      </c>
      <c r="Y1879" s="4">
        <f>1/COUNTIF(OrdersTable[Customer ID],OrdersTable[[#This Row],[Customer ID]])</f>
        <v>5.5555555555555552E-2</v>
      </c>
    </row>
    <row r="1880" spans="1:25" x14ac:dyDescent="0.3">
      <c r="A1880" s="1">
        <v>1879</v>
      </c>
      <c r="B1880" t="s">
        <v>7081</v>
      </c>
      <c r="C1880" s="7">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4" t="str">
        <f>VLOOKUP(OrdersTable[[#This Row],[Region]],PeopleTable[#All],2,FALSE)</f>
        <v>Anna Andreadi</v>
      </c>
      <c r="W1880" s="4" t="str">
        <f>IFERROR(VLOOKUP(OrdersTable[[#This Row],[Order ID]],ReturnsTable[#All],2,FALSE),"No")</f>
        <v>No</v>
      </c>
      <c r="X1880" s="4">
        <f>1/COUNTIF(OrdersTable[Order ID],OrdersTable[[#This Row],[Order ID]])</f>
        <v>0.5</v>
      </c>
      <c r="Y1880" s="4">
        <f>1/COUNTIF(OrdersTable[Customer ID],OrdersTable[[#This Row],[Customer ID]])</f>
        <v>5.5555555555555552E-2</v>
      </c>
    </row>
    <row r="1881" spans="1:25" x14ac:dyDescent="0.3">
      <c r="A1881" s="1">
        <v>1880</v>
      </c>
      <c r="B1881" t="s">
        <v>7082</v>
      </c>
      <c r="C1881" s="7">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4" t="str">
        <f>VLOOKUP(OrdersTable[[#This Row],[Region]],PeopleTable[#All],2,FALSE)</f>
        <v>Cassandra Brandow</v>
      </c>
      <c r="W1881" s="4" t="str">
        <f>IFERROR(VLOOKUP(OrdersTable[[#This Row],[Order ID]],ReturnsTable[#All],2,FALSE),"No")</f>
        <v>No</v>
      </c>
      <c r="X1881" s="4">
        <f>1/COUNTIF(OrdersTable[Order ID],OrdersTable[[#This Row],[Order ID]])</f>
        <v>1</v>
      </c>
      <c r="Y1881" s="4">
        <f>1/COUNTIF(OrdersTable[Customer ID],OrdersTable[[#This Row],[Customer ID]])</f>
        <v>7.1428571428571425E-2</v>
      </c>
    </row>
    <row r="1882" spans="1:25" x14ac:dyDescent="0.3">
      <c r="A1882" s="1">
        <v>1881</v>
      </c>
      <c r="B1882" t="s">
        <v>7083</v>
      </c>
      <c r="C1882" s="7">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4" t="str">
        <f>VLOOKUP(OrdersTable[[#This Row],[Region]],PeopleTable[#All],2,FALSE)</f>
        <v>Chuck Magee</v>
      </c>
      <c r="W1882" s="4" t="str">
        <f>IFERROR(VLOOKUP(OrdersTable[[#This Row],[Order ID]],ReturnsTable[#All],2,FALSE),"No")</f>
        <v>No</v>
      </c>
      <c r="X1882" s="4">
        <f>1/COUNTIF(OrdersTable[Order ID],OrdersTable[[#This Row],[Order ID]])</f>
        <v>0.33333333333333331</v>
      </c>
      <c r="Y1882" s="4">
        <f>1/COUNTIF(OrdersTable[Customer ID],OrdersTable[[#This Row],[Customer ID]])</f>
        <v>6.25E-2</v>
      </c>
    </row>
    <row r="1883" spans="1:25" x14ac:dyDescent="0.3">
      <c r="A1883" s="1">
        <v>1882</v>
      </c>
      <c r="B1883" t="s">
        <v>7083</v>
      </c>
      <c r="C1883" s="7">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4" t="str">
        <f>VLOOKUP(OrdersTable[[#This Row],[Region]],PeopleTable[#All],2,FALSE)</f>
        <v>Chuck Magee</v>
      </c>
      <c r="W1883" s="4" t="str">
        <f>IFERROR(VLOOKUP(OrdersTable[[#This Row],[Order ID]],ReturnsTable[#All],2,FALSE),"No")</f>
        <v>No</v>
      </c>
      <c r="X1883" s="4">
        <f>1/COUNTIF(OrdersTable[Order ID],OrdersTable[[#This Row],[Order ID]])</f>
        <v>0.33333333333333331</v>
      </c>
      <c r="Y1883" s="4">
        <f>1/COUNTIF(OrdersTable[Customer ID],OrdersTable[[#This Row],[Customer ID]])</f>
        <v>6.25E-2</v>
      </c>
    </row>
    <row r="1884" spans="1:25" x14ac:dyDescent="0.3">
      <c r="A1884" s="1">
        <v>1883</v>
      </c>
      <c r="B1884" t="s">
        <v>7083</v>
      </c>
      <c r="C1884" s="7">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4" t="str">
        <f>VLOOKUP(OrdersTable[[#This Row],[Region]],PeopleTable[#All],2,FALSE)</f>
        <v>Chuck Magee</v>
      </c>
      <c r="W1884" s="4" t="str">
        <f>IFERROR(VLOOKUP(OrdersTable[[#This Row],[Order ID]],ReturnsTable[#All],2,FALSE),"No")</f>
        <v>No</v>
      </c>
      <c r="X1884" s="4">
        <f>1/COUNTIF(OrdersTable[Order ID],OrdersTable[[#This Row],[Order ID]])</f>
        <v>0.33333333333333331</v>
      </c>
      <c r="Y1884" s="4">
        <f>1/COUNTIF(OrdersTable[Customer ID],OrdersTable[[#This Row],[Customer ID]])</f>
        <v>6.25E-2</v>
      </c>
    </row>
    <row r="1885" spans="1:25" x14ac:dyDescent="0.3">
      <c r="A1885" s="1">
        <v>1884</v>
      </c>
      <c r="B1885" t="s">
        <v>7084</v>
      </c>
      <c r="C1885" s="7">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4" t="str">
        <f>VLOOKUP(OrdersTable[[#This Row],[Region]],PeopleTable[#All],2,FALSE)</f>
        <v>Chuck Magee</v>
      </c>
      <c r="W1885" s="4" t="str">
        <f>IFERROR(VLOOKUP(OrdersTable[[#This Row],[Order ID]],ReturnsTable[#All],2,FALSE),"No")</f>
        <v>No</v>
      </c>
      <c r="X1885" s="4">
        <f>1/COUNTIF(OrdersTable[Order ID],OrdersTable[[#This Row],[Order ID]])</f>
        <v>1</v>
      </c>
      <c r="Y1885" s="4">
        <f>1/COUNTIF(OrdersTable[Customer ID],OrdersTable[[#This Row],[Customer ID]])</f>
        <v>5.2631578947368418E-2</v>
      </c>
    </row>
    <row r="1886" spans="1:25" x14ac:dyDescent="0.3">
      <c r="A1886" s="1">
        <v>1885</v>
      </c>
      <c r="B1886" t="s">
        <v>7085</v>
      </c>
      <c r="C1886" s="7">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4" t="str">
        <f>VLOOKUP(OrdersTable[[#This Row],[Region]],PeopleTable[#All],2,FALSE)</f>
        <v>Kelly Williams</v>
      </c>
      <c r="W1886" s="4" t="str">
        <f>IFERROR(VLOOKUP(OrdersTable[[#This Row],[Order ID]],ReturnsTable[#All],2,FALSE),"No")</f>
        <v>No</v>
      </c>
      <c r="X1886" s="4">
        <f>1/COUNTIF(OrdersTable[Order ID],OrdersTable[[#This Row],[Order ID]])</f>
        <v>1</v>
      </c>
      <c r="Y1886" s="4">
        <f>1/COUNTIF(OrdersTable[Customer ID],OrdersTable[[#This Row],[Customer ID]])</f>
        <v>7.1428571428571425E-2</v>
      </c>
    </row>
    <row r="1887" spans="1:25" x14ac:dyDescent="0.3">
      <c r="A1887" s="1">
        <v>1886</v>
      </c>
      <c r="B1887" t="s">
        <v>7086</v>
      </c>
      <c r="C1887" s="7">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4" t="str">
        <f>VLOOKUP(OrdersTable[[#This Row],[Region]],PeopleTable[#All],2,FALSE)</f>
        <v>Anna Andreadi</v>
      </c>
      <c r="W1887" s="4" t="str">
        <f>IFERROR(VLOOKUP(OrdersTable[[#This Row],[Order ID]],ReturnsTable[#All],2,FALSE),"No")</f>
        <v>No</v>
      </c>
      <c r="X1887" s="4">
        <f>1/COUNTIF(OrdersTable[Order ID],OrdersTable[[#This Row],[Order ID]])</f>
        <v>1</v>
      </c>
      <c r="Y1887" s="4">
        <f>1/COUNTIF(OrdersTable[Customer ID],OrdersTable[[#This Row],[Customer ID]])</f>
        <v>5.8823529411764705E-2</v>
      </c>
    </row>
    <row r="1888" spans="1:25" x14ac:dyDescent="0.3">
      <c r="A1888" s="1">
        <v>1887</v>
      </c>
      <c r="B1888" t="s">
        <v>7087</v>
      </c>
      <c r="C1888" s="7">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4" t="str">
        <f>VLOOKUP(OrdersTable[[#This Row],[Region]],PeopleTable[#All],2,FALSE)</f>
        <v>Cassandra Brandow</v>
      </c>
      <c r="W1888" s="4" t="str">
        <f>IFERROR(VLOOKUP(OrdersTable[[#This Row],[Order ID]],ReturnsTable[#All],2,FALSE),"No")</f>
        <v>No</v>
      </c>
      <c r="X1888" s="4">
        <f>1/COUNTIF(OrdersTable[Order ID],OrdersTable[[#This Row],[Order ID]])</f>
        <v>0.5</v>
      </c>
      <c r="Y1888" s="4">
        <f>1/COUNTIF(OrdersTable[Customer ID],OrdersTable[[#This Row],[Customer ID]])</f>
        <v>9.0909090909090912E-2</v>
      </c>
    </row>
    <row r="1889" spans="1:25" x14ac:dyDescent="0.3">
      <c r="A1889" s="1">
        <v>1888</v>
      </c>
      <c r="B1889" t="s">
        <v>7087</v>
      </c>
      <c r="C1889" s="7">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4" t="str">
        <f>VLOOKUP(OrdersTable[[#This Row],[Region]],PeopleTable[#All],2,FALSE)</f>
        <v>Cassandra Brandow</v>
      </c>
      <c r="W1889" s="4" t="str">
        <f>IFERROR(VLOOKUP(OrdersTable[[#This Row],[Order ID]],ReturnsTable[#All],2,FALSE),"No")</f>
        <v>No</v>
      </c>
      <c r="X1889" s="4">
        <f>1/COUNTIF(OrdersTable[Order ID],OrdersTable[[#This Row],[Order ID]])</f>
        <v>0.5</v>
      </c>
      <c r="Y1889" s="4">
        <f>1/COUNTIF(OrdersTable[Customer ID],OrdersTable[[#This Row],[Customer ID]])</f>
        <v>9.0909090909090912E-2</v>
      </c>
    </row>
    <row r="1890" spans="1:25" x14ac:dyDescent="0.3">
      <c r="A1890" s="1">
        <v>1889</v>
      </c>
      <c r="B1890" t="s">
        <v>7088</v>
      </c>
      <c r="C1890" s="7">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4" t="str">
        <f>VLOOKUP(OrdersTable[[#This Row],[Region]],PeopleTable[#All],2,FALSE)</f>
        <v>Chuck Magee</v>
      </c>
      <c r="W1890" s="4" t="str">
        <f>IFERROR(VLOOKUP(OrdersTable[[#This Row],[Order ID]],ReturnsTable[#All],2,FALSE),"No")</f>
        <v>No</v>
      </c>
      <c r="X1890" s="4">
        <f>1/COUNTIF(OrdersTable[Order ID],OrdersTable[[#This Row],[Order ID]])</f>
        <v>0.5</v>
      </c>
      <c r="Y1890" s="4">
        <f>1/COUNTIF(OrdersTable[Customer ID],OrdersTable[[#This Row],[Customer ID]])</f>
        <v>0.05</v>
      </c>
    </row>
    <row r="1891" spans="1:25" x14ac:dyDescent="0.3">
      <c r="A1891" s="1">
        <v>1890</v>
      </c>
      <c r="B1891" t="s">
        <v>7088</v>
      </c>
      <c r="C1891" s="7">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4" t="str">
        <f>VLOOKUP(OrdersTable[[#This Row],[Region]],PeopleTable[#All],2,FALSE)</f>
        <v>Chuck Magee</v>
      </c>
      <c r="W1891" s="4" t="str">
        <f>IFERROR(VLOOKUP(OrdersTable[[#This Row],[Order ID]],ReturnsTable[#All],2,FALSE),"No")</f>
        <v>No</v>
      </c>
      <c r="X1891" s="4">
        <f>1/COUNTIF(OrdersTable[Order ID],OrdersTable[[#This Row],[Order ID]])</f>
        <v>0.5</v>
      </c>
      <c r="Y1891" s="4">
        <f>1/COUNTIF(OrdersTable[Customer ID],OrdersTable[[#This Row],[Customer ID]])</f>
        <v>0.05</v>
      </c>
    </row>
    <row r="1892" spans="1:25" x14ac:dyDescent="0.3">
      <c r="A1892" s="1">
        <v>1891</v>
      </c>
      <c r="B1892" t="s">
        <v>7089</v>
      </c>
      <c r="C1892" s="7">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4" t="str">
        <f>VLOOKUP(OrdersTable[[#This Row],[Region]],PeopleTable[#All],2,FALSE)</f>
        <v>Anna Andreadi</v>
      </c>
      <c r="W1892" s="4" t="str">
        <f>IFERROR(VLOOKUP(OrdersTable[[#This Row],[Order ID]],ReturnsTable[#All],2,FALSE),"No")</f>
        <v>No</v>
      </c>
      <c r="X1892" s="4">
        <f>1/COUNTIF(OrdersTable[Order ID],OrdersTable[[#This Row],[Order ID]])</f>
        <v>0.5</v>
      </c>
      <c r="Y1892" s="4">
        <f>1/COUNTIF(OrdersTable[Customer ID],OrdersTable[[#This Row],[Customer ID]])</f>
        <v>5.2631578947368418E-2</v>
      </c>
    </row>
    <row r="1893" spans="1:25" x14ac:dyDescent="0.3">
      <c r="A1893" s="1">
        <v>1892</v>
      </c>
      <c r="B1893" t="s">
        <v>7089</v>
      </c>
      <c r="C1893" s="7">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4" t="str">
        <f>VLOOKUP(OrdersTable[[#This Row],[Region]],PeopleTable[#All],2,FALSE)</f>
        <v>Anna Andreadi</v>
      </c>
      <c r="W1893" s="4" t="str">
        <f>IFERROR(VLOOKUP(OrdersTable[[#This Row],[Order ID]],ReturnsTable[#All],2,FALSE),"No")</f>
        <v>No</v>
      </c>
      <c r="X1893" s="4">
        <f>1/COUNTIF(OrdersTable[Order ID],OrdersTable[[#This Row],[Order ID]])</f>
        <v>0.5</v>
      </c>
      <c r="Y1893" s="4">
        <f>1/COUNTIF(OrdersTable[Customer ID],OrdersTable[[#This Row],[Customer ID]])</f>
        <v>5.2631578947368418E-2</v>
      </c>
    </row>
    <row r="1894" spans="1:25" x14ac:dyDescent="0.3">
      <c r="A1894" s="1">
        <v>1893</v>
      </c>
      <c r="B1894" t="s">
        <v>7090</v>
      </c>
      <c r="C1894" s="7">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4" t="str">
        <f>VLOOKUP(OrdersTable[[#This Row],[Region]],PeopleTable[#All],2,FALSE)</f>
        <v>Cassandra Brandow</v>
      </c>
      <c r="W1894" s="4" t="str">
        <f>IFERROR(VLOOKUP(OrdersTable[[#This Row],[Order ID]],ReturnsTable[#All],2,FALSE),"No")</f>
        <v>No</v>
      </c>
      <c r="X1894" s="4">
        <f>1/COUNTIF(OrdersTable[Order ID],OrdersTable[[#This Row],[Order ID]])</f>
        <v>1</v>
      </c>
      <c r="Y1894" s="4">
        <f>1/COUNTIF(OrdersTable[Customer ID],OrdersTable[[#This Row],[Customer ID]])</f>
        <v>6.25E-2</v>
      </c>
    </row>
    <row r="1895" spans="1:25" x14ac:dyDescent="0.3">
      <c r="A1895" s="1">
        <v>1894</v>
      </c>
      <c r="B1895" t="s">
        <v>7091</v>
      </c>
      <c r="C1895" s="7">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4" t="str">
        <f>VLOOKUP(OrdersTable[[#This Row],[Region]],PeopleTable[#All],2,FALSE)</f>
        <v>Anna Andreadi</v>
      </c>
      <c r="W1895" s="4" t="str">
        <f>IFERROR(VLOOKUP(OrdersTable[[#This Row],[Order ID]],ReturnsTable[#All],2,FALSE),"No")</f>
        <v>No</v>
      </c>
      <c r="X1895" s="4">
        <f>1/COUNTIF(OrdersTable[Order ID],OrdersTable[[#This Row],[Order ID]])</f>
        <v>1</v>
      </c>
      <c r="Y1895" s="4">
        <f>1/COUNTIF(OrdersTable[Customer ID],OrdersTable[[#This Row],[Customer ID]])</f>
        <v>0.16666666666666666</v>
      </c>
    </row>
    <row r="1896" spans="1:25" x14ac:dyDescent="0.3">
      <c r="A1896" s="1">
        <v>1895</v>
      </c>
      <c r="B1896" t="s">
        <v>7092</v>
      </c>
      <c r="C1896" s="7">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4" t="str">
        <f>VLOOKUP(OrdersTable[[#This Row],[Region]],PeopleTable[#All],2,FALSE)</f>
        <v>Cassandra Brandow</v>
      </c>
      <c r="W1896" s="4" t="str">
        <f>IFERROR(VLOOKUP(OrdersTable[[#This Row],[Order ID]],ReturnsTable[#All],2,FALSE),"No")</f>
        <v>No</v>
      </c>
      <c r="X1896" s="4">
        <f>1/COUNTIF(OrdersTable[Order ID],OrdersTable[[#This Row],[Order ID]])</f>
        <v>1</v>
      </c>
      <c r="Y1896" s="4">
        <f>1/COUNTIF(OrdersTable[Customer ID],OrdersTable[[#This Row],[Customer ID]])</f>
        <v>0.04</v>
      </c>
    </row>
    <row r="1897" spans="1:25" x14ac:dyDescent="0.3">
      <c r="A1897" s="1">
        <v>1896</v>
      </c>
      <c r="B1897" t="s">
        <v>7093</v>
      </c>
      <c r="C1897" s="7">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4" t="str">
        <f>VLOOKUP(OrdersTable[[#This Row],[Region]],PeopleTable[#All],2,FALSE)</f>
        <v>Anna Andreadi</v>
      </c>
      <c r="W1897" s="4" t="str">
        <f>IFERROR(VLOOKUP(OrdersTable[[#This Row],[Order ID]],ReturnsTable[#All],2,FALSE),"No")</f>
        <v>No</v>
      </c>
      <c r="X1897" s="4">
        <f>1/COUNTIF(OrdersTable[Order ID],OrdersTable[[#This Row],[Order ID]])</f>
        <v>1</v>
      </c>
      <c r="Y1897" s="4">
        <f>1/COUNTIF(OrdersTable[Customer ID],OrdersTable[[#This Row],[Customer ID]])</f>
        <v>9.0909090909090912E-2</v>
      </c>
    </row>
    <row r="1898" spans="1:25" x14ac:dyDescent="0.3">
      <c r="A1898" s="1">
        <v>1897</v>
      </c>
      <c r="B1898" t="s">
        <v>7094</v>
      </c>
      <c r="C1898" s="7">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4" t="str">
        <f>VLOOKUP(OrdersTable[[#This Row],[Region]],PeopleTable[#All],2,FALSE)</f>
        <v>Kelly Williams</v>
      </c>
      <c r="W1898" s="4" t="str">
        <f>IFERROR(VLOOKUP(OrdersTable[[#This Row],[Order ID]],ReturnsTable[#All],2,FALSE),"No")</f>
        <v>No</v>
      </c>
      <c r="X1898" s="4">
        <f>1/COUNTIF(OrdersTable[Order ID],OrdersTable[[#This Row],[Order ID]])</f>
        <v>1</v>
      </c>
      <c r="Y1898" s="4">
        <f>1/COUNTIF(OrdersTable[Customer ID],OrdersTable[[#This Row],[Customer ID]])</f>
        <v>0.1111111111111111</v>
      </c>
    </row>
    <row r="1899" spans="1:25" x14ac:dyDescent="0.3">
      <c r="A1899" s="1">
        <v>1898</v>
      </c>
      <c r="B1899" t="s">
        <v>7095</v>
      </c>
      <c r="C1899" s="7">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4" t="str">
        <f>VLOOKUP(OrdersTable[[#This Row],[Region]],PeopleTable[#All],2,FALSE)</f>
        <v>Cassandra Brandow</v>
      </c>
      <c r="W1899" s="4" t="str">
        <f>IFERROR(VLOOKUP(OrdersTable[[#This Row],[Order ID]],ReturnsTable[#All],2,FALSE),"No")</f>
        <v>No</v>
      </c>
      <c r="X1899" s="4">
        <f>1/COUNTIF(OrdersTable[Order ID],OrdersTable[[#This Row],[Order ID]])</f>
        <v>0.33333333333333331</v>
      </c>
      <c r="Y1899" s="4">
        <f>1/COUNTIF(OrdersTable[Customer ID],OrdersTable[[#This Row],[Customer ID]])</f>
        <v>0.1111111111111111</v>
      </c>
    </row>
    <row r="1900" spans="1:25" x14ac:dyDescent="0.3">
      <c r="A1900" s="1">
        <v>1899</v>
      </c>
      <c r="B1900" t="s">
        <v>7095</v>
      </c>
      <c r="C1900" s="7">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4" t="str">
        <f>VLOOKUP(OrdersTable[[#This Row],[Region]],PeopleTable[#All],2,FALSE)</f>
        <v>Cassandra Brandow</v>
      </c>
      <c r="W1900" s="4" t="str">
        <f>IFERROR(VLOOKUP(OrdersTable[[#This Row],[Order ID]],ReturnsTable[#All],2,FALSE),"No")</f>
        <v>No</v>
      </c>
      <c r="X1900" s="4">
        <f>1/COUNTIF(OrdersTable[Order ID],OrdersTable[[#This Row],[Order ID]])</f>
        <v>0.33333333333333331</v>
      </c>
      <c r="Y1900" s="4">
        <f>1/COUNTIF(OrdersTable[Customer ID],OrdersTable[[#This Row],[Customer ID]])</f>
        <v>0.1111111111111111</v>
      </c>
    </row>
    <row r="1901" spans="1:25" x14ac:dyDescent="0.3">
      <c r="A1901" s="1">
        <v>1900</v>
      </c>
      <c r="B1901" t="s">
        <v>7095</v>
      </c>
      <c r="C1901" s="7">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4" t="str">
        <f>VLOOKUP(OrdersTable[[#This Row],[Region]],PeopleTable[#All],2,FALSE)</f>
        <v>Cassandra Brandow</v>
      </c>
      <c r="W1901" s="4" t="str">
        <f>IFERROR(VLOOKUP(OrdersTable[[#This Row],[Order ID]],ReturnsTable[#All],2,FALSE),"No")</f>
        <v>No</v>
      </c>
      <c r="X1901" s="4">
        <f>1/COUNTIF(OrdersTable[Order ID],OrdersTable[[#This Row],[Order ID]])</f>
        <v>0.33333333333333331</v>
      </c>
      <c r="Y1901" s="4">
        <f>1/COUNTIF(OrdersTable[Customer ID],OrdersTable[[#This Row],[Customer ID]])</f>
        <v>0.1111111111111111</v>
      </c>
    </row>
    <row r="1902" spans="1:25" x14ac:dyDescent="0.3">
      <c r="A1902" s="1">
        <v>1901</v>
      </c>
      <c r="B1902" t="s">
        <v>7096</v>
      </c>
      <c r="C1902" s="7">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4" t="str">
        <f>VLOOKUP(OrdersTable[[#This Row],[Region]],PeopleTable[#All],2,FALSE)</f>
        <v>Cassandra Brandow</v>
      </c>
      <c r="W1902" s="4" t="str">
        <f>IFERROR(VLOOKUP(OrdersTable[[#This Row],[Order ID]],ReturnsTable[#All],2,FALSE),"No")</f>
        <v>No</v>
      </c>
      <c r="X1902" s="4">
        <f>1/COUNTIF(OrdersTable[Order ID],OrdersTable[[#This Row],[Order ID]])</f>
        <v>1</v>
      </c>
      <c r="Y1902" s="4">
        <f>1/COUNTIF(OrdersTable[Customer ID],OrdersTable[[#This Row],[Customer ID]])</f>
        <v>0.125</v>
      </c>
    </row>
    <row r="1903" spans="1:25" x14ac:dyDescent="0.3">
      <c r="A1903" s="1">
        <v>1902</v>
      </c>
      <c r="B1903" t="s">
        <v>7097</v>
      </c>
      <c r="C1903" s="7">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4" t="str">
        <f>VLOOKUP(OrdersTable[[#This Row],[Region]],PeopleTable[#All],2,FALSE)</f>
        <v>Kelly Williams</v>
      </c>
      <c r="W1903" s="4" t="str">
        <f>IFERROR(VLOOKUP(OrdersTable[[#This Row],[Order ID]],ReturnsTable[#All],2,FALSE),"No")</f>
        <v>No</v>
      </c>
      <c r="X1903" s="4">
        <f>1/COUNTIF(OrdersTable[Order ID],OrdersTable[[#This Row],[Order ID]])</f>
        <v>1</v>
      </c>
      <c r="Y1903" s="4">
        <f>1/COUNTIF(OrdersTable[Customer ID],OrdersTable[[#This Row],[Customer ID]])</f>
        <v>9.0909090909090912E-2</v>
      </c>
    </row>
    <row r="1904" spans="1:25" x14ac:dyDescent="0.3">
      <c r="A1904" s="1">
        <v>1903</v>
      </c>
      <c r="B1904" t="s">
        <v>7098</v>
      </c>
      <c r="C1904" s="7">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4" t="str">
        <f>VLOOKUP(OrdersTable[[#This Row],[Region]],PeopleTable[#All],2,FALSE)</f>
        <v>Anna Andreadi</v>
      </c>
      <c r="W1904" s="4" t="str">
        <f>IFERROR(VLOOKUP(OrdersTable[[#This Row],[Order ID]],ReturnsTable[#All],2,FALSE),"No")</f>
        <v>No</v>
      </c>
      <c r="X1904" s="4">
        <f>1/COUNTIF(OrdersTable[Order ID],OrdersTable[[#This Row],[Order ID]])</f>
        <v>0.33333333333333331</v>
      </c>
      <c r="Y1904" s="4">
        <f>1/COUNTIF(OrdersTable[Customer ID],OrdersTable[[#This Row],[Customer ID]])</f>
        <v>3.7037037037037035E-2</v>
      </c>
    </row>
    <row r="1905" spans="1:25" x14ac:dyDescent="0.3">
      <c r="A1905" s="1">
        <v>1904</v>
      </c>
      <c r="B1905" t="s">
        <v>7098</v>
      </c>
      <c r="C1905" s="7">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4" t="str">
        <f>VLOOKUP(OrdersTable[[#This Row],[Region]],PeopleTable[#All],2,FALSE)</f>
        <v>Anna Andreadi</v>
      </c>
      <c r="W1905" s="4" t="str">
        <f>IFERROR(VLOOKUP(OrdersTable[[#This Row],[Order ID]],ReturnsTable[#All],2,FALSE),"No")</f>
        <v>No</v>
      </c>
      <c r="X1905" s="4">
        <f>1/COUNTIF(OrdersTable[Order ID],OrdersTable[[#This Row],[Order ID]])</f>
        <v>0.33333333333333331</v>
      </c>
      <c r="Y1905" s="4">
        <f>1/COUNTIF(OrdersTable[Customer ID],OrdersTable[[#This Row],[Customer ID]])</f>
        <v>3.7037037037037035E-2</v>
      </c>
    </row>
    <row r="1906" spans="1:25" x14ac:dyDescent="0.3">
      <c r="A1906" s="1">
        <v>1905</v>
      </c>
      <c r="B1906" t="s">
        <v>7098</v>
      </c>
      <c r="C1906" s="7">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4" t="str">
        <f>VLOOKUP(OrdersTable[[#This Row],[Region]],PeopleTable[#All],2,FALSE)</f>
        <v>Anna Andreadi</v>
      </c>
      <c r="W1906" s="4" t="str">
        <f>IFERROR(VLOOKUP(OrdersTable[[#This Row],[Order ID]],ReturnsTable[#All],2,FALSE),"No")</f>
        <v>No</v>
      </c>
      <c r="X1906" s="4">
        <f>1/COUNTIF(OrdersTable[Order ID],OrdersTable[[#This Row],[Order ID]])</f>
        <v>0.33333333333333331</v>
      </c>
      <c r="Y1906" s="4">
        <f>1/COUNTIF(OrdersTable[Customer ID],OrdersTable[[#This Row],[Customer ID]])</f>
        <v>3.7037037037037035E-2</v>
      </c>
    </row>
    <row r="1907" spans="1:25" x14ac:dyDescent="0.3">
      <c r="A1907" s="1">
        <v>1906</v>
      </c>
      <c r="B1907" t="s">
        <v>7099</v>
      </c>
      <c r="C1907" s="7">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4" t="str">
        <f>VLOOKUP(OrdersTable[[#This Row],[Region]],PeopleTable[#All],2,FALSE)</f>
        <v>Kelly Williams</v>
      </c>
      <c r="W1907" s="4" t="str">
        <f>IFERROR(VLOOKUP(OrdersTable[[#This Row],[Order ID]],ReturnsTable[#All],2,FALSE),"No")</f>
        <v>No</v>
      </c>
      <c r="X1907" s="4">
        <f>1/COUNTIF(OrdersTable[Order ID],OrdersTable[[#This Row],[Order ID]])</f>
        <v>1</v>
      </c>
      <c r="Y1907" s="4">
        <f>1/COUNTIF(OrdersTable[Customer ID],OrdersTable[[#This Row],[Customer ID]])</f>
        <v>0.125</v>
      </c>
    </row>
    <row r="1908" spans="1:25" x14ac:dyDescent="0.3">
      <c r="A1908" s="1">
        <v>1907</v>
      </c>
      <c r="B1908" t="s">
        <v>7100</v>
      </c>
      <c r="C1908" s="7">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4" t="str">
        <f>VLOOKUP(OrdersTable[[#This Row],[Region]],PeopleTable[#All],2,FALSE)</f>
        <v>Cassandra Brandow</v>
      </c>
      <c r="W1908" s="4" t="str">
        <f>IFERROR(VLOOKUP(OrdersTable[[#This Row],[Order ID]],ReturnsTable[#All],2,FALSE),"No")</f>
        <v>No</v>
      </c>
      <c r="X1908" s="4">
        <f>1/COUNTIF(OrdersTable[Order ID],OrdersTable[[#This Row],[Order ID]])</f>
        <v>0.5</v>
      </c>
      <c r="Y1908" s="4">
        <f>1/COUNTIF(OrdersTable[Customer ID],OrdersTable[[#This Row],[Customer ID]])</f>
        <v>6.6666666666666666E-2</v>
      </c>
    </row>
    <row r="1909" spans="1:25" x14ac:dyDescent="0.3">
      <c r="A1909" s="1">
        <v>1908</v>
      </c>
      <c r="B1909" t="s">
        <v>7100</v>
      </c>
      <c r="C1909" s="7">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4" t="str">
        <f>VLOOKUP(OrdersTable[[#This Row],[Region]],PeopleTable[#All],2,FALSE)</f>
        <v>Cassandra Brandow</v>
      </c>
      <c r="W1909" s="4" t="str">
        <f>IFERROR(VLOOKUP(OrdersTable[[#This Row],[Order ID]],ReturnsTable[#All],2,FALSE),"No")</f>
        <v>No</v>
      </c>
      <c r="X1909" s="4">
        <f>1/COUNTIF(OrdersTable[Order ID],OrdersTable[[#This Row],[Order ID]])</f>
        <v>0.5</v>
      </c>
      <c r="Y1909" s="4">
        <f>1/COUNTIF(OrdersTable[Customer ID],OrdersTable[[#This Row],[Customer ID]])</f>
        <v>6.6666666666666666E-2</v>
      </c>
    </row>
    <row r="1910" spans="1:25" x14ac:dyDescent="0.3">
      <c r="A1910" s="1">
        <v>1909</v>
      </c>
      <c r="B1910" t="s">
        <v>7101</v>
      </c>
      <c r="C1910" s="7">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4" t="str">
        <f>VLOOKUP(OrdersTable[[#This Row],[Region]],PeopleTable[#All],2,FALSE)</f>
        <v>Anna Andreadi</v>
      </c>
      <c r="W1910" s="4" t="str">
        <f>IFERROR(VLOOKUP(OrdersTable[[#This Row],[Order ID]],ReturnsTable[#All],2,FALSE),"No")</f>
        <v>No</v>
      </c>
      <c r="X1910" s="4">
        <f>1/COUNTIF(OrdersTable[Order ID],OrdersTable[[#This Row],[Order ID]])</f>
        <v>1</v>
      </c>
      <c r="Y1910" s="4">
        <f>1/COUNTIF(OrdersTable[Customer ID],OrdersTable[[#This Row],[Customer ID]])</f>
        <v>4.3478260869565216E-2</v>
      </c>
    </row>
    <row r="1911" spans="1:25" x14ac:dyDescent="0.3">
      <c r="A1911" s="1">
        <v>1910</v>
      </c>
      <c r="B1911" t="s">
        <v>7102</v>
      </c>
      <c r="C1911" s="7">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4" t="str">
        <f>VLOOKUP(OrdersTable[[#This Row],[Region]],PeopleTable[#All],2,FALSE)</f>
        <v>Chuck Magee</v>
      </c>
      <c r="W1911" s="4" t="str">
        <f>IFERROR(VLOOKUP(OrdersTable[[#This Row],[Order ID]],ReturnsTable[#All],2,FALSE),"No")</f>
        <v>No</v>
      </c>
      <c r="X1911" s="4">
        <f>1/COUNTIF(OrdersTable[Order ID],OrdersTable[[#This Row],[Order ID]])</f>
        <v>1</v>
      </c>
      <c r="Y1911" s="4">
        <f>1/COUNTIF(OrdersTable[Customer ID],OrdersTable[[#This Row],[Customer ID]])</f>
        <v>0.1</v>
      </c>
    </row>
    <row r="1912" spans="1:25" x14ac:dyDescent="0.3">
      <c r="A1912" s="1">
        <v>1911</v>
      </c>
      <c r="B1912" t="s">
        <v>7103</v>
      </c>
      <c r="C1912" s="7">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4" t="str">
        <f>VLOOKUP(OrdersTable[[#This Row],[Region]],PeopleTable[#All],2,FALSE)</f>
        <v>Anna Andreadi</v>
      </c>
      <c r="W1912" s="4" t="str">
        <f>IFERROR(VLOOKUP(OrdersTable[[#This Row],[Order ID]],ReturnsTable[#All],2,FALSE),"No")</f>
        <v>No</v>
      </c>
      <c r="X1912" s="4">
        <f>1/COUNTIF(OrdersTable[Order ID],OrdersTable[[#This Row],[Order ID]])</f>
        <v>1</v>
      </c>
      <c r="Y1912" s="4">
        <f>1/COUNTIF(OrdersTable[Customer ID],OrdersTable[[#This Row],[Customer ID]])</f>
        <v>4.7619047619047616E-2</v>
      </c>
    </row>
    <row r="1913" spans="1:25" x14ac:dyDescent="0.3">
      <c r="A1913" s="1">
        <v>1912</v>
      </c>
      <c r="B1913" t="s">
        <v>7104</v>
      </c>
      <c r="C1913" s="7">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4" t="str">
        <f>VLOOKUP(OrdersTable[[#This Row],[Region]],PeopleTable[#All],2,FALSE)</f>
        <v>Kelly Williams</v>
      </c>
      <c r="W1913" s="4" t="str">
        <f>IFERROR(VLOOKUP(OrdersTable[[#This Row],[Order ID]],ReturnsTable[#All],2,FALSE),"No")</f>
        <v>No</v>
      </c>
      <c r="X1913" s="4">
        <f>1/COUNTIF(OrdersTable[Order ID],OrdersTable[[#This Row],[Order ID]])</f>
        <v>0.5</v>
      </c>
      <c r="Y1913" s="4">
        <f>1/COUNTIF(OrdersTable[Customer ID],OrdersTable[[#This Row],[Customer ID]])</f>
        <v>4.7619047619047616E-2</v>
      </c>
    </row>
    <row r="1914" spans="1:25" x14ac:dyDescent="0.3">
      <c r="A1914" s="1">
        <v>1913</v>
      </c>
      <c r="B1914" t="s">
        <v>7104</v>
      </c>
      <c r="C1914" s="7">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4" t="str">
        <f>VLOOKUP(OrdersTable[[#This Row],[Region]],PeopleTable[#All],2,FALSE)</f>
        <v>Kelly Williams</v>
      </c>
      <c r="W1914" s="4" t="str">
        <f>IFERROR(VLOOKUP(OrdersTable[[#This Row],[Order ID]],ReturnsTable[#All],2,FALSE),"No")</f>
        <v>No</v>
      </c>
      <c r="X1914" s="4">
        <f>1/COUNTIF(OrdersTable[Order ID],OrdersTable[[#This Row],[Order ID]])</f>
        <v>0.5</v>
      </c>
      <c r="Y1914" s="4">
        <f>1/COUNTIF(OrdersTable[Customer ID],OrdersTable[[#This Row],[Customer ID]])</f>
        <v>4.7619047619047616E-2</v>
      </c>
    </row>
    <row r="1915" spans="1:25" x14ac:dyDescent="0.3">
      <c r="A1915" s="1">
        <v>1914</v>
      </c>
      <c r="B1915" t="s">
        <v>7105</v>
      </c>
      <c r="C1915" s="7">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4" t="str">
        <f>VLOOKUP(OrdersTable[[#This Row],[Region]],PeopleTable[#All],2,FALSE)</f>
        <v>Cassandra Brandow</v>
      </c>
      <c r="W1915" s="4" t="str">
        <f>IFERROR(VLOOKUP(OrdersTable[[#This Row],[Order ID]],ReturnsTable[#All],2,FALSE),"No")</f>
        <v>No</v>
      </c>
      <c r="X1915" s="4">
        <f>1/COUNTIF(OrdersTable[Order ID],OrdersTable[[#This Row],[Order ID]])</f>
        <v>1</v>
      </c>
      <c r="Y1915" s="4">
        <f>1/COUNTIF(OrdersTable[Customer ID],OrdersTable[[#This Row],[Customer ID]])</f>
        <v>0.125</v>
      </c>
    </row>
    <row r="1916" spans="1:25" x14ac:dyDescent="0.3">
      <c r="A1916" s="1">
        <v>1915</v>
      </c>
      <c r="B1916" t="s">
        <v>7106</v>
      </c>
      <c r="C1916" s="7">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4" t="str">
        <f>VLOOKUP(OrdersTable[[#This Row],[Region]],PeopleTable[#All],2,FALSE)</f>
        <v>Cassandra Brandow</v>
      </c>
      <c r="W1916" s="4" t="str">
        <f>IFERROR(VLOOKUP(OrdersTable[[#This Row],[Order ID]],ReturnsTable[#All],2,FALSE),"No")</f>
        <v>No</v>
      </c>
      <c r="X1916" s="4">
        <f>1/COUNTIF(OrdersTable[Order ID],OrdersTable[[#This Row],[Order ID]])</f>
        <v>0.33333333333333331</v>
      </c>
      <c r="Y1916" s="4">
        <f>1/COUNTIF(OrdersTable[Customer ID],OrdersTable[[#This Row],[Customer ID]])</f>
        <v>8.3333333333333329E-2</v>
      </c>
    </row>
    <row r="1917" spans="1:25" x14ac:dyDescent="0.3">
      <c r="A1917" s="1">
        <v>1916</v>
      </c>
      <c r="B1917" t="s">
        <v>7106</v>
      </c>
      <c r="C1917" s="7">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4" t="str">
        <f>VLOOKUP(OrdersTable[[#This Row],[Region]],PeopleTable[#All],2,FALSE)</f>
        <v>Cassandra Brandow</v>
      </c>
      <c r="W1917" s="4" t="str">
        <f>IFERROR(VLOOKUP(OrdersTable[[#This Row],[Order ID]],ReturnsTable[#All],2,FALSE),"No")</f>
        <v>No</v>
      </c>
      <c r="X1917" s="4">
        <f>1/COUNTIF(OrdersTable[Order ID],OrdersTable[[#This Row],[Order ID]])</f>
        <v>0.33333333333333331</v>
      </c>
      <c r="Y1917" s="4">
        <f>1/COUNTIF(OrdersTable[Customer ID],OrdersTable[[#This Row],[Customer ID]])</f>
        <v>8.3333333333333329E-2</v>
      </c>
    </row>
    <row r="1918" spans="1:25" x14ac:dyDescent="0.3">
      <c r="A1918" s="1">
        <v>1917</v>
      </c>
      <c r="B1918" t="s">
        <v>7106</v>
      </c>
      <c r="C1918" s="7">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4" t="str">
        <f>VLOOKUP(OrdersTable[[#This Row],[Region]],PeopleTable[#All],2,FALSE)</f>
        <v>Cassandra Brandow</v>
      </c>
      <c r="W1918" s="4" t="str">
        <f>IFERROR(VLOOKUP(OrdersTable[[#This Row],[Order ID]],ReturnsTable[#All],2,FALSE),"No")</f>
        <v>No</v>
      </c>
      <c r="X1918" s="4">
        <f>1/COUNTIF(OrdersTable[Order ID],OrdersTable[[#This Row],[Order ID]])</f>
        <v>0.33333333333333331</v>
      </c>
      <c r="Y1918" s="4">
        <f>1/COUNTIF(OrdersTable[Customer ID],OrdersTable[[#This Row],[Customer ID]])</f>
        <v>8.3333333333333329E-2</v>
      </c>
    </row>
    <row r="1919" spans="1:25" x14ac:dyDescent="0.3">
      <c r="A1919" s="1">
        <v>1918</v>
      </c>
      <c r="B1919" t="s">
        <v>7107</v>
      </c>
      <c r="C1919" s="7">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4" t="str">
        <f>VLOOKUP(OrdersTable[[#This Row],[Region]],PeopleTable[#All],2,FALSE)</f>
        <v>Chuck Magee</v>
      </c>
      <c r="W1919" s="4" t="str">
        <f>IFERROR(VLOOKUP(OrdersTable[[#This Row],[Order ID]],ReturnsTable[#All],2,FALSE),"No")</f>
        <v>No</v>
      </c>
      <c r="X1919" s="4">
        <f>1/COUNTIF(OrdersTable[Order ID],OrdersTable[[#This Row],[Order ID]])</f>
        <v>1</v>
      </c>
      <c r="Y1919" s="4">
        <f>1/COUNTIF(OrdersTable[Customer ID],OrdersTable[[#This Row],[Customer ID]])</f>
        <v>0.1</v>
      </c>
    </row>
    <row r="1920" spans="1:25" x14ac:dyDescent="0.3">
      <c r="A1920" s="1">
        <v>1919</v>
      </c>
      <c r="B1920" t="s">
        <v>7108</v>
      </c>
      <c r="C1920" s="7">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4" t="str">
        <f>VLOOKUP(OrdersTable[[#This Row],[Region]],PeopleTable[#All],2,FALSE)</f>
        <v>Kelly Williams</v>
      </c>
      <c r="W1920" s="4" t="str">
        <f>IFERROR(VLOOKUP(OrdersTable[[#This Row],[Order ID]],ReturnsTable[#All],2,FALSE),"No")</f>
        <v>No</v>
      </c>
      <c r="X1920" s="4">
        <f>1/COUNTIF(OrdersTable[Order ID],OrdersTable[[#This Row],[Order ID]])</f>
        <v>1</v>
      </c>
      <c r="Y1920" s="4">
        <f>1/COUNTIF(OrdersTable[Customer ID],OrdersTable[[#This Row],[Customer ID]])</f>
        <v>0.25</v>
      </c>
    </row>
    <row r="1921" spans="1:25" x14ac:dyDescent="0.3">
      <c r="A1921" s="1">
        <v>1920</v>
      </c>
      <c r="B1921" t="s">
        <v>7109</v>
      </c>
      <c r="C1921" s="7">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4" t="str">
        <f>VLOOKUP(OrdersTable[[#This Row],[Region]],PeopleTable[#All],2,FALSE)</f>
        <v>Chuck Magee</v>
      </c>
      <c r="W1921" s="4" t="str">
        <f>IFERROR(VLOOKUP(OrdersTable[[#This Row],[Order ID]],ReturnsTable[#All],2,FALSE),"No")</f>
        <v>No</v>
      </c>
      <c r="X1921" s="4">
        <f>1/COUNTIF(OrdersTable[Order ID],OrdersTable[[#This Row],[Order ID]])</f>
        <v>0.5</v>
      </c>
      <c r="Y1921" s="4">
        <f>1/COUNTIF(OrdersTable[Customer ID],OrdersTable[[#This Row],[Customer ID]])</f>
        <v>3.125E-2</v>
      </c>
    </row>
    <row r="1922" spans="1:25" x14ac:dyDescent="0.3">
      <c r="A1922" s="1">
        <v>1921</v>
      </c>
      <c r="B1922" t="s">
        <v>7109</v>
      </c>
      <c r="C1922" s="7">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4" t="str">
        <f>VLOOKUP(OrdersTable[[#This Row],[Region]],PeopleTable[#All],2,FALSE)</f>
        <v>Chuck Magee</v>
      </c>
      <c r="W1922" s="4" t="str">
        <f>IFERROR(VLOOKUP(OrdersTable[[#This Row],[Order ID]],ReturnsTable[#All],2,FALSE),"No")</f>
        <v>No</v>
      </c>
      <c r="X1922" s="4">
        <f>1/COUNTIF(OrdersTable[Order ID],OrdersTable[[#This Row],[Order ID]])</f>
        <v>0.5</v>
      </c>
      <c r="Y1922" s="4">
        <f>1/COUNTIF(OrdersTable[Customer ID],OrdersTable[[#This Row],[Customer ID]])</f>
        <v>3.125E-2</v>
      </c>
    </row>
    <row r="1923" spans="1:25" x14ac:dyDescent="0.3">
      <c r="A1923" s="1">
        <v>1922</v>
      </c>
      <c r="B1923" t="s">
        <v>7110</v>
      </c>
      <c r="C1923" s="7">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4" t="str">
        <f>VLOOKUP(OrdersTable[[#This Row],[Region]],PeopleTable[#All],2,FALSE)</f>
        <v>Chuck Magee</v>
      </c>
      <c r="W1923" s="4" t="str">
        <f>IFERROR(VLOOKUP(OrdersTable[[#This Row],[Order ID]],ReturnsTable[#All],2,FALSE),"No")</f>
        <v>No</v>
      </c>
      <c r="X1923" s="4">
        <f>1/COUNTIF(OrdersTable[Order ID],OrdersTable[[#This Row],[Order ID]])</f>
        <v>1</v>
      </c>
      <c r="Y1923" s="4">
        <f>1/COUNTIF(OrdersTable[Customer ID],OrdersTable[[#This Row],[Customer ID]])</f>
        <v>0.1</v>
      </c>
    </row>
    <row r="1924" spans="1:25" x14ac:dyDescent="0.3">
      <c r="A1924" s="1">
        <v>1923</v>
      </c>
      <c r="B1924" t="s">
        <v>7111</v>
      </c>
      <c r="C1924" s="7">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4" t="str">
        <f>VLOOKUP(OrdersTable[[#This Row],[Region]],PeopleTable[#All],2,FALSE)</f>
        <v>Kelly Williams</v>
      </c>
      <c r="W1924" s="4" t="str">
        <f>IFERROR(VLOOKUP(OrdersTable[[#This Row],[Order ID]],ReturnsTable[#All],2,FALSE),"No")</f>
        <v>No</v>
      </c>
      <c r="X1924" s="4">
        <f>1/COUNTIF(OrdersTable[Order ID],OrdersTable[[#This Row],[Order ID]])</f>
        <v>0.5</v>
      </c>
      <c r="Y1924" s="4">
        <f>1/COUNTIF(OrdersTable[Customer ID],OrdersTable[[#This Row],[Customer ID]])</f>
        <v>9.0909090909090912E-2</v>
      </c>
    </row>
    <row r="1925" spans="1:25" x14ac:dyDescent="0.3">
      <c r="A1925" s="1">
        <v>1924</v>
      </c>
      <c r="B1925" t="s">
        <v>7111</v>
      </c>
      <c r="C1925" s="7">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4" t="str">
        <f>VLOOKUP(OrdersTable[[#This Row],[Region]],PeopleTable[#All],2,FALSE)</f>
        <v>Kelly Williams</v>
      </c>
      <c r="W1925" s="4" t="str">
        <f>IFERROR(VLOOKUP(OrdersTable[[#This Row],[Order ID]],ReturnsTable[#All],2,FALSE),"No")</f>
        <v>No</v>
      </c>
      <c r="X1925" s="4">
        <f>1/COUNTIF(OrdersTable[Order ID],OrdersTable[[#This Row],[Order ID]])</f>
        <v>0.5</v>
      </c>
      <c r="Y1925" s="4">
        <f>1/COUNTIF(OrdersTable[Customer ID],OrdersTable[[#This Row],[Customer ID]])</f>
        <v>9.0909090909090912E-2</v>
      </c>
    </row>
    <row r="1926" spans="1:25" x14ac:dyDescent="0.3">
      <c r="A1926" s="1">
        <v>1925</v>
      </c>
      <c r="B1926" t="s">
        <v>7112</v>
      </c>
      <c r="C1926" s="7">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4" t="str">
        <f>VLOOKUP(OrdersTable[[#This Row],[Region]],PeopleTable[#All],2,FALSE)</f>
        <v>Anna Andreadi</v>
      </c>
      <c r="W1926" s="4" t="str">
        <f>IFERROR(VLOOKUP(OrdersTable[[#This Row],[Order ID]],ReturnsTable[#All],2,FALSE),"No")</f>
        <v>No</v>
      </c>
      <c r="X1926" s="4">
        <f>1/COUNTIF(OrdersTable[Order ID],OrdersTable[[#This Row],[Order ID]])</f>
        <v>1</v>
      </c>
      <c r="Y1926" s="4">
        <f>1/COUNTIF(OrdersTable[Customer ID],OrdersTable[[#This Row],[Customer ID]])</f>
        <v>4.7619047619047616E-2</v>
      </c>
    </row>
    <row r="1927" spans="1:25" x14ac:dyDescent="0.3">
      <c r="A1927" s="1">
        <v>1926</v>
      </c>
      <c r="B1927" t="s">
        <v>7113</v>
      </c>
      <c r="C1927" s="7">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4" t="str">
        <f>VLOOKUP(OrdersTable[[#This Row],[Region]],PeopleTable[#All],2,FALSE)</f>
        <v>Anna Andreadi</v>
      </c>
      <c r="W1927" s="4" t="str">
        <f>IFERROR(VLOOKUP(OrdersTable[[#This Row],[Order ID]],ReturnsTable[#All],2,FALSE),"No")</f>
        <v>No</v>
      </c>
      <c r="X1927" s="4">
        <f>1/COUNTIF(OrdersTable[Order ID],OrdersTable[[#This Row],[Order ID]])</f>
        <v>1</v>
      </c>
      <c r="Y1927" s="4">
        <f>1/COUNTIF(OrdersTable[Customer ID],OrdersTable[[#This Row],[Customer ID]])</f>
        <v>9.0909090909090912E-2</v>
      </c>
    </row>
    <row r="1928" spans="1:25" x14ac:dyDescent="0.3">
      <c r="A1928" s="1">
        <v>1927</v>
      </c>
      <c r="B1928" t="s">
        <v>7114</v>
      </c>
      <c r="C1928" s="7">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4" t="str">
        <f>VLOOKUP(OrdersTable[[#This Row],[Region]],PeopleTable[#All],2,FALSE)</f>
        <v>Anna Andreadi</v>
      </c>
      <c r="W1928" s="4" t="str">
        <f>IFERROR(VLOOKUP(OrdersTable[[#This Row],[Order ID]],ReturnsTable[#All],2,FALSE),"No")</f>
        <v>No</v>
      </c>
      <c r="X1928" s="4">
        <f>1/COUNTIF(OrdersTable[Order ID],OrdersTable[[#This Row],[Order ID]])</f>
        <v>1</v>
      </c>
      <c r="Y1928" s="4">
        <f>1/COUNTIF(OrdersTable[Customer ID],OrdersTable[[#This Row],[Customer ID]])</f>
        <v>9.0909090909090912E-2</v>
      </c>
    </row>
    <row r="1929" spans="1:25" x14ac:dyDescent="0.3">
      <c r="A1929" s="1">
        <v>1928</v>
      </c>
      <c r="B1929" t="s">
        <v>7115</v>
      </c>
      <c r="C1929" s="7">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4" t="str">
        <f>VLOOKUP(OrdersTable[[#This Row],[Region]],PeopleTable[#All],2,FALSE)</f>
        <v>Anna Andreadi</v>
      </c>
      <c r="W1929" s="4" t="str">
        <f>IFERROR(VLOOKUP(OrdersTable[[#This Row],[Order ID]],ReturnsTable[#All],2,FALSE),"No")</f>
        <v>No</v>
      </c>
      <c r="X1929" s="4">
        <f>1/COUNTIF(OrdersTable[Order ID],OrdersTable[[#This Row],[Order ID]])</f>
        <v>1</v>
      </c>
      <c r="Y1929" s="4">
        <f>1/COUNTIF(OrdersTable[Customer ID],OrdersTable[[#This Row],[Customer ID]])</f>
        <v>0.125</v>
      </c>
    </row>
    <row r="1930" spans="1:25" x14ac:dyDescent="0.3">
      <c r="A1930" s="1">
        <v>1929</v>
      </c>
      <c r="B1930" t="s">
        <v>7116</v>
      </c>
      <c r="C1930" s="7">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4" t="str">
        <f>VLOOKUP(OrdersTable[[#This Row],[Region]],PeopleTable[#All],2,FALSE)</f>
        <v>Anna Andreadi</v>
      </c>
      <c r="W1930" s="4" t="str">
        <f>IFERROR(VLOOKUP(OrdersTable[[#This Row],[Order ID]],ReturnsTable[#All],2,FALSE),"No")</f>
        <v>No</v>
      </c>
      <c r="X1930" s="4">
        <f>1/COUNTIF(OrdersTable[Order ID],OrdersTable[[#This Row],[Order ID]])</f>
        <v>0.33333333333333331</v>
      </c>
      <c r="Y1930" s="4">
        <f>1/COUNTIF(OrdersTable[Customer ID],OrdersTable[[#This Row],[Customer ID]])</f>
        <v>8.3333333333333329E-2</v>
      </c>
    </row>
    <row r="1931" spans="1:25" x14ac:dyDescent="0.3">
      <c r="A1931" s="1">
        <v>1930</v>
      </c>
      <c r="B1931" t="s">
        <v>7116</v>
      </c>
      <c r="C1931" s="7">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4" t="str">
        <f>VLOOKUP(OrdersTable[[#This Row],[Region]],PeopleTable[#All],2,FALSE)</f>
        <v>Anna Andreadi</v>
      </c>
      <c r="W1931" s="4" t="str">
        <f>IFERROR(VLOOKUP(OrdersTable[[#This Row],[Order ID]],ReturnsTable[#All],2,FALSE),"No")</f>
        <v>No</v>
      </c>
      <c r="X1931" s="4">
        <f>1/COUNTIF(OrdersTable[Order ID],OrdersTable[[#This Row],[Order ID]])</f>
        <v>0.33333333333333331</v>
      </c>
      <c r="Y1931" s="4">
        <f>1/COUNTIF(OrdersTable[Customer ID],OrdersTable[[#This Row],[Customer ID]])</f>
        <v>8.3333333333333329E-2</v>
      </c>
    </row>
    <row r="1932" spans="1:25" x14ac:dyDescent="0.3">
      <c r="A1932" s="1">
        <v>1931</v>
      </c>
      <c r="B1932" t="s">
        <v>7116</v>
      </c>
      <c r="C1932" s="7">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4" t="str">
        <f>VLOOKUP(OrdersTable[[#This Row],[Region]],PeopleTable[#All],2,FALSE)</f>
        <v>Anna Andreadi</v>
      </c>
      <c r="W1932" s="4" t="str">
        <f>IFERROR(VLOOKUP(OrdersTable[[#This Row],[Order ID]],ReturnsTable[#All],2,FALSE),"No")</f>
        <v>No</v>
      </c>
      <c r="X1932" s="4">
        <f>1/COUNTIF(OrdersTable[Order ID],OrdersTable[[#This Row],[Order ID]])</f>
        <v>0.33333333333333331</v>
      </c>
      <c r="Y1932" s="4">
        <f>1/COUNTIF(OrdersTable[Customer ID],OrdersTable[[#This Row],[Customer ID]])</f>
        <v>8.3333333333333329E-2</v>
      </c>
    </row>
    <row r="1933" spans="1:25" x14ac:dyDescent="0.3">
      <c r="A1933" s="1">
        <v>1932</v>
      </c>
      <c r="B1933" t="s">
        <v>7117</v>
      </c>
      <c r="C1933" s="7">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4" t="str">
        <f>VLOOKUP(OrdersTable[[#This Row],[Region]],PeopleTable[#All],2,FALSE)</f>
        <v>Anna Andreadi</v>
      </c>
      <c r="W1933" s="4" t="str">
        <f>IFERROR(VLOOKUP(OrdersTable[[#This Row],[Order ID]],ReturnsTable[#All],2,FALSE),"No")</f>
        <v>No</v>
      </c>
      <c r="X1933" s="4">
        <f>1/COUNTIF(OrdersTable[Order ID],OrdersTable[[#This Row],[Order ID]])</f>
        <v>1</v>
      </c>
      <c r="Y1933" s="4">
        <f>1/COUNTIF(OrdersTable[Customer ID],OrdersTable[[#This Row],[Customer ID]])</f>
        <v>7.1428571428571425E-2</v>
      </c>
    </row>
    <row r="1934" spans="1:25" x14ac:dyDescent="0.3">
      <c r="A1934" s="1">
        <v>1933</v>
      </c>
      <c r="B1934" t="s">
        <v>7118</v>
      </c>
      <c r="C1934" s="7">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4" t="str">
        <f>VLOOKUP(OrdersTable[[#This Row],[Region]],PeopleTable[#All],2,FALSE)</f>
        <v>Cassandra Brandow</v>
      </c>
      <c r="W1934" s="4" t="str">
        <f>IFERROR(VLOOKUP(OrdersTable[[#This Row],[Order ID]],ReturnsTable[#All],2,FALSE),"No")</f>
        <v>No</v>
      </c>
      <c r="X1934" s="4">
        <f>1/COUNTIF(OrdersTable[Order ID],OrdersTable[[#This Row],[Order ID]])</f>
        <v>0.5</v>
      </c>
      <c r="Y1934" s="4">
        <f>1/COUNTIF(OrdersTable[Customer ID],OrdersTable[[#This Row],[Customer ID]])</f>
        <v>3.125E-2</v>
      </c>
    </row>
    <row r="1935" spans="1:25" x14ac:dyDescent="0.3">
      <c r="A1935" s="1">
        <v>1934</v>
      </c>
      <c r="B1935" t="s">
        <v>7118</v>
      </c>
      <c r="C1935" s="7">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4" t="str">
        <f>VLOOKUP(OrdersTable[[#This Row],[Region]],PeopleTable[#All],2,FALSE)</f>
        <v>Cassandra Brandow</v>
      </c>
      <c r="W1935" s="4" t="str">
        <f>IFERROR(VLOOKUP(OrdersTable[[#This Row],[Order ID]],ReturnsTable[#All],2,FALSE),"No")</f>
        <v>No</v>
      </c>
      <c r="X1935" s="4">
        <f>1/COUNTIF(OrdersTable[Order ID],OrdersTable[[#This Row],[Order ID]])</f>
        <v>0.5</v>
      </c>
      <c r="Y1935" s="4">
        <f>1/COUNTIF(OrdersTable[Customer ID],OrdersTable[[#This Row],[Customer ID]])</f>
        <v>3.125E-2</v>
      </c>
    </row>
    <row r="1936" spans="1:25" x14ac:dyDescent="0.3">
      <c r="A1936" s="1">
        <v>1935</v>
      </c>
      <c r="B1936" t="s">
        <v>7119</v>
      </c>
      <c r="C1936" s="7">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4" t="str">
        <f>VLOOKUP(OrdersTable[[#This Row],[Region]],PeopleTable[#All],2,FALSE)</f>
        <v>Anna Andreadi</v>
      </c>
      <c r="W1936" s="4" t="str">
        <f>IFERROR(VLOOKUP(OrdersTable[[#This Row],[Order ID]],ReturnsTable[#All],2,FALSE),"No")</f>
        <v>No</v>
      </c>
      <c r="X1936" s="4">
        <f>1/COUNTIF(OrdersTable[Order ID],OrdersTable[[#This Row],[Order ID]])</f>
        <v>0.5</v>
      </c>
      <c r="Y1936" s="4">
        <f>1/COUNTIF(OrdersTable[Customer ID],OrdersTable[[#This Row],[Customer ID]])</f>
        <v>9.0909090909090912E-2</v>
      </c>
    </row>
    <row r="1937" spans="1:25" x14ac:dyDescent="0.3">
      <c r="A1937" s="1">
        <v>1936</v>
      </c>
      <c r="B1937" t="s">
        <v>7119</v>
      </c>
      <c r="C1937" s="7">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4" t="str">
        <f>VLOOKUP(OrdersTable[[#This Row],[Region]],PeopleTable[#All],2,FALSE)</f>
        <v>Anna Andreadi</v>
      </c>
      <c r="W1937" s="4" t="str">
        <f>IFERROR(VLOOKUP(OrdersTable[[#This Row],[Order ID]],ReturnsTable[#All],2,FALSE),"No")</f>
        <v>No</v>
      </c>
      <c r="X1937" s="4">
        <f>1/COUNTIF(OrdersTable[Order ID],OrdersTable[[#This Row],[Order ID]])</f>
        <v>0.5</v>
      </c>
      <c r="Y1937" s="4">
        <f>1/COUNTIF(OrdersTable[Customer ID],OrdersTable[[#This Row],[Customer ID]])</f>
        <v>9.0909090909090912E-2</v>
      </c>
    </row>
    <row r="1938" spans="1:25" x14ac:dyDescent="0.3">
      <c r="A1938" s="1">
        <v>1937</v>
      </c>
      <c r="B1938" t="s">
        <v>7120</v>
      </c>
      <c r="C1938" s="7">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4" t="str">
        <f>VLOOKUP(OrdersTable[[#This Row],[Region]],PeopleTable[#All],2,FALSE)</f>
        <v>Anna Andreadi</v>
      </c>
      <c r="W1938" s="4" t="str">
        <f>IFERROR(VLOOKUP(OrdersTable[[#This Row],[Order ID]],ReturnsTable[#All],2,FALSE),"No")</f>
        <v>No</v>
      </c>
      <c r="X1938" s="4">
        <f>1/COUNTIF(OrdersTable[Order ID],OrdersTable[[#This Row],[Order ID]])</f>
        <v>1</v>
      </c>
      <c r="Y1938" s="4">
        <f>1/COUNTIF(OrdersTable[Customer ID],OrdersTable[[#This Row],[Customer ID]])</f>
        <v>0.14285714285714285</v>
      </c>
    </row>
    <row r="1939" spans="1:25" x14ac:dyDescent="0.3">
      <c r="A1939" s="1">
        <v>1938</v>
      </c>
      <c r="B1939" t="s">
        <v>7121</v>
      </c>
      <c r="C1939" s="7">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4" t="str">
        <f>VLOOKUP(OrdersTable[[#This Row],[Region]],PeopleTable[#All],2,FALSE)</f>
        <v>Anna Andreadi</v>
      </c>
      <c r="W1939" s="4" t="str">
        <f>IFERROR(VLOOKUP(OrdersTable[[#This Row],[Order ID]],ReturnsTable[#All],2,FALSE),"No")</f>
        <v>No</v>
      </c>
      <c r="X1939" s="4">
        <f>1/COUNTIF(OrdersTable[Order ID],OrdersTable[[#This Row],[Order ID]])</f>
        <v>0.25</v>
      </c>
      <c r="Y1939" s="4">
        <f>1/COUNTIF(OrdersTable[Customer ID],OrdersTable[[#This Row],[Customer ID]])</f>
        <v>4.5454545454545456E-2</v>
      </c>
    </row>
    <row r="1940" spans="1:25" x14ac:dyDescent="0.3">
      <c r="A1940" s="1">
        <v>1939</v>
      </c>
      <c r="B1940" t="s">
        <v>7121</v>
      </c>
      <c r="C1940" s="7">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4" t="str">
        <f>VLOOKUP(OrdersTable[[#This Row],[Region]],PeopleTable[#All],2,FALSE)</f>
        <v>Anna Andreadi</v>
      </c>
      <c r="W1940" s="4" t="str">
        <f>IFERROR(VLOOKUP(OrdersTable[[#This Row],[Order ID]],ReturnsTable[#All],2,FALSE),"No")</f>
        <v>No</v>
      </c>
      <c r="X1940" s="4">
        <f>1/COUNTIF(OrdersTable[Order ID],OrdersTable[[#This Row],[Order ID]])</f>
        <v>0.25</v>
      </c>
      <c r="Y1940" s="4">
        <f>1/COUNTIF(OrdersTable[Customer ID],OrdersTable[[#This Row],[Customer ID]])</f>
        <v>4.5454545454545456E-2</v>
      </c>
    </row>
    <row r="1941" spans="1:25" x14ac:dyDescent="0.3">
      <c r="A1941" s="1">
        <v>1940</v>
      </c>
      <c r="B1941" t="s">
        <v>7121</v>
      </c>
      <c r="C1941" s="7">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4" t="str">
        <f>VLOOKUP(OrdersTable[[#This Row],[Region]],PeopleTable[#All],2,FALSE)</f>
        <v>Anna Andreadi</v>
      </c>
      <c r="W1941" s="4" t="str">
        <f>IFERROR(VLOOKUP(OrdersTable[[#This Row],[Order ID]],ReturnsTable[#All],2,FALSE),"No")</f>
        <v>No</v>
      </c>
      <c r="X1941" s="4">
        <f>1/COUNTIF(OrdersTable[Order ID],OrdersTable[[#This Row],[Order ID]])</f>
        <v>0.25</v>
      </c>
      <c r="Y1941" s="4">
        <f>1/COUNTIF(OrdersTable[Customer ID],OrdersTable[[#This Row],[Customer ID]])</f>
        <v>4.5454545454545456E-2</v>
      </c>
    </row>
    <row r="1942" spans="1:25" x14ac:dyDescent="0.3">
      <c r="A1942" s="1">
        <v>1941</v>
      </c>
      <c r="B1942" t="s">
        <v>7121</v>
      </c>
      <c r="C1942" s="7">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4" t="str">
        <f>VLOOKUP(OrdersTable[[#This Row],[Region]],PeopleTable[#All],2,FALSE)</f>
        <v>Anna Andreadi</v>
      </c>
      <c r="W1942" s="4" t="str">
        <f>IFERROR(VLOOKUP(OrdersTable[[#This Row],[Order ID]],ReturnsTable[#All],2,FALSE),"No")</f>
        <v>No</v>
      </c>
      <c r="X1942" s="4">
        <f>1/COUNTIF(OrdersTable[Order ID],OrdersTable[[#This Row],[Order ID]])</f>
        <v>0.25</v>
      </c>
      <c r="Y1942" s="4">
        <f>1/COUNTIF(OrdersTable[Customer ID],OrdersTable[[#This Row],[Customer ID]])</f>
        <v>4.5454545454545456E-2</v>
      </c>
    </row>
    <row r="1943" spans="1:25" x14ac:dyDescent="0.3">
      <c r="A1943" s="1">
        <v>1942</v>
      </c>
      <c r="B1943" t="s">
        <v>6154</v>
      </c>
      <c r="C1943" s="7">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4" t="str">
        <f>VLOOKUP(OrdersTable[[#This Row],[Region]],PeopleTable[#All],2,FALSE)</f>
        <v>Kelly Williams</v>
      </c>
      <c r="W1943" s="4" t="str">
        <f>IFERROR(VLOOKUP(OrdersTable[[#This Row],[Order ID]],ReturnsTable[#All],2,FALSE),"No")</f>
        <v>Yes</v>
      </c>
      <c r="X1943" s="4">
        <f>1/COUNTIF(OrdersTable[Order ID],OrdersTable[[#This Row],[Order ID]])</f>
        <v>0.33333333333333331</v>
      </c>
      <c r="Y1943" s="4">
        <f>1/COUNTIF(OrdersTable[Customer ID],OrdersTable[[#This Row],[Customer ID]])</f>
        <v>7.1428571428571425E-2</v>
      </c>
    </row>
    <row r="1944" spans="1:25" x14ac:dyDescent="0.3">
      <c r="A1944" s="1">
        <v>1943</v>
      </c>
      <c r="B1944" t="s">
        <v>6154</v>
      </c>
      <c r="C1944" s="7">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4" t="str">
        <f>VLOOKUP(OrdersTable[[#This Row],[Region]],PeopleTable[#All],2,FALSE)</f>
        <v>Kelly Williams</v>
      </c>
      <c r="W1944" s="4" t="str">
        <f>IFERROR(VLOOKUP(OrdersTable[[#This Row],[Order ID]],ReturnsTable[#All],2,FALSE),"No")</f>
        <v>Yes</v>
      </c>
      <c r="X1944" s="4">
        <f>1/COUNTIF(OrdersTable[Order ID],OrdersTable[[#This Row],[Order ID]])</f>
        <v>0.33333333333333331</v>
      </c>
      <c r="Y1944" s="4">
        <f>1/COUNTIF(OrdersTable[Customer ID],OrdersTable[[#This Row],[Customer ID]])</f>
        <v>7.1428571428571425E-2</v>
      </c>
    </row>
    <row r="1945" spans="1:25" x14ac:dyDescent="0.3">
      <c r="A1945" s="1">
        <v>1944</v>
      </c>
      <c r="B1945" t="s">
        <v>6154</v>
      </c>
      <c r="C1945" s="7">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4" t="str">
        <f>VLOOKUP(OrdersTable[[#This Row],[Region]],PeopleTable[#All],2,FALSE)</f>
        <v>Kelly Williams</v>
      </c>
      <c r="W1945" s="4" t="str">
        <f>IFERROR(VLOOKUP(OrdersTable[[#This Row],[Order ID]],ReturnsTable[#All],2,FALSE),"No")</f>
        <v>Yes</v>
      </c>
      <c r="X1945" s="4">
        <f>1/COUNTIF(OrdersTable[Order ID],OrdersTable[[#This Row],[Order ID]])</f>
        <v>0.33333333333333331</v>
      </c>
      <c r="Y1945" s="4">
        <f>1/COUNTIF(OrdersTable[Customer ID],OrdersTable[[#This Row],[Customer ID]])</f>
        <v>7.1428571428571425E-2</v>
      </c>
    </row>
    <row r="1946" spans="1:25" x14ac:dyDescent="0.3">
      <c r="A1946" s="1">
        <v>1945</v>
      </c>
      <c r="B1946" t="s">
        <v>7122</v>
      </c>
      <c r="C1946" s="7">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4" t="str">
        <f>VLOOKUP(OrdersTable[[#This Row],[Region]],PeopleTable[#All],2,FALSE)</f>
        <v>Kelly Williams</v>
      </c>
      <c r="W1946" s="4" t="str">
        <f>IFERROR(VLOOKUP(OrdersTable[[#This Row],[Order ID]],ReturnsTable[#All],2,FALSE),"No")</f>
        <v>No</v>
      </c>
      <c r="X1946" s="4">
        <f>1/COUNTIF(OrdersTable[Order ID],OrdersTable[[#This Row],[Order ID]])</f>
        <v>0.5</v>
      </c>
      <c r="Y1946" s="4">
        <f>1/COUNTIF(OrdersTable[Customer ID],OrdersTable[[#This Row],[Customer ID]])</f>
        <v>0.04</v>
      </c>
    </row>
    <row r="1947" spans="1:25" x14ac:dyDescent="0.3">
      <c r="A1947" s="1">
        <v>1946</v>
      </c>
      <c r="B1947" t="s">
        <v>7122</v>
      </c>
      <c r="C1947" s="7">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4" t="str">
        <f>VLOOKUP(OrdersTable[[#This Row],[Region]],PeopleTable[#All],2,FALSE)</f>
        <v>Kelly Williams</v>
      </c>
      <c r="W1947" s="4" t="str">
        <f>IFERROR(VLOOKUP(OrdersTable[[#This Row],[Order ID]],ReturnsTable[#All],2,FALSE),"No")</f>
        <v>No</v>
      </c>
      <c r="X1947" s="4">
        <f>1/COUNTIF(OrdersTable[Order ID],OrdersTable[[#This Row],[Order ID]])</f>
        <v>0.5</v>
      </c>
      <c r="Y1947" s="4">
        <f>1/COUNTIF(OrdersTable[Customer ID],OrdersTable[[#This Row],[Customer ID]])</f>
        <v>0.04</v>
      </c>
    </row>
    <row r="1948" spans="1:25" x14ac:dyDescent="0.3">
      <c r="A1948" s="1">
        <v>1947</v>
      </c>
      <c r="B1948" t="s">
        <v>7123</v>
      </c>
      <c r="C1948" s="7">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4" t="str">
        <f>VLOOKUP(OrdersTable[[#This Row],[Region]],PeopleTable[#All],2,FALSE)</f>
        <v>Chuck Magee</v>
      </c>
      <c r="W1948" s="4" t="str">
        <f>IFERROR(VLOOKUP(OrdersTable[[#This Row],[Order ID]],ReturnsTable[#All],2,FALSE),"No")</f>
        <v>No</v>
      </c>
      <c r="X1948" s="4">
        <f>1/COUNTIF(OrdersTable[Order ID],OrdersTable[[#This Row],[Order ID]])</f>
        <v>8.3333333333333329E-2</v>
      </c>
      <c r="Y1948" s="4">
        <f>1/COUNTIF(OrdersTable[Customer ID],OrdersTable[[#This Row],[Customer ID]])</f>
        <v>5.5555555555555552E-2</v>
      </c>
    </row>
    <row r="1949" spans="1:25" x14ac:dyDescent="0.3">
      <c r="A1949" s="1">
        <v>1948</v>
      </c>
      <c r="B1949" t="s">
        <v>7123</v>
      </c>
      <c r="C1949" s="7">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4" t="str">
        <f>VLOOKUP(OrdersTable[[#This Row],[Region]],PeopleTable[#All],2,FALSE)</f>
        <v>Chuck Magee</v>
      </c>
      <c r="W1949" s="4" t="str">
        <f>IFERROR(VLOOKUP(OrdersTable[[#This Row],[Order ID]],ReturnsTable[#All],2,FALSE),"No")</f>
        <v>No</v>
      </c>
      <c r="X1949" s="4">
        <f>1/COUNTIF(OrdersTable[Order ID],OrdersTable[[#This Row],[Order ID]])</f>
        <v>8.3333333333333329E-2</v>
      </c>
      <c r="Y1949" s="4">
        <f>1/COUNTIF(OrdersTable[Customer ID],OrdersTable[[#This Row],[Customer ID]])</f>
        <v>5.5555555555555552E-2</v>
      </c>
    </row>
    <row r="1950" spans="1:25" x14ac:dyDescent="0.3">
      <c r="A1950" s="1">
        <v>1949</v>
      </c>
      <c r="B1950" t="s">
        <v>7123</v>
      </c>
      <c r="C1950" s="7">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4" t="str">
        <f>VLOOKUP(OrdersTable[[#This Row],[Region]],PeopleTable[#All],2,FALSE)</f>
        <v>Chuck Magee</v>
      </c>
      <c r="W1950" s="4" t="str">
        <f>IFERROR(VLOOKUP(OrdersTable[[#This Row],[Order ID]],ReturnsTable[#All],2,FALSE),"No")</f>
        <v>No</v>
      </c>
      <c r="X1950" s="4">
        <f>1/COUNTIF(OrdersTable[Order ID],OrdersTable[[#This Row],[Order ID]])</f>
        <v>8.3333333333333329E-2</v>
      </c>
      <c r="Y1950" s="4">
        <f>1/COUNTIF(OrdersTable[Customer ID],OrdersTable[[#This Row],[Customer ID]])</f>
        <v>5.5555555555555552E-2</v>
      </c>
    </row>
    <row r="1951" spans="1:25" x14ac:dyDescent="0.3">
      <c r="A1951" s="1">
        <v>1950</v>
      </c>
      <c r="B1951" t="s">
        <v>7123</v>
      </c>
      <c r="C1951" s="7">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4" t="str">
        <f>VLOOKUP(OrdersTable[[#This Row],[Region]],PeopleTable[#All],2,FALSE)</f>
        <v>Chuck Magee</v>
      </c>
      <c r="W1951" s="4" t="str">
        <f>IFERROR(VLOOKUP(OrdersTable[[#This Row],[Order ID]],ReturnsTable[#All],2,FALSE),"No")</f>
        <v>No</v>
      </c>
      <c r="X1951" s="4">
        <f>1/COUNTIF(OrdersTable[Order ID],OrdersTable[[#This Row],[Order ID]])</f>
        <v>8.3333333333333329E-2</v>
      </c>
      <c r="Y1951" s="4">
        <f>1/COUNTIF(OrdersTable[Customer ID],OrdersTable[[#This Row],[Customer ID]])</f>
        <v>5.5555555555555552E-2</v>
      </c>
    </row>
    <row r="1952" spans="1:25" x14ac:dyDescent="0.3">
      <c r="A1952" s="1">
        <v>1951</v>
      </c>
      <c r="B1952" t="s">
        <v>7123</v>
      </c>
      <c r="C1952" s="7">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4" t="str">
        <f>VLOOKUP(OrdersTable[[#This Row],[Region]],PeopleTable[#All],2,FALSE)</f>
        <v>Chuck Magee</v>
      </c>
      <c r="W1952" s="4" t="str">
        <f>IFERROR(VLOOKUP(OrdersTable[[#This Row],[Order ID]],ReturnsTable[#All],2,FALSE),"No")</f>
        <v>No</v>
      </c>
      <c r="X1952" s="4">
        <f>1/COUNTIF(OrdersTable[Order ID],OrdersTable[[#This Row],[Order ID]])</f>
        <v>8.3333333333333329E-2</v>
      </c>
      <c r="Y1952" s="4">
        <f>1/COUNTIF(OrdersTable[Customer ID],OrdersTable[[#This Row],[Customer ID]])</f>
        <v>5.5555555555555552E-2</v>
      </c>
    </row>
    <row r="1953" spans="1:25" x14ac:dyDescent="0.3">
      <c r="A1953" s="1">
        <v>1952</v>
      </c>
      <c r="B1953" t="s">
        <v>7123</v>
      </c>
      <c r="C1953" s="7">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4" t="str">
        <f>VLOOKUP(OrdersTable[[#This Row],[Region]],PeopleTable[#All],2,FALSE)</f>
        <v>Chuck Magee</v>
      </c>
      <c r="W1953" s="4" t="str">
        <f>IFERROR(VLOOKUP(OrdersTable[[#This Row],[Order ID]],ReturnsTable[#All],2,FALSE),"No")</f>
        <v>No</v>
      </c>
      <c r="X1953" s="4">
        <f>1/COUNTIF(OrdersTable[Order ID],OrdersTable[[#This Row],[Order ID]])</f>
        <v>8.3333333333333329E-2</v>
      </c>
      <c r="Y1953" s="4">
        <f>1/COUNTIF(OrdersTable[Customer ID],OrdersTable[[#This Row],[Customer ID]])</f>
        <v>5.5555555555555552E-2</v>
      </c>
    </row>
    <row r="1954" spans="1:25" x14ac:dyDescent="0.3">
      <c r="A1954" s="1">
        <v>1953</v>
      </c>
      <c r="B1954" t="s">
        <v>7123</v>
      </c>
      <c r="C1954" s="7">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4" t="str">
        <f>VLOOKUP(OrdersTable[[#This Row],[Region]],PeopleTable[#All],2,FALSE)</f>
        <v>Chuck Magee</v>
      </c>
      <c r="W1954" s="4" t="str">
        <f>IFERROR(VLOOKUP(OrdersTable[[#This Row],[Order ID]],ReturnsTable[#All],2,FALSE),"No")</f>
        <v>No</v>
      </c>
      <c r="X1954" s="4">
        <f>1/COUNTIF(OrdersTable[Order ID],OrdersTable[[#This Row],[Order ID]])</f>
        <v>8.3333333333333329E-2</v>
      </c>
      <c r="Y1954" s="4">
        <f>1/COUNTIF(OrdersTable[Customer ID],OrdersTable[[#This Row],[Customer ID]])</f>
        <v>5.5555555555555552E-2</v>
      </c>
    </row>
    <row r="1955" spans="1:25" x14ac:dyDescent="0.3">
      <c r="A1955" s="1">
        <v>1954</v>
      </c>
      <c r="B1955" t="s">
        <v>7123</v>
      </c>
      <c r="C1955" s="7">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4" t="str">
        <f>VLOOKUP(OrdersTable[[#This Row],[Region]],PeopleTable[#All],2,FALSE)</f>
        <v>Chuck Magee</v>
      </c>
      <c r="W1955" s="4" t="str">
        <f>IFERROR(VLOOKUP(OrdersTable[[#This Row],[Order ID]],ReturnsTable[#All],2,FALSE),"No")</f>
        <v>No</v>
      </c>
      <c r="X1955" s="4">
        <f>1/COUNTIF(OrdersTable[Order ID],OrdersTable[[#This Row],[Order ID]])</f>
        <v>8.3333333333333329E-2</v>
      </c>
      <c r="Y1955" s="4">
        <f>1/COUNTIF(OrdersTable[Customer ID],OrdersTable[[#This Row],[Customer ID]])</f>
        <v>5.5555555555555552E-2</v>
      </c>
    </row>
    <row r="1956" spans="1:25" x14ac:dyDescent="0.3">
      <c r="A1956" s="1">
        <v>1955</v>
      </c>
      <c r="B1956" t="s">
        <v>7123</v>
      </c>
      <c r="C1956" s="7">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4" t="str">
        <f>VLOOKUP(OrdersTable[[#This Row],[Region]],PeopleTable[#All],2,FALSE)</f>
        <v>Chuck Magee</v>
      </c>
      <c r="W1956" s="4" t="str">
        <f>IFERROR(VLOOKUP(OrdersTable[[#This Row],[Order ID]],ReturnsTable[#All],2,FALSE),"No")</f>
        <v>No</v>
      </c>
      <c r="X1956" s="4">
        <f>1/COUNTIF(OrdersTable[Order ID],OrdersTable[[#This Row],[Order ID]])</f>
        <v>8.3333333333333329E-2</v>
      </c>
      <c r="Y1956" s="4">
        <f>1/COUNTIF(OrdersTable[Customer ID],OrdersTable[[#This Row],[Customer ID]])</f>
        <v>5.5555555555555552E-2</v>
      </c>
    </row>
    <row r="1957" spans="1:25" x14ac:dyDescent="0.3">
      <c r="A1957" s="1">
        <v>1956</v>
      </c>
      <c r="B1957" t="s">
        <v>7123</v>
      </c>
      <c r="C1957" s="7">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4" t="str">
        <f>VLOOKUP(OrdersTable[[#This Row],[Region]],PeopleTable[#All],2,FALSE)</f>
        <v>Chuck Magee</v>
      </c>
      <c r="W1957" s="4" t="str">
        <f>IFERROR(VLOOKUP(OrdersTable[[#This Row],[Order ID]],ReturnsTable[#All],2,FALSE),"No")</f>
        <v>No</v>
      </c>
      <c r="X1957" s="4">
        <f>1/COUNTIF(OrdersTable[Order ID],OrdersTable[[#This Row],[Order ID]])</f>
        <v>8.3333333333333329E-2</v>
      </c>
      <c r="Y1957" s="4">
        <f>1/COUNTIF(OrdersTable[Customer ID],OrdersTable[[#This Row],[Customer ID]])</f>
        <v>5.5555555555555552E-2</v>
      </c>
    </row>
    <row r="1958" spans="1:25" x14ac:dyDescent="0.3">
      <c r="A1958" s="1">
        <v>1957</v>
      </c>
      <c r="B1958" t="s">
        <v>7123</v>
      </c>
      <c r="C1958" s="7">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4" t="str">
        <f>VLOOKUP(OrdersTable[[#This Row],[Region]],PeopleTable[#All],2,FALSE)</f>
        <v>Chuck Magee</v>
      </c>
      <c r="W1958" s="4" t="str">
        <f>IFERROR(VLOOKUP(OrdersTable[[#This Row],[Order ID]],ReturnsTable[#All],2,FALSE),"No")</f>
        <v>No</v>
      </c>
      <c r="X1958" s="4">
        <f>1/COUNTIF(OrdersTable[Order ID],OrdersTable[[#This Row],[Order ID]])</f>
        <v>8.3333333333333329E-2</v>
      </c>
      <c r="Y1958" s="4">
        <f>1/COUNTIF(OrdersTable[Customer ID],OrdersTable[[#This Row],[Customer ID]])</f>
        <v>5.5555555555555552E-2</v>
      </c>
    </row>
    <row r="1959" spans="1:25" x14ac:dyDescent="0.3">
      <c r="A1959" s="1">
        <v>1958</v>
      </c>
      <c r="B1959" t="s">
        <v>7123</v>
      </c>
      <c r="C1959" s="7">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4" t="str">
        <f>VLOOKUP(OrdersTable[[#This Row],[Region]],PeopleTable[#All],2,FALSE)</f>
        <v>Chuck Magee</v>
      </c>
      <c r="W1959" s="4" t="str">
        <f>IFERROR(VLOOKUP(OrdersTable[[#This Row],[Order ID]],ReturnsTable[#All],2,FALSE),"No")</f>
        <v>No</v>
      </c>
      <c r="X1959" s="4">
        <f>1/COUNTIF(OrdersTable[Order ID],OrdersTable[[#This Row],[Order ID]])</f>
        <v>8.3333333333333329E-2</v>
      </c>
      <c r="Y1959" s="4">
        <f>1/COUNTIF(OrdersTable[Customer ID],OrdersTable[[#This Row],[Customer ID]])</f>
        <v>5.5555555555555552E-2</v>
      </c>
    </row>
    <row r="1960" spans="1:25" x14ac:dyDescent="0.3">
      <c r="A1960" s="1">
        <v>1959</v>
      </c>
      <c r="B1960" t="s">
        <v>7124</v>
      </c>
      <c r="C1960" s="7">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4" t="str">
        <f>VLOOKUP(OrdersTable[[#This Row],[Region]],PeopleTable[#All],2,FALSE)</f>
        <v>Kelly Williams</v>
      </c>
      <c r="W1960" s="4" t="str">
        <f>IFERROR(VLOOKUP(OrdersTable[[#This Row],[Order ID]],ReturnsTable[#All],2,FALSE),"No")</f>
        <v>No</v>
      </c>
      <c r="X1960" s="4">
        <f>1/COUNTIF(OrdersTable[Order ID],OrdersTable[[#This Row],[Order ID]])</f>
        <v>0.125</v>
      </c>
      <c r="Y1960" s="4">
        <f>1/COUNTIF(OrdersTable[Customer ID],OrdersTable[[#This Row],[Customer ID]])</f>
        <v>6.6666666666666666E-2</v>
      </c>
    </row>
    <row r="1961" spans="1:25" x14ac:dyDescent="0.3">
      <c r="A1961" s="1">
        <v>1960</v>
      </c>
      <c r="B1961" t="s">
        <v>7124</v>
      </c>
      <c r="C1961" s="7">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4" t="str">
        <f>VLOOKUP(OrdersTable[[#This Row],[Region]],PeopleTable[#All],2,FALSE)</f>
        <v>Kelly Williams</v>
      </c>
      <c r="W1961" s="4" t="str">
        <f>IFERROR(VLOOKUP(OrdersTable[[#This Row],[Order ID]],ReturnsTable[#All],2,FALSE),"No")</f>
        <v>No</v>
      </c>
      <c r="X1961" s="4">
        <f>1/COUNTIF(OrdersTable[Order ID],OrdersTable[[#This Row],[Order ID]])</f>
        <v>0.125</v>
      </c>
      <c r="Y1961" s="4">
        <f>1/COUNTIF(OrdersTable[Customer ID],OrdersTable[[#This Row],[Customer ID]])</f>
        <v>6.6666666666666666E-2</v>
      </c>
    </row>
    <row r="1962" spans="1:25" x14ac:dyDescent="0.3">
      <c r="A1962" s="1">
        <v>1961</v>
      </c>
      <c r="B1962" t="s">
        <v>7124</v>
      </c>
      <c r="C1962" s="7">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4" t="str">
        <f>VLOOKUP(OrdersTable[[#This Row],[Region]],PeopleTable[#All],2,FALSE)</f>
        <v>Kelly Williams</v>
      </c>
      <c r="W1962" s="4" t="str">
        <f>IFERROR(VLOOKUP(OrdersTable[[#This Row],[Order ID]],ReturnsTable[#All],2,FALSE),"No")</f>
        <v>No</v>
      </c>
      <c r="X1962" s="4">
        <f>1/COUNTIF(OrdersTable[Order ID],OrdersTable[[#This Row],[Order ID]])</f>
        <v>0.125</v>
      </c>
      <c r="Y1962" s="4">
        <f>1/COUNTIF(OrdersTable[Customer ID],OrdersTable[[#This Row],[Customer ID]])</f>
        <v>6.6666666666666666E-2</v>
      </c>
    </row>
    <row r="1963" spans="1:25" x14ac:dyDescent="0.3">
      <c r="A1963" s="1">
        <v>1962</v>
      </c>
      <c r="B1963" t="s">
        <v>7124</v>
      </c>
      <c r="C1963" s="7">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4" t="str">
        <f>VLOOKUP(OrdersTable[[#This Row],[Region]],PeopleTable[#All],2,FALSE)</f>
        <v>Kelly Williams</v>
      </c>
      <c r="W1963" s="4" t="str">
        <f>IFERROR(VLOOKUP(OrdersTable[[#This Row],[Order ID]],ReturnsTable[#All],2,FALSE),"No")</f>
        <v>No</v>
      </c>
      <c r="X1963" s="4">
        <f>1/COUNTIF(OrdersTable[Order ID],OrdersTable[[#This Row],[Order ID]])</f>
        <v>0.125</v>
      </c>
      <c r="Y1963" s="4">
        <f>1/COUNTIF(OrdersTable[Customer ID],OrdersTable[[#This Row],[Customer ID]])</f>
        <v>6.6666666666666666E-2</v>
      </c>
    </row>
    <row r="1964" spans="1:25" x14ac:dyDescent="0.3">
      <c r="A1964" s="1">
        <v>1963</v>
      </c>
      <c r="B1964" t="s">
        <v>7124</v>
      </c>
      <c r="C1964" s="7">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4" t="str">
        <f>VLOOKUP(OrdersTable[[#This Row],[Region]],PeopleTable[#All],2,FALSE)</f>
        <v>Kelly Williams</v>
      </c>
      <c r="W1964" s="4" t="str">
        <f>IFERROR(VLOOKUP(OrdersTable[[#This Row],[Order ID]],ReturnsTable[#All],2,FALSE),"No")</f>
        <v>No</v>
      </c>
      <c r="X1964" s="4">
        <f>1/COUNTIF(OrdersTable[Order ID],OrdersTable[[#This Row],[Order ID]])</f>
        <v>0.125</v>
      </c>
      <c r="Y1964" s="4">
        <f>1/COUNTIF(OrdersTable[Customer ID],OrdersTable[[#This Row],[Customer ID]])</f>
        <v>6.6666666666666666E-2</v>
      </c>
    </row>
    <row r="1965" spans="1:25" x14ac:dyDescent="0.3">
      <c r="A1965" s="1">
        <v>1964</v>
      </c>
      <c r="B1965" t="s">
        <v>7124</v>
      </c>
      <c r="C1965" s="7">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4" t="str">
        <f>VLOOKUP(OrdersTable[[#This Row],[Region]],PeopleTable[#All],2,FALSE)</f>
        <v>Kelly Williams</v>
      </c>
      <c r="W1965" s="4" t="str">
        <f>IFERROR(VLOOKUP(OrdersTable[[#This Row],[Order ID]],ReturnsTable[#All],2,FALSE),"No")</f>
        <v>No</v>
      </c>
      <c r="X1965" s="4">
        <f>1/COUNTIF(OrdersTable[Order ID],OrdersTable[[#This Row],[Order ID]])</f>
        <v>0.125</v>
      </c>
      <c r="Y1965" s="4">
        <f>1/COUNTIF(OrdersTable[Customer ID],OrdersTable[[#This Row],[Customer ID]])</f>
        <v>6.6666666666666666E-2</v>
      </c>
    </row>
    <row r="1966" spans="1:25" x14ac:dyDescent="0.3">
      <c r="A1966" s="1">
        <v>1965</v>
      </c>
      <c r="B1966" t="s">
        <v>7124</v>
      </c>
      <c r="C1966" s="7">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4" t="str">
        <f>VLOOKUP(OrdersTable[[#This Row],[Region]],PeopleTable[#All],2,FALSE)</f>
        <v>Kelly Williams</v>
      </c>
      <c r="W1966" s="4" t="str">
        <f>IFERROR(VLOOKUP(OrdersTable[[#This Row],[Order ID]],ReturnsTable[#All],2,FALSE),"No")</f>
        <v>No</v>
      </c>
      <c r="X1966" s="4">
        <f>1/COUNTIF(OrdersTable[Order ID],OrdersTable[[#This Row],[Order ID]])</f>
        <v>0.125</v>
      </c>
      <c r="Y1966" s="4">
        <f>1/COUNTIF(OrdersTable[Customer ID],OrdersTable[[#This Row],[Customer ID]])</f>
        <v>6.6666666666666666E-2</v>
      </c>
    </row>
    <row r="1967" spans="1:25" x14ac:dyDescent="0.3">
      <c r="A1967" s="1">
        <v>1966</v>
      </c>
      <c r="B1967" t="s">
        <v>7124</v>
      </c>
      <c r="C1967" s="7">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4" t="str">
        <f>VLOOKUP(OrdersTable[[#This Row],[Region]],PeopleTable[#All],2,FALSE)</f>
        <v>Kelly Williams</v>
      </c>
      <c r="W1967" s="4" t="str">
        <f>IFERROR(VLOOKUP(OrdersTable[[#This Row],[Order ID]],ReturnsTable[#All],2,FALSE),"No")</f>
        <v>No</v>
      </c>
      <c r="X1967" s="4">
        <f>1/COUNTIF(OrdersTable[Order ID],OrdersTable[[#This Row],[Order ID]])</f>
        <v>0.125</v>
      </c>
      <c r="Y1967" s="4">
        <f>1/COUNTIF(OrdersTable[Customer ID],OrdersTable[[#This Row],[Customer ID]])</f>
        <v>6.6666666666666666E-2</v>
      </c>
    </row>
    <row r="1968" spans="1:25" x14ac:dyDescent="0.3">
      <c r="A1968" s="1">
        <v>1967</v>
      </c>
      <c r="B1968" t="s">
        <v>7125</v>
      </c>
      <c r="C1968" s="7">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4" t="str">
        <f>VLOOKUP(OrdersTable[[#This Row],[Region]],PeopleTable[#All],2,FALSE)</f>
        <v>Chuck Magee</v>
      </c>
      <c r="W1968" s="4" t="str">
        <f>IFERROR(VLOOKUP(OrdersTable[[#This Row],[Order ID]],ReturnsTable[#All],2,FALSE),"No")</f>
        <v>No</v>
      </c>
      <c r="X1968" s="4">
        <f>1/COUNTIF(OrdersTable[Order ID],OrdersTable[[#This Row],[Order ID]])</f>
        <v>0.33333333333333331</v>
      </c>
      <c r="Y1968" s="4">
        <f>1/COUNTIF(OrdersTable[Customer ID],OrdersTable[[#This Row],[Customer ID]])</f>
        <v>4.7619047619047616E-2</v>
      </c>
    </row>
    <row r="1969" spans="1:25" x14ac:dyDescent="0.3">
      <c r="A1969" s="1">
        <v>1968</v>
      </c>
      <c r="B1969" t="s">
        <v>7125</v>
      </c>
      <c r="C1969" s="7">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4" t="str">
        <f>VLOOKUP(OrdersTable[[#This Row],[Region]],PeopleTable[#All],2,FALSE)</f>
        <v>Chuck Magee</v>
      </c>
      <c r="W1969" s="4" t="str">
        <f>IFERROR(VLOOKUP(OrdersTable[[#This Row],[Order ID]],ReturnsTable[#All],2,FALSE),"No")</f>
        <v>No</v>
      </c>
      <c r="X1969" s="4">
        <f>1/COUNTIF(OrdersTable[Order ID],OrdersTable[[#This Row],[Order ID]])</f>
        <v>0.33333333333333331</v>
      </c>
      <c r="Y1969" s="4">
        <f>1/COUNTIF(OrdersTable[Customer ID],OrdersTable[[#This Row],[Customer ID]])</f>
        <v>4.7619047619047616E-2</v>
      </c>
    </row>
    <row r="1970" spans="1:25" x14ac:dyDescent="0.3">
      <c r="A1970" s="1">
        <v>1969</v>
      </c>
      <c r="B1970" t="s">
        <v>7125</v>
      </c>
      <c r="C1970" s="7">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4" t="str">
        <f>VLOOKUP(OrdersTable[[#This Row],[Region]],PeopleTable[#All],2,FALSE)</f>
        <v>Chuck Magee</v>
      </c>
      <c r="W1970" s="4" t="str">
        <f>IFERROR(VLOOKUP(OrdersTable[[#This Row],[Order ID]],ReturnsTable[#All],2,FALSE),"No")</f>
        <v>No</v>
      </c>
      <c r="X1970" s="4">
        <f>1/COUNTIF(OrdersTable[Order ID],OrdersTable[[#This Row],[Order ID]])</f>
        <v>0.33333333333333331</v>
      </c>
      <c r="Y1970" s="4">
        <f>1/COUNTIF(OrdersTable[Customer ID],OrdersTable[[#This Row],[Customer ID]])</f>
        <v>4.7619047619047616E-2</v>
      </c>
    </row>
    <row r="1971" spans="1:25" x14ac:dyDescent="0.3">
      <c r="A1971" s="1">
        <v>1970</v>
      </c>
      <c r="B1971" t="s">
        <v>7126</v>
      </c>
      <c r="C1971" s="7">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4" t="str">
        <f>VLOOKUP(OrdersTable[[#This Row],[Region]],PeopleTable[#All],2,FALSE)</f>
        <v>Kelly Williams</v>
      </c>
      <c r="W1971" s="4" t="str">
        <f>IFERROR(VLOOKUP(OrdersTable[[#This Row],[Order ID]],ReturnsTable[#All],2,FALSE),"No")</f>
        <v>No</v>
      </c>
      <c r="X1971" s="4">
        <f>1/COUNTIF(OrdersTable[Order ID],OrdersTable[[#This Row],[Order ID]])</f>
        <v>1</v>
      </c>
      <c r="Y1971" s="4">
        <f>1/COUNTIF(OrdersTable[Customer ID],OrdersTable[[#This Row],[Customer ID]])</f>
        <v>5.2631578947368418E-2</v>
      </c>
    </row>
    <row r="1972" spans="1:25" x14ac:dyDescent="0.3">
      <c r="A1972" s="1">
        <v>1971</v>
      </c>
      <c r="B1972" t="s">
        <v>7127</v>
      </c>
      <c r="C1972" s="7">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4" t="str">
        <f>VLOOKUP(OrdersTable[[#This Row],[Region]],PeopleTable[#All],2,FALSE)</f>
        <v>Kelly Williams</v>
      </c>
      <c r="W1972" s="4" t="str">
        <f>IFERROR(VLOOKUP(OrdersTable[[#This Row],[Order ID]],ReturnsTable[#All],2,FALSE),"No")</f>
        <v>No</v>
      </c>
      <c r="X1972" s="4">
        <f>1/COUNTIF(OrdersTable[Order ID],OrdersTable[[#This Row],[Order ID]])</f>
        <v>0.5</v>
      </c>
      <c r="Y1972" s="4">
        <f>1/COUNTIF(OrdersTable[Customer ID],OrdersTable[[#This Row],[Customer ID]])</f>
        <v>7.6923076923076927E-2</v>
      </c>
    </row>
    <row r="1973" spans="1:25" x14ac:dyDescent="0.3">
      <c r="A1973" s="1">
        <v>1972</v>
      </c>
      <c r="B1973" t="s">
        <v>7127</v>
      </c>
      <c r="C1973" s="7">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4" t="str">
        <f>VLOOKUP(OrdersTable[[#This Row],[Region]],PeopleTable[#All],2,FALSE)</f>
        <v>Kelly Williams</v>
      </c>
      <c r="W1973" s="4" t="str">
        <f>IFERROR(VLOOKUP(OrdersTable[[#This Row],[Order ID]],ReturnsTable[#All],2,FALSE),"No")</f>
        <v>No</v>
      </c>
      <c r="X1973" s="4">
        <f>1/COUNTIF(OrdersTable[Order ID],OrdersTable[[#This Row],[Order ID]])</f>
        <v>0.5</v>
      </c>
      <c r="Y1973" s="4">
        <f>1/COUNTIF(OrdersTable[Customer ID],OrdersTable[[#This Row],[Customer ID]])</f>
        <v>7.6923076923076927E-2</v>
      </c>
    </row>
    <row r="1974" spans="1:25" x14ac:dyDescent="0.3">
      <c r="A1974" s="1">
        <v>1973</v>
      </c>
      <c r="B1974" t="s">
        <v>5966</v>
      </c>
      <c r="C1974" s="7">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4" t="str">
        <f>VLOOKUP(OrdersTable[[#This Row],[Region]],PeopleTable[#All],2,FALSE)</f>
        <v>Kelly Williams</v>
      </c>
      <c r="W1974" s="4" t="str">
        <f>IFERROR(VLOOKUP(OrdersTable[[#This Row],[Order ID]],ReturnsTable[#All],2,FALSE),"No")</f>
        <v>Yes</v>
      </c>
      <c r="X1974" s="4">
        <f>1/COUNTIF(OrdersTable[Order ID],OrdersTable[[#This Row],[Order ID]])</f>
        <v>0.33333333333333331</v>
      </c>
      <c r="Y1974" s="4">
        <f>1/COUNTIF(OrdersTable[Customer ID],OrdersTable[[#This Row],[Customer ID]])</f>
        <v>9.0909090909090912E-2</v>
      </c>
    </row>
    <row r="1975" spans="1:25" x14ac:dyDescent="0.3">
      <c r="A1975" s="1">
        <v>1974</v>
      </c>
      <c r="B1975" t="s">
        <v>5966</v>
      </c>
      <c r="C1975" s="7">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4" t="str">
        <f>VLOOKUP(OrdersTable[[#This Row],[Region]],PeopleTable[#All],2,FALSE)</f>
        <v>Kelly Williams</v>
      </c>
      <c r="W1975" s="4" t="str">
        <f>IFERROR(VLOOKUP(OrdersTable[[#This Row],[Order ID]],ReturnsTable[#All],2,FALSE),"No")</f>
        <v>Yes</v>
      </c>
      <c r="X1975" s="4">
        <f>1/COUNTIF(OrdersTable[Order ID],OrdersTable[[#This Row],[Order ID]])</f>
        <v>0.33333333333333331</v>
      </c>
      <c r="Y1975" s="4">
        <f>1/COUNTIF(OrdersTable[Customer ID],OrdersTable[[#This Row],[Customer ID]])</f>
        <v>9.0909090909090912E-2</v>
      </c>
    </row>
    <row r="1976" spans="1:25" x14ac:dyDescent="0.3">
      <c r="A1976" s="1">
        <v>1975</v>
      </c>
      <c r="B1976" t="s">
        <v>5966</v>
      </c>
      <c r="C1976" s="7">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4" t="str">
        <f>VLOOKUP(OrdersTable[[#This Row],[Region]],PeopleTable[#All],2,FALSE)</f>
        <v>Kelly Williams</v>
      </c>
      <c r="W1976" s="4" t="str">
        <f>IFERROR(VLOOKUP(OrdersTable[[#This Row],[Order ID]],ReturnsTable[#All],2,FALSE),"No")</f>
        <v>Yes</v>
      </c>
      <c r="X1976" s="4">
        <f>1/COUNTIF(OrdersTable[Order ID],OrdersTable[[#This Row],[Order ID]])</f>
        <v>0.33333333333333331</v>
      </c>
      <c r="Y1976" s="4">
        <f>1/COUNTIF(OrdersTable[Customer ID],OrdersTable[[#This Row],[Customer ID]])</f>
        <v>9.0909090909090912E-2</v>
      </c>
    </row>
    <row r="1977" spans="1:25" x14ac:dyDescent="0.3">
      <c r="A1977" s="1">
        <v>1976</v>
      </c>
      <c r="B1977" t="s">
        <v>7128</v>
      </c>
      <c r="C1977" s="7">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4" t="str">
        <f>VLOOKUP(OrdersTable[[#This Row],[Region]],PeopleTable[#All],2,FALSE)</f>
        <v>Cassandra Brandow</v>
      </c>
      <c r="W1977" s="4" t="str">
        <f>IFERROR(VLOOKUP(OrdersTable[[#This Row],[Order ID]],ReturnsTable[#All],2,FALSE),"No")</f>
        <v>No</v>
      </c>
      <c r="X1977" s="4">
        <f>1/COUNTIF(OrdersTable[Order ID],OrdersTable[[#This Row],[Order ID]])</f>
        <v>0.33333333333333331</v>
      </c>
      <c r="Y1977" s="4">
        <f>1/COUNTIF(OrdersTable[Customer ID],OrdersTable[[#This Row],[Customer ID]])</f>
        <v>7.6923076923076927E-2</v>
      </c>
    </row>
    <row r="1978" spans="1:25" x14ac:dyDescent="0.3">
      <c r="A1978" s="1">
        <v>1977</v>
      </c>
      <c r="B1978" t="s">
        <v>7128</v>
      </c>
      <c r="C1978" s="7">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4" t="str">
        <f>VLOOKUP(OrdersTable[[#This Row],[Region]],PeopleTable[#All],2,FALSE)</f>
        <v>Cassandra Brandow</v>
      </c>
      <c r="W1978" s="4" t="str">
        <f>IFERROR(VLOOKUP(OrdersTable[[#This Row],[Order ID]],ReturnsTable[#All],2,FALSE),"No")</f>
        <v>No</v>
      </c>
      <c r="X1978" s="4">
        <f>1/COUNTIF(OrdersTable[Order ID],OrdersTable[[#This Row],[Order ID]])</f>
        <v>0.33333333333333331</v>
      </c>
      <c r="Y1978" s="4">
        <f>1/COUNTIF(OrdersTable[Customer ID],OrdersTable[[#This Row],[Customer ID]])</f>
        <v>7.6923076923076927E-2</v>
      </c>
    </row>
    <row r="1979" spans="1:25" x14ac:dyDescent="0.3">
      <c r="A1979" s="1">
        <v>1978</v>
      </c>
      <c r="B1979" t="s">
        <v>7128</v>
      </c>
      <c r="C1979" s="7">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4" t="str">
        <f>VLOOKUP(OrdersTable[[#This Row],[Region]],PeopleTable[#All],2,FALSE)</f>
        <v>Cassandra Brandow</v>
      </c>
      <c r="W1979" s="4" t="str">
        <f>IFERROR(VLOOKUP(OrdersTable[[#This Row],[Order ID]],ReturnsTable[#All],2,FALSE),"No")</f>
        <v>No</v>
      </c>
      <c r="X1979" s="4">
        <f>1/COUNTIF(OrdersTable[Order ID],OrdersTable[[#This Row],[Order ID]])</f>
        <v>0.33333333333333331</v>
      </c>
      <c r="Y1979" s="4">
        <f>1/COUNTIF(OrdersTable[Customer ID],OrdersTable[[#This Row],[Customer ID]])</f>
        <v>7.6923076923076927E-2</v>
      </c>
    </row>
    <row r="1980" spans="1:25" x14ac:dyDescent="0.3">
      <c r="A1980" s="1">
        <v>1979</v>
      </c>
      <c r="B1980" t="s">
        <v>7129</v>
      </c>
      <c r="C1980" s="7">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4" t="str">
        <f>VLOOKUP(OrdersTable[[#This Row],[Region]],PeopleTable[#All],2,FALSE)</f>
        <v>Anna Andreadi</v>
      </c>
      <c r="W1980" s="4" t="str">
        <f>IFERROR(VLOOKUP(OrdersTable[[#This Row],[Order ID]],ReturnsTable[#All],2,FALSE),"No")</f>
        <v>No</v>
      </c>
      <c r="X1980" s="4">
        <f>1/COUNTIF(OrdersTable[Order ID],OrdersTable[[#This Row],[Order ID]])</f>
        <v>1</v>
      </c>
      <c r="Y1980" s="4">
        <f>1/COUNTIF(OrdersTable[Customer ID],OrdersTable[[#This Row],[Customer ID]])</f>
        <v>6.6666666666666666E-2</v>
      </c>
    </row>
    <row r="1981" spans="1:25" x14ac:dyDescent="0.3">
      <c r="A1981" s="1">
        <v>1980</v>
      </c>
      <c r="B1981" t="s">
        <v>7130</v>
      </c>
      <c r="C1981" s="7">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4" t="str">
        <f>VLOOKUP(OrdersTable[[#This Row],[Region]],PeopleTable[#All],2,FALSE)</f>
        <v>Anna Andreadi</v>
      </c>
      <c r="W1981" s="4" t="str">
        <f>IFERROR(VLOOKUP(OrdersTable[[#This Row],[Order ID]],ReturnsTable[#All],2,FALSE),"No")</f>
        <v>No</v>
      </c>
      <c r="X1981" s="4">
        <f>1/COUNTIF(OrdersTable[Order ID],OrdersTable[[#This Row],[Order ID]])</f>
        <v>0.5</v>
      </c>
      <c r="Y1981" s="4">
        <f>1/COUNTIF(OrdersTable[Customer ID],OrdersTable[[#This Row],[Customer ID]])</f>
        <v>7.1428571428571425E-2</v>
      </c>
    </row>
    <row r="1982" spans="1:25" x14ac:dyDescent="0.3">
      <c r="A1982" s="1">
        <v>1981</v>
      </c>
      <c r="B1982" t="s">
        <v>7130</v>
      </c>
      <c r="C1982" s="7">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4" t="str">
        <f>VLOOKUP(OrdersTable[[#This Row],[Region]],PeopleTable[#All],2,FALSE)</f>
        <v>Anna Andreadi</v>
      </c>
      <c r="W1982" s="4" t="str">
        <f>IFERROR(VLOOKUP(OrdersTable[[#This Row],[Order ID]],ReturnsTable[#All],2,FALSE),"No")</f>
        <v>No</v>
      </c>
      <c r="X1982" s="4">
        <f>1/COUNTIF(OrdersTable[Order ID],OrdersTable[[#This Row],[Order ID]])</f>
        <v>0.5</v>
      </c>
      <c r="Y1982" s="4">
        <f>1/COUNTIF(OrdersTable[Customer ID],OrdersTable[[#This Row],[Customer ID]])</f>
        <v>7.1428571428571425E-2</v>
      </c>
    </row>
    <row r="1983" spans="1:25" x14ac:dyDescent="0.3">
      <c r="A1983" s="1">
        <v>1982</v>
      </c>
      <c r="B1983" t="s">
        <v>7131</v>
      </c>
      <c r="C1983" s="7">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4" t="str">
        <f>VLOOKUP(OrdersTable[[#This Row],[Region]],PeopleTable[#All],2,FALSE)</f>
        <v>Cassandra Brandow</v>
      </c>
      <c r="W1983" s="4" t="str">
        <f>IFERROR(VLOOKUP(OrdersTable[[#This Row],[Order ID]],ReturnsTable[#All],2,FALSE),"No")</f>
        <v>No</v>
      </c>
      <c r="X1983" s="4">
        <f>1/COUNTIF(OrdersTable[Order ID],OrdersTable[[#This Row],[Order ID]])</f>
        <v>1</v>
      </c>
      <c r="Y1983" s="4">
        <f>1/COUNTIF(OrdersTable[Customer ID],OrdersTable[[#This Row],[Customer ID]])</f>
        <v>8.3333333333333329E-2</v>
      </c>
    </row>
    <row r="1984" spans="1:25" x14ac:dyDescent="0.3">
      <c r="A1984" s="1">
        <v>1983</v>
      </c>
      <c r="B1984" t="s">
        <v>7132</v>
      </c>
      <c r="C1984" s="7">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4" t="str">
        <f>VLOOKUP(OrdersTable[[#This Row],[Region]],PeopleTable[#All],2,FALSE)</f>
        <v>Kelly Williams</v>
      </c>
      <c r="W1984" s="4" t="str">
        <f>IFERROR(VLOOKUP(OrdersTable[[#This Row],[Order ID]],ReturnsTable[#All],2,FALSE),"No")</f>
        <v>No</v>
      </c>
      <c r="X1984" s="4">
        <f>1/COUNTIF(OrdersTable[Order ID],OrdersTable[[#This Row],[Order ID]])</f>
        <v>1</v>
      </c>
      <c r="Y1984" s="4">
        <f>1/COUNTIF(OrdersTable[Customer ID],OrdersTable[[#This Row],[Customer ID]])</f>
        <v>0.1111111111111111</v>
      </c>
    </row>
    <row r="1985" spans="1:25" x14ac:dyDescent="0.3">
      <c r="A1985" s="1">
        <v>1984</v>
      </c>
      <c r="B1985" t="s">
        <v>5975</v>
      </c>
      <c r="C1985" s="7">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4" t="str">
        <f>VLOOKUP(OrdersTable[[#This Row],[Region]],PeopleTable[#All],2,FALSE)</f>
        <v>Anna Andreadi</v>
      </c>
      <c r="W1985" s="4" t="str">
        <f>IFERROR(VLOOKUP(OrdersTable[[#This Row],[Order ID]],ReturnsTable[#All],2,FALSE),"No")</f>
        <v>Yes</v>
      </c>
      <c r="X1985" s="4">
        <f>1/COUNTIF(OrdersTable[Order ID],OrdersTable[[#This Row],[Order ID]])</f>
        <v>0.33333333333333331</v>
      </c>
      <c r="Y1985" s="4">
        <f>1/COUNTIF(OrdersTable[Customer ID],OrdersTable[[#This Row],[Customer ID]])</f>
        <v>6.6666666666666666E-2</v>
      </c>
    </row>
    <row r="1986" spans="1:25" x14ac:dyDescent="0.3">
      <c r="A1986" s="1">
        <v>1985</v>
      </c>
      <c r="B1986" t="s">
        <v>5975</v>
      </c>
      <c r="C1986" s="7">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4" t="str">
        <f>VLOOKUP(OrdersTable[[#This Row],[Region]],PeopleTable[#All],2,FALSE)</f>
        <v>Anna Andreadi</v>
      </c>
      <c r="W1986" s="4" t="str">
        <f>IFERROR(VLOOKUP(OrdersTable[[#This Row],[Order ID]],ReturnsTable[#All],2,FALSE),"No")</f>
        <v>Yes</v>
      </c>
      <c r="X1986" s="4">
        <f>1/COUNTIF(OrdersTable[Order ID],OrdersTable[[#This Row],[Order ID]])</f>
        <v>0.33333333333333331</v>
      </c>
      <c r="Y1986" s="4">
        <f>1/COUNTIF(OrdersTable[Customer ID],OrdersTable[[#This Row],[Customer ID]])</f>
        <v>6.6666666666666666E-2</v>
      </c>
    </row>
    <row r="1987" spans="1:25" x14ac:dyDescent="0.3">
      <c r="A1987" s="1">
        <v>1986</v>
      </c>
      <c r="B1987" t="s">
        <v>5975</v>
      </c>
      <c r="C1987" s="7">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4" t="str">
        <f>VLOOKUP(OrdersTable[[#This Row],[Region]],PeopleTable[#All],2,FALSE)</f>
        <v>Anna Andreadi</v>
      </c>
      <c r="W1987" s="4" t="str">
        <f>IFERROR(VLOOKUP(OrdersTable[[#This Row],[Order ID]],ReturnsTable[#All],2,FALSE),"No")</f>
        <v>Yes</v>
      </c>
      <c r="X1987" s="4">
        <f>1/COUNTIF(OrdersTable[Order ID],OrdersTable[[#This Row],[Order ID]])</f>
        <v>0.33333333333333331</v>
      </c>
      <c r="Y1987" s="4">
        <f>1/COUNTIF(OrdersTable[Customer ID],OrdersTable[[#This Row],[Customer ID]])</f>
        <v>6.6666666666666666E-2</v>
      </c>
    </row>
    <row r="1988" spans="1:25" x14ac:dyDescent="0.3">
      <c r="A1988" s="1">
        <v>1987</v>
      </c>
      <c r="B1988" t="s">
        <v>7133</v>
      </c>
      <c r="C1988" s="7">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4" t="str">
        <f>VLOOKUP(OrdersTable[[#This Row],[Region]],PeopleTable[#All],2,FALSE)</f>
        <v>Chuck Magee</v>
      </c>
      <c r="W1988" s="4" t="str">
        <f>IFERROR(VLOOKUP(OrdersTable[[#This Row],[Order ID]],ReturnsTable[#All],2,FALSE),"No")</f>
        <v>No</v>
      </c>
      <c r="X1988" s="4">
        <f>1/COUNTIF(OrdersTable[Order ID],OrdersTable[[#This Row],[Order ID]])</f>
        <v>1</v>
      </c>
      <c r="Y1988" s="4">
        <f>1/COUNTIF(OrdersTable[Customer ID],OrdersTable[[#This Row],[Customer ID]])</f>
        <v>8.3333333333333329E-2</v>
      </c>
    </row>
    <row r="1989" spans="1:25" x14ac:dyDescent="0.3">
      <c r="A1989" s="1">
        <v>1988</v>
      </c>
      <c r="B1989" t="s">
        <v>7134</v>
      </c>
      <c r="C1989" s="7">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4" t="str">
        <f>VLOOKUP(OrdersTable[[#This Row],[Region]],PeopleTable[#All],2,FALSE)</f>
        <v>Kelly Williams</v>
      </c>
      <c r="W1989" s="4" t="str">
        <f>IFERROR(VLOOKUP(OrdersTable[[#This Row],[Order ID]],ReturnsTable[#All],2,FALSE),"No")</f>
        <v>No</v>
      </c>
      <c r="X1989" s="4">
        <f>1/COUNTIF(OrdersTable[Order ID],OrdersTable[[#This Row],[Order ID]])</f>
        <v>0.25</v>
      </c>
      <c r="Y1989" s="4">
        <f>1/COUNTIF(OrdersTable[Customer ID],OrdersTable[[#This Row],[Customer ID]])</f>
        <v>0.04</v>
      </c>
    </row>
    <row r="1990" spans="1:25" x14ac:dyDescent="0.3">
      <c r="A1990" s="1">
        <v>1989</v>
      </c>
      <c r="B1990" t="s">
        <v>7134</v>
      </c>
      <c r="C1990" s="7">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4" t="str">
        <f>VLOOKUP(OrdersTable[[#This Row],[Region]],PeopleTable[#All],2,FALSE)</f>
        <v>Kelly Williams</v>
      </c>
      <c r="W1990" s="4" t="str">
        <f>IFERROR(VLOOKUP(OrdersTable[[#This Row],[Order ID]],ReturnsTable[#All],2,FALSE),"No")</f>
        <v>No</v>
      </c>
      <c r="X1990" s="4">
        <f>1/COUNTIF(OrdersTable[Order ID],OrdersTable[[#This Row],[Order ID]])</f>
        <v>0.25</v>
      </c>
      <c r="Y1990" s="4">
        <f>1/COUNTIF(OrdersTable[Customer ID],OrdersTable[[#This Row],[Customer ID]])</f>
        <v>0.04</v>
      </c>
    </row>
    <row r="1991" spans="1:25" x14ac:dyDescent="0.3">
      <c r="A1991" s="1">
        <v>1990</v>
      </c>
      <c r="B1991" t="s">
        <v>7134</v>
      </c>
      <c r="C1991" s="7">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4" t="str">
        <f>VLOOKUP(OrdersTable[[#This Row],[Region]],PeopleTable[#All],2,FALSE)</f>
        <v>Kelly Williams</v>
      </c>
      <c r="W1991" s="4" t="str">
        <f>IFERROR(VLOOKUP(OrdersTable[[#This Row],[Order ID]],ReturnsTable[#All],2,FALSE),"No")</f>
        <v>No</v>
      </c>
      <c r="X1991" s="4">
        <f>1/COUNTIF(OrdersTable[Order ID],OrdersTable[[#This Row],[Order ID]])</f>
        <v>0.25</v>
      </c>
      <c r="Y1991" s="4">
        <f>1/COUNTIF(OrdersTable[Customer ID],OrdersTable[[#This Row],[Customer ID]])</f>
        <v>0.04</v>
      </c>
    </row>
    <row r="1992" spans="1:25" x14ac:dyDescent="0.3">
      <c r="A1992" s="1">
        <v>1991</v>
      </c>
      <c r="B1992" t="s">
        <v>7134</v>
      </c>
      <c r="C1992" s="7">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4" t="str">
        <f>VLOOKUP(OrdersTable[[#This Row],[Region]],PeopleTable[#All],2,FALSE)</f>
        <v>Kelly Williams</v>
      </c>
      <c r="W1992" s="4" t="str">
        <f>IFERROR(VLOOKUP(OrdersTable[[#This Row],[Order ID]],ReturnsTable[#All],2,FALSE),"No")</f>
        <v>No</v>
      </c>
      <c r="X1992" s="4">
        <f>1/COUNTIF(OrdersTable[Order ID],OrdersTable[[#This Row],[Order ID]])</f>
        <v>0.25</v>
      </c>
      <c r="Y1992" s="4">
        <f>1/COUNTIF(OrdersTable[Customer ID],OrdersTable[[#This Row],[Customer ID]])</f>
        <v>0.04</v>
      </c>
    </row>
    <row r="1993" spans="1:25" x14ac:dyDescent="0.3">
      <c r="A1993" s="1">
        <v>1992</v>
      </c>
      <c r="B1993" t="s">
        <v>7135</v>
      </c>
      <c r="C1993" s="7">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4" t="str">
        <f>VLOOKUP(OrdersTable[[#This Row],[Region]],PeopleTable[#All],2,FALSE)</f>
        <v>Chuck Magee</v>
      </c>
      <c r="W1993" s="4" t="str">
        <f>IFERROR(VLOOKUP(OrdersTable[[#This Row],[Order ID]],ReturnsTable[#All],2,FALSE),"No")</f>
        <v>No</v>
      </c>
      <c r="X1993" s="4">
        <f>1/COUNTIF(OrdersTable[Order ID],OrdersTable[[#This Row],[Order ID]])</f>
        <v>1</v>
      </c>
      <c r="Y1993" s="4">
        <f>1/COUNTIF(OrdersTable[Customer ID],OrdersTable[[#This Row],[Customer ID]])</f>
        <v>8.3333333333333329E-2</v>
      </c>
    </row>
    <row r="1994" spans="1:25" x14ac:dyDescent="0.3">
      <c r="A1994" s="1">
        <v>1993</v>
      </c>
      <c r="B1994" t="s">
        <v>7136</v>
      </c>
      <c r="C1994" s="7">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4" t="str">
        <f>VLOOKUP(OrdersTable[[#This Row],[Region]],PeopleTable[#All],2,FALSE)</f>
        <v>Anna Andreadi</v>
      </c>
      <c r="W1994" s="4" t="str">
        <f>IFERROR(VLOOKUP(OrdersTable[[#This Row],[Order ID]],ReturnsTable[#All],2,FALSE),"No")</f>
        <v>No</v>
      </c>
      <c r="X1994" s="4">
        <f>1/COUNTIF(OrdersTable[Order ID],OrdersTable[[#This Row],[Order ID]])</f>
        <v>0.33333333333333331</v>
      </c>
      <c r="Y1994" s="4">
        <f>1/COUNTIF(OrdersTable[Customer ID],OrdersTable[[#This Row],[Customer ID]])</f>
        <v>7.6923076923076927E-2</v>
      </c>
    </row>
    <row r="1995" spans="1:25" x14ac:dyDescent="0.3">
      <c r="A1995" s="1">
        <v>1994</v>
      </c>
      <c r="B1995" t="s">
        <v>7136</v>
      </c>
      <c r="C1995" s="7">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4" t="str">
        <f>VLOOKUP(OrdersTable[[#This Row],[Region]],PeopleTable[#All],2,FALSE)</f>
        <v>Anna Andreadi</v>
      </c>
      <c r="W1995" s="4" t="str">
        <f>IFERROR(VLOOKUP(OrdersTable[[#This Row],[Order ID]],ReturnsTable[#All],2,FALSE),"No")</f>
        <v>No</v>
      </c>
      <c r="X1995" s="4">
        <f>1/COUNTIF(OrdersTable[Order ID],OrdersTable[[#This Row],[Order ID]])</f>
        <v>0.33333333333333331</v>
      </c>
      <c r="Y1995" s="4">
        <f>1/COUNTIF(OrdersTable[Customer ID],OrdersTable[[#This Row],[Customer ID]])</f>
        <v>7.6923076923076927E-2</v>
      </c>
    </row>
    <row r="1996" spans="1:25" x14ac:dyDescent="0.3">
      <c r="A1996" s="1">
        <v>1995</v>
      </c>
      <c r="B1996" t="s">
        <v>7136</v>
      </c>
      <c r="C1996" s="7">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4" t="str">
        <f>VLOOKUP(OrdersTable[[#This Row],[Region]],PeopleTable[#All],2,FALSE)</f>
        <v>Anna Andreadi</v>
      </c>
      <c r="W1996" s="4" t="str">
        <f>IFERROR(VLOOKUP(OrdersTable[[#This Row],[Order ID]],ReturnsTable[#All],2,FALSE),"No")</f>
        <v>No</v>
      </c>
      <c r="X1996" s="4">
        <f>1/COUNTIF(OrdersTable[Order ID],OrdersTable[[#This Row],[Order ID]])</f>
        <v>0.33333333333333331</v>
      </c>
      <c r="Y1996" s="4">
        <f>1/COUNTIF(OrdersTable[Customer ID],OrdersTable[[#This Row],[Customer ID]])</f>
        <v>7.6923076923076927E-2</v>
      </c>
    </row>
    <row r="1997" spans="1:25" x14ac:dyDescent="0.3">
      <c r="A1997" s="1">
        <v>1996</v>
      </c>
      <c r="B1997" t="s">
        <v>7137</v>
      </c>
      <c r="C1997" s="7">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4" t="str">
        <f>VLOOKUP(OrdersTable[[#This Row],[Region]],PeopleTable[#All],2,FALSE)</f>
        <v>Kelly Williams</v>
      </c>
      <c r="W1997" s="4" t="str">
        <f>IFERROR(VLOOKUP(OrdersTable[[#This Row],[Order ID]],ReturnsTable[#All],2,FALSE),"No")</f>
        <v>No</v>
      </c>
      <c r="X1997" s="4">
        <f>1/COUNTIF(OrdersTable[Order ID],OrdersTable[[#This Row],[Order ID]])</f>
        <v>0.5</v>
      </c>
      <c r="Y1997" s="4">
        <f>1/COUNTIF(OrdersTable[Customer ID],OrdersTable[[#This Row],[Customer ID]])</f>
        <v>5.5555555555555552E-2</v>
      </c>
    </row>
    <row r="1998" spans="1:25" x14ac:dyDescent="0.3">
      <c r="A1998" s="1">
        <v>1997</v>
      </c>
      <c r="B1998" t="s">
        <v>7137</v>
      </c>
      <c r="C1998" s="7">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4" t="str">
        <f>VLOOKUP(OrdersTable[[#This Row],[Region]],PeopleTable[#All],2,FALSE)</f>
        <v>Kelly Williams</v>
      </c>
      <c r="W1998" s="4" t="str">
        <f>IFERROR(VLOOKUP(OrdersTable[[#This Row],[Order ID]],ReturnsTable[#All],2,FALSE),"No")</f>
        <v>No</v>
      </c>
      <c r="X1998" s="4">
        <f>1/COUNTIF(OrdersTable[Order ID],OrdersTable[[#This Row],[Order ID]])</f>
        <v>0.5</v>
      </c>
      <c r="Y1998" s="4">
        <f>1/COUNTIF(OrdersTable[Customer ID],OrdersTable[[#This Row],[Customer ID]])</f>
        <v>5.5555555555555552E-2</v>
      </c>
    </row>
    <row r="1999" spans="1:25" x14ac:dyDescent="0.3">
      <c r="A1999" s="1">
        <v>1998</v>
      </c>
      <c r="B1999" t="s">
        <v>7138</v>
      </c>
      <c r="C1999" s="7">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4" t="str">
        <f>VLOOKUP(OrdersTable[[#This Row],[Region]],PeopleTable[#All],2,FALSE)</f>
        <v>Cassandra Brandow</v>
      </c>
      <c r="W1999" s="4" t="str">
        <f>IFERROR(VLOOKUP(OrdersTable[[#This Row],[Order ID]],ReturnsTable[#All],2,FALSE),"No")</f>
        <v>No</v>
      </c>
      <c r="X1999" s="4">
        <f>1/COUNTIF(OrdersTable[Order ID],OrdersTable[[#This Row],[Order ID]])</f>
        <v>0.33333333333333331</v>
      </c>
      <c r="Y1999" s="4">
        <f>1/COUNTIF(OrdersTable[Customer ID],OrdersTable[[#This Row],[Customer ID]])</f>
        <v>0.125</v>
      </c>
    </row>
    <row r="2000" spans="1:25" x14ac:dyDescent="0.3">
      <c r="A2000" s="1">
        <v>1999</v>
      </c>
      <c r="B2000" t="s">
        <v>7138</v>
      </c>
      <c r="C2000" s="7">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4" t="str">
        <f>VLOOKUP(OrdersTable[[#This Row],[Region]],PeopleTable[#All],2,FALSE)</f>
        <v>Cassandra Brandow</v>
      </c>
      <c r="W2000" s="4" t="str">
        <f>IFERROR(VLOOKUP(OrdersTable[[#This Row],[Order ID]],ReturnsTable[#All],2,FALSE),"No")</f>
        <v>No</v>
      </c>
      <c r="X2000" s="4">
        <f>1/COUNTIF(OrdersTable[Order ID],OrdersTable[[#This Row],[Order ID]])</f>
        <v>0.33333333333333331</v>
      </c>
      <c r="Y2000" s="4">
        <f>1/COUNTIF(OrdersTable[Customer ID],OrdersTable[[#This Row],[Customer ID]])</f>
        <v>0.125</v>
      </c>
    </row>
    <row r="2001" spans="1:25" x14ac:dyDescent="0.3">
      <c r="A2001" s="1">
        <v>2000</v>
      </c>
      <c r="B2001" t="s">
        <v>7138</v>
      </c>
      <c r="C2001" s="7">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4" t="str">
        <f>VLOOKUP(OrdersTable[[#This Row],[Region]],PeopleTable[#All],2,FALSE)</f>
        <v>Cassandra Brandow</v>
      </c>
      <c r="W2001" s="4" t="str">
        <f>IFERROR(VLOOKUP(OrdersTable[[#This Row],[Order ID]],ReturnsTable[#All],2,FALSE),"No")</f>
        <v>No</v>
      </c>
      <c r="X2001" s="4">
        <f>1/COUNTIF(OrdersTable[Order ID],OrdersTable[[#This Row],[Order ID]])</f>
        <v>0.33333333333333331</v>
      </c>
      <c r="Y2001" s="4">
        <f>1/COUNTIF(OrdersTable[Customer ID],OrdersTable[[#This Row],[Customer ID]])</f>
        <v>0.125</v>
      </c>
    </row>
    <row r="2002" spans="1:25" x14ac:dyDescent="0.3">
      <c r="A2002" s="1">
        <v>2001</v>
      </c>
      <c r="B2002" t="s">
        <v>7139</v>
      </c>
      <c r="C2002" s="7">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4" t="str">
        <f>VLOOKUP(OrdersTable[[#This Row],[Region]],PeopleTable[#All],2,FALSE)</f>
        <v>Anna Andreadi</v>
      </c>
      <c r="W2002" s="4" t="str">
        <f>IFERROR(VLOOKUP(OrdersTable[[#This Row],[Order ID]],ReturnsTable[#All],2,FALSE),"No")</f>
        <v>No</v>
      </c>
      <c r="X2002" s="4">
        <f>1/COUNTIF(OrdersTable[Order ID],OrdersTable[[#This Row],[Order ID]])</f>
        <v>0.5</v>
      </c>
      <c r="Y2002" s="4">
        <f>1/COUNTIF(OrdersTable[Customer ID],OrdersTable[[#This Row],[Customer ID]])</f>
        <v>6.6666666666666666E-2</v>
      </c>
    </row>
    <row r="2003" spans="1:25" x14ac:dyDescent="0.3">
      <c r="A2003" s="1">
        <v>2002</v>
      </c>
      <c r="B2003" t="s">
        <v>7139</v>
      </c>
      <c r="C2003" s="7">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4" t="str">
        <f>VLOOKUP(OrdersTable[[#This Row],[Region]],PeopleTable[#All],2,FALSE)</f>
        <v>Anna Andreadi</v>
      </c>
      <c r="W2003" s="4" t="str">
        <f>IFERROR(VLOOKUP(OrdersTable[[#This Row],[Order ID]],ReturnsTable[#All],2,FALSE),"No")</f>
        <v>No</v>
      </c>
      <c r="X2003" s="4">
        <f>1/COUNTIF(OrdersTable[Order ID],OrdersTable[[#This Row],[Order ID]])</f>
        <v>0.5</v>
      </c>
      <c r="Y2003" s="4">
        <f>1/COUNTIF(OrdersTable[Customer ID],OrdersTable[[#This Row],[Customer ID]])</f>
        <v>6.6666666666666666E-2</v>
      </c>
    </row>
    <row r="2004" spans="1:25" x14ac:dyDescent="0.3">
      <c r="A2004" s="1">
        <v>2003</v>
      </c>
      <c r="B2004" t="s">
        <v>7140</v>
      </c>
      <c r="C2004" s="7">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4" t="str">
        <f>VLOOKUP(OrdersTable[[#This Row],[Region]],PeopleTable[#All],2,FALSE)</f>
        <v>Cassandra Brandow</v>
      </c>
      <c r="W2004" s="4" t="str">
        <f>IFERROR(VLOOKUP(OrdersTable[[#This Row],[Order ID]],ReturnsTable[#All],2,FALSE),"No")</f>
        <v>No</v>
      </c>
      <c r="X2004" s="4">
        <f>1/COUNTIF(OrdersTable[Order ID],OrdersTable[[#This Row],[Order ID]])</f>
        <v>0.5</v>
      </c>
      <c r="Y2004" s="4">
        <f>1/COUNTIF(OrdersTable[Customer ID],OrdersTable[[#This Row],[Customer ID]])</f>
        <v>9.0909090909090912E-2</v>
      </c>
    </row>
    <row r="2005" spans="1:25" x14ac:dyDescent="0.3">
      <c r="A2005" s="1">
        <v>2004</v>
      </c>
      <c r="B2005" t="s">
        <v>7140</v>
      </c>
      <c r="C2005" s="7">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4" t="str">
        <f>VLOOKUP(OrdersTable[[#This Row],[Region]],PeopleTable[#All],2,FALSE)</f>
        <v>Cassandra Brandow</v>
      </c>
      <c r="W2005" s="4" t="str">
        <f>IFERROR(VLOOKUP(OrdersTable[[#This Row],[Order ID]],ReturnsTable[#All],2,FALSE),"No")</f>
        <v>No</v>
      </c>
      <c r="X2005" s="4">
        <f>1/COUNTIF(OrdersTable[Order ID],OrdersTable[[#This Row],[Order ID]])</f>
        <v>0.5</v>
      </c>
      <c r="Y2005" s="4">
        <f>1/COUNTIF(OrdersTable[Customer ID],OrdersTable[[#This Row],[Customer ID]])</f>
        <v>9.0909090909090912E-2</v>
      </c>
    </row>
    <row r="2006" spans="1:25" x14ac:dyDescent="0.3">
      <c r="A2006" s="1">
        <v>2005</v>
      </c>
      <c r="B2006" t="s">
        <v>7141</v>
      </c>
      <c r="C2006" s="7">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4" t="str">
        <f>VLOOKUP(OrdersTable[[#This Row],[Region]],PeopleTable[#All],2,FALSE)</f>
        <v>Kelly Williams</v>
      </c>
      <c r="W2006" s="4" t="str">
        <f>IFERROR(VLOOKUP(OrdersTable[[#This Row],[Order ID]],ReturnsTable[#All],2,FALSE),"No")</f>
        <v>No</v>
      </c>
      <c r="X2006" s="4">
        <f>1/COUNTIF(OrdersTable[Order ID],OrdersTable[[#This Row],[Order ID]])</f>
        <v>1</v>
      </c>
      <c r="Y2006" s="4">
        <f>1/COUNTIF(OrdersTable[Customer ID],OrdersTable[[#This Row],[Customer ID]])</f>
        <v>6.6666666666666666E-2</v>
      </c>
    </row>
    <row r="2007" spans="1:25" x14ac:dyDescent="0.3">
      <c r="A2007" s="1">
        <v>2006</v>
      </c>
      <c r="B2007" t="s">
        <v>7142</v>
      </c>
      <c r="C2007" s="7">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4" t="str">
        <f>VLOOKUP(OrdersTable[[#This Row],[Region]],PeopleTable[#All],2,FALSE)</f>
        <v>Kelly Williams</v>
      </c>
      <c r="W2007" s="4" t="str">
        <f>IFERROR(VLOOKUP(OrdersTable[[#This Row],[Order ID]],ReturnsTable[#All],2,FALSE),"No")</f>
        <v>No</v>
      </c>
      <c r="X2007" s="4">
        <f>1/COUNTIF(OrdersTable[Order ID],OrdersTable[[#This Row],[Order ID]])</f>
        <v>0.5</v>
      </c>
      <c r="Y2007" s="4">
        <f>1/COUNTIF(OrdersTable[Customer ID],OrdersTable[[#This Row],[Customer ID]])</f>
        <v>6.25E-2</v>
      </c>
    </row>
    <row r="2008" spans="1:25" x14ac:dyDescent="0.3">
      <c r="A2008" s="1">
        <v>2007</v>
      </c>
      <c r="B2008" t="s">
        <v>7142</v>
      </c>
      <c r="C2008" s="7">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4" t="str">
        <f>VLOOKUP(OrdersTable[[#This Row],[Region]],PeopleTable[#All],2,FALSE)</f>
        <v>Kelly Williams</v>
      </c>
      <c r="W2008" s="4" t="str">
        <f>IFERROR(VLOOKUP(OrdersTable[[#This Row],[Order ID]],ReturnsTable[#All],2,FALSE),"No")</f>
        <v>No</v>
      </c>
      <c r="X2008" s="4">
        <f>1/COUNTIF(OrdersTable[Order ID],OrdersTable[[#This Row],[Order ID]])</f>
        <v>0.5</v>
      </c>
      <c r="Y2008" s="4">
        <f>1/COUNTIF(OrdersTable[Customer ID],OrdersTable[[#This Row],[Customer ID]])</f>
        <v>6.25E-2</v>
      </c>
    </row>
    <row r="2009" spans="1:25" x14ac:dyDescent="0.3">
      <c r="A2009" s="1">
        <v>2008</v>
      </c>
      <c r="B2009" t="s">
        <v>7143</v>
      </c>
      <c r="C2009" s="7">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4" t="str">
        <f>VLOOKUP(OrdersTable[[#This Row],[Region]],PeopleTable[#All],2,FALSE)</f>
        <v>Kelly Williams</v>
      </c>
      <c r="W2009" s="4" t="str">
        <f>IFERROR(VLOOKUP(OrdersTable[[#This Row],[Order ID]],ReturnsTable[#All],2,FALSE),"No")</f>
        <v>No</v>
      </c>
      <c r="X2009" s="4">
        <f>1/COUNTIF(OrdersTable[Order ID],OrdersTable[[#This Row],[Order ID]])</f>
        <v>1</v>
      </c>
      <c r="Y2009" s="4">
        <f>1/COUNTIF(OrdersTable[Customer ID],OrdersTable[[#This Row],[Customer ID]])</f>
        <v>0.14285714285714285</v>
      </c>
    </row>
    <row r="2010" spans="1:25" x14ac:dyDescent="0.3">
      <c r="A2010" s="1">
        <v>2009</v>
      </c>
      <c r="B2010" t="s">
        <v>7144</v>
      </c>
      <c r="C2010" s="7">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4" t="str">
        <f>VLOOKUP(OrdersTable[[#This Row],[Region]],PeopleTable[#All],2,FALSE)</f>
        <v>Cassandra Brandow</v>
      </c>
      <c r="W2010" s="4" t="str">
        <f>IFERROR(VLOOKUP(OrdersTable[[#This Row],[Order ID]],ReturnsTable[#All],2,FALSE),"No")</f>
        <v>No</v>
      </c>
      <c r="X2010" s="4">
        <f>1/COUNTIF(OrdersTable[Order ID],OrdersTable[[#This Row],[Order ID]])</f>
        <v>0.33333333333333331</v>
      </c>
      <c r="Y2010" s="4">
        <f>1/COUNTIF(OrdersTable[Customer ID],OrdersTable[[#This Row],[Customer ID]])</f>
        <v>5.2631578947368418E-2</v>
      </c>
    </row>
    <row r="2011" spans="1:25" x14ac:dyDescent="0.3">
      <c r="A2011" s="1">
        <v>2010</v>
      </c>
      <c r="B2011" t="s">
        <v>7144</v>
      </c>
      <c r="C2011" s="7">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4" t="str">
        <f>VLOOKUP(OrdersTable[[#This Row],[Region]],PeopleTable[#All],2,FALSE)</f>
        <v>Cassandra Brandow</v>
      </c>
      <c r="W2011" s="4" t="str">
        <f>IFERROR(VLOOKUP(OrdersTable[[#This Row],[Order ID]],ReturnsTable[#All],2,FALSE),"No")</f>
        <v>No</v>
      </c>
      <c r="X2011" s="4">
        <f>1/COUNTIF(OrdersTable[Order ID],OrdersTable[[#This Row],[Order ID]])</f>
        <v>0.33333333333333331</v>
      </c>
      <c r="Y2011" s="4">
        <f>1/COUNTIF(OrdersTable[Customer ID],OrdersTable[[#This Row],[Customer ID]])</f>
        <v>5.2631578947368418E-2</v>
      </c>
    </row>
    <row r="2012" spans="1:25" x14ac:dyDescent="0.3">
      <c r="A2012" s="1">
        <v>2011</v>
      </c>
      <c r="B2012" t="s">
        <v>7144</v>
      </c>
      <c r="C2012" s="7">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4" t="str">
        <f>VLOOKUP(OrdersTable[[#This Row],[Region]],PeopleTable[#All],2,FALSE)</f>
        <v>Cassandra Brandow</v>
      </c>
      <c r="W2012" s="4" t="str">
        <f>IFERROR(VLOOKUP(OrdersTable[[#This Row],[Order ID]],ReturnsTable[#All],2,FALSE),"No")</f>
        <v>No</v>
      </c>
      <c r="X2012" s="4">
        <f>1/COUNTIF(OrdersTable[Order ID],OrdersTable[[#This Row],[Order ID]])</f>
        <v>0.33333333333333331</v>
      </c>
      <c r="Y2012" s="4">
        <f>1/COUNTIF(OrdersTable[Customer ID],OrdersTable[[#This Row],[Customer ID]])</f>
        <v>5.2631578947368418E-2</v>
      </c>
    </row>
    <row r="2013" spans="1:25" x14ac:dyDescent="0.3">
      <c r="A2013" s="1">
        <v>2012</v>
      </c>
      <c r="B2013" t="s">
        <v>6023</v>
      </c>
      <c r="C2013" s="7">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4" t="str">
        <f>VLOOKUP(OrdersTable[[#This Row],[Region]],PeopleTable[#All],2,FALSE)</f>
        <v>Kelly Williams</v>
      </c>
      <c r="W2013" s="4" t="str">
        <f>IFERROR(VLOOKUP(OrdersTable[[#This Row],[Order ID]],ReturnsTable[#All],2,FALSE),"No")</f>
        <v>Yes</v>
      </c>
      <c r="X2013" s="4">
        <f>1/COUNTIF(OrdersTable[Order ID],OrdersTable[[#This Row],[Order ID]])</f>
        <v>0.5</v>
      </c>
      <c r="Y2013" s="4">
        <f>1/COUNTIF(OrdersTable[Customer ID],OrdersTable[[#This Row],[Customer ID]])</f>
        <v>0.2</v>
      </c>
    </row>
    <row r="2014" spans="1:25" x14ac:dyDescent="0.3">
      <c r="A2014" s="1">
        <v>2013</v>
      </c>
      <c r="B2014" t="s">
        <v>6023</v>
      </c>
      <c r="C2014" s="7">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4" t="str">
        <f>VLOOKUP(OrdersTable[[#This Row],[Region]],PeopleTable[#All],2,FALSE)</f>
        <v>Kelly Williams</v>
      </c>
      <c r="W2014" s="4" t="str">
        <f>IFERROR(VLOOKUP(OrdersTable[[#This Row],[Order ID]],ReturnsTable[#All],2,FALSE),"No")</f>
        <v>Yes</v>
      </c>
      <c r="X2014" s="4">
        <f>1/COUNTIF(OrdersTable[Order ID],OrdersTable[[#This Row],[Order ID]])</f>
        <v>0.5</v>
      </c>
      <c r="Y2014" s="4">
        <f>1/COUNTIF(OrdersTable[Customer ID],OrdersTable[[#This Row],[Customer ID]])</f>
        <v>0.2</v>
      </c>
    </row>
    <row r="2015" spans="1:25" x14ac:dyDescent="0.3">
      <c r="A2015" s="1">
        <v>2014</v>
      </c>
      <c r="B2015" t="s">
        <v>7145</v>
      </c>
      <c r="C2015" s="7">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4" t="str">
        <f>VLOOKUP(OrdersTable[[#This Row],[Region]],PeopleTable[#All],2,FALSE)</f>
        <v>Cassandra Brandow</v>
      </c>
      <c r="W2015" s="4" t="str">
        <f>IFERROR(VLOOKUP(OrdersTable[[#This Row],[Order ID]],ReturnsTable[#All],2,FALSE),"No")</f>
        <v>No</v>
      </c>
      <c r="X2015" s="4">
        <f>1/COUNTIF(OrdersTable[Order ID],OrdersTable[[#This Row],[Order ID]])</f>
        <v>0.33333333333333331</v>
      </c>
      <c r="Y2015" s="4">
        <f>1/COUNTIF(OrdersTable[Customer ID],OrdersTable[[#This Row],[Customer ID]])</f>
        <v>4.5454545454545456E-2</v>
      </c>
    </row>
    <row r="2016" spans="1:25" x14ac:dyDescent="0.3">
      <c r="A2016" s="1">
        <v>2015</v>
      </c>
      <c r="B2016" t="s">
        <v>7145</v>
      </c>
      <c r="C2016" s="7">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4" t="str">
        <f>VLOOKUP(OrdersTable[[#This Row],[Region]],PeopleTable[#All],2,FALSE)</f>
        <v>Cassandra Brandow</v>
      </c>
      <c r="W2016" s="4" t="str">
        <f>IFERROR(VLOOKUP(OrdersTable[[#This Row],[Order ID]],ReturnsTable[#All],2,FALSE),"No")</f>
        <v>No</v>
      </c>
      <c r="X2016" s="4">
        <f>1/COUNTIF(OrdersTable[Order ID],OrdersTable[[#This Row],[Order ID]])</f>
        <v>0.33333333333333331</v>
      </c>
      <c r="Y2016" s="4">
        <f>1/COUNTIF(OrdersTable[Customer ID],OrdersTable[[#This Row],[Customer ID]])</f>
        <v>4.5454545454545456E-2</v>
      </c>
    </row>
    <row r="2017" spans="1:25" x14ac:dyDescent="0.3">
      <c r="A2017" s="1">
        <v>2016</v>
      </c>
      <c r="B2017" t="s">
        <v>7145</v>
      </c>
      <c r="C2017" s="7">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4" t="str">
        <f>VLOOKUP(OrdersTable[[#This Row],[Region]],PeopleTable[#All],2,FALSE)</f>
        <v>Cassandra Brandow</v>
      </c>
      <c r="W2017" s="4" t="str">
        <f>IFERROR(VLOOKUP(OrdersTable[[#This Row],[Order ID]],ReturnsTable[#All],2,FALSE),"No")</f>
        <v>No</v>
      </c>
      <c r="X2017" s="4">
        <f>1/COUNTIF(OrdersTable[Order ID],OrdersTable[[#This Row],[Order ID]])</f>
        <v>0.33333333333333331</v>
      </c>
      <c r="Y2017" s="4">
        <f>1/COUNTIF(OrdersTable[Customer ID],OrdersTable[[#This Row],[Customer ID]])</f>
        <v>4.5454545454545456E-2</v>
      </c>
    </row>
    <row r="2018" spans="1:25" x14ac:dyDescent="0.3">
      <c r="A2018" s="1">
        <v>2017</v>
      </c>
      <c r="B2018" t="s">
        <v>7146</v>
      </c>
      <c r="C2018" s="7">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4" t="str">
        <f>VLOOKUP(OrdersTable[[#This Row],[Region]],PeopleTable[#All],2,FALSE)</f>
        <v>Anna Andreadi</v>
      </c>
      <c r="W2018" s="4" t="str">
        <f>IFERROR(VLOOKUP(OrdersTable[[#This Row],[Order ID]],ReturnsTable[#All],2,FALSE),"No")</f>
        <v>No</v>
      </c>
      <c r="X2018" s="4">
        <f>1/COUNTIF(OrdersTable[Order ID],OrdersTable[[#This Row],[Order ID]])</f>
        <v>0.25</v>
      </c>
      <c r="Y2018" s="4">
        <f>1/COUNTIF(OrdersTable[Customer ID],OrdersTable[[#This Row],[Customer ID]])</f>
        <v>6.25E-2</v>
      </c>
    </row>
    <row r="2019" spans="1:25" x14ac:dyDescent="0.3">
      <c r="A2019" s="1">
        <v>2018</v>
      </c>
      <c r="B2019" t="s">
        <v>7146</v>
      </c>
      <c r="C2019" s="7">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4" t="str">
        <f>VLOOKUP(OrdersTable[[#This Row],[Region]],PeopleTable[#All],2,FALSE)</f>
        <v>Anna Andreadi</v>
      </c>
      <c r="W2019" s="4" t="str">
        <f>IFERROR(VLOOKUP(OrdersTable[[#This Row],[Order ID]],ReturnsTable[#All],2,FALSE),"No")</f>
        <v>No</v>
      </c>
      <c r="X2019" s="4">
        <f>1/COUNTIF(OrdersTable[Order ID],OrdersTable[[#This Row],[Order ID]])</f>
        <v>0.25</v>
      </c>
      <c r="Y2019" s="4">
        <f>1/COUNTIF(OrdersTable[Customer ID],OrdersTable[[#This Row],[Customer ID]])</f>
        <v>6.25E-2</v>
      </c>
    </row>
    <row r="2020" spans="1:25" x14ac:dyDescent="0.3">
      <c r="A2020" s="1">
        <v>2019</v>
      </c>
      <c r="B2020" t="s">
        <v>7146</v>
      </c>
      <c r="C2020" s="7">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4" t="str">
        <f>VLOOKUP(OrdersTable[[#This Row],[Region]],PeopleTable[#All],2,FALSE)</f>
        <v>Anna Andreadi</v>
      </c>
      <c r="W2020" s="4" t="str">
        <f>IFERROR(VLOOKUP(OrdersTable[[#This Row],[Order ID]],ReturnsTable[#All],2,FALSE),"No")</f>
        <v>No</v>
      </c>
      <c r="X2020" s="4">
        <f>1/COUNTIF(OrdersTable[Order ID],OrdersTable[[#This Row],[Order ID]])</f>
        <v>0.25</v>
      </c>
      <c r="Y2020" s="4">
        <f>1/COUNTIF(OrdersTable[Customer ID],OrdersTable[[#This Row],[Customer ID]])</f>
        <v>6.25E-2</v>
      </c>
    </row>
    <row r="2021" spans="1:25" x14ac:dyDescent="0.3">
      <c r="A2021" s="1">
        <v>2020</v>
      </c>
      <c r="B2021" t="s">
        <v>7146</v>
      </c>
      <c r="C2021" s="7">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4" t="str">
        <f>VLOOKUP(OrdersTable[[#This Row],[Region]],PeopleTable[#All],2,FALSE)</f>
        <v>Anna Andreadi</v>
      </c>
      <c r="W2021" s="4" t="str">
        <f>IFERROR(VLOOKUP(OrdersTable[[#This Row],[Order ID]],ReturnsTable[#All],2,FALSE),"No")</f>
        <v>No</v>
      </c>
      <c r="X2021" s="4">
        <f>1/COUNTIF(OrdersTable[Order ID],OrdersTable[[#This Row],[Order ID]])</f>
        <v>0.25</v>
      </c>
      <c r="Y2021" s="4">
        <f>1/COUNTIF(OrdersTable[Customer ID],OrdersTable[[#This Row],[Customer ID]])</f>
        <v>6.25E-2</v>
      </c>
    </row>
    <row r="2022" spans="1:25" x14ac:dyDescent="0.3">
      <c r="A2022" s="1">
        <v>2021</v>
      </c>
      <c r="B2022" t="s">
        <v>7147</v>
      </c>
      <c r="C2022" s="7">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4" t="str">
        <f>VLOOKUP(OrdersTable[[#This Row],[Region]],PeopleTable[#All],2,FALSE)</f>
        <v>Chuck Magee</v>
      </c>
      <c r="W2022" s="4" t="str">
        <f>IFERROR(VLOOKUP(OrdersTable[[#This Row],[Order ID]],ReturnsTable[#All],2,FALSE),"No")</f>
        <v>No</v>
      </c>
      <c r="X2022" s="4">
        <f>1/COUNTIF(OrdersTable[Order ID],OrdersTable[[#This Row],[Order ID]])</f>
        <v>0.25</v>
      </c>
      <c r="Y2022" s="4">
        <f>1/COUNTIF(OrdersTable[Customer ID],OrdersTable[[#This Row],[Customer ID]])</f>
        <v>8.3333333333333329E-2</v>
      </c>
    </row>
    <row r="2023" spans="1:25" x14ac:dyDescent="0.3">
      <c r="A2023" s="1">
        <v>2022</v>
      </c>
      <c r="B2023" t="s">
        <v>7147</v>
      </c>
      <c r="C2023" s="7">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4" t="str">
        <f>VLOOKUP(OrdersTable[[#This Row],[Region]],PeopleTable[#All],2,FALSE)</f>
        <v>Chuck Magee</v>
      </c>
      <c r="W2023" s="4" t="str">
        <f>IFERROR(VLOOKUP(OrdersTable[[#This Row],[Order ID]],ReturnsTable[#All],2,FALSE),"No")</f>
        <v>No</v>
      </c>
      <c r="X2023" s="4">
        <f>1/COUNTIF(OrdersTable[Order ID],OrdersTable[[#This Row],[Order ID]])</f>
        <v>0.25</v>
      </c>
      <c r="Y2023" s="4">
        <f>1/COUNTIF(OrdersTable[Customer ID],OrdersTable[[#This Row],[Customer ID]])</f>
        <v>8.3333333333333329E-2</v>
      </c>
    </row>
    <row r="2024" spans="1:25" x14ac:dyDescent="0.3">
      <c r="A2024" s="1">
        <v>2023</v>
      </c>
      <c r="B2024" t="s">
        <v>7147</v>
      </c>
      <c r="C2024" s="7">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4" t="str">
        <f>VLOOKUP(OrdersTable[[#This Row],[Region]],PeopleTable[#All],2,FALSE)</f>
        <v>Chuck Magee</v>
      </c>
      <c r="W2024" s="4" t="str">
        <f>IFERROR(VLOOKUP(OrdersTable[[#This Row],[Order ID]],ReturnsTable[#All],2,FALSE),"No")</f>
        <v>No</v>
      </c>
      <c r="X2024" s="4">
        <f>1/COUNTIF(OrdersTable[Order ID],OrdersTable[[#This Row],[Order ID]])</f>
        <v>0.25</v>
      </c>
      <c r="Y2024" s="4">
        <f>1/COUNTIF(OrdersTable[Customer ID],OrdersTable[[#This Row],[Customer ID]])</f>
        <v>8.3333333333333329E-2</v>
      </c>
    </row>
    <row r="2025" spans="1:25" x14ac:dyDescent="0.3">
      <c r="A2025" s="1">
        <v>2024</v>
      </c>
      <c r="B2025" t="s">
        <v>7147</v>
      </c>
      <c r="C2025" s="7">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4" t="str">
        <f>VLOOKUP(OrdersTable[[#This Row],[Region]],PeopleTable[#All],2,FALSE)</f>
        <v>Chuck Magee</v>
      </c>
      <c r="W2025" s="4" t="str">
        <f>IFERROR(VLOOKUP(OrdersTable[[#This Row],[Order ID]],ReturnsTable[#All],2,FALSE),"No")</f>
        <v>No</v>
      </c>
      <c r="X2025" s="4">
        <f>1/COUNTIF(OrdersTable[Order ID],OrdersTable[[#This Row],[Order ID]])</f>
        <v>0.25</v>
      </c>
      <c r="Y2025" s="4">
        <f>1/COUNTIF(OrdersTable[Customer ID],OrdersTable[[#This Row],[Customer ID]])</f>
        <v>8.3333333333333329E-2</v>
      </c>
    </row>
    <row r="2026" spans="1:25" x14ac:dyDescent="0.3">
      <c r="A2026" s="1">
        <v>2025</v>
      </c>
      <c r="B2026" t="s">
        <v>7148</v>
      </c>
      <c r="C2026" s="7">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4" t="str">
        <f>VLOOKUP(OrdersTable[[#This Row],[Region]],PeopleTable[#All],2,FALSE)</f>
        <v>Anna Andreadi</v>
      </c>
      <c r="W2026" s="4" t="str">
        <f>IFERROR(VLOOKUP(OrdersTable[[#This Row],[Order ID]],ReturnsTable[#All],2,FALSE),"No")</f>
        <v>No</v>
      </c>
      <c r="X2026" s="4">
        <f>1/COUNTIF(OrdersTable[Order ID],OrdersTable[[#This Row],[Order ID]])</f>
        <v>1</v>
      </c>
      <c r="Y2026" s="4">
        <f>1/COUNTIF(OrdersTable[Customer ID],OrdersTable[[#This Row],[Customer ID]])</f>
        <v>7.6923076923076927E-2</v>
      </c>
    </row>
    <row r="2027" spans="1:25" x14ac:dyDescent="0.3">
      <c r="A2027" s="1">
        <v>2026</v>
      </c>
      <c r="B2027" t="s">
        <v>7149</v>
      </c>
      <c r="C2027" s="7">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4" t="str">
        <f>VLOOKUP(OrdersTable[[#This Row],[Region]],PeopleTable[#All],2,FALSE)</f>
        <v>Anna Andreadi</v>
      </c>
      <c r="W2027" s="4" t="str">
        <f>IFERROR(VLOOKUP(OrdersTable[[#This Row],[Order ID]],ReturnsTable[#All],2,FALSE),"No")</f>
        <v>No</v>
      </c>
      <c r="X2027" s="4">
        <f>1/COUNTIF(OrdersTable[Order ID],OrdersTable[[#This Row],[Order ID]])</f>
        <v>1</v>
      </c>
      <c r="Y2027" s="4">
        <f>1/COUNTIF(OrdersTable[Customer ID],OrdersTable[[#This Row],[Customer ID]])</f>
        <v>7.6923076923076927E-2</v>
      </c>
    </row>
    <row r="2028" spans="1:25" x14ac:dyDescent="0.3">
      <c r="A2028" s="1">
        <v>2027</v>
      </c>
      <c r="B2028" t="s">
        <v>7150</v>
      </c>
      <c r="C2028" s="7">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4" t="str">
        <f>VLOOKUP(OrdersTable[[#This Row],[Region]],PeopleTable[#All],2,FALSE)</f>
        <v>Anna Andreadi</v>
      </c>
      <c r="W2028" s="4" t="str">
        <f>IFERROR(VLOOKUP(OrdersTable[[#This Row],[Order ID]],ReturnsTable[#All],2,FALSE),"No")</f>
        <v>No</v>
      </c>
      <c r="X2028" s="4">
        <f>1/COUNTIF(OrdersTable[Order ID],OrdersTable[[#This Row],[Order ID]])</f>
        <v>0.5</v>
      </c>
      <c r="Y2028" s="4">
        <f>1/COUNTIF(OrdersTable[Customer ID],OrdersTable[[#This Row],[Customer ID]])</f>
        <v>8.3333333333333329E-2</v>
      </c>
    </row>
    <row r="2029" spans="1:25" x14ac:dyDescent="0.3">
      <c r="A2029" s="1">
        <v>2028</v>
      </c>
      <c r="B2029" t="s">
        <v>7150</v>
      </c>
      <c r="C2029" s="7">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4" t="str">
        <f>VLOOKUP(OrdersTable[[#This Row],[Region]],PeopleTable[#All],2,FALSE)</f>
        <v>Anna Andreadi</v>
      </c>
      <c r="W2029" s="4" t="str">
        <f>IFERROR(VLOOKUP(OrdersTable[[#This Row],[Order ID]],ReturnsTable[#All],2,FALSE),"No")</f>
        <v>No</v>
      </c>
      <c r="X2029" s="4">
        <f>1/COUNTIF(OrdersTable[Order ID],OrdersTable[[#This Row],[Order ID]])</f>
        <v>0.5</v>
      </c>
      <c r="Y2029" s="4">
        <f>1/COUNTIF(OrdersTable[Customer ID],OrdersTable[[#This Row],[Customer ID]])</f>
        <v>8.3333333333333329E-2</v>
      </c>
    </row>
    <row r="2030" spans="1:25" x14ac:dyDescent="0.3">
      <c r="A2030" s="1">
        <v>2029</v>
      </c>
      <c r="B2030" t="s">
        <v>7151</v>
      </c>
      <c r="C2030" s="7">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4" t="str">
        <f>VLOOKUP(OrdersTable[[#This Row],[Region]],PeopleTable[#All],2,FALSE)</f>
        <v>Chuck Magee</v>
      </c>
      <c r="W2030" s="4" t="str">
        <f>IFERROR(VLOOKUP(OrdersTable[[#This Row],[Order ID]],ReturnsTable[#All],2,FALSE),"No")</f>
        <v>No</v>
      </c>
      <c r="X2030" s="4">
        <f>1/COUNTIF(OrdersTable[Order ID],OrdersTable[[#This Row],[Order ID]])</f>
        <v>0.25</v>
      </c>
      <c r="Y2030" s="4">
        <f>1/COUNTIF(OrdersTable[Customer ID],OrdersTable[[#This Row],[Customer ID]])</f>
        <v>0.2</v>
      </c>
    </row>
    <row r="2031" spans="1:25" x14ac:dyDescent="0.3">
      <c r="A2031" s="1">
        <v>2030</v>
      </c>
      <c r="B2031" t="s">
        <v>7151</v>
      </c>
      <c r="C2031" s="7">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4" t="str">
        <f>VLOOKUP(OrdersTable[[#This Row],[Region]],PeopleTable[#All],2,FALSE)</f>
        <v>Chuck Magee</v>
      </c>
      <c r="W2031" s="4" t="str">
        <f>IFERROR(VLOOKUP(OrdersTable[[#This Row],[Order ID]],ReturnsTable[#All],2,FALSE),"No")</f>
        <v>No</v>
      </c>
      <c r="X2031" s="4">
        <f>1/COUNTIF(OrdersTable[Order ID],OrdersTable[[#This Row],[Order ID]])</f>
        <v>0.25</v>
      </c>
      <c r="Y2031" s="4">
        <f>1/COUNTIF(OrdersTable[Customer ID],OrdersTable[[#This Row],[Customer ID]])</f>
        <v>0.2</v>
      </c>
    </row>
    <row r="2032" spans="1:25" x14ac:dyDescent="0.3">
      <c r="A2032" s="1">
        <v>2031</v>
      </c>
      <c r="B2032" t="s">
        <v>7151</v>
      </c>
      <c r="C2032" s="7">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4" t="str">
        <f>VLOOKUP(OrdersTable[[#This Row],[Region]],PeopleTable[#All],2,FALSE)</f>
        <v>Chuck Magee</v>
      </c>
      <c r="W2032" s="4" t="str">
        <f>IFERROR(VLOOKUP(OrdersTable[[#This Row],[Order ID]],ReturnsTable[#All],2,FALSE),"No")</f>
        <v>No</v>
      </c>
      <c r="X2032" s="4">
        <f>1/COUNTIF(OrdersTable[Order ID],OrdersTable[[#This Row],[Order ID]])</f>
        <v>0.25</v>
      </c>
      <c r="Y2032" s="4">
        <f>1/COUNTIF(OrdersTable[Customer ID],OrdersTable[[#This Row],[Customer ID]])</f>
        <v>0.2</v>
      </c>
    </row>
    <row r="2033" spans="1:25" x14ac:dyDescent="0.3">
      <c r="A2033" s="1">
        <v>2032</v>
      </c>
      <c r="B2033" t="s">
        <v>7151</v>
      </c>
      <c r="C2033" s="7">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4" t="str">
        <f>VLOOKUP(OrdersTable[[#This Row],[Region]],PeopleTable[#All],2,FALSE)</f>
        <v>Chuck Magee</v>
      </c>
      <c r="W2033" s="4" t="str">
        <f>IFERROR(VLOOKUP(OrdersTable[[#This Row],[Order ID]],ReturnsTable[#All],2,FALSE),"No")</f>
        <v>No</v>
      </c>
      <c r="X2033" s="4">
        <f>1/COUNTIF(OrdersTable[Order ID],OrdersTable[[#This Row],[Order ID]])</f>
        <v>0.25</v>
      </c>
      <c r="Y2033" s="4">
        <f>1/COUNTIF(OrdersTable[Customer ID],OrdersTable[[#This Row],[Customer ID]])</f>
        <v>0.2</v>
      </c>
    </row>
    <row r="2034" spans="1:25" x14ac:dyDescent="0.3">
      <c r="A2034" s="1">
        <v>2033</v>
      </c>
      <c r="B2034" t="s">
        <v>7152</v>
      </c>
      <c r="C2034" s="7">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4" t="str">
        <f>VLOOKUP(OrdersTable[[#This Row],[Region]],PeopleTable[#All],2,FALSE)</f>
        <v>Kelly Williams</v>
      </c>
      <c r="W2034" s="4" t="str">
        <f>IFERROR(VLOOKUP(OrdersTable[[#This Row],[Order ID]],ReturnsTable[#All],2,FALSE),"No")</f>
        <v>No</v>
      </c>
      <c r="X2034" s="4">
        <f>1/COUNTIF(OrdersTable[Order ID],OrdersTable[[#This Row],[Order ID]])</f>
        <v>0.5</v>
      </c>
      <c r="Y2034" s="4">
        <f>1/COUNTIF(OrdersTable[Customer ID],OrdersTable[[#This Row],[Customer ID]])</f>
        <v>0.05</v>
      </c>
    </row>
    <row r="2035" spans="1:25" x14ac:dyDescent="0.3">
      <c r="A2035" s="1">
        <v>2034</v>
      </c>
      <c r="B2035" t="s">
        <v>7152</v>
      </c>
      <c r="C2035" s="7">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4" t="str">
        <f>VLOOKUP(OrdersTable[[#This Row],[Region]],PeopleTable[#All],2,FALSE)</f>
        <v>Kelly Williams</v>
      </c>
      <c r="W2035" s="4" t="str">
        <f>IFERROR(VLOOKUP(OrdersTable[[#This Row],[Order ID]],ReturnsTable[#All],2,FALSE),"No")</f>
        <v>No</v>
      </c>
      <c r="X2035" s="4">
        <f>1/COUNTIF(OrdersTable[Order ID],OrdersTable[[#This Row],[Order ID]])</f>
        <v>0.5</v>
      </c>
      <c r="Y2035" s="4">
        <f>1/COUNTIF(OrdersTable[Customer ID],OrdersTable[[#This Row],[Customer ID]])</f>
        <v>0.05</v>
      </c>
    </row>
    <row r="2036" spans="1:25" x14ac:dyDescent="0.3">
      <c r="A2036" s="1">
        <v>2035</v>
      </c>
      <c r="B2036" t="s">
        <v>7153</v>
      </c>
      <c r="C2036" s="7">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4" t="str">
        <f>VLOOKUP(OrdersTable[[#This Row],[Region]],PeopleTable[#All],2,FALSE)</f>
        <v>Kelly Williams</v>
      </c>
      <c r="W2036" s="4" t="str">
        <f>IFERROR(VLOOKUP(OrdersTable[[#This Row],[Order ID]],ReturnsTable[#All],2,FALSE),"No")</f>
        <v>No</v>
      </c>
      <c r="X2036" s="4">
        <f>1/COUNTIF(OrdersTable[Order ID],OrdersTable[[#This Row],[Order ID]])</f>
        <v>0.5</v>
      </c>
      <c r="Y2036" s="4">
        <f>1/COUNTIF(OrdersTable[Customer ID],OrdersTable[[#This Row],[Customer ID]])</f>
        <v>5.5555555555555552E-2</v>
      </c>
    </row>
    <row r="2037" spans="1:25" x14ac:dyDescent="0.3">
      <c r="A2037" s="1">
        <v>2036</v>
      </c>
      <c r="B2037" t="s">
        <v>7153</v>
      </c>
      <c r="C2037" s="7">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4" t="str">
        <f>VLOOKUP(OrdersTable[[#This Row],[Region]],PeopleTable[#All],2,FALSE)</f>
        <v>Kelly Williams</v>
      </c>
      <c r="W2037" s="4" t="str">
        <f>IFERROR(VLOOKUP(OrdersTable[[#This Row],[Order ID]],ReturnsTable[#All],2,FALSE),"No")</f>
        <v>No</v>
      </c>
      <c r="X2037" s="4">
        <f>1/COUNTIF(OrdersTable[Order ID],OrdersTable[[#This Row],[Order ID]])</f>
        <v>0.5</v>
      </c>
      <c r="Y2037" s="4">
        <f>1/COUNTIF(OrdersTable[Customer ID],OrdersTable[[#This Row],[Customer ID]])</f>
        <v>5.5555555555555552E-2</v>
      </c>
    </row>
    <row r="2038" spans="1:25" x14ac:dyDescent="0.3">
      <c r="A2038" s="1">
        <v>2037</v>
      </c>
      <c r="B2038" t="s">
        <v>5991</v>
      </c>
      <c r="C2038" s="7">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4" t="str">
        <f>VLOOKUP(OrdersTable[[#This Row],[Region]],PeopleTable[#All],2,FALSE)</f>
        <v>Anna Andreadi</v>
      </c>
      <c r="W2038" s="4" t="str">
        <f>IFERROR(VLOOKUP(OrdersTable[[#This Row],[Order ID]],ReturnsTable[#All],2,FALSE),"No")</f>
        <v>Yes</v>
      </c>
      <c r="X2038" s="4">
        <f>1/COUNTIF(OrdersTable[Order ID],OrdersTable[[#This Row],[Order ID]])</f>
        <v>0.5</v>
      </c>
      <c r="Y2038" s="4">
        <f>1/COUNTIF(OrdersTable[Customer ID],OrdersTable[[#This Row],[Customer ID]])</f>
        <v>9.0909090909090912E-2</v>
      </c>
    </row>
    <row r="2039" spans="1:25" x14ac:dyDescent="0.3">
      <c r="A2039" s="1">
        <v>2038</v>
      </c>
      <c r="B2039" t="s">
        <v>5991</v>
      </c>
      <c r="C2039" s="7">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4" t="str">
        <f>VLOOKUP(OrdersTable[[#This Row],[Region]],PeopleTable[#All],2,FALSE)</f>
        <v>Anna Andreadi</v>
      </c>
      <c r="W2039" s="4" t="str">
        <f>IFERROR(VLOOKUP(OrdersTable[[#This Row],[Order ID]],ReturnsTable[#All],2,FALSE),"No")</f>
        <v>Yes</v>
      </c>
      <c r="X2039" s="4">
        <f>1/COUNTIF(OrdersTable[Order ID],OrdersTable[[#This Row],[Order ID]])</f>
        <v>0.5</v>
      </c>
      <c r="Y2039" s="4">
        <f>1/COUNTIF(OrdersTable[Customer ID],OrdersTable[[#This Row],[Customer ID]])</f>
        <v>9.0909090909090912E-2</v>
      </c>
    </row>
    <row r="2040" spans="1:25" x14ac:dyDescent="0.3">
      <c r="A2040" s="1">
        <v>2039</v>
      </c>
      <c r="B2040" t="s">
        <v>7154</v>
      </c>
      <c r="C2040" s="7">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4" t="str">
        <f>VLOOKUP(OrdersTable[[#This Row],[Region]],PeopleTable[#All],2,FALSE)</f>
        <v>Anna Andreadi</v>
      </c>
      <c r="W2040" s="4" t="str">
        <f>IFERROR(VLOOKUP(OrdersTable[[#This Row],[Order ID]],ReturnsTable[#All],2,FALSE),"No")</f>
        <v>No</v>
      </c>
      <c r="X2040" s="4">
        <f>1/COUNTIF(OrdersTable[Order ID],OrdersTable[[#This Row],[Order ID]])</f>
        <v>0.25</v>
      </c>
      <c r="Y2040" s="4">
        <f>1/COUNTIF(OrdersTable[Customer ID],OrdersTable[[#This Row],[Customer ID]])</f>
        <v>6.6666666666666666E-2</v>
      </c>
    </row>
    <row r="2041" spans="1:25" x14ac:dyDescent="0.3">
      <c r="A2041" s="1">
        <v>2040</v>
      </c>
      <c r="B2041" t="s">
        <v>7154</v>
      </c>
      <c r="C2041" s="7">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4" t="str">
        <f>VLOOKUP(OrdersTable[[#This Row],[Region]],PeopleTable[#All],2,FALSE)</f>
        <v>Anna Andreadi</v>
      </c>
      <c r="W2041" s="4" t="str">
        <f>IFERROR(VLOOKUP(OrdersTable[[#This Row],[Order ID]],ReturnsTable[#All],2,FALSE),"No")</f>
        <v>No</v>
      </c>
      <c r="X2041" s="4">
        <f>1/COUNTIF(OrdersTable[Order ID],OrdersTable[[#This Row],[Order ID]])</f>
        <v>0.25</v>
      </c>
      <c r="Y2041" s="4">
        <f>1/COUNTIF(OrdersTable[Customer ID],OrdersTable[[#This Row],[Customer ID]])</f>
        <v>6.6666666666666666E-2</v>
      </c>
    </row>
    <row r="2042" spans="1:25" x14ac:dyDescent="0.3">
      <c r="A2042" s="1">
        <v>2041</v>
      </c>
      <c r="B2042" t="s">
        <v>7154</v>
      </c>
      <c r="C2042" s="7">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4" t="str">
        <f>VLOOKUP(OrdersTable[[#This Row],[Region]],PeopleTable[#All],2,FALSE)</f>
        <v>Anna Andreadi</v>
      </c>
      <c r="W2042" s="4" t="str">
        <f>IFERROR(VLOOKUP(OrdersTable[[#This Row],[Order ID]],ReturnsTable[#All],2,FALSE),"No")</f>
        <v>No</v>
      </c>
      <c r="X2042" s="4">
        <f>1/COUNTIF(OrdersTable[Order ID],OrdersTable[[#This Row],[Order ID]])</f>
        <v>0.25</v>
      </c>
      <c r="Y2042" s="4">
        <f>1/COUNTIF(OrdersTable[Customer ID],OrdersTable[[#This Row],[Customer ID]])</f>
        <v>6.6666666666666666E-2</v>
      </c>
    </row>
    <row r="2043" spans="1:25" x14ac:dyDescent="0.3">
      <c r="A2043" s="1">
        <v>2042</v>
      </c>
      <c r="B2043" t="s">
        <v>7154</v>
      </c>
      <c r="C2043" s="7">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4" t="str">
        <f>VLOOKUP(OrdersTable[[#This Row],[Region]],PeopleTable[#All],2,FALSE)</f>
        <v>Anna Andreadi</v>
      </c>
      <c r="W2043" s="4" t="str">
        <f>IFERROR(VLOOKUP(OrdersTable[[#This Row],[Order ID]],ReturnsTable[#All],2,FALSE),"No")</f>
        <v>No</v>
      </c>
      <c r="X2043" s="4">
        <f>1/COUNTIF(OrdersTable[Order ID],OrdersTable[[#This Row],[Order ID]])</f>
        <v>0.25</v>
      </c>
      <c r="Y2043" s="4">
        <f>1/COUNTIF(OrdersTable[Customer ID],OrdersTable[[#This Row],[Customer ID]])</f>
        <v>6.6666666666666666E-2</v>
      </c>
    </row>
    <row r="2044" spans="1:25" x14ac:dyDescent="0.3">
      <c r="A2044" s="1">
        <v>2043</v>
      </c>
      <c r="B2044" t="s">
        <v>7155</v>
      </c>
      <c r="C2044" s="7">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4" t="str">
        <f>VLOOKUP(OrdersTable[[#This Row],[Region]],PeopleTable[#All],2,FALSE)</f>
        <v>Anna Andreadi</v>
      </c>
      <c r="W2044" s="4" t="str">
        <f>IFERROR(VLOOKUP(OrdersTable[[#This Row],[Order ID]],ReturnsTable[#All],2,FALSE),"No")</f>
        <v>No</v>
      </c>
      <c r="X2044" s="4">
        <f>1/COUNTIF(OrdersTable[Order ID],OrdersTable[[#This Row],[Order ID]])</f>
        <v>1</v>
      </c>
      <c r="Y2044" s="4">
        <f>1/COUNTIF(OrdersTable[Customer ID],OrdersTable[[#This Row],[Customer ID]])</f>
        <v>8.3333333333333329E-2</v>
      </c>
    </row>
    <row r="2045" spans="1:25" x14ac:dyDescent="0.3">
      <c r="A2045" s="1">
        <v>2044</v>
      </c>
      <c r="B2045" t="s">
        <v>7156</v>
      </c>
      <c r="C2045" s="7">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4" t="str">
        <f>VLOOKUP(OrdersTable[[#This Row],[Region]],PeopleTable[#All],2,FALSE)</f>
        <v>Chuck Magee</v>
      </c>
      <c r="W2045" s="4" t="str">
        <f>IFERROR(VLOOKUP(OrdersTable[[#This Row],[Order ID]],ReturnsTable[#All],2,FALSE),"No")</f>
        <v>No</v>
      </c>
      <c r="X2045" s="4">
        <f>1/COUNTIF(OrdersTable[Order ID],OrdersTable[[#This Row],[Order ID]])</f>
        <v>1</v>
      </c>
      <c r="Y2045" s="4">
        <f>1/COUNTIF(OrdersTable[Customer ID],OrdersTable[[#This Row],[Customer ID]])</f>
        <v>7.1428571428571425E-2</v>
      </c>
    </row>
    <row r="2046" spans="1:25" x14ac:dyDescent="0.3">
      <c r="A2046" s="1">
        <v>2045</v>
      </c>
      <c r="B2046" t="s">
        <v>7157</v>
      </c>
      <c r="C2046" s="7">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4" t="str">
        <f>VLOOKUP(OrdersTable[[#This Row],[Region]],PeopleTable[#All],2,FALSE)</f>
        <v>Kelly Williams</v>
      </c>
      <c r="W2046" s="4" t="str">
        <f>IFERROR(VLOOKUP(OrdersTable[[#This Row],[Order ID]],ReturnsTable[#All],2,FALSE),"No")</f>
        <v>No</v>
      </c>
      <c r="X2046" s="4">
        <f>1/COUNTIF(OrdersTable[Order ID],OrdersTable[[#This Row],[Order ID]])</f>
        <v>1</v>
      </c>
      <c r="Y2046" s="4">
        <f>1/COUNTIF(OrdersTable[Customer ID],OrdersTable[[#This Row],[Customer ID]])</f>
        <v>4.3478260869565216E-2</v>
      </c>
    </row>
    <row r="2047" spans="1:25" x14ac:dyDescent="0.3">
      <c r="A2047" s="1">
        <v>2046</v>
      </c>
      <c r="B2047" t="s">
        <v>7158</v>
      </c>
      <c r="C2047" s="7">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4" t="str">
        <f>VLOOKUP(OrdersTable[[#This Row],[Region]],PeopleTable[#All],2,FALSE)</f>
        <v>Chuck Magee</v>
      </c>
      <c r="W2047" s="4" t="str">
        <f>IFERROR(VLOOKUP(OrdersTable[[#This Row],[Order ID]],ReturnsTable[#All],2,FALSE),"No")</f>
        <v>No</v>
      </c>
      <c r="X2047" s="4">
        <f>1/COUNTIF(OrdersTable[Order ID],OrdersTable[[#This Row],[Order ID]])</f>
        <v>0.33333333333333331</v>
      </c>
      <c r="Y2047" s="4">
        <f>1/COUNTIF(OrdersTable[Customer ID],OrdersTable[[#This Row],[Customer ID]])</f>
        <v>5.8823529411764705E-2</v>
      </c>
    </row>
    <row r="2048" spans="1:25" x14ac:dyDescent="0.3">
      <c r="A2048" s="1">
        <v>2047</v>
      </c>
      <c r="B2048" t="s">
        <v>7158</v>
      </c>
      <c r="C2048" s="7">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4" t="str">
        <f>VLOOKUP(OrdersTable[[#This Row],[Region]],PeopleTable[#All],2,FALSE)</f>
        <v>Chuck Magee</v>
      </c>
      <c r="W2048" s="4" t="str">
        <f>IFERROR(VLOOKUP(OrdersTable[[#This Row],[Order ID]],ReturnsTable[#All],2,FALSE),"No")</f>
        <v>No</v>
      </c>
      <c r="X2048" s="4">
        <f>1/COUNTIF(OrdersTable[Order ID],OrdersTable[[#This Row],[Order ID]])</f>
        <v>0.33333333333333331</v>
      </c>
      <c r="Y2048" s="4">
        <f>1/COUNTIF(OrdersTable[Customer ID],OrdersTable[[#This Row],[Customer ID]])</f>
        <v>5.8823529411764705E-2</v>
      </c>
    </row>
    <row r="2049" spans="1:25" x14ac:dyDescent="0.3">
      <c r="A2049" s="1">
        <v>2048</v>
      </c>
      <c r="B2049" t="s">
        <v>7158</v>
      </c>
      <c r="C2049" s="7">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4" t="str">
        <f>VLOOKUP(OrdersTable[[#This Row],[Region]],PeopleTable[#All],2,FALSE)</f>
        <v>Chuck Magee</v>
      </c>
      <c r="W2049" s="4" t="str">
        <f>IFERROR(VLOOKUP(OrdersTable[[#This Row],[Order ID]],ReturnsTable[#All],2,FALSE),"No")</f>
        <v>No</v>
      </c>
      <c r="X2049" s="4">
        <f>1/COUNTIF(OrdersTable[Order ID],OrdersTable[[#This Row],[Order ID]])</f>
        <v>0.33333333333333331</v>
      </c>
      <c r="Y2049" s="4">
        <f>1/COUNTIF(OrdersTable[Customer ID],OrdersTable[[#This Row],[Customer ID]])</f>
        <v>5.8823529411764705E-2</v>
      </c>
    </row>
    <row r="2050" spans="1:25" x14ac:dyDescent="0.3">
      <c r="A2050" s="1">
        <v>2049</v>
      </c>
      <c r="B2050" t="s">
        <v>7159</v>
      </c>
      <c r="C2050" s="7">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4" t="str">
        <f>VLOOKUP(OrdersTable[[#This Row],[Region]],PeopleTable[#All],2,FALSE)</f>
        <v>Chuck Magee</v>
      </c>
      <c r="W2050" s="4" t="str">
        <f>IFERROR(VLOOKUP(OrdersTable[[#This Row],[Order ID]],ReturnsTable[#All],2,FALSE),"No")</f>
        <v>No</v>
      </c>
      <c r="X2050" s="4">
        <f>1/COUNTIF(OrdersTable[Order ID],OrdersTable[[#This Row],[Order ID]])</f>
        <v>0.16666666666666666</v>
      </c>
      <c r="Y2050" s="4">
        <f>1/COUNTIF(OrdersTable[Customer ID],OrdersTable[[#This Row],[Customer ID]])</f>
        <v>0.04</v>
      </c>
    </row>
    <row r="2051" spans="1:25" x14ac:dyDescent="0.3">
      <c r="A2051" s="1">
        <v>2050</v>
      </c>
      <c r="B2051" t="s">
        <v>7159</v>
      </c>
      <c r="C2051" s="7">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4" t="str">
        <f>VLOOKUP(OrdersTable[[#This Row],[Region]],PeopleTable[#All],2,FALSE)</f>
        <v>Chuck Magee</v>
      </c>
      <c r="W2051" s="4" t="str">
        <f>IFERROR(VLOOKUP(OrdersTable[[#This Row],[Order ID]],ReturnsTable[#All],2,FALSE),"No")</f>
        <v>No</v>
      </c>
      <c r="X2051" s="4">
        <f>1/COUNTIF(OrdersTable[Order ID],OrdersTable[[#This Row],[Order ID]])</f>
        <v>0.16666666666666666</v>
      </c>
      <c r="Y2051" s="4">
        <f>1/COUNTIF(OrdersTable[Customer ID],OrdersTable[[#This Row],[Customer ID]])</f>
        <v>0.04</v>
      </c>
    </row>
    <row r="2052" spans="1:25" x14ac:dyDescent="0.3">
      <c r="A2052" s="1">
        <v>2051</v>
      </c>
      <c r="B2052" t="s">
        <v>7159</v>
      </c>
      <c r="C2052" s="7">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4" t="str">
        <f>VLOOKUP(OrdersTable[[#This Row],[Region]],PeopleTable[#All],2,FALSE)</f>
        <v>Chuck Magee</v>
      </c>
      <c r="W2052" s="4" t="str">
        <f>IFERROR(VLOOKUP(OrdersTable[[#This Row],[Order ID]],ReturnsTable[#All],2,FALSE),"No")</f>
        <v>No</v>
      </c>
      <c r="X2052" s="4">
        <f>1/COUNTIF(OrdersTable[Order ID],OrdersTable[[#This Row],[Order ID]])</f>
        <v>0.16666666666666666</v>
      </c>
      <c r="Y2052" s="4">
        <f>1/COUNTIF(OrdersTable[Customer ID],OrdersTable[[#This Row],[Customer ID]])</f>
        <v>0.04</v>
      </c>
    </row>
    <row r="2053" spans="1:25" x14ac:dyDescent="0.3">
      <c r="A2053" s="1">
        <v>2052</v>
      </c>
      <c r="B2053" t="s">
        <v>7159</v>
      </c>
      <c r="C2053" s="7">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4" t="str">
        <f>VLOOKUP(OrdersTable[[#This Row],[Region]],PeopleTable[#All],2,FALSE)</f>
        <v>Chuck Magee</v>
      </c>
      <c r="W2053" s="4" t="str">
        <f>IFERROR(VLOOKUP(OrdersTable[[#This Row],[Order ID]],ReturnsTable[#All],2,FALSE),"No")</f>
        <v>No</v>
      </c>
      <c r="X2053" s="4">
        <f>1/COUNTIF(OrdersTable[Order ID],OrdersTable[[#This Row],[Order ID]])</f>
        <v>0.16666666666666666</v>
      </c>
      <c r="Y2053" s="4">
        <f>1/COUNTIF(OrdersTable[Customer ID],OrdersTable[[#This Row],[Customer ID]])</f>
        <v>0.04</v>
      </c>
    </row>
    <row r="2054" spans="1:25" x14ac:dyDescent="0.3">
      <c r="A2054" s="1">
        <v>2053</v>
      </c>
      <c r="B2054" t="s">
        <v>7159</v>
      </c>
      <c r="C2054" s="7">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4" t="str">
        <f>VLOOKUP(OrdersTable[[#This Row],[Region]],PeopleTable[#All],2,FALSE)</f>
        <v>Chuck Magee</v>
      </c>
      <c r="W2054" s="4" t="str">
        <f>IFERROR(VLOOKUP(OrdersTable[[#This Row],[Order ID]],ReturnsTable[#All],2,FALSE),"No")</f>
        <v>No</v>
      </c>
      <c r="X2054" s="4">
        <f>1/COUNTIF(OrdersTable[Order ID],OrdersTable[[#This Row],[Order ID]])</f>
        <v>0.16666666666666666</v>
      </c>
      <c r="Y2054" s="4">
        <f>1/COUNTIF(OrdersTable[Customer ID],OrdersTable[[#This Row],[Customer ID]])</f>
        <v>0.04</v>
      </c>
    </row>
    <row r="2055" spans="1:25" x14ac:dyDescent="0.3">
      <c r="A2055" s="1">
        <v>2054</v>
      </c>
      <c r="B2055" t="s">
        <v>7159</v>
      </c>
      <c r="C2055" s="7">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4" t="str">
        <f>VLOOKUP(OrdersTable[[#This Row],[Region]],PeopleTable[#All],2,FALSE)</f>
        <v>Chuck Magee</v>
      </c>
      <c r="W2055" s="4" t="str">
        <f>IFERROR(VLOOKUP(OrdersTable[[#This Row],[Order ID]],ReturnsTable[#All],2,FALSE),"No")</f>
        <v>No</v>
      </c>
      <c r="X2055" s="4">
        <f>1/COUNTIF(OrdersTable[Order ID],OrdersTable[[#This Row],[Order ID]])</f>
        <v>0.16666666666666666</v>
      </c>
      <c r="Y2055" s="4">
        <f>1/COUNTIF(OrdersTable[Customer ID],OrdersTable[[#This Row],[Customer ID]])</f>
        <v>0.04</v>
      </c>
    </row>
    <row r="2056" spans="1:25" x14ac:dyDescent="0.3">
      <c r="A2056" s="1">
        <v>2055</v>
      </c>
      <c r="B2056" t="s">
        <v>7160</v>
      </c>
      <c r="C2056" s="7">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4" t="str">
        <f>VLOOKUP(OrdersTable[[#This Row],[Region]],PeopleTable[#All],2,FALSE)</f>
        <v>Kelly Williams</v>
      </c>
      <c r="W2056" s="4" t="str">
        <f>IFERROR(VLOOKUP(OrdersTable[[#This Row],[Order ID]],ReturnsTable[#All],2,FALSE),"No")</f>
        <v>No</v>
      </c>
      <c r="X2056" s="4">
        <f>1/COUNTIF(OrdersTable[Order ID],OrdersTable[[#This Row],[Order ID]])</f>
        <v>1</v>
      </c>
      <c r="Y2056" s="4">
        <f>1/COUNTIF(OrdersTable[Customer ID],OrdersTable[[#This Row],[Customer ID]])</f>
        <v>6.6666666666666666E-2</v>
      </c>
    </row>
    <row r="2057" spans="1:25" x14ac:dyDescent="0.3">
      <c r="A2057" s="1">
        <v>2056</v>
      </c>
      <c r="B2057" t="s">
        <v>7161</v>
      </c>
      <c r="C2057" s="7">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4" t="str">
        <f>VLOOKUP(OrdersTable[[#This Row],[Region]],PeopleTable[#All],2,FALSE)</f>
        <v>Kelly Williams</v>
      </c>
      <c r="W2057" s="4" t="str">
        <f>IFERROR(VLOOKUP(OrdersTable[[#This Row],[Order ID]],ReturnsTable[#All],2,FALSE),"No")</f>
        <v>No</v>
      </c>
      <c r="X2057" s="4">
        <f>1/COUNTIF(OrdersTable[Order ID],OrdersTable[[#This Row],[Order ID]])</f>
        <v>0.25</v>
      </c>
      <c r="Y2057" s="4">
        <f>1/COUNTIF(OrdersTable[Customer ID],OrdersTable[[#This Row],[Customer ID]])</f>
        <v>6.25E-2</v>
      </c>
    </row>
    <row r="2058" spans="1:25" x14ac:dyDescent="0.3">
      <c r="A2058" s="1">
        <v>2057</v>
      </c>
      <c r="B2058" t="s">
        <v>7161</v>
      </c>
      <c r="C2058" s="7">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4" t="str">
        <f>VLOOKUP(OrdersTable[[#This Row],[Region]],PeopleTable[#All],2,FALSE)</f>
        <v>Kelly Williams</v>
      </c>
      <c r="W2058" s="4" t="str">
        <f>IFERROR(VLOOKUP(OrdersTable[[#This Row],[Order ID]],ReturnsTable[#All],2,FALSE),"No")</f>
        <v>No</v>
      </c>
      <c r="X2058" s="4">
        <f>1/COUNTIF(OrdersTable[Order ID],OrdersTable[[#This Row],[Order ID]])</f>
        <v>0.25</v>
      </c>
      <c r="Y2058" s="4">
        <f>1/COUNTIF(OrdersTable[Customer ID],OrdersTable[[#This Row],[Customer ID]])</f>
        <v>6.25E-2</v>
      </c>
    </row>
    <row r="2059" spans="1:25" x14ac:dyDescent="0.3">
      <c r="A2059" s="1">
        <v>2058</v>
      </c>
      <c r="B2059" t="s">
        <v>7161</v>
      </c>
      <c r="C2059" s="7">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4" t="str">
        <f>VLOOKUP(OrdersTable[[#This Row],[Region]],PeopleTable[#All],2,FALSE)</f>
        <v>Kelly Williams</v>
      </c>
      <c r="W2059" s="4" t="str">
        <f>IFERROR(VLOOKUP(OrdersTable[[#This Row],[Order ID]],ReturnsTable[#All],2,FALSE),"No")</f>
        <v>No</v>
      </c>
      <c r="X2059" s="4">
        <f>1/COUNTIF(OrdersTable[Order ID],OrdersTable[[#This Row],[Order ID]])</f>
        <v>0.25</v>
      </c>
      <c r="Y2059" s="4">
        <f>1/COUNTIF(OrdersTable[Customer ID],OrdersTable[[#This Row],[Customer ID]])</f>
        <v>6.25E-2</v>
      </c>
    </row>
    <row r="2060" spans="1:25" x14ac:dyDescent="0.3">
      <c r="A2060" s="1">
        <v>2059</v>
      </c>
      <c r="B2060" t="s">
        <v>7161</v>
      </c>
      <c r="C2060" s="7">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4" t="str">
        <f>VLOOKUP(OrdersTable[[#This Row],[Region]],PeopleTable[#All],2,FALSE)</f>
        <v>Kelly Williams</v>
      </c>
      <c r="W2060" s="4" t="str">
        <f>IFERROR(VLOOKUP(OrdersTable[[#This Row],[Order ID]],ReturnsTable[#All],2,FALSE),"No")</f>
        <v>No</v>
      </c>
      <c r="X2060" s="4">
        <f>1/COUNTIF(OrdersTable[Order ID],OrdersTable[[#This Row],[Order ID]])</f>
        <v>0.25</v>
      </c>
      <c r="Y2060" s="4">
        <f>1/COUNTIF(OrdersTable[Customer ID],OrdersTable[[#This Row],[Customer ID]])</f>
        <v>6.25E-2</v>
      </c>
    </row>
    <row r="2061" spans="1:25" x14ac:dyDescent="0.3">
      <c r="A2061" s="1">
        <v>2060</v>
      </c>
      <c r="B2061" t="s">
        <v>7162</v>
      </c>
      <c r="C2061" s="7">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4" t="str">
        <f>VLOOKUP(OrdersTable[[#This Row],[Region]],PeopleTable[#All],2,FALSE)</f>
        <v>Anna Andreadi</v>
      </c>
      <c r="W2061" s="4" t="str">
        <f>IFERROR(VLOOKUP(OrdersTable[[#This Row],[Order ID]],ReturnsTable[#All],2,FALSE),"No")</f>
        <v>No</v>
      </c>
      <c r="X2061" s="4">
        <f>1/COUNTIF(OrdersTable[Order ID],OrdersTable[[#This Row],[Order ID]])</f>
        <v>0.1111111111111111</v>
      </c>
      <c r="Y2061" s="4">
        <f>1/COUNTIF(OrdersTable[Customer ID],OrdersTable[[#This Row],[Customer ID]])</f>
        <v>4.1666666666666664E-2</v>
      </c>
    </row>
    <row r="2062" spans="1:25" x14ac:dyDescent="0.3">
      <c r="A2062" s="1">
        <v>2061</v>
      </c>
      <c r="B2062" t="s">
        <v>7162</v>
      </c>
      <c r="C2062" s="7">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4" t="str">
        <f>VLOOKUP(OrdersTable[[#This Row],[Region]],PeopleTable[#All],2,FALSE)</f>
        <v>Anna Andreadi</v>
      </c>
      <c r="W2062" s="4" t="str">
        <f>IFERROR(VLOOKUP(OrdersTable[[#This Row],[Order ID]],ReturnsTable[#All],2,FALSE),"No")</f>
        <v>No</v>
      </c>
      <c r="X2062" s="4">
        <f>1/COUNTIF(OrdersTable[Order ID],OrdersTable[[#This Row],[Order ID]])</f>
        <v>0.1111111111111111</v>
      </c>
      <c r="Y2062" s="4">
        <f>1/COUNTIF(OrdersTable[Customer ID],OrdersTable[[#This Row],[Customer ID]])</f>
        <v>4.1666666666666664E-2</v>
      </c>
    </row>
    <row r="2063" spans="1:25" x14ac:dyDescent="0.3">
      <c r="A2063" s="1">
        <v>2062</v>
      </c>
      <c r="B2063" t="s">
        <v>7162</v>
      </c>
      <c r="C2063" s="7">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4" t="str">
        <f>VLOOKUP(OrdersTable[[#This Row],[Region]],PeopleTable[#All],2,FALSE)</f>
        <v>Anna Andreadi</v>
      </c>
      <c r="W2063" s="4" t="str">
        <f>IFERROR(VLOOKUP(OrdersTable[[#This Row],[Order ID]],ReturnsTable[#All],2,FALSE),"No")</f>
        <v>No</v>
      </c>
      <c r="X2063" s="4">
        <f>1/COUNTIF(OrdersTable[Order ID],OrdersTable[[#This Row],[Order ID]])</f>
        <v>0.1111111111111111</v>
      </c>
      <c r="Y2063" s="4">
        <f>1/COUNTIF(OrdersTable[Customer ID],OrdersTable[[#This Row],[Customer ID]])</f>
        <v>4.1666666666666664E-2</v>
      </c>
    </row>
    <row r="2064" spans="1:25" x14ac:dyDescent="0.3">
      <c r="A2064" s="1">
        <v>2063</v>
      </c>
      <c r="B2064" t="s">
        <v>7162</v>
      </c>
      <c r="C2064" s="7">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4" t="str">
        <f>VLOOKUP(OrdersTable[[#This Row],[Region]],PeopleTable[#All],2,FALSE)</f>
        <v>Anna Andreadi</v>
      </c>
      <c r="W2064" s="4" t="str">
        <f>IFERROR(VLOOKUP(OrdersTable[[#This Row],[Order ID]],ReturnsTable[#All],2,FALSE),"No")</f>
        <v>No</v>
      </c>
      <c r="X2064" s="4">
        <f>1/COUNTIF(OrdersTable[Order ID],OrdersTable[[#This Row],[Order ID]])</f>
        <v>0.1111111111111111</v>
      </c>
      <c r="Y2064" s="4">
        <f>1/COUNTIF(OrdersTable[Customer ID],OrdersTable[[#This Row],[Customer ID]])</f>
        <v>4.1666666666666664E-2</v>
      </c>
    </row>
    <row r="2065" spans="1:25" x14ac:dyDescent="0.3">
      <c r="A2065" s="1">
        <v>2064</v>
      </c>
      <c r="B2065" t="s">
        <v>7162</v>
      </c>
      <c r="C2065" s="7">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4" t="str">
        <f>VLOOKUP(OrdersTable[[#This Row],[Region]],PeopleTable[#All],2,FALSE)</f>
        <v>Anna Andreadi</v>
      </c>
      <c r="W2065" s="4" t="str">
        <f>IFERROR(VLOOKUP(OrdersTable[[#This Row],[Order ID]],ReturnsTable[#All],2,FALSE),"No")</f>
        <v>No</v>
      </c>
      <c r="X2065" s="4">
        <f>1/COUNTIF(OrdersTable[Order ID],OrdersTable[[#This Row],[Order ID]])</f>
        <v>0.1111111111111111</v>
      </c>
      <c r="Y2065" s="4">
        <f>1/COUNTIF(OrdersTable[Customer ID],OrdersTable[[#This Row],[Customer ID]])</f>
        <v>4.1666666666666664E-2</v>
      </c>
    </row>
    <row r="2066" spans="1:25" x14ac:dyDescent="0.3">
      <c r="A2066" s="1">
        <v>2065</v>
      </c>
      <c r="B2066" t="s">
        <v>7162</v>
      </c>
      <c r="C2066" s="7">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4" t="str">
        <f>VLOOKUP(OrdersTable[[#This Row],[Region]],PeopleTable[#All],2,FALSE)</f>
        <v>Anna Andreadi</v>
      </c>
      <c r="W2066" s="4" t="str">
        <f>IFERROR(VLOOKUP(OrdersTable[[#This Row],[Order ID]],ReturnsTable[#All],2,FALSE),"No")</f>
        <v>No</v>
      </c>
      <c r="X2066" s="4">
        <f>1/COUNTIF(OrdersTable[Order ID],OrdersTable[[#This Row],[Order ID]])</f>
        <v>0.1111111111111111</v>
      </c>
      <c r="Y2066" s="4">
        <f>1/COUNTIF(OrdersTable[Customer ID],OrdersTable[[#This Row],[Customer ID]])</f>
        <v>4.1666666666666664E-2</v>
      </c>
    </row>
    <row r="2067" spans="1:25" x14ac:dyDescent="0.3">
      <c r="A2067" s="1">
        <v>2066</v>
      </c>
      <c r="B2067" t="s">
        <v>7162</v>
      </c>
      <c r="C2067" s="7">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4" t="str">
        <f>VLOOKUP(OrdersTable[[#This Row],[Region]],PeopleTable[#All],2,FALSE)</f>
        <v>Anna Andreadi</v>
      </c>
      <c r="W2067" s="4" t="str">
        <f>IFERROR(VLOOKUP(OrdersTable[[#This Row],[Order ID]],ReturnsTable[#All],2,FALSE),"No")</f>
        <v>No</v>
      </c>
      <c r="X2067" s="4">
        <f>1/COUNTIF(OrdersTable[Order ID],OrdersTable[[#This Row],[Order ID]])</f>
        <v>0.1111111111111111</v>
      </c>
      <c r="Y2067" s="4">
        <f>1/COUNTIF(OrdersTable[Customer ID],OrdersTable[[#This Row],[Customer ID]])</f>
        <v>4.1666666666666664E-2</v>
      </c>
    </row>
    <row r="2068" spans="1:25" x14ac:dyDescent="0.3">
      <c r="A2068" s="1">
        <v>2067</v>
      </c>
      <c r="B2068" t="s">
        <v>7162</v>
      </c>
      <c r="C2068" s="7">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4" t="str">
        <f>VLOOKUP(OrdersTable[[#This Row],[Region]],PeopleTable[#All],2,FALSE)</f>
        <v>Anna Andreadi</v>
      </c>
      <c r="W2068" s="4" t="str">
        <f>IFERROR(VLOOKUP(OrdersTable[[#This Row],[Order ID]],ReturnsTable[#All],2,FALSE),"No")</f>
        <v>No</v>
      </c>
      <c r="X2068" s="4">
        <f>1/COUNTIF(OrdersTable[Order ID],OrdersTable[[#This Row],[Order ID]])</f>
        <v>0.1111111111111111</v>
      </c>
      <c r="Y2068" s="4">
        <f>1/COUNTIF(OrdersTable[Customer ID],OrdersTable[[#This Row],[Customer ID]])</f>
        <v>4.1666666666666664E-2</v>
      </c>
    </row>
    <row r="2069" spans="1:25" x14ac:dyDescent="0.3">
      <c r="A2069" s="1">
        <v>2068</v>
      </c>
      <c r="B2069" t="s">
        <v>7162</v>
      </c>
      <c r="C2069" s="7">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4" t="str">
        <f>VLOOKUP(OrdersTable[[#This Row],[Region]],PeopleTable[#All],2,FALSE)</f>
        <v>Anna Andreadi</v>
      </c>
      <c r="W2069" s="4" t="str">
        <f>IFERROR(VLOOKUP(OrdersTable[[#This Row],[Order ID]],ReturnsTable[#All],2,FALSE),"No")</f>
        <v>No</v>
      </c>
      <c r="X2069" s="4">
        <f>1/COUNTIF(OrdersTable[Order ID],OrdersTable[[#This Row],[Order ID]])</f>
        <v>0.1111111111111111</v>
      </c>
      <c r="Y2069" s="4">
        <f>1/COUNTIF(OrdersTable[Customer ID],OrdersTable[[#This Row],[Customer ID]])</f>
        <v>4.1666666666666664E-2</v>
      </c>
    </row>
    <row r="2070" spans="1:25" x14ac:dyDescent="0.3">
      <c r="A2070" s="1">
        <v>2069</v>
      </c>
      <c r="B2070" t="s">
        <v>7163</v>
      </c>
      <c r="C2070" s="7">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4" t="str">
        <f>VLOOKUP(OrdersTable[[#This Row],[Region]],PeopleTable[#All],2,FALSE)</f>
        <v>Anna Andreadi</v>
      </c>
      <c r="W2070" s="4" t="str">
        <f>IFERROR(VLOOKUP(OrdersTable[[#This Row],[Order ID]],ReturnsTable[#All],2,FALSE),"No")</f>
        <v>No</v>
      </c>
      <c r="X2070" s="4">
        <f>1/COUNTIF(OrdersTable[Order ID],OrdersTable[[#This Row],[Order ID]])</f>
        <v>0.5</v>
      </c>
      <c r="Y2070" s="4">
        <f>1/COUNTIF(OrdersTable[Customer ID],OrdersTable[[#This Row],[Customer ID]])</f>
        <v>3.2258064516129031E-2</v>
      </c>
    </row>
    <row r="2071" spans="1:25" x14ac:dyDescent="0.3">
      <c r="A2071" s="1">
        <v>2070</v>
      </c>
      <c r="B2071" t="s">
        <v>7163</v>
      </c>
      <c r="C2071" s="7">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4" t="str">
        <f>VLOOKUP(OrdersTable[[#This Row],[Region]],PeopleTable[#All],2,FALSE)</f>
        <v>Anna Andreadi</v>
      </c>
      <c r="W2071" s="4" t="str">
        <f>IFERROR(VLOOKUP(OrdersTable[[#This Row],[Order ID]],ReturnsTable[#All],2,FALSE),"No")</f>
        <v>No</v>
      </c>
      <c r="X2071" s="4">
        <f>1/COUNTIF(OrdersTable[Order ID],OrdersTable[[#This Row],[Order ID]])</f>
        <v>0.5</v>
      </c>
      <c r="Y2071" s="4">
        <f>1/COUNTIF(OrdersTable[Customer ID],OrdersTable[[#This Row],[Customer ID]])</f>
        <v>3.2258064516129031E-2</v>
      </c>
    </row>
    <row r="2072" spans="1:25" x14ac:dyDescent="0.3">
      <c r="A2072" s="1">
        <v>2071</v>
      </c>
      <c r="B2072" t="s">
        <v>7164</v>
      </c>
      <c r="C2072" s="7">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4" t="str">
        <f>VLOOKUP(OrdersTable[[#This Row],[Region]],PeopleTable[#All],2,FALSE)</f>
        <v>Chuck Magee</v>
      </c>
      <c r="W2072" s="4" t="str">
        <f>IFERROR(VLOOKUP(OrdersTable[[#This Row],[Order ID]],ReturnsTable[#All],2,FALSE),"No")</f>
        <v>No</v>
      </c>
      <c r="X2072" s="4">
        <f>1/COUNTIF(OrdersTable[Order ID],OrdersTable[[#This Row],[Order ID]])</f>
        <v>1</v>
      </c>
      <c r="Y2072" s="4">
        <f>1/COUNTIF(OrdersTable[Customer ID],OrdersTable[[#This Row],[Customer ID]])</f>
        <v>8.3333333333333329E-2</v>
      </c>
    </row>
    <row r="2073" spans="1:25" x14ac:dyDescent="0.3">
      <c r="A2073" s="1">
        <v>2072</v>
      </c>
      <c r="B2073" t="s">
        <v>7165</v>
      </c>
      <c r="C2073" s="7">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4" t="str">
        <f>VLOOKUP(OrdersTable[[#This Row],[Region]],PeopleTable[#All],2,FALSE)</f>
        <v>Anna Andreadi</v>
      </c>
      <c r="W2073" s="4" t="str">
        <f>IFERROR(VLOOKUP(OrdersTable[[#This Row],[Order ID]],ReturnsTable[#All],2,FALSE),"No")</f>
        <v>No</v>
      </c>
      <c r="X2073" s="4">
        <f>1/COUNTIF(OrdersTable[Order ID],OrdersTable[[#This Row],[Order ID]])</f>
        <v>1</v>
      </c>
      <c r="Y2073" s="4">
        <f>1/COUNTIF(OrdersTable[Customer ID],OrdersTable[[#This Row],[Customer ID]])</f>
        <v>9.0909090909090912E-2</v>
      </c>
    </row>
    <row r="2074" spans="1:25" x14ac:dyDescent="0.3">
      <c r="A2074" s="1">
        <v>2073</v>
      </c>
      <c r="B2074" t="s">
        <v>7166</v>
      </c>
      <c r="C2074" s="7">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4" t="str">
        <f>VLOOKUP(OrdersTable[[#This Row],[Region]],PeopleTable[#All],2,FALSE)</f>
        <v>Anna Andreadi</v>
      </c>
      <c r="W2074" s="4" t="str">
        <f>IFERROR(VLOOKUP(OrdersTable[[#This Row],[Order ID]],ReturnsTable[#All],2,FALSE),"No")</f>
        <v>No</v>
      </c>
      <c r="X2074" s="4">
        <f>1/COUNTIF(OrdersTable[Order ID],OrdersTable[[#This Row],[Order ID]])</f>
        <v>1</v>
      </c>
      <c r="Y2074" s="4">
        <f>1/COUNTIF(OrdersTable[Customer ID],OrdersTable[[#This Row],[Customer ID]])</f>
        <v>8.3333333333333329E-2</v>
      </c>
    </row>
    <row r="2075" spans="1:25" x14ac:dyDescent="0.3">
      <c r="A2075" s="1">
        <v>2074</v>
      </c>
      <c r="B2075" t="s">
        <v>6120</v>
      </c>
      <c r="C2075" s="7">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4" t="str">
        <f>VLOOKUP(OrdersTable[[#This Row],[Region]],PeopleTable[#All],2,FALSE)</f>
        <v>Anna Andreadi</v>
      </c>
      <c r="W2075" s="4" t="str">
        <f>IFERROR(VLOOKUP(OrdersTable[[#This Row],[Order ID]],ReturnsTable[#All],2,FALSE),"No")</f>
        <v>Yes</v>
      </c>
      <c r="X2075" s="4">
        <f>1/COUNTIF(OrdersTable[Order ID],OrdersTable[[#This Row],[Order ID]])</f>
        <v>0.5</v>
      </c>
      <c r="Y2075" s="4">
        <f>1/COUNTIF(OrdersTable[Customer ID],OrdersTable[[#This Row],[Customer ID]])</f>
        <v>7.6923076923076927E-2</v>
      </c>
    </row>
    <row r="2076" spans="1:25" x14ac:dyDescent="0.3">
      <c r="A2076" s="1">
        <v>2075</v>
      </c>
      <c r="B2076" t="s">
        <v>6120</v>
      </c>
      <c r="C2076" s="7">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4" t="str">
        <f>VLOOKUP(OrdersTable[[#This Row],[Region]],PeopleTable[#All],2,FALSE)</f>
        <v>Anna Andreadi</v>
      </c>
      <c r="W2076" s="4" t="str">
        <f>IFERROR(VLOOKUP(OrdersTable[[#This Row],[Order ID]],ReturnsTable[#All],2,FALSE),"No")</f>
        <v>Yes</v>
      </c>
      <c r="X2076" s="4">
        <f>1/COUNTIF(OrdersTable[Order ID],OrdersTable[[#This Row],[Order ID]])</f>
        <v>0.5</v>
      </c>
      <c r="Y2076" s="4">
        <f>1/COUNTIF(OrdersTable[Customer ID],OrdersTable[[#This Row],[Customer ID]])</f>
        <v>7.6923076923076927E-2</v>
      </c>
    </row>
    <row r="2077" spans="1:25" x14ac:dyDescent="0.3">
      <c r="A2077" s="1">
        <v>2076</v>
      </c>
      <c r="B2077" t="s">
        <v>7167</v>
      </c>
      <c r="C2077" s="7">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4" t="str">
        <f>VLOOKUP(OrdersTable[[#This Row],[Region]],PeopleTable[#All],2,FALSE)</f>
        <v>Anna Andreadi</v>
      </c>
      <c r="W2077" s="4" t="str">
        <f>IFERROR(VLOOKUP(OrdersTable[[#This Row],[Order ID]],ReturnsTable[#All],2,FALSE),"No")</f>
        <v>No</v>
      </c>
      <c r="X2077" s="4">
        <f>1/COUNTIF(OrdersTable[Order ID],OrdersTable[[#This Row],[Order ID]])</f>
        <v>1</v>
      </c>
      <c r="Y2077" s="4">
        <f>1/COUNTIF(OrdersTable[Customer ID],OrdersTable[[#This Row],[Customer ID]])</f>
        <v>0.14285714285714285</v>
      </c>
    </row>
    <row r="2078" spans="1:25" x14ac:dyDescent="0.3">
      <c r="A2078" s="1">
        <v>2077</v>
      </c>
      <c r="B2078" t="s">
        <v>7168</v>
      </c>
      <c r="C2078" s="7">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4" t="str">
        <f>VLOOKUP(OrdersTable[[#This Row],[Region]],PeopleTable[#All],2,FALSE)</f>
        <v>Chuck Magee</v>
      </c>
      <c r="W2078" s="4" t="str">
        <f>IFERROR(VLOOKUP(OrdersTable[[#This Row],[Order ID]],ReturnsTable[#All],2,FALSE),"No")</f>
        <v>No</v>
      </c>
      <c r="X2078" s="4">
        <f>1/COUNTIF(OrdersTable[Order ID],OrdersTable[[#This Row],[Order ID]])</f>
        <v>0.33333333333333331</v>
      </c>
      <c r="Y2078" s="4">
        <f>1/COUNTIF(OrdersTable[Customer ID],OrdersTable[[#This Row],[Customer ID]])</f>
        <v>0.16666666666666666</v>
      </c>
    </row>
    <row r="2079" spans="1:25" x14ac:dyDescent="0.3">
      <c r="A2079" s="1">
        <v>2078</v>
      </c>
      <c r="B2079" t="s">
        <v>7168</v>
      </c>
      <c r="C2079" s="7">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4" t="str">
        <f>VLOOKUP(OrdersTable[[#This Row],[Region]],PeopleTable[#All],2,FALSE)</f>
        <v>Chuck Magee</v>
      </c>
      <c r="W2079" s="4" t="str">
        <f>IFERROR(VLOOKUP(OrdersTable[[#This Row],[Order ID]],ReturnsTable[#All],2,FALSE),"No")</f>
        <v>No</v>
      </c>
      <c r="X2079" s="4">
        <f>1/COUNTIF(OrdersTable[Order ID],OrdersTable[[#This Row],[Order ID]])</f>
        <v>0.33333333333333331</v>
      </c>
      <c r="Y2079" s="4">
        <f>1/COUNTIF(OrdersTable[Customer ID],OrdersTable[[#This Row],[Customer ID]])</f>
        <v>0.16666666666666666</v>
      </c>
    </row>
    <row r="2080" spans="1:25" x14ac:dyDescent="0.3">
      <c r="A2080" s="1">
        <v>2079</v>
      </c>
      <c r="B2080" t="s">
        <v>7168</v>
      </c>
      <c r="C2080" s="7">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4" t="str">
        <f>VLOOKUP(OrdersTable[[#This Row],[Region]],PeopleTable[#All],2,FALSE)</f>
        <v>Chuck Magee</v>
      </c>
      <c r="W2080" s="4" t="str">
        <f>IFERROR(VLOOKUP(OrdersTable[[#This Row],[Order ID]],ReturnsTable[#All],2,FALSE),"No")</f>
        <v>No</v>
      </c>
      <c r="X2080" s="4">
        <f>1/COUNTIF(OrdersTable[Order ID],OrdersTable[[#This Row],[Order ID]])</f>
        <v>0.33333333333333331</v>
      </c>
      <c r="Y2080" s="4">
        <f>1/COUNTIF(OrdersTable[Customer ID],OrdersTable[[#This Row],[Customer ID]])</f>
        <v>0.16666666666666666</v>
      </c>
    </row>
    <row r="2081" spans="1:25" x14ac:dyDescent="0.3">
      <c r="A2081" s="1">
        <v>2080</v>
      </c>
      <c r="B2081" t="s">
        <v>7169</v>
      </c>
      <c r="C2081" s="7">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4" t="str">
        <f>VLOOKUP(OrdersTable[[#This Row],[Region]],PeopleTable[#All],2,FALSE)</f>
        <v>Anna Andreadi</v>
      </c>
      <c r="W2081" s="4" t="str">
        <f>IFERROR(VLOOKUP(OrdersTable[[#This Row],[Order ID]],ReturnsTable[#All],2,FALSE),"No")</f>
        <v>No</v>
      </c>
      <c r="X2081" s="4">
        <f>1/COUNTIF(OrdersTable[Order ID],OrdersTable[[#This Row],[Order ID]])</f>
        <v>0.33333333333333331</v>
      </c>
      <c r="Y2081" s="4">
        <f>1/COUNTIF(OrdersTable[Customer ID],OrdersTable[[#This Row],[Customer ID]])</f>
        <v>4.1666666666666664E-2</v>
      </c>
    </row>
    <row r="2082" spans="1:25" x14ac:dyDescent="0.3">
      <c r="A2082" s="1">
        <v>2081</v>
      </c>
      <c r="B2082" t="s">
        <v>7169</v>
      </c>
      <c r="C2082" s="7">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4" t="str">
        <f>VLOOKUP(OrdersTable[[#This Row],[Region]],PeopleTable[#All],2,FALSE)</f>
        <v>Anna Andreadi</v>
      </c>
      <c r="W2082" s="4" t="str">
        <f>IFERROR(VLOOKUP(OrdersTable[[#This Row],[Order ID]],ReturnsTable[#All],2,FALSE),"No")</f>
        <v>No</v>
      </c>
      <c r="X2082" s="4">
        <f>1/COUNTIF(OrdersTable[Order ID],OrdersTable[[#This Row],[Order ID]])</f>
        <v>0.33333333333333331</v>
      </c>
      <c r="Y2082" s="4">
        <f>1/COUNTIF(OrdersTable[Customer ID],OrdersTable[[#This Row],[Customer ID]])</f>
        <v>4.1666666666666664E-2</v>
      </c>
    </row>
    <row r="2083" spans="1:25" x14ac:dyDescent="0.3">
      <c r="A2083" s="1">
        <v>2082</v>
      </c>
      <c r="B2083" t="s">
        <v>7169</v>
      </c>
      <c r="C2083" s="7">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4" t="str">
        <f>VLOOKUP(OrdersTable[[#This Row],[Region]],PeopleTable[#All],2,FALSE)</f>
        <v>Anna Andreadi</v>
      </c>
      <c r="W2083" s="4" t="str">
        <f>IFERROR(VLOOKUP(OrdersTable[[#This Row],[Order ID]],ReturnsTable[#All],2,FALSE),"No")</f>
        <v>No</v>
      </c>
      <c r="X2083" s="4">
        <f>1/COUNTIF(OrdersTable[Order ID],OrdersTable[[#This Row],[Order ID]])</f>
        <v>0.33333333333333331</v>
      </c>
      <c r="Y2083" s="4">
        <f>1/COUNTIF(OrdersTable[Customer ID],OrdersTable[[#This Row],[Customer ID]])</f>
        <v>4.1666666666666664E-2</v>
      </c>
    </row>
    <row r="2084" spans="1:25" x14ac:dyDescent="0.3">
      <c r="A2084" s="1">
        <v>2083</v>
      </c>
      <c r="B2084" t="s">
        <v>7170</v>
      </c>
      <c r="C2084" s="7">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4" t="str">
        <f>VLOOKUP(OrdersTable[[#This Row],[Region]],PeopleTable[#All],2,FALSE)</f>
        <v>Anna Andreadi</v>
      </c>
      <c r="W2084" s="4" t="str">
        <f>IFERROR(VLOOKUP(OrdersTable[[#This Row],[Order ID]],ReturnsTable[#All],2,FALSE),"No")</f>
        <v>No</v>
      </c>
      <c r="X2084" s="4">
        <f>1/COUNTIF(OrdersTable[Order ID],OrdersTable[[#This Row],[Order ID]])</f>
        <v>1</v>
      </c>
      <c r="Y2084" s="4">
        <f>1/COUNTIF(OrdersTable[Customer ID],OrdersTable[[#This Row],[Customer ID]])</f>
        <v>0.04</v>
      </c>
    </row>
    <row r="2085" spans="1:25" x14ac:dyDescent="0.3">
      <c r="A2085" s="1">
        <v>2084</v>
      </c>
      <c r="B2085" t="s">
        <v>7171</v>
      </c>
      <c r="C2085" s="7">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4" t="str">
        <f>VLOOKUP(OrdersTable[[#This Row],[Region]],PeopleTable[#All],2,FALSE)</f>
        <v>Kelly Williams</v>
      </c>
      <c r="W2085" s="4" t="str">
        <f>IFERROR(VLOOKUP(OrdersTable[[#This Row],[Order ID]],ReturnsTable[#All],2,FALSE),"No")</f>
        <v>No</v>
      </c>
      <c r="X2085" s="4">
        <f>1/COUNTIF(OrdersTable[Order ID],OrdersTable[[#This Row],[Order ID]])</f>
        <v>1</v>
      </c>
      <c r="Y2085" s="4">
        <f>1/COUNTIF(OrdersTable[Customer ID],OrdersTable[[#This Row],[Customer ID]])</f>
        <v>7.1428571428571425E-2</v>
      </c>
    </row>
    <row r="2086" spans="1:25" x14ac:dyDescent="0.3">
      <c r="A2086" s="1">
        <v>2085</v>
      </c>
      <c r="B2086" t="s">
        <v>7172</v>
      </c>
      <c r="C2086" s="7">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4" t="str">
        <f>VLOOKUP(OrdersTable[[#This Row],[Region]],PeopleTable[#All],2,FALSE)</f>
        <v>Chuck Magee</v>
      </c>
      <c r="W2086" s="4" t="str">
        <f>IFERROR(VLOOKUP(OrdersTable[[#This Row],[Order ID]],ReturnsTable[#All],2,FALSE),"No")</f>
        <v>No</v>
      </c>
      <c r="X2086" s="4">
        <f>1/COUNTIF(OrdersTable[Order ID],OrdersTable[[#This Row],[Order ID]])</f>
        <v>0.2</v>
      </c>
      <c r="Y2086" s="4">
        <f>1/COUNTIF(OrdersTable[Customer ID],OrdersTable[[#This Row],[Customer ID]])</f>
        <v>4.7619047619047616E-2</v>
      </c>
    </row>
    <row r="2087" spans="1:25" x14ac:dyDescent="0.3">
      <c r="A2087" s="1">
        <v>2086</v>
      </c>
      <c r="B2087" t="s">
        <v>7172</v>
      </c>
      <c r="C2087" s="7">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4" t="str">
        <f>VLOOKUP(OrdersTable[[#This Row],[Region]],PeopleTable[#All],2,FALSE)</f>
        <v>Chuck Magee</v>
      </c>
      <c r="W2087" s="4" t="str">
        <f>IFERROR(VLOOKUP(OrdersTable[[#This Row],[Order ID]],ReturnsTable[#All],2,FALSE),"No")</f>
        <v>No</v>
      </c>
      <c r="X2087" s="4">
        <f>1/COUNTIF(OrdersTable[Order ID],OrdersTable[[#This Row],[Order ID]])</f>
        <v>0.2</v>
      </c>
      <c r="Y2087" s="4">
        <f>1/COUNTIF(OrdersTable[Customer ID],OrdersTable[[#This Row],[Customer ID]])</f>
        <v>4.7619047619047616E-2</v>
      </c>
    </row>
    <row r="2088" spans="1:25" x14ac:dyDescent="0.3">
      <c r="A2088" s="1">
        <v>2087</v>
      </c>
      <c r="B2088" t="s">
        <v>7172</v>
      </c>
      <c r="C2088" s="7">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4" t="str">
        <f>VLOOKUP(OrdersTable[[#This Row],[Region]],PeopleTable[#All],2,FALSE)</f>
        <v>Chuck Magee</v>
      </c>
      <c r="W2088" s="4" t="str">
        <f>IFERROR(VLOOKUP(OrdersTable[[#This Row],[Order ID]],ReturnsTable[#All],2,FALSE),"No")</f>
        <v>No</v>
      </c>
      <c r="X2088" s="4">
        <f>1/COUNTIF(OrdersTable[Order ID],OrdersTable[[#This Row],[Order ID]])</f>
        <v>0.2</v>
      </c>
      <c r="Y2088" s="4">
        <f>1/COUNTIF(OrdersTable[Customer ID],OrdersTable[[#This Row],[Customer ID]])</f>
        <v>4.7619047619047616E-2</v>
      </c>
    </row>
    <row r="2089" spans="1:25" x14ac:dyDescent="0.3">
      <c r="A2089" s="1">
        <v>2088</v>
      </c>
      <c r="B2089" t="s">
        <v>7172</v>
      </c>
      <c r="C2089" s="7">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4" t="str">
        <f>VLOOKUP(OrdersTable[[#This Row],[Region]],PeopleTable[#All],2,FALSE)</f>
        <v>Chuck Magee</v>
      </c>
      <c r="W2089" s="4" t="str">
        <f>IFERROR(VLOOKUP(OrdersTable[[#This Row],[Order ID]],ReturnsTable[#All],2,FALSE),"No")</f>
        <v>No</v>
      </c>
      <c r="X2089" s="4">
        <f>1/COUNTIF(OrdersTable[Order ID],OrdersTable[[#This Row],[Order ID]])</f>
        <v>0.2</v>
      </c>
      <c r="Y2089" s="4">
        <f>1/COUNTIF(OrdersTable[Customer ID],OrdersTable[[#This Row],[Customer ID]])</f>
        <v>4.7619047619047616E-2</v>
      </c>
    </row>
    <row r="2090" spans="1:25" x14ac:dyDescent="0.3">
      <c r="A2090" s="1">
        <v>2089</v>
      </c>
      <c r="B2090" t="s">
        <v>7172</v>
      </c>
      <c r="C2090" s="7">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4" t="str">
        <f>VLOOKUP(OrdersTable[[#This Row],[Region]],PeopleTable[#All],2,FALSE)</f>
        <v>Chuck Magee</v>
      </c>
      <c r="W2090" s="4" t="str">
        <f>IFERROR(VLOOKUP(OrdersTable[[#This Row],[Order ID]],ReturnsTable[#All],2,FALSE),"No")</f>
        <v>No</v>
      </c>
      <c r="X2090" s="4">
        <f>1/COUNTIF(OrdersTable[Order ID],OrdersTable[[#This Row],[Order ID]])</f>
        <v>0.2</v>
      </c>
      <c r="Y2090" s="4">
        <f>1/COUNTIF(OrdersTable[Customer ID],OrdersTable[[#This Row],[Customer ID]])</f>
        <v>4.7619047619047616E-2</v>
      </c>
    </row>
    <row r="2091" spans="1:25" x14ac:dyDescent="0.3">
      <c r="A2091" s="1">
        <v>2090</v>
      </c>
      <c r="B2091" t="s">
        <v>7173</v>
      </c>
      <c r="C2091" s="7">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4" t="str">
        <f>VLOOKUP(OrdersTable[[#This Row],[Region]],PeopleTable[#All],2,FALSE)</f>
        <v>Anna Andreadi</v>
      </c>
      <c r="W2091" s="4" t="str">
        <f>IFERROR(VLOOKUP(OrdersTable[[#This Row],[Order ID]],ReturnsTable[#All],2,FALSE),"No")</f>
        <v>No</v>
      </c>
      <c r="X2091" s="4">
        <f>1/COUNTIF(OrdersTable[Order ID],OrdersTable[[#This Row],[Order ID]])</f>
        <v>1</v>
      </c>
      <c r="Y2091" s="4">
        <f>1/COUNTIF(OrdersTable[Customer ID],OrdersTable[[#This Row],[Customer ID]])</f>
        <v>7.6923076923076927E-2</v>
      </c>
    </row>
    <row r="2092" spans="1:25" x14ac:dyDescent="0.3">
      <c r="A2092" s="1">
        <v>2091</v>
      </c>
      <c r="B2092" t="s">
        <v>6178</v>
      </c>
      <c r="C2092" s="7">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4" t="str">
        <f>VLOOKUP(OrdersTable[[#This Row],[Region]],PeopleTable[#All],2,FALSE)</f>
        <v>Chuck Magee</v>
      </c>
      <c r="W2092" s="4" t="str">
        <f>IFERROR(VLOOKUP(OrdersTable[[#This Row],[Order ID]],ReturnsTable[#All],2,FALSE),"No")</f>
        <v>Yes</v>
      </c>
      <c r="X2092" s="4">
        <f>1/COUNTIF(OrdersTable[Order ID],OrdersTable[[#This Row],[Order ID]])</f>
        <v>0.5</v>
      </c>
      <c r="Y2092" s="4">
        <f>1/COUNTIF(OrdersTable[Customer ID],OrdersTable[[#This Row],[Customer ID]])</f>
        <v>0.16666666666666666</v>
      </c>
    </row>
    <row r="2093" spans="1:25" x14ac:dyDescent="0.3">
      <c r="A2093" s="1">
        <v>2092</v>
      </c>
      <c r="B2093" t="s">
        <v>6178</v>
      </c>
      <c r="C2093" s="7">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4" t="str">
        <f>VLOOKUP(OrdersTable[[#This Row],[Region]],PeopleTable[#All],2,FALSE)</f>
        <v>Chuck Magee</v>
      </c>
      <c r="W2093" s="4" t="str">
        <f>IFERROR(VLOOKUP(OrdersTable[[#This Row],[Order ID]],ReturnsTable[#All],2,FALSE),"No")</f>
        <v>Yes</v>
      </c>
      <c r="X2093" s="4">
        <f>1/COUNTIF(OrdersTable[Order ID],OrdersTable[[#This Row],[Order ID]])</f>
        <v>0.5</v>
      </c>
      <c r="Y2093" s="4">
        <f>1/COUNTIF(OrdersTable[Customer ID],OrdersTable[[#This Row],[Customer ID]])</f>
        <v>0.16666666666666666</v>
      </c>
    </row>
    <row r="2094" spans="1:25" x14ac:dyDescent="0.3">
      <c r="A2094" s="1">
        <v>2093</v>
      </c>
      <c r="B2094" t="s">
        <v>7174</v>
      </c>
      <c r="C2094" s="7">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4" t="str">
        <f>VLOOKUP(OrdersTable[[#This Row],[Region]],PeopleTable[#All],2,FALSE)</f>
        <v>Kelly Williams</v>
      </c>
      <c r="W2094" s="4" t="str">
        <f>IFERROR(VLOOKUP(OrdersTable[[#This Row],[Order ID]],ReturnsTable[#All],2,FALSE),"No")</f>
        <v>No</v>
      </c>
      <c r="X2094" s="4">
        <f>1/COUNTIF(OrdersTable[Order ID],OrdersTable[[#This Row],[Order ID]])</f>
        <v>1</v>
      </c>
      <c r="Y2094" s="4">
        <f>1/COUNTIF(OrdersTable[Customer ID],OrdersTable[[#This Row],[Customer ID]])</f>
        <v>7.1428571428571425E-2</v>
      </c>
    </row>
    <row r="2095" spans="1:25" x14ac:dyDescent="0.3">
      <c r="A2095" s="1">
        <v>2094</v>
      </c>
      <c r="B2095" t="s">
        <v>7175</v>
      </c>
      <c r="C2095" s="7">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4" t="str">
        <f>VLOOKUP(OrdersTable[[#This Row],[Region]],PeopleTable[#All],2,FALSE)</f>
        <v>Anna Andreadi</v>
      </c>
      <c r="W2095" s="4" t="str">
        <f>IFERROR(VLOOKUP(OrdersTable[[#This Row],[Order ID]],ReturnsTable[#All],2,FALSE),"No")</f>
        <v>No</v>
      </c>
      <c r="X2095" s="4">
        <f>1/COUNTIF(OrdersTable[Order ID],OrdersTable[[#This Row],[Order ID]])</f>
        <v>1</v>
      </c>
      <c r="Y2095" s="4">
        <f>1/COUNTIF(OrdersTable[Customer ID],OrdersTable[[#This Row],[Customer ID]])</f>
        <v>0.125</v>
      </c>
    </row>
    <row r="2096" spans="1:25" x14ac:dyDescent="0.3">
      <c r="A2096" s="1">
        <v>2095</v>
      </c>
      <c r="B2096" t="s">
        <v>7176</v>
      </c>
      <c r="C2096" s="7">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4" t="str">
        <f>VLOOKUP(OrdersTable[[#This Row],[Region]],PeopleTable[#All],2,FALSE)</f>
        <v>Cassandra Brandow</v>
      </c>
      <c r="W2096" s="4" t="str">
        <f>IFERROR(VLOOKUP(OrdersTable[[#This Row],[Order ID]],ReturnsTable[#All],2,FALSE),"No")</f>
        <v>No</v>
      </c>
      <c r="X2096" s="4">
        <f>1/COUNTIF(OrdersTable[Order ID],OrdersTable[[#This Row],[Order ID]])</f>
        <v>1</v>
      </c>
      <c r="Y2096" s="4">
        <f>1/COUNTIF(OrdersTable[Customer ID],OrdersTable[[#This Row],[Customer ID]])</f>
        <v>0.1111111111111111</v>
      </c>
    </row>
    <row r="2097" spans="1:25" x14ac:dyDescent="0.3">
      <c r="A2097" s="1">
        <v>2096</v>
      </c>
      <c r="B2097" t="s">
        <v>7177</v>
      </c>
      <c r="C2097" s="7">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4" t="str">
        <f>VLOOKUP(OrdersTable[[#This Row],[Region]],PeopleTable[#All],2,FALSE)</f>
        <v>Cassandra Brandow</v>
      </c>
      <c r="W2097" s="4" t="str">
        <f>IFERROR(VLOOKUP(OrdersTable[[#This Row],[Order ID]],ReturnsTable[#All],2,FALSE),"No")</f>
        <v>No</v>
      </c>
      <c r="X2097" s="4">
        <f>1/COUNTIF(OrdersTable[Order ID],OrdersTable[[#This Row],[Order ID]])</f>
        <v>0.33333333333333331</v>
      </c>
      <c r="Y2097" s="4">
        <f>1/COUNTIF(OrdersTable[Customer ID],OrdersTable[[#This Row],[Customer ID]])</f>
        <v>5.2631578947368418E-2</v>
      </c>
    </row>
    <row r="2098" spans="1:25" x14ac:dyDescent="0.3">
      <c r="A2098" s="1">
        <v>2097</v>
      </c>
      <c r="B2098" t="s">
        <v>7177</v>
      </c>
      <c r="C2098" s="7">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4" t="str">
        <f>VLOOKUP(OrdersTable[[#This Row],[Region]],PeopleTable[#All],2,FALSE)</f>
        <v>Cassandra Brandow</v>
      </c>
      <c r="W2098" s="4" t="str">
        <f>IFERROR(VLOOKUP(OrdersTable[[#This Row],[Order ID]],ReturnsTable[#All],2,FALSE),"No")</f>
        <v>No</v>
      </c>
      <c r="X2098" s="4">
        <f>1/COUNTIF(OrdersTable[Order ID],OrdersTable[[#This Row],[Order ID]])</f>
        <v>0.33333333333333331</v>
      </c>
      <c r="Y2098" s="4">
        <f>1/COUNTIF(OrdersTable[Customer ID],OrdersTable[[#This Row],[Customer ID]])</f>
        <v>5.2631578947368418E-2</v>
      </c>
    </row>
    <row r="2099" spans="1:25" x14ac:dyDescent="0.3">
      <c r="A2099" s="1">
        <v>2098</v>
      </c>
      <c r="B2099" t="s">
        <v>7177</v>
      </c>
      <c r="C2099" s="7">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4" t="str">
        <f>VLOOKUP(OrdersTable[[#This Row],[Region]],PeopleTable[#All],2,FALSE)</f>
        <v>Cassandra Brandow</v>
      </c>
      <c r="W2099" s="4" t="str">
        <f>IFERROR(VLOOKUP(OrdersTable[[#This Row],[Order ID]],ReturnsTable[#All],2,FALSE),"No")</f>
        <v>No</v>
      </c>
      <c r="X2099" s="4">
        <f>1/COUNTIF(OrdersTable[Order ID],OrdersTable[[#This Row],[Order ID]])</f>
        <v>0.33333333333333331</v>
      </c>
      <c r="Y2099" s="4">
        <f>1/COUNTIF(OrdersTable[Customer ID],OrdersTable[[#This Row],[Customer ID]])</f>
        <v>5.2631578947368418E-2</v>
      </c>
    </row>
    <row r="2100" spans="1:25" x14ac:dyDescent="0.3">
      <c r="A2100" s="1">
        <v>2099</v>
      </c>
      <c r="B2100" t="s">
        <v>6123</v>
      </c>
      <c r="C2100" s="7">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4" t="str">
        <f>VLOOKUP(OrdersTable[[#This Row],[Region]],PeopleTable[#All],2,FALSE)</f>
        <v>Anna Andreadi</v>
      </c>
      <c r="W2100" s="4" t="str">
        <f>IFERROR(VLOOKUP(OrdersTable[[#This Row],[Order ID]],ReturnsTable[#All],2,FALSE),"No")</f>
        <v>Yes</v>
      </c>
      <c r="X2100" s="4">
        <f>1/COUNTIF(OrdersTable[Order ID],OrdersTable[[#This Row],[Order ID]])</f>
        <v>0.5</v>
      </c>
      <c r="Y2100" s="4">
        <f>1/COUNTIF(OrdersTable[Customer ID],OrdersTable[[#This Row],[Customer ID]])</f>
        <v>4.7619047619047616E-2</v>
      </c>
    </row>
    <row r="2101" spans="1:25" x14ac:dyDescent="0.3">
      <c r="A2101" s="1">
        <v>2100</v>
      </c>
      <c r="B2101" t="s">
        <v>6123</v>
      </c>
      <c r="C2101" s="7">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4" t="str">
        <f>VLOOKUP(OrdersTable[[#This Row],[Region]],PeopleTable[#All],2,FALSE)</f>
        <v>Anna Andreadi</v>
      </c>
      <c r="W2101" s="4" t="str">
        <f>IFERROR(VLOOKUP(OrdersTable[[#This Row],[Order ID]],ReturnsTable[#All],2,FALSE),"No")</f>
        <v>Yes</v>
      </c>
      <c r="X2101" s="4">
        <f>1/COUNTIF(OrdersTable[Order ID],OrdersTable[[#This Row],[Order ID]])</f>
        <v>0.5</v>
      </c>
      <c r="Y2101" s="4">
        <f>1/COUNTIF(OrdersTable[Customer ID],OrdersTable[[#This Row],[Customer ID]])</f>
        <v>4.7619047619047616E-2</v>
      </c>
    </row>
    <row r="2102" spans="1:25" x14ac:dyDescent="0.3">
      <c r="A2102" s="1">
        <v>2101</v>
      </c>
      <c r="B2102" t="s">
        <v>7178</v>
      </c>
      <c r="C2102" s="7">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4" t="str">
        <f>VLOOKUP(OrdersTable[[#This Row],[Region]],PeopleTable[#All],2,FALSE)</f>
        <v>Anna Andreadi</v>
      </c>
      <c r="W2102" s="4" t="str">
        <f>IFERROR(VLOOKUP(OrdersTable[[#This Row],[Order ID]],ReturnsTable[#All],2,FALSE),"No")</f>
        <v>No</v>
      </c>
      <c r="X2102" s="4">
        <f>1/COUNTIF(OrdersTable[Order ID],OrdersTable[[#This Row],[Order ID]])</f>
        <v>0.5</v>
      </c>
      <c r="Y2102" s="4">
        <f>1/COUNTIF(OrdersTable[Customer ID],OrdersTable[[#This Row],[Customer ID]])</f>
        <v>7.6923076923076927E-2</v>
      </c>
    </row>
    <row r="2103" spans="1:25" x14ac:dyDescent="0.3">
      <c r="A2103" s="1">
        <v>2102</v>
      </c>
      <c r="B2103" t="s">
        <v>7178</v>
      </c>
      <c r="C2103" s="7">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4" t="str">
        <f>VLOOKUP(OrdersTable[[#This Row],[Region]],PeopleTable[#All],2,FALSE)</f>
        <v>Anna Andreadi</v>
      </c>
      <c r="W2103" s="4" t="str">
        <f>IFERROR(VLOOKUP(OrdersTable[[#This Row],[Order ID]],ReturnsTable[#All],2,FALSE),"No")</f>
        <v>No</v>
      </c>
      <c r="X2103" s="4">
        <f>1/COUNTIF(OrdersTable[Order ID],OrdersTable[[#This Row],[Order ID]])</f>
        <v>0.5</v>
      </c>
      <c r="Y2103" s="4">
        <f>1/COUNTIF(OrdersTable[Customer ID],OrdersTable[[#This Row],[Customer ID]])</f>
        <v>7.6923076923076927E-2</v>
      </c>
    </row>
    <row r="2104" spans="1:25" x14ac:dyDescent="0.3">
      <c r="A2104" s="1">
        <v>2103</v>
      </c>
      <c r="B2104" t="s">
        <v>7179</v>
      </c>
      <c r="C2104" s="7">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4" t="str">
        <f>VLOOKUP(OrdersTable[[#This Row],[Region]],PeopleTable[#All],2,FALSE)</f>
        <v>Anna Andreadi</v>
      </c>
      <c r="W2104" s="4" t="str">
        <f>IFERROR(VLOOKUP(OrdersTable[[#This Row],[Order ID]],ReturnsTable[#All],2,FALSE),"No")</f>
        <v>No</v>
      </c>
      <c r="X2104" s="4">
        <f>1/COUNTIF(OrdersTable[Order ID],OrdersTable[[#This Row],[Order ID]])</f>
        <v>1</v>
      </c>
      <c r="Y2104" s="4">
        <f>1/COUNTIF(OrdersTable[Customer ID],OrdersTable[[#This Row],[Customer ID]])</f>
        <v>6.25E-2</v>
      </c>
    </row>
    <row r="2105" spans="1:25" x14ac:dyDescent="0.3">
      <c r="A2105" s="1">
        <v>2104</v>
      </c>
      <c r="B2105" t="s">
        <v>7180</v>
      </c>
      <c r="C2105" s="7">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4" t="str">
        <f>VLOOKUP(OrdersTable[[#This Row],[Region]],PeopleTable[#All],2,FALSE)</f>
        <v>Chuck Magee</v>
      </c>
      <c r="W2105" s="4" t="str">
        <f>IFERROR(VLOOKUP(OrdersTable[[#This Row],[Order ID]],ReturnsTable[#All],2,FALSE),"No")</f>
        <v>No</v>
      </c>
      <c r="X2105" s="4">
        <f>1/COUNTIF(OrdersTable[Order ID],OrdersTable[[#This Row],[Order ID]])</f>
        <v>0.5</v>
      </c>
      <c r="Y2105" s="4">
        <f>1/COUNTIF(OrdersTable[Customer ID],OrdersTable[[#This Row],[Customer ID]])</f>
        <v>3.4482758620689655E-2</v>
      </c>
    </row>
    <row r="2106" spans="1:25" x14ac:dyDescent="0.3">
      <c r="A2106" s="1">
        <v>2105</v>
      </c>
      <c r="B2106" t="s">
        <v>7180</v>
      </c>
      <c r="C2106" s="7">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4" t="str">
        <f>VLOOKUP(OrdersTable[[#This Row],[Region]],PeopleTable[#All],2,FALSE)</f>
        <v>Chuck Magee</v>
      </c>
      <c r="W2106" s="4" t="str">
        <f>IFERROR(VLOOKUP(OrdersTable[[#This Row],[Order ID]],ReturnsTable[#All],2,FALSE),"No")</f>
        <v>No</v>
      </c>
      <c r="X2106" s="4">
        <f>1/COUNTIF(OrdersTable[Order ID],OrdersTable[[#This Row],[Order ID]])</f>
        <v>0.5</v>
      </c>
      <c r="Y2106" s="4">
        <f>1/COUNTIF(OrdersTable[Customer ID],OrdersTable[[#This Row],[Customer ID]])</f>
        <v>3.4482758620689655E-2</v>
      </c>
    </row>
    <row r="2107" spans="1:25" x14ac:dyDescent="0.3">
      <c r="A2107" s="1">
        <v>2106</v>
      </c>
      <c r="B2107" t="s">
        <v>7181</v>
      </c>
      <c r="C2107" s="7">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4" t="str">
        <f>VLOOKUP(OrdersTable[[#This Row],[Region]],PeopleTable[#All],2,FALSE)</f>
        <v>Cassandra Brandow</v>
      </c>
      <c r="W2107" s="4" t="str">
        <f>IFERROR(VLOOKUP(OrdersTable[[#This Row],[Order ID]],ReturnsTable[#All],2,FALSE),"No")</f>
        <v>No</v>
      </c>
      <c r="X2107" s="4">
        <f>1/COUNTIF(OrdersTable[Order ID],OrdersTable[[#This Row],[Order ID]])</f>
        <v>1</v>
      </c>
      <c r="Y2107" s="4">
        <f>1/COUNTIF(OrdersTable[Customer ID],OrdersTable[[#This Row],[Customer ID]])</f>
        <v>0.1</v>
      </c>
    </row>
    <row r="2108" spans="1:25" x14ac:dyDescent="0.3">
      <c r="A2108" s="1">
        <v>2107</v>
      </c>
      <c r="B2108" t="s">
        <v>7182</v>
      </c>
      <c r="C2108" s="7">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4" t="str">
        <f>VLOOKUP(OrdersTable[[#This Row],[Region]],PeopleTable[#All],2,FALSE)</f>
        <v>Kelly Williams</v>
      </c>
      <c r="W2108" s="4" t="str">
        <f>IFERROR(VLOOKUP(OrdersTable[[#This Row],[Order ID]],ReturnsTable[#All],2,FALSE),"No")</f>
        <v>No</v>
      </c>
      <c r="X2108" s="4">
        <f>1/COUNTIF(OrdersTable[Order ID],OrdersTable[[#This Row],[Order ID]])</f>
        <v>1</v>
      </c>
      <c r="Y2108" s="4">
        <f>1/COUNTIF(OrdersTable[Customer ID],OrdersTable[[#This Row],[Customer ID]])</f>
        <v>5.8823529411764705E-2</v>
      </c>
    </row>
    <row r="2109" spans="1:25" x14ac:dyDescent="0.3">
      <c r="A2109" s="1">
        <v>2108</v>
      </c>
      <c r="B2109" t="s">
        <v>6029</v>
      </c>
      <c r="C2109" s="7">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4" t="str">
        <f>VLOOKUP(OrdersTable[[#This Row],[Region]],PeopleTable[#All],2,FALSE)</f>
        <v>Anna Andreadi</v>
      </c>
      <c r="W2109" s="4" t="str">
        <f>IFERROR(VLOOKUP(OrdersTable[[#This Row],[Order ID]],ReturnsTable[#All],2,FALSE),"No")</f>
        <v>Yes</v>
      </c>
      <c r="X2109" s="4">
        <f>1/COUNTIF(OrdersTable[Order ID],OrdersTable[[#This Row],[Order ID]])</f>
        <v>0.1111111111111111</v>
      </c>
      <c r="Y2109" s="4">
        <f>1/COUNTIF(OrdersTable[Customer ID],OrdersTable[[#This Row],[Customer ID]])</f>
        <v>9.0909090909090912E-2</v>
      </c>
    </row>
    <row r="2110" spans="1:25" x14ac:dyDescent="0.3">
      <c r="A2110" s="1">
        <v>2109</v>
      </c>
      <c r="B2110" t="s">
        <v>6029</v>
      </c>
      <c r="C2110" s="7">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4" t="str">
        <f>VLOOKUP(OrdersTable[[#This Row],[Region]],PeopleTable[#All],2,FALSE)</f>
        <v>Anna Andreadi</v>
      </c>
      <c r="W2110" s="4" t="str">
        <f>IFERROR(VLOOKUP(OrdersTable[[#This Row],[Order ID]],ReturnsTable[#All],2,FALSE),"No")</f>
        <v>Yes</v>
      </c>
      <c r="X2110" s="4">
        <f>1/COUNTIF(OrdersTable[Order ID],OrdersTable[[#This Row],[Order ID]])</f>
        <v>0.1111111111111111</v>
      </c>
      <c r="Y2110" s="4">
        <f>1/COUNTIF(OrdersTable[Customer ID],OrdersTable[[#This Row],[Customer ID]])</f>
        <v>9.0909090909090912E-2</v>
      </c>
    </row>
    <row r="2111" spans="1:25" x14ac:dyDescent="0.3">
      <c r="A2111" s="1">
        <v>2110</v>
      </c>
      <c r="B2111" t="s">
        <v>6029</v>
      </c>
      <c r="C2111" s="7">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4" t="str">
        <f>VLOOKUP(OrdersTable[[#This Row],[Region]],PeopleTable[#All],2,FALSE)</f>
        <v>Anna Andreadi</v>
      </c>
      <c r="W2111" s="4" t="str">
        <f>IFERROR(VLOOKUP(OrdersTable[[#This Row],[Order ID]],ReturnsTable[#All],2,FALSE),"No")</f>
        <v>Yes</v>
      </c>
      <c r="X2111" s="4">
        <f>1/COUNTIF(OrdersTable[Order ID],OrdersTable[[#This Row],[Order ID]])</f>
        <v>0.1111111111111111</v>
      </c>
      <c r="Y2111" s="4">
        <f>1/COUNTIF(OrdersTable[Customer ID],OrdersTable[[#This Row],[Customer ID]])</f>
        <v>9.0909090909090912E-2</v>
      </c>
    </row>
    <row r="2112" spans="1:25" x14ac:dyDescent="0.3">
      <c r="A2112" s="1">
        <v>2111</v>
      </c>
      <c r="B2112" t="s">
        <v>6029</v>
      </c>
      <c r="C2112" s="7">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4" t="str">
        <f>VLOOKUP(OrdersTable[[#This Row],[Region]],PeopleTable[#All],2,FALSE)</f>
        <v>Anna Andreadi</v>
      </c>
      <c r="W2112" s="4" t="str">
        <f>IFERROR(VLOOKUP(OrdersTable[[#This Row],[Order ID]],ReturnsTable[#All],2,FALSE),"No")</f>
        <v>Yes</v>
      </c>
      <c r="X2112" s="4">
        <f>1/COUNTIF(OrdersTable[Order ID],OrdersTable[[#This Row],[Order ID]])</f>
        <v>0.1111111111111111</v>
      </c>
      <c r="Y2112" s="4">
        <f>1/COUNTIF(OrdersTable[Customer ID],OrdersTable[[#This Row],[Customer ID]])</f>
        <v>9.0909090909090912E-2</v>
      </c>
    </row>
    <row r="2113" spans="1:25" x14ac:dyDescent="0.3">
      <c r="A2113" s="1">
        <v>2112</v>
      </c>
      <c r="B2113" t="s">
        <v>6029</v>
      </c>
      <c r="C2113" s="7">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4" t="str">
        <f>VLOOKUP(OrdersTable[[#This Row],[Region]],PeopleTable[#All],2,FALSE)</f>
        <v>Anna Andreadi</v>
      </c>
      <c r="W2113" s="4" t="str">
        <f>IFERROR(VLOOKUP(OrdersTable[[#This Row],[Order ID]],ReturnsTable[#All],2,FALSE),"No")</f>
        <v>Yes</v>
      </c>
      <c r="X2113" s="4">
        <f>1/COUNTIF(OrdersTable[Order ID],OrdersTable[[#This Row],[Order ID]])</f>
        <v>0.1111111111111111</v>
      </c>
      <c r="Y2113" s="4">
        <f>1/COUNTIF(OrdersTable[Customer ID],OrdersTable[[#This Row],[Customer ID]])</f>
        <v>9.0909090909090912E-2</v>
      </c>
    </row>
    <row r="2114" spans="1:25" x14ac:dyDescent="0.3">
      <c r="A2114" s="1">
        <v>2113</v>
      </c>
      <c r="B2114" t="s">
        <v>6029</v>
      </c>
      <c r="C2114" s="7">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4" t="str">
        <f>VLOOKUP(OrdersTable[[#This Row],[Region]],PeopleTable[#All],2,FALSE)</f>
        <v>Anna Andreadi</v>
      </c>
      <c r="W2114" s="4" t="str">
        <f>IFERROR(VLOOKUP(OrdersTable[[#This Row],[Order ID]],ReturnsTable[#All],2,FALSE),"No")</f>
        <v>Yes</v>
      </c>
      <c r="X2114" s="4">
        <f>1/COUNTIF(OrdersTable[Order ID],OrdersTable[[#This Row],[Order ID]])</f>
        <v>0.1111111111111111</v>
      </c>
      <c r="Y2114" s="4">
        <f>1/COUNTIF(OrdersTable[Customer ID],OrdersTable[[#This Row],[Customer ID]])</f>
        <v>9.0909090909090912E-2</v>
      </c>
    </row>
    <row r="2115" spans="1:25" x14ac:dyDescent="0.3">
      <c r="A2115" s="1">
        <v>2114</v>
      </c>
      <c r="B2115" t="s">
        <v>6029</v>
      </c>
      <c r="C2115" s="7">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4" t="str">
        <f>VLOOKUP(OrdersTable[[#This Row],[Region]],PeopleTable[#All],2,FALSE)</f>
        <v>Anna Andreadi</v>
      </c>
      <c r="W2115" s="4" t="str">
        <f>IFERROR(VLOOKUP(OrdersTable[[#This Row],[Order ID]],ReturnsTable[#All],2,FALSE),"No")</f>
        <v>Yes</v>
      </c>
      <c r="X2115" s="4">
        <f>1/COUNTIF(OrdersTable[Order ID],OrdersTable[[#This Row],[Order ID]])</f>
        <v>0.1111111111111111</v>
      </c>
      <c r="Y2115" s="4">
        <f>1/COUNTIF(OrdersTable[Customer ID],OrdersTable[[#This Row],[Customer ID]])</f>
        <v>9.0909090909090912E-2</v>
      </c>
    </row>
    <row r="2116" spans="1:25" x14ac:dyDescent="0.3">
      <c r="A2116" s="1">
        <v>2115</v>
      </c>
      <c r="B2116" t="s">
        <v>6029</v>
      </c>
      <c r="C2116" s="7">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4" t="str">
        <f>VLOOKUP(OrdersTable[[#This Row],[Region]],PeopleTable[#All],2,FALSE)</f>
        <v>Anna Andreadi</v>
      </c>
      <c r="W2116" s="4" t="str">
        <f>IFERROR(VLOOKUP(OrdersTable[[#This Row],[Order ID]],ReturnsTable[#All],2,FALSE),"No")</f>
        <v>Yes</v>
      </c>
      <c r="X2116" s="4">
        <f>1/COUNTIF(OrdersTable[Order ID],OrdersTable[[#This Row],[Order ID]])</f>
        <v>0.1111111111111111</v>
      </c>
      <c r="Y2116" s="4">
        <f>1/COUNTIF(OrdersTable[Customer ID],OrdersTable[[#This Row],[Customer ID]])</f>
        <v>9.0909090909090912E-2</v>
      </c>
    </row>
    <row r="2117" spans="1:25" x14ac:dyDescent="0.3">
      <c r="A2117" s="1">
        <v>2116</v>
      </c>
      <c r="B2117" t="s">
        <v>6029</v>
      </c>
      <c r="C2117" s="7">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4" t="str">
        <f>VLOOKUP(OrdersTable[[#This Row],[Region]],PeopleTable[#All],2,FALSE)</f>
        <v>Anna Andreadi</v>
      </c>
      <c r="W2117" s="4" t="str">
        <f>IFERROR(VLOOKUP(OrdersTable[[#This Row],[Order ID]],ReturnsTable[#All],2,FALSE),"No")</f>
        <v>Yes</v>
      </c>
      <c r="X2117" s="4">
        <f>1/COUNTIF(OrdersTable[Order ID],OrdersTable[[#This Row],[Order ID]])</f>
        <v>0.1111111111111111</v>
      </c>
      <c r="Y2117" s="4">
        <f>1/COUNTIF(OrdersTable[Customer ID],OrdersTable[[#This Row],[Customer ID]])</f>
        <v>9.0909090909090912E-2</v>
      </c>
    </row>
    <row r="2118" spans="1:25" x14ac:dyDescent="0.3">
      <c r="A2118" s="1">
        <v>2117</v>
      </c>
      <c r="B2118" t="s">
        <v>7183</v>
      </c>
      <c r="C2118" s="7">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4" t="str">
        <f>VLOOKUP(OrdersTable[[#This Row],[Region]],PeopleTable[#All],2,FALSE)</f>
        <v>Chuck Magee</v>
      </c>
      <c r="W2118" s="4" t="str">
        <f>IFERROR(VLOOKUP(OrdersTable[[#This Row],[Order ID]],ReturnsTable[#All],2,FALSE),"No")</f>
        <v>No</v>
      </c>
      <c r="X2118" s="4">
        <f>1/COUNTIF(OrdersTable[Order ID],OrdersTable[[#This Row],[Order ID]])</f>
        <v>1</v>
      </c>
      <c r="Y2118" s="4">
        <f>1/COUNTIF(OrdersTable[Customer ID],OrdersTable[[#This Row],[Customer ID]])</f>
        <v>0.125</v>
      </c>
    </row>
    <row r="2119" spans="1:25" x14ac:dyDescent="0.3">
      <c r="A2119" s="1">
        <v>2118</v>
      </c>
      <c r="B2119" t="s">
        <v>7184</v>
      </c>
      <c r="C2119" s="7">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4" t="str">
        <f>VLOOKUP(OrdersTable[[#This Row],[Region]],PeopleTable[#All],2,FALSE)</f>
        <v>Anna Andreadi</v>
      </c>
      <c r="W2119" s="4" t="str">
        <f>IFERROR(VLOOKUP(OrdersTable[[#This Row],[Order ID]],ReturnsTable[#All],2,FALSE),"No")</f>
        <v>No</v>
      </c>
      <c r="X2119" s="4">
        <f>1/COUNTIF(OrdersTable[Order ID],OrdersTable[[#This Row],[Order ID]])</f>
        <v>1</v>
      </c>
      <c r="Y2119" s="4">
        <f>1/COUNTIF(OrdersTable[Customer ID],OrdersTable[[#This Row],[Customer ID]])</f>
        <v>0.1</v>
      </c>
    </row>
    <row r="2120" spans="1:25" x14ac:dyDescent="0.3">
      <c r="A2120" s="1">
        <v>2119</v>
      </c>
      <c r="B2120" t="s">
        <v>7185</v>
      </c>
      <c r="C2120" s="7">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4" t="str">
        <f>VLOOKUP(OrdersTable[[#This Row],[Region]],PeopleTable[#All],2,FALSE)</f>
        <v>Anna Andreadi</v>
      </c>
      <c r="W2120" s="4" t="str">
        <f>IFERROR(VLOOKUP(OrdersTable[[#This Row],[Order ID]],ReturnsTable[#All],2,FALSE),"No")</f>
        <v>No</v>
      </c>
      <c r="X2120" s="4">
        <f>1/COUNTIF(OrdersTable[Order ID],OrdersTable[[#This Row],[Order ID]])</f>
        <v>0.5</v>
      </c>
      <c r="Y2120" s="4">
        <f>1/COUNTIF(OrdersTable[Customer ID],OrdersTable[[#This Row],[Customer ID]])</f>
        <v>6.25E-2</v>
      </c>
    </row>
    <row r="2121" spans="1:25" x14ac:dyDescent="0.3">
      <c r="A2121" s="1">
        <v>2120</v>
      </c>
      <c r="B2121" t="s">
        <v>7185</v>
      </c>
      <c r="C2121" s="7">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4" t="str">
        <f>VLOOKUP(OrdersTable[[#This Row],[Region]],PeopleTable[#All],2,FALSE)</f>
        <v>Anna Andreadi</v>
      </c>
      <c r="W2121" s="4" t="str">
        <f>IFERROR(VLOOKUP(OrdersTable[[#This Row],[Order ID]],ReturnsTable[#All],2,FALSE),"No")</f>
        <v>No</v>
      </c>
      <c r="X2121" s="4">
        <f>1/COUNTIF(OrdersTable[Order ID],OrdersTable[[#This Row],[Order ID]])</f>
        <v>0.5</v>
      </c>
      <c r="Y2121" s="4">
        <f>1/COUNTIF(OrdersTable[Customer ID],OrdersTable[[#This Row],[Customer ID]])</f>
        <v>6.25E-2</v>
      </c>
    </row>
    <row r="2122" spans="1:25" x14ac:dyDescent="0.3">
      <c r="A2122" s="1">
        <v>2121</v>
      </c>
      <c r="B2122" t="s">
        <v>7186</v>
      </c>
      <c r="C2122" s="7">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4" t="str">
        <f>VLOOKUP(OrdersTable[[#This Row],[Region]],PeopleTable[#All],2,FALSE)</f>
        <v>Cassandra Brandow</v>
      </c>
      <c r="W2122" s="4" t="str">
        <f>IFERROR(VLOOKUP(OrdersTable[[#This Row],[Order ID]],ReturnsTable[#All],2,FALSE),"No")</f>
        <v>No</v>
      </c>
      <c r="X2122" s="4">
        <f>1/COUNTIF(OrdersTable[Order ID],OrdersTable[[#This Row],[Order ID]])</f>
        <v>1</v>
      </c>
      <c r="Y2122" s="4">
        <f>1/COUNTIF(OrdersTable[Customer ID],OrdersTable[[#This Row],[Customer ID]])</f>
        <v>0.5</v>
      </c>
    </row>
    <row r="2123" spans="1:25" x14ac:dyDescent="0.3">
      <c r="A2123" s="1">
        <v>2122</v>
      </c>
      <c r="B2123" t="s">
        <v>7187</v>
      </c>
      <c r="C2123" s="7">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4" t="str">
        <f>VLOOKUP(OrdersTable[[#This Row],[Region]],PeopleTable[#All],2,FALSE)</f>
        <v>Anna Andreadi</v>
      </c>
      <c r="W2123" s="4" t="str">
        <f>IFERROR(VLOOKUP(OrdersTable[[#This Row],[Order ID]],ReturnsTable[#All],2,FALSE),"No")</f>
        <v>No</v>
      </c>
      <c r="X2123" s="4">
        <f>1/COUNTIF(OrdersTable[Order ID],OrdersTable[[#This Row],[Order ID]])</f>
        <v>1</v>
      </c>
      <c r="Y2123" s="4">
        <f>1/COUNTIF(OrdersTable[Customer ID],OrdersTable[[#This Row],[Customer ID]])</f>
        <v>6.25E-2</v>
      </c>
    </row>
    <row r="2124" spans="1:25" x14ac:dyDescent="0.3">
      <c r="A2124" s="1">
        <v>2123</v>
      </c>
      <c r="B2124" t="s">
        <v>7188</v>
      </c>
      <c r="C2124" s="7">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4" t="str">
        <f>VLOOKUP(OrdersTable[[#This Row],[Region]],PeopleTable[#All],2,FALSE)</f>
        <v>Kelly Williams</v>
      </c>
      <c r="W2124" s="4" t="str">
        <f>IFERROR(VLOOKUP(OrdersTable[[#This Row],[Order ID]],ReturnsTable[#All],2,FALSE),"No")</f>
        <v>No</v>
      </c>
      <c r="X2124" s="4">
        <f>1/COUNTIF(OrdersTable[Order ID],OrdersTable[[#This Row],[Order ID]])</f>
        <v>0.5</v>
      </c>
      <c r="Y2124" s="4">
        <f>1/COUNTIF(OrdersTable[Customer ID],OrdersTable[[#This Row],[Customer ID]])</f>
        <v>9.0909090909090912E-2</v>
      </c>
    </row>
    <row r="2125" spans="1:25" x14ac:dyDescent="0.3">
      <c r="A2125" s="1">
        <v>2124</v>
      </c>
      <c r="B2125" t="s">
        <v>7188</v>
      </c>
      <c r="C2125" s="7">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4" t="str">
        <f>VLOOKUP(OrdersTable[[#This Row],[Region]],PeopleTable[#All],2,FALSE)</f>
        <v>Kelly Williams</v>
      </c>
      <c r="W2125" s="4" t="str">
        <f>IFERROR(VLOOKUP(OrdersTable[[#This Row],[Order ID]],ReturnsTable[#All],2,FALSE),"No")</f>
        <v>No</v>
      </c>
      <c r="X2125" s="4">
        <f>1/COUNTIF(OrdersTable[Order ID],OrdersTable[[#This Row],[Order ID]])</f>
        <v>0.5</v>
      </c>
      <c r="Y2125" s="4">
        <f>1/COUNTIF(OrdersTable[Customer ID],OrdersTable[[#This Row],[Customer ID]])</f>
        <v>9.0909090909090912E-2</v>
      </c>
    </row>
    <row r="2126" spans="1:25" x14ac:dyDescent="0.3">
      <c r="A2126" s="1">
        <v>2125</v>
      </c>
      <c r="B2126" t="s">
        <v>7189</v>
      </c>
      <c r="C2126" s="7">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4" t="str">
        <f>VLOOKUP(OrdersTable[[#This Row],[Region]],PeopleTable[#All],2,FALSE)</f>
        <v>Chuck Magee</v>
      </c>
      <c r="W2126" s="4" t="str">
        <f>IFERROR(VLOOKUP(OrdersTable[[#This Row],[Order ID]],ReturnsTable[#All],2,FALSE),"No")</f>
        <v>No</v>
      </c>
      <c r="X2126" s="4">
        <f>1/COUNTIF(OrdersTable[Order ID],OrdersTable[[#This Row],[Order ID]])</f>
        <v>0.5</v>
      </c>
      <c r="Y2126" s="4">
        <f>1/COUNTIF(OrdersTable[Customer ID],OrdersTable[[#This Row],[Customer ID]])</f>
        <v>9.0909090909090912E-2</v>
      </c>
    </row>
    <row r="2127" spans="1:25" x14ac:dyDescent="0.3">
      <c r="A2127" s="1">
        <v>2126</v>
      </c>
      <c r="B2127" t="s">
        <v>7189</v>
      </c>
      <c r="C2127" s="7">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4" t="str">
        <f>VLOOKUP(OrdersTable[[#This Row],[Region]],PeopleTable[#All],2,FALSE)</f>
        <v>Chuck Magee</v>
      </c>
      <c r="W2127" s="4" t="str">
        <f>IFERROR(VLOOKUP(OrdersTable[[#This Row],[Order ID]],ReturnsTable[#All],2,FALSE),"No")</f>
        <v>No</v>
      </c>
      <c r="X2127" s="4">
        <f>1/COUNTIF(OrdersTable[Order ID],OrdersTable[[#This Row],[Order ID]])</f>
        <v>0.5</v>
      </c>
      <c r="Y2127" s="4">
        <f>1/COUNTIF(OrdersTable[Customer ID],OrdersTable[[#This Row],[Customer ID]])</f>
        <v>9.0909090909090912E-2</v>
      </c>
    </row>
    <row r="2128" spans="1:25" x14ac:dyDescent="0.3">
      <c r="A2128" s="1">
        <v>2127</v>
      </c>
      <c r="B2128" t="s">
        <v>7190</v>
      </c>
      <c r="C2128" s="7">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4" t="str">
        <f>VLOOKUP(OrdersTable[[#This Row],[Region]],PeopleTable[#All],2,FALSE)</f>
        <v>Chuck Magee</v>
      </c>
      <c r="W2128" s="4" t="str">
        <f>IFERROR(VLOOKUP(OrdersTable[[#This Row],[Order ID]],ReturnsTable[#All],2,FALSE),"No")</f>
        <v>No</v>
      </c>
      <c r="X2128" s="4">
        <f>1/COUNTIF(OrdersTable[Order ID],OrdersTable[[#This Row],[Order ID]])</f>
        <v>1</v>
      </c>
      <c r="Y2128" s="4">
        <f>1/COUNTIF(OrdersTable[Customer ID],OrdersTable[[#This Row],[Customer ID]])</f>
        <v>9.0909090909090912E-2</v>
      </c>
    </row>
    <row r="2129" spans="1:25" x14ac:dyDescent="0.3">
      <c r="A2129" s="1">
        <v>2128</v>
      </c>
      <c r="B2129" t="s">
        <v>7191</v>
      </c>
      <c r="C2129" s="7">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4" t="str">
        <f>VLOOKUP(OrdersTable[[#This Row],[Region]],PeopleTable[#All],2,FALSE)</f>
        <v>Chuck Magee</v>
      </c>
      <c r="W2129" s="4" t="str">
        <f>IFERROR(VLOOKUP(OrdersTable[[#This Row],[Order ID]],ReturnsTable[#All],2,FALSE),"No")</f>
        <v>No</v>
      </c>
      <c r="X2129" s="4">
        <f>1/COUNTIF(OrdersTable[Order ID],OrdersTable[[#This Row],[Order ID]])</f>
        <v>0.5</v>
      </c>
      <c r="Y2129" s="4">
        <f>1/COUNTIF(OrdersTable[Customer ID],OrdersTable[[#This Row],[Customer ID]])</f>
        <v>5.8823529411764705E-2</v>
      </c>
    </row>
    <row r="2130" spans="1:25" x14ac:dyDescent="0.3">
      <c r="A2130" s="1">
        <v>2129</v>
      </c>
      <c r="B2130" t="s">
        <v>7191</v>
      </c>
      <c r="C2130" s="7">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4" t="str">
        <f>VLOOKUP(OrdersTable[[#This Row],[Region]],PeopleTable[#All],2,FALSE)</f>
        <v>Chuck Magee</v>
      </c>
      <c r="W2130" s="4" t="str">
        <f>IFERROR(VLOOKUP(OrdersTable[[#This Row],[Order ID]],ReturnsTable[#All],2,FALSE),"No")</f>
        <v>No</v>
      </c>
      <c r="X2130" s="4">
        <f>1/COUNTIF(OrdersTable[Order ID],OrdersTable[[#This Row],[Order ID]])</f>
        <v>0.5</v>
      </c>
      <c r="Y2130" s="4">
        <f>1/COUNTIF(OrdersTable[Customer ID],OrdersTable[[#This Row],[Customer ID]])</f>
        <v>5.8823529411764705E-2</v>
      </c>
    </row>
    <row r="2131" spans="1:25" x14ac:dyDescent="0.3">
      <c r="A2131" s="1">
        <v>2130</v>
      </c>
      <c r="B2131" t="s">
        <v>7192</v>
      </c>
      <c r="C2131" s="7">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4" t="str">
        <f>VLOOKUP(OrdersTable[[#This Row],[Region]],PeopleTable[#All],2,FALSE)</f>
        <v>Chuck Magee</v>
      </c>
      <c r="W2131" s="4" t="str">
        <f>IFERROR(VLOOKUP(OrdersTable[[#This Row],[Order ID]],ReturnsTable[#All],2,FALSE),"No")</f>
        <v>No</v>
      </c>
      <c r="X2131" s="4">
        <f>1/COUNTIF(OrdersTable[Order ID],OrdersTable[[#This Row],[Order ID]])</f>
        <v>0.33333333333333331</v>
      </c>
      <c r="Y2131" s="4">
        <f>1/COUNTIF(OrdersTable[Customer ID],OrdersTable[[#This Row],[Customer ID]])</f>
        <v>6.25E-2</v>
      </c>
    </row>
    <row r="2132" spans="1:25" x14ac:dyDescent="0.3">
      <c r="A2132" s="1">
        <v>2131</v>
      </c>
      <c r="B2132" t="s">
        <v>7192</v>
      </c>
      <c r="C2132" s="7">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4" t="str">
        <f>VLOOKUP(OrdersTable[[#This Row],[Region]],PeopleTable[#All],2,FALSE)</f>
        <v>Chuck Magee</v>
      </c>
      <c r="W2132" s="4" t="str">
        <f>IFERROR(VLOOKUP(OrdersTable[[#This Row],[Order ID]],ReturnsTable[#All],2,FALSE),"No")</f>
        <v>No</v>
      </c>
      <c r="X2132" s="4">
        <f>1/COUNTIF(OrdersTable[Order ID],OrdersTable[[#This Row],[Order ID]])</f>
        <v>0.33333333333333331</v>
      </c>
      <c r="Y2132" s="4">
        <f>1/COUNTIF(OrdersTable[Customer ID],OrdersTable[[#This Row],[Customer ID]])</f>
        <v>6.25E-2</v>
      </c>
    </row>
    <row r="2133" spans="1:25" x14ac:dyDescent="0.3">
      <c r="A2133" s="1">
        <v>2132</v>
      </c>
      <c r="B2133" t="s">
        <v>7192</v>
      </c>
      <c r="C2133" s="7">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4" t="str">
        <f>VLOOKUP(OrdersTable[[#This Row],[Region]],PeopleTable[#All],2,FALSE)</f>
        <v>Chuck Magee</v>
      </c>
      <c r="W2133" s="4" t="str">
        <f>IFERROR(VLOOKUP(OrdersTable[[#This Row],[Order ID]],ReturnsTable[#All],2,FALSE),"No")</f>
        <v>No</v>
      </c>
      <c r="X2133" s="4">
        <f>1/COUNTIF(OrdersTable[Order ID],OrdersTable[[#This Row],[Order ID]])</f>
        <v>0.33333333333333331</v>
      </c>
      <c r="Y2133" s="4">
        <f>1/COUNTIF(OrdersTable[Customer ID],OrdersTable[[#This Row],[Customer ID]])</f>
        <v>6.25E-2</v>
      </c>
    </row>
    <row r="2134" spans="1:25" x14ac:dyDescent="0.3">
      <c r="A2134" s="1">
        <v>2133</v>
      </c>
      <c r="B2134" t="s">
        <v>7193</v>
      </c>
      <c r="C2134" s="7">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4" t="str">
        <f>VLOOKUP(OrdersTable[[#This Row],[Region]],PeopleTable[#All],2,FALSE)</f>
        <v>Chuck Magee</v>
      </c>
      <c r="W2134" s="4" t="str">
        <f>IFERROR(VLOOKUP(OrdersTable[[#This Row],[Order ID]],ReturnsTable[#All],2,FALSE),"No")</f>
        <v>No</v>
      </c>
      <c r="X2134" s="4">
        <f>1/COUNTIF(OrdersTable[Order ID],OrdersTable[[#This Row],[Order ID]])</f>
        <v>1</v>
      </c>
      <c r="Y2134" s="4">
        <f>1/COUNTIF(OrdersTable[Customer ID],OrdersTable[[#This Row],[Customer ID]])</f>
        <v>7.1428571428571425E-2</v>
      </c>
    </row>
    <row r="2135" spans="1:25" x14ac:dyDescent="0.3">
      <c r="A2135" s="1">
        <v>2134</v>
      </c>
      <c r="B2135" t="s">
        <v>7194</v>
      </c>
      <c r="C2135" s="7">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4" t="str">
        <f>VLOOKUP(OrdersTable[[#This Row],[Region]],PeopleTable[#All],2,FALSE)</f>
        <v>Chuck Magee</v>
      </c>
      <c r="W2135" s="4" t="str">
        <f>IFERROR(VLOOKUP(OrdersTable[[#This Row],[Order ID]],ReturnsTable[#All],2,FALSE),"No")</f>
        <v>No</v>
      </c>
      <c r="X2135" s="4">
        <f>1/COUNTIF(OrdersTable[Order ID],OrdersTable[[#This Row],[Order ID]])</f>
        <v>0.33333333333333331</v>
      </c>
      <c r="Y2135" s="4">
        <f>1/COUNTIF(OrdersTable[Customer ID],OrdersTable[[#This Row],[Customer ID]])</f>
        <v>2.7027027027027029E-2</v>
      </c>
    </row>
    <row r="2136" spans="1:25" x14ac:dyDescent="0.3">
      <c r="A2136" s="1">
        <v>2135</v>
      </c>
      <c r="B2136" t="s">
        <v>7194</v>
      </c>
      <c r="C2136" s="7">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4" t="str">
        <f>VLOOKUP(OrdersTable[[#This Row],[Region]],PeopleTable[#All],2,FALSE)</f>
        <v>Chuck Magee</v>
      </c>
      <c r="W2136" s="4" t="str">
        <f>IFERROR(VLOOKUP(OrdersTable[[#This Row],[Order ID]],ReturnsTable[#All],2,FALSE),"No")</f>
        <v>No</v>
      </c>
      <c r="X2136" s="4">
        <f>1/COUNTIF(OrdersTable[Order ID],OrdersTable[[#This Row],[Order ID]])</f>
        <v>0.33333333333333331</v>
      </c>
      <c r="Y2136" s="4">
        <f>1/COUNTIF(OrdersTable[Customer ID],OrdersTable[[#This Row],[Customer ID]])</f>
        <v>2.7027027027027029E-2</v>
      </c>
    </row>
    <row r="2137" spans="1:25" x14ac:dyDescent="0.3">
      <c r="A2137" s="1">
        <v>2136</v>
      </c>
      <c r="B2137" t="s">
        <v>7194</v>
      </c>
      <c r="C2137" s="7">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4" t="str">
        <f>VLOOKUP(OrdersTable[[#This Row],[Region]],PeopleTable[#All],2,FALSE)</f>
        <v>Chuck Magee</v>
      </c>
      <c r="W2137" s="4" t="str">
        <f>IFERROR(VLOOKUP(OrdersTable[[#This Row],[Order ID]],ReturnsTable[#All],2,FALSE),"No")</f>
        <v>No</v>
      </c>
      <c r="X2137" s="4">
        <f>1/COUNTIF(OrdersTable[Order ID],OrdersTable[[#This Row],[Order ID]])</f>
        <v>0.33333333333333331</v>
      </c>
      <c r="Y2137" s="4">
        <f>1/COUNTIF(OrdersTable[Customer ID],OrdersTable[[#This Row],[Customer ID]])</f>
        <v>2.7027027027027029E-2</v>
      </c>
    </row>
    <row r="2138" spans="1:25" x14ac:dyDescent="0.3">
      <c r="A2138" s="1">
        <v>2137</v>
      </c>
      <c r="B2138" t="s">
        <v>7195</v>
      </c>
      <c r="C2138" s="7">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4" t="str">
        <f>VLOOKUP(OrdersTable[[#This Row],[Region]],PeopleTable[#All],2,FALSE)</f>
        <v>Kelly Williams</v>
      </c>
      <c r="W2138" s="4" t="str">
        <f>IFERROR(VLOOKUP(OrdersTable[[#This Row],[Order ID]],ReturnsTable[#All],2,FALSE),"No")</f>
        <v>No</v>
      </c>
      <c r="X2138" s="4">
        <f>1/COUNTIF(OrdersTable[Order ID],OrdersTable[[#This Row],[Order ID]])</f>
        <v>0.5</v>
      </c>
      <c r="Y2138" s="4">
        <f>1/COUNTIF(OrdersTable[Customer ID],OrdersTable[[#This Row],[Customer ID]])</f>
        <v>6.6666666666666666E-2</v>
      </c>
    </row>
    <row r="2139" spans="1:25" x14ac:dyDescent="0.3">
      <c r="A2139" s="1">
        <v>2138</v>
      </c>
      <c r="B2139" t="s">
        <v>7195</v>
      </c>
      <c r="C2139" s="7">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4" t="str">
        <f>VLOOKUP(OrdersTable[[#This Row],[Region]],PeopleTable[#All],2,FALSE)</f>
        <v>Kelly Williams</v>
      </c>
      <c r="W2139" s="4" t="str">
        <f>IFERROR(VLOOKUP(OrdersTable[[#This Row],[Order ID]],ReturnsTable[#All],2,FALSE),"No")</f>
        <v>No</v>
      </c>
      <c r="X2139" s="4">
        <f>1/COUNTIF(OrdersTable[Order ID],OrdersTable[[#This Row],[Order ID]])</f>
        <v>0.5</v>
      </c>
      <c r="Y2139" s="4">
        <f>1/COUNTIF(OrdersTable[Customer ID],OrdersTable[[#This Row],[Customer ID]])</f>
        <v>6.6666666666666666E-2</v>
      </c>
    </row>
    <row r="2140" spans="1:25" x14ac:dyDescent="0.3">
      <c r="A2140" s="1">
        <v>2139</v>
      </c>
      <c r="B2140" t="s">
        <v>7196</v>
      </c>
      <c r="C2140" s="7">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4" t="str">
        <f>VLOOKUP(OrdersTable[[#This Row],[Region]],PeopleTable[#All],2,FALSE)</f>
        <v>Chuck Magee</v>
      </c>
      <c r="W2140" s="4" t="str">
        <f>IFERROR(VLOOKUP(OrdersTable[[#This Row],[Order ID]],ReturnsTable[#All],2,FALSE),"No")</f>
        <v>No</v>
      </c>
      <c r="X2140" s="4">
        <f>1/COUNTIF(OrdersTable[Order ID],OrdersTable[[#This Row],[Order ID]])</f>
        <v>1</v>
      </c>
      <c r="Y2140" s="4">
        <f>1/COUNTIF(OrdersTable[Customer ID],OrdersTable[[#This Row],[Customer ID]])</f>
        <v>8.3333333333333329E-2</v>
      </c>
    </row>
    <row r="2141" spans="1:25" x14ac:dyDescent="0.3">
      <c r="A2141" s="1">
        <v>2140</v>
      </c>
      <c r="B2141" t="s">
        <v>7197</v>
      </c>
      <c r="C2141" s="7">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4" t="str">
        <f>VLOOKUP(OrdersTable[[#This Row],[Region]],PeopleTable[#All],2,FALSE)</f>
        <v>Chuck Magee</v>
      </c>
      <c r="W2141" s="4" t="str">
        <f>IFERROR(VLOOKUP(OrdersTable[[#This Row],[Order ID]],ReturnsTable[#All],2,FALSE),"No")</f>
        <v>No</v>
      </c>
      <c r="X2141" s="4">
        <f>1/COUNTIF(OrdersTable[Order ID],OrdersTable[[#This Row],[Order ID]])</f>
        <v>0.33333333333333331</v>
      </c>
      <c r="Y2141" s="4">
        <f>1/COUNTIF(OrdersTable[Customer ID],OrdersTable[[#This Row],[Customer ID]])</f>
        <v>0.16666666666666666</v>
      </c>
    </row>
    <row r="2142" spans="1:25" x14ac:dyDescent="0.3">
      <c r="A2142" s="1">
        <v>2141</v>
      </c>
      <c r="B2142" t="s">
        <v>7197</v>
      </c>
      <c r="C2142" s="7">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4" t="str">
        <f>VLOOKUP(OrdersTable[[#This Row],[Region]],PeopleTable[#All],2,FALSE)</f>
        <v>Chuck Magee</v>
      </c>
      <c r="W2142" s="4" t="str">
        <f>IFERROR(VLOOKUP(OrdersTable[[#This Row],[Order ID]],ReturnsTable[#All],2,FALSE),"No")</f>
        <v>No</v>
      </c>
      <c r="X2142" s="4">
        <f>1/COUNTIF(OrdersTable[Order ID],OrdersTable[[#This Row],[Order ID]])</f>
        <v>0.33333333333333331</v>
      </c>
      <c r="Y2142" s="4">
        <f>1/COUNTIF(OrdersTable[Customer ID],OrdersTable[[#This Row],[Customer ID]])</f>
        <v>0.16666666666666666</v>
      </c>
    </row>
    <row r="2143" spans="1:25" x14ac:dyDescent="0.3">
      <c r="A2143" s="1">
        <v>2142</v>
      </c>
      <c r="B2143" t="s">
        <v>7197</v>
      </c>
      <c r="C2143" s="7">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4" t="str">
        <f>VLOOKUP(OrdersTable[[#This Row],[Region]],PeopleTable[#All],2,FALSE)</f>
        <v>Chuck Magee</v>
      </c>
      <c r="W2143" s="4" t="str">
        <f>IFERROR(VLOOKUP(OrdersTable[[#This Row],[Order ID]],ReturnsTable[#All],2,FALSE),"No")</f>
        <v>No</v>
      </c>
      <c r="X2143" s="4">
        <f>1/COUNTIF(OrdersTable[Order ID],OrdersTable[[#This Row],[Order ID]])</f>
        <v>0.33333333333333331</v>
      </c>
      <c r="Y2143" s="4">
        <f>1/COUNTIF(OrdersTable[Customer ID],OrdersTable[[#This Row],[Customer ID]])</f>
        <v>0.16666666666666666</v>
      </c>
    </row>
    <row r="2144" spans="1:25" x14ac:dyDescent="0.3">
      <c r="A2144" s="1">
        <v>2143</v>
      </c>
      <c r="B2144" t="s">
        <v>7198</v>
      </c>
      <c r="C2144" s="7">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4" t="str">
        <f>VLOOKUP(OrdersTable[[#This Row],[Region]],PeopleTable[#All],2,FALSE)</f>
        <v>Chuck Magee</v>
      </c>
      <c r="W2144" s="4" t="str">
        <f>IFERROR(VLOOKUP(OrdersTable[[#This Row],[Order ID]],ReturnsTable[#All],2,FALSE),"No")</f>
        <v>No</v>
      </c>
      <c r="X2144" s="4">
        <f>1/COUNTIF(OrdersTable[Order ID],OrdersTable[[#This Row],[Order ID]])</f>
        <v>0.33333333333333331</v>
      </c>
      <c r="Y2144" s="4">
        <f>1/COUNTIF(OrdersTable[Customer ID],OrdersTable[[#This Row],[Customer ID]])</f>
        <v>5.2631578947368418E-2</v>
      </c>
    </row>
    <row r="2145" spans="1:25" x14ac:dyDescent="0.3">
      <c r="A2145" s="1">
        <v>2144</v>
      </c>
      <c r="B2145" t="s">
        <v>7198</v>
      </c>
      <c r="C2145" s="7">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4" t="str">
        <f>VLOOKUP(OrdersTable[[#This Row],[Region]],PeopleTable[#All],2,FALSE)</f>
        <v>Chuck Magee</v>
      </c>
      <c r="W2145" s="4" t="str">
        <f>IFERROR(VLOOKUP(OrdersTable[[#This Row],[Order ID]],ReturnsTable[#All],2,FALSE),"No")</f>
        <v>No</v>
      </c>
      <c r="X2145" s="4">
        <f>1/COUNTIF(OrdersTable[Order ID],OrdersTable[[#This Row],[Order ID]])</f>
        <v>0.33333333333333331</v>
      </c>
      <c r="Y2145" s="4">
        <f>1/COUNTIF(OrdersTable[Customer ID],OrdersTable[[#This Row],[Customer ID]])</f>
        <v>5.2631578947368418E-2</v>
      </c>
    </row>
    <row r="2146" spans="1:25" x14ac:dyDescent="0.3">
      <c r="A2146" s="1">
        <v>2145</v>
      </c>
      <c r="B2146" t="s">
        <v>7198</v>
      </c>
      <c r="C2146" s="7">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4" t="str">
        <f>VLOOKUP(OrdersTable[[#This Row],[Region]],PeopleTable[#All],2,FALSE)</f>
        <v>Chuck Magee</v>
      </c>
      <c r="W2146" s="4" t="str">
        <f>IFERROR(VLOOKUP(OrdersTable[[#This Row],[Order ID]],ReturnsTable[#All],2,FALSE),"No")</f>
        <v>No</v>
      </c>
      <c r="X2146" s="4">
        <f>1/COUNTIF(OrdersTable[Order ID],OrdersTable[[#This Row],[Order ID]])</f>
        <v>0.33333333333333331</v>
      </c>
      <c r="Y2146" s="4">
        <f>1/COUNTIF(OrdersTable[Customer ID],OrdersTable[[#This Row],[Customer ID]])</f>
        <v>5.2631578947368418E-2</v>
      </c>
    </row>
    <row r="2147" spans="1:25" x14ac:dyDescent="0.3">
      <c r="A2147" s="1">
        <v>2146</v>
      </c>
      <c r="B2147" t="s">
        <v>6214</v>
      </c>
      <c r="C2147" s="7">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4" t="str">
        <f>VLOOKUP(OrdersTable[[#This Row],[Region]],PeopleTable[#All],2,FALSE)</f>
        <v>Chuck Magee</v>
      </c>
      <c r="W2147" s="4" t="str">
        <f>IFERROR(VLOOKUP(OrdersTable[[#This Row],[Order ID]],ReturnsTable[#All],2,FALSE),"No")</f>
        <v>Yes</v>
      </c>
      <c r="X2147" s="4">
        <f>1/COUNTIF(OrdersTable[Order ID],OrdersTable[[#This Row],[Order ID]])</f>
        <v>0.33333333333333331</v>
      </c>
      <c r="Y2147" s="4">
        <f>1/COUNTIF(OrdersTable[Customer ID],OrdersTable[[#This Row],[Customer ID]])</f>
        <v>5.8823529411764705E-2</v>
      </c>
    </row>
    <row r="2148" spans="1:25" x14ac:dyDescent="0.3">
      <c r="A2148" s="1">
        <v>2147</v>
      </c>
      <c r="B2148" t="s">
        <v>6214</v>
      </c>
      <c r="C2148" s="7">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4" t="str">
        <f>VLOOKUP(OrdersTable[[#This Row],[Region]],PeopleTable[#All],2,FALSE)</f>
        <v>Chuck Magee</v>
      </c>
      <c r="W2148" s="4" t="str">
        <f>IFERROR(VLOOKUP(OrdersTable[[#This Row],[Order ID]],ReturnsTable[#All],2,FALSE),"No")</f>
        <v>Yes</v>
      </c>
      <c r="X2148" s="4">
        <f>1/COUNTIF(OrdersTable[Order ID],OrdersTable[[#This Row],[Order ID]])</f>
        <v>0.33333333333333331</v>
      </c>
      <c r="Y2148" s="4">
        <f>1/COUNTIF(OrdersTable[Customer ID],OrdersTable[[#This Row],[Customer ID]])</f>
        <v>5.8823529411764705E-2</v>
      </c>
    </row>
    <row r="2149" spans="1:25" x14ac:dyDescent="0.3">
      <c r="A2149" s="1">
        <v>2148</v>
      </c>
      <c r="B2149" t="s">
        <v>6214</v>
      </c>
      <c r="C2149" s="7">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4" t="str">
        <f>VLOOKUP(OrdersTable[[#This Row],[Region]],PeopleTable[#All],2,FALSE)</f>
        <v>Chuck Magee</v>
      </c>
      <c r="W2149" s="4" t="str">
        <f>IFERROR(VLOOKUP(OrdersTable[[#This Row],[Order ID]],ReturnsTable[#All],2,FALSE),"No")</f>
        <v>Yes</v>
      </c>
      <c r="X2149" s="4">
        <f>1/COUNTIF(OrdersTable[Order ID],OrdersTable[[#This Row],[Order ID]])</f>
        <v>0.33333333333333331</v>
      </c>
      <c r="Y2149" s="4">
        <f>1/COUNTIF(OrdersTable[Customer ID],OrdersTable[[#This Row],[Customer ID]])</f>
        <v>5.8823529411764705E-2</v>
      </c>
    </row>
    <row r="2150" spans="1:25" x14ac:dyDescent="0.3">
      <c r="A2150" s="1">
        <v>2149</v>
      </c>
      <c r="B2150" t="s">
        <v>7199</v>
      </c>
      <c r="C2150" s="7">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4" t="str">
        <f>VLOOKUP(OrdersTable[[#This Row],[Region]],PeopleTable[#All],2,FALSE)</f>
        <v>Anna Andreadi</v>
      </c>
      <c r="W2150" s="4" t="str">
        <f>IFERROR(VLOOKUP(OrdersTable[[#This Row],[Order ID]],ReturnsTable[#All],2,FALSE),"No")</f>
        <v>No</v>
      </c>
      <c r="X2150" s="4">
        <f>1/COUNTIF(OrdersTable[Order ID],OrdersTable[[#This Row],[Order ID]])</f>
        <v>1</v>
      </c>
      <c r="Y2150" s="4">
        <f>1/COUNTIF(OrdersTable[Customer ID],OrdersTable[[#This Row],[Customer ID]])</f>
        <v>2.7027027027027029E-2</v>
      </c>
    </row>
    <row r="2151" spans="1:25" x14ac:dyDescent="0.3">
      <c r="A2151" s="1">
        <v>2150</v>
      </c>
      <c r="B2151" t="s">
        <v>7200</v>
      </c>
      <c r="C2151" s="7">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4" t="str">
        <f>VLOOKUP(OrdersTable[[#This Row],[Region]],PeopleTable[#All],2,FALSE)</f>
        <v>Chuck Magee</v>
      </c>
      <c r="W2151" s="4" t="str">
        <f>IFERROR(VLOOKUP(OrdersTable[[#This Row],[Order ID]],ReturnsTable[#All],2,FALSE),"No")</f>
        <v>No</v>
      </c>
      <c r="X2151" s="4">
        <f>1/COUNTIF(OrdersTable[Order ID],OrdersTable[[#This Row],[Order ID]])</f>
        <v>1</v>
      </c>
      <c r="Y2151" s="4">
        <f>1/COUNTIF(OrdersTable[Customer ID],OrdersTable[[#This Row],[Customer ID]])</f>
        <v>7.6923076923076927E-2</v>
      </c>
    </row>
    <row r="2152" spans="1:25" x14ac:dyDescent="0.3">
      <c r="A2152" s="1">
        <v>2151</v>
      </c>
      <c r="B2152" t="s">
        <v>7201</v>
      </c>
      <c r="C2152" s="7">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4" t="str">
        <f>VLOOKUP(OrdersTable[[#This Row],[Region]],PeopleTable[#All],2,FALSE)</f>
        <v>Kelly Williams</v>
      </c>
      <c r="W2152" s="4" t="str">
        <f>IFERROR(VLOOKUP(OrdersTable[[#This Row],[Order ID]],ReturnsTable[#All],2,FALSE),"No")</f>
        <v>No</v>
      </c>
      <c r="X2152" s="4">
        <f>1/COUNTIF(OrdersTable[Order ID],OrdersTable[[#This Row],[Order ID]])</f>
        <v>1</v>
      </c>
      <c r="Y2152" s="4">
        <f>1/COUNTIF(OrdersTable[Customer ID],OrdersTable[[#This Row],[Customer ID]])</f>
        <v>6.25E-2</v>
      </c>
    </row>
    <row r="2153" spans="1:25" x14ac:dyDescent="0.3">
      <c r="A2153" s="1">
        <v>2152</v>
      </c>
      <c r="B2153" t="s">
        <v>7202</v>
      </c>
      <c r="C2153" s="7">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4" t="str">
        <f>VLOOKUP(OrdersTable[[#This Row],[Region]],PeopleTable[#All],2,FALSE)</f>
        <v>Kelly Williams</v>
      </c>
      <c r="W2153" s="4" t="str">
        <f>IFERROR(VLOOKUP(OrdersTable[[#This Row],[Order ID]],ReturnsTable[#All],2,FALSE),"No")</f>
        <v>No</v>
      </c>
      <c r="X2153" s="4">
        <f>1/COUNTIF(OrdersTable[Order ID],OrdersTable[[#This Row],[Order ID]])</f>
        <v>1</v>
      </c>
      <c r="Y2153" s="4">
        <f>1/COUNTIF(OrdersTable[Customer ID],OrdersTable[[#This Row],[Customer ID]])</f>
        <v>6.25E-2</v>
      </c>
    </row>
    <row r="2154" spans="1:25" x14ac:dyDescent="0.3">
      <c r="A2154" s="1">
        <v>2153</v>
      </c>
      <c r="B2154" t="s">
        <v>7203</v>
      </c>
      <c r="C2154" s="7">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4" t="str">
        <f>VLOOKUP(OrdersTable[[#This Row],[Region]],PeopleTable[#All],2,FALSE)</f>
        <v>Chuck Magee</v>
      </c>
      <c r="W2154" s="4" t="str">
        <f>IFERROR(VLOOKUP(OrdersTable[[#This Row],[Order ID]],ReturnsTable[#All],2,FALSE),"No")</f>
        <v>No</v>
      </c>
      <c r="X2154" s="4">
        <f>1/COUNTIF(OrdersTable[Order ID],OrdersTable[[#This Row],[Order ID]])</f>
        <v>1</v>
      </c>
      <c r="Y2154" s="4">
        <f>1/COUNTIF(OrdersTable[Customer ID],OrdersTable[[#This Row],[Customer ID]])</f>
        <v>0.1111111111111111</v>
      </c>
    </row>
    <row r="2155" spans="1:25" x14ac:dyDescent="0.3">
      <c r="A2155" s="1">
        <v>2154</v>
      </c>
      <c r="B2155" t="s">
        <v>7204</v>
      </c>
      <c r="C2155" s="7">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4" t="str">
        <f>VLOOKUP(OrdersTable[[#This Row],[Region]],PeopleTable[#All],2,FALSE)</f>
        <v>Chuck Magee</v>
      </c>
      <c r="W2155" s="4" t="str">
        <f>IFERROR(VLOOKUP(OrdersTable[[#This Row],[Order ID]],ReturnsTable[#All],2,FALSE),"No")</f>
        <v>No</v>
      </c>
      <c r="X2155" s="4">
        <f>1/COUNTIF(OrdersTable[Order ID],OrdersTable[[#This Row],[Order ID]])</f>
        <v>1</v>
      </c>
      <c r="Y2155" s="4">
        <f>1/COUNTIF(OrdersTable[Customer ID],OrdersTable[[#This Row],[Customer ID]])</f>
        <v>4.1666666666666664E-2</v>
      </c>
    </row>
    <row r="2156" spans="1:25" x14ac:dyDescent="0.3">
      <c r="A2156" s="1">
        <v>2155</v>
      </c>
      <c r="B2156" t="s">
        <v>7205</v>
      </c>
      <c r="C2156" s="7">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4" t="str">
        <f>VLOOKUP(OrdersTable[[#This Row],[Region]],PeopleTable[#All],2,FALSE)</f>
        <v>Kelly Williams</v>
      </c>
      <c r="W2156" s="4" t="str">
        <f>IFERROR(VLOOKUP(OrdersTable[[#This Row],[Order ID]],ReturnsTable[#All],2,FALSE),"No")</f>
        <v>No</v>
      </c>
      <c r="X2156" s="4">
        <f>1/COUNTIF(OrdersTable[Order ID],OrdersTable[[#This Row],[Order ID]])</f>
        <v>1</v>
      </c>
      <c r="Y2156" s="4">
        <f>1/COUNTIF(OrdersTable[Customer ID],OrdersTable[[#This Row],[Customer ID]])</f>
        <v>3.7037037037037035E-2</v>
      </c>
    </row>
    <row r="2157" spans="1:25" x14ac:dyDescent="0.3">
      <c r="A2157" s="1">
        <v>2156</v>
      </c>
      <c r="B2157" t="s">
        <v>7206</v>
      </c>
      <c r="C2157" s="7">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4" t="str">
        <f>VLOOKUP(OrdersTable[[#This Row],[Region]],PeopleTable[#All],2,FALSE)</f>
        <v>Anna Andreadi</v>
      </c>
      <c r="W2157" s="4" t="str">
        <f>IFERROR(VLOOKUP(OrdersTable[[#This Row],[Order ID]],ReturnsTable[#All],2,FALSE),"No")</f>
        <v>No</v>
      </c>
      <c r="X2157" s="4">
        <f>1/COUNTIF(OrdersTable[Order ID],OrdersTable[[#This Row],[Order ID]])</f>
        <v>1</v>
      </c>
      <c r="Y2157" s="4">
        <f>1/COUNTIF(OrdersTable[Customer ID],OrdersTable[[#This Row],[Customer ID]])</f>
        <v>0.33333333333333331</v>
      </c>
    </row>
    <row r="2158" spans="1:25" x14ac:dyDescent="0.3">
      <c r="A2158" s="1">
        <v>2157</v>
      </c>
      <c r="B2158" t="s">
        <v>7207</v>
      </c>
      <c r="C2158" s="7">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4" t="str">
        <f>VLOOKUP(OrdersTable[[#This Row],[Region]],PeopleTable[#All],2,FALSE)</f>
        <v>Kelly Williams</v>
      </c>
      <c r="W2158" s="4" t="str">
        <f>IFERROR(VLOOKUP(OrdersTable[[#This Row],[Order ID]],ReturnsTable[#All],2,FALSE),"No")</f>
        <v>No</v>
      </c>
      <c r="X2158" s="4">
        <f>1/COUNTIF(OrdersTable[Order ID],OrdersTable[[#This Row],[Order ID]])</f>
        <v>0.5</v>
      </c>
      <c r="Y2158" s="4">
        <f>1/COUNTIF(OrdersTable[Customer ID],OrdersTable[[#This Row],[Customer ID]])</f>
        <v>6.6666666666666666E-2</v>
      </c>
    </row>
    <row r="2159" spans="1:25" x14ac:dyDescent="0.3">
      <c r="A2159" s="1">
        <v>2158</v>
      </c>
      <c r="B2159" t="s">
        <v>7207</v>
      </c>
      <c r="C2159" s="7">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4" t="str">
        <f>VLOOKUP(OrdersTable[[#This Row],[Region]],PeopleTable[#All],2,FALSE)</f>
        <v>Kelly Williams</v>
      </c>
      <c r="W2159" s="4" t="str">
        <f>IFERROR(VLOOKUP(OrdersTable[[#This Row],[Order ID]],ReturnsTable[#All],2,FALSE),"No")</f>
        <v>No</v>
      </c>
      <c r="X2159" s="4">
        <f>1/COUNTIF(OrdersTable[Order ID],OrdersTable[[#This Row],[Order ID]])</f>
        <v>0.5</v>
      </c>
      <c r="Y2159" s="4">
        <f>1/COUNTIF(OrdersTable[Customer ID],OrdersTable[[#This Row],[Customer ID]])</f>
        <v>6.6666666666666666E-2</v>
      </c>
    </row>
    <row r="2160" spans="1:25" x14ac:dyDescent="0.3">
      <c r="A2160" s="1">
        <v>2159</v>
      </c>
      <c r="B2160" t="s">
        <v>7208</v>
      </c>
      <c r="C2160" s="7">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4" t="str">
        <f>VLOOKUP(OrdersTable[[#This Row],[Region]],PeopleTable[#All],2,FALSE)</f>
        <v>Cassandra Brandow</v>
      </c>
      <c r="W2160" s="4" t="str">
        <f>IFERROR(VLOOKUP(OrdersTable[[#This Row],[Order ID]],ReturnsTable[#All],2,FALSE),"No")</f>
        <v>No</v>
      </c>
      <c r="X2160" s="4">
        <f>1/COUNTIF(OrdersTable[Order ID],OrdersTable[[#This Row],[Order ID]])</f>
        <v>1</v>
      </c>
      <c r="Y2160" s="4">
        <f>1/COUNTIF(OrdersTable[Customer ID],OrdersTable[[#This Row],[Customer ID]])</f>
        <v>9.0909090909090912E-2</v>
      </c>
    </row>
    <row r="2161" spans="1:25" x14ac:dyDescent="0.3">
      <c r="A2161" s="1">
        <v>2160</v>
      </c>
      <c r="B2161" t="s">
        <v>7209</v>
      </c>
      <c r="C2161" s="7">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4" t="str">
        <f>VLOOKUP(OrdersTable[[#This Row],[Region]],PeopleTable[#All],2,FALSE)</f>
        <v>Kelly Williams</v>
      </c>
      <c r="W2161" s="4" t="str">
        <f>IFERROR(VLOOKUP(OrdersTable[[#This Row],[Order ID]],ReturnsTable[#All],2,FALSE),"No")</f>
        <v>No</v>
      </c>
      <c r="X2161" s="4">
        <f>1/COUNTIF(OrdersTable[Order ID],OrdersTable[[#This Row],[Order ID]])</f>
        <v>1</v>
      </c>
      <c r="Y2161" s="4">
        <f>1/COUNTIF(OrdersTable[Customer ID],OrdersTable[[#This Row],[Customer ID]])</f>
        <v>4.5454545454545456E-2</v>
      </c>
    </row>
    <row r="2162" spans="1:25" x14ac:dyDescent="0.3">
      <c r="A2162" s="1">
        <v>2161</v>
      </c>
      <c r="B2162" t="s">
        <v>7210</v>
      </c>
      <c r="C2162" s="7">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4" t="str">
        <f>VLOOKUP(OrdersTable[[#This Row],[Region]],PeopleTable[#All],2,FALSE)</f>
        <v>Chuck Magee</v>
      </c>
      <c r="W2162" s="4" t="str">
        <f>IFERROR(VLOOKUP(OrdersTable[[#This Row],[Order ID]],ReturnsTable[#All],2,FALSE),"No")</f>
        <v>No</v>
      </c>
      <c r="X2162" s="4">
        <f>1/COUNTIF(OrdersTable[Order ID],OrdersTable[[#This Row],[Order ID]])</f>
        <v>1</v>
      </c>
      <c r="Y2162" s="4">
        <f>1/COUNTIF(OrdersTable[Customer ID],OrdersTable[[#This Row],[Customer ID]])</f>
        <v>5.2631578947368418E-2</v>
      </c>
    </row>
    <row r="2163" spans="1:25" x14ac:dyDescent="0.3">
      <c r="A2163" s="1">
        <v>2162</v>
      </c>
      <c r="B2163" t="s">
        <v>7211</v>
      </c>
      <c r="C2163" s="7">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4" t="str">
        <f>VLOOKUP(OrdersTable[[#This Row],[Region]],PeopleTable[#All],2,FALSE)</f>
        <v>Anna Andreadi</v>
      </c>
      <c r="W2163" s="4" t="str">
        <f>IFERROR(VLOOKUP(OrdersTable[[#This Row],[Order ID]],ReturnsTable[#All],2,FALSE),"No")</f>
        <v>No</v>
      </c>
      <c r="X2163" s="4">
        <f>1/COUNTIF(OrdersTable[Order ID],OrdersTable[[#This Row],[Order ID]])</f>
        <v>1</v>
      </c>
      <c r="Y2163" s="4">
        <f>1/COUNTIF(OrdersTable[Customer ID],OrdersTable[[#This Row],[Customer ID]])</f>
        <v>9.0909090909090912E-2</v>
      </c>
    </row>
    <row r="2164" spans="1:25" x14ac:dyDescent="0.3">
      <c r="A2164" s="1">
        <v>2163</v>
      </c>
      <c r="B2164" t="s">
        <v>7212</v>
      </c>
      <c r="C2164" s="7">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4" t="str">
        <f>VLOOKUP(OrdersTable[[#This Row],[Region]],PeopleTable[#All],2,FALSE)</f>
        <v>Anna Andreadi</v>
      </c>
      <c r="W2164" s="4" t="str">
        <f>IFERROR(VLOOKUP(OrdersTable[[#This Row],[Order ID]],ReturnsTable[#All],2,FALSE),"No")</f>
        <v>No</v>
      </c>
      <c r="X2164" s="4">
        <f>1/COUNTIF(OrdersTable[Order ID],OrdersTable[[#This Row],[Order ID]])</f>
        <v>1</v>
      </c>
      <c r="Y2164" s="4">
        <f>1/COUNTIF(OrdersTable[Customer ID],OrdersTable[[#This Row],[Customer ID]])</f>
        <v>5.5555555555555552E-2</v>
      </c>
    </row>
    <row r="2165" spans="1:25" x14ac:dyDescent="0.3">
      <c r="A2165" s="1">
        <v>2164</v>
      </c>
      <c r="B2165" t="s">
        <v>7213</v>
      </c>
      <c r="C2165" s="7">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4" t="str">
        <f>VLOOKUP(OrdersTable[[#This Row],[Region]],PeopleTable[#All],2,FALSE)</f>
        <v>Kelly Williams</v>
      </c>
      <c r="W2165" s="4" t="str">
        <f>IFERROR(VLOOKUP(OrdersTable[[#This Row],[Order ID]],ReturnsTable[#All],2,FALSE),"No")</f>
        <v>No</v>
      </c>
      <c r="X2165" s="4">
        <f>1/COUNTIF(OrdersTable[Order ID],OrdersTable[[#This Row],[Order ID]])</f>
        <v>0.2</v>
      </c>
      <c r="Y2165" s="4">
        <f>1/COUNTIF(OrdersTable[Customer ID],OrdersTable[[#This Row],[Customer ID]])</f>
        <v>5.5555555555555552E-2</v>
      </c>
    </row>
    <row r="2166" spans="1:25" x14ac:dyDescent="0.3">
      <c r="A2166" s="1">
        <v>2165</v>
      </c>
      <c r="B2166" t="s">
        <v>7213</v>
      </c>
      <c r="C2166" s="7">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4" t="str">
        <f>VLOOKUP(OrdersTable[[#This Row],[Region]],PeopleTable[#All],2,FALSE)</f>
        <v>Kelly Williams</v>
      </c>
      <c r="W2166" s="4" t="str">
        <f>IFERROR(VLOOKUP(OrdersTable[[#This Row],[Order ID]],ReturnsTable[#All],2,FALSE),"No")</f>
        <v>No</v>
      </c>
      <c r="X2166" s="4">
        <f>1/COUNTIF(OrdersTable[Order ID],OrdersTable[[#This Row],[Order ID]])</f>
        <v>0.2</v>
      </c>
      <c r="Y2166" s="4">
        <f>1/COUNTIF(OrdersTable[Customer ID],OrdersTable[[#This Row],[Customer ID]])</f>
        <v>5.5555555555555552E-2</v>
      </c>
    </row>
    <row r="2167" spans="1:25" x14ac:dyDescent="0.3">
      <c r="A2167" s="1">
        <v>2166</v>
      </c>
      <c r="B2167" t="s">
        <v>7213</v>
      </c>
      <c r="C2167" s="7">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4" t="str">
        <f>VLOOKUP(OrdersTable[[#This Row],[Region]],PeopleTable[#All],2,FALSE)</f>
        <v>Kelly Williams</v>
      </c>
      <c r="W2167" s="4" t="str">
        <f>IFERROR(VLOOKUP(OrdersTable[[#This Row],[Order ID]],ReturnsTable[#All],2,FALSE),"No")</f>
        <v>No</v>
      </c>
      <c r="X2167" s="4">
        <f>1/COUNTIF(OrdersTable[Order ID],OrdersTable[[#This Row],[Order ID]])</f>
        <v>0.2</v>
      </c>
      <c r="Y2167" s="4">
        <f>1/COUNTIF(OrdersTable[Customer ID],OrdersTable[[#This Row],[Customer ID]])</f>
        <v>5.5555555555555552E-2</v>
      </c>
    </row>
    <row r="2168" spans="1:25" x14ac:dyDescent="0.3">
      <c r="A2168" s="1">
        <v>2167</v>
      </c>
      <c r="B2168" t="s">
        <v>7213</v>
      </c>
      <c r="C2168" s="7">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4" t="str">
        <f>VLOOKUP(OrdersTable[[#This Row],[Region]],PeopleTable[#All],2,FALSE)</f>
        <v>Kelly Williams</v>
      </c>
      <c r="W2168" s="4" t="str">
        <f>IFERROR(VLOOKUP(OrdersTable[[#This Row],[Order ID]],ReturnsTable[#All],2,FALSE),"No")</f>
        <v>No</v>
      </c>
      <c r="X2168" s="4">
        <f>1/COUNTIF(OrdersTable[Order ID],OrdersTable[[#This Row],[Order ID]])</f>
        <v>0.2</v>
      </c>
      <c r="Y2168" s="4">
        <f>1/COUNTIF(OrdersTable[Customer ID],OrdersTable[[#This Row],[Customer ID]])</f>
        <v>5.5555555555555552E-2</v>
      </c>
    </row>
    <row r="2169" spans="1:25" x14ac:dyDescent="0.3">
      <c r="A2169" s="1">
        <v>2168</v>
      </c>
      <c r="B2169" t="s">
        <v>7213</v>
      </c>
      <c r="C2169" s="7">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4" t="str">
        <f>VLOOKUP(OrdersTable[[#This Row],[Region]],PeopleTable[#All],2,FALSE)</f>
        <v>Kelly Williams</v>
      </c>
      <c r="W2169" s="4" t="str">
        <f>IFERROR(VLOOKUP(OrdersTable[[#This Row],[Order ID]],ReturnsTable[#All],2,FALSE),"No")</f>
        <v>No</v>
      </c>
      <c r="X2169" s="4">
        <f>1/COUNTIF(OrdersTable[Order ID],OrdersTable[[#This Row],[Order ID]])</f>
        <v>0.2</v>
      </c>
      <c r="Y2169" s="4">
        <f>1/COUNTIF(OrdersTable[Customer ID],OrdersTable[[#This Row],[Customer ID]])</f>
        <v>5.5555555555555552E-2</v>
      </c>
    </row>
    <row r="2170" spans="1:25" x14ac:dyDescent="0.3">
      <c r="A2170" s="1">
        <v>2169</v>
      </c>
      <c r="B2170" t="s">
        <v>7214</v>
      </c>
      <c r="C2170" s="7">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4" t="str">
        <f>VLOOKUP(OrdersTable[[#This Row],[Region]],PeopleTable[#All],2,FALSE)</f>
        <v>Chuck Magee</v>
      </c>
      <c r="W2170" s="4" t="str">
        <f>IFERROR(VLOOKUP(OrdersTable[[#This Row],[Order ID]],ReturnsTable[#All],2,FALSE),"No")</f>
        <v>No</v>
      </c>
      <c r="X2170" s="4">
        <f>1/COUNTIF(OrdersTable[Order ID],OrdersTable[[#This Row],[Order ID]])</f>
        <v>0.33333333333333331</v>
      </c>
      <c r="Y2170" s="4">
        <f>1/COUNTIF(OrdersTable[Customer ID],OrdersTable[[#This Row],[Customer ID]])</f>
        <v>0.125</v>
      </c>
    </row>
    <row r="2171" spans="1:25" x14ac:dyDescent="0.3">
      <c r="A2171" s="1">
        <v>2170</v>
      </c>
      <c r="B2171" t="s">
        <v>7214</v>
      </c>
      <c r="C2171" s="7">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4" t="str">
        <f>VLOOKUP(OrdersTable[[#This Row],[Region]],PeopleTable[#All],2,FALSE)</f>
        <v>Chuck Magee</v>
      </c>
      <c r="W2171" s="4" t="str">
        <f>IFERROR(VLOOKUP(OrdersTable[[#This Row],[Order ID]],ReturnsTable[#All],2,FALSE),"No")</f>
        <v>No</v>
      </c>
      <c r="X2171" s="4">
        <f>1/COUNTIF(OrdersTable[Order ID],OrdersTable[[#This Row],[Order ID]])</f>
        <v>0.33333333333333331</v>
      </c>
      <c r="Y2171" s="4">
        <f>1/COUNTIF(OrdersTable[Customer ID],OrdersTable[[#This Row],[Customer ID]])</f>
        <v>0.125</v>
      </c>
    </row>
    <row r="2172" spans="1:25" x14ac:dyDescent="0.3">
      <c r="A2172" s="1">
        <v>2171</v>
      </c>
      <c r="B2172" t="s">
        <v>7214</v>
      </c>
      <c r="C2172" s="7">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4" t="str">
        <f>VLOOKUP(OrdersTable[[#This Row],[Region]],PeopleTable[#All],2,FALSE)</f>
        <v>Chuck Magee</v>
      </c>
      <c r="W2172" s="4" t="str">
        <f>IFERROR(VLOOKUP(OrdersTable[[#This Row],[Order ID]],ReturnsTable[#All],2,FALSE),"No")</f>
        <v>No</v>
      </c>
      <c r="X2172" s="4">
        <f>1/COUNTIF(OrdersTable[Order ID],OrdersTable[[#This Row],[Order ID]])</f>
        <v>0.33333333333333331</v>
      </c>
      <c r="Y2172" s="4">
        <f>1/COUNTIF(OrdersTable[Customer ID],OrdersTable[[#This Row],[Customer ID]])</f>
        <v>0.125</v>
      </c>
    </row>
    <row r="2173" spans="1:25" x14ac:dyDescent="0.3">
      <c r="A2173" s="1">
        <v>2172</v>
      </c>
      <c r="B2173" t="s">
        <v>7215</v>
      </c>
      <c r="C2173" s="7">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4" t="str">
        <f>VLOOKUP(OrdersTable[[#This Row],[Region]],PeopleTable[#All],2,FALSE)</f>
        <v>Kelly Williams</v>
      </c>
      <c r="W2173" s="4" t="str">
        <f>IFERROR(VLOOKUP(OrdersTable[[#This Row],[Order ID]],ReturnsTable[#All],2,FALSE),"No")</f>
        <v>No</v>
      </c>
      <c r="X2173" s="4">
        <f>1/COUNTIF(OrdersTable[Order ID],OrdersTable[[#This Row],[Order ID]])</f>
        <v>1</v>
      </c>
      <c r="Y2173" s="4">
        <f>1/COUNTIF(OrdersTable[Customer ID],OrdersTable[[#This Row],[Customer ID]])</f>
        <v>7.1428571428571425E-2</v>
      </c>
    </row>
    <row r="2174" spans="1:25" x14ac:dyDescent="0.3">
      <c r="A2174" s="1">
        <v>2173</v>
      </c>
      <c r="B2174" t="s">
        <v>7216</v>
      </c>
      <c r="C2174" s="7">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4" t="str">
        <f>VLOOKUP(OrdersTable[[#This Row],[Region]],PeopleTable[#All],2,FALSE)</f>
        <v>Anna Andreadi</v>
      </c>
      <c r="W2174" s="4" t="str">
        <f>IFERROR(VLOOKUP(OrdersTable[[#This Row],[Order ID]],ReturnsTable[#All],2,FALSE),"No")</f>
        <v>No</v>
      </c>
      <c r="X2174" s="4">
        <f>1/COUNTIF(OrdersTable[Order ID],OrdersTable[[#This Row],[Order ID]])</f>
        <v>1</v>
      </c>
      <c r="Y2174" s="4">
        <f>1/COUNTIF(OrdersTable[Customer ID],OrdersTable[[#This Row],[Customer ID]])</f>
        <v>7.1428571428571425E-2</v>
      </c>
    </row>
    <row r="2175" spans="1:25" x14ac:dyDescent="0.3">
      <c r="A2175" s="1">
        <v>2174</v>
      </c>
      <c r="B2175" t="s">
        <v>7217</v>
      </c>
      <c r="C2175" s="7">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4" t="str">
        <f>VLOOKUP(OrdersTable[[#This Row],[Region]],PeopleTable[#All],2,FALSE)</f>
        <v>Kelly Williams</v>
      </c>
      <c r="W2175" s="4" t="str">
        <f>IFERROR(VLOOKUP(OrdersTable[[#This Row],[Order ID]],ReturnsTable[#All],2,FALSE),"No")</f>
        <v>No</v>
      </c>
      <c r="X2175" s="4">
        <f>1/COUNTIF(OrdersTable[Order ID],OrdersTable[[#This Row],[Order ID]])</f>
        <v>1</v>
      </c>
      <c r="Y2175" s="4">
        <f>1/COUNTIF(OrdersTable[Customer ID],OrdersTable[[#This Row],[Customer ID]])</f>
        <v>4.5454545454545456E-2</v>
      </c>
    </row>
    <row r="2176" spans="1:25" x14ac:dyDescent="0.3">
      <c r="A2176" s="1">
        <v>2175</v>
      </c>
      <c r="B2176" t="s">
        <v>7218</v>
      </c>
      <c r="C2176" s="7">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4" t="str">
        <f>VLOOKUP(OrdersTable[[#This Row],[Region]],PeopleTable[#All],2,FALSE)</f>
        <v>Kelly Williams</v>
      </c>
      <c r="W2176" s="4" t="str">
        <f>IFERROR(VLOOKUP(OrdersTable[[#This Row],[Order ID]],ReturnsTable[#All],2,FALSE),"No")</f>
        <v>No</v>
      </c>
      <c r="X2176" s="4">
        <f>1/COUNTIF(OrdersTable[Order ID],OrdersTable[[#This Row],[Order ID]])</f>
        <v>1</v>
      </c>
      <c r="Y2176" s="4">
        <f>1/COUNTIF(OrdersTable[Customer ID],OrdersTable[[#This Row],[Customer ID]])</f>
        <v>8.3333333333333329E-2</v>
      </c>
    </row>
    <row r="2177" spans="1:25" x14ac:dyDescent="0.3">
      <c r="A2177" s="1">
        <v>2176</v>
      </c>
      <c r="B2177" t="s">
        <v>7219</v>
      </c>
      <c r="C2177" s="7">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4" t="str">
        <f>VLOOKUP(OrdersTable[[#This Row],[Region]],PeopleTable[#All],2,FALSE)</f>
        <v>Anna Andreadi</v>
      </c>
      <c r="W2177" s="4" t="str">
        <f>IFERROR(VLOOKUP(OrdersTable[[#This Row],[Order ID]],ReturnsTable[#All],2,FALSE),"No")</f>
        <v>No</v>
      </c>
      <c r="X2177" s="4">
        <f>1/COUNTIF(OrdersTable[Order ID],OrdersTable[[#This Row],[Order ID]])</f>
        <v>0.25</v>
      </c>
      <c r="Y2177" s="4">
        <f>1/COUNTIF(OrdersTable[Customer ID],OrdersTable[[#This Row],[Customer ID]])</f>
        <v>0.1</v>
      </c>
    </row>
    <row r="2178" spans="1:25" x14ac:dyDescent="0.3">
      <c r="A2178" s="1">
        <v>2177</v>
      </c>
      <c r="B2178" t="s">
        <v>7219</v>
      </c>
      <c r="C2178" s="7">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4" t="str">
        <f>VLOOKUP(OrdersTable[[#This Row],[Region]],PeopleTable[#All],2,FALSE)</f>
        <v>Anna Andreadi</v>
      </c>
      <c r="W2178" s="4" t="str">
        <f>IFERROR(VLOOKUP(OrdersTable[[#This Row],[Order ID]],ReturnsTable[#All],2,FALSE),"No")</f>
        <v>No</v>
      </c>
      <c r="X2178" s="4">
        <f>1/COUNTIF(OrdersTable[Order ID],OrdersTable[[#This Row],[Order ID]])</f>
        <v>0.25</v>
      </c>
      <c r="Y2178" s="4">
        <f>1/COUNTIF(OrdersTable[Customer ID],OrdersTable[[#This Row],[Customer ID]])</f>
        <v>0.1</v>
      </c>
    </row>
    <row r="2179" spans="1:25" x14ac:dyDescent="0.3">
      <c r="A2179" s="1">
        <v>2178</v>
      </c>
      <c r="B2179" t="s">
        <v>7219</v>
      </c>
      <c r="C2179" s="7">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4" t="str">
        <f>VLOOKUP(OrdersTable[[#This Row],[Region]],PeopleTable[#All],2,FALSE)</f>
        <v>Anna Andreadi</v>
      </c>
      <c r="W2179" s="4" t="str">
        <f>IFERROR(VLOOKUP(OrdersTable[[#This Row],[Order ID]],ReturnsTable[#All],2,FALSE),"No")</f>
        <v>No</v>
      </c>
      <c r="X2179" s="4">
        <f>1/COUNTIF(OrdersTable[Order ID],OrdersTable[[#This Row],[Order ID]])</f>
        <v>0.25</v>
      </c>
      <c r="Y2179" s="4">
        <f>1/COUNTIF(OrdersTable[Customer ID],OrdersTable[[#This Row],[Customer ID]])</f>
        <v>0.1</v>
      </c>
    </row>
    <row r="2180" spans="1:25" x14ac:dyDescent="0.3">
      <c r="A2180" s="1">
        <v>2179</v>
      </c>
      <c r="B2180" t="s">
        <v>7219</v>
      </c>
      <c r="C2180" s="7">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4" t="str">
        <f>VLOOKUP(OrdersTable[[#This Row],[Region]],PeopleTable[#All],2,FALSE)</f>
        <v>Anna Andreadi</v>
      </c>
      <c r="W2180" s="4" t="str">
        <f>IFERROR(VLOOKUP(OrdersTable[[#This Row],[Order ID]],ReturnsTable[#All],2,FALSE),"No")</f>
        <v>No</v>
      </c>
      <c r="X2180" s="4">
        <f>1/COUNTIF(OrdersTable[Order ID],OrdersTable[[#This Row],[Order ID]])</f>
        <v>0.25</v>
      </c>
      <c r="Y2180" s="4">
        <f>1/COUNTIF(OrdersTable[Customer ID],OrdersTable[[#This Row],[Customer ID]])</f>
        <v>0.1</v>
      </c>
    </row>
    <row r="2181" spans="1:25" x14ac:dyDescent="0.3">
      <c r="A2181" s="1">
        <v>2180</v>
      </c>
      <c r="B2181" t="s">
        <v>7220</v>
      </c>
      <c r="C2181" s="7">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4" t="str">
        <f>VLOOKUP(OrdersTable[[#This Row],[Region]],PeopleTable[#All],2,FALSE)</f>
        <v>Chuck Magee</v>
      </c>
      <c r="W2181" s="4" t="str">
        <f>IFERROR(VLOOKUP(OrdersTable[[#This Row],[Order ID]],ReturnsTable[#All],2,FALSE),"No")</f>
        <v>No</v>
      </c>
      <c r="X2181" s="4">
        <f>1/COUNTIF(OrdersTable[Order ID],OrdersTable[[#This Row],[Order ID]])</f>
        <v>0.16666666666666666</v>
      </c>
      <c r="Y2181" s="4">
        <f>1/COUNTIF(OrdersTable[Customer ID],OrdersTable[[#This Row],[Customer ID]])</f>
        <v>0.05</v>
      </c>
    </row>
    <row r="2182" spans="1:25" x14ac:dyDescent="0.3">
      <c r="A2182" s="1">
        <v>2181</v>
      </c>
      <c r="B2182" t="s">
        <v>7220</v>
      </c>
      <c r="C2182" s="7">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4" t="str">
        <f>VLOOKUP(OrdersTable[[#This Row],[Region]],PeopleTable[#All],2,FALSE)</f>
        <v>Chuck Magee</v>
      </c>
      <c r="W2182" s="4" t="str">
        <f>IFERROR(VLOOKUP(OrdersTable[[#This Row],[Order ID]],ReturnsTable[#All],2,FALSE),"No")</f>
        <v>No</v>
      </c>
      <c r="X2182" s="4">
        <f>1/COUNTIF(OrdersTable[Order ID],OrdersTable[[#This Row],[Order ID]])</f>
        <v>0.16666666666666666</v>
      </c>
      <c r="Y2182" s="4">
        <f>1/COUNTIF(OrdersTable[Customer ID],OrdersTable[[#This Row],[Customer ID]])</f>
        <v>0.05</v>
      </c>
    </row>
    <row r="2183" spans="1:25" x14ac:dyDescent="0.3">
      <c r="A2183" s="1">
        <v>2182</v>
      </c>
      <c r="B2183" t="s">
        <v>7220</v>
      </c>
      <c r="C2183" s="7">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4" t="str">
        <f>VLOOKUP(OrdersTable[[#This Row],[Region]],PeopleTable[#All],2,FALSE)</f>
        <v>Chuck Magee</v>
      </c>
      <c r="W2183" s="4" t="str">
        <f>IFERROR(VLOOKUP(OrdersTable[[#This Row],[Order ID]],ReturnsTable[#All],2,FALSE),"No")</f>
        <v>No</v>
      </c>
      <c r="X2183" s="4">
        <f>1/COUNTIF(OrdersTable[Order ID],OrdersTable[[#This Row],[Order ID]])</f>
        <v>0.16666666666666666</v>
      </c>
      <c r="Y2183" s="4">
        <f>1/COUNTIF(OrdersTable[Customer ID],OrdersTable[[#This Row],[Customer ID]])</f>
        <v>0.05</v>
      </c>
    </row>
    <row r="2184" spans="1:25" x14ac:dyDescent="0.3">
      <c r="A2184" s="1">
        <v>2183</v>
      </c>
      <c r="B2184" t="s">
        <v>7220</v>
      </c>
      <c r="C2184" s="7">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4" t="str">
        <f>VLOOKUP(OrdersTable[[#This Row],[Region]],PeopleTable[#All],2,FALSE)</f>
        <v>Chuck Magee</v>
      </c>
      <c r="W2184" s="4" t="str">
        <f>IFERROR(VLOOKUP(OrdersTable[[#This Row],[Order ID]],ReturnsTable[#All],2,FALSE),"No")</f>
        <v>No</v>
      </c>
      <c r="X2184" s="4">
        <f>1/COUNTIF(OrdersTable[Order ID],OrdersTable[[#This Row],[Order ID]])</f>
        <v>0.16666666666666666</v>
      </c>
      <c r="Y2184" s="4">
        <f>1/COUNTIF(OrdersTable[Customer ID],OrdersTable[[#This Row],[Customer ID]])</f>
        <v>0.05</v>
      </c>
    </row>
    <row r="2185" spans="1:25" x14ac:dyDescent="0.3">
      <c r="A2185" s="1">
        <v>2184</v>
      </c>
      <c r="B2185" t="s">
        <v>7220</v>
      </c>
      <c r="C2185" s="7">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4" t="str">
        <f>VLOOKUP(OrdersTable[[#This Row],[Region]],PeopleTable[#All],2,FALSE)</f>
        <v>Chuck Magee</v>
      </c>
      <c r="W2185" s="4" t="str">
        <f>IFERROR(VLOOKUP(OrdersTable[[#This Row],[Order ID]],ReturnsTable[#All],2,FALSE),"No")</f>
        <v>No</v>
      </c>
      <c r="X2185" s="4">
        <f>1/COUNTIF(OrdersTable[Order ID],OrdersTable[[#This Row],[Order ID]])</f>
        <v>0.16666666666666666</v>
      </c>
      <c r="Y2185" s="4">
        <f>1/COUNTIF(OrdersTable[Customer ID],OrdersTable[[#This Row],[Customer ID]])</f>
        <v>0.05</v>
      </c>
    </row>
    <row r="2186" spans="1:25" x14ac:dyDescent="0.3">
      <c r="A2186" s="1">
        <v>2185</v>
      </c>
      <c r="B2186" t="s">
        <v>7220</v>
      </c>
      <c r="C2186" s="7">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4" t="str">
        <f>VLOOKUP(OrdersTable[[#This Row],[Region]],PeopleTable[#All],2,FALSE)</f>
        <v>Chuck Magee</v>
      </c>
      <c r="W2186" s="4" t="str">
        <f>IFERROR(VLOOKUP(OrdersTable[[#This Row],[Order ID]],ReturnsTable[#All],2,FALSE),"No")</f>
        <v>No</v>
      </c>
      <c r="X2186" s="4">
        <f>1/COUNTIF(OrdersTable[Order ID],OrdersTable[[#This Row],[Order ID]])</f>
        <v>0.16666666666666666</v>
      </c>
      <c r="Y2186" s="4">
        <f>1/COUNTIF(OrdersTable[Customer ID],OrdersTable[[#This Row],[Customer ID]])</f>
        <v>0.05</v>
      </c>
    </row>
    <row r="2187" spans="1:25" x14ac:dyDescent="0.3">
      <c r="A2187" s="1">
        <v>2186</v>
      </c>
      <c r="B2187" t="s">
        <v>7221</v>
      </c>
      <c r="C2187" s="7">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4" t="str">
        <f>VLOOKUP(OrdersTable[[#This Row],[Region]],PeopleTable[#All],2,FALSE)</f>
        <v>Anna Andreadi</v>
      </c>
      <c r="W2187" s="4" t="str">
        <f>IFERROR(VLOOKUP(OrdersTable[[#This Row],[Order ID]],ReturnsTable[#All],2,FALSE),"No")</f>
        <v>No</v>
      </c>
      <c r="X2187" s="4">
        <f>1/COUNTIF(OrdersTable[Order ID],OrdersTable[[#This Row],[Order ID]])</f>
        <v>1</v>
      </c>
      <c r="Y2187" s="4">
        <f>1/COUNTIF(OrdersTable[Customer ID],OrdersTable[[#This Row],[Customer ID]])</f>
        <v>6.6666666666666666E-2</v>
      </c>
    </row>
    <row r="2188" spans="1:25" x14ac:dyDescent="0.3">
      <c r="A2188" s="1">
        <v>2187</v>
      </c>
      <c r="B2188" t="s">
        <v>7222</v>
      </c>
      <c r="C2188" s="7">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4" t="str">
        <f>VLOOKUP(OrdersTable[[#This Row],[Region]],PeopleTable[#All],2,FALSE)</f>
        <v>Cassandra Brandow</v>
      </c>
      <c r="W2188" s="4" t="str">
        <f>IFERROR(VLOOKUP(OrdersTable[[#This Row],[Order ID]],ReturnsTable[#All],2,FALSE),"No")</f>
        <v>No</v>
      </c>
      <c r="X2188" s="4">
        <f>1/COUNTIF(OrdersTable[Order ID],OrdersTable[[#This Row],[Order ID]])</f>
        <v>1</v>
      </c>
      <c r="Y2188" s="4">
        <f>1/COUNTIF(OrdersTable[Customer ID],OrdersTable[[#This Row],[Customer ID]])</f>
        <v>9.0909090909090912E-2</v>
      </c>
    </row>
    <row r="2189" spans="1:25" x14ac:dyDescent="0.3">
      <c r="A2189" s="1">
        <v>2188</v>
      </c>
      <c r="B2189" t="s">
        <v>7223</v>
      </c>
      <c r="C2189" s="7">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4" t="str">
        <f>VLOOKUP(OrdersTable[[#This Row],[Region]],PeopleTable[#All],2,FALSE)</f>
        <v>Kelly Williams</v>
      </c>
      <c r="W2189" s="4" t="str">
        <f>IFERROR(VLOOKUP(OrdersTable[[#This Row],[Order ID]],ReturnsTable[#All],2,FALSE),"No")</f>
        <v>No</v>
      </c>
      <c r="X2189" s="4">
        <f>1/COUNTIF(OrdersTable[Order ID],OrdersTable[[#This Row],[Order ID]])</f>
        <v>0.33333333333333331</v>
      </c>
      <c r="Y2189" s="4">
        <f>1/COUNTIF(OrdersTable[Customer ID],OrdersTable[[#This Row],[Customer ID]])</f>
        <v>7.1428571428571425E-2</v>
      </c>
    </row>
    <row r="2190" spans="1:25" x14ac:dyDescent="0.3">
      <c r="A2190" s="1">
        <v>2189</v>
      </c>
      <c r="B2190" t="s">
        <v>7223</v>
      </c>
      <c r="C2190" s="7">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4" t="str">
        <f>VLOOKUP(OrdersTable[[#This Row],[Region]],PeopleTable[#All],2,FALSE)</f>
        <v>Kelly Williams</v>
      </c>
      <c r="W2190" s="4" t="str">
        <f>IFERROR(VLOOKUP(OrdersTable[[#This Row],[Order ID]],ReturnsTable[#All],2,FALSE),"No")</f>
        <v>No</v>
      </c>
      <c r="X2190" s="4">
        <f>1/COUNTIF(OrdersTable[Order ID],OrdersTable[[#This Row],[Order ID]])</f>
        <v>0.33333333333333331</v>
      </c>
      <c r="Y2190" s="4">
        <f>1/COUNTIF(OrdersTable[Customer ID],OrdersTable[[#This Row],[Customer ID]])</f>
        <v>7.1428571428571425E-2</v>
      </c>
    </row>
    <row r="2191" spans="1:25" x14ac:dyDescent="0.3">
      <c r="A2191" s="1">
        <v>2190</v>
      </c>
      <c r="B2191" t="s">
        <v>7223</v>
      </c>
      <c r="C2191" s="7">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4" t="str">
        <f>VLOOKUP(OrdersTable[[#This Row],[Region]],PeopleTable[#All],2,FALSE)</f>
        <v>Kelly Williams</v>
      </c>
      <c r="W2191" s="4" t="str">
        <f>IFERROR(VLOOKUP(OrdersTable[[#This Row],[Order ID]],ReturnsTable[#All],2,FALSE),"No")</f>
        <v>No</v>
      </c>
      <c r="X2191" s="4">
        <f>1/COUNTIF(OrdersTable[Order ID],OrdersTable[[#This Row],[Order ID]])</f>
        <v>0.33333333333333331</v>
      </c>
      <c r="Y2191" s="4">
        <f>1/COUNTIF(OrdersTable[Customer ID],OrdersTable[[#This Row],[Customer ID]])</f>
        <v>7.1428571428571425E-2</v>
      </c>
    </row>
    <row r="2192" spans="1:25" x14ac:dyDescent="0.3">
      <c r="A2192" s="1">
        <v>2191</v>
      </c>
      <c r="B2192" t="s">
        <v>7224</v>
      </c>
      <c r="C2192" s="7">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4" t="str">
        <f>VLOOKUP(OrdersTable[[#This Row],[Region]],PeopleTable[#All],2,FALSE)</f>
        <v>Anna Andreadi</v>
      </c>
      <c r="W2192" s="4" t="str">
        <f>IFERROR(VLOOKUP(OrdersTable[[#This Row],[Order ID]],ReturnsTable[#All],2,FALSE),"No")</f>
        <v>No</v>
      </c>
      <c r="X2192" s="4">
        <f>1/COUNTIF(OrdersTable[Order ID],OrdersTable[[#This Row],[Order ID]])</f>
        <v>1</v>
      </c>
      <c r="Y2192" s="4">
        <f>1/COUNTIF(OrdersTable[Customer ID],OrdersTable[[#This Row],[Customer ID]])</f>
        <v>7.6923076923076927E-2</v>
      </c>
    </row>
    <row r="2193" spans="1:25" x14ac:dyDescent="0.3">
      <c r="A2193" s="1">
        <v>2192</v>
      </c>
      <c r="B2193" t="s">
        <v>7225</v>
      </c>
      <c r="C2193" s="7">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4" t="str">
        <f>VLOOKUP(OrdersTable[[#This Row],[Region]],PeopleTable[#All],2,FALSE)</f>
        <v>Anna Andreadi</v>
      </c>
      <c r="W2193" s="4" t="str">
        <f>IFERROR(VLOOKUP(OrdersTable[[#This Row],[Order ID]],ReturnsTable[#All],2,FALSE),"No")</f>
        <v>No</v>
      </c>
      <c r="X2193" s="4">
        <f>1/COUNTIF(OrdersTable[Order ID],OrdersTable[[#This Row],[Order ID]])</f>
        <v>0.2</v>
      </c>
      <c r="Y2193" s="4">
        <f>1/COUNTIF(OrdersTable[Customer ID],OrdersTable[[#This Row],[Customer ID]])</f>
        <v>3.2258064516129031E-2</v>
      </c>
    </row>
    <row r="2194" spans="1:25" x14ac:dyDescent="0.3">
      <c r="A2194" s="1">
        <v>2193</v>
      </c>
      <c r="B2194" t="s">
        <v>7225</v>
      </c>
      <c r="C2194" s="7">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4" t="str">
        <f>VLOOKUP(OrdersTable[[#This Row],[Region]],PeopleTable[#All],2,FALSE)</f>
        <v>Anna Andreadi</v>
      </c>
      <c r="W2194" s="4" t="str">
        <f>IFERROR(VLOOKUP(OrdersTable[[#This Row],[Order ID]],ReturnsTable[#All],2,FALSE),"No")</f>
        <v>No</v>
      </c>
      <c r="X2194" s="4">
        <f>1/COUNTIF(OrdersTable[Order ID],OrdersTable[[#This Row],[Order ID]])</f>
        <v>0.2</v>
      </c>
      <c r="Y2194" s="4">
        <f>1/COUNTIF(OrdersTable[Customer ID],OrdersTable[[#This Row],[Customer ID]])</f>
        <v>3.2258064516129031E-2</v>
      </c>
    </row>
    <row r="2195" spans="1:25" x14ac:dyDescent="0.3">
      <c r="A2195" s="1">
        <v>2194</v>
      </c>
      <c r="B2195" t="s">
        <v>7225</v>
      </c>
      <c r="C2195" s="7">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4" t="str">
        <f>VLOOKUP(OrdersTable[[#This Row],[Region]],PeopleTable[#All],2,FALSE)</f>
        <v>Anna Andreadi</v>
      </c>
      <c r="W2195" s="4" t="str">
        <f>IFERROR(VLOOKUP(OrdersTable[[#This Row],[Order ID]],ReturnsTable[#All],2,FALSE),"No")</f>
        <v>No</v>
      </c>
      <c r="X2195" s="4">
        <f>1/COUNTIF(OrdersTable[Order ID],OrdersTable[[#This Row],[Order ID]])</f>
        <v>0.2</v>
      </c>
      <c r="Y2195" s="4">
        <f>1/COUNTIF(OrdersTable[Customer ID],OrdersTable[[#This Row],[Customer ID]])</f>
        <v>3.2258064516129031E-2</v>
      </c>
    </row>
    <row r="2196" spans="1:25" x14ac:dyDescent="0.3">
      <c r="A2196" s="1">
        <v>2195</v>
      </c>
      <c r="B2196" t="s">
        <v>7225</v>
      </c>
      <c r="C2196" s="7">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4" t="str">
        <f>VLOOKUP(OrdersTable[[#This Row],[Region]],PeopleTable[#All],2,FALSE)</f>
        <v>Anna Andreadi</v>
      </c>
      <c r="W2196" s="4" t="str">
        <f>IFERROR(VLOOKUP(OrdersTable[[#This Row],[Order ID]],ReturnsTable[#All],2,FALSE),"No")</f>
        <v>No</v>
      </c>
      <c r="X2196" s="4">
        <f>1/COUNTIF(OrdersTable[Order ID],OrdersTable[[#This Row],[Order ID]])</f>
        <v>0.2</v>
      </c>
      <c r="Y2196" s="4">
        <f>1/COUNTIF(OrdersTable[Customer ID],OrdersTable[[#This Row],[Customer ID]])</f>
        <v>3.2258064516129031E-2</v>
      </c>
    </row>
    <row r="2197" spans="1:25" x14ac:dyDescent="0.3">
      <c r="A2197" s="1">
        <v>2196</v>
      </c>
      <c r="B2197" t="s">
        <v>7225</v>
      </c>
      <c r="C2197" s="7">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4" t="str">
        <f>VLOOKUP(OrdersTable[[#This Row],[Region]],PeopleTable[#All],2,FALSE)</f>
        <v>Anna Andreadi</v>
      </c>
      <c r="W2197" s="4" t="str">
        <f>IFERROR(VLOOKUP(OrdersTable[[#This Row],[Order ID]],ReturnsTable[#All],2,FALSE),"No")</f>
        <v>No</v>
      </c>
      <c r="X2197" s="4">
        <f>1/COUNTIF(OrdersTable[Order ID],OrdersTable[[#This Row],[Order ID]])</f>
        <v>0.2</v>
      </c>
      <c r="Y2197" s="4">
        <f>1/COUNTIF(OrdersTable[Customer ID],OrdersTable[[#This Row],[Customer ID]])</f>
        <v>3.2258064516129031E-2</v>
      </c>
    </row>
    <row r="2198" spans="1:25" x14ac:dyDescent="0.3">
      <c r="A2198" s="1">
        <v>2197</v>
      </c>
      <c r="B2198" t="s">
        <v>6066</v>
      </c>
      <c r="C2198" s="7">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4" t="str">
        <f>VLOOKUP(OrdersTable[[#This Row],[Region]],PeopleTable[#All],2,FALSE)</f>
        <v>Cassandra Brandow</v>
      </c>
      <c r="W2198" s="4" t="str">
        <f>IFERROR(VLOOKUP(OrdersTable[[#This Row],[Order ID]],ReturnsTable[#All],2,FALSE),"No")</f>
        <v>Yes</v>
      </c>
      <c r="X2198" s="4">
        <f>1/COUNTIF(OrdersTable[Order ID],OrdersTable[[#This Row],[Order ID]])</f>
        <v>1</v>
      </c>
      <c r="Y2198" s="4">
        <f>1/COUNTIF(OrdersTable[Customer ID],OrdersTable[[#This Row],[Customer ID]])</f>
        <v>0.125</v>
      </c>
    </row>
    <row r="2199" spans="1:25" x14ac:dyDescent="0.3">
      <c r="A2199" s="1">
        <v>2198</v>
      </c>
      <c r="B2199" t="s">
        <v>7226</v>
      </c>
      <c r="C2199" s="7">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4" t="str">
        <f>VLOOKUP(OrdersTable[[#This Row],[Region]],PeopleTable[#All],2,FALSE)</f>
        <v>Cassandra Brandow</v>
      </c>
      <c r="W2199" s="4" t="str">
        <f>IFERROR(VLOOKUP(OrdersTable[[#This Row],[Order ID]],ReturnsTable[#All],2,FALSE),"No")</f>
        <v>No</v>
      </c>
      <c r="X2199" s="4">
        <f>1/COUNTIF(OrdersTable[Order ID],OrdersTable[[#This Row],[Order ID]])</f>
        <v>1</v>
      </c>
      <c r="Y2199" s="4">
        <f>1/COUNTIF(OrdersTable[Customer ID],OrdersTable[[#This Row],[Customer ID]])</f>
        <v>0.16666666666666666</v>
      </c>
    </row>
    <row r="2200" spans="1:25" x14ac:dyDescent="0.3">
      <c r="A2200" s="1">
        <v>2199</v>
      </c>
      <c r="B2200" t="s">
        <v>7227</v>
      </c>
      <c r="C2200" s="7">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4" t="str">
        <f>VLOOKUP(OrdersTable[[#This Row],[Region]],PeopleTable[#All],2,FALSE)</f>
        <v>Chuck Magee</v>
      </c>
      <c r="W2200" s="4" t="str">
        <f>IFERROR(VLOOKUP(OrdersTable[[#This Row],[Order ID]],ReturnsTable[#All],2,FALSE),"No")</f>
        <v>No</v>
      </c>
      <c r="X2200" s="4">
        <f>1/COUNTIF(OrdersTable[Order ID],OrdersTable[[#This Row],[Order ID]])</f>
        <v>0.5</v>
      </c>
      <c r="Y2200" s="4">
        <f>1/COUNTIF(OrdersTable[Customer ID],OrdersTable[[#This Row],[Customer ID]])</f>
        <v>3.125E-2</v>
      </c>
    </row>
    <row r="2201" spans="1:25" x14ac:dyDescent="0.3">
      <c r="A2201" s="1">
        <v>2200</v>
      </c>
      <c r="B2201" t="s">
        <v>7227</v>
      </c>
      <c r="C2201" s="7">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4" t="str">
        <f>VLOOKUP(OrdersTable[[#This Row],[Region]],PeopleTable[#All],2,FALSE)</f>
        <v>Chuck Magee</v>
      </c>
      <c r="W2201" s="4" t="str">
        <f>IFERROR(VLOOKUP(OrdersTable[[#This Row],[Order ID]],ReturnsTable[#All],2,FALSE),"No")</f>
        <v>No</v>
      </c>
      <c r="X2201" s="4">
        <f>1/COUNTIF(OrdersTable[Order ID],OrdersTable[[#This Row],[Order ID]])</f>
        <v>0.5</v>
      </c>
      <c r="Y2201" s="4">
        <f>1/COUNTIF(OrdersTable[Customer ID],OrdersTable[[#This Row],[Customer ID]])</f>
        <v>3.125E-2</v>
      </c>
    </row>
    <row r="2202" spans="1:25" x14ac:dyDescent="0.3">
      <c r="A2202" s="1">
        <v>2201</v>
      </c>
      <c r="B2202" t="s">
        <v>7228</v>
      </c>
      <c r="C2202" s="7">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4" t="str">
        <f>VLOOKUP(OrdersTable[[#This Row],[Region]],PeopleTable[#All],2,FALSE)</f>
        <v>Cassandra Brandow</v>
      </c>
      <c r="W2202" s="4" t="str">
        <f>IFERROR(VLOOKUP(OrdersTable[[#This Row],[Order ID]],ReturnsTable[#All],2,FALSE),"No")</f>
        <v>No</v>
      </c>
      <c r="X2202" s="4">
        <f>1/COUNTIF(OrdersTable[Order ID],OrdersTable[[#This Row],[Order ID]])</f>
        <v>0.5</v>
      </c>
      <c r="Y2202" s="4">
        <f>1/COUNTIF(OrdersTable[Customer ID],OrdersTable[[#This Row],[Customer ID]])</f>
        <v>7.1428571428571425E-2</v>
      </c>
    </row>
    <row r="2203" spans="1:25" x14ac:dyDescent="0.3">
      <c r="A2203" s="1">
        <v>2202</v>
      </c>
      <c r="B2203" t="s">
        <v>7228</v>
      </c>
      <c r="C2203" s="7">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4" t="str">
        <f>VLOOKUP(OrdersTable[[#This Row],[Region]],PeopleTable[#All],2,FALSE)</f>
        <v>Cassandra Brandow</v>
      </c>
      <c r="W2203" s="4" t="str">
        <f>IFERROR(VLOOKUP(OrdersTable[[#This Row],[Order ID]],ReturnsTable[#All],2,FALSE),"No")</f>
        <v>No</v>
      </c>
      <c r="X2203" s="4">
        <f>1/COUNTIF(OrdersTable[Order ID],OrdersTable[[#This Row],[Order ID]])</f>
        <v>0.5</v>
      </c>
      <c r="Y2203" s="4">
        <f>1/COUNTIF(OrdersTable[Customer ID],OrdersTable[[#This Row],[Customer ID]])</f>
        <v>7.1428571428571425E-2</v>
      </c>
    </row>
    <row r="2204" spans="1:25" x14ac:dyDescent="0.3">
      <c r="A2204" s="1">
        <v>2203</v>
      </c>
      <c r="B2204" t="s">
        <v>7229</v>
      </c>
      <c r="C2204" s="7">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4" t="str">
        <f>VLOOKUP(OrdersTable[[#This Row],[Region]],PeopleTable[#All],2,FALSE)</f>
        <v>Anna Andreadi</v>
      </c>
      <c r="W2204" s="4" t="str">
        <f>IFERROR(VLOOKUP(OrdersTable[[#This Row],[Order ID]],ReturnsTable[#All],2,FALSE),"No")</f>
        <v>No</v>
      </c>
      <c r="X2204" s="4">
        <f>1/COUNTIF(OrdersTable[Order ID],OrdersTable[[#This Row],[Order ID]])</f>
        <v>0.5</v>
      </c>
      <c r="Y2204" s="4">
        <f>1/COUNTIF(OrdersTable[Customer ID],OrdersTable[[#This Row],[Customer ID]])</f>
        <v>0.1111111111111111</v>
      </c>
    </row>
    <row r="2205" spans="1:25" x14ac:dyDescent="0.3">
      <c r="A2205" s="1">
        <v>2204</v>
      </c>
      <c r="B2205" t="s">
        <v>7229</v>
      </c>
      <c r="C2205" s="7">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4" t="str">
        <f>VLOOKUP(OrdersTable[[#This Row],[Region]],PeopleTable[#All],2,FALSE)</f>
        <v>Anna Andreadi</v>
      </c>
      <c r="W2205" s="4" t="str">
        <f>IFERROR(VLOOKUP(OrdersTable[[#This Row],[Order ID]],ReturnsTable[#All],2,FALSE),"No")</f>
        <v>No</v>
      </c>
      <c r="X2205" s="4">
        <f>1/COUNTIF(OrdersTable[Order ID],OrdersTable[[#This Row],[Order ID]])</f>
        <v>0.5</v>
      </c>
      <c r="Y2205" s="4">
        <f>1/COUNTIF(OrdersTable[Customer ID],OrdersTable[[#This Row],[Customer ID]])</f>
        <v>0.1111111111111111</v>
      </c>
    </row>
    <row r="2206" spans="1:25" x14ac:dyDescent="0.3">
      <c r="A2206" s="1">
        <v>2205</v>
      </c>
      <c r="B2206" t="s">
        <v>7230</v>
      </c>
      <c r="C2206" s="7">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4" t="str">
        <f>VLOOKUP(OrdersTable[[#This Row],[Region]],PeopleTable[#All],2,FALSE)</f>
        <v>Chuck Magee</v>
      </c>
      <c r="W2206" s="4" t="str">
        <f>IFERROR(VLOOKUP(OrdersTable[[#This Row],[Order ID]],ReturnsTable[#All],2,FALSE),"No")</f>
        <v>No</v>
      </c>
      <c r="X2206" s="4">
        <f>1/COUNTIF(OrdersTable[Order ID],OrdersTable[[#This Row],[Order ID]])</f>
        <v>1</v>
      </c>
      <c r="Y2206" s="4">
        <f>1/COUNTIF(OrdersTable[Customer ID],OrdersTable[[#This Row],[Customer ID]])</f>
        <v>3.8461538461538464E-2</v>
      </c>
    </row>
    <row r="2207" spans="1:25" x14ac:dyDescent="0.3">
      <c r="A2207" s="1">
        <v>2206</v>
      </c>
      <c r="B2207" t="s">
        <v>7231</v>
      </c>
      <c r="C2207" s="7">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4" t="str">
        <f>VLOOKUP(OrdersTable[[#This Row],[Region]],PeopleTable[#All],2,FALSE)</f>
        <v>Cassandra Brandow</v>
      </c>
      <c r="W2207" s="4" t="str">
        <f>IFERROR(VLOOKUP(OrdersTable[[#This Row],[Order ID]],ReturnsTable[#All],2,FALSE),"No")</f>
        <v>No</v>
      </c>
      <c r="X2207" s="4">
        <f>1/COUNTIF(OrdersTable[Order ID],OrdersTable[[#This Row],[Order ID]])</f>
        <v>1</v>
      </c>
      <c r="Y2207" s="4">
        <f>1/COUNTIF(OrdersTable[Customer ID],OrdersTable[[#This Row],[Customer ID]])</f>
        <v>0.1111111111111111</v>
      </c>
    </row>
    <row r="2208" spans="1:25" x14ac:dyDescent="0.3">
      <c r="A2208" s="1">
        <v>2207</v>
      </c>
      <c r="B2208" t="s">
        <v>7232</v>
      </c>
      <c r="C2208" s="7">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4" t="str">
        <f>VLOOKUP(OrdersTable[[#This Row],[Region]],PeopleTable[#All],2,FALSE)</f>
        <v>Kelly Williams</v>
      </c>
      <c r="W2208" s="4" t="str">
        <f>IFERROR(VLOOKUP(OrdersTable[[#This Row],[Order ID]],ReturnsTable[#All],2,FALSE),"No")</f>
        <v>No</v>
      </c>
      <c r="X2208" s="4">
        <f>1/COUNTIF(OrdersTable[Order ID],OrdersTable[[#This Row],[Order ID]])</f>
        <v>0.5</v>
      </c>
      <c r="Y2208" s="4">
        <f>1/COUNTIF(OrdersTable[Customer ID],OrdersTable[[#This Row],[Customer ID]])</f>
        <v>6.25E-2</v>
      </c>
    </row>
    <row r="2209" spans="1:25" x14ac:dyDescent="0.3">
      <c r="A2209" s="1">
        <v>2208</v>
      </c>
      <c r="B2209" t="s">
        <v>7232</v>
      </c>
      <c r="C2209" s="7">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4" t="str">
        <f>VLOOKUP(OrdersTable[[#This Row],[Region]],PeopleTable[#All],2,FALSE)</f>
        <v>Kelly Williams</v>
      </c>
      <c r="W2209" s="4" t="str">
        <f>IFERROR(VLOOKUP(OrdersTable[[#This Row],[Order ID]],ReturnsTable[#All],2,FALSE),"No")</f>
        <v>No</v>
      </c>
      <c r="X2209" s="4">
        <f>1/COUNTIF(OrdersTable[Order ID],OrdersTable[[#This Row],[Order ID]])</f>
        <v>0.5</v>
      </c>
      <c r="Y2209" s="4">
        <f>1/COUNTIF(OrdersTable[Customer ID],OrdersTable[[#This Row],[Customer ID]])</f>
        <v>6.25E-2</v>
      </c>
    </row>
    <row r="2210" spans="1:25" x14ac:dyDescent="0.3">
      <c r="A2210" s="1">
        <v>2209</v>
      </c>
      <c r="B2210" t="s">
        <v>7233</v>
      </c>
      <c r="C2210" s="7">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4" t="str">
        <f>VLOOKUP(OrdersTable[[#This Row],[Region]],PeopleTable[#All],2,FALSE)</f>
        <v>Chuck Magee</v>
      </c>
      <c r="W2210" s="4" t="str">
        <f>IFERROR(VLOOKUP(OrdersTable[[#This Row],[Order ID]],ReturnsTable[#All],2,FALSE),"No")</f>
        <v>No</v>
      </c>
      <c r="X2210" s="4">
        <f>1/COUNTIF(OrdersTable[Order ID],OrdersTable[[#This Row],[Order ID]])</f>
        <v>1</v>
      </c>
      <c r="Y2210" s="4">
        <f>1/COUNTIF(OrdersTable[Customer ID],OrdersTable[[#This Row],[Customer ID]])</f>
        <v>0.14285714285714285</v>
      </c>
    </row>
    <row r="2211" spans="1:25" x14ac:dyDescent="0.3">
      <c r="A2211" s="1">
        <v>2210</v>
      </c>
      <c r="B2211" t="s">
        <v>7234</v>
      </c>
      <c r="C2211" s="7">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4" t="str">
        <f>VLOOKUP(OrdersTable[[#This Row],[Region]],PeopleTable[#All],2,FALSE)</f>
        <v>Chuck Magee</v>
      </c>
      <c r="W2211" s="4" t="str">
        <f>IFERROR(VLOOKUP(OrdersTable[[#This Row],[Order ID]],ReturnsTable[#All],2,FALSE),"No")</f>
        <v>No</v>
      </c>
      <c r="X2211" s="4">
        <f>1/COUNTIF(OrdersTable[Order ID],OrdersTable[[#This Row],[Order ID]])</f>
        <v>0.5</v>
      </c>
      <c r="Y2211" s="4">
        <f>1/COUNTIF(OrdersTable[Customer ID],OrdersTable[[#This Row],[Customer ID]])</f>
        <v>6.6666666666666666E-2</v>
      </c>
    </row>
    <row r="2212" spans="1:25" x14ac:dyDescent="0.3">
      <c r="A2212" s="1">
        <v>2211</v>
      </c>
      <c r="B2212" t="s">
        <v>7234</v>
      </c>
      <c r="C2212" s="7">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4" t="str">
        <f>VLOOKUP(OrdersTable[[#This Row],[Region]],PeopleTable[#All],2,FALSE)</f>
        <v>Chuck Magee</v>
      </c>
      <c r="W2212" s="4" t="str">
        <f>IFERROR(VLOOKUP(OrdersTable[[#This Row],[Order ID]],ReturnsTable[#All],2,FALSE),"No")</f>
        <v>No</v>
      </c>
      <c r="X2212" s="4">
        <f>1/COUNTIF(OrdersTable[Order ID],OrdersTable[[#This Row],[Order ID]])</f>
        <v>0.5</v>
      </c>
      <c r="Y2212" s="4">
        <f>1/COUNTIF(OrdersTable[Customer ID],OrdersTable[[#This Row],[Customer ID]])</f>
        <v>6.6666666666666666E-2</v>
      </c>
    </row>
    <row r="2213" spans="1:25" x14ac:dyDescent="0.3">
      <c r="A2213" s="1">
        <v>2212</v>
      </c>
      <c r="B2213" t="s">
        <v>7235</v>
      </c>
      <c r="C2213" s="7">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4" t="str">
        <f>VLOOKUP(OrdersTable[[#This Row],[Region]],PeopleTable[#All],2,FALSE)</f>
        <v>Kelly Williams</v>
      </c>
      <c r="W2213" s="4" t="str">
        <f>IFERROR(VLOOKUP(OrdersTable[[#This Row],[Order ID]],ReturnsTable[#All],2,FALSE),"No")</f>
        <v>No</v>
      </c>
      <c r="X2213" s="4">
        <f>1/COUNTIF(OrdersTable[Order ID],OrdersTable[[#This Row],[Order ID]])</f>
        <v>1</v>
      </c>
      <c r="Y2213" s="4">
        <f>1/COUNTIF(OrdersTable[Customer ID],OrdersTable[[#This Row],[Customer ID]])</f>
        <v>0.1</v>
      </c>
    </row>
    <row r="2214" spans="1:25" x14ac:dyDescent="0.3">
      <c r="A2214" s="1">
        <v>2213</v>
      </c>
      <c r="B2214" t="s">
        <v>7236</v>
      </c>
      <c r="C2214" s="7">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4" t="str">
        <f>VLOOKUP(OrdersTable[[#This Row],[Region]],PeopleTable[#All],2,FALSE)</f>
        <v>Chuck Magee</v>
      </c>
      <c r="W2214" s="4" t="str">
        <f>IFERROR(VLOOKUP(OrdersTable[[#This Row],[Order ID]],ReturnsTable[#All],2,FALSE),"No")</f>
        <v>No</v>
      </c>
      <c r="X2214" s="4">
        <f>1/COUNTIF(OrdersTable[Order ID],OrdersTable[[#This Row],[Order ID]])</f>
        <v>1</v>
      </c>
      <c r="Y2214" s="4">
        <f>1/COUNTIF(OrdersTable[Customer ID],OrdersTable[[#This Row],[Customer ID]])</f>
        <v>0.14285714285714285</v>
      </c>
    </row>
    <row r="2215" spans="1:25" x14ac:dyDescent="0.3">
      <c r="A2215" s="1">
        <v>2214</v>
      </c>
      <c r="B2215" t="s">
        <v>7237</v>
      </c>
      <c r="C2215" s="7">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4" t="str">
        <f>VLOOKUP(OrdersTable[[#This Row],[Region]],PeopleTable[#All],2,FALSE)</f>
        <v>Anna Andreadi</v>
      </c>
      <c r="W2215" s="4" t="str">
        <f>IFERROR(VLOOKUP(OrdersTable[[#This Row],[Order ID]],ReturnsTable[#All],2,FALSE),"No")</f>
        <v>No</v>
      </c>
      <c r="X2215" s="4">
        <f>1/COUNTIF(OrdersTable[Order ID],OrdersTable[[#This Row],[Order ID]])</f>
        <v>0.25</v>
      </c>
      <c r="Y2215" s="4">
        <f>1/COUNTIF(OrdersTable[Customer ID],OrdersTable[[#This Row],[Customer ID]])</f>
        <v>6.6666666666666666E-2</v>
      </c>
    </row>
    <row r="2216" spans="1:25" x14ac:dyDescent="0.3">
      <c r="A2216" s="1">
        <v>2215</v>
      </c>
      <c r="B2216" t="s">
        <v>7237</v>
      </c>
      <c r="C2216" s="7">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4" t="str">
        <f>VLOOKUP(OrdersTable[[#This Row],[Region]],PeopleTable[#All],2,FALSE)</f>
        <v>Anna Andreadi</v>
      </c>
      <c r="W2216" s="4" t="str">
        <f>IFERROR(VLOOKUP(OrdersTable[[#This Row],[Order ID]],ReturnsTable[#All],2,FALSE),"No")</f>
        <v>No</v>
      </c>
      <c r="X2216" s="4">
        <f>1/COUNTIF(OrdersTable[Order ID],OrdersTable[[#This Row],[Order ID]])</f>
        <v>0.25</v>
      </c>
      <c r="Y2216" s="4">
        <f>1/COUNTIF(OrdersTable[Customer ID],OrdersTable[[#This Row],[Customer ID]])</f>
        <v>6.6666666666666666E-2</v>
      </c>
    </row>
    <row r="2217" spans="1:25" x14ac:dyDescent="0.3">
      <c r="A2217" s="1">
        <v>2216</v>
      </c>
      <c r="B2217" t="s">
        <v>7237</v>
      </c>
      <c r="C2217" s="7">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4" t="str">
        <f>VLOOKUP(OrdersTable[[#This Row],[Region]],PeopleTable[#All],2,FALSE)</f>
        <v>Anna Andreadi</v>
      </c>
      <c r="W2217" s="4" t="str">
        <f>IFERROR(VLOOKUP(OrdersTable[[#This Row],[Order ID]],ReturnsTable[#All],2,FALSE),"No")</f>
        <v>No</v>
      </c>
      <c r="X2217" s="4">
        <f>1/COUNTIF(OrdersTable[Order ID],OrdersTable[[#This Row],[Order ID]])</f>
        <v>0.25</v>
      </c>
      <c r="Y2217" s="4">
        <f>1/COUNTIF(OrdersTable[Customer ID],OrdersTable[[#This Row],[Customer ID]])</f>
        <v>6.6666666666666666E-2</v>
      </c>
    </row>
    <row r="2218" spans="1:25" x14ac:dyDescent="0.3">
      <c r="A2218" s="1">
        <v>2217</v>
      </c>
      <c r="B2218" t="s">
        <v>7237</v>
      </c>
      <c r="C2218" s="7">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4" t="str">
        <f>VLOOKUP(OrdersTable[[#This Row],[Region]],PeopleTable[#All],2,FALSE)</f>
        <v>Anna Andreadi</v>
      </c>
      <c r="W2218" s="4" t="str">
        <f>IFERROR(VLOOKUP(OrdersTable[[#This Row],[Order ID]],ReturnsTable[#All],2,FALSE),"No")</f>
        <v>No</v>
      </c>
      <c r="X2218" s="4">
        <f>1/COUNTIF(OrdersTable[Order ID],OrdersTable[[#This Row],[Order ID]])</f>
        <v>0.25</v>
      </c>
      <c r="Y2218" s="4">
        <f>1/COUNTIF(OrdersTable[Customer ID],OrdersTable[[#This Row],[Customer ID]])</f>
        <v>6.6666666666666666E-2</v>
      </c>
    </row>
    <row r="2219" spans="1:25" x14ac:dyDescent="0.3">
      <c r="A2219" s="1">
        <v>2218</v>
      </c>
      <c r="B2219" t="s">
        <v>7238</v>
      </c>
      <c r="C2219" s="7">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4" t="str">
        <f>VLOOKUP(OrdersTable[[#This Row],[Region]],PeopleTable[#All],2,FALSE)</f>
        <v>Cassandra Brandow</v>
      </c>
      <c r="W2219" s="4" t="str">
        <f>IFERROR(VLOOKUP(OrdersTable[[#This Row],[Order ID]],ReturnsTable[#All],2,FALSE),"No")</f>
        <v>No</v>
      </c>
      <c r="X2219" s="4">
        <f>1/COUNTIF(OrdersTable[Order ID],OrdersTable[[#This Row],[Order ID]])</f>
        <v>1</v>
      </c>
      <c r="Y2219" s="4">
        <f>1/COUNTIF(OrdersTable[Customer ID],OrdersTable[[#This Row],[Customer ID]])</f>
        <v>7.1428571428571425E-2</v>
      </c>
    </row>
    <row r="2220" spans="1:25" x14ac:dyDescent="0.3">
      <c r="A2220" s="1">
        <v>2219</v>
      </c>
      <c r="B2220" t="s">
        <v>7239</v>
      </c>
      <c r="C2220" s="7">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4" t="str">
        <f>VLOOKUP(OrdersTable[[#This Row],[Region]],PeopleTable[#All],2,FALSE)</f>
        <v>Anna Andreadi</v>
      </c>
      <c r="W2220" s="4" t="str">
        <f>IFERROR(VLOOKUP(OrdersTable[[#This Row],[Order ID]],ReturnsTable[#All],2,FALSE),"No")</f>
        <v>No</v>
      </c>
      <c r="X2220" s="4">
        <f>1/COUNTIF(OrdersTable[Order ID],OrdersTable[[#This Row],[Order ID]])</f>
        <v>0.33333333333333331</v>
      </c>
      <c r="Y2220" s="4">
        <f>1/COUNTIF(OrdersTable[Customer ID],OrdersTable[[#This Row],[Customer ID]])</f>
        <v>0.16666666666666666</v>
      </c>
    </row>
    <row r="2221" spans="1:25" x14ac:dyDescent="0.3">
      <c r="A2221" s="1">
        <v>2220</v>
      </c>
      <c r="B2221" t="s">
        <v>7239</v>
      </c>
      <c r="C2221" s="7">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4" t="str">
        <f>VLOOKUP(OrdersTable[[#This Row],[Region]],PeopleTable[#All],2,FALSE)</f>
        <v>Anna Andreadi</v>
      </c>
      <c r="W2221" s="4" t="str">
        <f>IFERROR(VLOOKUP(OrdersTable[[#This Row],[Order ID]],ReturnsTable[#All],2,FALSE),"No")</f>
        <v>No</v>
      </c>
      <c r="X2221" s="4">
        <f>1/COUNTIF(OrdersTable[Order ID],OrdersTable[[#This Row],[Order ID]])</f>
        <v>0.33333333333333331</v>
      </c>
      <c r="Y2221" s="4">
        <f>1/COUNTIF(OrdersTable[Customer ID],OrdersTable[[#This Row],[Customer ID]])</f>
        <v>0.16666666666666666</v>
      </c>
    </row>
    <row r="2222" spans="1:25" x14ac:dyDescent="0.3">
      <c r="A2222" s="1">
        <v>2221</v>
      </c>
      <c r="B2222" t="s">
        <v>7239</v>
      </c>
      <c r="C2222" s="7">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4" t="str">
        <f>VLOOKUP(OrdersTable[[#This Row],[Region]],PeopleTable[#All],2,FALSE)</f>
        <v>Anna Andreadi</v>
      </c>
      <c r="W2222" s="4" t="str">
        <f>IFERROR(VLOOKUP(OrdersTable[[#This Row],[Order ID]],ReturnsTable[#All],2,FALSE),"No")</f>
        <v>No</v>
      </c>
      <c r="X2222" s="4">
        <f>1/COUNTIF(OrdersTable[Order ID],OrdersTable[[#This Row],[Order ID]])</f>
        <v>0.33333333333333331</v>
      </c>
      <c r="Y2222" s="4">
        <f>1/COUNTIF(OrdersTable[Customer ID],OrdersTable[[#This Row],[Customer ID]])</f>
        <v>0.16666666666666666</v>
      </c>
    </row>
    <row r="2223" spans="1:25" x14ac:dyDescent="0.3">
      <c r="A2223" s="1">
        <v>2222</v>
      </c>
      <c r="B2223" t="s">
        <v>7240</v>
      </c>
      <c r="C2223" s="7">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4" t="str">
        <f>VLOOKUP(OrdersTable[[#This Row],[Region]],PeopleTable[#All],2,FALSE)</f>
        <v>Chuck Magee</v>
      </c>
      <c r="W2223" s="4" t="str">
        <f>IFERROR(VLOOKUP(OrdersTable[[#This Row],[Order ID]],ReturnsTable[#All],2,FALSE),"No")</f>
        <v>No</v>
      </c>
      <c r="X2223" s="4">
        <f>1/COUNTIF(OrdersTable[Order ID],OrdersTable[[#This Row],[Order ID]])</f>
        <v>0.33333333333333331</v>
      </c>
      <c r="Y2223" s="4">
        <f>1/COUNTIF(OrdersTable[Customer ID],OrdersTable[[#This Row],[Customer ID]])</f>
        <v>4.3478260869565216E-2</v>
      </c>
    </row>
    <row r="2224" spans="1:25" x14ac:dyDescent="0.3">
      <c r="A2224" s="1">
        <v>2223</v>
      </c>
      <c r="B2224" t="s">
        <v>7240</v>
      </c>
      <c r="C2224" s="7">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4" t="str">
        <f>VLOOKUP(OrdersTable[[#This Row],[Region]],PeopleTable[#All],2,FALSE)</f>
        <v>Chuck Magee</v>
      </c>
      <c r="W2224" s="4" t="str">
        <f>IFERROR(VLOOKUP(OrdersTable[[#This Row],[Order ID]],ReturnsTable[#All],2,FALSE),"No")</f>
        <v>No</v>
      </c>
      <c r="X2224" s="4">
        <f>1/COUNTIF(OrdersTable[Order ID],OrdersTable[[#This Row],[Order ID]])</f>
        <v>0.33333333333333331</v>
      </c>
      <c r="Y2224" s="4">
        <f>1/COUNTIF(OrdersTable[Customer ID],OrdersTable[[#This Row],[Customer ID]])</f>
        <v>4.3478260869565216E-2</v>
      </c>
    </row>
    <row r="2225" spans="1:25" x14ac:dyDescent="0.3">
      <c r="A2225" s="1">
        <v>2224</v>
      </c>
      <c r="B2225" t="s">
        <v>7240</v>
      </c>
      <c r="C2225" s="7">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4" t="str">
        <f>VLOOKUP(OrdersTable[[#This Row],[Region]],PeopleTable[#All],2,FALSE)</f>
        <v>Chuck Magee</v>
      </c>
      <c r="W2225" s="4" t="str">
        <f>IFERROR(VLOOKUP(OrdersTable[[#This Row],[Order ID]],ReturnsTable[#All],2,FALSE),"No")</f>
        <v>No</v>
      </c>
      <c r="X2225" s="4">
        <f>1/COUNTIF(OrdersTable[Order ID],OrdersTable[[#This Row],[Order ID]])</f>
        <v>0.33333333333333331</v>
      </c>
      <c r="Y2225" s="4">
        <f>1/COUNTIF(OrdersTable[Customer ID],OrdersTable[[#This Row],[Customer ID]])</f>
        <v>4.3478260869565216E-2</v>
      </c>
    </row>
    <row r="2226" spans="1:25" x14ac:dyDescent="0.3">
      <c r="A2226" s="1">
        <v>2225</v>
      </c>
      <c r="B2226" t="s">
        <v>7241</v>
      </c>
      <c r="C2226" s="7">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4" t="str">
        <f>VLOOKUP(OrdersTable[[#This Row],[Region]],PeopleTable[#All],2,FALSE)</f>
        <v>Chuck Magee</v>
      </c>
      <c r="W2226" s="4" t="str">
        <f>IFERROR(VLOOKUP(OrdersTable[[#This Row],[Order ID]],ReturnsTable[#All],2,FALSE),"No")</f>
        <v>No</v>
      </c>
      <c r="X2226" s="4">
        <f>1/COUNTIF(OrdersTable[Order ID],OrdersTable[[#This Row],[Order ID]])</f>
        <v>1</v>
      </c>
      <c r="Y2226" s="4">
        <f>1/COUNTIF(OrdersTable[Customer ID],OrdersTable[[#This Row],[Customer ID]])</f>
        <v>0.04</v>
      </c>
    </row>
    <row r="2227" spans="1:25" x14ac:dyDescent="0.3">
      <c r="A2227" s="1">
        <v>2226</v>
      </c>
      <c r="B2227" t="s">
        <v>7242</v>
      </c>
      <c r="C2227" s="7">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4" t="str">
        <f>VLOOKUP(OrdersTable[[#This Row],[Region]],PeopleTable[#All],2,FALSE)</f>
        <v>Anna Andreadi</v>
      </c>
      <c r="W2227" s="4" t="str">
        <f>IFERROR(VLOOKUP(OrdersTable[[#This Row],[Order ID]],ReturnsTable[#All],2,FALSE),"No")</f>
        <v>No</v>
      </c>
      <c r="X2227" s="4">
        <f>1/COUNTIF(OrdersTable[Order ID],OrdersTable[[#This Row],[Order ID]])</f>
        <v>1</v>
      </c>
      <c r="Y2227" s="4">
        <f>1/COUNTIF(OrdersTable[Customer ID],OrdersTable[[#This Row],[Customer ID]])</f>
        <v>0.14285714285714285</v>
      </c>
    </row>
    <row r="2228" spans="1:25" x14ac:dyDescent="0.3">
      <c r="A2228" s="1">
        <v>2227</v>
      </c>
      <c r="B2228" t="s">
        <v>7243</v>
      </c>
      <c r="C2228" s="7">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4" t="str">
        <f>VLOOKUP(OrdersTable[[#This Row],[Region]],PeopleTable[#All],2,FALSE)</f>
        <v>Kelly Williams</v>
      </c>
      <c r="W2228" s="4" t="str">
        <f>IFERROR(VLOOKUP(OrdersTable[[#This Row],[Order ID]],ReturnsTable[#All],2,FALSE),"No")</f>
        <v>No</v>
      </c>
      <c r="X2228" s="4">
        <f>1/COUNTIF(OrdersTable[Order ID],OrdersTable[[#This Row],[Order ID]])</f>
        <v>0.5</v>
      </c>
      <c r="Y2228" s="4">
        <f>1/COUNTIF(OrdersTable[Customer ID],OrdersTable[[#This Row],[Customer ID]])</f>
        <v>3.8461538461538464E-2</v>
      </c>
    </row>
    <row r="2229" spans="1:25" x14ac:dyDescent="0.3">
      <c r="A2229" s="1">
        <v>2228</v>
      </c>
      <c r="B2229" t="s">
        <v>7243</v>
      </c>
      <c r="C2229" s="7">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4" t="str">
        <f>VLOOKUP(OrdersTable[[#This Row],[Region]],PeopleTable[#All],2,FALSE)</f>
        <v>Kelly Williams</v>
      </c>
      <c r="W2229" s="4" t="str">
        <f>IFERROR(VLOOKUP(OrdersTable[[#This Row],[Order ID]],ReturnsTable[#All],2,FALSE),"No")</f>
        <v>No</v>
      </c>
      <c r="X2229" s="4">
        <f>1/COUNTIF(OrdersTable[Order ID],OrdersTable[[#This Row],[Order ID]])</f>
        <v>0.5</v>
      </c>
      <c r="Y2229" s="4">
        <f>1/COUNTIF(OrdersTable[Customer ID],OrdersTable[[#This Row],[Customer ID]])</f>
        <v>3.8461538461538464E-2</v>
      </c>
    </row>
    <row r="2230" spans="1:25" x14ac:dyDescent="0.3">
      <c r="A2230" s="1">
        <v>2229</v>
      </c>
      <c r="B2230" t="s">
        <v>7244</v>
      </c>
      <c r="C2230" s="7">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4" t="str">
        <f>VLOOKUP(OrdersTable[[#This Row],[Region]],PeopleTable[#All],2,FALSE)</f>
        <v>Chuck Magee</v>
      </c>
      <c r="W2230" s="4" t="str">
        <f>IFERROR(VLOOKUP(OrdersTable[[#This Row],[Order ID]],ReturnsTable[#All],2,FALSE),"No")</f>
        <v>No</v>
      </c>
      <c r="X2230" s="4">
        <f>1/COUNTIF(OrdersTable[Order ID],OrdersTable[[#This Row],[Order ID]])</f>
        <v>1</v>
      </c>
      <c r="Y2230" s="4">
        <f>1/COUNTIF(OrdersTable[Customer ID],OrdersTable[[#This Row],[Customer ID]])</f>
        <v>9.0909090909090912E-2</v>
      </c>
    </row>
    <row r="2231" spans="1:25" x14ac:dyDescent="0.3">
      <c r="A2231" s="1">
        <v>2230</v>
      </c>
      <c r="B2231" t="s">
        <v>7245</v>
      </c>
      <c r="C2231" s="7">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4" t="str">
        <f>VLOOKUP(OrdersTable[[#This Row],[Region]],PeopleTable[#All],2,FALSE)</f>
        <v>Anna Andreadi</v>
      </c>
      <c r="W2231" s="4" t="str">
        <f>IFERROR(VLOOKUP(OrdersTable[[#This Row],[Order ID]],ReturnsTable[#All],2,FALSE),"No")</f>
        <v>No</v>
      </c>
      <c r="X2231" s="4">
        <f>1/COUNTIF(OrdersTable[Order ID],OrdersTable[[#This Row],[Order ID]])</f>
        <v>0.5</v>
      </c>
      <c r="Y2231" s="4">
        <f>1/COUNTIF(OrdersTable[Customer ID],OrdersTable[[#This Row],[Customer ID]])</f>
        <v>9.0909090909090912E-2</v>
      </c>
    </row>
    <row r="2232" spans="1:25" x14ac:dyDescent="0.3">
      <c r="A2232" s="1">
        <v>2231</v>
      </c>
      <c r="B2232" t="s">
        <v>7245</v>
      </c>
      <c r="C2232" s="7">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4" t="str">
        <f>VLOOKUP(OrdersTable[[#This Row],[Region]],PeopleTable[#All],2,FALSE)</f>
        <v>Anna Andreadi</v>
      </c>
      <c r="W2232" s="4" t="str">
        <f>IFERROR(VLOOKUP(OrdersTable[[#This Row],[Order ID]],ReturnsTable[#All],2,FALSE),"No")</f>
        <v>No</v>
      </c>
      <c r="X2232" s="4">
        <f>1/COUNTIF(OrdersTable[Order ID],OrdersTable[[#This Row],[Order ID]])</f>
        <v>0.5</v>
      </c>
      <c r="Y2232" s="4">
        <f>1/COUNTIF(OrdersTable[Customer ID],OrdersTable[[#This Row],[Customer ID]])</f>
        <v>9.0909090909090912E-2</v>
      </c>
    </row>
    <row r="2233" spans="1:25" x14ac:dyDescent="0.3">
      <c r="A2233" s="1">
        <v>2232</v>
      </c>
      <c r="B2233" t="s">
        <v>7246</v>
      </c>
      <c r="C2233" s="7">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4" t="str">
        <f>VLOOKUP(OrdersTable[[#This Row],[Region]],PeopleTable[#All],2,FALSE)</f>
        <v>Kelly Williams</v>
      </c>
      <c r="W2233" s="4" t="str">
        <f>IFERROR(VLOOKUP(OrdersTable[[#This Row],[Order ID]],ReturnsTable[#All],2,FALSE),"No")</f>
        <v>No</v>
      </c>
      <c r="X2233" s="4">
        <f>1/COUNTIF(OrdersTable[Order ID],OrdersTable[[#This Row],[Order ID]])</f>
        <v>1</v>
      </c>
      <c r="Y2233" s="4">
        <f>1/COUNTIF(OrdersTable[Customer ID],OrdersTable[[#This Row],[Customer ID]])</f>
        <v>7.1428571428571425E-2</v>
      </c>
    </row>
    <row r="2234" spans="1:25" x14ac:dyDescent="0.3">
      <c r="A2234" s="1">
        <v>2233</v>
      </c>
      <c r="B2234" t="s">
        <v>7247</v>
      </c>
      <c r="C2234" s="7">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4" t="str">
        <f>VLOOKUP(OrdersTable[[#This Row],[Region]],PeopleTable[#All],2,FALSE)</f>
        <v>Kelly Williams</v>
      </c>
      <c r="W2234" s="4" t="str">
        <f>IFERROR(VLOOKUP(OrdersTable[[#This Row],[Order ID]],ReturnsTable[#All],2,FALSE),"No")</f>
        <v>No</v>
      </c>
      <c r="X2234" s="4">
        <f>1/COUNTIF(OrdersTable[Order ID],OrdersTable[[#This Row],[Order ID]])</f>
        <v>1</v>
      </c>
      <c r="Y2234" s="4">
        <f>1/COUNTIF(OrdersTable[Customer ID],OrdersTable[[#This Row],[Customer ID]])</f>
        <v>0.125</v>
      </c>
    </row>
    <row r="2235" spans="1:25" x14ac:dyDescent="0.3">
      <c r="A2235" s="1">
        <v>2234</v>
      </c>
      <c r="B2235" t="s">
        <v>7248</v>
      </c>
      <c r="C2235" s="7">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4" t="str">
        <f>VLOOKUP(OrdersTable[[#This Row],[Region]],PeopleTable[#All],2,FALSE)</f>
        <v>Anna Andreadi</v>
      </c>
      <c r="W2235" s="4" t="str">
        <f>IFERROR(VLOOKUP(OrdersTable[[#This Row],[Order ID]],ReturnsTable[#All],2,FALSE),"No")</f>
        <v>No</v>
      </c>
      <c r="X2235" s="4">
        <f>1/COUNTIF(OrdersTable[Order ID],OrdersTable[[#This Row],[Order ID]])</f>
        <v>1</v>
      </c>
      <c r="Y2235" s="4">
        <f>1/COUNTIF(OrdersTable[Customer ID],OrdersTable[[#This Row],[Customer ID]])</f>
        <v>0.125</v>
      </c>
    </row>
    <row r="2236" spans="1:25" x14ac:dyDescent="0.3">
      <c r="A2236" s="1">
        <v>2235</v>
      </c>
      <c r="B2236" t="s">
        <v>7249</v>
      </c>
      <c r="C2236" s="7">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4" t="str">
        <f>VLOOKUP(OrdersTable[[#This Row],[Region]],PeopleTable[#All],2,FALSE)</f>
        <v>Chuck Magee</v>
      </c>
      <c r="W2236" s="4" t="str">
        <f>IFERROR(VLOOKUP(OrdersTable[[#This Row],[Order ID]],ReturnsTable[#All],2,FALSE),"No")</f>
        <v>No</v>
      </c>
      <c r="X2236" s="4">
        <f>1/COUNTIF(OrdersTable[Order ID],OrdersTable[[#This Row],[Order ID]])</f>
        <v>1</v>
      </c>
      <c r="Y2236" s="4">
        <f>1/COUNTIF(OrdersTable[Customer ID],OrdersTable[[#This Row],[Customer ID]])</f>
        <v>7.6923076923076927E-2</v>
      </c>
    </row>
    <row r="2237" spans="1:25" x14ac:dyDescent="0.3">
      <c r="A2237" s="1">
        <v>2236</v>
      </c>
      <c r="B2237" t="s">
        <v>7250</v>
      </c>
      <c r="C2237" s="7">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4" t="str">
        <f>VLOOKUP(OrdersTable[[#This Row],[Region]],PeopleTable[#All],2,FALSE)</f>
        <v>Kelly Williams</v>
      </c>
      <c r="W2237" s="4" t="str">
        <f>IFERROR(VLOOKUP(OrdersTable[[#This Row],[Order ID]],ReturnsTable[#All],2,FALSE),"No")</f>
        <v>No</v>
      </c>
      <c r="X2237" s="4">
        <f>1/COUNTIF(OrdersTable[Order ID],OrdersTable[[#This Row],[Order ID]])</f>
        <v>0.5</v>
      </c>
      <c r="Y2237" s="4">
        <f>1/COUNTIF(OrdersTable[Customer ID],OrdersTable[[#This Row],[Customer ID]])</f>
        <v>5.5555555555555552E-2</v>
      </c>
    </row>
    <row r="2238" spans="1:25" x14ac:dyDescent="0.3">
      <c r="A2238" s="1">
        <v>2237</v>
      </c>
      <c r="B2238" t="s">
        <v>7250</v>
      </c>
      <c r="C2238" s="7">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4" t="str">
        <f>VLOOKUP(OrdersTable[[#This Row],[Region]],PeopleTable[#All],2,FALSE)</f>
        <v>Kelly Williams</v>
      </c>
      <c r="W2238" s="4" t="str">
        <f>IFERROR(VLOOKUP(OrdersTable[[#This Row],[Order ID]],ReturnsTable[#All],2,FALSE),"No")</f>
        <v>No</v>
      </c>
      <c r="X2238" s="4">
        <f>1/COUNTIF(OrdersTable[Order ID],OrdersTable[[#This Row],[Order ID]])</f>
        <v>0.5</v>
      </c>
      <c r="Y2238" s="4">
        <f>1/COUNTIF(OrdersTable[Customer ID],OrdersTable[[#This Row],[Customer ID]])</f>
        <v>5.5555555555555552E-2</v>
      </c>
    </row>
    <row r="2239" spans="1:25" x14ac:dyDescent="0.3">
      <c r="A2239" s="1">
        <v>2238</v>
      </c>
      <c r="B2239" t="s">
        <v>7251</v>
      </c>
      <c r="C2239" s="7">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4" t="str">
        <f>VLOOKUP(OrdersTable[[#This Row],[Region]],PeopleTable[#All],2,FALSE)</f>
        <v>Anna Andreadi</v>
      </c>
      <c r="W2239" s="4" t="str">
        <f>IFERROR(VLOOKUP(OrdersTable[[#This Row],[Order ID]],ReturnsTable[#All],2,FALSE),"No")</f>
        <v>No</v>
      </c>
      <c r="X2239" s="4">
        <f>1/COUNTIF(OrdersTable[Order ID],OrdersTable[[#This Row],[Order ID]])</f>
        <v>1</v>
      </c>
      <c r="Y2239" s="4">
        <f>1/COUNTIF(OrdersTable[Customer ID],OrdersTable[[#This Row],[Customer ID]])</f>
        <v>8.3333333333333329E-2</v>
      </c>
    </row>
    <row r="2240" spans="1:25" x14ac:dyDescent="0.3">
      <c r="A2240" s="1">
        <v>2239</v>
      </c>
      <c r="B2240" t="s">
        <v>7252</v>
      </c>
      <c r="C2240" s="7">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4" t="str">
        <f>VLOOKUP(OrdersTable[[#This Row],[Region]],PeopleTable[#All],2,FALSE)</f>
        <v>Kelly Williams</v>
      </c>
      <c r="W2240" s="4" t="str">
        <f>IFERROR(VLOOKUP(OrdersTable[[#This Row],[Order ID]],ReturnsTable[#All],2,FALSE),"No")</f>
        <v>No</v>
      </c>
      <c r="X2240" s="4">
        <f>1/COUNTIF(OrdersTable[Order ID],OrdersTable[[#This Row],[Order ID]])</f>
        <v>1</v>
      </c>
      <c r="Y2240" s="4">
        <f>1/COUNTIF(OrdersTable[Customer ID],OrdersTable[[#This Row],[Customer ID]])</f>
        <v>4.1666666666666664E-2</v>
      </c>
    </row>
    <row r="2241" spans="1:25" x14ac:dyDescent="0.3">
      <c r="A2241" s="1">
        <v>2240</v>
      </c>
      <c r="B2241" t="s">
        <v>7253</v>
      </c>
      <c r="C2241" s="7">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4" t="str">
        <f>VLOOKUP(OrdersTable[[#This Row],[Region]],PeopleTable[#All],2,FALSE)</f>
        <v>Anna Andreadi</v>
      </c>
      <c r="W2241" s="4" t="str">
        <f>IFERROR(VLOOKUP(OrdersTable[[#This Row],[Order ID]],ReturnsTable[#All],2,FALSE),"No")</f>
        <v>No</v>
      </c>
      <c r="X2241" s="4">
        <f>1/COUNTIF(OrdersTable[Order ID],OrdersTable[[#This Row],[Order ID]])</f>
        <v>0.5</v>
      </c>
      <c r="Y2241" s="4">
        <f>1/COUNTIF(OrdersTable[Customer ID],OrdersTable[[#This Row],[Customer ID]])</f>
        <v>0.1111111111111111</v>
      </c>
    </row>
    <row r="2242" spans="1:25" x14ac:dyDescent="0.3">
      <c r="A2242" s="1">
        <v>2241</v>
      </c>
      <c r="B2242" t="s">
        <v>7253</v>
      </c>
      <c r="C2242" s="7">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4" t="str">
        <f>VLOOKUP(OrdersTable[[#This Row],[Region]],PeopleTable[#All],2,FALSE)</f>
        <v>Anna Andreadi</v>
      </c>
      <c r="W2242" s="4" t="str">
        <f>IFERROR(VLOOKUP(OrdersTable[[#This Row],[Order ID]],ReturnsTable[#All],2,FALSE),"No")</f>
        <v>No</v>
      </c>
      <c r="X2242" s="4">
        <f>1/COUNTIF(OrdersTable[Order ID],OrdersTable[[#This Row],[Order ID]])</f>
        <v>0.5</v>
      </c>
      <c r="Y2242" s="4">
        <f>1/COUNTIF(OrdersTable[Customer ID],OrdersTable[[#This Row],[Customer ID]])</f>
        <v>0.1111111111111111</v>
      </c>
    </row>
    <row r="2243" spans="1:25" x14ac:dyDescent="0.3">
      <c r="A2243" s="1">
        <v>2242</v>
      </c>
      <c r="B2243" t="s">
        <v>7254</v>
      </c>
      <c r="C2243" s="7">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4" t="str">
        <f>VLOOKUP(OrdersTable[[#This Row],[Region]],PeopleTable[#All],2,FALSE)</f>
        <v>Chuck Magee</v>
      </c>
      <c r="W2243" s="4" t="str">
        <f>IFERROR(VLOOKUP(OrdersTable[[#This Row],[Order ID]],ReturnsTable[#All],2,FALSE),"No")</f>
        <v>No</v>
      </c>
      <c r="X2243" s="4">
        <f>1/COUNTIF(OrdersTable[Order ID],OrdersTable[[#This Row],[Order ID]])</f>
        <v>1</v>
      </c>
      <c r="Y2243" s="4">
        <f>1/COUNTIF(OrdersTable[Customer ID],OrdersTable[[#This Row],[Customer ID]])</f>
        <v>5.5555555555555552E-2</v>
      </c>
    </row>
    <row r="2244" spans="1:25" x14ac:dyDescent="0.3">
      <c r="A2244" s="1">
        <v>2243</v>
      </c>
      <c r="B2244" t="s">
        <v>6099</v>
      </c>
      <c r="C2244" s="7">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4" t="str">
        <f>VLOOKUP(OrdersTable[[#This Row],[Region]],PeopleTable[#All],2,FALSE)</f>
        <v>Anna Andreadi</v>
      </c>
      <c r="W2244" s="4" t="str">
        <f>IFERROR(VLOOKUP(OrdersTable[[#This Row],[Order ID]],ReturnsTable[#All],2,FALSE),"No")</f>
        <v>Yes</v>
      </c>
      <c r="X2244" s="4">
        <f>1/COUNTIF(OrdersTable[Order ID],OrdersTable[[#This Row],[Order ID]])</f>
        <v>0.2</v>
      </c>
      <c r="Y2244" s="4">
        <f>1/COUNTIF(OrdersTable[Customer ID],OrdersTable[[#This Row],[Customer ID]])</f>
        <v>0.1</v>
      </c>
    </row>
    <row r="2245" spans="1:25" x14ac:dyDescent="0.3">
      <c r="A2245" s="1">
        <v>2244</v>
      </c>
      <c r="B2245" t="s">
        <v>6099</v>
      </c>
      <c r="C2245" s="7">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4" t="str">
        <f>VLOOKUP(OrdersTable[[#This Row],[Region]],PeopleTable[#All],2,FALSE)</f>
        <v>Anna Andreadi</v>
      </c>
      <c r="W2245" s="4" t="str">
        <f>IFERROR(VLOOKUP(OrdersTable[[#This Row],[Order ID]],ReturnsTable[#All],2,FALSE),"No")</f>
        <v>Yes</v>
      </c>
      <c r="X2245" s="4">
        <f>1/COUNTIF(OrdersTable[Order ID],OrdersTable[[#This Row],[Order ID]])</f>
        <v>0.2</v>
      </c>
      <c r="Y2245" s="4">
        <f>1/COUNTIF(OrdersTable[Customer ID],OrdersTable[[#This Row],[Customer ID]])</f>
        <v>0.1</v>
      </c>
    </row>
    <row r="2246" spans="1:25" x14ac:dyDescent="0.3">
      <c r="A2246" s="1">
        <v>2245</v>
      </c>
      <c r="B2246" t="s">
        <v>6099</v>
      </c>
      <c r="C2246" s="7">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4" t="str">
        <f>VLOOKUP(OrdersTable[[#This Row],[Region]],PeopleTable[#All],2,FALSE)</f>
        <v>Anna Andreadi</v>
      </c>
      <c r="W2246" s="4" t="str">
        <f>IFERROR(VLOOKUP(OrdersTable[[#This Row],[Order ID]],ReturnsTable[#All],2,FALSE),"No")</f>
        <v>Yes</v>
      </c>
      <c r="X2246" s="4">
        <f>1/COUNTIF(OrdersTable[Order ID],OrdersTable[[#This Row],[Order ID]])</f>
        <v>0.2</v>
      </c>
      <c r="Y2246" s="4">
        <f>1/COUNTIF(OrdersTable[Customer ID],OrdersTable[[#This Row],[Customer ID]])</f>
        <v>0.1</v>
      </c>
    </row>
    <row r="2247" spans="1:25" x14ac:dyDescent="0.3">
      <c r="A2247" s="1">
        <v>2246</v>
      </c>
      <c r="B2247" t="s">
        <v>6099</v>
      </c>
      <c r="C2247" s="7">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4" t="str">
        <f>VLOOKUP(OrdersTable[[#This Row],[Region]],PeopleTable[#All],2,FALSE)</f>
        <v>Anna Andreadi</v>
      </c>
      <c r="W2247" s="4" t="str">
        <f>IFERROR(VLOOKUP(OrdersTable[[#This Row],[Order ID]],ReturnsTable[#All],2,FALSE),"No")</f>
        <v>Yes</v>
      </c>
      <c r="X2247" s="4">
        <f>1/COUNTIF(OrdersTable[Order ID],OrdersTable[[#This Row],[Order ID]])</f>
        <v>0.2</v>
      </c>
      <c r="Y2247" s="4">
        <f>1/COUNTIF(OrdersTable[Customer ID],OrdersTable[[#This Row],[Customer ID]])</f>
        <v>0.1</v>
      </c>
    </row>
    <row r="2248" spans="1:25" x14ac:dyDescent="0.3">
      <c r="A2248" s="1">
        <v>2247</v>
      </c>
      <c r="B2248" t="s">
        <v>6099</v>
      </c>
      <c r="C2248" s="7">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4" t="str">
        <f>VLOOKUP(OrdersTable[[#This Row],[Region]],PeopleTable[#All],2,FALSE)</f>
        <v>Anna Andreadi</v>
      </c>
      <c r="W2248" s="4" t="str">
        <f>IFERROR(VLOOKUP(OrdersTable[[#This Row],[Order ID]],ReturnsTable[#All],2,FALSE),"No")</f>
        <v>Yes</v>
      </c>
      <c r="X2248" s="4">
        <f>1/COUNTIF(OrdersTable[Order ID],OrdersTable[[#This Row],[Order ID]])</f>
        <v>0.2</v>
      </c>
      <c r="Y2248" s="4">
        <f>1/COUNTIF(OrdersTable[Customer ID],OrdersTable[[#This Row],[Customer ID]])</f>
        <v>0.1</v>
      </c>
    </row>
    <row r="2249" spans="1:25" x14ac:dyDescent="0.3">
      <c r="A2249" s="1">
        <v>2248</v>
      </c>
      <c r="B2249" t="s">
        <v>5990</v>
      </c>
      <c r="C2249" s="7">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4" t="str">
        <f>VLOOKUP(OrdersTable[[#This Row],[Region]],PeopleTable[#All],2,FALSE)</f>
        <v>Anna Andreadi</v>
      </c>
      <c r="W2249" s="4" t="str">
        <f>IFERROR(VLOOKUP(OrdersTable[[#This Row],[Order ID]],ReturnsTable[#All],2,FALSE),"No")</f>
        <v>Yes</v>
      </c>
      <c r="X2249" s="4">
        <f>1/COUNTIF(OrdersTable[Order ID],OrdersTable[[#This Row],[Order ID]])</f>
        <v>0.2</v>
      </c>
      <c r="Y2249" s="4">
        <f>1/COUNTIF(OrdersTable[Customer ID],OrdersTable[[#This Row],[Customer ID]])</f>
        <v>5.2631578947368418E-2</v>
      </c>
    </row>
    <row r="2250" spans="1:25" x14ac:dyDescent="0.3">
      <c r="A2250" s="1">
        <v>2249</v>
      </c>
      <c r="B2250" t="s">
        <v>5990</v>
      </c>
      <c r="C2250" s="7">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4" t="str">
        <f>VLOOKUP(OrdersTable[[#This Row],[Region]],PeopleTable[#All],2,FALSE)</f>
        <v>Anna Andreadi</v>
      </c>
      <c r="W2250" s="4" t="str">
        <f>IFERROR(VLOOKUP(OrdersTable[[#This Row],[Order ID]],ReturnsTable[#All],2,FALSE),"No")</f>
        <v>Yes</v>
      </c>
      <c r="X2250" s="4">
        <f>1/COUNTIF(OrdersTable[Order ID],OrdersTable[[#This Row],[Order ID]])</f>
        <v>0.2</v>
      </c>
      <c r="Y2250" s="4">
        <f>1/COUNTIF(OrdersTable[Customer ID],OrdersTable[[#This Row],[Customer ID]])</f>
        <v>5.2631578947368418E-2</v>
      </c>
    </row>
    <row r="2251" spans="1:25" x14ac:dyDescent="0.3">
      <c r="A2251" s="1">
        <v>2250</v>
      </c>
      <c r="B2251" t="s">
        <v>5990</v>
      </c>
      <c r="C2251" s="7">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4" t="str">
        <f>VLOOKUP(OrdersTable[[#This Row],[Region]],PeopleTable[#All],2,FALSE)</f>
        <v>Anna Andreadi</v>
      </c>
      <c r="W2251" s="4" t="str">
        <f>IFERROR(VLOOKUP(OrdersTable[[#This Row],[Order ID]],ReturnsTable[#All],2,FALSE),"No")</f>
        <v>Yes</v>
      </c>
      <c r="X2251" s="4">
        <f>1/COUNTIF(OrdersTable[Order ID],OrdersTable[[#This Row],[Order ID]])</f>
        <v>0.2</v>
      </c>
      <c r="Y2251" s="4">
        <f>1/COUNTIF(OrdersTable[Customer ID],OrdersTable[[#This Row],[Customer ID]])</f>
        <v>5.2631578947368418E-2</v>
      </c>
    </row>
    <row r="2252" spans="1:25" x14ac:dyDescent="0.3">
      <c r="A2252" s="1">
        <v>2251</v>
      </c>
      <c r="B2252" t="s">
        <v>5990</v>
      </c>
      <c r="C2252" s="7">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4" t="str">
        <f>VLOOKUP(OrdersTable[[#This Row],[Region]],PeopleTable[#All],2,FALSE)</f>
        <v>Anna Andreadi</v>
      </c>
      <c r="W2252" s="4" t="str">
        <f>IFERROR(VLOOKUP(OrdersTable[[#This Row],[Order ID]],ReturnsTable[#All],2,FALSE),"No")</f>
        <v>Yes</v>
      </c>
      <c r="X2252" s="4">
        <f>1/COUNTIF(OrdersTable[Order ID],OrdersTable[[#This Row],[Order ID]])</f>
        <v>0.2</v>
      </c>
      <c r="Y2252" s="4">
        <f>1/COUNTIF(OrdersTable[Customer ID],OrdersTable[[#This Row],[Customer ID]])</f>
        <v>5.2631578947368418E-2</v>
      </c>
    </row>
    <row r="2253" spans="1:25" x14ac:dyDescent="0.3">
      <c r="A2253" s="1">
        <v>2252</v>
      </c>
      <c r="B2253" t="s">
        <v>5990</v>
      </c>
      <c r="C2253" s="7">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4" t="str">
        <f>VLOOKUP(OrdersTable[[#This Row],[Region]],PeopleTable[#All],2,FALSE)</f>
        <v>Anna Andreadi</v>
      </c>
      <c r="W2253" s="4" t="str">
        <f>IFERROR(VLOOKUP(OrdersTable[[#This Row],[Order ID]],ReturnsTable[#All],2,FALSE),"No")</f>
        <v>Yes</v>
      </c>
      <c r="X2253" s="4">
        <f>1/COUNTIF(OrdersTable[Order ID],OrdersTable[[#This Row],[Order ID]])</f>
        <v>0.2</v>
      </c>
      <c r="Y2253" s="4">
        <f>1/COUNTIF(OrdersTable[Customer ID],OrdersTable[[#This Row],[Customer ID]])</f>
        <v>5.2631578947368418E-2</v>
      </c>
    </row>
    <row r="2254" spans="1:25" x14ac:dyDescent="0.3">
      <c r="A2254" s="1">
        <v>2253</v>
      </c>
      <c r="B2254" t="s">
        <v>7255</v>
      </c>
      <c r="C2254" s="7">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4" t="str">
        <f>VLOOKUP(OrdersTable[[#This Row],[Region]],PeopleTable[#All],2,FALSE)</f>
        <v>Anna Andreadi</v>
      </c>
      <c r="W2254" s="4" t="str">
        <f>IFERROR(VLOOKUP(OrdersTable[[#This Row],[Order ID]],ReturnsTable[#All],2,FALSE),"No")</f>
        <v>No</v>
      </c>
      <c r="X2254" s="4">
        <f>1/COUNTIF(OrdersTable[Order ID],OrdersTable[[#This Row],[Order ID]])</f>
        <v>1</v>
      </c>
      <c r="Y2254" s="4">
        <f>1/COUNTIF(OrdersTable[Customer ID],OrdersTable[[#This Row],[Customer ID]])</f>
        <v>5.8823529411764705E-2</v>
      </c>
    </row>
    <row r="2255" spans="1:25" x14ac:dyDescent="0.3">
      <c r="A2255" s="1">
        <v>2254</v>
      </c>
      <c r="B2255" t="s">
        <v>7256</v>
      </c>
      <c r="C2255" s="7">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4" t="str">
        <f>VLOOKUP(OrdersTable[[#This Row],[Region]],PeopleTable[#All],2,FALSE)</f>
        <v>Anna Andreadi</v>
      </c>
      <c r="W2255" s="4" t="str">
        <f>IFERROR(VLOOKUP(OrdersTable[[#This Row],[Order ID]],ReturnsTable[#All],2,FALSE),"No")</f>
        <v>No</v>
      </c>
      <c r="X2255" s="4">
        <f>1/COUNTIF(OrdersTable[Order ID],OrdersTable[[#This Row],[Order ID]])</f>
        <v>0.5</v>
      </c>
      <c r="Y2255" s="4">
        <f>1/COUNTIF(OrdersTable[Customer ID],OrdersTable[[#This Row],[Customer ID]])</f>
        <v>5.8823529411764705E-2</v>
      </c>
    </row>
    <row r="2256" spans="1:25" x14ac:dyDescent="0.3">
      <c r="A2256" s="1">
        <v>2255</v>
      </c>
      <c r="B2256" t="s">
        <v>7256</v>
      </c>
      <c r="C2256" s="7">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4" t="str">
        <f>VLOOKUP(OrdersTable[[#This Row],[Region]],PeopleTable[#All],2,FALSE)</f>
        <v>Anna Andreadi</v>
      </c>
      <c r="W2256" s="4" t="str">
        <f>IFERROR(VLOOKUP(OrdersTable[[#This Row],[Order ID]],ReturnsTable[#All],2,FALSE),"No")</f>
        <v>No</v>
      </c>
      <c r="X2256" s="4">
        <f>1/COUNTIF(OrdersTable[Order ID],OrdersTable[[#This Row],[Order ID]])</f>
        <v>0.5</v>
      </c>
      <c r="Y2256" s="4">
        <f>1/COUNTIF(OrdersTable[Customer ID],OrdersTable[[#This Row],[Customer ID]])</f>
        <v>5.8823529411764705E-2</v>
      </c>
    </row>
    <row r="2257" spans="1:25" x14ac:dyDescent="0.3">
      <c r="A2257" s="1">
        <v>2256</v>
      </c>
      <c r="B2257" t="s">
        <v>7257</v>
      </c>
      <c r="C2257" s="7">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4" t="str">
        <f>VLOOKUP(OrdersTable[[#This Row],[Region]],PeopleTable[#All],2,FALSE)</f>
        <v>Chuck Magee</v>
      </c>
      <c r="W2257" s="4" t="str">
        <f>IFERROR(VLOOKUP(OrdersTable[[#This Row],[Order ID]],ReturnsTable[#All],2,FALSE),"No")</f>
        <v>No</v>
      </c>
      <c r="X2257" s="4">
        <f>1/COUNTIF(OrdersTable[Order ID],OrdersTable[[#This Row],[Order ID]])</f>
        <v>0.5</v>
      </c>
      <c r="Y2257" s="4">
        <f>1/COUNTIF(OrdersTable[Customer ID],OrdersTable[[#This Row],[Customer ID]])</f>
        <v>3.8461538461538464E-2</v>
      </c>
    </row>
    <row r="2258" spans="1:25" x14ac:dyDescent="0.3">
      <c r="A2258" s="1">
        <v>2257</v>
      </c>
      <c r="B2258" t="s">
        <v>7257</v>
      </c>
      <c r="C2258" s="7">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4" t="str">
        <f>VLOOKUP(OrdersTable[[#This Row],[Region]],PeopleTable[#All],2,FALSE)</f>
        <v>Chuck Magee</v>
      </c>
      <c r="W2258" s="4" t="str">
        <f>IFERROR(VLOOKUP(OrdersTable[[#This Row],[Order ID]],ReturnsTable[#All],2,FALSE),"No")</f>
        <v>No</v>
      </c>
      <c r="X2258" s="4">
        <f>1/COUNTIF(OrdersTable[Order ID],OrdersTable[[#This Row],[Order ID]])</f>
        <v>0.5</v>
      </c>
      <c r="Y2258" s="4">
        <f>1/COUNTIF(OrdersTable[Customer ID],OrdersTable[[#This Row],[Customer ID]])</f>
        <v>3.8461538461538464E-2</v>
      </c>
    </row>
    <row r="2259" spans="1:25" x14ac:dyDescent="0.3">
      <c r="A2259" s="1">
        <v>2258</v>
      </c>
      <c r="B2259" t="s">
        <v>7258</v>
      </c>
      <c r="C2259" s="7">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4" t="str">
        <f>VLOOKUP(OrdersTable[[#This Row],[Region]],PeopleTable[#All],2,FALSE)</f>
        <v>Anna Andreadi</v>
      </c>
      <c r="W2259" s="4" t="str">
        <f>IFERROR(VLOOKUP(OrdersTable[[#This Row],[Order ID]],ReturnsTable[#All],2,FALSE),"No")</f>
        <v>No</v>
      </c>
      <c r="X2259" s="4">
        <f>1/COUNTIF(OrdersTable[Order ID],OrdersTable[[#This Row],[Order ID]])</f>
        <v>0.5</v>
      </c>
      <c r="Y2259" s="4">
        <f>1/COUNTIF(OrdersTable[Customer ID],OrdersTable[[#This Row],[Customer ID]])</f>
        <v>9.0909090909090912E-2</v>
      </c>
    </row>
    <row r="2260" spans="1:25" x14ac:dyDescent="0.3">
      <c r="A2260" s="1">
        <v>2259</v>
      </c>
      <c r="B2260" t="s">
        <v>7258</v>
      </c>
      <c r="C2260" s="7">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4" t="str">
        <f>VLOOKUP(OrdersTable[[#This Row],[Region]],PeopleTable[#All],2,FALSE)</f>
        <v>Anna Andreadi</v>
      </c>
      <c r="W2260" s="4" t="str">
        <f>IFERROR(VLOOKUP(OrdersTable[[#This Row],[Order ID]],ReturnsTable[#All],2,FALSE),"No")</f>
        <v>No</v>
      </c>
      <c r="X2260" s="4">
        <f>1/COUNTIF(OrdersTable[Order ID],OrdersTable[[#This Row],[Order ID]])</f>
        <v>0.5</v>
      </c>
      <c r="Y2260" s="4">
        <f>1/COUNTIF(OrdersTable[Customer ID],OrdersTable[[#This Row],[Customer ID]])</f>
        <v>9.0909090909090912E-2</v>
      </c>
    </row>
    <row r="2261" spans="1:25" x14ac:dyDescent="0.3">
      <c r="A2261" s="1">
        <v>2260</v>
      </c>
      <c r="B2261" t="s">
        <v>7259</v>
      </c>
      <c r="C2261" s="7">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4" t="str">
        <f>VLOOKUP(OrdersTable[[#This Row],[Region]],PeopleTable[#All],2,FALSE)</f>
        <v>Anna Andreadi</v>
      </c>
      <c r="W2261" s="4" t="str">
        <f>IFERROR(VLOOKUP(OrdersTable[[#This Row],[Order ID]],ReturnsTable[#All],2,FALSE),"No")</f>
        <v>No</v>
      </c>
      <c r="X2261" s="4">
        <f>1/COUNTIF(OrdersTable[Order ID],OrdersTable[[#This Row],[Order ID]])</f>
        <v>0.5</v>
      </c>
      <c r="Y2261" s="4">
        <f>1/COUNTIF(OrdersTable[Customer ID],OrdersTable[[#This Row],[Customer ID]])</f>
        <v>0.16666666666666666</v>
      </c>
    </row>
    <row r="2262" spans="1:25" x14ac:dyDescent="0.3">
      <c r="A2262" s="1">
        <v>2261</v>
      </c>
      <c r="B2262" t="s">
        <v>7259</v>
      </c>
      <c r="C2262" s="7">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4" t="str">
        <f>VLOOKUP(OrdersTable[[#This Row],[Region]],PeopleTable[#All],2,FALSE)</f>
        <v>Anna Andreadi</v>
      </c>
      <c r="W2262" s="4" t="str">
        <f>IFERROR(VLOOKUP(OrdersTable[[#This Row],[Order ID]],ReturnsTable[#All],2,FALSE),"No")</f>
        <v>No</v>
      </c>
      <c r="X2262" s="4">
        <f>1/COUNTIF(OrdersTable[Order ID],OrdersTable[[#This Row],[Order ID]])</f>
        <v>0.5</v>
      </c>
      <c r="Y2262" s="4">
        <f>1/COUNTIF(OrdersTable[Customer ID],OrdersTable[[#This Row],[Customer ID]])</f>
        <v>0.16666666666666666</v>
      </c>
    </row>
    <row r="2263" spans="1:25" x14ac:dyDescent="0.3">
      <c r="A2263" s="1">
        <v>2262</v>
      </c>
      <c r="B2263" t="s">
        <v>7260</v>
      </c>
      <c r="C2263" s="7">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4" t="str">
        <f>VLOOKUP(OrdersTable[[#This Row],[Region]],PeopleTable[#All],2,FALSE)</f>
        <v>Chuck Magee</v>
      </c>
      <c r="W2263" s="4" t="str">
        <f>IFERROR(VLOOKUP(OrdersTable[[#This Row],[Order ID]],ReturnsTable[#All],2,FALSE),"No")</f>
        <v>No</v>
      </c>
      <c r="X2263" s="4">
        <f>1/COUNTIF(OrdersTable[Order ID],OrdersTable[[#This Row],[Order ID]])</f>
        <v>1</v>
      </c>
      <c r="Y2263" s="4">
        <f>1/COUNTIF(OrdersTable[Customer ID],OrdersTable[[#This Row],[Customer ID]])</f>
        <v>7.1428571428571425E-2</v>
      </c>
    </row>
    <row r="2264" spans="1:25" x14ac:dyDescent="0.3">
      <c r="A2264" s="1">
        <v>2263</v>
      </c>
      <c r="B2264" t="s">
        <v>7261</v>
      </c>
      <c r="C2264" s="7">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4" t="str">
        <f>VLOOKUP(OrdersTable[[#This Row],[Region]],PeopleTable[#All],2,FALSE)</f>
        <v>Cassandra Brandow</v>
      </c>
      <c r="W2264" s="4" t="str">
        <f>IFERROR(VLOOKUP(OrdersTable[[#This Row],[Order ID]],ReturnsTable[#All],2,FALSE),"No")</f>
        <v>No</v>
      </c>
      <c r="X2264" s="4">
        <f>1/COUNTIF(OrdersTable[Order ID],OrdersTable[[#This Row],[Order ID]])</f>
        <v>1</v>
      </c>
      <c r="Y2264" s="4">
        <f>1/COUNTIF(OrdersTable[Customer ID],OrdersTable[[#This Row],[Customer ID]])</f>
        <v>6.6666666666666666E-2</v>
      </c>
    </row>
    <row r="2265" spans="1:25" x14ac:dyDescent="0.3">
      <c r="A2265" s="1">
        <v>2264</v>
      </c>
      <c r="B2265" t="s">
        <v>7262</v>
      </c>
      <c r="C2265" s="7">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4" t="str">
        <f>VLOOKUP(OrdersTable[[#This Row],[Region]],PeopleTable[#All],2,FALSE)</f>
        <v>Cassandra Brandow</v>
      </c>
      <c r="W2265" s="4" t="str">
        <f>IFERROR(VLOOKUP(OrdersTable[[#This Row],[Order ID]],ReturnsTable[#All],2,FALSE),"No")</f>
        <v>No</v>
      </c>
      <c r="X2265" s="4">
        <f>1/COUNTIF(OrdersTable[Order ID],OrdersTable[[#This Row],[Order ID]])</f>
        <v>0.33333333333333331</v>
      </c>
      <c r="Y2265" s="4">
        <f>1/COUNTIF(OrdersTable[Customer ID],OrdersTable[[#This Row],[Customer ID]])</f>
        <v>6.6666666666666666E-2</v>
      </c>
    </row>
    <row r="2266" spans="1:25" x14ac:dyDescent="0.3">
      <c r="A2266" s="1">
        <v>2265</v>
      </c>
      <c r="B2266" t="s">
        <v>7262</v>
      </c>
      <c r="C2266" s="7">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4" t="str">
        <f>VLOOKUP(OrdersTable[[#This Row],[Region]],PeopleTable[#All],2,FALSE)</f>
        <v>Cassandra Brandow</v>
      </c>
      <c r="W2266" s="4" t="str">
        <f>IFERROR(VLOOKUP(OrdersTable[[#This Row],[Order ID]],ReturnsTable[#All],2,FALSE),"No")</f>
        <v>No</v>
      </c>
      <c r="X2266" s="4">
        <f>1/COUNTIF(OrdersTable[Order ID],OrdersTable[[#This Row],[Order ID]])</f>
        <v>0.33333333333333331</v>
      </c>
      <c r="Y2266" s="4">
        <f>1/COUNTIF(OrdersTable[Customer ID],OrdersTable[[#This Row],[Customer ID]])</f>
        <v>6.6666666666666666E-2</v>
      </c>
    </row>
    <row r="2267" spans="1:25" x14ac:dyDescent="0.3">
      <c r="A2267" s="1">
        <v>2266</v>
      </c>
      <c r="B2267" t="s">
        <v>7262</v>
      </c>
      <c r="C2267" s="7">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4" t="str">
        <f>VLOOKUP(OrdersTable[[#This Row],[Region]],PeopleTable[#All],2,FALSE)</f>
        <v>Cassandra Brandow</v>
      </c>
      <c r="W2267" s="4" t="str">
        <f>IFERROR(VLOOKUP(OrdersTable[[#This Row],[Order ID]],ReturnsTable[#All],2,FALSE),"No")</f>
        <v>No</v>
      </c>
      <c r="X2267" s="4">
        <f>1/COUNTIF(OrdersTable[Order ID],OrdersTable[[#This Row],[Order ID]])</f>
        <v>0.33333333333333331</v>
      </c>
      <c r="Y2267" s="4">
        <f>1/COUNTIF(OrdersTable[Customer ID],OrdersTable[[#This Row],[Customer ID]])</f>
        <v>6.6666666666666666E-2</v>
      </c>
    </row>
    <row r="2268" spans="1:25" x14ac:dyDescent="0.3">
      <c r="A2268" s="1">
        <v>2267</v>
      </c>
      <c r="B2268" t="s">
        <v>7263</v>
      </c>
      <c r="C2268" s="7">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4" t="str">
        <f>VLOOKUP(OrdersTable[[#This Row],[Region]],PeopleTable[#All],2,FALSE)</f>
        <v>Cassandra Brandow</v>
      </c>
      <c r="W2268" s="4" t="str">
        <f>IFERROR(VLOOKUP(OrdersTable[[#This Row],[Order ID]],ReturnsTable[#All],2,FALSE),"No")</f>
        <v>No</v>
      </c>
      <c r="X2268" s="4">
        <f>1/COUNTIF(OrdersTable[Order ID],OrdersTable[[#This Row],[Order ID]])</f>
        <v>1</v>
      </c>
      <c r="Y2268" s="4">
        <f>1/COUNTIF(OrdersTable[Customer ID],OrdersTable[[#This Row],[Customer ID]])</f>
        <v>6.6666666666666666E-2</v>
      </c>
    </row>
    <row r="2269" spans="1:25" x14ac:dyDescent="0.3">
      <c r="A2269" s="1">
        <v>2268</v>
      </c>
      <c r="B2269" t="s">
        <v>7264</v>
      </c>
      <c r="C2269" s="7">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4" t="str">
        <f>VLOOKUP(OrdersTable[[#This Row],[Region]],PeopleTable[#All],2,FALSE)</f>
        <v>Anna Andreadi</v>
      </c>
      <c r="W2269" s="4" t="str">
        <f>IFERROR(VLOOKUP(OrdersTable[[#This Row],[Order ID]],ReturnsTable[#All],2,FALSE),"No")</f>
        <v>No</v>
      </c>
      <c r="X2269" s="4">
        <f>1/COUNTIF(OrdersTable[Order ID],OrdersTable[[#This Row],[Order ID]])</f>
        <v>1</v>
      </c>
      <c r="Y2269" s="4">
        <f>1/COUNTIF(OrdersTable[Customer ID],OrdersTable[[#This Row],[Customer ID]])</f>
        <v>0.1</v>
      </c>
    </row>
    <row r="2270" spans="1:25" x14ac:dyDescent="0.3">
      <c r="A2270" s="1">
        <v>2269</v>
      </c>
      <c r="B2270" t="s">
        <v>7265</v>
      </c>
      <c r="C2270" s="7">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4" t="str">
        <f>VLOOKUP(OrdersTable[[#This Row],[Region]],PeopleTable[#All],2,FALSE)</f>
        <v>Chuck Magee</v>
      </c>
      <c r="W2270" s="4" t="str">
        <f>IFERROR(VLOOKUP(OrdersTable[[#This Row],[Order ID]],ReturnsTable[#All],2,FALSE),"No")</f>
        <v>No</v>
      </c>
      <c r="X2270" s="4">
        <f>1/COUNTIF(OrdersTable[Order ID],OrdersTable[[#This Row],[Order ID]])</f>
        <v>0.5</v>
      </c>
      <c r="Y2270" s="4">
        <f>1/COUNTIF(OrdersTable[Customer ID],OrdersTable[[#This Row],[Customer ID]])</f>
        <v>5.2631578947368418E-2</v>
      </c>
    </row>
    <row r="2271" spans="1:25" x14ac:dyDescent="0.3">
      <c r="A2271" s="1">
        <v>2270</v>
      </c>
      <c r="B2271" t="s">
        <v>7265</v>
      </c>
      <c r="C2271" s="7">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4" t="str">
        <f>VLOOKUP(OrdersTable[[#This Row],[Region]],PeopleTable[#All],2,FALSE)</f>
        <v>Chuck Magee</v>
      </c>
      <c r="W2271" s="4" t="str">
        <f>IFERROR(VLOOKUP(OrdersTable[[#This Row],[Order ID]],ReturnsTable[#All],2,FALSE),"No")</f>
        <v>No</v>
      </c>
      <c r="X2271" s="4">
        <f>1/COUNTIF(OrdersTable[Order ID],OrdersTable[[#This Row],[Order ID]])</f>
        <v>0.5</v>
      </c>
      <c r="Y2271" s="4">
        <f>1/COUNTIF(OrdersTable[Customer ID],OrdersTable[[#This Row],[Customer ID]])</f>
        <v>5.2631578947368418E-2</v>
      </c>
    </row>
    <row r="2272" spans="1:25" x14ac:dyDescent="0.3">
      <c r="A2272" s="1">
        <v>2271</v>
      </c>
      <c r="B2272" t="s">
        <v>7266</v>
      </c>
      <c r="C2272" s="7">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4" t="str">
        <f>VLOOKUP(OrdersTable[[#This Row],[Region]],PeopleTable[#All],2,FALSE)</f>
        <v>Cassandra Brandow</v>
      </c>
      <c r="W2272" s="4" t="str">
        <f>IFERROR(VLOOKUP(OrdersTable[[#This Row],[Order ID]],ReturnsTable[#All],2,FALSE),"No")</f>
        <v>No</v>
      </c>
      <c r="X2272" s="4">
        <f>1/COUNTIF(OrdersTable[Order ID],OrdersTable[[#This Row],[Order ID]])</f>
        <v>1</v>
      </c>
      <c r="Y2272" s="4">
        <f>1/COUNTIF(OrdersTable[Customer ID],OrdersTable[[#This Row],[Customer ID]])</f>
        <v>5.8823529411764705E-2</v>
      </c>
    </row>
    <row r="2273" spans="1:25" x14ac:dyDescent="0.3">
      <c r="A2273" s="1">
        <v>2272</v>
      </c>
      <c r="B2273" t="s">
        <v>7267</v>
      </c>
      <c r="C2273" s="7">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4" t="str">
        <f>VLOOKUP(OrdersTable[[#This Row],[Region]],PeopleTable[#All],2,FALSE)</f>
        <v>Anna Andreadi</v>
      </c>
      <c r="W2273" s="4" t="str">
        <f>IFERROR(VLOOKUP(OrdersTable[[#This Row],[Order ID]],ReturnsTable[#All],2,FALSE),"No")</f>
        <v>No</v>
      </c>
      <c r="X2273" s="4">
        <f>1/COUNTIF(OrdersTable[Order ID],OrdersTable[[#This Row],[Order ID]])</f>
        <v>1</v>
      </c>
      <c r="Y2273" s="4">
        <f>1/COUNTIF(OrdersTable[Customer ID],OrdersTable[[#This Row],[Customer ID]])</f>
        <v>0.14285714285714285</v>
      </c>
    </row>
    <row r="2274" spans="1:25" x14ac:dyDescent="0.3">
      <c r="A2274" s="1">
        <v>2273</v>
      </c>
      <c r="B2274" t="s">
        <v>7268</v>
      </c>
      <c r="C2274" s="7">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4" t="str">
        <f>VLOOKUP(OrdersTable[[#This Row],[Region]],PeopleTable[#All],2,FALSE)</f>
        <v>Anna Andreadi</v>
      </c>
      <c r="W2274" s="4" t="str">
        <f>IFERROR(VLOOKUP(OrdersTable[[#This Row],[Order ID]],ReturnsTable[#All],2,FALSE),"No")</f>
        <v>No</v>
      </c>
      <c r="X2274" s="4">
        <f>1/COUNTIF(OrdersTable[Order ID],OrdersTable[[#This Row],[Order ID]])</f>
        <v>0.5</v>
      </c>
      <c r="Y2274" s="4">
        <f>1/COUNTIF(OrdersTable[Customer ID],OrdersTable[[#This Row],[Customer ID]])</f>
        <v>9.0909090909090912E-2</v>
      </c>
    </row>
    <row r="2275" spans="1:25" x14ac:dyDescent="0.3">
      <c r="A2275" s="1">
        <v>2274</v>
      </c>
      <c r="B2275" t="s">
        <v>7268</v>
      </c>
      <c r="C2275" s="7">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4" t="str">
        <f>VLOOKUP(OrdersTable[[#This Row],[Region]],PeopleTable[#All],2,FALSE)</f>
        <v>Anna Andreadi</v>
      </c>
      <c r="W2275" s="4" t="str">
        <f>IFERROR(VLOOKUP(OrdersTable[[#This Row],[Order ID]],ReturnsTable[#All],2,FALSE),"No")</f>
        <v>No</v>
      </c>
      <c r="X2275" s="4">
        <f>1/COUNTIF(OrdersTable[Order ID],OrdersTable[[#This Row],[Order ID]])</f>
        <v>0.5</v>
      </c>
      <c r="Y2275" s="4">
        <f>1/COUNTIF(OrdersTable[Customer ID],OrdersTable[[#This Row],[Customer ID]])</f>
        <v>9.0909090909090912E-2</v>
      </c>
    </row>
    <row r="2276" spans="1:25" x14ac:dyDescent="0.3">
      <c r="A2276" s="1">
        <v>2275</v>
      </c>
      <c r="B2276" t="s">
        <v>7269</v>
      </c>
      <c r="C2276" s="7">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4" t="str">
        <f>VLOOKUP(OrdersTable[[#This Row],[Region]],PeopleTable[#All],2,FALSE)</f>
        <v>Anna Andreadi</v>
      </c>
      <c r="W2276" s="4" t="str">
        <f>IFERROR(VLOOKUP(OrdersTable[[#This Row],[Order ID]],ReturnsTable[#All],2,FALSE),"No")</f>
        <v>No</v>
      </c>
      <c r="X2276" s="4">
        <f>1/COUNTIF(OrdersTable[Order ID],OrdersTable[[#This Row],[Order ID]])</f>
        <v>0.5</v>
      </c>
      <c r="Y2276" s="4">
        <f>1/COUNTIF(OrdersTable[Customer ID],OrdersTable[[#This Row],[Customer ID]])</f>
        <v>0.14285714285714285</v>
      </c>
    </row>
    <row r="2277" spans="1:25" x14ac:dyDescent="0.3">
      <c r="A2277" s="1">
        <v>2276</v>
      </c>
      <c r="B2277" t="s">
        <v>7269</v>
      </c>
      <c r="C2277" s="7">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4" t="str">
        <f>VLOOKUP(OrdersTable[[#This Row],[Region]],PeopleTable[#All],2,FALSE)</f>
        <v>Anna Andreadi</v>
      </c>
      <c r="W2277" s="4" t="str">
        <f>IFERROR(VLOOKUP(OrdersTable[[#This Row],[Order ID]],ReturnsTable[#All],2,FALSE),"No")</f>
        <v>No</v>
      </c>
      <c r="X2277" s="4">
        <f>1/COUNTIF(OrdersTable[Order ID],OrdersTable[[#This Row],[Order ID]])</f>
        <v>0.5</v>
      </c>
      <c r="Y2277" s="4">
        <f>1/COUNTIF(OrdersTable[Customer ID],OrdersTable[[#This Row],[Customer ID]])</f>
        <v>0.14285714285714285</v>
      </c>
    </row>
    <row r="2278" spans="1:25" x14ac:dyDescent="0.3">
      <c r="A2278" s="1">
        <v>2277</v>
      </c>
      <c r="B2278" t="s">
        <v>7270</v>
      </c>
      <c r="C2278" s="7">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4" t="str">
        <f>VLOOKUP(OrdersTable[[#This Row],[Region]],PeopleTable[#All],2,FALSE)</f>
        <v>Cassandra Brandow</v>
      </c>
      <c r="W2278" s="4" t="str">
        <f>IFERROR(VLOOKUP(OrdersTable[[#This Row],[Order ID]],ReturnsTable[#All],2,FALSE),"No")</f>
        <v>No</v>
      </c>
      <c r="X2278" s="4">
        <f>1/COUNTIF(OrdersTable[Order ID],OrdersTable[[#This Row],[Order ID]])</f>
        <v>0.33333333333333331</v>
      </c>
      <c r="Y2278" s="4">
        <f>1/COUNTIF(OrdersTable[Customer ID],OrdersTable[[#This Row],[Customer ID]])</f>
        <v>0.14285714285714285</v>
      </c>
    </row>
    <row r="2279" spans="1:25" x14ac:dyDescent="0.3">
      <c r="A2279" s="1">
        <v>2278</v>
      </c>
      <c r="B2279" t="s">
        <v>7270</v>
      </c>
      <c r="C2279" s="7">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4" t="str">
        <f>VLOOKUP(OrdersTable[[#This Row],[Region]],PeopleTable[#All],2,FALSE)</f>
        <v>Cassandra Brandow</v>
      </c>
      <c r="W2279" s="4" t="str">
        <f>IFERROR(VLOOKUP(OrdersTable[[#This Row],[Order ID]],ReturnsTable[#All],2,FALSE),"No")</f>
        <v>No</v>
      </c>
      <c r="X2279" s="4">
        <f>1/COUNTIF(OrdersTable[Order ID],OrdersTable[[#This Row],[Order ID]])</f>
        <v>0.33333333333333331</v>
      </c>
      <c r="Y2279" s="4">
        <f>1/COUNTIF(OrdersTable[Customer ID],OrdersTable[[#This Row],[Customer ID]])</f>
        <v>0.14285714285714285</v>
      </c>
    </row>
    <row r="2280" spans="1:25" x14ac:dyDescent="0.3">
      <c r="A2280" s="1">
        <v>2279</v>
      </c>
      <c r="B2280" t="s">
        <v>7270</v>
      </c>
      <c r="C2280" s="7">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4" t="str">
        <f>VLOOKUP(OrdersTable[[#This Row],[Region]],PeopleTable[#All],2,FALSE)</f>
        <v>Cassandra Brandow</v>
      </c>
      <c r="W2280" s="4" t="str">
        <f>IFERROR(VLOOKUP(OrdersTable[[#This Row],[Order ID]],ReturnsTable[#All],2,FALSE),"No")</f>
        <v>No</v>
      </c>
      <c r="X2280" s="4">
        <f>1/COUNTIF(OrdersTable[Order ID],OrdersTable[[#This Row],[Order ID]])</f>
        <v>0.33333333333333331</v>
      </c>
      <c r="Y2280" s="4">
        <f>1/COUNTIF(OrdersTable[Customer ID],OrdersTable[[#This Row],[Customer ID]])</f>
        <v>0.14285714285714285</v>
      </c>
    </row>
    <row r="2281" spans="1:25" x14ac:dyDescent="0.3">
      <c r="A2281" s="1">
        <v>2280</v>
      </c>
      <c r="B2281" t="s">
        <v>7271</v>
      </c>
      <c r="C2281" s="7">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4" t="str">
        <f>VLOOKUP(OrdersTable[[#This Row],[Region]],PeopleTable[#All],2,FALSE)</f>
        <v>Anna Andreadi</v>
      </c>
      <c r="W2281" s="4" t="str">
        <f>IFERROR(VLOOKUP(OrdersTable[[#This Row],[Order ID]],ReturnsTable[#All],2,FALSE),"No")</f>
        <v>No</v>
      </c>
      <c r="X2281" s="4">
        <f>1/COUNTIF(OrdersTable[Order ID],OrdersTable[[#This Row],[Order ID]])</f>
        <v>0.33333333333333331</v>
      </c>
      <c r="Y2281" s="4">
        <f>1/COUNTIF(OrdersTable[Customer ID],OrdersTable[[#This Row],[Customer ID]])</f>
        <v>8.3333333333333329E-2</v>
      </c>
    </row>
    <row r="2282" spans="1:25" x14ac:dyDescent="0.3">
      <c r="A2282" s="1">
        <v>2281</v>
      </c>
      <c r="B2282" t="s">
        <v>7271</v>
      </c>
      <c r="C2282" s="7">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4" t="str">
        <f>VLOOKUP(OrdersTable[[#This Row],[Region]],PeopleTable[#All],2,FALSE)</f>
        <v>Anna Andreadi</v>
      </c>
      <c r="W2282" s="4" t="str">
        <f>IFERROR(VLOOKUP(OrdersTable[[#This Row],[Order ID]],ReturnsTable[#All],2,FALSE),"No")</f>
        <v>No</v>
      </c>
      <c r="X2282" s="4">
        <f>1/COUNTIF(OrdersTable[Order ID],OrdersTable[[#This Row],[Order ID]])</f>
        <v>0.33333333333333331</v>
      </c>
      <c r="Y2282" s="4">
        <f>1/COUNTIF(OrdersTable[Customer ID],OrdersTable[[#This Row],[Customer ID]])</f>
        <v>8.3333333333333329E-2</v>
      </c>
    </row>
    <row r="2283" spans="1:25" x14ac:dyDescent="0.3">
      <c r="A2283" s="1">
        <v>2282</v>
      </c>
      <c r="B2283" t="s">
        <v>7271</v>
      </c>
      <c r="C2283" s="7">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4" t="str">
        <f>VLOOKUP(OrdersTable[[#This Row],[Region]],PeopleTable[#All],2,FALSE)</f>
        <v>Anna Andreadi</v>
      </c>
      <c r="W2283" s="4" t="str">
        <f>IFERROR(VLOOKUP(OrdersTable[[#This Row],[Order ID]],ReturnsTable[#All],2,FALSE),"No")</f>
        <v>No</v>
      </c>
      <c r="X2283" s="4">
        <f>1/COUNTIF(OrdersTable[Order ID],OrdersTable[[#This Row],[Order ID]])</f>
        <v>0.33333333333333331</v>
      </c>
      <c r="Y2283" s="4">
        <f>1/COUNTIF(OrdersTable[Customer ID],OrdersTable[[#This Row],[Customer ID]])</f>
        <v>8.3333333333333329E-2</v>
      </c>
    </row>
    <row r="2284" spans="1:25" x14ac:dyDescent="0.3">
      <c r="A2284" s="1">
        <v>2283</v>
      </c>
      <c r="B2284" t="s">
        <v>7272</v>
      </c>
      <c r="C2284" s="7">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4" t="str">
        <f>VLOOKUP(OrdersTable[[#This Row],[Region]],PeopleTable[#All],2,FALSE)</f>
        <v>Chuck Magee</v>
      </c>
      <c r="W2284" s="4" t="str">
        <f>IFERROR(VLOOKUP(OrdersTable[[#This Row],[Order ID]],ReturnsTable[#All],2,FALSE),"No")</f>
        <v>No</v>
      </c>
      <c r="X2284" s="4">
        <f>1/COUNTIF(OrdersTable[Order ID],OrdersTable[[#This Row],[Order ID]])</f>
        <v>1</v>
      </c>
      <c r="Y2284" s="4">
        <f>1/COUNTIF(OrdersTable[Customer ID],OrdersTable[[#This Row],[Customer ID]])</f>
        <v>6.6666666666666666E-2</v>
      </c>
    </row>
    <row r="2285" spans="1:25" x14ac:dyDescent="0.3">
      <c r="A2285" s="1">
        <v>2284</v>
      </c>
      <c r="B2285" t="s">
        <v>7273</v>
      </c>
      <c r="C2285" s="7">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4" t="str">
        <f>VLOOKUP(OrdersTable[[#This Row],[Region]],PeopleTable[#All],2,FALSE)</f>
        <v>Kelly Williams</v>
      </c>
      <c r="W2285" s="4" t="str">
        <f>IFERROR(VLOOKUP(OrdersTable[[#This Row],[Order ID]],ReturnsTable[#All],2,FALSE),"No")</f>
        <v>No</v>
      </c>
      <c r="X2285" s="4">
        <f>1/COUNTIF(OrdersTable[Order ID],OrdersTable[[#This Row],[Order ID]])</f>
        <v>0.5</v>
      </c>
      <c r="Y2285" s="4">
        <f>1/COUNTIF(OrdersTable[Customer ID],OrdersTable[[#This Row],[Customer ID]])</f>
        <v>6.6666666666666666E-2</v>
      </c>
    </row>
    <row r="2286" spans="1:25" x14ac:dyDescent="0.3">
      <c r="A2286" s="1">
        <v>2285</v>
      </c>
      <c r="B2286" t="s">
        <v>7273</v>
      </c>
      <c r="C2286" s="7">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4" t="str">
        <f>VLOOKUP(OrdersTable[[#This Row],[Region]],PeopleTable[#All],2,FALSE)</f>
        <v>Kelly Williams</v>
      </c>
      <c r="W2286" s="4" t="str">
        <f>IFERROR(VLOOKUP(OrdersTable[[#This Row],[Order ID]],ReturnsTable[#All],2,FALSE),"No")</f>
        <v>No</v>
      </c>
      <c r="X2286" s="4">
        <f>1/COUNTIF(OrdersTable[Order ID],OrdersTable[[#This Row],[Order ID]])</f>
        <v>0.5</v>
      </c>
      <c r="Y2286" s="4">
        <f>1/COUNTIF(OrdersTable[Customer ID],OrdersTable[[#This Row],[Customer ID]])</f>
        <v>6.6666666666666666E-2</v>
      </c>
    </row>
    <row r="2287" spans="1:25" x14ac:dyDescent="0.3">
      <c r="A2287" s="1">
        <v>2286</v>
      </c>
      <c r="B2287" t="s">
        <v>7274</v>
      </c>
      <c r="C2287" s="7">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4" t="str">
        <f>VLOOKUP(OrdersTable[[#This Row],[Region]],PeopleTable[#All],2,FALSE)</f>
        <v>Cassandra Brandow</v>
      </c>
      <c r="W2287" s="4" t="str">
        <f>IFERROR(VLOOKUP(OrdersTable[[#This Row],[Order ID]],ReturnsTable[#All],2,FALSE),"No")</f>
        <v>No</v>
      </c>
      <c r="X2287" s="4">
        <f>1/COUNTIF(OrdersTable[Order ID],OrdersTable[[#This Row],[Order ID]])</f>
        <v>1</v>
      </c>
      <c r="Y2287" s="4">
        <f>1/COUNTIF(OrdersTable[Customer ID],OrdersTable[[#This Row],[Customer ID]])</f>
        <v>7.6923076923076927E-2</v>
      </c>
    </row>
    <row r="2288" spans="1:25" x14ac:dyDescent="0.3">
      <c r="A2288" s="1">
        <v>2287</v>
      </c>
      <c r="B2288" t="s">
        <v>7275</v>
      </c>
      <c r="C2288" s="7">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4" t="str">
        <f>VLOOKUP(OrdersTable[[#This Row],[Region]],PeopleTable[#All],2,FALSE)</f>
        <v>Cassandra Brandow</v>
      </c>
      <c r="W2288" s="4" t="str">
        <f>IFERROR(VLOOKUP(OrdersTable[[#This Row],[Order ID]],ReturnsTable[#All],2,FALSE),"No")</f>
        <v>No</v>
      </c>
      <c r="X2288" s="4">
        <f>1/COUNTIF(OrdersTable[Order ID],OrdersTable[[#This Row],[Order ID]])</f>
        <v>1</v>
      </c>
      <c r="Y2288" s="4">
        <f>1/COUNTIF(OrdersTable[Customer ID],OrdersTable[[#This Row],[Customer ID]])</f>
        <v>4.5454545454545456E-2</v>
      </c>
    </row>
    <row r="2289" spans="1:25" x14ac:dyDescent="0.3">
      <c r="A2289" s="1">
        <v>2288</v>
      </c>
      <c r="B2289" t="s">
        <v>7276</v>
      </c>
      <c r="C2289" s="7">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4" t="str">
        <f>VLOOKUP(OrdersTable[[#This Row],[Region]],PeopleTable[#All],2,FALSE)</f>
        <v>Chuck Magee</v>
      </c>
      <c r="W2289" s="4" t="str">
        <f>IFERROR(VLOOKUP(OrdersTable[[#This Row],[Order ID]],ReturnsTable[#All],2,FALSE),"No")</f>
        <v>No</v>
      </c>
      <c r="X2289" s="4">
        <f>1/COUNTIF(OrdersTable[Order ID],OrdersTable[[#This Row],[Order ID]])</f>
        <v>1</v>
      </c>
      <c r="Y2289" s="4">
        <f>1/COUNTIF(OrdersTable[Customer ID],OrdersTable[[#This Row],[Customer ID]])</f>
        <v>0.125</v>
      </c>
    </row>
    <row r="2290" spans="1:25" x14ac:dyDescent="0.3">
      <c r="A2290" s="1">
        <v>2289</v>
      </c>
      <c r="B2290" t="s">
        <v>7277</v>
      </c>
      <c r="C2290" s="7">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4" t="str">
        <f>VLOOKUP(OrdersTable[[#This Row],[Region]],PeopleTable[#All],2,FALSE)</f>
        <v>Anna Andreadi</v>
      </c>
      <c r="W2290" s="4" t="str">
        <f>IFERROR(VLOOKUP(OrdersTable[[#This Row],[Order ID]],ReturnsTable[#All],2,FALSE),"No")</f>
        <v>No</v>
      </c>
      <c r="X2290" s="4">
        <f>1/COUNTIF(OrdersTable[Order ID],OrdersTable[[#This Row],[Order ID]])</f>
        <v>1</v>
      </c>
      <c r="Y2290" s="4">
        <f>1/COUNTIF(OrdersTable[Customer ID],OrdersTable[[#This Row],[Customer ID]])</f>
        <v>0.1</v>
      </c>
    </row>
    <row r="2291" spans="1:25" x14ac:dyDescent="0.3">
      <c r="A2291" s="1">
        <v>2290</v>
      </c>
      <c r="B2291" t="s">
        <v>7278</v>
      </c>
      <c r="C2291" s="7">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4" t="str">
        <f>VLOOKUP(OrdersTable[[#This Row],[Region]],PeopleTable[#All],2,FALSE)</f>
        <v>Anna Andreadi</v>
      </c>
      <c r="W2291" s="4" t="str">
        <f>IFERROR(VLOOKUP(OrdersTable[[#This Row],[Order ID]],ReturnsTable[#All],2,FALSE),"No")</f>
        <v>No</v>
      </c>
      <c r="X2291" s="4">
        <f>1/COUNTIF(OrdersTable[Order ID],OrdersTable[[#This Row],[Order ID]])</f>
        <v>1</v>
      </c>
      <c r="Y2291" s="4">
        <f>1/COUNTIF(OrdersTable[Customer ID],OrdersTable[[#This Row],[Customer ID]])</f>
        <v>0.1111111111111111</v>
      </c>
    </row>
    <row r="2292" spans="1:25" x14ac:dyDescent="0.3">
      <c r="A2292" s="1">
        <v>2291</v>
      </c>
      <c r="B2292" t="s">
        <v>6015</v>
      </c>
      <c r="C2292" s="7">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4" t="str">
        <f>VLOOKUP(OrdersTable[[#This Row],[Region]],PeopleTable[#All],2,FALSE)</f>
        <v>Cassandra Brandow</v>
      </c>
      <c r="W2292" s="4" t="str">
        <f>IFERROR(VLOOKUP(OrdersTable[[#This Row],[Order ID]],ReturnsTable[#All],2,FALSE),"No")</f>
        <v>Yes</v>
      </c>
      <c r="X2292" s="4">
        <f>1/COUNTIF(OrdersTable[Order ID],OrdersTable[[#This Row],[Order ID]])</f>
        <v>0.33333333333333331</v>
      </c>
      <c r="Y2292" s="4">
        <f>1/COUNTIF(OrdersTable[Customer ID],OrdersTable[[#This Row],[Customer ID]])</f>
        <v>5.8823529411764705E-2</v>
      </c>
    </row>
    <row r="2293" spans="1:25" x14ac:dyDescent="0.3">
      <c r="A2293" s="1">
        <v>2292</v>
      </c>
      <c r="B2293" t="s">
        <v>6015</v>
      </c>
      <c r="C2293" s="7">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4" t="str">
        <f>VLOOKUP(OrdersTable[[#This Row],[Region]],PeopleTable[#All],2,FALSE)</f>
        <v>Cassandra Brandow</v>
      </c>
      <c r="W2293" s="4" t="str">
        <f>IFERROR(VLOOKUP(OrdersTable[[#This Row],[Order ID]],ReturnsTable[#All],2,FALSE),"No")</f>
        <v>Yes</v>
      </c>
      <c r="X2293" s="4">
        <f>1/COUNTIF(OrdersTable[Order ID],OrdersTable[[#This Row],[Order ID]])</f>
        <v>0.33333333333333331</v>
      </c>
      <c r="Y2293" s="4">
        <f>1/COUNTIF(OrdersTable[Customer ID],OrdersTable[[#This Row],[Customer ID]])</f>
        <v>5.8823529411764705E-2</v>
      </c>
    </row>
    <row r="2294" spans="1:25" x14ac:dyDescent="0.3">
      <c r="A2294" s="1">
        <v>2293</v>
      </c>
      <c r="B2294" t="s">
        <v>6015</v>
      </c>
      <c r="C2294" s="7">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4" t="str">
        <f>VLOOKUP(OrdersTable[[#This Row],[Region]],PeopleTable[#All],2,FALSE)</f>
        <v>Cassandra Brandow</v>
      </c>
      <c r="W2294" s="4" t="str">
        <f>IFERROR(VLOOKUP(OrdersTable[[#This Row],[Order ID]],ReturnsTable[#All],2,FALSE),"No")</f>
        <v>Yes</v>
      </c>
      <c r="X2294" s="4">
        <f>1/COUNTIF(OrdersTable[Order ID],OrdersTable[[#This Row],[Order ID]])</f>
        <v>0.33333333333333331</v>
      </c>
      <c r="Y2294" s="4">
        <f>1/COUNTIF(OrdersTable[Customer ID],OrdersTable[[#This Row],[Customer ID]])</f>
        <v>5.8823529411764705E-2</v>
      </c>
    </row>
    <row r="2295" spans="1:25" x14ac:dyDescent="0.3">
      <c r="A2295" s="1">
        <v>2294</v>
      </c>
      <c r="B2295" t="s">
        <v>7279</v>
      </c>
      <c r="C2295" s="7">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4" t="str">
        <f>VLOOKUP(OrdersTable[[#This Row],[Region]],PeopleTable[#All],2,FALSE)</f>
        <v>Chuck Magee</v>
      </c>
      <c r="W2295" s="4" t="str">
        <f>IFERROR(VLOOKUP(OrdersTable[[#This Row],[Order ID]],ReturnsTable[#All],2,FALSE),"No")</f>
        <v>No</v>
      </c>
      <c r="X2295" s="4">
        <f>1/COUNTIF(OrdersTable[Order ID],OrdersTable[[#This Row],[Order ID]])</f>
        <v>1</v>
      </c>
      <c r="Y2295" s="4">
        <f>1/COUNTIF(OrdersTable[Customer ID],OrdersTable[[#This Row],[Customer ID]])</f>
        <v>7.6923076923076927E-2</v>
      </c>
    </row>
    <row r="2296" spans="1:25" x14ac:dyDescent="0.3">
      <c r="A2296" s="1">
        <v>2295</v>
      </c>
      <c r="B2296" t="s">
        <v>7280</v>
      </c>
      <c r="C2296" s="7">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4" t="str">
        <f>VLOOKUP(OrdersTable[[#This Row],[Region]],PeopleTable[#All],2,FALSE)</f>
        <v>Chuck Magee</v>
      </c>
      <c r="W2296" s="4" t="str">
        <f>IFERROR(VLOOKUP(OrdersTable[[#This Row],[Order ID]],ReturnsTable[#All],2,FALSE),"No")</f>
        <v>No</v>
      </c>
      <c r="X2296" s="4">
        <f>1/COUNTIF(OrdersTable[Order ID],OrdersTable[[#This Row],[Order ID]])</f>
        <v>1</v>
      </c>
      <c r="Y2296" s="4">
        <f>1/COUNTIF(OrdersTable[Customer ID],OrdersTable[[#This Row],[Customer ID]])</f>
        <v>6.6666666666666666E-2</v>
      </c>
    </row>
    <row r="2297" spans="1:25" x14ac:dyDescent="0.3">
      <c r="A2297" s="1">
        <v>2296</v>
      </c>
      <c r="B2297" t="s">
        <v>7281</v>
      </c>
      <c r="C2297" s="7">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4" t="str">
        <f>VLOOKUP(OrdersTable[[#This Row],[Region]],PeopleTable[#All],2,FALSE)</f>
        <v>Chuck Magee</v>
      </c>
      <c r="W2297" s="4" t="str">
        <f>IFERROR(VLOOKUP(OrdersTable[[#This Row],[Order ID]],ReturnsTable[#All],2,FALSE),"No")</f>
        <v>No</v>
      </c>
      <c r="X2297" s="4">
        <f>1/COUNTIF(OrdersTable[Order ID],OrdersTable[[#This Row],[Order ID]])</f>
        <v>0.2</v>
      </c>
      <c r="Y2297" s="4">
        <f>1/COUNTIF(OrdersTable[Customer ID],OrdersTable[[#This Row],[Customer ID]])</f>
        <v>6.25E-2</v>
      </c>
    </row>
    <row r="2298" spans="1:25" x14ac:dyDescent="0.3">
      <c r="A2298" s="1">
        <v>2297</v>
      </c>
      <c r="B2298" t="s">
        <v>7281</v>
      </c>
      <c r="C2298" s="7">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4" t="str">
        <f>VLOOKUP(OrdersTable[[#This Row],[Region]],PeopleTable[#All],2,FALSE)</f>
        <v>Chuck Magee</v>
      </c>
      <c r="W2298" s="4" t="str">
        <f>IFERROR(VLOOKUP(OrdersTable[[#This Row],[Order ID]],ReturnsTable[#All],2,FALSE),"No")</f>
        <v>No</v>
      </c>
      <c r="X2298" s="4">
        <f>1/COUNTIF(OrdersTable[Order ID],OrdersTable[[#This Row],[Order ID]])</f>
        <v>0.2</v>
      </c>
      <c r="Y2298" s="4">
        <f>1/COUNTIF(OrdersTable[Customer ID],OrdersTable[[#This Row],[Customer ID]])</f>
        <v>6.25E-2</v>
      </c>
    </row>
    <row r="2299" spans="1:25" x14ac:dyDescent="0.3">
      <c r="A2299" s="1">
        <v>2298</v>
      </c>
      <c r="B2299" t="s">
        <v>7281</v>
      </c>
      <c r="C2299" s="7">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4" t="str">
        <f>VLOOKUP(OrdersTable[[#This Row],[Region]],PeopleTable[#All],2,FALSE)</f>
        <v>Chuck Magee</v>
      </c>
      <c r="W2299" s="4" t="str">
        <f>IFERROR(VLOOKUP(OrdersTable[[#This Row],[Order ID]],ReturnsTable[#All],2,FALSE),"No")</f>
        <v>No</v>
      </c>
      <c r="X2299" s="4">
        <f>1/COUNTIF(OrdersTable[Order ID],OrdersTable[[#This Row],[Order ID]])</f>
        <v>0.2</v>
      </c>
      <c r="Y2299" s="4">
        <f>1/COUNTIF(OrdersTable[Customer ID],OrdersTable[[#This Row],[Customer ID]])</f>
        <v>6.25E-2</v>
      </c>
    </row>
    <row r="2300" spans="1:25" x14ac:dyDescent="0.3">
      <c r="A2300" s="1">
        <v>2299</v>
      </c>
      <c r="B2300" t="s">
        <v>7281</v>
      </c>
      <c r="C2300" s="7">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4" t="str">
        <f>VLOOKUP(OrdersTable[[#This Row],[Region]],PeopleTable[#All],2,FALSE)</f>
        <v>Chuck Magee</v>
      </c>
      <c r="W2300" s="4" t="str">
        <f>IFERROR(VLOOKUP(OrdersTable[[#This Row],[Order ID]],ReturnsTable[#All],2,FALSE),"No")</f>
        <v>No</v>
      </c>
      <c r="X2300" s="4">
        <f>1/COUNTIF(OrdersTable[Order ID],OrdersTable[[#This Row],[Order ID]])</f>
        <v>0.2</v>
      </c>
      <c r="Y2300" s="4">
        <f>1/COUNTIF(OrdersTable[Customer ID],OrdersTable[[#This Row],[Customer ID]])</f>
        <v>6.25E-2</v>
      </c>
    </row>
    <row r="2301" spans="1:25" x14ac:dyDescent="0.3">
      <c r="A2301" s="1">
        <v>2300</v>
      </c>
      <c r="B2301" t="s">
        <v>7281</v>
      </c>
      <c r="C2301" s="7">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4" t="str">
        <f>VLOOKUP(OrdersTable[[#This Row],[Region]],PeopleTable[#All],2,FALSE)</f>
        <v>Chuck Magee</v>
      </c>
      <c r="W2301" s="4" t="str">
        <f>IFERROR(VLOOKUP(OrdersTable[[#This Row],[Order ID]],ReturnsTable[#All],2,FALSE),"No")</f>
        <v>No</v>
      </c>
      <c r="X2301" s="4">
        <f>1/COUNTIF(OrdersTable[Order ID],OrdersTable[[#This Row],[Order ID]])</f>
        <v>0.2</v>
      </c>
      <c r="Y2301" s="4">
        <f>1/COUNTIF(OrdersTable[Customer ID],OrdersTable[[#This Row],[Customer ID]])</f>
        <v>6.25E-2</v>
      </c>
    </row>
    <row r="2302" spans="1:25" x14ac:dyDescent="0.3">
      <c r="A2302" s="1">
        <v>2301</v>
      </c>
      <c r="B2302" t="s">
        <v>7282</v>
      </c>
      <c r="C2302" s="7">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4" t="str">
        <f>VLOOKUP(OrdersTable[[#This Row],[Region]],PeopleTable[#All],2,FALSE)</f>
        <v>Kelly Williams</v>
      </c>
      <c r="W2302" s="4" t="str">
        <f>IFERROR(VLOOKUP(OrdersTable[[#This Row],[Order ID]],ReturnsTable[#All],2,FALSE),"No")</f>
        <v>No</v>
      </c>
      <c r="X2302" s="4">
        <f>1/COUNTIF(OrdersTable[Order ID],OrdersTable[[#This Row],[Order ID]])</f>
        <v>0.5</v>
      </c>
      <c r="Y2302" s="4">
        <f>1/COUNTIF(OrdersTable[Customer ID],OrdersTable[[#This Row],[Customer ID]])</f>
        <v>5.8823529411764705E-2</v>
      </c>
    </row>
    <row r="2303" spans="1:25" x14ac:dyDescent="0.3">
      <c r="A2303" s="1">
        <v>2302</v>
      </c>
      <c r="B2303" t="s">
        <v>7282</v>
      </c>
      <c r="C2303" s="7">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4" t="str">
        <f>VLOOKUP(OrdersTable[[#This Row],[Region]],PeopleTable[#All],2,FALSE)</f>
        <v>Kelly Williams</v>
      </c>
      <c r="W2303" s="4" t="str">
        <f>IFERROR(VLOOKUP(OrdersTable[[#This Row],[Order ID]],ReturnsTable[#All],2,FALSE),"No")</f>
        <v>No</v>
      </c>
      <c r="X2303" s="4">
        <f>1/COUNTIF(OrdersTable[Order ID],OrdersTable[[#This Row],[Order ID]])</f>
        <v>0.5</v>
      </c>
      <c r="Y2303" s="4">
        <f>1/COUNTIF(OrdersTable[Customer ID],OrdersTable[[#This Row],[Customer ID]])</f>
        <v>5.8823529411764705E-2</v>
      </c>
    </row>
    <row r="2304" spans="1:25" x14ac:dyDescent="0.3">
      <c r="A2304" s="1">
        <v>2303</v>
      </c>
      <c r="B2304" t="s">
        <v>7283</v>
      </c>
      <c r="C2304" s="7">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4" t="str">
        <f>VLOOKUP(OrdersTable[[#This Row],[Region]],PeopleTable[#All],2,FALSE)</f>
        <v>Cassandra Brandow</v>
      </c>
      <c r="W2304" s="4" t="str">
        <f>IFERROR(VLOOKUP(OrdersTable[[#This Row],[Order ID]],ReturnsTable[#All],2,FALSE),"No")</f>
        <v>No</v>
      </c>
      <c r="X2304" s="4">
        <f>1/COUNTIF(OrdersTable[Order ID],OrdersTable[[#This Row],[Order ID]])</f>
        <v>1</v>
      </c>
      <c r="Y2304" s="4">
        <f>1/COUNTIF(OrdersTable[Customer ID],OrdersTable[[#This Row],[Customer ID]])</f>
        <v>8.3333333333333329E-2</v>
      </c>
    </row>
    <row r="2305" spans="1:25" x14ac:dyDescent="0.3">
      <c r="A2305" s="1">
        <v>2304</v>
      </c>
      <c r="B2305" t="s">
        <v>7284</v>
      </c>
      <c r="C2305" s="7">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4" t="str">
        <f>VLOOKUP(OrdersTable[[#This Row],[Region]],PeopleTable[#All],2,FALSE)</f>
        <v>Cassandra Brandow</v>
      </c>
      <c r="W2305" s="4" t="str">
        <f>IFERROR(VLOOKUP(OrdersTable[[#This Row],[Order ID]],ReturnsTable[#All],2,FALSE),"No")</f>
        <v>No</v>
      </c>
      <c r="X2305" s="4">
        <f>1/COUNTIF(OrdersTable[Order ID],OrdersTable[[#This Row],[Order ID]])</f>
        <v>0.5</v>
      </c>
      <c r="Y2305" s="4">
        <f>1/COUNTIF(OrdersTable[Customer ID],OrdersTable[[#This Row],[Customer ID]])</f>
        <v>9.0909090909090912E-2</v>
      </c>
    </row>
    <row r="2306" spans="1:25" x14ac:dyDescent="0.3">
      <c r="A2306" s="1">
        <v>2305</v>
      </c>
      <c r="B2306" t="s">
        <v>7284</v>
      </c>
      <c r="C2306" s="7">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4" t="str">
        <f>VLOOKUP(OrdersTable[[#This Row],[Region]],PeopleTable[#All],2,FALSE)</f>
        <v>Cassandra Brandow</v>
      </c>
      <c r="W2306" s="4" t="str">
        <f>IFERROR(VLOOKUP(OrdersTable[[#This Row],[Order ID]],ReturnsTable[#All],2,FALSE),"No")</f>
        <v>No</v>
      </c>
      <c r="X2306" s="4">
        <f>1/COUNTIF(OrdersTable[Order ID],OrdersTable[[#This Row],[Order ID]])</f>
        <v>0.5</v>
      </c>
      <c r="Y2306" s="4">
        <f>1/COUNTIF(OrdersTable[Customer ID],OrdersTable[[#This Row],[Customer ID]])</f>
        <v>9.0909090909090912E-2</v>
      </c>
    </row>
    <row r="2307" spans="1:25" x14ac:dyDescent="0.3">
      <c r="A2307" s="1">
        <v>2306</v>
      </c>
      <c r="B2307" t="s">
        <v>7285</v>
      </c>
      <c r="C2307" s="7">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4" t="str">
        <f>VLOOKUP(OrdersTable[[#This Row],[Region]],PeopleTable[#All],2,FALSE)</f>
        <v>Kelly Williams</v>
      </c>
      <c r="W2307" s="4" t="str">
        <f>IFERROR(VLOOKUP(OrdersTable[[#This Row],[Order ID]],ReturnsTable[#All],2,FALSE),"No")</f>
        <v>No</v>
      </c>
      <c r="X2307" s="4">
        <f>1/COUNTIF(OrdersTable[Order ID],OrdersTable[[#This Row],[Order ID]])</f>
        <v>1</v>
      </c>
      <c r="Y2307" s="4">
        <f>1/COUNTIF(OrdersTable[Customer ID],OrdersTable[[#This Row],[Customer ID]])</f>
        <v>5.5555555555555552E-2</v>
      </c>
    </row>
    <row r="2308" spans="1:25" x14ac:dyDescent="0.3">
      <c r="A2308" s="1">
        <v>2307</v>
      </c>
      <c r="B2308" t="s">
        <v>7286</v>
      </c>
      <c r="C2308" s="7">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4" t="str">
        <f>VLOOKUP(OrdersTable[[#This Row],[Region]],PeopleTable[#All],2,FALSE)</f>
        <v>Kelly Williams</v>
      </c>
      <c r="W2308" s="4" t="str">
        <f>IFERROR(VLOOKUP(OrdersTable[[#This Row],[Order ID]],ReturnsTable[#All],2,FALSE),"No")</f>
        <v>No</v>
      </c>
      <c r="X2308" s="4">
        <f>1/COUNTIF(OrdersTable[Order ID],OrdersTable[[#This Row],[Order ID]])</f>
        <v>1</v>
      </c>
      <c r="Y2308" s="4">
        <f>1/COUNTIF(OrdersTable[Customer ID],OrdersTable[[#This Row],[Customer ID]])</f>
        <v>9.0909090909090912E-2</v>
      </c>
    </row>
    <row r="2309" spans="1:25" x14ac:dyDescent="0.3">
      <c r="A2309" s="1">
        <v>2308</v>
      </c>
      <c r="B2309" t="s">
        <v>7287</v>
      </c>
      <c r="C2309" s="7">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4" t="str">
        <f>VLOOKUP(OrdersTable[[#This Row],[Region]],PeopleTable[#All],2,FALSE)</f>
        <v>Chuck Magee</v>
      </c>
      <c r="W2309" s="4" t="str">
        <f>IFERROR(VLOOKUP(OrdersTable[[#This Row],[Order ID]],ReturnsTable[#All],2,FALSE),"No")</f>
        <v>No</v>
      </c>
      <c r="X2309" s="4">
        <f>1/COUNTIF(OrdersTable[Order ID],OrdersTable[[#This Row],[Order ID]])</f>
        <v>1</v>
      </c>
      <c r="Y2309" s="4">
        <f>1/COUNTIF(OrdersTable[Customer ID],OrdersTable[[#This Row],[Customer ID]])</f>
        <v>7.6923076923076927E-2</v>
      </c>
    </row>
    <row r="2310" spans="1:25" x14ac:dyDescent="0.3">
      <c r="A2310" s="1">
        <v>2309</v>
      </c>
      <c r="B2310" t="s">
        <v>7288</v>
      </c>
      <c r="C2310" s="7">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4" t="str">
        <f>VLOOKUP(OrdersTable[[#This Row],[Region]],PeopleTable[#All],2,FALSE)</f>
        <v>Anna Andreadi</v>
      </c>
      <c r="W2310" s="4" t="str">
        <f>IFERROR(VLOOKUP(OrdersTable[[#This Row],[Order ID]],ReturnsTable[#All],2,FALSE),"No")</f>
        <v>No</v>
      </c>
      <c r="X2310" s="4">
        <f>1/COUNTIF(OrdersTable[Order ID],OrdersTable[[#This Row],[Order ID]])</f>
        <v>0.2</v>
      </c>
      <c r="Y2310" s="4">
        <f>1/COUNTIF(OrdersTable[Customer ID],OrdersTable[[#This Row],[Customer ID]])</f>
        <v>5.5555555555555552E-2</v>
      </c>
    </row>
    <row r="2311" spans="1:25" x14ac:dyDescent="0.3">
      <c r="A2311" s="1">
        <v>2310</v>
      </c>
      <c r="B2311" t="s">
        <v>7288</v>
      </c>
      <c r="C2311" s="7">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4" t="str">
        <f>VLOOKUP(OrdersTable[[#This Row],[Region]],PeopleTable[#All],2,FALSE)</f>
        <v>Anna Andreadi</v>
      </c>
      <c r="W2311" s="4" t="str">
        <f>IFERROR(VLOOKUP(OrdersTable[[#This Row],[Order ID]],ReturnsTable[#All],2,FALSE),"No")</f>
        <v>No</v>
      </c>
      <c r="X2311" s="4">
        <f>1/COUNTIF(OrdersTable[Order ID],OrdersTable[[#This Row],[Order ID]])</f>
        <v>0.2</v>
      </c>
      <c r="Y2311" s="4">
        <f>1/COUNTIF(OrdersTable[Customer ID],OrdersTable[[#This Row],[Customer ID]])</f>
        <v>5.5555555555555552E-2</v>
      </c>
    </row>
    <row r="2312" spans="1:25" x14ac:dyDescent="0.3">
      <c r="A2312" s="1">
        <v>2311</v>
      </c>
      <c r="B2312" t="s">
        <v>7288</v>
      </c>
      <c r="C2312" s="7">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4" t="str">
        <f>VLOOKUP(OrdersTable[[#This Row],[Region]],PeopleTable[#All],2,FALSE)</f>
        <v>Anna Andreadi</v>
      </c>
      <c r="W2312" s="4" t="str">
        <f>IFERROR(VLOOKUP(OrdersTable[[#This Row],[Order ID]],ReturnsTable[#All],2,FALSE),"No")</f>
        <v>No</v>
      </c>
      <c r="X2312" s="4">
        <f>1/COUNTIF(OrdersTable[Order ID],OrdersTable[[#This Row],[Order ID]])</f>
        <v>0.2</v>
      </c>
      <c r="Y2312" s="4">
        <f>1/COUNTIF(OrdersTable[Customer ID],OrdersTable[[#This Row],[Customer ID]])</f>
        <v>5.5555555555555552E-2</v>
      </c>
    </row>
    <row r="2313" spans="1:25" x14ac:dyDescent="0.3">
      <c r="A2313" s="1">
        <v>2312</v>
      </c>
      <c r="B2313" t="s">
        <v>7288</v>
      </c>
      <c r="C2313" s="7">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4" t="str">
        <f>VLOOKUP(OrdersTable[[#This Row],[Region]],PeopleTable[#All],2,FALSE)</f>
        <v>Anna Andreadi</v>
      </c>
      <c r="W2313" s="4" t="str">
        <f>IFERROR(VLOOKUP(OrdersTable[[#This Row],[Order ID]],ReturnsTable[#All],2,FALSE),"No")</f>
        <v>No</v>
      </c>
      <c r="X2313" s="4">
        <f>1/COUNTIF(OrdersTable[Order ID],OrdersTable[[#This Row],[Order ID]])</f>
        <v>0.2</v>
      </c>
      <c r="Y2313" s="4">
        <f>1/COUNTIF(OrdersTable[Customer ID],OrdersTable[[#This Row],[Customer ID]])</f>
        <v>5.5555555555555552E-2</v>
      </c>
    </row>
    <row r="2314" spans="1:25" x14ac:dyDescent="0.3">
      <c r="A2314" s="1">
        <v>2313</v>
      </c>
      <c r="B2314" t="s">
        <v>7288</v>
      </c>
      <c r="C2314" s="7">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4" t="str">
        <f>VLOOKUP(OrdersTable[[#This Row],[Region]],PeopleTable[#All],2,FALSE)</f>
        <v>Anna Andreadi</v>
      </c>
      <c r="W2314" s="4" t="str">
        <f>IFERROR(VLOOKUP(OrdersTable[[#This Row],[Order ID]],ReturnsTable[#All],2,FALSE),"No")</f>
        <v>No</v>
      </c>
      <c r="X2314" s="4">
        <f>1/COUNTIF(OrdersTable[Order ID],OrdersTable[[#This Row],[Order ID]])</f>
        <v>0.2</v>
      </c>
      <c r="Y2314" s="4">
        <f>1/COUNTIF(OrdersTable[Customer ID],OrdersTable[[#This Row],[Customer ID]])</f>
        <v>5.5555555555555552E-2</v>
      </c>
    </row>
    <row r="2315" spans="1:25" x14ac:dyDescent="0.3">
      <c r="A2315" s="1">
        <v>2314</v>
      </c>
      <c r="B2315" t="s">
        <v>7289</v>
      </c>
      <c r="C2315" s="7">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4" t="str">
        <f>VLOOKUP(OrdersTable[[#This Row],[Region]],PeopleTable[#All],2,FALSE)</f>
        <v>Kelly Williams</v>
      </c>
      <c r="W2315" s="4" t="str">
        <f>IFERROR(VLOOKUP(OrdersTable[[#This Row],[Order ID]],ReturnsTable[#All],2,FALSE),"No")</f>
        <v>No</v>
      </c>
      <c r="X2315" s="4">
        <f>1/COUNTIF(OrdersTable[Order ID],OrdersTable[[#This Row],[Order ID]])</f>
        <v>0.16666666666666666</v>
      </c>
      <c r="Y2315" s="4">
        <f>1/COUNTIF(OrdersTable[Customer ID],OrdersTable[[#This Row],[Customer ID]])</f>
        <v>6.25E-2</v>
      </c>
    </row>
    <row r="2316" spans="1:25" x14ac:dyDescent="0.3">
      <c r="A2316" s="1">
        <v>2315</v>
      </c>
      <c r="B2316" t="s">
        <v>7289</v>
      </c>
      <c r="C2316" s="7">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4" t="str">
        <f>VLOOKUP(OrdersTable[[#This Row],[Region]],PeopleTable[#All],2,FALSE)</f>
        <v>Kelly Williams</v>
      </c>
      <c r="W2316" s="4" t="str">
        <f>IFERROR(VLOOKUP(OrdersTable[[#This Row],[Order ID]],ReturnsTable[#All],2,FALSE),"No")</f>
        <v>No</v>
      </c>
      <c r="X2316" s="4">
        <f>1/COUNTIF(OrdersTable[Order ID],OrdersTable[[#This Row],[Order ID]])</f>
        <v>0.16666666666666666</v>
      </c>
      <c r="Y2316" s="4">
        <f>1/COUNTIF(OrdersTable[Customer ID],OrdersTable[[#This Row],[Customer ID]])</f>
        <v>6.25E-2</v>
      </c>
    </row>
    <row r="2317" spans="1:25" x14ac:dyDescent="0.3">
      <c r="A2317" s="1">
        <v>2316</v>
      </c>
      <c r="B2317" t="s">
        <v>7289</v>
      </c>
      <c r="C2317" s="7">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4" t="str">
        <f>VLOOKUP(OrdersTable[[#This Row],[Region]],PeopleTable[#All],2,FALSE)</f>
        <v>Kelly Williams</v>
      </c>
      <c r="W2317" s="4" t="str">
        <f>IFERROR(VLOOKUP(OrdersTable[[#This Row],[Order ID]],ReturnsTable[#All],2,FALSE),"No")</f>
        <v>No</v>
      </c>
      <c r="X2317" s="4">
        <f>1/COUNTIF(OrdersTable[Order ID],OrdersTable[[#This Row],[Order ID]])</f>
        <v>0.16666666666666666</v>
      </c>
      <c r="Y2317" s="4">
        <f>1/COUNTIF(OrdersTable[Customer ID],OrdersTable[[#This Row],[Customer ID]])</f>
        <v>6.25E-2</v>
      </c>
    </row>
    <row r="2318" spans="1:25" x14ac:dyDescent="0.3">
      <c r="A2318" s="1">
        <v>2317</v>
      </c>
      <c r="B2318" t="s">
        <v>7289</v>
      </c>
      <c r="C2318" s="7">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4" t="str">
        <f>VLOOKUP(OrdersTable[[#This Row],[Region]],PeopleTable[#All],2,FALSE)</f>
        <v>Kelly Williams</v>
      </c>
      <c r="W2318" s="4" t="str">
        <f>IFERROR(VLOOKUP(OrdersTable[[#This Row],[Order ID]],ReturnsTable[#All],2,FALSE),"No")</f>
        <v>No</v>
      </c>
      <c r="X2318" s="4">
        <f>1/COUNTIF(OrdersTable[Order ID],OrdersTable[[#This Row],[Order ID]])</f>
        <v>0.16666666666666666</v>
      </c>
      <c r="Y2318" s="4">
        <f>1/COUNTIF(OrdersTable[Customer ID],OrdersTable[[#This Row],[Customer ID]])</f>
        <v>6.25E-2</v>
      </c>
    </row>
    <row r="2319" spans="1:25" x14ac:dyDescent="0.3">
      <c r="A2319" s="1">
        <v>2318</v>
      </c>
      <c r="B2319" t="s">
        <v>7289</v>
      </c>
      <c r="C2319" s="7">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4" t="str">
        <f>VLOOKUP(OrdersTable[[#This Row],[Region]],PeopleTable[#All],2,FALSE)</f>
        <v>Kelly Williams</v>
      </c>
      <c r="W2319" s="4" t="str">
        <f>IFERROR(VLOOKUP(OrdersTable[[#This Row],[Order ID]],ReturnsTable[#All],2,FALSE),"No")</f>
        <v>No</v>
      </c>
      <c r="X2319" s="4">
        <f>1/COUNTIF(OrdersTable[Order ID],OrdersTable[[#This Row],[Order ID]])</f>
        <v>0.16666666666666666</v>
      </c>
      <c r="Y2319" s="4">
        <f>1/COUNTIF(OrdersTable[Customer ID],OrdersTable[[#This Row],[Customer ID]])</f>
        <v>6.25E-2</v>
      </c>
    </row>
    <row r="2320" spans="1:25" x14ac:dyDescent="0.3">
      <c r="A2320" s="1">
        <v>2319</v>
      </c>
      <c r="B2320" t="s">
        <v>7289</v>
      </c>
      <c r="C2320" s="7">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4" t="str">
        <f>VLOOKUP(OrdersTable[[#This Row],[Region]],PeopleTable[#All],2,FALSE)</f>
        <v>Kelly Williams</v>
      </c>
      <c r="W2320" s="4" t="str">
        <f>IFERROR(VLOOKUP(OrdersTable[[#This Row],[Order ID]],ReturnsTable[#All],2,FALSE),"No")</f>
        <v>No</v>
      </c>
      <c r="X2320" s="4">
        <f>1/COUNTIF(OrdersTable[Order ID],OrdersTable[[#This Row],[Order ID]])</f>
        <v>0.16666666666666666</v>
      </c>
      <c r="Y2320" s="4">
        <f>1/COUNTIF(OrdersTable[Customer ID],OrdersTable[[#This Row],[Customer ID]])</f>
        <v>6.25E-2</v>
      </c>
    </row>
    <row r="2321" spans="1:25" x14ac:dyDescent="0.3">
      <c r="A2321" s="1">
        <v>2320</v>
      </c>
      <c r="B2321" t="s">
        <v>7290</v>
      </c>
      <c r="C2321" s="7">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4" t="str">
        <f>VLOOKUP(OrdersTable[[#This Row],[Region]],PeopleTable[#All],2,FALSE)</f>
        <v>Cassandra Brandow</v>
      </c>
      <c r="W2321" s="4" t="str">
        <f>IFERROR(VLOOKUP(OrdersTable[[#This Row],[Order ID]],ReturnsTable[#All],2,FALSE),"No")</f>
        <v>No</v>
      </c>
      <c r="X2321" s="4">
        <f>1/COUNTIF(OrdersTable[Order ID],OrdersTable[[#This Row],[Order ID]])</f>
        <v>1</v>
      </c>
      <c r="Y2321" s="4">
        <f>1/COUNTIF(OrdersTable[Customer ID],OrdersTable[[#This Row],[Customer ID]])</f>
        <v>0.1</v>
      </c>
    </row>
    <row r="2322" spans="1:25" x14ac:dyDescent="0.3">
      <c r="A2322" s="1">
        <v>2321</v>
      </c>
      <c r="B2322" t="s">
        <v>6176</v>
      </c>
      <c r="C2322" s="7">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4" t="str">
        <f>VLOOKUP(OrdersTable[[#This Row],[Region]],PeopleTable[#All],2,FALSE)</f>
        <v>Anna Andreadi</v>
      </c>
      <c r="W2322" s="4" t="str">
        <f>IFERROR(VLOOKUP(OrdersTable[[#This Row],[Order ID]],ReturnsTable[#All],2,FALSE),"No")</f>
        <v>Yes</v>
      </c>
      <c r="X2322" s="4">
        <f>1/COUNTIF(OrdersTable[Order ID],OrdersTable[[#This Row],[Order ID]])</f>
        <v>1</v>
      </c>
      <c r="Y2322" s="4">
        <f>1/COUNTIF(OrdersTable[Customer ID],OrdersTable[[#This Row],[Customer ID]])</f>
        <v>0.05</v>
      </c>
    </row>
    <row r="2323" spans="1:25" x14ac:dyDescent="0.3">
      <c r="A2323" s="1">
        <v>2322</v>
      </c>
      <c r="B2323" t="s">
        <v>7291</v>
      </c>
      <c r="C2323" s="7">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4" t="str">
        <f>VLOOKUP(OrdersTable[[#This Row],[Region]],PeopleTable[#All],2,FALSE)</f>
        <v>Cassandra Brandow</v>
      </c>
      <c r="W2323" s="4" t="str">
        <f>IFERROR(VLOOKUP(OrdersTable[[#This Row],[Order ID]],ReturnsTable[#All],2,FALSE),"No")</f>
        <v>No</v>
      </c>
      <c r="X2323" s="4">
        <f>1/COUNTIF(OrdersTable[Order ID],OrdersTable[[#This Row],[Order ID]])</f>
        <v>0.25</v>
      </c>
      <c r="Y2323" s="4">
        <f>1/COUNTIF(OrdersTable[Customer ID],OrdersTable[[#This Row],[Customer ID]])</f>
        <v>0.1</v>
      </c>
    </row>
    <row r="2324" spans="1:25" x14ac:dyDescent="0.3">
      <c r="A2324" s="1">
        <v>2323</v>
      </c>
      <c r="B2324" t="s">
        <v>7291</v>
      </c>
      <c r="C2324" s="7">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4" t="str">
        <f>VLOOKUP(OrdersTable[[#This Row],[Region]],PeopleTable[#All],2,FALSE)</f>
        <v>Cassandra Brandow</v>
      </c>
      <c r="W2324" s="4" t="str">
        <f>IFERROR(VLOOKUP(OrdersTable[[#This Row],[Order ID]],ReturnsTable[#All],2,FALSE),"No")</f>
        <v>No</v>
      </c>
      <c r="X2324" s="4">
        <f>1/COUNTIF(OrdersTable[Order ID],OrdersTable[[#This Row],[Order ID]])</f>
        <v>0.25</v>
      </c>
      <c r="Y2324" s="4">
        <f>1/COUNTIF(OrdersTable[Customer ID],OrdersTable[[#This Row],[Customer ID]])</f>
        <v>0.1</v>
      </c>
    </row>
    <row r="2325" spans="1:25" x14ac:dyDescent="0.3">
      <c r="A2325" s="1">
        <v>2324</v>
      </c>
      <c r="B2325" t="s">
        <v>7291</v>
      </c>
      <c r="C2325" s="7">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4" t="str">
        <f>VLOOKUP(OrdersTable[[#This Row],[Region]],PeopleTable[#All],2,FALSE)</f>
        <v>Cassandra Brandow</v>
      </c>
      <c r="W2325" s="4" t="str">
        <f>IFERROR(VLOOKUP(OrdersTable[[#This Row],[Order ID]],ReturnsTable[#All],2,FALSE),"No")</f>
        <v>No</v>
      </c>
      <c r="X2325" s="4">
        <f>1/COUNTIF(OrdersTable[Order ID],OrdersTable[[#This Row],[Order ID]])</f>
        <v>0.25</v>
      </c>
      <c r="Y2325" s="4">
        <f>1/COUNTIF(OrdersTable[Customer ID],OrdersTable[[#This Row],[Customer ID]])</f>
        <v>0.1</v>
      </c>
    </row>
    <row r="2326" spans="1:25" x14ac:dyDescent="0.3">
      <c r="A2326" s="1">
        <v>2325</v>
      </c>
      <c r="B2326" t="s">
        <v>7291</v>
      </c>
      <c r="C2326" s="7">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4" t="str">
        <f>VLOOKUP(OrdersTable[[#This Row],[Region]],PeopleTable[#All],2,FALSE)</f>
        <v>Cassandra Brandow</v>
      </c>
      <c r="W2326" s="4" t="str">
        <f>IFERROR(VLOOKUP(OrdersTable[[#This Row],[Order ID]],ReturnsTable[#All],2,FALSE),"No")</f>
        <v>No</v>
      </c>
      <c r="X2326" s="4">
        <f>1/COUNTIF(OrdersTable[Order ID],OrdersTable[[#This Row],[Order ID]])</f>
        <v>0.25</v>
      </c>
      <c r="Y2326" s="4">
        <f>1/COUNTIF(OrdersTable[Customer ID],OrdersTable[[#This Row],[Customer ID]])</f>
        <v>0.1</v>
      </c>
    </row>
    <row r="2327" spans="1:25" x14ac:dyDescent="0.3">
      <c r="A2327" s="1">
        <v>2326</v>
      </c>
      <c r="B2327" t="s">
        <v>7292</v>
      </c>
      <c r="C2327" s="7">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4" t="str">
        <f>VLOOKUP(OrdersTable[[#This Row],[Region]],PeopleTable[#All],2,FALSE)</f>
        <v>Chuck Magee</v>
      </c>
      <c r="W2327" s="4" t="str">
        <f>IFERROR(VLOOKUP(OrdersTable[[#This Row],[Order ID]],ReturnsTable[#All],2,FALSE),"No")</f>
        <v>No</v>
      </c>
      <c r="X2327" s="4">
        <f>1/COUNTIF(OrdersTable[Order ID],OrdersTable[[#This Row],[Order ID]])</f>
        <v>0.33333333333333331</v>
      </c>
      <c r="Y2327" s="4">
        <f>1/COUNTIF(OrdersTable[Customer ID],OrdersTable[[#This Row],[Customer ID]])</f>
        <v>0.1</v>
      </c>
    </row>
    <row r="2328" spans="1:25" x14ac:dyDescent="0.3">
      <c r="A2328" s="1">
        <v>2327</v>
      </c>
      <c r="B2328" t="s">
        <v>7292</v>
      </c>
      <c r="C2328" s="7">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4" t="str">
        <f>VLOOKUP(OrdersTable[[#This Row],[Region]],PeopleTable[#All],2,FALSE)</f>
        <v>Chuck Magee</v>
      </c>
      <c r="W2328" s="4" t="str">
        <f>IFERROR(VLOOKUP(OrdersTable[[#This Row],[Order ID]],ReturnsTable[#All],2,FALSE),"No")</f>
        <v>No</v>
      </c>
      <c r="X2328" s="4">
        <f>1/COUNTIF(OrdersTable[Order ID],OrdersTable[[#This Row],[Order ID]])</f>
        <v>0.33333333333333331</v>
      </c>
      <c r="Y2328" s="4">
        <f>1/COUNTIF(OrdersTable[Customer ID],OrdersTable[[#This Row],[Customer ID]])</f>
        <v>0.1</v>
      </c>
    </row>
    <row r="2329" spans="1:25" x14ac:dyDescent="0.3">
      <c r="A2329" s="1">
        <v>2328</v>
      </c>
      <c r="B2329" t="s">
        <v>7292</v>
      </c>
      <c r="C2329" s="7">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4" t="str">
        <f>VLOOKUP(OrdersTable[[#This Row],[Region]],PeopleTable[#All],2,FALSE)</f>
        <v>Chuck Magee</v>
      </c>
      <c r="W2329" s="4" t="str">
        <f>IFERROR(VLOOKUP(OrdersTable[[#This Row],[Order ID]],ReturnsTable[#All],2,FALSE),"No")</f>
        <v>No</v>
      </c>
      <c r="X2329" s="4">
        <f>1/COUNTIF(OrdersTable[Order ID],OrdersTable[[#This Row],[Order ID]])</f>
        <v>0.33333333333333331</v>
      </c>
      <c r="Y2329" s="4">
        <f>1/COUNTIF(OrdersTable[Customer ID],OrdersTable[[#This Row],[Customer ID]])</f>
        <v>0.1</v>
      </c>
    </row>
    <row r="2330" spans="1:25" x14ac:dyDescent="0.3">
      <c r="A2330" s="1">
        <v>2329</v>
      </c>
      <c r="B2330" t="s">
        <v>7293</v>
      </c>
      <c r="C2330" s="7">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4" t="str">
        <f>VLOOKUP(OrdersTable[[#This Row],[Region]],PeopleTable[#All],2,FALSE)</f>
        <v>Anna Andreadi</v>
      </c>
      <c r="W2330" s="4" t="str">
        <f>IFERROR(VLOOKUP(OrdersTable[[#This Row],[Order ID]],ReturnsTable[#All],2,FALSE),"No")</f>
        <v>No</v>
      </c>
      <c r="X2330" s="4">
        <f>1/COUNTIF(OrdersTable[Order ID],OrdersTable[[#This Row],[Order ID]])</f>
        <v>1</v>
      </c>
      <c r="Y2330" s="4">
        <f>1/COUNTIF(OrdersTable[Customer ID],OrdersTable[[#This Row],[Customer ID]])</f>
        <v>6.6666666666666666E-2</v>
      </c>
    </row>
    <row r="2331" spans="1:25" x14ac:dyDescent="0.3">
      <c r="A2331" s="1">
        <v>2330</v>
      </c>
      <c r="B2331" t="s">
        <v>7294</v>
      </c>
      <c r="C2331" s="7">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4" t="str">
        <f>VLOOKUP(OrdersTable[[#This Row],[Region]],PeopleTable[#All],2,FALSE)</f>
        <v>Chuck Magee</v>
      </c>
      <c r="W2331" s="4" t="str">
        <f>IFERROR(VLOOKUP(OrdersTable[[#This Row],[Order ID]],ReturnsTable[#All],2,FALSE),"No")</f>
        <v>No</v>
      </c>
      <c r="X2331" s="4">
        <f>1/COUNTIF(OrdersTable[Order ID],OrdersTable[[#This Row],[Order ID]])</f>
        <v>1</v>
      </c>
      <c r="Y2331" s="4">
        <f>1/COUNTIF(OrdersTable[Customer ID],OrdersTable[[#This Row],[Customer ID]])</f>
        <v>5.8823529411764705E-2</v>
      </c>
    </row>
    <row r="2332" spans="1:25" x14ac:dyDescent="0.3">
      <c r="A2332" s="1">
        <v>2331</v>
      </c>
      <c r="B2332" t="s">
        <v>7295</v>
      </c>
      <c r="C2332" s="7">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4" t="str">
        <f>VLOOKUP(OrdersTable[[#This Row],[Region]],PeopleTable[#All],2,FALSE)</f>
        <v>Anna Andreadi</v>
      </c>
      <c r="W2332" s="4" t="str">
        <f>IFERROR(VLOOKUP(OrdersTable[[#This Row],[Order ID]],ReturnsTable[#All],2,FALSE),"No")</f>
        <v>No</v>
      </c>
      <c r="X2332" s="4">
        <f>1/COUNTIF(OrdersTable[Order ID],OrdersTable[[#This Row],[Order ID]])</f>
        <v>0.5</v>
      </c>
      <c r="Y2332" s="4">
        <f>1/COUNTIF(OrdersTable[Customer ID],OrdersTable[[#This Row],[Customer ID]])</f>
        <v>3.8461538461538464E-2</v>
      </c>
    </row>
    <row r="2333" spans="1:25" x14ac:dyDescent="0.3">
      <c r="A2333" s="1">
        <v>2332</v>
      </c>
      <c r="B2333" t="s">
        <v>7295</v>
      </c>
      <c r="C2333" s="7">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4" t="str">
        <f>VLOOKUP(OrdersTable[[#This Row],[Region]],PeopleTable[#All],2,FALSE)</f>
        <v>Anna Andreadi</v>
      </c>
      <c r="W2333" s="4" t="str">
        <f>IFERROR(VLOOKUP(OrdersTable[[#This Row],[Order ID]],ReturnsTable[#All],2,FALSE),"No")</f>
        <v>No</v>
      </c>
      <c r="X2333" s="4">
        <f>1/COUNTIF(OrdersTable[Order ID],OrdersTable[[#This Row],[Order ID]])</f>
        <v>0.5</v>
      </c>
      <c r="Y2333" s="4">
        <f>1/COUNTIF(OrdersTable[Customer ID],OrdersTable[[#This Row],[Customer ID]])</f>
        <v>3.8461538461538464E-2</v>
      </c>
    </row>
    <row r="2334" spans="1:25" x14ac:dyDescent="0.3">
      <c r="A2334" s="1">
        <v>2333</v>
      </c>
      <c r="B2334" t="s">
        <v>7296</v>
      </c>
      <c r="C2334" s="7">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4" t="str">
        <f>VLOOKUP(OrdersTable[[#This Row],[Region]],PeopleTable[#All],2,FALSE)</f>
        <v>Kelly Williams</v>
      </c>
      <c r="W2334" s="4" t="str">
        <f>IFERROR(VLOOKUP(OrdersTable[[#This Row],[Order ID]],ReturnsTable[#All],2,FALSE),"No")</f>
        <v>No</v>
      </c>
      <c r="X2334" s="4">
        <f>1/COUNTIF(OrdersTable[Order ID],OrdersTable[[#This Row],[Order ID]])</f>
        <v>0.5</v>
      </c>
      <c r="Y2334" s="4">
        <f>1/COUNTIF(OrdersTable[Customer ID],OrdersTable[[#This Row],[Customer ID]])</f>
        <v>6.6666666666666666E-2</v>
      </c>
    </row>
    <row r="2335" spans="1:25" x14ac:dyDescent="0.3">
      <c r="A2335" s="1">
        <v>2334</v>
      </c>
      <c r="B2335" t="s">
        <v>7296</v>
      </c>
      <c r="C2335" s="7">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4" t="str">
        <f>VLOOKUP(OrdersTable[[#This Row],[Region]],PeopleTable[#All],2,FALSE)</f>
        <v>Kelly Williams</v>
      </c>
      <c r="W2335" s="4" t="str">
        <f>IFERROR(VLOOKUP(OrdersTable[[#This Row],[Order ID]],ReturnsTable[#All],2,FALSE),"No")</f>
        <v>No</v>
      </c>
      <c r="X2335" s="4">
        <f>1/COUNTIF(OrdersTable[Order ID],OrdersTable[[#This Row],[Order ID]])</f>
        <v>0.5</v>
      </c>
      <c r="Y2335" s="4">
        <f>1/COUNTIF(OrdersTable[Customer ID],OrdersTable[[#This Row],[Customer ID]])</f>
        <v>6.6666666666666666E-2</v>
      </c>
    </row>
    <row r="2336" spans="1:25" x14ac:dyDescent="0.3">
      <c r="A2336" s="1">
        <v>2335</v>
      </c>
      <c r="B2336" t="s">
        <v>7297</v>
      </c>
      <c r="C2336" s="7">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4" t="str">
        <f>VLOOKUP(OrdersTable[[#This Row],[Region]],PeopleTable[#All],2,FALSE)</f>
        <v>Cassandra Brandow</v>
      </c>
      <c r="W2336" s="4" t="str">
        <f>IFERROR(VLOOKUP(OrdersTable[[#This Row],[Order ID]],ReturnsTable[#All],2,FALSE),"No")</f>
        <v>No</v>
      </c>
      <c r="X2336" s="4">
        <f>1/COUNTIF(OrdersTable[Order ID],OrdersTable[[#This Row],[Order ID]])</f>
        <v>1</v>
      </c>
      <c r="Y2336" s="4">
        <f>1/COUNTIF(OrdersTable[Customer ID],OrdersTable[[#This Row],[Customer ID]])</f>
        <v>0.2</v>
      </c>
    </row>
    <row r="2337" spans="1:25" x14ac:dyDescent="0.3">
      <c r="A2337" s="1">
        <v>2336</v>
      </c>
      <c r="B2337" t="s">
        <v>7298</v>
      </c>
      <c r="C2337" s="7">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4" t="str">
        <f>VLOOKUP(OrdersTable[[#This Row],[Region]],PeopleTable[#All],2,FALSE)</f>
        <v>Chuck Magee</v>
      </c>
      <c r="W2337" s="4" t="str">
        <f>IFERROR(VLOOKUP(OrdersTable[[#This Row],[Order ID]],ReturnsTable[#All],2,FALSE),"No")</f>
        <v>No</v>
      </c>
      <c r="X2337" s="4">
        <f>1/COUNTIF(OrdersTable[Order ID],OrdersTable[[#This Row],[Order ID]])</f>
        <v>0.5</v>
      </c>
      <c r="Y2337" s="4">
        <f>1/COUNTIF(OrdersTable[Customer ID],OrdersTable[[#This Row],[Customer ID]])</f>
        <v>4.5454545454545456E-2</v>
      </c>
    </row>
    <row r="2338" spans="1:25" x14ac:dyDescent="0.3">
      <c r="A2338" s="1">
        <v>2337</v>
      </c>
      <c r="B2338" t="s">
        <v>7298</v>
      </c>
      <c r="C2338" s="7">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4" t="str">
        <f>VLOOKUP(OrdersTable[[#This Row],[Region]],PeopleTable[#All],2,FALSE)</f>
        <v>Chuck Magee</v>
      </c>
      <c r="W2338" s="4" t="str">
        <f>IFERROR(VLOOKUP(OrdersTable[[#This Row],[Order ID]],ReturnsTable[#All],2,FALSE),"No")</f>
        <v>No</v>
      </c>
      <c r="X2338" s="4">
        <f>1/COUNTIF(OrdersTable[Order ID],OrdersTable[[#This Row],[Order ID]])</f>
        <v>0.5</v>
      </c>
      <c r="Y2338" s="4">
        <f>1/COUNTIF(OrdersTable[Customer ID],OrdersTable[[#This Row],[Customer ID]])</f>
        <v>4.5454545454545456E-2</v>
      </c>
    </row>
    <row r="2339" spans="1:25" x14ac:dyDescent="0.3">
      <c r="A2339" s="1">
        <v>2338</v>
      </c>
      <c r="B2339" t="s">
        <v>7299</v>
      </c>
      <c r="C2339" s="7">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4" t="str">
        <f>VLOOKUP(OrdersTable[[#This Row],[Region]],PeopleTable[#All],2,FALSE)</f>
        <v>Chuck Magee</v>
      </c>
      <c r="W2339" s="4" t="str">
        <f>IFERROR(VLOOKUP(OrdersTable[[#This Row],[Order ID]],ReturnsTable[#All],2,FALSE),"No")</f>
        <v>No</v>
      </c>
      <c r="X2339" s="4">
        <f>1/COUNTIF(OrdersTable[Order ID],OrdersTable[[#This Row],[Order ID]])</f>
        <v>0.5</v>
      </c>
      <c r="Y2339" s="4">
        <f>1/COUNTIF(OrdersTable[Customer ID],OrdersTable[[#This Row],[Customer ID]])</f>
        <v>0.125</v>
      </c>
    </row>
    <row r="2340" spans="1:25" x14ac:dyDescent="0.3">
      <c r="A2340" s="1">
        <v>2339</v>
      </c>
      <c r="B2340" t="s">
        <v>7299</v>
      </c>
      <c r="C2340" s="7">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4" t="str">
        <f>VLOOKUP(OrdersTable[[#This Row],[Region]],PeopleTable[#All],2,FALSE)</f>
        <v>Chuck Magee</v>
      </c>
      <c r="W2340" s="4" t="str">
        <f>IFERROR(VLOOKUP(OrdersTable[[#This Row],[Order ID]],ReturnsTable[#All],2,FALSE),"No")</f>
        <v>No</v>
      </c>
      <c r="X2340" s="4">
        <f>1/COUNTIF(OrdersTable[Order ID],OrdersTable[[#This Row],[Order ID]])</f>
        <v>0.5</v>
      </c>
      <c r="Y2340" s="4">
        <f>1/COUNTIF(OrdersTable[Customer ID],OrdersTable[[#This Row],[Customer ID]])</f>
        <v>0.125</v>
      </c>
    </row>
    <row r="2341" spans="1:25" x14ac:dyDescent="0.3">
      <c r="A2341" s="1">
        <v>2340</v>
      </c>
      <c r="B2341" t="s">
        <v>7300</v>
      </c>
      <c r="C2341" s="7">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4" t="str">
        <f>VLOOKUP(OrdersTable[[#This Row],[Region]],PeopleTable[#All],2,FALSE)</f>
        <v>Chuck Magee</v>
      </c>
      <c r="W2341" s="4" t="str">
        <f>IFERROR(VLOOKUP(OrdersTable[[#This Row],[Order ID]],ReturnsTable[#All],2,FALSE),"No")</f>
        <v>No</v>
      </c>
      <c r="X2341" s="4">
        <f>1/COUNTIF(OrdersTable[Order ID],OrdersTable[[#This Row],[Order ID]])</f>
        <v>1</v>
      </c>
      <c r="Y2341" s="4">
        <f>1/COUNTIF(OrdersTable[Customer ID],OrdersTable[[#This Row],[Customer ID]])</f>
        <v>8.3333333333333329E-2</v>
      </c>
    </row>
    <row r="2342" spans="1:25" x14ac:dyDescent="0.3">
      <c r="A2342" s="1">
        <v>2341</v>
      </c>
      <c r="B2342" t="s">
        <v>7301</v>
      </c>
      <c r="C2342" s="7">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4" t="str">
        <f>VLOOKUP(OrdersTable[[#This Row],[Region]],PeopleTable[#All],2,FALSE)</f>
        <v>Cassandra Brandow</v>
      </c>
      <c r="W2342" s="4" t="str">
        <f>IFERROR(VLOOKUP(OrdersTable[[#This Row],[Order ID]],ReturnsTable[#All],2,FALSE),"No")</f>
        <v>No</v>
      </c>
      <c r="X2342" s="4">
        <f>1/COUNTIF(OrdersTable[Order ID],OrdersTable[[#This Row],[Order ID]])</f>
        <v>1</v>
      </c>
      <c r="Y2342" s="4">
        <f>1/COUNTIF(OrdersTable[Customer ID],OrdersTable[[#This Row],[Customer ID]])</f>
        <v>0.14285714285714285</v>
      </c>
    </row>
    <row r="2343" spans="1:25" x14ac:dyDescent="0.3">
      <c r="A2343" s="1">
        <v>2342</v>
      </c>
      <c r="B2343" t="s">
        <v>7302</v>
      </c>
      <c r="C2343" s="7">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4" t="str">
        <f>VLOOKUP(OrdersTable[[#This Row],[Region]],PeopleTable[#All],2,FALSE)</f>
        <v>Chuck Magee</v>
      </c>
      <c r="W2343" s="4" t="str">
        <f>IFERROR(VLOOKUP(OrdersTable[[#This Row],[Order ID]],ReturnsTable[#All],2,FALSE),"No")</f>
        <v>No</v>
      </c>
      <c r="X2343" s="4">
        <f>1/COUNTIF(OrdersTable[Order ID],OrdersTable[[#This Row],[Order ID]])</f>
        <v>0.5</v>
      </c>
      <c r="Y2343" s="4">
        <f>1/COUNTIF(OrdersTable[Customer ID],OrdersTable[[#This Row],[Customer ID]])</f>
        <v>8.3333333333333329E-2</v>
      </c>
    </row>
    <row r="2344" spans="1:25" x14ac:dyDescent="0.3">
      <c r="A2344" s="1">
        <v>2343</v>
      </c>
      <c r="B2344" t="s">
        <v>7302</v>
      </c>
      <c r="C2344" s="7">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4" t="str">
        <f>VLOOKUP(OrdersTable[[#This Row],[Region]],PeopleTable[#All],2,FALSE)</f>
        <v>Chuck Magee</v>
      </c>
      <c r="W2344" s="4" t="str">
        <f>IFERROR(VLOOKUP(OrdersTable[[#This Row],[Order ID]],ReturnsTable[#All],2,FALSE),"No")</f>
        <v>No</v>
      </c>
      <c r="X2344" s="4">
        <f>1/COUNTIF(OrdersTable[Order ID],OrdersTable[[#This Row],[Order ID]])</f>
        <v>0.5</v>
      </c>
      <c r="Y2344" s="4">
        <f>1/COUNTIF(OrdersTable[Customer ID],OrdersTable[[#This Row],[Customer ID]])</f>
        <v>8.3333333333333329E-2</v>
      </c>
    </row>
    <row r="2345" spans="1:25" x14ac:dyDescent="0.3">
      <c r="A2345" s="1">
        <v>2344</v>
      </c>
      <c r="B2345" t="s">
        <v>7303</v>
      </c>
      <c r="C2345" s="7">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4" t="str">
        <f>VLOOKUP(OrdersTable[[#This Row],[Region]],PeopleTable[#All],2,FALSE)</f>
        <v>Kelly Williams</v>
      </c>
      <c r="W2345" s="4" t="str">
        <f>IFERROR(VLOOKUP(OrdersTable[[#This Row],[Order ID]],ReturnsTable[#All],2,FALSE),"No")</f>
        <v>No</v>
      </c>
      <c r="X2345" s="4">
        <f>1/COUNTIF(OrdersTable[Order ID],OrdersTable[[#This Row],[Order ID]])</f>
        <v>1</v>
      </c>
      <c r="Y2345" s="4">
        <f>1/COUNTIF(OrdersTable[Customer ID],OrdersTable[[#This Row],[Customer ID]])</f>
        <v>0.14285714285714285</v>
      </c>
    </row>
    <row r="2346" spans="1:25" x14ac:dyDescent="0.3">
      <c r="A2346" s="1">
        <v>2345</v>
      </c>
      <c r="B2346" t="s">
        <v>7304</v>
      </c>
      <c r="C2346" s="7">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4" t="str">
        <f>VLOOKUP(OrdersTable[[#This Row],[Region]],PeopleTable[#All],2,FALSE)</f>
        <v>Kelly Williams</v>
      </c>
      <c r="W2346" s="4" t="str">
        <f>IFERROR(VLOOKUP(OrdersTable[[#This Row],[Order ID]],ReturnsTable[#All],2,FALSE),"No")</f>
        <v>No</v>
      </c>
      <c r="X2346" s="4">
        <f>1/COUNTIF(OrdersTable[Order ID],OrdersTable[[#This Row],[Order ID]])</f>
        <v>1</v>
      </c>
      <c r="Y2346" s="4">
        <f>1/COUNTIF(OrdersTable[Customer ID],OrdersTable[[#This Row],[Customer ID]])</f>
        <v>7.6923076923076927E-2</v>
      </c>
    </row>
    <row r="2347" spans="1:25" x14ac:dyDescent="0.3">
      <c r="A2347" s="1">
        <v>2346</v>
      </c>
      <c r="B2347" t="s">
        <v>7305</v>
      </c>
      <c r="C2347" s="7">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4" t="str">
        <f>VLOOKUP(OrdersTable[[#This Row],[Region]],PeopleTable[#All],2,FALSE)</f>
        <v>Kelly Williams</v>
      </c>
      <c r="W2347" s="4" t="str">
        <f>IFERROR(VLOOKUP(OrdersTable[[#This Row],[Order ID]],ReturnsTable[#All],2,FALSE),"No")</f>
        <v>No</v>
      </c>
      <c r="X2347" s="4">
        <f>1/COUNTIF(OrdersTable[Order ID],OrdersTable[[#This Row],[Order ID]])</f>
        <v>0.33333333333333331</v>
      </c>
      <c r="Y2347" s="4">
        <f>1/COUNTIF(OrdersTable[Customer ID],OrdersTable[[#This Row],[Customer ID]])</f>
        <v>7.1428571428571425E-2</v>
      </c>
    </row>
    <row r="2348" spans="1:25" x14ac:dyDescent="0.3">
      <c r="A2348" s="1">
        <v>2347</v>
      </c>
      <c r="B2348" t="s">
        <v>7305</v>
      </c>
      <c r="C2348" s="7">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4" t="str">
        <f>VLOOKUP(OrdersTable[[#This Row],[Region]],PeopleTable[#All],2,FALSE)</f>
        <v>Kelly Williams</v>
      </c>
      <c r="W2348" s="4" t="str">
        <f>IFERROR(VLOOKUP(OrdersTable[[#This Row],[Order ID]],ReturnsTable[#All],2,FALSE),"No")</f>
        <v>No</v>
      </c>
      <c r="X2348" s="4">
        <f>1/COUNTIF(OrdersTable[Order ID],OrdersTable[[#This Row],[Order ID]])</f>
        <v>0.33333333333333331</v>
      </c>
      <c r="Y2348" s="4">
        <f>1/COUNTIF(OrdersTable[Customer ID],OrdersTable[[#This Row],[Customer ID]])</f>
        <v>7.1428571428571425E-2</v>
      </c>
    </row>
    <row r="2349" spans="1:25" x14ac:dyDescent="0.3">
      <c r="A2349" s="1">
        <v>2348</v>
      </c>
      <c r="B2349" t="s">
        <v>7305</v>
      </c>
      <c r="C2349" s="7">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4" t="str">
        <f>VLOOKUP(OrdersTable[[#This Row],[Region]],PeopleTable[#All],2,FALSE)</f>
        <v>Kelly Williams</v>
      </c>
      <c r="W2349" s="4" t="str">
        <f>IFERROR(VLOOKUP(OrdersTable[[#This Row],[Order ID]],ReturnsTable[#All],2,FALSE),"No")</f>
        <v>No</v>
      </c>
      <c r="X2349" s="4">
        <f>1/COUNTIF(OrdersTable[Order ID],OrdersTable[[#This Row],[Order ID]])</f>
        <v>0.33333333333333331</v>
      </c>
      <c r="Y2349" s="4">
        <f>1/COUNTIF(OrdersTable[Customer ID],OrdersTable[[#This Row],[Customer ID]])</f>
        <v>7.1428571428571425E-2</v>
      </c>
    </row>
    <row r="2350" spans="1:25" x14ac:dyDescent="0.3">
      <c r="A2350" s="1">
        <v>2349</v>
      </c>
      <c r="B2350" t="s">
        <v>7306</v>
      </c>
      <c r="C2350" s="7">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4" t="str">
        <f>VLOOKUP(OrdersTable[[#This Row],[Region]],PeopleTable[#All],2,FALSE)</f>
        <v>Anna Andreadi</v>
      </c>
      <c r="W2350" s="4" t="str">
        <f>IFERROR(VLOOKUP(OrdersTable[[#This Row],[Order ID]],ReturnsTable[#All],2,FALSE),"No")</f>
        <v>No</v>
      </c>
      <c r="X2350" s="4">
        <f>1/COUNTIF(OrdersTable[Order ID],OrdersTable[[#This Row],[Order ID]])</f>
        <v>0.2</v>
      </c>
      <c r="Y2350" s="4">
        <f>1/COUNTIF(OrdersTable[Customer ID],OrdersTable[[#This Row],[Customer ID]])</f>
        <v>8.3333333333333329E-2</v>
      </c>
    </row>
    <row r="2351" spans="1:25" x14ac:dyDescent="0.3">
      <c r="A2351" s="1">
        <v>2350</v>
      </c>
      <c r="B2351" t="s">
        <v>7306</v>
      </c>
      <c r="C2351" s="7">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4" t="str">
        <f>VLOOKUP(OrdersTable[[#This Row],[Region]],PeopleTable[#All],2,FALSE)</f>
        <v>Anna Andreadi</v>
      </c>
      <c r="W2351" s="4" t="str">
        <f>IFERROR(VLOOKUP(OrdersTable[[#This Row],[Order ID]],ReturnsTable[#All],2,FALSE),"No")</f>
        <v>No</v>
      </c>
      <c r="X2351" s="4">
        <f>1/COUNTIF(OrdersTable[Order ID],OrdersTable[[#This Row],[Order ID]])</f>
        <v>0.2</v>
      </c>
      <c r="Y2351" s="4">
        <f>1/COUNTIF(OrdersTable[Customer ID],OrdersTable[[#This Row],[Customer ID]])</f>
        <v>8.3333333333333329E-2</v>
      </c>
    </row>
    <row r="2352" spans="1:25" x14ac:dyDescent="0.3">
      <c r="A2352" s="1">
        <v>2351</v>
      </c>
      <c r="B2352" t="s">
        <v>7306</v>
      </c>
      <c r="C2352" s="7">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4" t="str">
        <f>VLOOKUP(OrdersTable[[#This Row],[Region]],PeopleTable[#All],2,FALSE)</f>
        <v>Anna Andreadi</v>
      </c>
      <c r="W2352" s="4" t="str">
        <f>IFERROR(VLOOKUP(OrdersTable[[#This Row],[Order ID]],ReturnsTable[#All],2,FALSE),"No")</f>
        <v>No</v>
      </c>
      <c r="X2352" s="4">
        <f>1/COUNTIF(OrdersTable[Order ID],OrdersTable[[#This Row],[Order ID]])</f>
        <v>0.2</v>
      </c>
      <c r="Y2352" s="4">
        <f>1/COUNTIF(OrdersTable[Customer ID],OrdersTable[[#This Row],[Customer ID]])</f>
        <v>8.3333333333333329E-2</v>
      </c>
    </row>
    <row r="2353" spans="1:25" x14ac:dyDescent="0.3">
      <c r="A2353" s="1">
        <v>2352</v>
      </c>
      <c r="B2353" t="s">
        <v>7306</v>
      </c>
      <c r="C2353" s="7">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4" t="str">
        <f>VLOOKUP(OrdersTable[[#This Row],[Region]],PeopleTable[#All],2,FALSE)</f>
        <v>Anna Andreadi</v>
      </c>
      <c r="W2353" s="4" t="str">
        <f>IFERROR(VLOOKUP(OrdersTable[[#This Row],[Order ID]],ReturnsTable[#All],2,FALSE),"No")</f>
        <v>No</v>
      </c>
      <c r="X2353" s="4">
        <f>1/COUNTIF(OrdersTable[Order ID],OrdersTable[[#This Row],[Order ID]])</f>
        <v>0.2</v>
      </c>
      <c r="Y2353" s="4">
        <f>1/COUNTIF(OrdersTable[Customer ID],OrdersTable[[#This Row],[Customer ID]])</f>
        <v>8.3333333333333329E-2</v>
      </c>
    </row>
    <row r="2354" spans="1:25" x14ac:dyDescent="0.3">
      <c r="A2354" s="1">
        <v>2353</v>
      </c>
      <c r="B2354" t="s">
        <v>7306</v>
      </c>
      <c r="C2354" s="7">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4" t="str">
        <f>VLOOKUP(OrdersTable[[#This Row],[Region]],PeopleTable[#All],2,FALSE)</f>
        <v>Anna Andreadi</v>
      </c>
      <c r="W2354" s="4" t="str">
        <f>IFERROR(VLOOKUP(OrdersTable[[#This Row],[Order ID]],ReturnsTable[#All],2,FALSE),"No")</f>
        <v>No</v>
      </c>
      <c r="X2354" s="4">
        <f>1/COUNTIF(OrdersTable[Order ID],OrdersTable[[#This Row],[Order ID]])</f>
        <v>0.2</v>
      </c>
      <c r="Y2354" s="4">
        <f>1/COUNTIF(OrdersTable[Customer ID],OrdersTable[[#This Row],[Customer ID]])</f>
        <v>8.3333333333333329E-2</v>
      </c>
    </row>
    <row r="2355" spans="1:25" x14ac:dyDescent="0.3">
      <c r="A2355" s="1">
        <v>2354</v>
      </c>
      <c r="B2355" t="s">
        <v>7307</v>
      </c>
      <c r="C2355" s="7">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4" t="str">
        <f>VLOOKUP(OrdersTable[[#This Row],[Region]],PeopleTable[#All],2,FALSE)</f>
        <v>Anna Andreadi</v>
      </c>
      <c r="W2355" s="4" t="str">
        <f>IFERROR(VLOOKUP(OrdersTable[[#This Row],[Order ID]],ReturnsTable[#All],2,FALSE),"No")</f>
        <v>No</v>
      </c>
      <c r="X2355" s="4">
        <f>1/COUNTIF(OrdersTable[Order ID],OrdersTable[[#This Row],[Order ID]])</f>
        <v>0.25</v>
      </c>
      <c r="Y2355" s="4">
        <f>1/COUNTIF(OrdersTable[Customer ID],OrdersTable[[#This Row],[Customer ID]])</f>
        <v>5.5555555555555552E-2</v>
      </c>
    </row>
    <row r="2356" spans="1:25" x14ac:dyDescent="0.3">
      <c r="A2356" s="1">
        <v>2355</v>
      </c>
      <c r="B2356" t="s">
        <v>7307</v>
      </c>
      <c r="C2356" s="7">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4" t="str">
        <f>VLOOKUP(OrdersTable[[#This Row],[Region]],PeopleTable[#All],2,FALSE)</f>
        <v>Anna Andreadi</v>
      </c>
      <c r="W2356" s="4" t="str">
        <f>IFERROR(VLOOKUP(OrdersTable[[#This Row],[Order ID]],ReturnsTable[#All],2,FALSE),"No")</f>
        <v>No</v>
      </c>
      <c r="X2356" s="4">
        <f>1/COUNTIF(OrdersTable[Order ID],OrdersTable[[#This Row],[Order ID]])</f>
        <v>0.25</v>
      </c>
      <c r="Y2356" s="4">
        <f>1/COUNTIF(OrdersTable[Customer ID],OrdersTable[[#This Row],[Customer ID]])</f>
        <v>5.5555555555555552E-2</v>
      </c>
    </row>
    <row r="2357" spans="1:25" x14ac:dyDescent="0.3">
      <c r="A2357" s="1">
        <v>2356</v>
      </c>
      <c r="B2357" t="s">
        <v>7307</v>
      </c>
      <c r="C2357" s="7">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4" t="str">
        <f>VLOOKUP(OrdersTable[[#This Row],[Region]],PeopleTable[#All],2,FALSE)</f>
        <v>Anna Andreadi</v>
      </c>
      <c r="W2357" s="4" t="str">
        <f>IFERROR(VLOOKUP(OrdersTable[[#This Row],[Order ID]],ReturnsTable[#All],2,FALSE),"No")</f>
        <v>No</v>
      </c>
      <c r="X2357" s="4">
        <f>1/COUNTIF(OrdersTable[Order ID],OrdersTable[[#This Row],[Order ID]])</f>
        <v>0.25</v>
      </c>
      <c r="Y2357" s="4">
        <f>1/COUNTIF(OrdersTable[Customer ID],OrdersTable[[#This Row],[Customer ID]])</f>
        <v>5.5555555555555552E-2</v>
      </c>
    </row>
    <row r="2358" spans="1:25" x14ac:dyDescent="0.3">
      <c r="A2358" s="1">
        <v>2357</v>
      </c>
      <c r="B2358" t="s">
        <v>7307</v>
      </c>
      <c r="C2358" s="7">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4" t="str">
        <f>VLOOKUP(OrdersTable[[#This Row],[Region]],PeopleTable[#All],2,FALSE)</f>
        <v>Anna Andreadi</v>
      </c>
      <c r="W2358" s="4" t="str">
        <f>IFERROR(VLOOKUP(OrdersTable[[#This Row],[Order ID]],ReturnsTable[#All],2,FALSE),"No")</f>
        <v>No</v>
      </c>
      <c r="X2358" s="4">
        <f>1/COUNTIF(OrdersTable[Order ID],OrdersTable[[#This Row],[Order ID]])</f>
        <v>0.25</v>
      </c>
      <c r="Y2358" s="4">
        <f>1/COUNTIF(OrdersTable[Customer ID],OrdersTable[[#This Row],[Customer ID]])</f>
        <v>5.5555555555555552E-2</v>
      </c>
    </row>
    <row r="2359" spans="1:25" x14ac:dyDescent="0.3">
      <c r="A2359" s="1">
        <v>2358</v>
      </c>
      <c r="B2359" t="s">
        <v>7308</v>
      </c>
      <c r="C2359" s="7">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4" t="str">
        <f>VLOOKUP(OrdersTable[[#This Row],[Region]],PeopleTable[#All],2,FALSE)</f>
        <v>Chuck Magee</v>
      </c>
      <c r="W2359" s="4" t="str">
        <f>IFERROR(VLOOKUP(OrdersTable[[#This Row],[Order ID]],ReturnsTable[#All],2,FALSE),"No")</f>
        <v>No</v>
      </c>
      <c r="X2359" s="4">
        <f>1/COUNTIF(OrdersTable[Order ID],OrdersTable[[#This Row],[Order ID]])</f>
        <v>0.2</v>
      </c>
      <c r="Y2359" s="4">
        <f>1/COUNTIF(OrdersTable[Customer ID],OrdersTable[[#This Row],[Customer ID]])</f>
        <v>6.6666666666666666E-2</v>
      </c>
    </row>
    <row r="2360" spans="1:25" x14ac:dyDescent="0.3">
      <c r="A2360" s="1">
        <v>2359</v>
      </c>
      <c r="B2360" t="s">
        <v>7308</v>
      </c>
      <c r="C2360" s="7">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4" t="str">
        <f>VLOOKUP(OrdersTable[[#This Row],[Region]],PeopleTable[#All],2,FALSE)</f>
        <v>Chuck Magee</v>
      </c>
      <c r="W2360" s="4" t="str">
        <f>IFERROR(VLOOKUP(OrdersTable[[#This Row],[Order ID]],ReturnsTable[#All],2,FALSE),"No")</f>
        <v>No</v>
      </c>
      <c r="X2360" s="4">
        <f>1/COUNTIF(OrdersTable[Order ID],OrdersTable[[#This Row],[Order ID]])</f>
        <v>0.2</v>
      </c>
      <c r="Y2360" s="4">
        <f>1/COUNTIF(OrdersTable[Customer ID],OrdersTable[[#This Row],[Customer ID]])</f>
        <v>6.6666666666666666E-2</v>
      </c>
    </row>
    <row r="2361" spans="1:25" x14ac:dyDescent="0.3">
      <c r="A2361" s="1">
        <v>2360</v>
      </c>
      <c r="B2361" t="s">
        <v>7308</v>
      </c>
      <c r="C2361" s="7">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4" t="str">
        <f>VLOOKUP(OrdersTable[[#This Row],[Region]],PeopleTable[#All],2,FALSE)</f>
        <v>Chuck Magee</v>
      </c>
      <c r="W2361" s="4" t="str">
        <f>IFERROR(VLOOKUP(OrdersTable[[#This Row],[Order ID]],ReturnsTable[#All],2,FALSE),"No")</f>
        <v>No</v>
      </c>
      <c r="X2361" s="4">
        <f>1/COUNTIF(OrdersTable[Order ID],OrdersTable[[#This Row],[Order ID]])</f>
        <v>0.2</v>
      </c>
      <c r="Y2361" s="4">
        <f>1/COUNTIF(OrdersTable[Customer ID],OrdersTable[[#This Row],[Customer ID]])</f>
        <v>6.6666666666666666E-2</v>
      </c>
    </row>
    <row r="2362" spans="1:25" x14ac:dyDescent="0.3">
      <c r="A2362" s="1">
        <v>2361</v>
      </c>
      <c r="B2362" t="s">
        <v>7308</v>
      </c>
      <c r="C2362" s="7">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4" t="str">
        <f>VLOOKUP(OrdersTable[[#This Row],[Region]],PeopleTable[#All],2,FALSE)</f>
        <v>Chuck Magee</v>
      </c>
      <c r="W2362" s="4" t="str">
        <f>IFERROR(VLOOKUP(OrdersTable[[#This Row],[Order ID]],ReturnsTable[#All],2,FALSE),"No")</f>
        <v>No</v>
      </c>
      <c r="X2362" s="4">
        <f>1/COUNTIF(OrdersTable[Order ID],OrdersTable[[#This Row],[Order ID]])</f>
        <v>0.2</v>
      </c>
      <c r="Y2362" s="4">
        <f>1/COUNTIF(OrdersTable[Customer ID],OrdersTable[[#This Row],[Customer ID]])</f>
        <v>6.6666666666666666E-2</v>
      </c>
    </row>
    <row r="2363" spans="1:25" x14ac:dyDescent="0.3">
      <c r="A2363" s="1">
        <v>2362</v>
      </c>
      <c r="B2363" t="s">
        <v>7308</v>
      </c>
      <c r="C2363" s="7">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4" t="str">
        <f>VLOOKUP(OrdersTable[[#This Row],[Region]],PeopleTable[#All],2,FALSE)</f>
        <v>Chuck Magee</v>
      </c>
      <c r="W2363" s="4" t="str">
        <f>IFERROR(VLOOKUP(OrdersTable[[#This Row],[Order ID]],ReturnsTable[#All],2,FALSE),"No")</f>
        <v>No</v>
      </c>
      <c r="X2363" s="4">
        <f>1/COUNTIF(OrdersTable[Order ID],OrdersTable[[#This Row],[Order ID]])</f>
        <v>0.2</v>
      </c>
      <c r="Y2363" s="4">
        <f>1/COUNTIF(OrdersTable[Customer ID],OrdersTable[[#This Row],[Customer ID]])</f>
        <v>6.6666666666666666E-2</v>
      </c>
    </row>
    <row r="2364" spans="1:25" x14ac:dyDescent="0.3">
      <c r="A2364" s="1">
        <v>2363</v>
      </c>
      <c r="B2364" t="s">
        <v>7309</v>
      </c>
      <c r="C2364" s="7">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4" t="str">
        <f>VLOOKUP(OrdersTable[[#This Row],[Region]],PeopleTable[#All],2,FALSE)</f>
        <v>Chuck Magee</v>
      </c>
      <c r="W2364" s="4" t="str">
        <f>IFERROR(VLOOKUP(OrdersTable[[#This Row],[Order ID]],ReturnsTable[#All],2,FALSE),"No")</f>
        <v>No</v>
      </c>
      <c r="X2364" s="4">
        <f>1/COUNTIF(OrdersTable[Order ID],OrdersTable[[#This Row],[Order ID]])</f>
        <v>1</v>
      </c>
      <c r="Y2364" s="4">
        <f>1/COUNTIF(OrdersTable[Customer ID],OrdersTable[[#This Row],[Customer ID]])</f>
        <v>9.0909090909090912E-2</v>
      </c>
    </row>
    <row r="2365" spans="1:25" x14ac:dyDescent="0.3">
      <c r="A2365" s="1">
        <v>2364</v>
      </c>
      <c r="B2365" t="s">
        <v>7310</v>
      </c>
      <c r="C2365" s="7">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4" t="str">
        <f>VLOOKUP(OrdersTable[[#This Row],[Region]],PeopleTable[#All],2,FALSE)</f>
        <v>Cassandra Brandow</v>
      </c>
      <c r="W2365" s="4" t="str">
        <f>IFERROR(VLOOKUP(OrdersTable[[#This Row],[Order ID]],ReturnsTable[#All],2,FALSE),"No")</f>
        <v>No</v>
      </c>
      <c r="X2365" s="4">
        <f>1/COUNTIF(OrdersTable[Order ID],OrdersTable[[#This Row],[Order ID]])</f>
        <v>0.33333333333333331</v>
      </c>
      <c r="Y2365" s="4">
        <f>1/COUNTIF(OrdersTable[Customer ID],OrdersTable[[#This Row],[Customer ID]])</f>
        <v>5.5555555555555552E-2</v>
      </c>
    </row>
    <row r="2366" spans="1:25" x14ac:dyDescent="0.3">
      <c r="A2366" s="1">
        <v>2365</v>
      </c>
      <c r="B2366" t="s">
        <v>7310</v>
      </c>
      <c r="C2366" s="7">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4" t="str">
        <f>VLOOKUP(OrdersTable[[#This Row],[Region]],PeopleTable[#All],2,FALSE)</f>
        <v>Cassandra Brandow</v>
      </c>
      <c r="W2366" s="4" t="str">
        <f>IFERROR(VLOOKUP(OrdersTable[[#This Row],[Order ID]],ReturnsTable[#All],2,FALSE),"No")</f>
        <v>No</v>
      </c>
      <c r="X2366" s="4">
        <f>1/COUNTIF(OrdersTable[Order ID],OrdersTable[[#This Row],[Order ID]])</f>
        <v>0.33333333333333331</v>
      </c>
      <c r="Y2366" s="4">
        <f>1/COUNTIF(OrdersTable[Customer ID],OrdersTable[[#This Row],[Customer ID]])</f>
        <v>5.5555555555555552E-2</v>
      </c>
    </row>
    <row r="2367" spans="1:25" x14ac:dyDescent="0.3">
      <c r="A2367" s="1">
        <v>2366</v>
      </c>
      <c r="B2367" t="s">
        <v>7310</v>
      </c>
      <c r="C2367" s="7">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4" t="str">
        <f>VLOOKUP(OrdersTable[[#This Row],[Region]],PeopleTable[#All],2,FALSE)</f>
        <v>Cassandra Brandow</v>
      </c>
      <c r="W2367" s="4" t="str">
        <f>IFERROR(VLOOKUP(OrdersTable[[#This Row],[Order ID]],ReturnsTable[#All],2,FALSE),"No")</f>
        <v>No</v>
      </c>
      <c r="X2367" s="4">
        <f>1/COUNTIF(OrdersTable[Order ID],OrdersTable[[#This Row],[Order ID]])</f>
        <v>0.33333333333333331</v>
      </c>
      <c r="Y2367" s="4">
        <f>1/COUNTIF(OrdersTable[Customer ID],OrdersTable[[#This Row],[Customer ID]])</f>
        <v>5.5555555555555552E-2</v>
      </c>
    </row>
    <row r="2368" spans="1:25" x14ac:dyDescent="0.3">
      <c r="A2368" s="1">
        <v>2367</v>
      </c>
      <c r="B2368" t="s">
        <v>7311</v>
      </c>
      <c r="C2368" s="7">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4" t="str">
        <f>VLOOKUP(OrdersTable[[#This Row],[Region]],PeopleTable[#All],2,FALSE)</f>
        <v>Anna Andreadi</v>
      </c>
      <c r="W2368" s="4" t="str">
        <f>IFERROR(VLOOKUP(OrdersTable[[#This Row],[Order ID]],ReturnsTable[#All],2,FALSE),"No")</f>
        <v>No</v>
      </c>
      <c r="X2368" s="4">
        <f>1/COUNTIF(OrdersTable[Order ID],OrdersTable[[#This Row],[Order ID]])</f>
        <v>1</v>
      </c>
      <c r="Y2368" s="4">
        <f>1/COUNTIF(OrdersTable[Customer ID],OrdersTable[[#This Row],[Customer ID]])</f>
        <v>0.125</v>
      </c>
    </row>
    <row r="2369" spans="1:25" x14ac:dyDescent="0.3">
      <c r="A2369" s="1">
        <v>2368</v>
      </c>
      <c r="B2369" t="s">
        <v>7312</v>
      </c>
      <c r="C2369" s="7">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4" t="str">
        <f>VLOOKUP(OrdersTable[[#This Row],[Region]],PeopleTable[#All],2,FALSE)</f>
        <v>Chuck Magee</v>
      </c>
      <c r="W2369" s="4" t="str">
        <f>IFERROR(VLOOKUP(OrdersTable[[#This Row],[Order ID]],ReturnsTable[#All],2,FALSE),"No")</f>
        <v>No</v>
      </c>
      <c r="X2369" s="4">
        <f>1/COUNTIF(OrdersTable[Order ID],OrdersTable[[#This Row],[Order ID]])</f>
        <v>1</v>
      </c>
      <c r="Y2369" s="4">
        <f>1/COUNTIF(OrdersTable[Customer ID],OrdersTable[[#This Row],[Customer ID]])</f>
        <v>0.1</v>
      </c>
    </row>
    <row r="2370" spans="1:25" x14ac:dyDescent="0.3">
      <c r="A2370" s="1">
        <v>2369</v>
      </c>
      <c r="B2370" t="s">
        <v>7313</v>
      </c>
      <c r="C2370" s="7">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4" t="str">
        <f>VLOOKUP(OrdersTable[[#This Row],[Region]],PeopleTable[#All],2,FALSE)</f>
        <v>Chuck Magee</v>
      </c>
      <c r="W2370" s="4" t="str">
        <f>IFERROR(VLOOKUP(OrdersTable[[#This Row],[Order ID]],ReturnsTable[#All],2,FALSE),"No")</f>
        <v>No</v>
      </c>
      <c r="X2370" s="4">
        <f>1/COUNTIF(OrdersTable[Order ID],OrdersTable[[#This Row],[Order ID]])</f>
        <v>0.5</v>
      </c>
      <c r="Y2370" s="4">
        <f>1/COUNTIF(OrdersTable[Customer ID],OrdersTable[[#This Row],[Customer ID]])</f>
        <v>4.5454545454545456E-2</v>
      </c>
    </row>
    <row r="2371" spans="1:25" x14ac:dyDescent="0.3">
      <c r="A2371" s="1">
        <v>2370</v>
      </c>
      <c r="B2371" t="s">
        <v>7313</v>
      </c>
      <c r="C2371" s="7">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4" t="str">
        <f>VLOOKUP(OrdersTable[[#This Row],[Region]],PeopleTable[#All],2,FALSE)</f>
        <v>Chuck Magee</v>
      </c>
      <c r="W2371" s="4" t="str">
        <f>IFERROR(VLOOKUP(OrdersTable[[#This Row],[Order ID]],ReturnsTable[#All],2,FALSE),"No")</f>
        <v>No</v>
      </c>
      <c r="X2371" s="4">
        <f>1/COUNTIF(OrdersTable[Order ID],OrdersTable[[#This Row],[Order ID]])</f>
        <v>0.5</v>
      </c>
      <c r="Y2371" s="4">
        <f>1/COUNTIF(OrdersTable[Customer ID],OrdersTable[[#This Row],[Customer ID]])</f>
        <v>4.5454545454545456E-2</v>
      </c>
    </row>
    <row r="2372" spans="1:25" x14ac:dyDescent="0.3">
      <c r="A2372" s="1">
        <v>2371</v>
      </c>
      <c r="B2372" t="s">
        <v>7314</v>
      </c>
      <c r="C2372" s="7">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4" t="str">
        <f>VLOOKUP(OrdersTable[[#This Row],[Region]],PeopleTable[#All],2,FALSE)</f>
        <v>Chuck Magee</v>
      </c>
      <c r="W2372" s="4" t="str">
        <f>IFERROR(VLOOKUP(OrdersTable[[#This Row],[Order ID]],ReturnsTable[#All],2,FALSE),"No")</f>
        <v>No</v>
      </c>
      <c r="X2372" s="4">
        <f>1/COUNTIF(OrdersTable[Order ID],OrdersTable[[#This Row],[Order ID]])</f>
        <v>1</v>
      </c>
      <c r="Y2372" s="4">
        <f>1/COUNTIF(OrdersTable[Customer ID],OrdersTable[[#This Row],[Customer ID]])</f>
        <v>0.05</v>
      </c>
    </row>
    <row r="2373" spans="1:25" x14ac:dyDescent="0.3">
      <c r="A2373" s="1">
        <v>2372</v>
      </c>
      <c r="B2373" t="s">
        <v>7315</v>
      </c>
      <c r="C2373" s="7">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4" t="str">
        <f>VLOOKUP(OrdersTable[[#This Row],[Region]],PeopleTable[#All],2,FALSE)</f>
        <v>Kelly Williams</v>
      </c>
      <c r="W2373" s="4" t="str">
        <f>IFERROR(VLOOKUP(OrdersTable[[#This Row],[Order ID]],ReturnsTable[#All],2,FALSE),"No")</f>
        <v>No</v>
      </c>
      <c r="X2373" s="4">
        <f>1/COUNTIF(OrdersTable[Order ID],OrdersTable[[#This Row],[Order ID]])</f>
        <v>0.25</v>
      </c>
      <c r="Y2373" s="4">
        <f>1/COUNTIF(OrdersTable[Customer ID],OrdersTable[[#This Row],[Customer ID]])</f>
        <v>4.7619047619047616E-2</v>
      </c>
    </row>
    <row r="2374" spans="1:25" x14ac:dyDescent="0.3">
      <c r="A2374" s="1">
        <v>2373</v>
      </c>
      <c r="B2374" t="s">
        <v>7315</v>
      </c>
      <c r="C2374" s="7">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4" t="str">
        <f>VLOOKUP(OrdersTable[[#This Row],[Region]],PeopleTable[#All],2,FALSE)</f>
        <v>Kelly Williams</v>
      </c>
      <c r="W2374" s="4" t="str">
        <f>IFERROR(VLOOKUP(OrdersTable[[#This Row],[Order ID]],ReturnsTable[#All],2,FALSE),"No")</f>
        <v>No</v>
      </c>
      <c r="X2374" s="4">
        <f>1/COUNTIF(OrdersTable[Order ID],OrdersTable[[#This Row],[Order ID]])</f>
        <v>0.25</v>
      </c>
      <c r="Y2374" s="4">
        <f>1/COUNTIF(OrdersTable[Customer ID],OrdersTable[[#This Row],[Customer ID]])</f>
        <v>4.7619047619047616E-2</v>
      </c>
    </row>
    <row r="2375" spans="1:25" x14ac:dyDescent="0.3">
      <c r="A2375" s="1">
        <v>2374</v>
      </c>
      <c r="B2375" t="s">
        <v>7315</v>
      </c>
      <c r="C2375" s="7">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4" t="str">
        <f>VLOOKUP(OrdersTable[[#This Row],[Region]],PeopleTable[#All],2,FALSE)</f>
        <v>Kelly Williams</v>
      </c>
      <c r="W2375" s="4" t="str">
        <f>IFERROR(VLOOKUP(OrdersTable[[#This Row],[Order ID]],ReturnsTable[#All],2,FALSE),"No")</f>
        <v>No</v>
      </c>
      <c r="X2375" s="4">
        <f>1/COUNTIF(OrdersTable[Order ID],OrdersTable[[#This Row],[Order ID]])</f>
        <v>0.25</v>
      </c>
      <c r="Y2375" s="4">
        <f>1/COUNTIF(OrdersTable[Customer ID],OrdersTable[[#This Row],[Customer ID]])</f>
        <v>4.7619047619047616E-2</v>
      </c>
    </row>
    <row r="2376" spans="1:25" x14ac:dyDescent="0.3">
      <c r="A2376" s="1">
        <v>2375</v>
      </c>
      <c r="B2376" t="s">
        <v>7315</v>
      </c>
      <c r="C2376" s="7">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4" t="str">
        <f>VLOOKUP(OrdersTable[[#This Row],[Region]],PeopleTable[#All],2,FALSE)</f>
        <v>Kelly Williams</v>
      </c>
      <c r="W2376" s="4" t="str">
        <f>IFERROR(VLOOKUP(OrdersTable[[#This Row],[Order ID]],ReturnsTable[#All],2,FALSE),"No")</f>
        <v>No</v>
      </c>
      <c r="X2376" s="4">
        <f>1/COUNTIF(OrdersTable[Order ID],OrdersTable[[#This Row],[Order ID]])</f>
        <v>0.25</v>
      </c>
      <c r="Y2376" s="4">
        <f>1/COUNTIF(OrdersTable[Customer ID],OrdersTable[[#This Row],[Customer ID]])</f>
        <v>4.7619047619047616E-2</v>
      </c>
    </row>
    <row r="2377" spans="1:25" x14ac:dyDescent="0.3">
      <c r="A2377" s="1">
        <v>2376</v>
      </c>
      <c r="B2377" t="s">
        <v>7316</v>
      </c>
      <c r="C2377" s="7">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4" t="str">
        <f>VLOOKUP(OrdersTable[[#This Row],[Region]],PeopleTable[#All],2,FALSE)</f>
        <v>Cassandra Brandow</v>
      </c>
      <c r="W2377" s="4" t="str">
        <f>IFERROR(VLOOKUP(OrdersTable[[#This Row],[Order ID]],ReturnsTable[#All],2,FALSE),"No")</f>
        <v>No</v>
      </c>
      <c r="X2377" s="4">
        <f>1/COUNTIF(OrdersTable[Order ID],OrdersTable[[#This Row],[Order ID]])</f>
        <v>1</v>
      </c>
      <c r="Y2377" s="4">
        <f>1/COUNTIF(OrdersTable[Customer ID],OrdersTable[[#This Row],[Customer ID]])</f>
        <v>6.25E-2</v>
      </c>
    </row>
    <row r="2378" spans="1:25" x14ac:dyDescent="0.3">
      <c r="A2378" s="1">
        <v>2377</v>
      </c>
      <c r="B2378" t="s">
        <v>7317</v>
      </c>
      <c r="C2378" s="7">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4" t="str">
        <f>VLOOKUP(OrdersTable[[#This Row],[Region]],PeopleTable[#All],2,FALSE)</f>
        <v>Chuck Magee</v>
      </c>
      <c r="W2378" s="4" t="str">
        <f>IFERROR(VLOOKUP(OrdersTable[[#This Row],[Order ID]],ReturnsTable[#All],2,FALSE),"No")</f>
        <v>No</v>
      </c>
      <c r="X2378" s="4">
        <f>1/COUNTIF(OrdersTable[Order ID],OrdersTable[[#This Row],[Order ID]])</f>
        <v>0.5</v>
      </c>
      <c r="Y2378" s="4">
        <f>1/COUNTIF(OrdersTable[Customer ID],OrdersTable[[#This Row],[Customer ID]])</f>
        <v>5.2631578947368418E-2</v>
      </c>
    </row>
    <row r="2379" spans="1:25" x14ac:dyDescent="0.3">
      <c r="A2379" s="1">
        <v>2378</v>
      </c>
      <c r="B2379" t="s">
        <v>7317</v>
      </c>
      <c r="C2379" s="7">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4" t="str">
        <f>VLOOKUP(OrdersTable[[#This Row],[Region]],PeopleTable[#All],2,FALSE)</f>
        <v>Chuck Magee</v>
      </c>
      <c r="W2379" s="4" t="str">
        <f>IFERROR(VLOOKUP(OrdersTable[[#This Row],[Order ID]],ReturnsTable[#All],2,FALSE),"No")</f>
        <v>No</v>
      </c>
      <c r="X2379" s="4">
        <f>1/COUNTIF(OrdersTable[Order ID],OrdersTable[[#This Row],[Order ID]])</f>
        <v>0.5</v>
      </c>
      <c r="Y2379" s="4">
        <f>1/COUNTIF(OrdersTable[Customer ID],OrdersTable[[#This Row],[Customer ID]])</f>
        <v>5.2631578947368418E-2</v>
      </c>
    </row>
    <row r="2380" spans="1:25" x14ac:dyDescent="0.3">
      <c r="A2380" s="1">
        <v>2379</v>
      </c>
      <c r="B2380" t="s">
        <v>7318</v>
      </c>
      <c r="C2380" s="7">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4" t="str">
        <f>VLOOKUP(OrdersTable[[#This Row],[Region]],PeopleTable[#All],2,FALSE)</f>
        <v>Anna Andreadi</v>
      </c>
      <c r="W2380" s="4" t="str">
        <f>IFERROR(VLOOKUP(OrdersTable[[#This Row],[Order ID]],ReturnsTable[#All],2,FALSE),"No")</f>
        <v>No</v>
      </c>
      <c r="X2380" s="4">
        <f>1/COUNTIF(OrdersTable[Order ID],OrdersTable[[#This Row],[Order ID]])</f>
        <v>1</v>
      </c>
      <c r="Y2380" s="4">
        <f>1/COUNTIF(OrdersTable[Customer ID],OrdersTable[[#This Row],[Customer ID]])</f>
        <v>0.05</v>
      </c>
    </row>
    <row r="2381" spans="1:25" x14ac:dyDescent="0.3">
      <c r="A2381" s="1">
        <v>2380</v>
      </c>
      <c r="B2381" t="s">
        <v>7319</v>
      </c>
      <c r="C2381" s="7">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4" t="str">
        <f>VLOOKUP(OrdersTable[[#This Row],[Region]],PeopleTable[#All],2,FALSE)</f>
        <v>Chuck Magee</v>
      </c>
      <c r="W2381" s="4" t="str">
        <f>IFERROR(VLOOKUP(OrdersTable[[#This Row],[Order ID]],ReturnsTable[#All],2,FALSE),"No")</f>
        <v>No</v>
      </c>
      <c r="X2381" s="4">
        <f>1/COUNTIF(OrdersTable[Order ID],OrdersTable[[#This Row],[Order ID]])</f>
        <v>0.33333333333333331</v>
      </c>
      <c r="Y2381" s="4">
        <f>1/COUNTIF(OrdersTable[Customer ID],OrdersTable[[#This Row],[Customer ID]])</f>
        <v>7.6923076923076927E-2</v>
      </c>
    </row>
    <row r="2382" spans="1:25" x14ac:dyDescent="0.3">
      <c r="A2382" s="1">
        <v>2381</v>
      </c>
      <c r="B2382" t="s">
        <v>7319</v>
      </c>
      <c r="C2382" s="7">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4" t="str">
        <f>VLOOKUP(OrdersTable[[#This Row],[Region]],PeopleTable[#All],2,FALSE)</f>
        <v>Chuck Magee</v>
      </c>
      <c r="W2382" s="4" t="str">
        <f>IFERROR(VLOOKUP(OrdersTable[[#This Row],[Order ID]],ReturnsTable[#All],2,FALSE),"No")</f>
        <v>No</v>
      </c>
      <c r="X2382" s="4">
        <f>1/COUNTIF(OrdersTable[Order ID],OrdersTable[[#This Row],[Order ID]])</f>
        <v>0.33333333333333331</v>
      </c>
      <c r="Y2382" s="4">
        <f>1/COUNTIF(OrdersTable[Customer ID],OrdersTable[[#This Row],[Customer ID]])</f>
        <v>7.6923076923076927E-2</v>
      </c>
    </row>
    <row r="2383" spans="1:25" x14ac:dyDescent="0.3">
      <c r="A2383" s="1">
        <v>2382</v>
      </c>
      <c r="B2383" t="s">
        <v>7319</v>
      </c>
      <c r="C2383" s="7">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4" t="str">
        <f>VLOOKUP(OrdersTable[[#This Row],[Region]],PeopleTable[#All],2,FALSE)</f>
        <v>Chuck Magee</v>
      </c>
      <c r="W2383" s="4" t="str">
        <f>IFERROR(VLOOKUP(OrdersTable[[#This Row],[Order ID]],ReturnsTable[#All],2,FALSE),"No")</f>
        <v>No</v>
      </c>
      <c r="X2383" s="4">
        <f>1/COUNTIF(OrdersTable[Order ID],OrdersTable[[#This Row],[Order ID]])</f>
        <v>0.33333333333333331</v>
      </c>
      <c r="Y2383" s="4">
        <f>1/COUNTIF(OrdersTable[Customer ID],OrdersTable[[#This Row],[Customer ID]])</f>
        <v>7.6923076923076927E-2</v>
      </c>
    </row>
    <row r="2384" spans="1:25" x14ac:dyDescent="0.3">
      <c r="A2384" s="1">
        <v>2383</v>
      </c>
      <c r="B2384" t="s">
        <v>7320</v>
      </c>
      <c r="C2384" s="7">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4" t="str">
        <f>VLOOKUP(OrdersTable[[#This Row],[Region]],PeopleTable[#All],2,FALSE)</f>
        <v>Anna Andreadi</v>
      </c>
      <c r="W2384" s="4" t="str">
        <f>IFERROR(VLOOKUP(OrdersTable[[#This Row],[Order ID]],ReturnsTable[#All],2,FALSE),"No")</f>
        <v>No</v>
      </c>
      <c r="X2384" s="4">
        <f>1/COUNTIF(OrdersTable[Order ID],OrdersTable[[#This Row],[Order ID]])</f>
        <v>0.2</v>
      </c>
      <c r="Y2384" s="4">
        <f>1/COUNTIF(OrdersTable[Customer ID],OrdersTable[[#This Row],[Customer ID]])</f>
        <v>7.6923076923076927E-2</v>
      </c>
    </row>
    <row r="2385" spans="1:25" x14ac:dyDescent="0.3">
      <c r="A2385" s="1">
        <v>2384</v>
      </c>
      <c r="B2385" t="s">
        <v>7320</v>
      </c>
      <c r="C2385" s="7">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4" t="str">
        <f>VLOOKUP(OrdersTable[[#This Row],[Region]],PeopleTable[#All],2,FALSE)</f>
        <v>Anna Andreadi</v>
      </c>
      <c r="W2385" s="4" t="str">
        <f>IFERROR(VLOOKUP(OrdersTable[[#This Row],[Order ID]],ReturnsTable[#All],2,FALSE),"No")</f>
        <v>No</v>
      </c>
      <c r="X2385" s="4">
        <f>1/COUNTIF(OrdersTable[Order ID],OrdersTable[[#This Row],[Order ID]])</f>
        <v>0.2</v>
      </c>
      <c r="Y2385" s="4">
        <f>1/COUNTIF(OrdersTable[Customer ID],OrdersTable[[#This Row],[Customer ID]])</f>
        <v>7.6923076923076927E-2</v>
      </c>
    </row>
    <row r="2386" spans="1:25" x14ac:dyDescent="0.3">
      <c r="A2386" s="1">
        <v>2385</v>
      </c>
      <c r="B2386" t="s">
        <v>7320</v>
      </c>
      <c r="C2386" s="7">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4" t="str">
        <f>VLOOKUP(OrdersTable[[#This Row],[Region]],PeopleTable[#All],2,FALSE)</f>
        <v>Anna Andreadi</v>
      </c>
      <c r="W2386" s="4" t="str">
        <f>IFERROR(VLOOKUP(OrdersTable[[#This Row],[Order ID]],ReturnsTable[#All],2,FALSE),"No")</f>
        <v>No</v>
      </c>
      <c r="X2386" s="4">
        <f>1/COUNTIF(OrdersTable[Order ID],OrdersTable[[#This Row],[Order ID]])</f>
        <v>0.2</v>
      </c>
      <c r="Y2386" s="4">
        <f>1/COUNTIF(OrdersTable[Customer ID],OrdersTable[[#This Row],[Customer ID]])</f>
        <v>7.6923076923076927E-2</v>
      </c>
    </row>
    <row r="2387" spans="1:25" x14ac:dyDescent="0.3">
      <c r="A2387" s="1">
        <v>2386</v>
      </c>
      <c r="B2387" t="s">
        <v>7320</v>
      </c>
      <c r="C2387" s="7">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4" t="str">
        <f>VLOOKUP(OrdersTable[[#This Row],[Region]],PeopleTable[#All],2,FALSE)</f>
        <v>Anna Andreadi</v>
      </c>
      <c r="W2387" s="4" t="str">
        <f>IFERROR(VLOOKUP(OrdersTable[[#This Row],[Order ID]],ReturnsTable[#All],2,FALSE),"No")</f>
        <v>No</v>
      </c>
      <c r="X2387" s="4">
        <f>1/COUNTIF(OrdersTable[Order ID],OrdersTable[[#This Row],[Order ID]])</f>
        <v>0.2</v>
      </c>
      <c r="Y2387" s="4">
        <f>1/COUNTIF(OrdersTable[Customer ID],OrdersTable[[#This Row],[Customer ID]])</f>
        <v>7.6923076923076927E-2</v>
      </c>
    </row>
    <row r="2388" spans="1:25" x14ac:dyDescent="0.3">
      <c r="A2388" s="1">
        <v>2387</v>
      </c>
      <c r="B2388" t="s">
        <v>7320</v>
      </c>
      <c r="C2388" s="7">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4" t="str">
        <f>VLOOKUP(OrdersTable[[#This Row],[Region]],PeopleTable[#All],2,FALSE)</f>
        <v>Anna Andreadi</v>
      </c>
      <c r="W2388" s="4" t="str">
        <f>IFERROR(VLOOKUP(OrdersTable[[#This Row],[Order ID]],ReturnsTable[#All],2,FALSE),"No")</f>
        <v>No</v>
      </c>
      <c r="X2388" s="4">
        <f>1/COUNTIF(OrdersTable[Order ID],OrdersTable[[#This Row],[Order ID]])</f>
        <v>0.2</v>
      </c>
      <c r="Y2388" s="4">
        <f>1/COUNTIF(OrdersTable[Customer ID],OrdersTable[[#This Row],[Customer ID]])</f>
        <v>7.6923076923076927E-2</v>
      </c>
    </row>
    <row r="2389" spans="1:25" x14ac:dyDescent="0.3">
      <c r="A2389" s="1">
        <v>2388</v>
      </c>
      <c r="B2389" t="s">
        <v>7321</v>
      </c>
      <c r="C2389" s="7">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4" t="str">
        <f>VLOOKUP(OrdersTable[[#This Row],[Region]],PeopleTable[#All],2,FALSE)</f>
        <v>Anna Andreadi</v>
      </c>
      <c r="W2389" s="4" t="str">
        <f>IFERROR(VLOOKUP(OrdersTable[[#This Row],[Order ID]],ReturnsTable[#All],2,FALSE),"No")</f>
        <v>No</v>
      </c>
      <c r="X2389" s="4">
        <f>1/COUNTIF(OrdersTable[Order ID],OrdersTable[[#This Row],[Order ID]])</f>
        <v>0.5</v>
      </c>
      <c r="Y2389" s="4">
        <f>1/COUNTIF(OrdersTable[Customer ID],OrdersTable[[#This Row],[Customer ID]])</f>
        <v>4.3478260869565216E-2</v>
      </c>
    </row>
    <row r="2390" spans="1:25" x14ac:dyDescent="0.3">
      <c r="A2390" s="1">
        <v>2389</v>
      </c>
      <c r="B2390" t="s">
        <v>7321</v>
      </c>
      <c r="C2390" s="7">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4" t="str">
        <f>VLOOKUP(OrdersTable[[#This Row],[Region]],PeopleTable[#All],2,FALSE)</f>
        <v>Anna Andreadi</v>
      </c>
      <c r="W2390" s="4" t="str">
        <f>IFERROR(VLOOKUP(OrdersTable[[#This Row],[Order ID]],ReturnsTable[#All],2,FALSE),"No")</f>
        <v>No</v>
      </c>
      <c r="X2390" s="4">
        <f>1/COUNTIF(OrdersTable[Order ID],OrdersTable[[#This Row],[Order ID]])</f>
        <v>0.5</v>
      </c>
      <c r="Y2390" s="4">
        <f>1/COUNTIF(OrdersTable[Customer ID],OrdersTable[[#This Row],[Customer ID]])</f>
        <v>4.3478260869565216E-2</v>
      </c>
    </row>
    <row r="2391" spans="1:25" x14ac:dyDescent="0.3">
      <c r="A2391" s="1">
        <v>2390</v>
      </c>
      <c r="B2391" t="s">
        <v>7322</v>
      </c>
      <c r="C2391" s="7">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4" t="str">
        <f>VLOOKUP(OrdersTable[[#This Row],[Region]],PeopleTable[#All],2,FALSE)</f>
        <v>Chuck Magee</v>
      </c>
      <c r="W2391" s="4" t="str">
        <f>IFERROR(VLOOKUP(OrdersTable[[#This Row],[Order ID]],ReturnsTable[#All],2,FALSE),"No")</f>
        <v>No</v>
      </c>
      <c r="X2391" s="4">
        <f>1/COUNTIF(OrdersTable[Order ID],OrdersTable[[#This Row],[Order ID]])</f>
        <v>0.25</v>
      </c>
      <c r="Y2391" s="4">
        <f>1/COUNTIF(OrdersTable[Customer ID],OrdersTable[[#This Row],[Customer ID]])</f>
        <v>7.6923076923076927E-2</v>
      </c>
    </row>
    <row r="2392" spans="1:25" x14ac:dyDescent="0.3">
      <c r="A2392" s="1">
        <v>2391</v>
      </c>
      <c r="B2392" t="s">
        <v>7322</v>
      </c>
      <c r="C2392" s="7">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4" t="str">
        <f>VLOOKUP(OrdersTable[[#This Row],[Region]],PeopleTable[#All],2,FALSE)</f>
        <v>Chuck Magee</v>
      </c>
      <c r="W2392" s="4" t="str">
        <f>IFERROR(VLOOKUP(OrdersTable[[#This Row],[Order ID]],ReturnsTable[#All],2,FALSE),"No")</f>
        <v>No</v>
      </c>
      <c r="X2392" s="4">
        <f>1/COUNTIF(OrdersTable[Order ID],OrdersTable[[#This Row],[Order ID]])</f>
        <v>0.25</v>
      </c>
      <c r="Y2392" s="4">
        <f>1/COUNTIF(OrdersTable[Customer ID],OrdersTable[[#This Row],[Customer ID]])</f>
        <v>7.6923076923076927E-2</v>
      </c>
    </row>
    <row r="2393" spans="1:25" x14ac:dyDescent="0.3">
      <c r="A2393" s="1">
        <v>2392</v>
      </c>
      <c r="B2393" t="s">
        <v>7322</v>
      </c>
      <c r="C2393" s="7">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4" t="str">
        <f>VLOOKUP(OrdersTable[[#This Row],[Region]],PeopleTable[#All],2,FALSE)</f>
        <v>Chuck Magee</v>
      </c>
      <c r="W2393" s="4" t="str">
        <f>IFERROR(VLOOKUP(OrdersTable[[#This Row],[Order ID]],ReturnsTable[#All],2,FALSE),"No")</f>
        <v>No</v>
      </c>
      <c r="X2393" s="4">
        <f>1/COUNTIF(OrdersTable[Order ID],OrdersTable[[#This Row],[Order ID]])</f>
        <v>0.25</v>
      </c>
      <c r="Y2393" s="4">
        <f>1/COUNTIF(OrdersTable[Customer ID],OrdersTable[[#This Row],[Customer ID]])</f>
        <v>7.6923076923076927E-2</v>
      </c>
    </row>
    <row r="2394" spans="1:25" x14ac:dyDescent="0.3">
      <c r="A2394" s="1">
        <v>2393</v>
      </c>
      <c r="B2394" t="s">
        <v>7322</v>
      </c>
      <c r="C2394" s="7">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4" t="str">
        <f>VLOOKUP(OrdersTable[[#This Row],[Region]],PeopleTable[#All],2,FALSE)</f>
        <v>Chuck Magee</v>
      </c>
      <c r="W2394" s="4" t="str">
        <f>IFERROR(VLOOKUP(OrdersTable[[#This Row],[Order ID]],ReturnsTable[#All],2,FALSE),"No")</f>
        <v>No</v>
      </c>
      <c r="X2394" s="4">
        <f>1/COUNTIF(OrdersTable[Order ID],OrdersTable[[#This Row],[Order ID]])</f>
        <v>0.25</v>
      </c>
      <c r="Y2394" s="4">
        <f>1/COUNTIF(OrdersTable[Customer ID],OrdersTable[[#This Row],[Customer ID]])</f>
        <v>7.6923076923076927E-2</v>
      </c>
    </row>
    <row r="2395" spans="1:25" x14ac:dyDescent="0.3">
      <c r="A2395" s="1">
        <v>2394</v>
      </c>
      <c r="B2395" t="s">
        <v>7323</v>
      </c>
      <c r="C2395" s="7">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4" t="str">
        <f>VLOOKUP(OrdersTable[[#This Row],[Region]],PeopleTable[#All],2,FALSE)</f>
        <v>Chuck Magee</v>
      </c>
      <c r="W2395" s="4" t="str">
        <f>IFERROR(VLOOKUP(OrdersTable[[#This Row],[Order ID]],ReturnsTable[#All],2,FALSE),"No")</f>
        <v>No</v>
      </c>
      <c r="X2395" s="4">
        <f>1/COUNTIF(OrdersTable[Order ID],OrdersTable[[#This Row],[Order ID]])</f>
        <v>1</v>
      </c>
      <c r="Y2395" s="4">
        <f>1/COUNTIF(OrdersTable[Customer ID],OrdersTable[[#This Row],[Customer ID]])</f>
        <v>4.5454545454545456E-2</v>
      </c>
    </row>
    <row r="2396" spans="1:25" x14ac:dyDescent="0.3">
      <c r="A2396" s="1">
        <v>2395</v>
      </c>
      <c r="B2396" t="s">
        <v>7324</v>
      </c>
      <c r="C2396" s="7">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4" t="str">
        <f>VLOOKUP(OrdersTable[[#This Row],[Region]],PeopleTable[#All],2,FALSE)</f>
        <v>Chuck Magee</v>
      </c>
      <c r="W2396" s="4" t="str">
        <f>IFERROR(VLOOKUP(OrdersTable[[#This Row],[Order ID]],ReturnsTable[#All],2,FALSE),"No")</f>
        <v>No</v>
      </c>
      <c r="X2396" s="4">
        <f>1/COUNTIF(OrdersTable[Order ID],OrdersTable[[#This Row],[Order ID]])</f>
        <v>0.33333333333333331</v>
      </c>
      <c r="Y2396" s="4">
        <f>1/COUNTIF(OrdersTable[Customer ID],OrdersTable[[#This Row],[Customer ID]])</f>
        <v>7.6923076923076927E-2</v>
      </c>
    </row>
    <row r="2397" spans="1:25" x14ac:dyDescent="0.3">
      <c r="A2397" s="1">
        <v>2396</v>
      </c>
      <c r="B2397" t="s">
        <v>7324</v>
      </c>
      <c r="C2397" s="7">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4" t="str">
        <f>VLOOKUP(OrdersTable[[#This Row],[Region]],PeopleTable[#All],2,FALSE)</f>
        <v>Chuck Magee</v>
      </c>
      <c r="W2397" s="4" t="str">
        <f>IFERROR(VLOOKUP(OrdersTable[[#This Row],[Order ID]],ReturnsTable[#All],2,FALSE),"No")</f>
        <v>No</v>
      </c>
      <c r="X2397" s="4">
        <f>1/COUNTIF(OrdersTable[Order ID],OrdersTable[[#This Row],[Order ID]])</f>
        <v>0.33333333333333331</v>
      </c>
      <c r="Y2397" s="4">
        <f>1/COUNTIF(OrdersTable[Customer ID],OrdersTable[[#This Row],[Customer ID]])</f>
        <v>7.6923076923076927E-2</v>
      </c>
    </row>
    <row r="2398" spans="1:25" x14ac:dyDescent="0.3">
      <c r="A2398" s="1">
        <v>2397</v>
      </c>
      <c r="B2398" t="s">
        <v>7324</v>
      </c>
      <c r="C2398" s="7">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4" t="str">
        <f>VLOOKUP(OrdersTable[[#This Row],[Region]],PeopleTable[#All],2,FALSE)</f>
        <v>Chuck Magee</v>
      </c>
      <c r="W2398" s="4" t="str">
        <f>IFERROR(VLOOKUP(OrdersTable[[#This Row],[Order ID]],ReturnsTable[#All],2,FALSE),"No")</f>
        <v>No</v>
      </c>
      <c r="X2398" s="4">
        <f>1/COUNTIF(OrdersTable[Order ID],OrdersTable[[#This Row],[Order ID]])</f>
        <v>0.33333333333333331</v>
      </c>
      <c r="Y2398" s="4">
        <f>1/COUNTIF(OrdersTable[Customer ID],OrdersTable[[#This Row],[Customer ID]])</f>
        <v>7.6923076923076927E-2</v>
      </c>
    </row>
    <row r="2399" spans="1:25" x14ac:dyDescent="0.3">
      <c r="A2399" s="1">
        <v>2398</v>
      </c>
      <c r="B2399" t="s">
        <v>7325</v>
      </c>
      <c r="C2399" s="7">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4" t="str">
        <f>VLOOKUP(OrdersTable[[#This Row],[Region]],PeopleTable[#All],2,FALSE)</f>
        <v>Anna Andreadi</v>
      </c>
      <c r="W2399" s="4" t="str">
        <f>IFERROR(VLOOKUP(OrdersTable[[#This Row],[Order ID]],ReturnsTable[#All],2,FALSE),"No")</f>
        <v>No</v>
      </c>
      <c r="X2399" s="4">
        <f>1/COUNTIF(OrdersTable[Order ID],OrdersTable[[#This Row],[Order ID]])</f>
        <v>0.5</v>
      </c>
      <c r="Y2399" s="4">
        <f>1/COUNTIF(OrdersTable[Customer ID],OrdersTable[[#This Row],[Customer ID]])</f>
        <v>7.6923076923076927E-2</v>
      </c>
    </row>
    <row r="2400" spans="1:25" x14ac:dyDescent="0.3">
      <c r="A2400" s="1">
        <v>2399</v>
      </c>
      <c r="B2400" t="s">
        <v>7325</v>
      </c>
      <c r="C2400" s="7">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4" t="str">
        <f>VLOOKUP(OrdersTable[[#This Row],[Region]],PeopleTable[#All],2,FALSE)</f>
        <v>Anna Andreadi</v>
      </c>
      <c r="W2400" s="4" t="str">
        <f>IFERROR(VLOOKUP(OrdersTable[[#This Row],[Order ID]],ReturnsTable[#All],2,FALSE),"No")</f>
        <v>No</v>
      </c>
      <c r="X2400" s="4">
        <f>1/COUNTIF(OrdersTable[Order ID],OrdersTable[[#This Row],[Order ID]])</f>
        <v>0.5</v>
      </c>
      <c r="Y2400" s="4">
        <f>1/COUNTIF(OrdersTable[Customer ID],OrdersTable[[#This Row],[Customer ID]])</f>
        <v>7.6923076923076927E-2</v>
      </c>
    </row>
    <row r="2401" spans="1:25" x14ac:dyDescent="0.3">
      <c r="A2401" s="1">
        <v>2400</v>
      </c>
      <c r="B2401" t="s">
        <v>7326</v>
      </c>
      <c r="C2401" s="7">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4" t="str">
        <f>VLOOKUP(OrdersTable[[#This Row],[Region]],PeopleTable[#All],2,FALSE)</f>
        <v>Cassandra Brandow</v>
      </c>
      <c r="W2401" s="4" t="str">
        <f>IFERROR(VLOOKUP(OrdersTable[[#This Row],[Order ID]],ReturnsTable[#All],2,FALSE),"No")</f>
        <v>No</v>
      </c>
      <c r="X2401" s="4">
        <f>1/COUNTIF(OrdersTable[Order ID],OrdersTable[[#This Row],[Order ID]])</f>
        <v>0.5</v>
      </c>
      <c r="Y2401" s="4">
        <f>1/COUNTIF(OrdersTable[Customer ID],OrdersTable[[#This Row],[Customer ID]])</f>
        <v>5.8823529411764705E-2</v>
      </c>
    </row>
    <row r="2402" spans="1:25" x14ac:dyDescent="0.3">
      <c r="A2402" s="1">
        <v>2401</v>
      </c>
      <c r="B2402" t="s">
        <v>7326</v>
      </c>
      <c r="C2402" s="7">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4" t="str">
        <f>VLOOKUP(OrdersTable[[#This Row],[Region]],PeopleTable[#All],2,FALSE)</f>
        <v>Cassandra Brandow</v>
      </c>
      <c r="W2402" s="4" t="str">
        <f>IFERROR(VLOOKUP(OrdersTable[[#This Row],[Order ID]],ReturnsTable[#All],2,FALSE),"No")</f>
        <v>No</v>
      </c>
      <c r="X2402" s="4">
        <f>1/COUNTIF(OrdersTable[Order ID],OrdersTable[[#This Row],[Order ID]])</f>
        <v>0.5</v>
      </c>
      <c r="Y2402" s="4">
        <f>1/COUNTIF(OrdersTable[Customer ID],OrdersTable[[#This Row],[Customer ID]])</f>
        <v>5.8823529411764705E-2</v>
      </c>
    </row>
    <row r="2403" spans="1:25" x14ac:dyDescent="0.3">
      <c r="A2403" s="1">
        <v>2402</v>
      </c>
      <c r="B2403" t="s">
        <v>7327</v>
      </c>
      <c r="C2403" s="7">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4" t="str">
        <f>VLOOKUP(OrdersTable[[#This Row],[Region]],PeopleTable[#All],2,FALSE)</f>
        <v>Kelly Williams</v>
      </c>
      <c r="W2403" s="4" t="str">
        <f>IFERROR(VLOOKUP(OrdersTable[[#This Row],[Order ID]],ReturnsTable[#All],2,FALSE),"No")</f>
        <v>No</v>
      </c>
      <c r="X2403" s="4">
        <f>1/COUNTIF(OrdersTable[Order ID],OrdersTable[[#This Row],[Order ID]])</f>
        <v>0.5</v>
      </c>
      <c r="Y2403" s="4">
        <f>1/COUNTIF(OrdersTable[Customer ID],OrdersTable[[#This Row],[Customer ID]])</f>
        <v>0.04</v>
      </c>
    </row>
    <row r="2404" spans="1:25" x14ac:dyDescent="0.3">
      <c r="A2404" s="1">
        <v>2403</v>
      </c>
      <c r="B2404" t="s">
        <v>7327</v>
      </c>
      <c r="C2404" s="7">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4" t="str">
        <f>VLOOKUP(OrdersTable[[#This Row],[Region]],PeopleTable[#All],2,FALSE)</f>
        <v>Kelly Williams</v>
      </c>
      <c r="W2404" s="4" t="str">
        <f>IFERROR(VLOOKUP(OrdersTable[[#This Row],[Order ID]],ReturnsTable[#All],2,FALSE),"No")</f>
        <v>No</v>
      </c>
      <c r="X2404" s="4">
        <f>1/COUNTIF(OrdersTable[Order ID],OrdersTable[[#This Row],[Order ID]])</f>
        <v>0.5</v>
      </c>
      <c r="Y2404" s="4">
        <f>1/COUNTIF(OrdersTable[Customer ID],OrdersTable[[#This Row],[Customer ID]])</f>
        <v>0.04</v>
      </c>
    </row>
    <row r="2405" spans="1:25" x14ac:dyDescent="0.3">
      <c r="A2405" s="1">
        <v>2404</v>
      </c>
      <c r="B2405" t="s">
        <v>7328</v>
      </c>
      <c r="C2405" s="7">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4" t="str">
        <f>VLOOKUP(OrdersTable[[#This Row],[Region]],PeopleTable[#All],2,FALSE)</f>
        <v>Kelly Williams</v>
      </c>
      <c r="W2405" s="4" t="str">
        <f>IFERROR(VLOOKUP(OrdersTable[[#This Row],[Order ID]],ReturnsTable[#All],2,FALSE),"No")</f>
        <v>No</v>
      </c>
      <c r="X2405" s="4">
        <f>1/COUNTIF(OrdersTable[Order ID],OrdersTable[[#This Row],[Order ID]])</f>
        <v>1</v>
      </c>
      <c r="Y2405" s="4">
        <f>1/COUNTIF(OrdersTable[Customer ID],OrdersTable[[#This Row],[Customer ID]])</f>
        <v>0.05</v>
      </c>
    </row>
    <row r="2406" spans="1:25" x14ac:dyDescent="0.3">
      <c r="A2406" s="1">
        <v>2405</v>
      </c>
      <c r="B2406" t="s">
        <v>7329</v>
      </c>
      <c r="C2406" s="7">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4" t="str">
        <f>VLOOKUP(OrdersTable[[#This Row],[Region]],PeopleTable[#All],2,FALSE)</f>
        <v>Anna Andreadi</v>
      </c>
      <c r="W2406" s="4" t="str">
        <f>IFERROR(VLOOKUP(OrdersTable[[#This Row],[Order ID]],ReturnsTable[#All],2,FALSE),"No")</f>
        <v>No</v>
      </c>
      <c r="X2406" s="4">
        <f>1/COUNTIF(OrdersTable[Order ID],OrdersTable[[#This Row],[Order ID]])</f>
        <v>0.33333333333333331</v>
      </c>
      <c r="Y2406" s="4">
        <f>1/COUNTIF(OrdersTable[Customer ID],OrdersTable[[#This Row],[Customer ID]])</f>
        <v>0.125</v>
      </c>
    </row>
    <row r="2407" spans="1:25" x14ac:dyDescent="0.3">
      <c r="A2407" s="1">
        <v>2406</v>
      </c>
      <c r="B2407" t="s">
        <v>7329</v>
      </c>
      <c r="C2407" s="7">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4" t="str">
        <f>VLOOKUP(OrdersTable[[#This Row],[Region]],PeopleTable[#All],2,FALSE)</f>
        <v>Anna Andreadi</v>
      </c>
      <c r="W2407" s="4" t="str">
        <f>IFERROR(VLOOKUP(OrdersTable[[#This Row],[Order ID]],ReturnsTable[#All],2,FALSE),"No")</f>
        <v>No</v>
      </c>
      <c r="X2407" s="4">
        <f>1/COUNTIF(OrdersTable[Order ID],OrdersTable[[#This Row],[Order ID]])</f>
        <v>0.33333333333333331</v>
      </c>
      <c r="Y2407" s="4">
        <f>1/COUNTIF(OrdersTable[Customer ID],OrdersTable[[#This Row],[Customer ID]])</f>
        <v>0.125</v>
      </c>
    </row>
    <row r="2408" spans="1:25" x14ac:dyDescent="0.3">
      <c r="A2408" s="1">
        <v>2407</v>
      </c>
      <c r="B2408" t="s">
        <v>7329</v>
      </c>
      <c r="C2408" s="7">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4" t="str">
        <f>VLOOKUP(OrdersTable[[#This Row],[Region]],PeopleTable[#All],2,FALSE)</f>
        <v>Anna Andreadi</v>
      </c>
      <c r="W2408" s="4" t="str">
        <f>IFERROR(VLOOKUP(OrdersTable[[#This Row],[Order ID]],ReturnsTable[#All],2,FALSE),"No")</f>
        <v>No</v>
      </c>
      <c r="X2408" s="4">
        <f>1/COUNTIF(OrdersTable[Order ID],OrdersTable[[#This Row],[Order ID]])</f>
        <v>0.33333333333333331</v>
      </c>
      <c r="Y2408" s="4">
        <f>1/COUNTIF(OrdersTable[Customer ID],OrdersTable[[#This Row],[Customer ID]])</f>
        <v>0.125</v>
      </c>
    </row>
    <row r="2409" spans="1:25" x14ac:dyDescent="0.3">
      <c r="A2409" s="1">
        <v>2408</v>
      </c>
      <c r="B2409" t="s">
        <v>7330</v>
      </c>
      <c r="C2409" s="7">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4" t="str">
        <f>VLOOKUP(OrdersTable[[#This Row],[Region]],PeopleTable[#All],2,FALSE)</f>
        <v>Anna Andreadi</v>
      </c>
      <c r="W2409" s="4" t="str">
        <f>IFERROR(VLOOKUP(OrdersTable[[#This Row],[Order ID]],ReturnsTable[#All],2,FALSE),"No")</f>
        <v>No</v>
      </c>
      <c r="X2409" s="4">
        <f>1/COUNTIF(OrdersTable[Order ID],OrdersTable[[#This Row],[Order ID]])</f>
        <v>0.5</v>
      </c>
      <c r="Y2409" s="4">
        <f>1/COUNTIF(OrdersTable[Customer ID],OrdersTable[[#This Row],[Customer ID]])</f>
        <v>5.2631578947368418E-2</v>
      </c>
    </row>
    <row r="2410" spans="1:25" x14ac:dyDescent="0.3">
      <c r="A2410" s="1">
        <v>2409</v>
      </c>
      <c r="B2410" t="s">
        <v>7330</v>
      </c>
      <c r="C2410" s="7">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4" t="str">
        <f>VLOOKUP(OrdersTable[[#This Row],[Region]],PeopleTable[#All],2,FALSE)</f>
        <v>Anna Andreadi</v>
      </c>
      <c r="W2410" s="4" t="str">
        <f>IFERROR(VLOOKUP(OrdersTable[[#This Row],[Order ID]],ReturnsTable[#All],2,FALSE),"No")</f>
        <v>No</v>
      </c>
      <c r="X2410" s="4">
        <f>1/COUNTIF(OrdersTable[Order ID],OrdersTable[[#This Row],[Order ID]])</f>
        <v>0.5</v>
      </c>
      <c r="Y2410" s="4">
        <f>1/COUNTIF(OrdersTable[Customer ID],OrdersTable[[#This Row],[Customer ID]])</f>
        <v>5.2631578947368418E-2</v>
      </c>
    </row>
    <row r="2411" spans="1:25" x14ac:dyDescent="0.3">
      <c r="A2411" s="1">
        <v>2410</v>
      </c>
      <c r="B2411" t="s">
        <v>7331</v>
      </c>
      <c r="C2411" s="7">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4" t="str">
        <f>VLOOKUP(OrdersTable[[#This Row],[Region]],PeopleTable[#All],2,FALSE)</f>
        <v>Anna Andreadi</v>
      </c>
      <c r="W2411" s="4" t="str">
        <f>IFERROR(VLOOKUP(OrdersTable[[#This Row],[Order ID]],ReturnsTable[#All],2,FALSE),"No")</f>
        <v>No</v>
      </c>
      <c r="X2411" s="4">
        <f>1/COUNTIF(OrdersTable[Order ID],OrdersTable[[#This Row],[Order ID]])</f>
        <v>1</v>
      </c>
      <c r="Y2411" s="4">
        <f>1/COUNTIF(OrdersTable[Customer ID],OrdersTable[[#This Row],[Customer ID]])</f>
        <v>0.1111111111111111</v>
      </c>
    </row>
    <row r="2412" spans="1:25" x14ac:dyDescent="0.3">
      <c r="A2412" s="1">
        <v>2411</v>
      </c>
      <c r="B2412" t="s">
        <v>7332</v>
      </c>
      <c r="C2412" s="7">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4" t="str">
        <f>VLOOKUP(OrdersTable[[#This Row],[Region]],PeopleTable[#All],2,FALSE)</f>
        <v>Chuck Magee</v>
      </c>
      <c r="W2412" s="4" t="str">
        <f>IFERROR(VLOOKUP(OrdersTable[[#This Row],[Order ID]],ReturnsTable[#All],2,FALSE),"No")</f>
        <v>No</v>
      </c>
      <c r="X2412" s="4">
        <f>1/COUNTIF(OrdersTable[Order ID],OrdersTable[[#This Row],[Order ID]])</f>
        <v>1</v>
      </c>
      <c r="Y2412" s="4">
        <f>1/COUNTIF(OrdersTable[Customer ID],OrdersTable[[#This Row],[Customer ID]])</f>
        <v>8.3333333333333329E-2</v>
      </c>
    </row>
    <row r="2413" spans="1:25" x14ac:dyDescent="0.3">
      <c r="A2413" s="1">
        <v>2412</v>
      </c>
      <c r="B2413" t="s">
        <v>7333</v>
      </c>
      <c r="C2413" s="7">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4" t="str">
        <f>VLOOKUP(OrdersTable[[#This Row],[Region]],PeopleTable[#All],2,FALSE)</f>
        <v>Anna Andreadi</v>
      </c>
      <c r="W2413" s="4" t="str">
        <f>IFERROR(VLOOKUP(OrdersTable[[#This Row],[Order ID]],ReturnsTable[#All],2,FALSE),"No")</f>
        <v>No</v>
      </c>
      <c r="X2413" s="4">
        <f>1/COUNTIF(OrdersTable[Order ID],OrdersTable[[#This Row],[Order ID]])</f>
        <v>1</v>
      </c>
      <c r="Y2413" s="4">
        <f>1/COUNTIF(OrdersTable[Customer ID],OrdersTable[[#This Row],[Customer ID]])</f>
        <v>0.14285714285714285</v>
      </c>
    </row>
    <row r="2414" spans="1:25" x14ac:dyDescent="0.3">
      <c r="A2414" s="1">
        <v>2413</v>
      </c>
      <c r="B2414" t="s">
        <v>7334</v>
      </c>
      <c r="C2414" s="7">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4" t="str">
        <f>VLOOKUP(OrdersTable[[#This Row],[Region]],PeopleTable[#All],2,FALSE)</f>
        <v>Anna Andreadi</v>
      </c>
      <c r="W2414" s="4" t="str">
        <f>IFERROR(VLOOKUP(OrdersTable[[#This Row],[Order ID]],ReturnsTable[#All],2,FALSE),"No")</f>
        <v>No</v>
      </c>
      <c r="X2414" s="4">
        <f>1/COUNTIF(OrdersTable[Order ID],OrdersTable[[#This Row],[Order ID]])</f>
        <v>0.5</v>
      </c>
      <c r="Y2414" s="4">
        <f>1/COUNTIF(OrdersTable[Customer ID],OrdersTable[[#This Row],[Customer ID]])</f>
        <v>4.1666666666666664E-2</v>
      </c>
    </row>
    <row r="2415" spans="1:25" x14ac:dyDescent="0.3">
      <c r="A2415" s="1">
        <v>2414</v>
      </c>
      <c r="B2415" t="s">
        <v>7334</v>
      </c>
      <c r="C2415" s="7">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4" t="str">
        <f>VLOOKUP(OrdersTable[[#This Row],[Region]],PeopleTable[#All],2,FALSE)</f>
        <v>Anna Andreadi</v>
      </c>
      <c r="W2415" s="4" t="str">
        <f>IFERROR(VLOOKUP(OrdersTable[[#This Row],[Order ID]],ReturnsTable[#All],2,FALSE),"No")</f>
        <v>No</v>
      </c>
      <c r="X2415" s="4">
        <f>1/COUNTIF(OrdersTable[Order ID],OrdersTable[[#This Row],[Order ID]])</f>
        <v>0.5</v>
      </c>
      <c r="Y2415" s="4">
        <f>1/COUNTIF(OrdersTable[Customer ID],OrdersTable[[#This Row],[Customer ID]])</f>
        <v>4.1666666666666664E-2</v>
      </c>
    </row>
    <row r="2416" spans="1:25" x14ac:dyDescent="0.3">
      <c r="A2416" s="1">
        <v>2415</v>
      </c>
      <c r="B2416" t="s">
        <v>7335</v>
      </c>
      <c r="C2416" s="7">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4" t="str">
        <f>VLOOKUP(OrdersTable[[#This Row],[Region]],PeopleTable[#All],2,FALSE)</f>
        <v>Kelly Williams</v>
      </c>
      <c r="W2416" s="4" t="str">
        <f>IFERROR(VLOOKUP(OrdersTable[[#This Row],[Order ID]],ReturnsTable[#All],2,FALSE),"No")</f>
        <v>No</v>
      </c>
      <c r="X2416" s="4">
        <f>1/COUNTIF(OrdersTable[Order ID],OrdersTable[[#This Row],[Order ID]])</f>
        <v>1</v>
      </c>
      <c r="Y2416" s="4">
        <f>1/COUNTIF(OrdersTable[Customer ID],OrdersTable[[#This Row],[Customer ID]])</f>
        <v>0.14285714285714285</v>
      </c>
    </row>
    <row r="2417" spans="1:25" x14ac:dyDescent="0.3">
      <c r="A2417" s="1">
        <v>2416</v>
      </c>
      <c r="B2417" t="s">
        <v>7336</v>
      </c>
      <c r="C2417" s="7">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4" t="str">
        <f>VLOOKUP(OrdersTable[[#This Row],[Region]],PeopleTable[#All],2,FALSE)</f>
        <v>Chuck Magee</v>
      </c>
      <c r="W2417" s="4" t="str">
        <f>IFERROR(VLOOKUP(OrdersTable[[#This Row],[Order ID]],ReturnsTable[#All],2,FALSE),"No")</f>
        <v>No</v>
      </c>
      <c r="X2417" s="4">
        <f>1/COUNTIF(OrdersTable[Order ID],OrdersTable[[#This Row],[Order ID]])</f>
        <v>1</v>
      </c>
      <c r="Y2417" s="4">
        <f>1/COUNTIF(OrdersTable[Customer ID],OrdersTable[[#This Row],[Customer ID]])</f>
        <v>2.9411764705882353E-2</v>
      </c>
    </row>
    <row r="2418" spans="1:25" x14ac:dyDescent="0.3">
      <c r="A2418" s="1">
        <v>2417</v>
      </c>
      <c r="B2418" t="s">
        <v>7337</v>
      </c>
      <c r="C2418" s="7">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4" t="str">
        <f>VLOOKUP(OrdersTable[[#This Row],[Region]],PeopleTable[#All],2,FALSE)</f>
        <v>Anna Andreadi</v>
      </c>
      <c r="W2418" s="4" t="str">
        <f>IFERROR(VLOOKUP(OrdersTable[[#This Row],[Order ID]],ReturnsTable[#All],2,FALSE),"No")</f>
        <v>No</v>
      </c>
      <c r="X2418" s="4">
        <f>1/COUNTIF(OrdersTable[Order ID],OrdersTable[[#This Row],[Order ID]])</f>
        <v>0.5</v>
      </c>
      <c r="Y2418" s="4">
        <f>1/COUNTIF(OrdersTable[Customer ID],OrdersTable[[#This Row],[Customer ID]])</f>
        <v>0.25</v>
      </c>
    </row>
    <row r="2419" spans="1:25" x14ac:dyDescent="0.3">
      <c r="A2419" s="1">
        <v>2418</v>
      </c>
      <c r="B2419" t="s">
        <v>7337</v>
      </c>
      <c r="C2419" s="7">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4" t="str">
        <f>VLOOKUP(OrdersTable[[#This Row],[Region]],PeopleTable[#All],2,FALSE)</f>
        <v>Anna Andreadi</v>
      </c>
      <c r="W2419" s="4" t="str">
        <f>IFERROR(VLOOKUP(OrdersTable[[#This Row],[Order ID]],ReturnsTable[#All],2,FALSE),"No")</f>
        <v>No</v>
      </c>
      <c r="X2419" s="4">
        <f>1/COUNTIF(OrdersTable[Order ID],OrdersTable[[#This Row],[Order ID]])</f>
        <v>0.5</v>
      </c>
      <c r="Y2419" s="4">
        <f>1/COUNTIF(OrdersTable[Customer ID],OrdersTable[[#This Row],[Customer ID]])</f>
        <v>0.25</v>
      </c>
    </row>
    <row r="2420" spans="1:25" x14ac:dyDescent="0.3">
      <c r="A2420" s="1">
        <v>2419</v>
      </c>
      <c r="B2420" t="s">
        <v>7338</v>
      </c>
      <c r="C2420" s="7">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4" t="str">
        <f>VLOOKUP(OrdersTable[[#This Row],[Region]],PeopleTable[#All],2,FALSE)</f>
        <v>Anna Andreadi</v>
      </c>
      <c r="W2420" s="4" t="str">
        <f>IFERROR(VLOOKUP(OrdersTable[[#This Row],[Order ID]],ReturnsTable[#All],2,FALSE),"No")</f>
        <v>No</v>
      </c>
      <c r="X2420" s="4">
        <f>1/COUNTIF(OrdersTable[Order ID],OrdersTable[[#This Row],[Order ID]])</f>
        <v>1</v>
      </c>
      <c r="Y2420" s="4">
        <f>1/COUNTIF(OrdersTable[Customer ID],OrdersTable[[#This Row],[Customer ID]])</f>
        <v>7.1428571428571425E-2</v>
      </c>
    </row>
    <row r="2421" spans="1:25" x14ac:dyDescent="0.3">
      <c r="A2421" s="1">
        <v>2420</v>
      </c>
      <c r="B2421" t="s">
        <v>7339</v>
      </c>
      <c r="C2421" s="7">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4" t="str">
        <f>VLOOKUP(OrdersTable[[#This Row],[Region]],PeopleTable[#All],2,FALSE)</f>
        <v>Anna Andreadi</v>
      </c>
      <c r="W2421" s="4" t="str">
        <f>IFERROR(VLOOKUP(OrdersTable[[#This Row],[Order ID]],ReturnsTable[#All],2,FALSE),"No")</f>
        <v>No</v>
      </c>
      <c r="X2421" s="4">
        <f>1/COUNTIF(OrdersTable[Order ID],OrdersTable[[#This Row],[Order ID]])</f>
        <v>0.5</v>
      </c>
      <c r="Y2421" s="4">
        <f>1/COUNTIF(OrdersTable[Customer ID],OrdersTable[[#This Row],[Customer ID]])</f>
        <v>5.8823529411764705E-2</v>
      </c>
    </row>
    <row r="2422" spans="1:25" x14ac:dyDescent="0.3">
      <c r="A2422" s="1">
        <v>2421</v>
      </c>
      <c r="B2422" t="s">
        <v>7339</v>
      </c>
      <c r="C2422" s="7">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4" t="str">
        <f>VLOOKUP(OrdersTable[[#This Row],[Region]],PeopleTable[#All],2,FALSE)</f>
        <v>Anna Andreadi</v>
      </c>
      <c r="W2422" s="4" t="str">
        <f>IFERROR(VLOOKUP(OrdersTable[[#This Row],[Order ID]],ReturnsTable[#All],2,FALSE),"No")</f>
        <v>No</v>
      </c>
      <c r="X2422" s="4">
        <f>1/COUNTIF(OrdersTable[Order ID],OrdersTable[[#This Row],[Order ID]])</f>
        <v>0.5</v>
      </c>
      <c r="Y2422" s="4">
        <f>1/COUNTIF(OrdersTable[Customer ID],OrdersTable[[#This Row],[Customer ID]])</f>
        <v>5.8823529411764705E-2</v>
      </c>
    </row>
    <row r="2423" spans="1:25" x14ac:dyDescent="0.3">
      <c r="A2423" s="1">
        <v>2422</v>
      </c>
      <c r="B2423" t="s">
        <v>7340</v>
      </c>
      <c r="C2423" s="7">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4" t="str">
        <f>VLOOKUP(OrdersTable[[#This Row],[Region]],PeopleTable[#All],2,FALSE)</f>
        <v>Kelly Williams</v>
      </c>
      <c r="W2423" s="4" t="str">
        <f>IFERROR(VLOOKUP(OrdersTable[[#This Row],[Order ID]],ReturnsTable[#All],2,FALSE),"No")</f>
        <v>No</v>
      </c>
      <c r="X2423" s="4">
        <f>1/COUNTIF(OrdersTable[Order ID],OrdersTable[[#This Row],[Order ID]])</f>
        <v>0.5</v>
      </c>
      <c r="Y2423" s="4">
        <f>1/COUNTIF(OrdersTable[Customer ID],OrdersTable[[#This Row],[Customer ID]])</f>
        <v>0.16666666666666666</v>
      </c>
    </row>
    <row r="2424" spans="1:25" x14ac:dyDescent="0.3">
      <c r="A2424" s="1">
        <v>2423</v>
      </c>
      <c r="B2424" t="s">
        <v>7340</v>
      </c>
      <c r="C2424" s="7">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4" t="str">
        <f>VLOOKUP(OrdersTable[[#This Row],[Region]],PeopleTable[#All],2,FALSE)</f>
        <v>Kelly Williams</v>
      </c>
      <c r="W2424" s="4" t="str">
        <f>IFERROR(VLOOKUP(OrdersTable[[#This Row],[Order ID]],ReturnsTable[#All],2,FALSE),"No")</f>
        <v>No</v>
      </c>
      <c r="X2424" s="4">
        <f>1/COUNTIF(OrdersTable[Order ID],OrdersTable[[#This Row],[Order ID]])</f>
        <v>0.5</v>
      </c>
      <c r="Y2424" s="4">
        <f>1/COUNTIF(OrdersTable[Customer ID],OrdersTable[[#This Row],[Customer ID]])</f>
        <v>0.16666666666666666</v>
      </c>
    </row>
    <row r="2425" spans="1:25" x14ac:dyDescent="0.3">
      <c r="A2425" s="1">
        <v>2424</v>
      </c>
      <c r="B2425" t="s">
        <v>7341</v>
      </c>
      <c r="C2425" s="7">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4" t="str">
        <f>VLOOKUP(OrdersTable[[#This Row],[Region]],PeopleTable[#All],2,FALSE)</f>
        <v>Chuck Magee</v>
      </c>
      <c r="W2425" s="4" t="str">
        <f>IFERROR(VLOOKUP(OrdersTable[[#This Row],[Order ID]],ReturnsTable[#All],2,FALSE),"No")</f>
        <v>No</v>
      </c>
      <c r="X2425" s="4">
        <f>1/COUNTIF(OrdersTable[Order ID],OrdersTable[[#This Row],[Order ID]])</f>
        <v>0.25</v>
      </c>
      <c r="Y2425" s="4">
        <f>1/COUNTIF(OrdersTable[Customer ID],OrdersTable[[#This Row],[Customer ID]])</f>
        <v>7.6923076923076927E-2</v>
      </c>
    </row>
    <row r="2426" spans="1:25" x14ac:dyDescent="0.3">
      <c r="A2426" s="1">
        <v>2425</v>
      </c>
      <c r="B2426" t="s">
        <v>7341</v>
      </c>
      <c r="C2426" s="7">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4" t="str">
        <f>VLOOKUP(OrdersTable[[#This Row],[Region]],PeopleTable[#All],2,FALSE)</f>
        <v>Chuck Magee</v>
      </c>
      <c r="W2426" s="4" t="str">
        <f>IFERROR(VLOOKUP(OrdersTable[[#This Row],[Order ID]],ReturnsTable[#All],2,FALSE),"No")</f>
        <v>No</v>
      </c>
      <c r="X2426" s="4">
        <f>1/COUNTIF(OrdersTable[Order ID],OrdersTable[[#This Row],[Order ID]])</f>
        <v>0.25</v>
      </c>
      <c r="Y2426" s="4">
        <f>1/COUNTIF(OrdersTable[Customer ID],OrdersTable[[#This Row],[Customer ID]])</f>
        <v>7.6923076923076927E-2</v>
      </c>
    </row>
    <row r="2427" spans="1:25" x14ac:dyDescent="0.3">
      <c r="A2427" s="1">
        <v>2426</v>
      </c>
      <c r="B2427" t="s">
        <v>7341</v>
      </c>
      <c r="C2427" s="7">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4" t="str">
        <f>VLOOKUP(OrdersTable[[#This Row],[Region]],PeopleTable[#All],2,FALSE)</f>
        <v>Chuck Magee</v>
      </c>
      <c r="W2427" s="4" t="str">
        <f>IFERROR(VLOOKUP(OrdersTable[[#This Row],[Order ID]],ReturnsTable[#All],2,FALSE),"No")</f>
        <v>No</v>
      </c>
      <c r="X2427" s="4">
        <f>1/COUNTIF(OrdersTable[Order ID],OrdersTable[[#This Row],[Order ID]])</f>
        <v>0.25</v>
      </c>
      <c r="Y2427" s="4">
        <f>1/COUNTIF(OrdersTable[Customer ID],OrdersTable[[#This Row],[Customer ID]])</f>
        <v>7.6923076923076927E-2</v>
      </c>
    </row>
    <row r="2428" spans="1:25" x14ac:dyDescent="0.3">
      <c r="A2428" s="1">
        <v>2427</v>
      </c>
      <c r="B2428" t="s">
        <v>7341</v>
      </c>
      <c r="C2428" s="7">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4" t="str">
        <f>VLOOKUP(OrdersTable[[#This Row],[Region]],PeopleTable[#All],2,FALSE)</f>
        <v>Chuck Magee</v>
      </c>
      <c r="W2428" s="4" t="str">
        <f>IFERROR(VLOOKUP(OrdersTable[[#This Row],[Order ID]],ReturnsTable[#All],2,FALSE),"No")</f>
        <v>No</v>
      </c>
      <c r="X2428" s="4">
        <f>1/COUNTIF(OrdersTable[Order ID],OrdersTable[[#This Row],[Order ID]])</f>
        <v>0.25</v>
      </c>
      <c r="Y2428" s="4">
        <f>1/COUNTIF(OrdersTable[Customer ID],OrdersTable[[#This Row],[Customer ID]])</f>
        <v>7.6923076923076927E-2</v>
      </c>
    </row>
    <row r="2429" spans="1:25" x14ac:dyDescent="0.3">
      <c r="A2429" s="1">
        <v>2428</v>
      </c>
      <c r="B2429" t="s">
        <v>7342</v>
      </c>
      <c r="C2429" s="7">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4" t="str">
        <f>VLOOKUP(OrdersTable[[#This Row],[Region]],PeopleTable[#All],2,FALSE)</f>
        <v>Kelly Williams</v>
      </c>
      <c r="W2429" s="4" t="str">
        <f>IFERROR(VLOOKUP(OrdersTable[[#This Row],[Order ID]],ReturnsTable[#All],2,FALSE),"No")</f>
        <v>No</v>
      </c>
      <c r="X2429" s="4">
        <f>1/COUNTIF(OrdersTable[Order ID],OrdersTable[[#This Row],[Order ID]])</f>
        <v>0.33333333333333331</v>
      </c>
      <c r="Y2429" s="4">
        <f>1/COUNTIF(OrdersTable[Customer ID],OrdersTable[[#This Row],[Customer ID]])</f>
        <v>0.1</v>
      </c>
    </row>
    <row r="2430" spans="1:25" x14ac:dyDescent="0.3">
      <c r="A2430" s="1">
        <v>2429</v>
      </c>
      <c r="B2430" t="s">
        <v>7342</v>
      </c>
      <c r="C2430" s="7">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4" t="str">
        <f>VLOOKUP(OrdersTable[[#This Row],[Region]],PeopleTable[#All],2,FALSE)</f>
        <v>Kelly Williams</v>
      </c>
      <c r="W2430" s="4" t="str">
        <f>IFERROR(VLOOKUP(OrdersTable[[#This Row],[Order ID]],ReturnsTable[#All],2,FALSE),"No")</f>
        <v>No</v>
      </c>
      <c r="X2430" s="4">
        <f>1/COUNTIF(OrdersTable[Order ID],OrdersTable[[#This Row],[Order ID]])</f>
        <v>0.33333333333333331</v>
      </c>
      <c r="Y2430" s="4">
        <f>1/COUNTIF(OrdersTable[Customer ID],OrdersTable[[#This Row],[Customer ID]])</f>
        <v>0.1</v>
      </c>
    </row>
    <row r="2431" spans="1:25" x14ac:dyDescent="0.3">
      <c r="A2431" s="1">
        <v>2430</v>
      </c>
      <c r="B2431" t="s">
        <v>7342</v>
      </c>
      <c r="C2431" s="7">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4" t="str">
        <f>VLOOKUP(OrdersTable[[#This Row],[Region]],PeopleTable[#All],2,FALSE)</f>
        <v>Kelly Williams</v>
      </c>
      <c r="W2431" s="4" t="str">
        <f>IFERROR(VLOOKUP(OrdersTable[[#This Row],[Order ID]],ReturnsTable[#All],2,FALSE),"No")</f>
        <v>No</v>
      </c>
      <c r="X2431" s="4">
        <f>1/COUNTIF(OrdersTable[Order ID],OrdersTable[[#This Row],[Order ID]])</f>
        <v>0.33333333333333331</v>
      </c>
      <c r="Y2431" s="4">
        <f>1/COUNTIF(OrdersTable[Customer ID],OrdersTable[[#This Row],[Customer ID]])</f>
        <v>0.1</v>
      </c>
    </row>
    <row r="2432" spans="1:25" x14ac:dyDescent="0.3">
      <c r="A2432" s="1">
        <v>2431</v>
      </c>
      <c r="B2432" t="s">
        <v>7343</v>
      </c>
      <c r="C2432" s="7">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4" t="str">
        <f>VLOOKUP(OrdersTable[[#This Row],[Region]],PeopleTable[#All],2,FALSE)</f>
        <v>Anna Andreadi</v>
      </c>
      <c r="W2432" s="4" t="str">
        <f>IFERROR(VLOOKUP(OrdersTable[[#This Row],[Order ID]],ReturnsTable[#All],2,FALSE),"No")</f>
        <v>No</v>
      </c>
      <c r="X2432" s="4">
        <f>1/COUNTIF(OrdersTable[Order ID],OrdersTable[[#This Row],[Order ID]])</f>
        <v>1</v>
      </c>
      <c r="Y2432" s="4">
        <f>1/COUNTIF(OrdersTable[Customer ID],OrdersTable[[#This Row],[Customer ID]])</f>
        <v>5.5555555555555552E-2</v>
      </c>
    </row>
    <row r="2433" spans="1:25" x14ac:dyDescent="0.3">
      <c r="A2433" s="1">
        <v>2432</v>
      </c>
      <c r="B2433" t="s">
        <v>7344</v>
      </c>
      <c r="C2433" s="7">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4" t="str">
        <f>VLOOKUP(OrdersTable[[#This Row],[Region]],PeopleTable[#All],2,FALSE)</f>
        <v>Anna Andreadi</v>
      </c>
      <c r="W2433" s="4" t="str">
        <f>IFERROR(VLOOKUP(OrdersTable[[#This Row],[Order ID]],ReturnsTable[#All],2,FALSE),"No")</f>
        <v>No</v>
      </c>
      <c r="X2433" s="4">
        <f>1/COUNTIF(OrdersTable[Order ID],OrdersTable[[#This Row],[Order ID]])</f>
        <v>1</v>
      </c>
      <c r="Y2433" s="4">
        <f>1/COUNTIF(OrdersTable[Customer ID],OrdersTable[[#This Row],[Customer ID]])</f>
        <v>0.05</v>
      </c>
    </row>
    <row r="2434" spans="1:25" x14ac:dyDescent="0.3">
      <c r="A2434" s="1">
        <v>2433</v>
      </c>
      <c r="B2434" t="s">
        <v>7345</v>
      </c>
      <c r="C2434" s="7">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4" t="str">
        <f>VLOOKUP(OrdersTable[[#This Row],[Region]],PeopleTable[#All],2,FALSE)</f>
        <v>Chuck Magee</v>
      </c>
      <c r="W2434" s="4" t="str">
        <f>IFERROR(VLOOKUP(OrdersTable[[#This Row],[Order ID]],ReturnsTable[#All],2,FALSE),"No")</f>
        <v>No</v>
      </c>
      <c r="X2434" s="4">
        <f>1/COUNTIF(OrdersTable[Order ID],OrdersTable[[#This Row],[Order ID]])</f>
        <v>1</v>
      </c>
      <c r="Y2434" s="4">
        <f>1/COUNTIF(OrdersTable[Customer ID],OrdersTable[[#This Row],[Customer ID]])</f>
        <v>8.3333333333333329E-2</v>
      </c>
    </row>
    <row r="2435" spans="1:25" x14ac:dyDescent="0.3">
      <c r="A2435" s="1">
        <v>2434</v>
      </c>
      <c r="B2435" t="s">
        <v>7346</v>
      </c>
      <c r="C2435" s="7">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4" t="str">
        <f>VLOOKUP(OrdersTable[[#This Row],[Region]],PeopleTable[#All],2,FALSE)</f>
        <v>Kelly Williams</v>
      </c>
      <c r="W2435" s="4" t="str">
        <f>IFERROR(VLOOKUP(OrdersTable[[#This Row],[Order ID]],ReturnsTable[#All],2,FALSE),"No")</f>
        <v>No</v>
      </c>
      <c r="X2435" s="4">
        <f>1/COUNTIF(OrdersTable[Order ID],OrdersTable[[#This Row],[Order ID]])</f>
        <v>1</v>
      </c>
      <c r="Y2435" s="4">
        <f>1/COUNTIF(OrdersTable[Customer ID],OrdersTable[[#This Row],[Customer ID]])</f>
        <v>0.1111111111111111</v>
      </c>
    </row>
    <row r="2436" spans="1:25" x14ac:dyDescent="0.3">
      <c r="A2436" s="1">
        <v>2435</v>
      </c>
      <c r="B2436" t="s">
        <v>7347</v>
      </c>
      <c r="C2436" s="7">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4" t="str">
        <f>VLOOKUP(OrdersTable[[#This Row],[Region]],PeopleTable[#All],2,FALSE)</f>
        <v>Cassandra Brandow</v>
      </c>
      <c r="W2436" s="4" t="str">
        <f>IFERROR(VLOOKUP(OrdersTable[[#This Row],[Order ID]],ReturnsTable[#All],2,FALSE),"No")</f>
        <v>No</v>
      </c>
      <c r="X2436" s="4">
        <f>1/COUNTIF(OrdersTable[Order ID],OrdersTable[[#This Row],[Order ID]])</f>
        <v>0.5</v>
      </c>
      <c r="Y2436" s="4">
        <f>1/COUNTIF(OrdersTable[Customer ID],OrdersTable[[#This Row],[Customer ID]])</f>
        <v>7.6923076923076927E-2</v>
      </c>
    </row>
    <row r="2437" spans="1:25" x14ac:dyDescent="0.3">
      <c r="A2437" s="1">
        <v>2436</v>
      </c>
      <c r="B2437" t="s">
        <v>7347</v>
      </c>
      <c r="C2437" s="7">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4" t="str">
        <f>VLOOKUP(OrdersTable[[#This Row],[Region]],PeopleTable[#All],2,FALSE)</f>
        <v>Cassandra Brandow</v>
      </c>
      <c r="W2437" s="4" t="str">
        <f>IFERROR(VLOOKUP(OrdersTable[[#This Row],[Order ID]],ReturnsTable[#All],2,FALSE),"No")</f>
        <v>No</v>
      </c>
      <c r="X2437" s="4">
        <f>1/COUNTIF(OrdersTable[Order ID],OrdersTable[[#This Row],[Order ID]])</f>
        <v>0.5</v>
      </c>
      <c r="Y2437" s="4">
        <f>1/COUNTIF(OrdersTable[Customer ID],OrdersTable[[#This Row],[Customer ID]])</f>
        <v>7.6923076923076927E-2</v>
      </c>
    </row>
    <row r="2438" spans="1:25" x14ac:dyDescent="0.3">
      <c r="A2438" s="1">
        <v>2437</v>
      </c>
      <c r="B2438" t="s">
        <v>6143</v>
      </c>
      <c r="C2438" s="7">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4" t="str">
        <f>VLOOKUP(OrdersTable[[#This Row],[Region]],PeopleTable[#All],2,FALSE)</f>
        <v>Anna Andreadi</v>
      </c>
      <c r="W2438" s="4" t="str">
        <f>IFERROR(VLOOKUP(OrdersTable[[#This Row],[Order ID]],ReturnsTable[#All],2,FALSE),"No")</f>
        <v>Yes</v>
      </c>
      <c r="X2438" s="4">
        <f>1/COUNTIF(OrdersTable[Order ID],OrdersTable[[#This Row],[Order ID]])</f>
        <v>1</v>
      </c>
      <c r="Y2438" s="4">
        <f>1/COUNTIF(OrdersTable[Customer ID],OrdersTable[[#This Row],[Customer ID]])</f>
        <v>5.8823529411764705E-2</v>
      </c>
    </row>
    <row r="2439" spans="1:25" x14ac:dyDescent="0.3">
      <c r="A2439" s="1">
        <v>2438</v>
      </c>
      <c r="B2439" t="s">
        <v>7348</v>
      </c>
      <c r="C2439" s="7">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4" t="str">
        <f>VLOOKUP(OrdersTable[[#This Row],[Region]],PeopleTable[#All],2,FALSE)</f>
        <v>Anna Andreadi</v>
      </c>
      <c r="W2439" s="4" t="str">
        <f>IFERROR(VLOOKUP(OrdersTable[[#This Row],[Order ID]],ReturnsTable[#All],2,FALSE),"No")</f>
        <v>No</v>
      </c>
      <c r="X2439" s="4">
        <f>1/COUNTIF(OrdersTable[Order ID],OrdersTable[[#This Row],[Order ID]])</f>
        <v>0.5</v>
      </c>
      <c r="Y2439" s="4">
        <f>1/COUNTIF(OrdersTable[Customer ID],OrdersTable[[#This Row],[Customer ID]])</f>
        <v>8.3333333333333329E-2</v>
      </c>
    </row>
    <row r="2440" spans="1:25" x14ac:dyDescent="0.3">
      <c r="A2440" s="1">
        <v>2439</v>
      </c>
      <c r="B2440" t="s">
        <v>7348</v>
      </c>
      <c r="C2440" s="7">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4" t="str">
        <f>VLOOKUP(OrdersTable[[#This Row],[Region]],PeopleTable[#All],2,FALSE)</f>
        <v>Anna Andreadi</v>
      </c>
      <c r="W2440" s="4" t="str">
        <f>IFERROR(VLOOKUP(OrdersTable[[#This Row],[Order ID]],ReturnsTable[#All],2,FALSE),"No")</f>
        <v>No</v>
      </c>
      <c r="X2440" s="4">
        <f>1/COUNTIF(OrdersTable[Order ID],OrdersTable[[#This Row],[Order ID]])</f>
        <v>0.5</v>
      </c>
      <c r="Y2440" s="4">
        <f>1/COUNTIF(OrdersTable[Customer ID],OrdersTable[[#This Row],[Customer ID]])</f>
        <v>8.3333333333333329E-2</v>
      </c>
    </row>
    <row r="2441" spans="1:25" x14ac:dyDescent="0.3">
      <c r="A2441" s="1">
        <v>2440</v>
      </c>
      <c r="B2441" t="s">
        <v>7349</v>
      </c>
      <c r="C2441" s="7">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4" t="str">
        <f>VLOOKUP(OrdersTable[[#This Row],[Region]],PeopleTable[#All],2,FALSE)</f>
        <v>Cassandra Brandow</v>
      </c>
      <c r="W2441" s="4" t="str">
        <f>IFERROR(VLOOKUP(OrdersTable[[#This Row],[Order ID]],ReturnsTable[#All],2,FALSE),"No")</f>
        <v>No</v>
      </c>
      <c r="X2441" s="4">
        <f>1/COUNTIF(OrdersTable[Order ID],OrdersTable[[#This Row],[Order ID]])</f>
        <v>1</v>
      </c>
      <c r="Y2441" s="4">
        <f>1/COUNTIF(OrdersTable[Customer ID],OrdersTable[[#This Row],[Customer ID]])</f>
        <v>0.1111111111111111</v>
      </c>
    </row>
    <row r="2442" spans="1:25" x14ac:dyDescent="0.3">
      <c r="A2442" s="1">
        <v>2441</v>
      </c>
      <c r="B2442" t="s">
        <v>7350</v>
      </c>
      <c r="C2442" s="7">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4" t="str">
        <f>VLOOKUP(OrdersTable[[#This Row],[Region]],PeopleTable[#All],2,FALSE)</f>
        <v>Chuck Magee</v>
      </c>
      <c r="W2442" s="4" t="str">
        <f>IFERROR(VLOOKUP(OrdersTable[[#This Row],[Order ID]],ReturnsTable[#All],2,FALSE),"No")</f>
        <v>No</v>
      </c>
      <c r="X2442" s="4">
        <f>1/COUNTIF(OrdersTable[Order ID],OrdersTable[[#This Row],[Order ID]])</f>
        <v>0.16666666666666666</v>
      </c>
      <c r="Y2442" s="4">
        <f>1/COUNTIF(OrdersTable[Customer ID],OrdersTable[[#This Row],[Customer ID]])</f>
        <v>6.25E-2</v>
      </c>
    </row>
    <row r="2443" spans="1:25" x14ac:dyDescent="0.3">
      <c r="A2443" s="1">
        <v>2442</v>
      </c>
      <c r="B2443" t="s">
        <v>7350</v>
      </c>
      <c r="C2443" s="7">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4" t="str">
        <f>VLOOKUP(OrdersTable[[#This Row],[Region]],PeopleTable[#All],2,FALSE)</f>
        <v>Chuck Magee</v>
      </c>
      <c r="W2443" s="4" t="str">
        <f>IFERROR(VLOOKUP(OrdersTable[[#This Row],[Order ID]],ReturnsTable[#All],2,FALSE),"No")</f>
        <v>No</v>
      </c>
      <c r="X2443" s="4">
        <f>1/COUNTIF(OrdersTable[Order ID],OrdersTable[[#This Row],[Order ID]])</f>
        <v>0.16666666666666666</v>
      </c>
      <c r="Y2443" s="4">
        <f>1/COUNTIF(OrdersTable[Customer ID],OrdersTable[[#This Row],[Customer ID]])</f>
        <v>6.25E-2</v>
      </c>
    </row>
    <row r="2444" spans="1:25" x14ac:dyDescent="0.3">
      <c r="A2444" s="1">
        <v>2443</v>
      </c>
      <c r="B2444" t="s">
        <v>7350</v>
      </c>
      <c r="C2444" s="7">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4" t="str">
        <f>VLOOKUP(OrdersTable[[#This Row],[Region]],PeopleTable[#All],2,FALSE)</f>
        <v>Chuck Magee</v>
      </c>
      <c r="W2444" s="4" t="str">
        <f>IFERROR(VLOOKUP(OrdersTable[[#This Row],[Order ID]],ReturnsTable[#All],2,FALSE),"No")</f>
        <v>No</v>
      </c>
      <c r="X2444" s="4">
        <f>1/COUNTIF(OrdersTable[Order ID],OrdersTable[[#This Row],[Order ID]])</f>
        <v>0.16666666666666666</v>
      </c>
      <c r="Y2444" s="4">
        <f>1/COUNTIF(OrdersTable[Customer ID],OrdersTable[[#This Row],[Customer ID]])</f>
        <v>6.25E-2</v>
      </c>
    </row>
    <row r="2445" spans="1:25" x14ac:dyDescent="0.3">
      <c r="A2445" s="1">
        <v>2444</v>
      </c>
      <c r="B2445" t="s">
        <v>7350</v>
      </c>
      <c r="C2445" s="7">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4" t="str">
        <f>VLOOKUP(OrdersTable[[#This Row],[Region]],PeopleTable[#All],2,FALSE)</f>
        <v>Chuck Magee</v>
      </c>
      <c r="W2445" s="4" t="str">
        <f>IFERROR(VLOOKUP(OrdersTable[[#This Row],[Order ID]],ReturnsTable[#All],2,FALSE),"No")</f>
        <v>No</v>
      </c>
      <c r="X2445" s="4">
        <f>1/COUNTIF(OrdersTable[Order ID],OrdersTable[[#This Row],[Order ID]])</f>
        <v>0.16666666666666666</v>
      </c>
      <c r="Y2445" s="4">
        <f>1/COUNTIF(OrdersTable[Customer ID],OrdersTable[[#This Row],[Customer ID]])</f>
        <v>6.25E-2</v>
      </c>
    </row>
    <row r="2446" spans="1:25" x14ac:dyDescent="0.3">
      <c r="A2446" s="1">
        <v>2445</v>
      </c>
      <c r="B2446" t="s">
        <v>7350</v>
      </c>
      <c r="C2446" s="7">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4" t="str">
        <f>VLOOKUP(OrdersTable[[#This Row],[Region]],PeopleTable[#All],2,FALSE)</f>
        <v>Chuck Magee</v>
      </c>
      <c r="W2446" s="4" t="str">
        <f>IFERROR(VLOOKUP(OrdersTable[[#This Row],[Order ID]],ReturnsTable[#All],2,FALSE),"No")</f>
        <v>No</v>
      </c>
      <c r="X2446" s="4">
        <f>1/COUNTIF(OrdersTable[Order ID],OrdersTable[[#This Row],[Order ID]])</f>
        <v>0.16666666666666666</v>
      </c>
      <c r="Y2446" s="4">
        <f>1/COUNTIF(OrdersTable[Customer ID],OrdersTable[[#This Row],[Customer ID]])</f>
        <v>6.25E-2</v>
      </c>
    </row>
    <row r="2447" spans="1:25" x14ac:dyDescent="0.3">
      <c r="A2447" s="1">
        <v>2446</v>
      </c>
      <c r="B2447" t="s">
        <v>7350</v>
      </c>
      <c r="C2447" s="7">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4" t="str">
        <f>VLOOKUP(OrdersTable[[#This Row],[Region]],PeopleTable[#All],2,FALSE)</f>
        <v>Chuck Magee</v>
      </c>
      <c r="W2447" s="4" t="str">
        <f>IFERROR(VLOOKUP(OrdersTable[[#This Row],[Order ID]],ReturnsTable[#All],2,FALSE),"No")</f>
        <v>No</v>
      </c>
      <c r="X2447" s="4">
        <f>1/COUNTIF(OrdersTable[Order ID],OrdersTable[[#This Row],[Order ID]])</f>
        <v>0.16666666666666666</v>
      </c>
      <c r="Y2447" s="4">
        <f>1/COUNTIF(OrdersTable[Customer ID],OrdersTable[[#This Row],[Customer ID]])</f>
        <v>6.25E-2</v>
      </c>
    </row>
    <row r="2448" spans="1:25" x14ac:dyDescent="0.3">
      <c r="A2448" s="1">
        <v>2447</v>
      </c>
      <c r="B2448" t="s">
        <v>7351</v>
      </c>
      <c r="C2448" s="7">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4" t="str">
        <f>VLOOKUP(OrdersTable[[#This Row],[Region]],PeopleTable[#All],2,FALSE)</f>
        <v>Anna Andreadi</v>
      </c>
      <c r="W2448" s="4" t="str">
        <f>IFERROR(VLOOKUP(OrdersTable[[#This Row],[Order ID]],ReturnsTable[#All],2,FALSE),"No")</f>
        <v>No</v>
      </c>
      <c r="X2448" s="4">
        <f>1/COUNTIF(OrdersTable[Order ID],OrdersTable[[#This Row],[Order ID]])</f>
        <v>1</v>
      </c>
      <c r="Y2448" s="4">
        <f>1/COUNTIF(OrdersTable[Customer ID],OrdersTable[[#This Row],[Customer ID]])</f>
        <v>4.5454545454545456E-2</v>
      </c>
    </row>
    <row r="2449" spans="1:25" x14ac:dyDescent="0.3">
      <c r="A2449" s="1">
        <v>2448</v>
      </c>
      <c r="B2449" t="s">
        <v>7352</v>
      </c>
      <c r="C2449" s="7">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4" t="str">
        <f>VLOOKUP(OrdersTable[[#This Row],[Region]],PeopleTable[#All],2,FALSE)</f>
        <v>Chuck Magee</v>
      </c>
      <c r="W2449" s="4" t="str">
        <f>IFERROR(VLOOKUP(OrdersTable[[#This Row],[Order ID]],ReturnsTable[#All],2,FALSE),"No")</f>
        <v>No</v>
      </c>
      <c r="X2449" s="4">
        <f>1/COUNTIF(OrdersTable[Order ID],OrdersTable[[#This Row],[Order ID]])</f>
        <v>1</v>
      </c>
      <c r="Y2449" s="4">
        <f>1/COUNTIF(OrdersTable[Customer ID],OrdersTable[[#This Row],[Customer ID]])</f>
        <v>5.2631578947368418E-2</v>
      </c>
    </row>
    <row r="2450" spans="1:25" x14ac:dyDescent="0.3">
      <c r="A2450" s="1">
        <v>2449</v>
      </c>
      <c r="B2450" t="s">
        <v>7353</v>
      </c>
      <c r="C2450" s="7">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4" t="str">
        <f>VLOOKUP(OrdersTable[[#This Row],[Region]],PeopleTable[#All],2,FALSE)</f>
        <v>Cassandra Brandow</v>
      </c>
      <c r="W2450" s="4" t="str">
        <f>IFERROR(VLOOKUP(OrdersTable[[#This Row],[Order ID]],ReturnsTable[#All],2,FALSE),"No")</f>
        <v>No</v>
      </c>
      <c r="X2450" s="4">
        <f>1/COUNTIF(OrdersTable[Order ID],OrdersTable[[#This Row],[Order ID]])</f>
        <v>1</v>
      </c>
      <c r="Y2450" s="4">
        <f>1/COUNTIF(OrdersTable[Customer ID],OrdersTable[[#This Row],[Customer ID]])</f>
        <v>0.1</v>
      </c>
    </row>
    <row r="2451" spans="1:25" x14ac:dyDescent="0.3">
      <c r="A2451" s="1">
        <v>2450</v>
      </c>
      <c r="B2451" t="s">
        <v>7354</v>
      </c>
      <c r="C2451" s="7">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4" t="str">
        <f>VLOOKUP(OrdersTable[[#This Row],[Region]],PeopleTable[#All],2,FALSE)</f>
        <v>Anna Andreadi</v>
      </c>
      <c r="W2451" s="4" t="str">
        <f>IFERROR(VLOOKUP(OrdersTable[[#This Row],[Order ID]],ReturnsTable[#All],2,FALSE),"No")</f>
        <v>No</v>
      </c>
      <c r="X2451" s="4">
        <f>1/COUNTIF(OrdersTable[Order ID],OrdersTable[[#This Row],[Order ID]])</f>
        <v>1</v>
      </c>
      <c r="Y2451" s="4">
        <f>1/COUNTIF(OrdersTable[Customer ID],OrdersTable[[#This Row],[Customer ID]])</f>
        <v>7.1428571428571425E-2</v>
      </c>
    </row>
    <row r="2452" spans="1:25" x14ac:dyDescent="0.3">
      <c r="A2452" s="1">
        <v>2451</v>
      </c>
      <c r="B2452" t="s">
        <v>7355</v>
      </c>
      <c r="C2452" s="7">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4" t="str">
        <f>VLOOKUP(OrdersTable[[#This Row],[Region]],PeopleTable[#All],2,FALSE)</f>
        <v>Chuck Magee</v>
      </c>
      <c r="W2452" s="4" t="str">
        <f>IFERROR(VLOOKUP(OrdersTable[[#This Row],[Order ID]],ReturnsTable[#All],2,FALSE),"No")</f>
        <v>No</v>
      </c>
      <c r="X2452" s="4">
        <f>1/COUNTIF(OrdersTable[Order ID],OrdersTable[[#This Row],[Order ID]])</f>
        <v>0.1111111111111111</v>
      </c>
      <c r="Y2452" s="4">
        <f>1/COUNTIF(OrdersTable[Customer ID],OrdersTable[[#This Row],[Customer ID]])</f>
        <v>7.1428571428571425E-2</v>
      </c>
    </row>
    <row r="2453" spans="1:25" x14ac:dyDescent="0.3">
      <c r="A2453" s="1">
        <v>2452</v>
      </c>
      <c r="B2453" t="s">
        <v>7355</v>
      </c>
      <c r="C2453" s="7">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4" t="str">
        <f>VLOOKUP(OrdersTable[[#This Row],[Region]],PeopleTable[#All],2,FALSE)</f>
        <v>Chuck Magee</v>
      </c>
      <c r="W2453" s="4" t="str">
        <f>IFERROR(VLOOKUP(OrdersTable[[#This Row],[Order ID]],ReturnsTable[#All],2,FALSE),"No")</f>
        <v>No</v>
      </c>
      <c r="X2453" s="4">
        <f>1/COUNTIF(OrdersTable[Order ID],OrdersTable[[#This Row],[Order ID]])</f>
        <v>0.1111111111111111</v>
      </c>
      <c r="Y2453" s="4">
        <f>1/COUNTIF(OrdersTable[Customer ID],OrdersTable[[#This Row],[Customer ID]])</f>
        <v>7.1428571428571425E-2</v>
      </c>
    </row>
    <row r="2454" spans="1:25" x14ac:dyDescent="0.3">
      <c r="A2454" s="1">
        <v>2453</v>
      </c>
      <c r="B2454" t="s">
        <v>7355</v>
      </c>
      <c r="C2454" s="7">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4" t="str">
        <f>VLOOKUP(OrdersTable[[#This Row],[Region]],PeopleTable[#All],2,FALSE)</f>
        <v>Chuck Magee</v>
      </c>
      <c r="W2454" s="4" t="str">
        <f>IFERROR(VLOOKUP(OrdersTable[[#This Row],[Order ID]],ReturnsTable[#All],2,FALSE),"No")</f>
        <v>No</v>
      </c>
      <c r="X2454" s="4">
        <f>1/COUNTIF(OrdersTable[Order ID],OrdersTable[[#This Row],[Order ID]])</f>
        <v>0.1111111111111111</v>
      </c>
      <c r="Y2454" s="4">
        <f>1/COUNTIF(OrdersTable[Customer ID],OrdersTable[[#This Row],[Customer ID]])</f>
        <v>7.1428571428571425E-2</v>
      </c>
    </row>
    <row r="2455" spans="1:25" x14ac:dyDescent="0.3">
      <c r="A2455" s="1">
        <v>2454</v>
      </c>
      <c r="B2455" t="s">
        <v>7355</v>
      </c>
      <c r="C2455" s="7">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4" t="str">
        <f>VLOOKUP(OrdersTable[[#This Row],[Region]],PeopleTable[#All],2,FALSE)</f>
        <v>Chuck Magee</v>
      </c>
      <c r="W2455" s="4" t="str">
        <f>IFERROR(VLOOKUP(OrdersTable[[#This Row],[Order ID]],ReturnsTable[#All],2,FALSE),"No")</f>
        <v>No</v>
      </c>
      <c r="X2455" s="4">
        <f>1/COUNTIF(OrdersTable[Order ID],OrdersTable[[#This Row],[Order ID]])</f>
        <v>0.1111111111111111</v>
      </c>
      <c r="Y2455" s="4">
        <f>1/COUNTIF(OrdersTable[Customer ID],OrdersTable[[#This Row],[Customer ID]])</f>
        <v>7.1428571428571425E-2</v>
      </c>
    </row>
    <row r="2456" spans="1:25" x14ac:dyDescent="0.3">
      <c r="A2456" s="1">
        <v>2455</v>
      </c>
      <c r="B2456" t="s">
        <v>7355</v>
      </c>
      <c r="C2456" s="7">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4" t="str">
        <f>VLOOKUP(OrdersTable[[#This Row],[Region]],PeopleTable[#All],2,FALSE)</f>
        <v>Chuck Magee</v>
      </c>
      <c r="W2456" s="4" t="str">
        <f>IFERROR(VLOOKUP(OrdersTable[[#This Row],[Order ID]],ReturnsTable[#All],2,FALSE),"No")</f>
        <v>No</v>
      </c>
      <c r="X2456" s="4">
        <f>1/COUNTIF(OrdersTable[Order ID],OrdersTable[[#This Row],[Order ID]])</f>
        <v>0.1111111111111111</v>
      </c>
      <c r="Y2456" s="4">
        <f>1/COUNTIF(OrdersTable[Customer ID],OrdersTable[[#This Row],[Customer ID]])</f>
        <v>7.1428571428571425E-2</v>
      </c>
    </row>
    <row r="2457" spans="1:25" x14ac:dyDescent="0.3">
      <c r="A2457" s="1">
        <v>2456</v>
      </c>
      <c r="B2457" t="s">
        <v>7355</v>
      </c>
      <c r="C2457" s="7">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4" t="str">
        <f>VLOOKUP(OrdersTable[[#This Row],[Region]],PeopleTable[#All],2,FALSE)</f>
        <v>Chuck Magee</v>
      </c>
      <c r="W2457" s="4" t="str">
        <f>IFERROR(VLOOKUP(OrdersTable[[#This Row],[Order ID]],ReturnsTable[#All],2,FALSE),"No")</f>
        <v>No</v>
      </c>
      <c r="X2457" s="4">
        <f>1/COUNTIF(OrdersTable[Order ID],OrdersTable[[#This Row],[Order ID]])</f>
        <v>0.1111111111111111</v>
      </c>
      <c r="Y2457" s="4">
        <f>1/COUNTIF(OrdersTable[Customer ID],OrdersTable[[#This Row],[Customer ID]])</f>
        <v>7.1428571428571425E-2</v>
      </c>
    </row>
    <row r="2458" spans="1:25" x14ac:dyDescent="0.3">
      <c r="A2458" s="1">
        <v>2457</v>
      </c>
      <c r="B2458" t="s">
        <v>7355</v>
      </c>
      <c r="C2458" s="7">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4" t="str">
        <f>VLOOKUP(OrdersTable[[#This Row],[Region]],PeopleTable[#All],2,FALSE)</f>
        <v>Chuck Magee</v>
      </c>
      <c r="W2458" s="4" t="str">
        <f>IFERROR(VLOOKUP(OrdersTable[[#This Row],[Order ID]],ReturnsTable[#All],2,FALSE),"No")</f>
        <v>No</v>
      </c>
      <c r="X2458" s="4">
        <f>1/COUNTIF(OrdersTable[Order ID],OrdersTable[[#This Row],[Order ID]])</f>
        <v>0.1111111111111111</v>
      </c>
      <c r="Y2458" s="4">
        <f>1/COUNTIF(OrdersTable[Customer ID],OrdersTable[[#This Row],[Customer ID]])</f>
        <v>7.1428571428571425E-2</v>
      </c>
    </row>
    <row r="2459" spans="1:25" x14ac:dyDescent="0.3">
      <c r="A2459" s="1">
        <v>2458</v>
      </c>
      <c r="B2459" t="s">
        <v>7355</v>
      </c>
      <c r="C2459" s="7">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4" t="str">
        <f>VLOOKUP(OrdersTable[[#This Row],[Region]],PeopleTable[#All],2,FALSE)</f>
        <v>Chuck Magee</v>
      </c>
      <c r="W2459" s="4" t="str">
        <f>IFERROR(VLOOKUP(OrdersTable[[#This Row],[Order ID]],ReturnsTable[#All],2,FALSE),"No")</f>
        <v>No</v>
      </c>
      <c r="X2459" s="4">
        <f>1/COUNTIF(OrdersTable[Order ID],OrdersTable[[#This Row],[Order ID]])</f>
        <v>0.1111111111111111</v>
      </c>
      <c r="Y2459" s="4">
        <f>1/COUNTIF(OrdersTable[Customer ID],OrdersTable[[#This Row],[Customer ID]])</f>
        <v>7.1428571428571425E-2</v>
      </c>
    </row>
    <row r="2460" spans="1:25" x14ac:dyDescent="0.3">
      <c r="A2460" s="1">
        <v>2459</v>
      </c>
      <c r="B2460" t="s">
        <v>7355</v>
      </c>
      <c r="C2460" s="7">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4" t="str">
        <f>VLOOKUP(OrdersTable[[#This Row],[Region]],PeopleTable[#All],2,FALSE)</f>
        <v>Chuck Magee</v>
      </c>
      <c r="W2460" s="4" t="str">
        <f>IFERROR(VLOOKUP(OrdersTable[[#This Row],[Order ID]],ReturnsTable[#All],2,FALSE),"No")</f>
        <v>No</v>
      </c>
      <c r="X2460" s="4">
        <f>1/COUNTIF(OrdersTable[Order ID],OrdersTable[[#This Row],[Order ID]])</f>
        <v>0.1111111111111111</v>
      </c>
      <c r="Y2460" s="4">
        <f>1/COUNTIF(OrdersTable[Customer ID],OrdersTable[[#This Row],[Customer ID]])</f>
        <v>7.1428571428571425E-2</v>
      </c>
    </row>
    <row r="2461" spans="1:25" x14ac:dyDescent="0.3">
      <c r="A2461" s="1">
        <v>2460</v>
      </c>
      <c r="B2461" t="s">
        <v>7356</v>
      </c>
      <c r="C2461" s="7">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4" t="str">
        <f>VLOOKUP(OrdersTable[[#This Row],[Region]],PeopleTable[#All],2,FALSE)</f>
        <v>Chuck Magee</v>
      </c>
      <c r="W2461" s="4" t="str">
        <f>IFERROR(VLOOKUP(OrdersTable[[#This Row],[Order ID]],ReturnsTable[#All],2,FALSE),"No")</f>
        <v>No</v>
      </c>
      <c r="X2461" s="4">
        <f>1/COUNTIF(OrdersTable[Order ID],OrdersTable[[#This Row],[Order ID]])</f>
        <v>1</v>
      </c>
      <c r="Y2461" s="4">
        <f>1/COUNTIF(OrdersTable[Customer ID],OrdersTable[[#This Row],[Customer ID]])</f>
        <v>5.5555555555555552E-2</v>
      </c>
    </row>
    <row r="2462" spans="1:25" x14ac:dyDescent="0.3">
      <c r="A2462" s="1">
        <v>2461</v>
      </c>
      <c r="B2462" t="s">
        <v>7357</v>
      </c>
      <c r="C2462" s="7">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4" t="str">
        <f>VLOOKUP(OrdersTable[[#This Row],[Region]],PeopleTable[#All],2,FALSE)</f>
        <v>Anna Andreadi</v>
      </c>
      <c r="W2462" s="4" t="str">
        <f>IFERROR(VLOOKUP(OrdersTable[[#This Row],[Order ID]],ReturnsTable[#All],2,FALSE),"No")</f>
        <v>No</v>
      </c>
      <c r="X2462" s="4">
        <f>1/COUNTIF(OrdersTable[Order ID],OrdersTable[[#This Row],[Order ID]])</f>
        <v>0.5</v>
      </c>
      <c r="Y2462" s="4">
        <f>1/COUNTIF(OrdersTable[Customer ID],OrdersTable[[#This Row],[Customer ID]])</f>
        <v>0.05</v>
      </c>
    </row>
    <row r="2463" spans="1:25" x14ac:dyDescent="0.3">
      <c r="A2463" s="1">
        <v>2462</v>
      </c>
      <c r="B2463" t="s">
        <v>7357</v>
      </c>
      <c r="C2463" s="7">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4" t="str">
        <f>VLOOKUP(OrdersTable[[#This Row],[Region]],PeopleTable[#All],2,FALSE)</f>
        <v>Anna Andreadi</v>
      </c>
      <c r="W2463" s="4" t="str">
        <f>IFERROR(VLOOKUP(OrdersTable[[#This Row],[Order ID]],ReturnsTable[#All],2,FALSE),"No")</f>
        <v>No</v>
      </c>
      <c r="X2463" s="4">
        <f>1/COUNTIF(OrdersTable[Order ID],OrdersTable[[#This Row],[Order ID]])</f>
        <v>0.5</v>
      </c>
      <c r="Y2463" s="4">
        <f>1/COUNTIF(OrdersTable[Customer ID],OrdersTable[[#This Row],[Customer ID]])</f>
        <v>0.05</v>
      </c>
    </row>
    <row r="2464" spans="1:25" x14ac:dyDescent="0.3">
      <c r="A2464" s="1">
        <v>2463</v>
      </c>
      <c r="B2464" t="s">
        <v>7358</v>
      </c>
      <c r="C2464" s="7">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4" t="str">
        <f>VLOOKUP(OrdersTable[[#This Row],[Region]],PeopleTable[#All],2,FALSE)</f>
        <v>Chuck Magee</v>
      </c>
      <c r="W2464" s="4" t="str">
        <f>IFERROR(VLOOKUP(OrdersTable[[#This Row],[Order ID]],ReturnsTable[#All],2,FALSE),"No")</f>
        <v>No</v>
      </c>
      <c r="X2464" s="4">
        <f>1/COUNTIF(OrdersTable[Order ID],OrdersTable[[#This Row],[Order ID]])</f>
        <v>0.25</v>
      </c>
      <c r="Y2464" s="4">
        <f>1/COUNTIF(OrdersTable[Customer ID],OrdersTable[[#This Row],[Customer ID]])</f>
        <v>0.16666666666666666</v>
      </c>
    </row>
    <row r="2465" spans="1:25" x14ac:dyDescent="0.3">
      <c r="A2465" s="1">
        <v>2464</v>
      </c>
      <c r="B2465" t="s">
        <v>7358</v>
      </c>
      <c r="C2465" s="7">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4" t="str">
        <f>VLOOKUP(OrdersTable[[#This Row],[Region]],PeopleTable[#All],2,FALSE)</f>
        <v>Chuck Magee</v>
      </c>
      <c r="W2465" s="4" t="str">
        <f>IFERROR(VLOOKUP(OrdersTable[[#This Row],[Order ID]],ReturnsTable[#All],2,FALSE),"No")</f>
        <v>No</v>
      </c>
      <c r="X2465" s="4">
        <f>1/COUNTIF(OrdersTable[Order ID],OrdersTable[[#This Row],[Order ID]])</f>
        <v>0.25</v>
      </c>
      <c r="Y2465" s="4">
        <f>1/COUNTIF(OrdersTable[Customer ID],OrdersTable[[#This Row],[Customer ID]])</f>
        <v>0.16666666666666666</v>
      </c>
    </row>
    <row r="2466" spans="1:25" x14ac:dyDescent="0.3">
      <c r="A2466" s="1">
        <v>2465</v>
      </c>
      <c r="B2466" t="s">
        <v>7358</v>
      </c>
      <c r="C2466" s="7">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4" t="str">
        <f>VLOOKUP(OrdersTable[[#This Row],[Region]],PeopleTable[#All],2,FALSE)</f>
        <v>Chuck Magee</v>
      </c>
      <c r="W2466" s="4" t="str">
        <f>IFERROR(VLOOKUP(OrdersTable[[#This Row],[Order ID]],ReturnsTable[#All],2,FALSE),"No")</f>
        <v>No</v>
      </c>
      <c r="X2466" s="4">
        <f>1/COUNTIF(OrdersTable[Order ID],OrdersTable[[#This Row],[Order ID]])</f>
        <v>0.25</v>
      </c>
      <c r="Y2466" s="4">
        <f>1/COUNTIF(OrdersTable[Customer ID],OrdersTable[[#This Row],[Customer ID]])</f>
        <v>0.16666666666666666</v>
      </c>
    </row>
    <row r="2467" spans="1:25" x14ac:dyDescent="0.3">
      <c r="A2467" s="1">
        <v>2466</v>
      </c>
      <c r="B2467" t="s">
        <v>7358</v>
      </c>
      <c r="C2467" s="7">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4" t="str">
        <f>VLOOKUP(OrdersTable[[#This Row],[Region]],PeopleTable[#All],2,FALSE)</f>
        <v>Chuck Magee</v>
      </c>
      <c r="W2467" s="4" t="str">
        <f>IFERROR(VLOOKUP(OrdersTable[[#This Row],[Order ID]],ReturnsTable[#All],2,FALSE),"No")</f>
        <v>No</v>
      </c>
      <c r="X2467" s="4">
        <f>1/COUNTIF(OrdersTable[Order ID],OrdersTable[[#This Row],[Order ID]])</f>
        <v>0.25</v>
      </c>
      <c r="Y2467" s="4">
        <f>1/COUNTIF(OrdersTable[Customer ID],OrdersTable[[#This Row],[Customer ID]])</f>
        <v>0.16666666666666666</v>
      </c>
    </row>
    <row r="2468" spans="1:25" x14ac:dyDescent="0.3">
      <c r="A2468" s="1">
        <v>2467</v>
      </c>
      <c r="B2468" t="s">
        <v>7359</v>
      </c>
      <c r="C2468" s="7">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4" t="str">
        <f>VLOOKUP(OrdersTable[[#This Row],[Region]],PeopleTable[#All],2,FALSE)</f>
        <v>Cassandra Brandow</v>
      </c>
      <c r="W2468" s="4" t="str">
        <f>IFERROR(VLOOKUP(OrdersTable[[#This Row],[Order ID]],ReturnsTable[#All],2,FALSE),"No")</f>
        <v>No</v>
      </c>
      <c r="X2468" s="4">
        <f>1/COUNTIF(OrdersTable[Order ID],OrdersTable[[#This Row],[Order ID]])</f>
        <v>0.25</v>
      </c>
      <c r="Y2468" s="4">
        <f>1/COUNTIF(OrdersTable[Customer ID],OrdersTable[[#This Row],[Customer ID]])</f>
        <v>9.0909090909090912E-2</v>
      </c>
    </row>
    <row r="2469" spans="1:25" x14ac:dyDescent="0.3">
      <c r="A2469" s="1">
        <v>2468</v>
      </c>
      <c r="B2469" t="s">
        <v>7359</v>
      </c>
      <c r="C2469" s="7">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4" t="str">
        <f>VLOOKUP(OrdersTable[[#This Row],[Region]],PeopleTable[#All],2,FALSE)</f>
        <v>Cassandra Brandow</v>
      </c>
      <c r="W2469" s="4" t="str">
        <f>IFERROR(VLOOKUP(OrdersTable[[#This Row],[Order ID]],ReturnsTable[#All],2,FALSE),"No")</f>
        <v>No</v>
      </c>
      <c r="X2469" s="4">
        <f>1/COUNTIF(OrdersTable[Order ID],OrdersTable[[#This Row],[Order ID]])</f>
        <v>0.25</v>
      </c>
      <c r="Y2469" s="4">
        <f>1/COUNTIF(OrdersTable[Customer ID],OrdersTable[[#This Row],[Customer ID]])</f>
        <v>9.0909090909090912E-2</v>
      </c>
    </row>
    <row r="2470" spans="1:25" x14ac:dyDescent="0.3">
      <c r="A2470" s="1">
        <v>2469</v>
      </c>
      <c r="B2470" t="s">
        <v>7359</v>
      </c>
      <c r="C2470" s="7">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4" t="str">
        <f>VLOOKUP(OrdersTable[[#This Row],[Region]],PeopleTable[#All],2,FALSE)</f>
        <v>Cassandra Brandow</v>
      </c>
      <c r="W2470" s="4" t="str">
        <f>IFERROR(VLOOKUP(OrdersTable[[#This Row],[Order ID]],ReturnsTable[#All],2,FALSE),"No")</f>
        <v>No</v>
      </c>
      <c r="X2470" s="4">
        <f>1/COUNTIF(OrdersTable[Order ID],OrdersTable[[#This Row],[Order ID]])</f>
        <v>0.25</v>
      </c>
      <c r="Y2470" s="4">
        <f>1/COUNTIF(OrdersTable[Customer ID],OrdersTable[[#This Row],[Customer ID]])</f>
        <v>9.0909090909090912E-2</v>
      </c>
    </row>
    <row r="2471" spans="1:25" x14ac:dyDescent="0.3">
      <c r="A2471" s="1">
        <v>2470</v>
      </c>
      <c r="B2471" t="s">
        <v>7359</v>
      </c>
      <c r="C2471" s="7">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4" t="str">
        <f>VLOOKUP(OrdersTable[[#This Row],[Region]],PeopleTable[#All],2,FALSE)</f>
        <v>Cassandra Brandow</v>
      </c>
      <c r="W2471" s="4" t="str">
        <f>IFERROR(VLOOKUP(OrdersTable[[#This Row],[Order ID]],ReturnsTable[#All],2,FALSE),"No")</f>
        <v>No</v>
      </c>
      <c r="X2471" s="4">
        <f>1/COUNTIF(OrdersTable[Order ID],OrdersTable[[#This Row],[Order ID]])</f>
        <v>0.25</v>
      </c>
      <c r="Y2471" s="4">
        <f>1/COUNTIF(OrdersTable[Customer ID],OrdersTable[[#This Row],[Customer ID]])</f>
        <v>9.0909090909090912E-2</v>
      </c>
    </row>
    <row r="2472" spans="1:25" x14ac:dyDescent="0.3">
      <c r="A2472" s="1">
        <v>2471</v>
      </c>
      <c r="B2472" t="s">
        <v>7360</v>
      </c>
      <c r="C2472" s="7">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4" t="str">
        <f>VLOOKUP(OrdersTable[[#This Row],[Region]],PeopleTable[#All],2,FALSE)</f>
        <v>Cassandra Brandow</v>
      </c>
      <c r="W2472" s="4" t="str">
        <f>IFERROR(VLOOKUP(OrdersTable[[#This Row],[Order ID]],ReturnsTable[#All],2,FALSE),"No")</f>
        <v>No</v>
      </c>
      <c r="X2472" s="4">
        <f>1/COUNTIF(OrdersTable[Order ID],OrdersTable[[#This Row],[Order ID]])</f>
        <v>0.33333333333333331</v>
      </c>
      <c r="Y2472" s="4">
        <f>1/COUNTIF(OrdersTable[Customer ID],OrdersTable[[#This Row],[Customer ID]])</f>
        <v>0.25</v>
      </c>
    </row>
    <row r="2473" spans="1:25" x14ac:dyDescent="0.3">
      <c r="A2473" s="1">
        <v>2472</v>
      </c>
      <c r="B2473" t="s">
        <v>7360</v>
      </c>
      <c r="C2473" s="7">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4" t="str">
        <f>VLOOKUP(OrdersTable[[#This Row],[Region]],PeopleTable[#All],2,FALSE)</f>
        <v>Cassandra Brandow</v>
      </c>
      <c r="W2473" s="4" t="str">
        <f>IFERROR(VLOOKUP(OrdersTable[[#This Row],[Order ID]],ReturnsTable[#All],2,FALSE),"No")</f>
        <v>No</v>
      </c>
      <c r="X2473" s="4">
        <f>1/COUNTIF(OrdersTable[Order ID],OrdersTable[[#This Row],[Order ID]])</f>
        <v>0.33333333333333331</v>
      </c>
      <c r="Y2473" s="4">
        <f>1/COUNTIF(OrdersTable[Customer ID],OrdersTable[[#This Row],[Customer ID]])</f>
        <v>0.25</v>
      </c>
    </row>
    <row r="2474" spans="1:25" x14ac:dyDescent="0.3">
      <c r="A2474" s="1">
        <v>2473</v>
      </c>
      <c r="B2474" t="s">
        <v>7360</v>
      </c>
      <c r="C2474" s="7">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4" t="str">
        <f>VLOOKUP(OrdersTable[[#This Row],[Region]],PeopleTable[#All],2,FALSE)</f>
        <v>Cassandra Brandow</v>
      </c>
      <c r="W2474" s="4" t="str">
        <f>IFERROR(VLOOKUP(OrdersTable[[#This Row],[Order ID]],ReturnsTable[#All],2,FALSE),"No")</f>
        <v>No</v>
      </c>
      <c r="X2474" s="4">
        <f>1/COUNTIF(OrdersTable[Order ID],OrdersTable[[#This Row],[Order ID]])</f>
        <v>0.33333333333333331</v>
      </c>
      <c r="Y2474" s="4">
        <f>1/COUNTIF(OrdersTable[Customer ID],OrdersTable[[#This Row],[Customer ID]])</f>
        <v>0.25</v>
      </c>
    </row>
    <row r="2475" spans="1:25" x14ac:dyDescent="0.3">
      <c r="A2475" s="1">
        <v>2474</v>
      </c>
      <c r="B2475" t="s">
        <v>7361</v>
      </c>
      <c r="C2475" s="7">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4" t="str">
        <f>VLOOKUP(OrdersTable[[#This Row],[Region]],PeopleTable[#All],2,FALSE)</f>
        <v>Anna Andreadi</v>
      </c>
      <c r="W2475" s="4" t="str">
        <f>IFERROR(VLOOKUP(OrdersTable[[#This Row],[Order ID]],ReturnsTable[#All],2,FALSE),"No")</f>
        <v>No</v>
      </c>
      <c r="X2475" s="4">
        <f>1/COUNTIF(OrdersTable[Order ID],OrdersTable[[#This Row],[Order ID]])</f>
        <v>0.25</v>
      </c>
      <c r="Y2475" s="4">
        <f>1/COUNTIF(OrdersTable[Customer ID],OrdersTable[[#This Row],[Customer ID]])</f>
        <v>0.1</v>
      </c>
    </row>
    <row r="2476" spans="1:25" x14ac:dyDescent="0.3">
      <c r="A2476" s="1">
        <v>2475</v>
      </c>
      <c r="B2476" t="s">
        <v>7361</v>
      </c>
      <c r="C2476" s="7">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4" t="str">
        <f>VLOOKUP(OrdersTable[[#This Row],[Region]],PeopleTable[#All],2,FALSE)</f>
        <v>Anna Andreadi</v>
      </c>
      <c r="W2476" s="4" t="str">
        <f>IFERROR(VLOOKUP(OrdersTable[[#This Row],[Order ID]],ReturnsTable[#All],2,FALSE),"No")</f>
        <v>No</v>
      </c>
      <c r="X2476" s="4">
        <f>1/COUNTIF(OrdersTable[Order ID],OrdersTable[[#This Row],[Order ID]])</f>
        <v>0.25</v>
      </c>
      <c r="Y2476" s="4">
        <f>1/COUNTIF(OrdersTable[Customer ID],OrdersTable[[#This Row],[Customer ID]])</f>
        <v>0.1</v>
      </c>
    </row>
    <row r="2477" spans="1:25" x14ac:dyDescent="0.3">
      <c r="A2477" s="1">
        <v>2476</v>
      </c>
      <c r="B2477" t="s">
        <v>7361</v>
      </c>
      <c r="C2477" s="7">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4" t="str">
        <f>VLOOKUP(OrdersTable[[#This Row],[Region]],PeopleTable[#All],2,FALSE)</f>
        <v>Anna Andreadi</v>
      </c>
      <c r="W2477" s="4" t="str">
        <f>IFERROR(VLOOKUP(OrdersTable[[#This Row],[Order ID]],ReturnsTable[#All],2,FALSE),"No")</f>
        <v>No</v>
      </c>
      <c r="X2477" s="4">
        <f>1/COUNTIF(OrdersTable[Order ID],OrdersTable[[#This Row],[Order ID]])</f>
        <v>0.25</v>
      </c>
      <c r="Y2477" s="4">
        <f>1/COUNTIF(OrdersTable[Customer ID],OrdersTable[[#This Row],[Customer ID]])</f>
        <v>0.1</v>
      </c>
    </row>
    <row r="2478" spans="1:25" x14ac:dyDescent="0.3">
      <c r="A2478" s="1">
        <v>2477</v>
      </c>
      <c r="B2478" t="s">
        <v>7361</v>
      </c>
      <c r="C2478" s="7">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4" t="str">
        <f>VLOOKUP(OrdersTable[[#This Row],[Region]],PeopleTable[#All],2,FALSE)</f>
        <v>Anna Andreadi</v>
      </c>
      <c r="W2478" s="4" t="str">
        <f>IFERROR(VLOOKUP(OrdersTable[[#This Row],[Order ID]],ReturnsTable[#All],2,FALSE),"No")</f>
        <v>No</v>
      </c>
      <c r="X2478" s="4">
        <f>1/COUNTIF(OrdersTable[Order ID],OrdersTable[[#This Row],[Order ID]])</f>
        <v>0.25</v>
      </c>
      <c r="Y2478" s="4">
        <f>1/COUNTIF(OrdersTable[Customer ID],OrdersTable[[#This Row],[Customer ID]])</f>
        <v>0.1</v>
      </c>
    </row>
    <row r="2479" spans="1:25" x14ac:dyDescent="0.3">
      <c r="A2479" s="1">
        <v>2478</v>
      </c>
      <c r="B2479" t="s">
        <v>7362</v>
      </c>
      <c r="C2479" s="7">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4" t="str">
        <f>VLOOKUP(OrdersTable[[#This Row],[Region]],PeopleTable[#All],2,FALSE)</f>
        <v>Anna Andreadi</v>
      </c>
      <c r="W2479" s="4" t="str">
        <f>IFERROR(VLOOKUP(OrdersTable[[#This Row],[Order ID]],ReturnsTable[#All],2,FALSE),"No")</f>
        <v>No</v>
      </c>
      <c r="X2479" s="4">
        <f>1/COUNTIF(OrdersTable[Order ID],OrdersTable[[#This Row],[Order ID]])</f>
        <v>1</v>
      </c>
      <c r="Y2479" s="4">
        <f>1/COUNTIF(OrdersTable[Customer ID],OrdersTable[[#This Row],[Customer ID]])</f>
        <v>9.0909090909090912E-2</v>
      </c>
    </row>
    <row r="2480" spans="1:25" x14ac:dyDescent="0.3">
      <c r="A2480" s="1">
        <v>2479</v>
      </c>
      <c r="B2480" t="s">
        <v>7363</v>
      </c>
      <c r="C2480" s="7">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4" t="str">
        <f>VLOOKUP(OrdersTable[[#This Row],[Region]],PeopleTable[#All],2,FALSE)</f>
        <v>Chuck Magee</v>
      </c>
      <c r="W2480" s="4" t="str">
        <f>IFERROR(VLOOKUP(OrdersTable[[#This Row],[Order ID]],ReturnsTable[#All],2,FALSE),"No")</f>
        <v>No</v>
      </c>
      <c r="X2480" s="4">
        <f>1/COUNTIF(OrdersTable[Order ID],OrdersTable[[#This Row],[Order ID]])</f>
        <v>1</v>
      </c>
      <c r="Y2480" s="4">
        <f>1/COUNTIF(OrdersTable[Customer ID],OrdersTable[[#This Row],[Customer ID]])</f>
        <v>5.5555555555555552E-2</v>
      </c>
    </row>
    <row r="2481" spans="1:25" x14ac:dyDescent="0.3">
      <c r="A2481" s="1">
        <v>2480</v>
      </c>
      <c r="B2481" t="s">
        <v>7364</v>
      </c>
      <c r="C2481" s="7">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4" t="str">
        <f>VLOOKUP(OrdersTable[[#This Row],[Region]],PeopleTable[#All],2,FALSE)</f>
        <v>Kelly Williams</v>
      </c>
      <c r="W2481" s="4" t="str">
        <f>IFERROR(VLOOKUP(OrdersTable[[#This Row],[Order ID]],ReturnsTable[#All],2,FALSE),"No")</f>
        <v>No</v>
      </c>
      <c r="X2481" s="4">
        <f>1/COUNTIF(OrdersTable[Order ID],OrdersTable[[#This Row],[Order ID]])</f>
        <v>0.5</v>
      </c>
      <c r="Y2481" s="4">
        <f>1/COUNTIF(OrdersTable[Customer ID],OrdersTable[[#This Row],[Customer ID]])</f>
        <v>6.6666666666666666E-2</v>
      </c>
    </row>
    <row r="2482" spans="1:25" x14ac:dyDescent="0.3">
      <c r="A2482" s="1">
        <v>2481</v>
      </c>
      <c r="B2482" t="s">
        <v>7364</v>
      </c>
      <c r="C2482" s="7">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4" t="str">
        <f>VLOOKUP(OrdersTable[[#This Row],[Region]],PeopleTable[#All],2,FALSE)</f>
        <v>Kelly Williams</v>
      </c>
      <c r="W2482" s="4" t="str">
        <f>IFERROR(VLOOKUP(OrdersTable[[#This Row],[Order ID]],ReturnsTable[#All],2,FALSE),"No")</f>
        <v>No</v>
      </c>
      <c r="X2482" s="4">
        <f>1/COUNTIF(OrdersTable[Order ID],OrdersTable[[#This Row],[Order ID]])</f>
        <v>0.5</v>
      </c>
      <c r="Y2482" s="4">
        <f>1/COUNTIF(OrdersTable[Customer ID],OrdersTable[[#This Row],[Customer ID]])</f>
        <v>6.6666666666666666E-2</v>
      </c>
    </row>
    <row r="2483" spans="1:25" x14ac:dyDescent="0.3">
      <c r="A2483" s="1">
        <v>2482</v>
      </c>
      <c r="B2483" t="s">
        <v>7365</v>
      </c>
      <c r="C2483" s="7">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4" t="str">
        <f>VLOOKUP(OrdersTable[[#This Row],[Region]],PeopleTable[#All],2,FALSE)</f>
        <v>Anna Andreadi</v>
      </c>
      <c r="W2483" s="4" t="str">
        <f>IFERROR(VLOOKUP(OrdersTable[[#This Row],[Order ID]],ReturnsTable[#All],2,FALSE),"No")</f>
        <v>No</v>
      </c>
      <c r="X2483" s="4">
        <f>1/COUNTIF(OrdersTable[Order ID],OrdersTable[[#This Row],[Order ID]])</f>
        <v>1</v>
      </c>
      <c r="Y2483" s="4">
        <f>1/COUNTIF(OrdersTable[Customer ID],OrdersTable[[#This Row],[Customer ID]])</f>
        <v>7.6923076923076927E-2</v>
      </c>
    </row>
    <row r="2484" spans="1:25" x14ac:dyDescent="0.3">
      <c r="A2484" s="1">
        <v>2483</v>
      </c>
      <c r="B2484" t="s">
        <v>7366</v>
      </c>
      <c r="C2484" s="7">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4" t="str">
        <f>VLOOKUP(OrdersTable[[#This Row],[Region]],PeopleTable[#All],2,FALSE)</f>
        <v>Anna Andreadi</v>
      </c>
      <c r="W2484" s="4" t="str">
        <f>IFERROR(VLOOKUP(OrdersTable[[#This Row],[Order ID]],ReturnsTable[#All],2,FALSE),"No")</f>
        <v>No</v>
      </c>
      <c r="X2484" s="4">
        <f>1/COUNTIF(OrdersTable[Order ID],OrdersTable[[#This Row],[Order ID]])</f>
        <v>0.25</v>
      </c>
      <c r="Y2484" s="4">
        <f>1/COUNTIF(OrdersTable[Customer ID],OrdersTable[[#This Row],[Customer ID]])</f>
        <v>6.6666666666666666E-2</v>
      </c>
    </row>
    <row r="2485" spans="1:25" x14ac:dyDescent="0.3">
      <c r="A2485" s="1">
        <v>2484</v>
      </c>
      <c r="B2485" t="s">
        <v>7366</v>
      </c>
      <c r="C2485" s="7">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4" t="str">
        <f>VLOOKUP(OrdersTable[[#This Row],[Region]],PeopleTable[#All],2,FALSE)</f>
        <v>Anna Andreadi</v>
      </c>
      <c r="W2485" s="4" t="str">
        <f>IFERROR(VLOOKUP(OrdersTable[[#This Row],[Order ID]],ReturnsTable[#All],2,FALSE),"No")</f>
        <v>No</v>
      </c>
      <c r="X2485" s="4">
        <f>1/COUNTIF(OrdersTable[Order ID],OrdersTable[[#This Row],[Order ID]])</f>
        <v>0.25</v>
      </c>
      <c r="Y2485" s="4">
        <f>1/COUNTIF(OrdersTable[Customer ID],OrdersTable[[#This Row],[Customer ID]])</f>
        <v>6.6666666666666666E-2</v>
      </c>
    </row>
    <row r="2486" spans="1:25" x14ac:dyDescent="0.3">
      <c r="A2486" s="1">
        <v>2485</v>
      </c>
      <c r="B2486" t="s">
        <v>7366</v>
      </c>
      <c r="C2486" s="7">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4" t="str">
        <f>VLOOKUP(OrdersTable[[#This Row],[Region]],PeopleTable[#All],2,FALSE)</f>
        <v>Anna Andreadi</v>
      </c>
      <c r="W2486" s="4" t="str">
        <f>IFERROR(VLOOKUP(OrdersTable[[#This Row],[Order ID]],ReturnsTable[#All],2,FALSE),"No")</f>
        <v>No</v>
      </c>
      <c r="X2486" s="4">
        <f>1/COUNTIF(OrdersTable[Order ID],OrdersTable[[#This Row],[Order ID]])</f>
        <v>0.25</v>
      </c>
      <c r="Y2486" s="4">
        <f>1/COUNTIF(OrdersTable[Customer ID],OrdersTable[[#This Row],[Customer ID]])</f>
        <v>6.6666666666666666E-2</v>
      </c>
    </row>
    <row r="2487" spans="1:25" x14ac:dyDescent="0.3">
      <c r="A2487" s="1">
        <v>2486</v>
      </c>
      <c r="B2487" t="s">
        <v>7366</v>
      </c>
      <c r="C2487" s="7">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4" t="str">
        <f>VLOOKUP(OrdersTable[[#This Row],[Region]],PeopleTable[#All],2,FALSE)</f>
        <v>Anna Andreadi</v>
      </c>
      <c r="W2487" s="4" t="str">
        <f>IFERROR(VLOOKUP(OrdersTable[[#This Row],[Order ID]],ReturnsTable[#All],2,FALSE),"No")</f>
        <v>No</v>
      </c>
      <c r="X2487" s="4">
        <f>1/COUNTIF(OrdersTable[Order ID],OrdersTable[[#This Row],[Order ID]])</f>
        <v>0.25</v>
      </c>
      <c r="Y2487" s="4">
        <f>1/COUNTIF(OrdersTable[Customer ID],OrdersTable[[#This Row],[Customer ID]])</f>
        <v>6.6666666666666666E-2</v>
      </c>
    </row>
    <row r="2488" spans="1:25" x14ac:dyDescent="0.3">
      <c r="A2488" s="1">
        <v>2487</v>
      </c>
      <c r="B2488" t="s">
        <v>7367</v>
      </c>
      <c r="C2488" s="7">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4" t="str">
        <f>VLOOKUP(OrdersTable[[#This Row],[Region]],PeopleTable[#All],2,FALSE)</f>
        <v>Chuck Magee</v>
      </c>
      <c r="W2488" s="4" t="str">
        <f>IFERROR(VLOOKUP(OrdersTable[[#This Row],[Order ID]],ReturnsTable[#All],2,FALSE),"No")</f>
        <v>No</v>
      </c>
      <c r="X2488" s="4">
        <f>1/COUNTIF(OrdersTable[Order ID],OrdersTable[[#This Row],[Order ID]])</f>
        <v>0.33333333333333331</v>
      </c>
      <c r="Y2488" s="4">
        <f>1/COUNTIF(OrdersTable[Customer ID],OrdersTable[[#This Row],[Customer ID]])</f>
        <v>5.2631578947368418E-2</v>
      </c>
    </row>
    <row r="2489" spans="1:25" x14ac:dyDescent="0.3">
      <c r="A2489" s="1">
        <v>2488</v>
      </c>
      <c r="B2489" t="s">
        <v>7367</v>
      </c>
      <c r="C2489" s="7">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4" t="str">
        <f>VLOOKUP(OrdersTable[[#This Row],[Region]],PeopleTable[#All],2,FALSE)</f>
        <v>Chuck Magee</v>
      </c>
      <c r="W2489" s="4" t="str">
        <f>IFERROR(VLOOKUP(OrdersTable[[#This Row],[Order ID]],ReturnsTable[#All],2,FALSE),"No")</f>
        <v>No</v>
      </c>
      <c r="X2489" s="4">
        <f>1/COUNTIF(OrdersTable[Order ID],OrdersTable[[#This Row],[Order ID]])</f>
        <v>0.33333333333333331</v>
      </c>
      <c r="Y2489" s="4">
        <f>1/COUNTIF(OrdersTable[Customer ID],OrdersTable[[#This Row],[Customer ID]])</f>
        <v>5.2631578947368418E-2</v>
      </c>
    </row>
    <row r="2490" spans="1:25" x14ac:dyDescent="0.3">
      <c r="A2490" s="1">
        <v>2489</v>
      </c>
      <c r="B2490" t="s">
        <v>7367</v>
      </c>
      <c r="C2490" s="7">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4" t="str">
        <f>VLOOKUP(OrdersTable[[#This Row],[Region]],PeopleTable[#All],2,FALSE)</f>
        <v>Chuck Magee</v>
      </c>
      <c r="W2490" s="4" t="str">
        <f>IFERROR(VLOOKUP(OrdersTable[[#This Row],[Order ID]],ReturnsTable[#All],2,FALSE),"No")</f>
        <v>No</v>
      </c>
      <c r="X2490" s="4">
        <f>1/COUNTIF(OrdersTable[Order ID],OrdersTable[[#This Row],[Order ID]])</f>
        <v>0.33333333333333331</v>
      </c>
      <c r="Y2490" s="4">
        <f>1/COUNTIF(OrdersTable[Customer ID],OrdersTable[[#This Row],[Customer ID]])</f>
        <v>5.2631578947368418E-2</v>
      </c>
    </row>
    <row r="2491" spans="1:25" x14ac:dyDescent="0.3">
      <c r="A2491" s="1">
        <v>2490</v>
      </c>
      <c r="B2491" t="s">
        <v>7368</v>
      </c>
      <c r="C2491" s="7">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4" t="str">
        <f>VLOOKUP(OrdersTable[[#This Row],[Region]],PeopleTable[#All],2,FALSE)</f>
        <v>Chuck Magee</v>
      </c>
      <c r="W2491" s="4" t="str">
        <f>IFERROR(VLOOKUP(OrdersTable[[#This Row],[Order ID]],ReturnsTable[#All],2,FALSE),"No")</f>
        <v>No</v>
      </c>
      <c r="X2491" s="4">
        <f>1/COUNTIF(OrdersTable[Order ID],OrdersTable[[#This Row],[Order ID]])</f>
        <v>0.5</v>
      </c>
      <c r="Y2491" s="4">
        <f>1/COUNTIF(OrdersTable[Customer ID],OrdersTable[[#This Row],[Customer ID]])</f>
        <v>5.2631578947368418E-2</v>
      </c>
    </row>
    <row r="2492" spans="1:25" x14ac:dyDescent="0.3">
      <c r="A2492" s="1">
        <v>2491</v>
      </c>
      <c r="B2492" t="s">
        <v>7368</v>
      </c>
      <c r="C2492" s="7">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4" t="str">
        <f>VLOOKUP(OrdersTable[[#This Row],[Region]],PeopleTable[#All],2,FALSE)</f>
        <v>Chuck Magee</v>
      </c>
      <c r="W2492" s="4" t="str">
        <f>IFERROR(VLOOKUP(OrdersTable[[#This Row],[Order ID]],ReturnsTable[#All],2,FALSE),"No")</f>
        <v>No</v>
      </c>
      <c r="X2492" s="4">
        <f>1/COUNTIF(OrdersTable[Order ID],OrdersTable[[#This Row],[Order ID]])</f>
        <v>0.5</v>
      </c>
      <c r="Y2492" s="4">
        <f>1/COUNTIF(OrdersTable[Customer ID],OrdersTable[[#This Row],[Customer ID]])</f>
        <v>5.2631578947368418E-2</v>
      </c>
    </row>
    <row r="2493" spans="1:25" x14ac:dyDescent="0.3">
      <c r="A2493" s="1">
        <v>2492</v>
      </c>
      <c r="B2493" t="s">
        <v>7369</v>
      </c>
      <c r="C2493" s="7">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4" t="str">
        <f>VLOOKUP(OrdersTable[[#This Row],[Region]],PeopleTable[#All],2,FALSE)</f>
        <v>Anna Andreadi</v>
      </c>
      <c r="W2493" s="4" t="str">
        <f>IFERROR(VLOOKUP(OrdersTable[[#This Row],[Order ID]],ReturnsTable[#All],2,FALSE),"No")</f>
        <v>No</v>
      </c>
      <c r="X2493" s="4">
        <f>1/COUNTIF(OrdersTable[Order ID],OrdersTable[[#This Row],[Order ID]])</f>
        <v>1</v>
      </c>
      <c r="Y2493" s="4">
        <f>1/COUNTIF(OrdersTable[Customer ID],OrdersTable[[#This Row],[Customer ID]])</f>
        <v>0.1</v>
      </c>
    </row>
    <row r="2494" spans="1:25" x14ac:dyDescent="0.3">
      <c r="A2494" s="1">
        <v>2493</v>
      </c>
      <c r="B2494" t="s">
        <v>7370</v>
      </c>
      <c r="C2494" s="7">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4" t="str">
        <f>VLOOKUP(OrdersTable[[#This Row],[Region]],PeopleTable[#All],2,FALSE)</f>
        <v>Chuck Magee</v>
      </c>
      <c r="W2494" s="4" t="str">
        <f>IFERROR(VLOOKUP(OrdersTable[[#This Row],[Order ID]],ReturnsTable[#All],2,FALSE),"No")</f>
        <v>No</v>
      </c>
      <c r="X2494" s="4">
        <f>1/COUNTIF(OrdersTable[Order ID],OrdersTable[[#This Row],[Order ID]])</f>
        <v>1</v>
      </c>
      <c r="Y2494" s="4">
        <f>1/COUNTIF(OrdersTable[Customer ID],OrdersTable[[#This Row],[Customer ID]])</f>
        <v>7.6923076923076927E-2</v>
      </c>
    </row>
    <row r="2495" spans="1:25" x14ac:dyDescent="0.3">
      <c r="A2495" s="1">
        <v>2494</v>
      </c>
      <c r="B2495" t="s">
        <v>7371</v>
      </c>
      <c r="C2495" s="7">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4" t="str">
        <f>VLOOKUP(OrdersTable[[#This Row],[Region]],PeopleTable[#All],2,FALSE)</f>
        <v>Kelly Williams</v>
      </c>
      <c r="W2495" s="4" t="str">
        <f>IFERROR(VLOOKUP(OrdersTable[[#This Row],[Order ID]],ReturnsTable[#All],2,FALSE),"No")</f>
        <v>No</v>
      </c>
      <c r="X2495" s="4">
        <f>1/COUNTIF(OrdersTable[Order ID],OrdersTable[[#This Row],[Order ID]])</f>
        <v>0.5</v>
      </c>
      <c r="Y2495" s="4">
        <f>1/COUNTIF(OrdersTable[Customer ID],OrdersTable[[#This Row],[Customer ID]])</f>
        <v>7.6923076923076927E-2</v>
      </c>
    </row>
    <row r="2496" spans="1:25" x14ac:dyDescent="0.3">
      <c r="A2496" s="1">
        <v>2495</v>
      </c>
      <c r="B2496" t="s">
        <v>7371</v>
      </c>
      <c r="C2496" s="7">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4" t="str">
        <f>VLOOKUP(OrdersTable[[#This Row],[Region]],PeopleTable[#All],2,FALSE)</f>
        <v>Kelly Williams</v>
      </c>
      <c r="W2496" s="4" t="str">
        <f>IFERROR(VLOOKUP(OrdersTable[[#This Row],[Order ID]],ReturnsTable[#All],2,FALSE),"No")</f>
        <v>No</v>
      </c>
      <c r="X2496" s="4">
        <f>1/COUNTIF(OrdersTable[Order ID],OrdersTable[[#This Row],[Order ID]])</f>
        <v>0.5</v>
      </c>
      <c r="Y2496" s="4">
        <f>1/COUNTIF(OrdersTable[Customer ID],OrdersTable[[#This Row],[Customer ID]])</f>
        <v>7.6923076923076927E-2</v>
      </c>
    </row>
    <row r="2497" spans="1:25" x14ac:dyDescent="0.3">
      <c r="A2497" s="1">
        <v>2496</v>
      </c>
      <c r="B2497" t="s">
        <v>7372</v>
      </c>
      <c r="C2497" s="7">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4" t="str">
        <f>VLOOKUP(OrdersTable[[#This Row],[Region]],PeopleTable[#All],2,FALSE)</f>
        <v>Kelly Williams</v>
      </c>
      <c r="W2497" s="4" t="str">
        <f>IFERROR(VLOOKUP(OrdersTable[[#This Row],[Order ID]],ReturnsTable[#All],2,FALSE),"No")</f>
        <v>No</v>
      </c>
      <c r="X2497" s="4">
        <f>1/COUNTIF(OrdersTable[Order ID],OrdersTable[[#This Row],[Order ID]])</f>
        <v>1</v>
      </c>
      <c r="Y2497" s="4">
        <f>1/COUNTIF(OrdersTable[Customer ID],OrdersTable[[#This Row],[Customer ID]])</f>
        <v>0.14285714285714285</v>
      </c>
    </row>
    <row r="2498" spans="1:25" x14ac:dyDescent="0.3">
      <c r="A2498" s="1">
        <v>2497</v>
      </c>
      <c r="B2498" t="s">
        <v>7373</v>
      </c>
      <c r="C2498" s="7">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4" t="str">
        <f>VLOOKUP(OrdersTable[[#This Row],[Region]],PeopleTable[#All],2,FALSE)</f>
        <v>Anna Andreadi</v>
      </c>
      <c r="W2498" s="4" t="str">
        <f>IFERROR(VLOOKUP(OrdersTable[[#This Row],[Order ID]],ReturnsTable[#All],2,FALSE),"No")</f>
        <v>No</v>
      </c>
      <c r="X2498" s="4">
        <f>1/COUNTIF(OrdersTable[Order ID],OrdersTable[[#This Row],[Order ID]])</f>
        <v>0.5</v>
      </c>
      <c r="Y2498" s="4">
        <f>1/COUNTIF(OrdersTable[Customer ID],OrdersTable[[#This Row],[Customer ID]])</f>
        <v>0.125</v>
      </c>
    </row>
    <row r="2499" spans="1:25" x14ac:dyDescent="0.3">
      <c r="A2499" s="1">
        <v>2498</v>
      </c>
      <c r="B2499" t="s">
        <v>7373</v>
      </c>
      <c r="C2499" s="7">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4" t="str">
        <f>VLOOKUP(OrdersTable[[#This Row],[Region]],PeopleTable[#All],2,FALSE)</f>
        <v>Anna Andreadi</v>
      </c>
      <c r="W2499" s="4" t="str">
        <f>IFERROR(VLOOKUP(OrdersTable[[#This Row],[Order ID]],ReturnsTable[#All],2,FALSE),"No")</f>
        <v>No</v>
      </c>
      <c r="X2499" s="4">
        <f>1/COUNTIF(OrdersTable[Order ID],OrdersTable[[#This Row],[Order ID]])</f>
        <v>0.5</v>
      </c>
      <c r="Y2499" s="4">
        <f>1/COUNTIF(OrdersTable[Customer ID],OrdersTable[[#This Row],[Customer ID]])</f>
        <v>0.125</v>
      </c>
    </row>
    <row r="2500" spans="1:25" x14ac:dyDescent="0.3">
      <c r="A2500" s="1">
        <v>2499</v>
      </c>
      <c r="B2500" t="s">
        <v>7374</v>
      </c>
      <c r="C2500" s="7">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4" t="str">
        <f>VLOOKUP(OrdersTable[[#This Row],[Region]],PeopleTable[#All],2,FALSE)</f>
        <v>Anna Andreadi</v>
      </c>
      <c r="W2500" s="4" t="str">
        <f>IFERROR(VLOOKUP(OrdersTable[[#This Row],[Order ID]],ReturnsTable[#All],2,FALSE),"No")</f>
        <v>No</v>
      </c>
      <c r="X2500" s="4">
        <f>1/COUNTIF(OrdersTable[Order ID],OrdersTable[[#This Row],[Order ID]])</f>
        <v>1</v>
      </c>
      <c r="Y2500" s="4">
        <f>1/COUNTIF(OrdersTable[Customer ID],OrdersTable[[#This Row],[Customer ID]])</f>
        <v>0.1</v>
      </c>
    </row>
    <row r="2501" spans="1:25" x14ac:dyDescent="0.3">
      <c r="A2501" s="1">
        <v>2500</v>
      </c>
      <c r="B2501" t="s">
        <v>7375</v>
      </c>
      <c r="C2501" s="7">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4" t="str">
        <f>VLOOKUP(OrdersTable[[#This Row],[Region]],PeopleTable[#All],2,FALSE)</f>
        <v>Cassandra Brandow</v>
      </c>
      <c r="W2501" s="4" t="str">
        <f>IFERROR(VLOOKUP(OrdersTable[[#This Row],[Order ID]],ReturnsTable[#All],2,FALSE),"No")</f>
        <v>No</v>
      </c>
      <c r="X2501" s="4">
        <f>1/COUNTIF(OrdersTable[Order ID],OrdersTable[[#This Row],[Order ID]])</f>
        <v>1</v>
      </c>
      <c r="Y2501" s="4">
        <f>1/COUNTIF(OrdersTable[Customer ID],OrdersTable[[#This Row],[Customer ID]])</f>
        <v>5.5555555555555552E-2</v>
      </c>
    </row>
    <row r="2502" spans="1:25" x14ac:dyDescent="0.3">
      <c r="A2502" s="1">
        <v>2501</v>
      </c>
      <c r="B2502" t="s">
        <v>6129</v>
      </c>
      <c r="C2502" s="7">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4" t="str">
        <f>VLOOKUP(OrdersTable[[#This Row],[Region]],PeopleTable[#All],2,FALSE)</f>
        <v>Kelly Williams</v>
      </c>
      <c r="W2502" s="4" t="str">
        <f>IFERROR(VLOOKUP(OrdersTable[[#This Row],[Order ID]],ReturnsTable[#All],2,FALSE),"No")</f>
        <v>Yes</v>
      </c>
      <c r="X2502" s="4">
        <f>1/COUNTIF(OrdersTable[Order ID],OrdersTable[[#This Row],[Order ID]])</f>
        <v>0.33333333333333331</v>
      </c>
      <c r="Y2502" s="4">
        <f>1/COUNTIF(OrdersTable[Customer ID],OrdersTable[[#This Row],[Customer ID]])</f>
        <v>7.1428571428571425E-2</v>
      </c>
    </row>
    <row r="2503" spans="1:25" x14ac:dyDescent="0.3">
      <c r="A2503" s="1">
        <v>2502</v>
      </c>
      <c r="B2503" t="s">
        <v>6129</v>
      </c>
      <c r="C2503" s="7">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4" t="str">
        <f>VLOOKUP(OrdersTable[[#This Row],[Region]],PeopleTable[#All],2,FALSE)</f>
        <v>Kelly Williams</v>
      </c>
      <c r="W2503" s="4" t="str">
        <f>IFERROR(VLOOKUP(OrdersTable[[#This Row],[Order ID]],ReturnsTable[#All],2,FALSE),"No")</f>
        <v>Yes</v>
      </c>
      <c r="X2503" s="4">
        <f>1/COUNTIF(OrdersTable[Order ID],OrdersTable[[#This Row],[Order ID]])</f>
        <v>0.33333333333333331</v>
      </c>
      <c r="Y2503" s="4">
        <f>1/COUNTIF(OrdersTable[Customer ID],OrdersTable[[#This Row],[Customer ID]])</f>
        <v>7.1428571428571425E-2</v>
      </c>
    </row>
    <row r="2504" spans="1:25" x14ac:dyDescent="0.3">
      <c r="A2504" s="1">
        <v>2503</v>
      </c>
      <c r="B2504" t="s">
        <v>6129</v>
      </c>
      <c r="C2504" s="7">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4" t="str">
        <f>VLOOKUP(OrdersTable[[#This Row],[Region]],PeopleTable[#All],2,FALSE)</f>
        <v>Kelly Williams</v>
      </c>
      <c r="W2504" s="4" t="str">
        <f>IFERROR(VLOOKUP(OrdersTable[[#This Row],[Order ID]],ReturnsTable[#All],2,FALSE),"No")</f>
        <v>Yes</v>
      </c>
      <c r="X2504" s="4">
        <f>1/COUNTIF(OrdersTable[Order ID],OrdersTable[[#This Row],[Order ID]])</f>
        <v>0.33333333333333331</v>
      </c>
      <c r="Y2504" s="4">
        <f>1/COUNTIF(OrdersTable[Customer ID],OrdersTable[[#This Row],[Customer ID]])</f>
        <v>7.1428571428571425E-2</v>
      </c>
    </row>
    <row r="2505" spans="1:25" x14ac:dyDescent="0.3">
      <c r="A2505" s="1">
        <v>2504</v>
      </c>
      <c r="B2505" t="s">
        <v>7376</v>
      </c>
      <c r="C2505" s="7">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4" t="str">
        <f>VLOOKUP(OrdersTable[[#This Row],[Region]],PeopleTable[#All],2,FALSE)</f>
        <v>Anna Andreadi</v>
      </c>
      <c r="W2505" s="4" t="str">
        <f>IFERROR(VLOOKUP(OrdersTable[[#This Row],[Order ID]],ReturnsTable[#All],2,FALSE),"No")</f>
        <v>No</v>
      </c>
      <c r="X2505" s="4">
        <f>1/COUNTIF(OrdersTable[Order ID],OrdersTable[[#This Row],[Order ID]])</f>
        <v>1</v>
      </c>
      <c r="Y2505" s="4">
        <f>1/COUNTIF(OrdersTable[Customer ID],OrdersTable[[#This Row],[Customer ID]])</f>
        <v>0.25</v>
      </c>
    </row>
    <row r="2506" spans="1:25" x14ac:dyDescent="0.3">
      <c r="A2506" s="1">
        <v>2505</v>
      </c>
      <c r="B2506" t="s">
        <v>7377</v>
      </c>
      <c r="C2506" s="7">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4" t="str">
        <f>VLOOKUP(OrdersTable[[#This Row],[Region]],PeopleTable[#All],2,FALSE)</f>
        <v>Anna Andreadi</v>
      </c>
      <c r="W2506" s="4" t="str">
        <f>IFERROR(VLOOKUP(OrdersTable[[#This Row],[Order ID]],ReturnsTable[#All],2,FALSE),"No")</f>
        <v>No</v>
      </c>
      <c r="X2506" s="4">
        <f>1/COUNTIF(OrdersTable[Order ID],OrdersTable[[#This Row],[Order ID]])</f>
        <v>0.33333333333333331</v>
      </c>
      <c r="Y2506" s="4">
        <f>1/COUNTIF(OrdersTable[Customer ID],OrdersTable[[#This Row],[Customer ID]])</f>
        <v>3.4482758620689655E-2</v>
      </c>
    </row>
    <row r="2507" spans="1:25" x14ac:dyDescent="0.3">
      <c r="A2507" s="1">
        <v>2506</v>
      </c>
      <c r="B2507" t="s">
        <v>7377</v>
      </c>
      <c r="C2507" s="7">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4" t="str">
        <f>VLOOKUP(OrdersTable[[#This Row],[Region]],PeopleTable[#All],2,FALSE)</f>
        <v>Anna Andreadi</v>
      </c>
      <c r="W2507" s="4" t="str">
        <f>IFERROR(VLOOKUP(OrdersTable[[#This Row],[Order ID]],ReturnsTable[#All],2,FALSE),"No")</f>
        <v>No</v>
      </c>
      <c r="X2507" s="4">
        <f>1/COUNTIF(OrdersTable[Order ID],OrdersTable[[#This Row],[Order ID]])</f>
        <v>0.33333333333333331</v>
      </c>
      <c r="Y2507" s="4">
        <f>1/COUNTIF(OrdersTable[Customer ID],OrdersTable[[#This Row],[Customer ID]])</f>
        <v>3.4482758620689655E-2</v>
      </c>
    </row>
    <row r="2508" spans="1:25" x14ac:dyDescent="0.3">
      <c r="A2508" s="1">
        <v>2507</v>
      </c>
      <c r="B2508" t="s">
        <v>7377</v>
      </c>
      <c r="C2508" s="7">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4" t="str">
        <f>VLOOKUP(OrdersTable[[#This Row],[Region]],PeopleTable[#All],2,FALSE)</f>
        <v>Anna Andreadi</v>
      </c>
      <c r="W2508" s="4" t="str">
        <f>IFERROR(VLOOKUP(OrdersTable[[#This Row],[Order ID]],ReturnsTable[#All],2,FALSE),"No")</f>
        <v>No</v>
      </c>
      <c r="X2508" s="4">
        <f>1/COUNTIF(OrdersTable[Order ID],OrdersTable[[#This Row],[Order ID]])</f>
        <v>0.33333333333333331</v>
      </c>
      <c r="Y2508" s="4">
        <f>1/COUNTIF(OrdersTable[Customer ID],OrdersTable[[#This Row],[Customer ID]])</f>
        <v>3.4482758620689655E-2</v>
      </c>
    </row>
    <row r="2509" spans="1:25" x14ac:dyDescent="0.3">
      <c r="A2509" s="1">
        <v>2508</v>
      </c>
      <c r="B2509" t="s">
        <v>7378</v>
      </c>
      <c r="C2509" s="7">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4" t="str">
        <f>VLOOKUP(OrdersTable[[#This Row],[Region]],PeopleTable[#All],2,FALSE)</f>
        <v>Kelly Williams</v>
      </c>
      <c r="W2509" s="4" t="str">
        <f>IFERROR(VLOOKUP(OrdersTable[[#This Row],[Order ID]],ReturnsTable[#All],2,FALSE),"No")</f>
        <v>No</v>
      </c>
      <c r="X2509" s="4">
        <f>1/COUNTIF(OrdersTable[Order ID],OrdersTable[[#This Row],[Order ID]])</f>
        <v>1</v>
      </c>
      <c r="Y2509" s="4">
        <f>1/COUNTIF(OrdersTable[Customer ID],OrdersTable[[#This Row],[Customer ID]])</f>
        <v>6.25E-2</v>
      </c>
    </row>
    <row r="2510" spans="1:25" x14ac:dyDescent="0.3">
      <c r="A2510" s="1">
        <v>2509</v>
      </c>
      <c r="B2510" t="s">
        <v>7379</v>
      </c>
      <c r="C2510" s="7">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4" t="str">
        <f>VLOOKUP(OrdersTable[[#This Row],[Region]],PeopleTable[#All],2,FALSE)</f>
        <v>Anna Andreadi</v>
      </c>
      <c r="W2510" s="4" t="str">
        <f>IFERROR(VLOOKUP(OrdersTable[[#This Row],[Order ID]],ReturnsTable[#All],2,FALSE),"No")</f>
        <v>No</v>
      </c>
      <c r="X2510" s="4">
        <f>1/COUNTIF(OrdersTable[Order ID],OrdersTable[[#This Row],[Order ID]])</f>
        <v>0.5</v>
      </c>
      <c r="Y2510" s="4">
        <f>1/COUNTIF(OrdersTable[Customer ID],OrdersTable[[#This Row],[Customer ID]])</f>
        <v>7.6923076923076927E-2</v>
      </c>
    </row>
    <row r="2511" spans="1:25" x14ac:dyDescent="0.3">
      <c r="A2511" s="1">
        <v>2510</v>
      </c>
      <c r="B2511" t="s">
        <v>7379</v>
      </c>
      <c r="C2511" s="7">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4" t="str">
        <f>VLOOKUP(OrdersTable[[#This Row],[Region]],PeopleTable[#All],2,FALSE)</f>
        <v>Anna Andreadi</v>
      </c>
      <c r="W2511" s="4" t="str">
        <f>IFERROR(VLOOKUP(OrdersTable[[#This Row],[Order ID]],ReturnsTable[#All],2,FALSE),"No")</f>
        <v>No</v>
      </c>
      <c r="X2511" s="4">
        <f>1/COUNTIF(OrdersTable[Order ID],OrdersTable[[#This Row],[Order ID]])</f>
        <v>0.5</v>
      </c>
      <c r="Y2511" s="4">
        <f>1/COUNTIF(OrdersTable[Customer ID],OrdersTable[[#This Row],[Customer ID]])</f>
        <v>7.6923076923076927E-2</v>
      </c>
    </row>
    <row r="2512" spans="1:25" x14ac:dyDescent="0.3">
      <c r="A2512" s="1">
        <v>2511</v>
      </c>
      <c r="B2512" t="s">
        <v>7380</v>
      </c>
      <c r="C2512" s="7">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4" t="str">
        <f>VLOOKUP(OrdersTable[[#This Row],[Region]],PeopleTable[#All],2,FALSE)</f>
        <v>Kelly Williams</v>
      </c>
      <c r="W2512" s="4" t="str">
        <f>IFERROR(VLOOKUP(OrdersTable[[#This Row],[Order ID]],ReturnsTable[#All],2,FALSE),"No")</f>
        <v>No</v>
      </c>
      <c r="X2512" s="4">
        <f>1/COUNTIF(OrdersTable[Order ID],OrdersTable[[#This Row],[Order ID]])</f>
        <v>1</v>
      </c>
      <c r="Y2512" s="4">
        <f>1/COUNTIF(OrdersTable[Customer ID],OrdersTable[[#This Row],[Customer ID]])</f>
        <v>6.25E-2</v>
      </c>
    </row>
    <row r="2513" spans="1:25" x14ac:dyDescent="0.3">
      <c r="A2513" s="1">
        <v>2512</v>
      </c>
      <c r="B2513" t="s">
        <v>7381</v>
      </c>
      <c r="C2513" s="7">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4" t="str">
        <f>VLOOKUP(OrdersTable[[#This Row],[Region]],PeopleTable[#All],2,FALSE)</f>
        <v>Cassandra Brandow</v>
      </c>
      <c r="W2513" s="4" t="str">
        <f>IFERROR(VLOOKUP(OrdersTable[[#This Row],[Order ID]],ReturnsTable[#All],2,FALSE),"No")</f>
        <v>No</v>
      </c>
      <c r="X2513" s="4">
        <f>1/COUNTIF(OrdersTable[Order ID],OrdersTable[[#This Row],[Order ID]])</f>
        <v>1</v>
      </c>
      <c r="Y2513" s="4">
        <f>1/COUNTIF(OrdersTable[Customer ID],OrdersTable[[#This Row],[Customer ID]])</f>
        <v>0.2</v>
      </c>
    </row>
    <row r="2514" spans="1:25" x14ac:dyDescent="0.3">
      <c r="A2514" s="1">
        <v>2513</v>
      </c>
      <c r="B2514" t="s">
        <v>7382</v>
      </c>
      <c r="C2514" s="7">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4" t="str">
        <f>VLOOKUP(OrdersTable[[#This Row],[Region]],PeopleTable[#All],2,FALSE)</f>
        <v>Cassandra Brandow</v>
      </c>
      <c r="W2514" s="4" t="str">
        <f>IFERROR(VLOOKUP(OrdersTable[[#This Row],[Order ID]],ReturnsTable[#All],2,FALSE),"No")</f>
        <v>No</v>
      </c>
      <c r="X2514" s="4">
        <f>1/COUNTIF(OrdersTable[Order ID],OrdersTable[[#This Row],[Order ID]])</f>
        <v>1</v>
      </c>
      <c r="Y2514" s="4">
        <f>1/COUNTIF(OrdersTable[Customer ID],OrdersTable[[#This Row],[Customer ID]])</f>
        <v>8.3333333333333329E-2</v>
      </c>
    </row>
    <row r="2515" spans="1:25" x14ac:dyDescent="0.3">
      <c r="A2515" s="1">
        <v>2514</v>
      </c>
      <c r="B2515" t="s">
        <v>7383</v>
      </c>
      <c r="C2515" s="7">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4" t="str">
        <f>VLOOKUP(OrdersTable[[#This Row],[Region]],PeopleTable[#All],2,FALSE)</f>
        <v>Kelly Williams</v>
      </c>
      <c r="W2515" s="4" t="str">
        <f>IFERROR(VLOOKUP(OrdersTable[[#This Row],[Order ID]],ReturnsTable[#All],2,FALSE),"No")</f>
        <v>No</v>
      </c>
      <c r="X2515" s="4">
        <f>1/COUNTIF(OrdersTable[Order ID],OrdersTable[[#This Row],[Order ID]])</f>
        <v>0.5</v>
      </c>
      <c r="Y2515" s="4">
        <f>1/COUNTIF(OrdersTable[Customer ID],OrdersTable[[#This Row],[Customer ID]])</f>
        <v>0.05</v>
      </c>
    </row>
    <row r="2516" spans="1:25" x14ac:dyDescent="0.3">
      <c r="A2516" s="1">
        <v>2515</v>
      </c>
      <c r="B2516" t="s">
        <v>7383</v>
      </c>
      <c r="C2516" s="7">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4" t="str">
        <f>VLOOKUP(OrdersTable[[#This Row],[Region]],PeopleTable[#All],2,FALSE)</f>
        <v>Kelly Williams</v>
      </c>
      <c r="W2516" s="4" t="str">
        <f>IFERROR(VLOOKUP(OrdersTable[[#This Row],[Order ID]],ReturnsTable[#All],2,FALSE),"No")</f>
        <v>No</v>
      </c>
      <c r="X2516" s="4">
        <f>1/COUNTIF(OrdersTable[Order ID],OrdersTable[[#This Row],[Order ID]])</f>
        <v>0.5</v>
      </c>
      <c r="Y2516" s="4">
        <f>1/COUNTIF(OrdersTable[Customer ID],OrdersTable[[#This Row],[Customer ID]])</f>
        <v>0.05</v>
      </c>
    </row>
    <row r="2517" spans="1:25" x14ac:dyDescent="0.3">
      <c r="A2517" s="1">
        <v>2516</v>
      </c>
      <c r="B2517" t="s">
        <v>7384</v>
      </c>
      <c r="C2517" s="7">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4" t="str">
        <f>VLOOKUP(OrdersTable[[#This Row],[Region]],PeopleTable[#All],2,FALSE)</f>
        <v>Chuck Magee</v>
      </c>
      <c r="W2517" s="4" t="str">
        <f>IFERROR(VLOOKUP(OrdersTable[[#This Row],[Order ID]],ReturnsTable[#All],2,FALSE),"No")</f>
        <v>No</v>
      </c>
      <c r="X2517" s="4">
        <f>1/COUNTIF(OrdersTable[Order ID],OrdersTable[[#This Row],[Order ID]])</f>
        <v>1</v>
      </c>
      <c r="Y2517" s="4">
        <f>1/COUNTIF(OrdersTable[Customer ID],OrdersTable[[#This Row],[Customer ID]])</f>
        <v>7.6923076923076927E-2</v>
      </c>
    </row>
    <row r="2518" spans="1:25" x14ac:dyDescent="0.3">
      <c r="A2518" s="1">
        <v>2517</v>
      </c>
      <c r="B2518" t="s">
        <v>7385</v>
      </c>
      <c r="C2518" s="7">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4" t="str">
        <f>VLOOKUP(OrdersTable[[#This Row],[Region]],PeopleTable[#All],2,FALSE)</f>
        <v>Kelly Williams</v>
      </c>
      <c r="W2518" s="4" t="str">
        <f>IFERROR(VLOOKUP(OrdersTable[[#This Row],[Order ID]],ReturnsTable[#All],2,FALSE),"No")</f>
        <v>No</v>
      </c>
      <c r="X2518" s="4">
        <f>1/COUNTIF(OrdersTable[Order ID],OrdersTable[[#This Row],[Order ID]])</f>
        <v>1</v>
      </c>
      <c r="Y2518" s="4">
        <f>1/COUNTIF(OrdersTable[Customer ID],OrdersTable[[#This Row],[Customer ID]])</f>
        <v>0.2</v>
      </c>
    </row>
    <row r="2519" spans="1:25" x14ac:dyDescent="0.3">
      <c r="A2519" s="1">
        <v>2518</v>
      </c>
      <c r="B2519" t="s">
        <v>7386</v>
      </c>
      <c r="C2519" s="7">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4" t="str">
        <f>VLOOKUP(OrdersTable[[#This Row],[Region]],PeopleTable[#All],2,FALSE)</f>
        <v>Chuck Magee</v>
      </c>
      <c r="W2519" s="4" t="str">
        <f>IFERROR(VLOOKUP(OrdersTable[[#This Row],[Order ID]],ReturnsTable[#All],2,FALSE),"No")</f>
        <v>No</v>
      </c>
      <c r="X2519" s="4">
        <f>1/COUNTIF(OrdersTable[Order ID],OrdersTable[[#This Row],[Order ID]])</f>
        <v>1</v>
      </c>
      <c r="Y2519" s="4">
        <f>1/COUNTIF(OrdersTable[Customer ID],OrdersTable[[#This Row],[Customer ID]])</f>
        <v>0.1</v>
      </c>
    </row>
    <row r="2520" spans="1:25" x14ac:dyDescent="0.3">
      <c r="A2520" s="1">
        <v>2519</v>
      </c>
      <c r="B2520" t="s">
        <v>7387</v>
      </c>
      <c r="C2520" s="7">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4" t="str">
        <f>VLOOKUP(OrdersTable[[#This Row],[Region]],PeopleTable[#All],2,FALSE)</f>
        <v>Kelly Williams</v>
      </c>
      <c r="W2520" s="4" t="str">
        <f>IFERROR(VLOOKUP(OrdersTable[[#This Row],[Order ID]],ReturnsTable[#All],2,FALSE),"No")</f>
        <v>No</v>
      </c>
      <c r="X2520" s="4">
        <f>1/COUNTIF(OrdersTable[Order ID],OrdersTable[[#This Row],[Order ID]])</f>
        <v>0.16666666666666666</v>
      </c>
      <c r="Y2520" s="4">
        <f>1/COUNTIF(OrdersTable[Customer ID],OrdersTable[[#This Row],[Customer ID]])</f>
        <v>6.6666666666666666E-2</v>
      </c>
    </row>
    <row r="2521" spans="1:25" x14ac:dyDescent="0.3">
      <c r="A2521" s="1">
        <v>2520</v>
      </c>
      <c r="B2521" t="s">
        <v>7387</v>
      </c>
      <c r="C2521" s="7">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4" t="str">
        <f>VLOOKUP(OrdersTable[[#This Row],[Region]],PeopleTable[#All],2,FALSE)</f>
        <v>Kelly Williams</v>
      </c>
      <c r="W2521" s="4" t="str">
        <f>IFERROR(VLOOKUP(OrdersTable[[#This Row],[Order ID]],ReturnsTable[#All],2,FALSE),"No")</f>
        <v>No</v>
      </c>
      <c r="X2521" s="4">
        <f>1/COUNTIF(OrdersTable[Order ID],OrdersTable[[#This Row],[Order ID]])</f>
        <v>0.16666666666666666</v>
      </c>
      <c r="Y2521" s="4">
        <f>1/COUNTIF(OrdersTable[Customer ID],OrdersTable[[#This Row],[Customer ID]])</f>
        <v>6.6666666666666666E-2</v>
      </c>
    </row>
    <row r="2522" spans="1:25" x14ac:dyDescent="0.3">
      <c r="A2522" s="1">
        <v>2521</v>
      </c>
      <c r="B2522" t="s">
        <v>7387</v>
      </c>
      <c r="C2522" s="7">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4" t="str">
        <f>VLOOKUP(OrdersTable[[#This Row],[Region]],PeopleTable[#All],2,FALSE)</f>
        <v>Kelly Williams</v>
      </c>
      <c r="W2522" s="4" t="str">
        <f>IFERROR(VLOOKUP(OrdersTable[[#This Row],[Order ID]],ReturnsTable[#All],2,FALSE),"No")</f>
        <v>No</v>
      </c>
      <c r="X2522" s="4">
        <f>1/COUNTIF(OrdersTable[Order ID],OrdersTable[[#This Row],[Order ID]])</f>
        <v>0.16666666666666666</v>
      </c>
      <c r="Y2522" s="4">
        <f>1/COUNTIF(OrdersTable[Customer ID],OrdersTable[[#This Row],[Customer ID]])</f>
        <v>6.6666666666666666E-2</v>
      </c>
    </row>
    <row r="2523" spans="1:25" x14ac:dyDescent="0.3">
      <c r="A2523" s="1">
        <v>2522</v>
      </c>
      <c r="B2523" t="s">
        <v>7387</v>
      </c>
      <c r="C2523" s="7">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4" t="str">
        <f>VLOOKUP(OrdersTable[[#This Row],[Region]],PeopleTable[#All],2,FALSE)</f>
        <v>Kelly Williams</v>
      </c>
      <c r="W2523" s="4" t="str">
        <f>IFERROR(VLOOKUP(OrdersTable[[#This Row],[Order ID]],ReturnsTable[#All],2,FALSE),"No")</f>
        <v>No</v>
      </c>
      <c r="X2523" s="4">
        <f>1/COUNTIF(OrdersTable[Order ID],OrdersTable[[#This Row],[Order ID]])</f>
        <v>0.16666666666666666</v>
      </c>
      <c r="Y2523" s="4">
        <f>1/COUNTIF(OrdersTable[Customer ID],OrdersTable[[#This Row],[Customer ID]])</f>
        <v>6.6666666666666666E-2</v>
      </c>
    </row>
    <row r="2524" spans="1:25" x14ac:dyDescent="0.3">
      <c r="A2524" s="1">
        <v>2523</v>
      </c>
      <c r="B2524" t="s">
        <v>7387</v>
      </c>
      <c r="C2524" s="7">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4" t="str">
        <f>VLOOKUP(OrdersTable[[#This Row],[Region]],PeopleTable[#All],2,FALSE)</f>
        <v>Kelly Williams</v>
      </c>
      <c r="W2524" s="4" t="str">
        <f>IFERROR(VLOOKUP(OrdersTable[[#This Row],[Order ID]],ReturnsTable[#All],2,FALSE),"No")</f>
        <v>No</v>
      </c>
      <c r="X2524" s="4">
        <f>1/COUNTIF(OrdersTable[Order ID],OrdersTable[[#This Row],[Order ID]])</f>
        <v>0.16666666666666666</v>
      </c>
      <c r="Y2524" s="4">
        <f>1/COUNTIF(OrdersTable[Customer ID],OrdersTable[[#This Row],[Customer ID]])</f>
        <v>6.6666666666666666E-2</v>
      </c>
    </row>
    <row r="2525" spans="1:25" x14ac:dyDescent="0.3">
      <c r="A2525" s="1">
        <v>2524</v>
      </c>
      <c r="B2525" t="s">
        <v>7387</v>
      </c>
      <c r="C2525" s="7">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4" t="str">
        <f>VLOOKUP(OrdersTable[[#This Row],[Region]],PeopleTable[#All],2,FALSE)</f>
        <v>Kelly Williams</v>
      </c>
      <c r="W2525" s="4" t="str">
        <f>IFERROR(VLOOKUP(OrdersTable[[#This Row],[Order ID]],ReturnsTable[#All],2,FALSE),"No")</f>
        <v>No</v>
      </c>
      <c r="X2525" s="4">
        <f>1/COUNTIF(OrdersTable[Order ID],OrdersTable[[#This Row],[Order ID]])</f>
        <v>0.16666666666666666</v>
      </c>
      <c r="Y2525" s="4">
        <f>1/COUNTIF(OrdersTable[Customer ID],OrdersTable[[#This Row],[Customer ID]])</f>
        <v>6.6666666666666666E-2</v>
      </c>
    </row>
    <row r="2526" spans="1:25" x14ac:dyDescent="0.3">
      <c r="A2526" s="1">
        <v>2525</v>
      </c>
      <c r="B2526" t="s">
        <v>7388</v>
      </c>
      <c r="C2526" s="7">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4" t="str">
        <f>VLOOKUP(OrdersTable[[#This Row],[Region]],PeopleTable[#All],2,FALSE)</f>
        <v>Kelly Williams</v>
      </c>
      <c r="W2526" s="4" t="str">
        <f>IFERROR(VLOOKUP(OrdersTable[[#This Row],[Order ID]],ReturnsTable[#All],2,FALSE),"No")</f>
        <v>No</v>
      </c>
      <c r="X2526" s="4">
        <f>1/COUNTIF(OrdersTable[Order ID],OrdersTable[[#This Row],[Order ID]])</f>
        <v>0.2</v>
      </c>
      <c r="Y2526" s="4">
        <f>1/COUNTIF(OrdersTable[Customer ID],OrdersTable[[#This Row],[Customer ID]])</f>
        <v>6.6666666666666666E-2</v>
      </c>
    </row>
    <row r="2527" spans="1:25" x14ac:dyDescent="0.3">
      <c r="A2527" s="1">
        <v>2526</v>
      </c>
      <c r="B2527" t="s">
        <v>7388</v>
      </c>
      <c r="C2527" s="7">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4" t="str">
        <f>VLOOKUP(OrdersTable[[#This Row],[Region]],PeopleTable[#All],2,FALSE)</f>
        <v>Kelly Williams</v>
      </c>
      <c r="W2527" s="4" t="str">
        <f>IFERROR(VLOOKUP(OrdersTable[[#This Row],[Order ID]],ReturnsTable[#All],2,FALSE),"No")</f>
        <v>No</v>
      </c>
      <c r="X2527" s="4">
        <f>1/COUNTIF(OrdersTable[Order ID],OrdersTable[[#This Row],[Order ID]])</f>
        <v>0.2</v>
      </c>
      <c r="Y2527" s="4">
        <f>1/COUNTIF(OrdersTable[Customer ID],OrdersTable[[#This Row],[Customer ID]])</f>
        <v>6.6666666666666666E-2</v>
      </c>
    </row>
    <row r="2528" spans="1:25" x14ac:dyDescent="0.3">
      <c r="A2528" s="1">
        <v>2527</v>
      </c>
      <c r="B2528" t="s">
        <v>7388</v>
      </c>
      <c r="C2528" s="7">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4" t="str">
        <f>VLOOKUP(OrdersTable[[#This Row],[Region]],PeopleTable[#All],2,FALSE)</f>
        <v>Kelly Williams</v>
      </c>
      <c r="W2528" s="4" t="str">
        <f>IFERROR(VLOOKUP(OrdersTable[[#This Row],[Order ID]],ReturnsTable[#All],2,FALSE),"No")</f>
        <v>No</v>
      </c>
      <c r="X2528" s="4">
        <f>1/COUNTIF(OrdersTable[Order ID],OrdersTable[[#This Row],[Order ID]])</f>
        <v>0.2</v>
      </c>
      <c r="Y2528" s="4">
        <f>1/COUNTIF(OrdersTable[Customer ID],OrdersTable[[#This Row],[Customer ID]])</f>
        <v>6.6666666666666666E-2</v>
      </c>
    </row>
    <row r="2529" spans="1:25" x14ac:dyDescent="0.3">
      <c r="A2529" s="1">
        <v>2528</v>
      </c>
      <c r="B2529" t="s">
        <v>7388</v>
      </c>
      <c r="C2529" s="7">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4" t="str">
        <f>VLOOKUP(OrdersTable[[#This Row],[Region]],PeopleTable[#All],2,FALSE)</f>
        <v>Kelly Williams</v>
      </c>
      <c r="W2529" s="4" t="str">
        <f>IFERROR(VLOOKUP(OrdersTable[[#This Row],[Order ID]],ReturnsTable[#All],2,FALSE),"No")</f>
        <v>No</v>
      </c>
      <c r="X2529" s="4">
        <f>1/COUNTIF(OrdersTable[Order ID],OrdersTable[[#This Row],[Order ID]])</f>
        <v>0.2</v>
      </c>
      <c r="Y2529" s="4">
        <f>1/COUNTIF(OrdersTable[Customer ID],OrdersTable[[#This Row],[Customer ID]])</f>
        <v>6.6666666666666666E-2</v>
      </c>
    </row>
    <row r="2530" spans="1:25" x14ac:dyDescent="0.3">
      <c r="A2530" s="1">
        <v>2529</v>
      </c>
      <c r="B2530" t="s">
        <v>7388</v>
      </c>
      <c r="C2530" s="7">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4" t="str">
        <f>VLOOKUP(OrdersTable[[#This Row],[Region]],PeopleTable[#All],2,FALSE)</f>
        <v>Kelly Williams</v>
      </c>
      <c r="W2530" s="4" t="str">
        <f>IFERROR(VLOOKUP(OrdersTable[[#This Row],[Order ID]],ReturnsTable[#All],2,FALSE),"No")</f>
        <v>No</v>
      </c>
      <c r="X2530" s="4">
        <f>1/COUNTIF(OrdersTable[Order ID],OrdersTable[[#This Row],[Order ID]])</f>
        <v>0.2</v>
      </c>
      <c r="Y2530" s="4">
        <f>1/COUNTIF(OrdersTable[Customer ID],OrdersTable[[#This Row],[Customer ID]])</f>
        <v>6.6666666666666666E-2</v>
      </c>
    </row>
    <row r="2531" spans="1:25" x14ac:dyDescent="0.3">
      <c r="A2531" s="1">
        <v>2530</v>
      </c>
      <c r="B2531" t="s">
        <v>7389</v>
      </c>
      <c r="C2531" s="7">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4" t="str">
        <f>VLOOKUP(OrdersTable[[#This Row],[Region]],PeopleTable[#All],2,FALSE)</f>
        <v>Cassandra Brandow</v>
      </c>
      <c r="W2531" s="4" t="str">
        <f>IFERROR(VLOOKUP(OrdersTable[[#This Row],[Order ID]],ReturnsTable[#All],2,FALSE),"No")</f>
        <v>No</v>
      </c>
      <c r="X2531" s="4">
        <f>1/COUNTIF(OrdersTable[Order ID],OrdersTable[[#This Row],[Order ID]])</f>
        <v>1</v>
      </c>
      <c r="Y2531" s="4">
        <f>1/COUNTIF(OrdersTable[Customer ID],OrdersTable[[#This Row],[Customer ID]])</f>
        <v>8.3333333333333329E-2</v>
      </c>
    </row>
    <row r="2532" spans="1:25" x14ac:dyDescent="0.3">
      <c r="A2532" s="1">
        <v>2531</v>
      </c>
      <c r="B2532" t="s">
        <v>7390</v>
      </c>
      <c r="C2532" s="7">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4" t="str">
        <f>VLOOKUP(OrdersTable[[#This Row],[Region]],PeopleTable[#All],2,FALSE)</f>
        <v>Cassandra Brandow</v>
      </c>
      <c r="W2532" s="4" t="str">
        <f>IFERROR(VLOOKUP(OrdersTable[[#This Row],[Order ID]],ReturnsTable[#All],2,FALSE),"No")</f>
        <v>No</v>
      </c>
      <c r="X2532" s="4">
        <f>1/COUNTIF(OrdersTable[Order ID],OrdersTable[[#This Row],[Order ID]])</f>
        <v>0.25</v>
      </c>
      <c r="Y2532" s="4">
        <f>1/COUNTIF(OrdersTable[Customer ID],OrdersTable[[#This Row],[Customer ID]])</f>
        <v>7.6923076923076927E-2</v>
      </c>
    </row>
    <row r="2533" spans="1:25" x14ac:dyDescent="0.3">
      <c r="A2533" s="1">
        <v>2532</v>
      </c>
      <c r="B2533" t="s">
        <v>7390</v>
      </c>
      <c r="C2533" s="7">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4" t="str">
        <f>VLOOKUP(OrdersTable[[#This Row],[Region]],PeopleTable[#All],2,FALSE)</f>
        <v>Cassandra Brandow</v>
      </c>
      <c r="W2533" s="4" t="str">
        <f>IFERROR(VLOOKUP(OrdersTable[[#This Row],[Order ID]],ReturnsTable[#All],2,FALSE),"No")</f>
        <v>No</v>
      </c>
      <c r="X2533" s="4">
        <f>1/COUNTIF(OrdersTable[Order ID],OrdersTable[[#This Row],[Order ID]])</f>
        <v>0.25</v>
      </c>
      <c r="Y2533" s="4">
        <f>1/COUNTIF(OrdersTable[Customer ID],OrdersTable[[#This Row],[Customer ID]])</f>
        <v>7.6923076923076927E-2</v>
      </c>
    </row>
    <row r="2534" spans="1:25" x14ac:dyDescent="0.3">
      <c r="A2534" s="1">
        <v>2533</v>
      </c>
      <c r="B2534" t="s">
        <v>7390</v>
      </c>
      <c r="C2534" s="7">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4" t="str">
        <f>VLOOKUP(OrdersTable[[#This Row],[Region]],PeopleTable[#All],2,FALSE)</f>
        <v>Cassandra Brandow</v>
      </c>
      <c r="W2534" s="4" t="str">
        <f>IFERROR(VLOOKUP(OrdersTable[[#This Row],[Order ID]],ReturnsTable[#All],2,FALSE),"No")</f>
        <v>No</v>
      </c>
      <c r="X2534" s="4">
        <f>1/COUNTIF(OrdersTable[Order ID],OrdersTable[[#This Row],[Order ID]])</f>
        <v>0.25</v>
      </c>
      <c r="Y2534" s="4">
        <f>1/COUNTIF(OrdersTable[Customer ID],OrdersTable[[#This Row],[Customer ID]])</f>
        <v>7.6923076923076927E-2</v>
      </c>
    </row>
    <row r="2535" spans="1:25" x14ac:dyDescent="0.3">
      <c r="A2535" s="1">
        <v>2534</v>
      </c>
      <c r="B2535" t="s">
        <v>7390</v>
      </c>
      <c r="C2535" s="7">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4" t="str">
        <f>VLOOKUP(OrdersTable[[#This Row],[Region]],PeopleTable[#All],2,FALSE)</f>
        <v>Cassandra Brandow</v>
      </c>
      <c r="W2535" s="4" t="str">
        <f>IFERROR(VLOOKUP(OrdersTable[[#This Row],[Order ID]],ReturnsTable[#All],2,FALSE),"No")</f>
        <v>No</v>
      </c>
      <c r="X2535" s="4">
        <f>1/COUNTIF(OrdersTable[Order ID],OrdersTable[[#This Row],[Order ID]])</f>
        <v>0.25</v>
      </c>
      <c r="Y2535" s="4">
        <f>1/COUNTIF(OrdersTable[Customer ID],OrdersTable[[#This Row],[Customer ID]])</f>
        <v>7.6923076923076927E-2</v>
      </c>
    </row>
    <row r="2536" spans="1:25" x14ac:dyDescent="0.3">
      <c r="A2536" s="1">
        <v>2535</v>
      </c>
      <c r="B2536" t="s">
        <v>7391</v>
      </c>
      <c r="C2536" s="7">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4" t="str">
        <f>VLOOKUP(OrdersTable[[#This Row],[Region]],PeopleTable[#All],2,FALSE)</f>
        <v>Chuck Magee</v>
      </c>
      <c r="W2536" s="4" t="str">
        <f>IFERROR(VLOOKUP(OrdersTable[[#This Row],[Order ID]],ReturnsTable[#All],2,FALSE),"No")</f>
        <v>No</v>
      </c>
      <c r="X2536" s="4">
        <f>1/COUNTIF(OrdersTable[Order ID],OrdersTable[[#This Row],[Order ID]])</f>
        <v>1</v>
      </c>
      <c r="Y2536" s="4">
        <f>1/COUNTIF(OrdersTable[Customer ID],OrdersTable[[#This Row],[Customer ID]])</f>
        <v>8.3333333333333329E-2</v>
      </c>
    </row>
    <row r="2537" spans="1:25" x14ac:dyDescent="0.3">
      <c r="A2537" s="1">
        <v>2536</v>
      </c>
      <c r="B2537" t="s">
        <v>6007</v>
      </c>
      <c r="C2537" s="7">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4" t="str">
        <f>VLOOKUP(OrdersTable[[#This Row],[Region]],PeopleTable[#All],2,FALSE)</f>
        <v>Anna Andreadi</v>
      </c>
      <c r="W2537" s="4" t="str">
        <f>IFERROR(VLOOKUP(OrdersTable[[#This Row],[Order ID]],ReturnsTable[#All],2,FALSE),"No")</f>
        <v>Yes</v>
      </c>
      <c r="X2537" s="4">
        <f>1/COUNTIF(OrdersTable[Order ID],OrdersTable[[#This Row],[Order ID]])</f>
        <v>1</v>
      </c>
      <c r="Y2537" s="4">
        <f>1/COUNTIF(OrdersTable[Customer ID],OrdersTable[[#This Row],[Customer ID]])</f>
        <v>0.1111111111111111</v>
      </c>
    </row>
    <row r="2538" spans="1:25" x14ac:dyDescent="0.3">
      <c r="A2538" s="1">
        <v>2537</v>
      </c>
      <c r="B2538" t="s">
        <v>7392</v>
      </c>
      <c r="C2538" s="7">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4" t="str">
        <f>VLOOKUP(OrdersTable[[#This Row],[Region]],PeopleTable[#All],2,FALSE)</f>
        <v>Chuck Magee</v>
      </c>
      <c r="W2538" s="4" t="str">
        <f>IFERROR(VLOOKUP(OrdersTable[[#This Row],[Order ID]],ReturnsTable[#All],2,FALSE),"No")</f>
        <v>No</v>
      </c>
      <c r="X2538" s="4">
        <f>1/COUNTIF(OrdersTable[Order ID],OrdersTable[[#This Row],[Order ID]])</f>
        <v>0.33333333333333331</v>
      </c>
      <c r="Y2538" s="4">
        <f>1/COUNTIF(OrdersTable[Customer ID],OrdersTable[[#This Row],[Customer ID]])</f>
        <v>3.125E-2</v>
      </c>
    </row>
    <row r="2539" spans="1:25" x14ac:dyDescent="0.3">
      <c r="A2539" s="1">
        <v>2538</v>
      </c>
      <c r="B2539" t="s">
        <v>7392</v>
      </c>
      <c r="C2539" s="7">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4" t="str">
        <f>VLOOKUP(OrdersTable[[#This Row],[Region]],PeopleTable[#All],2,FALSE)</f>
        <v>Chuck Magee</v>
      </c>
      <c r="W2539" s="4" t="str">
        <f>IFERROR(VLOOKUP(OrdersTable[[#This Row],[Order ID]],ReturnsTable[#All],2,FALSE),"No")</f>
        <v>No</v>
      </c>
      <c r="X2539" s="4">
        <f>1/COUNTIF(OrdersTable[Order ID],OrdersTable[[#This Row],[Order ID]])</f>
        <v>0.33333333333333331</v>
      </c>
      <c r="Y2539" s="4">
        <f>1/COUNTIF(OrdersTable[Customer ID],OrdersTable[[#This Row],[Customer ID]])</f>
        <v>3.125E-2</v>
      </c>
    </row>
    <row r="2540" spans="1:25" x14ac:dyDescent="0.3">
      <c r="A2540" s="1">
        <v>2539</v>
      </c>
      <c r="B2540" t="s">
        <v>7392</v>
      </c>
      <c r="C2540" s="7">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4" t="str">
        <f>VLOOKUP(OrdersTable[[#This Row],[Region]],PeopleTable[#All],2,FALSE)</f>
        <v>Chuck Magee</v>
      </c>
      <c r="W2540" s="4" t="str">
        <f>IFERROR(VLOOKUP(OrdersTable[[#This Row],[Order ID]],ReturnsTable[#All],2,FALSE),"No")</f>
        <v>No</v>
      </c>
      <c r="X2540" s="4">
        <f>1/COUNTIF(OrdersTable[Order ID],OrdersTable[[#This Row],[Order ID]])</f>
        <v>0.33333333333333331</v>
      </c>
      <c r="Y2540" s="4">
        <f>1/COUNTIF(OrdersTable[Customer ID],OrdersTable[[#This Row],[Customer ID]])</f>
        <v>3.125E-2</v>
      </c>
    </row>
    <row r="2541" spans="1:25" x14ac:dyDescent="0.3">
      <c r="A2541" s="1">
        <v>2540</v>
      </c>
      <c r="B2541" t="s">
        <v>7393</v>
      </c>
      <c r="C2541" s="7">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4" t="str">
        <f>VLOOKUP(OrdersTable[[#This Row],[Region]],PeopleTable[#All],2,FALSE)</f>
        <v>Anna Andreadi</v>
      </c>
      <c r="W2541" s="4" t="str">
        <f>IFERROR(VLOOKUP(OrdersTable[[#This Row],[Order ID]],ReturnsTable[#All],2,FALSE),"No")</f>
        <v>No</v>
      </c>
      <c r="X2541" s="4">
        <f>1/COUNTIF(OrdersTable[Order ID],OrdersTable[[#This Row],[Order ID]])</f>
        <v>0.5</v>
      </c>
      <c r="Y2541" s="4">
        <f>1/COUNTIF(OrdersTable[Customer ID],OrdersTable[[#This Row],[Customer ID]])</f>
        <v>0.14285714285714285</v>
      </c>
    </row>
    <row r="2542" spans="1:25" x14ac:dyDescent="0.3">
      <c r="A2542" s="1">
        <v>2541</v>
      </c>
      <c r="B2542" t="s">
        <v>7393</v>
      </c>
      <c r="C2542" s="7">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4" t="str">
        <f>VLOOKUP(OrdersTable[[#This Row],[Region]],PeopleTable[#All],2,FALSE)</f>
        <v>Anna Andreadi</v>
      </c>
      <c r="W2542" s="4" t="str">
        <f>IFERROR(VLOOKUP(OrdersTable[[#This Row],[Order ID]],ReturnsTable[#All],2,FALSE),"No")</f>
        <v>No</v>
      </c>
      <c r="X2542" s="4">
        <f>1/COUNTIF(OrdersTable[Order ID],OrdersTable[[#This Row],[Order ID]])</f>
        <v>0.5</v>
      </c>
      <c r="Y2542" s="4">
        <f>1/COUNTIF(OrdersTable[Customer ID],OrdersTable[[#This Row],[Customer ID]])</f>
        <v>0.14285714285714285</v>
      </c>
    </row>
    <row r="2543" spans="1:25" x14ac:dyDescent="0.3">
      <c r="A2543" s="1">
        <v>2542</v>
      </c>
      <c r="B2543" t="s">
        <v>7394</v>
      </c>
      <c r="C2543" s="7">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4" t="str">
        <f>VLOOKUP(OrdersTable[[#This Row],[Region]],PeopleTable[#All],2,FALSE)</f>
        <v>Anna Andreadi</v>
      </c>
      <c r="W2543" s="4" t="str">
        <f>IFERROR(VLOOKUP(OrdersTable[[#This Row],[Order ID]],ReturnsTable[#All],2,FALSE),"No")</f>
        <v>No</v>
      </c>
      <c r="X2543" s="4">
        <f>1/COUNTIF(OrdersTable[Order ID],OrdersTable[[#This Row],[Order ID]])</f>
        <v>1</v>
      </c>
      <c r="Y2543" s="4">
        <f>1/COUNTIF(OrdersTable[Customer ID],OrdersTable[[#This Row],[Customer ID]])</f>
        <v>7.6923076923076927E-2</v>
      </c>
    </row>
    <row r="2544" spans="1:25" x14ac:dyDescent="0.3">
      <c r="A2544" s="1">
        <v>2543</v>
      </c>
      <c r="B2544" t="s">
        <v>7395</v>
      </c>
      <c r="C2544" s="7">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4" t="str">
        <f>VLOOKUP(OrdersTable[[#This Row],[Region]],PeopleTable[#All],2,FALSE)</f>
        <v>Chuck Magee</v>
      </c>
      <c r="W2544" s="4" t="str">
        <f>IFERROR(VLOOKUP(OrdersTable[[#This Row],[Order ID]],ReturnsTable[#All],2,FALSE),"No")</f>
        <v>No</v>
      </c>
      <c r="X2544" s="4">
        <f>1/COUNTIF(OrdersTable[Order ID],OrdersTable[[#This Row],[Order ID]])</f>
        <v>1</v>
      </c>
      <c r="Y2544" s="4">
        <f>1/COUNTIF(OrdersTable[Customer ID],OrdersTable[[#This Row],[Customer ID]])</f>
        <v>0.5</v>
      </c>
    </row>
    <row r="2545" spans="1:25" x14ac:dyDescent="0.3">
      <c r="A2545" s="1">
        <v>2544</v>
      </c>
      <c r="B2545" t="s">
        <v>7396</v>
      </c>
      <c r="C2545" s="7">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4" t="str">
        <f>VLOOKUP(OrdersTable[[#This Row],[Region]],PeopleTable[#All],2,FALSE)</f>
        <v>Chuck Magee</v>
      </c>
      <c r="W2545" s="4" t="str">
        <f>IFERROR(VLOOKUP(OrdersTable[[#This Row],[Order ID]],ReturnsTable[#All],2,FALSE),"No")</f>
        <v>No</v>
      </c>
      <c r="X2545" s="4">
        <f>1/COUNTIF(OrdersTable[Order ID],OrdersTable[[#This Row],[Order ID]])</f>
        <v>0.5</v>
      </c>
      <c r="Y2545" s="4">
        <f>1/COUNTIF(OrdersTable[Customer ID],OrdersTable[[#This Row],[Customer ID]])</f>
        <v>5.2631578947368418E-2</v>
      </c>
    </row>
    <row r="2546" spans="1:25" x14ac:dyDescent="0.3">
      <c r="A2546" s="1">
        <v>2545</v>
      </c>
      <c r="B2546" t="s">
        <v>7396</v>
      </c>
      <c r="C2546" s="7">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4" t="str">
        <f>VLOOKUP(OrdersTable[[#This Row],[Region]],PeopleTable[#All],2,FALSE)</f>
        <v>Chuck Magee</v>
      </c>
      <c r="W2546" s="4" t="str">
        <f>IFERROR(VLOOKUP(OrdersTable[[#This Row],[Order ID]],ReturnsTable[#All],2,FALSE),"No")</f>
        <v>No</v>
      </c>
      <c r="X2546" s="4">
        <f>1/COUNTIF(OrdersTable[Order ID],OrdersTable[[#This Row],[Order ID]])</f>
        <v>0.5</v>
      </c>
      <c r="Y2546" s="4">
        <f>1/COUNTIF(OrdersTable[Customer ID],OrdersTable[[#This Row],[Customer ID]])</f>
        <v>5.2631578947368418E-2</v>
      </c>
    </row>
    <row r="2547" spans="1:25" x14ac:dyDescent="0.3">
      <c r="A2547" s="1">
        <v>2546</v>
      </c>
      <c r="B2547" t="s">
        <v>7397</v>
      </c>
      <c r="C2547" s="7">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4" t="str">
        <f>VLOOKUP(OrdersTable[[#This Row],[Region]],PeopleTable[#All],2,FALSE)</f>
        <v>Anna Andreadi</v>
      </c>
      <c r="W2547" s="4" t="str">
        <f>IFERROR(VLOOKUP(OrdersTable[[#This Row],[Order ID]],ReturnsTable[#All],2,FALSE),"No")</f>
        <v>No</v>
      </c>
      <c r="X2547" s="4">
        <f>1/COUNTIF(OrdersTable[Order ID],OrdersTable[[#This Row],[Order ID]])</f>
        <v>0.5</v>
      </c>
      <c r="Y2547" s="4">
        <f>1/COUNTIF(OrdersTable[Customer ID],OrdersTable[[#This Row],[Customer ID]])</f>
        <v>4.3478260869565216E-2</v>
      </c>
    </row>
    <row r="2548" spans="1:25" x14ac:dyDescent="0.3">
      <c r="A2548" s="1">
        <v>2547</v>
      </c>
      <c r="B2548" t="s">
        <v>7397</v>
      </c>
      <c r="C2548" s="7">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4" t="str">
        <f>VLOOKUP(OrdersTable[[#This Row],[Region]],PeopleTable[#All],2,FALSE)</f>
        <v>Anna Andreadi</v>
      </c>
      <c r="W2548" s="4" t="str">
        <f>IFERROR(VLOOKUP(OrdersTable[[#This Row],[Order ID]],ReturnsTable[#All],2,FALSE),"No")</f>
        <v>No</v>
      </c>
      <c r="X2548" s="4">
        <f>1/COUNTIF(OrdersTable[Order ID],OrdersTable[[#This Row],[Order ID]])</f>
        <v>0.5</v>
      </c>
      <c r="Y2548" s="4">
        <f>1/COUNTIF(OrdersTable[Customer ID],OrdersTable[[#This Row],[Customer ID]])</f>
        <v>4.3478260869565216E-2</v>
      </c>
    </row>
    <row r="2549" spans="1:25" x14ac:dyDescent="0.3">
      <c r="A2549" s="1">
        <v>2548</v>
      </c>
      <c r="B2549" t="s">
        <v>6195</v>
      </c>
      <c r="C2549" s="7">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4" t="str">
        <f>VLOOKUP(OrdersTable[[#This Row],[Region]],PeopleTable[#All],2,FALSE)</f>
        <v>Anna Andreadi</v>
      </c>
      <c r="W2549" s="4" t="str">
        <f>IFERROR(VLOOKUP(OrdersTable[[#This Row],[Order ID]],ReturnsTable[#All],2,FALSE),"No")</f>
        <v>Yes</v>
      </c>
      <c r="X2549" s="4">
        <f>1/COUNTIF(OrdersTable[Order ID],OrdersTable[[#This Row],[Order ID]])</f>
        <v>0.25</v>
      </c>
      <c r="Y2549" s="4">
        <f>1/COUNTIF(OrdersTable[Customer ID],OrdersTable[[#This Row],[Customer ID]])</f>
        <v>7.6923076923076927E-2</v>
      </c>
    </row>
    <row r="2550" spans="1:25" x14ac:dyDescent="0.3">
      <c r="A2550" s="1">
        <v>2549</v>
      </c>
      <c r="B2550" t="s">
        <v>6195</v>
      </c>
      <c r="C2550" s="7">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4" t="str">
        <f>VLOOKUP(OrdersTable[[#This Row],[Region]],PeopleTable[#All],2,FALSE)</f>
        <v>Anna Andreadi</v>
      </c>
      <c r="W2550" s="4" t="str">
        <f>IFERROR(VLOOKUP(OrdersTable[[#This Row],[Order ID]],ReturnsTable[#All],2,FALSE),"No")</f>
        <v>Yes</v>
      </c>
      <c r="X2550" s="4">
        <f>1/COUNTIF(OrdersTable[Order ID],OrdersTable[[#This Row],[Order ID]])</f>
        <v>0.25</v>
      </c>
      <c r="Y2550" s="4">
        <f>1/COUNTIF(OrdersTable[Customer ID],OrdersTable[[#This Row],[Customer ID]])</f>
        <v>7.6923076923076927E-2</v>
      </c>
    </row>
    <row r="2551" spans="1:25" x14ac:dyDescent="0.3">
      <c r="A2551" s="1">
        <v>2550</v>
      </c>
      <c r="B2551" t="s">
        <v>6195</v>
      </c>
      <c r="C2551" s="7">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4" t="str">
        <f>VLOOKUP(OrdersTable[[#This Row],[Region]],PeopleTable[#All],2,FALSE)</f>
        <v>Anna Andreadi</v>
      </c>
      <c r="W2551" s="4" t="str">
        <f>IFERROR(VLOOKUP(OrdersTable[[#This Row],[Order ID]],ReturnsTable[#All],2,FALSE),"No")</f>
        <v>Yes</v>
      </c>
      <c r="X2551" s="4">
        <f>1/COUNTIF(OrdersTable[Order ID],OrdersTable[[#This Row],[Order ID]])</f>
        <v>0.25</v>
      </c>
      <c r="Y2551" s="4">
        <f>1/COUNTIF(OrdersTable[Customer ID],OrdersTable[[#This Row],[Customer ID]])</f>
        <v>7.6923076923076927E-2</v>
      </c>
    </row>
    <row r="2552" spans="1:25" x14ac:dyDescent="0.3">
      <c r="A2552" s="1">
        <v>2551</v>
      </c>
      <c r="B2552" t="s">
        <v>6195</v>
      </c>
      <c r="C2552" s="7">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4" t="str">
        <f>VLOOKUP(OrdersTable[[#This Row],[Region]],PeopleTable[#All],2,FALSE)</f>
        <v>Anna Andreadi</v>
      </c>
      <c r="W2552" s="4" t="str">
        <f>IFERROR(VLOOKUP(OrdersTable[[#This Row],[Order ID]],ReturnsTable[#All],2,FALSE),"No")</f>
        <v>Yes</v>
      </c>
      <c r="X2552" s="4">
        <f>1/COUNTIF(OrdersTable[Order ID],OrdersTable[[#This Row],[Order ID]])</f>
        <v>0.25</v>
      </c>
      <c r="Y2552" s="4">
        <f>1/COUNTIF(OrdersTable[Customer ID],OrdersTable[[#This Row],[Customer ID]])</f>
        <v>7.6923076923076927E-2</v>
      </c>
    </row>
    <row r="2553" spans="1:25" x14ac:dyDescent="0.3">
      <c r="A2553" s="1">
        <v>2552</v>
      </c>
      <c r="B2553" t="s">
        <v>7398</v>
      </c>
      <c r="C2553" s="7">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4" t="str">
        <f>VLOOKUP(OrdersTable[[#This Row],[Region]],PeopleTable[#All],2,FALSE)</f>
        <v>Cassandra Brandow</v>
      </c>
      <c r="W2553" s="4" t="str">
        <f>IFERROR(VLOOKUP(OrdersTable[[#This Row],[Order ID]],ReturnsTable[#All],2,FALSE),"No")</f>
        <v>No</v>
      </c>
      <c r="X2553" s="4">
        <f>1/COUNTIF(OrdersTable[Order ID],OrdersTable[[#This Row],[Order ID]])</f>
        <v>0.5</v>
      </c>
      <c r="Y2553" s="4">
        <f>1/COUNTIF(OrdersTable[Customer ID],OrdersTable[[#This Row],[Customer ID]])</f>
        <v>0.05</v>
      </c>
    </row>
    <row r="2554" spans="1:25" x14ac:dyDescent="0.3">
      <c r="A2554" s="1">
        <v>2553</v>
      </c>
      <c r="B2554" t="s">
        <v>7398</v>
      </c>
      <c r="C2554" s="7">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4" t="str">
        <f>VLOOKUP(OrdersTable[[#This Row],[Region]],PeopleTable[#All],2,FALSE)</f>
        <v>Cassandra Brandow</v>
      </c>
      <c r="W2554" s="4" t="str">
        <f>IFERROR(VLOOKUP(OrdersTable[[#This Row],[Order ID]],ReturnsTable[#All],2,FALSE),"No")</f>
        <v>No</v>
      </c>
      <c r="X2554" s="4">
        <f>1/COUNTIF(OrdersTable[Order ID],OrdersTable[[#This Row],[Order ID]])</f>
        <v>0.5</v>
      </c>
      <c r="Y2554" s="4">
        <f>1/COUNTIF(OrdersTable[Customer ID],OrdersTable[[#This Row],[Customer ID]])</f>
        <v>0.05</v>
      </c>
    </row>
    <row r="2555" spans="1:25" x14ac:dyDescent="0.3">
      <c r="A2555" s="1">
        <v>2554</v>
      </c>
      <c r="B2555" t="s">
        <v>7399</v>
      </c>
      <c r="C2555" s="7">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4" t="str">
        <f>VLOOKUP(OrdersTable[[#This Row],[Region]],PeopleTable[#All],2,FALSE)</f>
        <v>Cassandra Brandow</v>
      </c>
      <c r="W2555" s="4" t="str">
        <f>IFERROR(VLOOKUP(OrdersTable[[#This Row],[Order ID]],ReturnsTable[#All],2,FALSE),"No")</f>
        <v>No</v>
      </c>
      <c r="X2555" s="4">
        <f>1/COUNTIF(OrdersTable[Order ID],OrdersTable[[#This Row],[Order ID]])</f>
        <v>1</v>
      </c>
      <c r="Y2555" s="4">
        <f>1/COUNTIF(OrdersTable[Customer ID],OrdersTable[[#This Row],[Customer ID]])</f>
        <v>7.6923076923076927E-2</v>
      </c>
    </row>
    <row r="2556" spans="1:25" x14ac:dyDescent="0.3">
      <c r="A2556" s="1">
        <v>2555</v>
      </c>
      <c r="B2556" t="s">
        <v>7400</v>
      </c>
      <c r="C2556" s="7">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4" t="str">
        <f>VLOOKUP(OrdersTable[[#This Row],[Region]],PeopleTable[#All],2,FALSE)</f>
        <v>Cassandra Brandow</v>
      </c>
      <c r="W2556" s="4" t="str">
        <f>IFERROR(VLOOKUP(OrdersTable[[#This Row],[Order ID]],ReturnsTable[#All],2,FALSE),"No")</f>
        <v>No</v>
      </c>
      <c r="X2556" s="4">
        <f>1/COUNTIF(OrdersTable[Order ID],OrdersTable[[#This Row],[Order ID]])</f>
        <v>1</v>
      </c>
      <c r="Y2556" s="4">
        <f>1/COUNTIF(OrdersTable[Customer ID],OrdersTable[[#This Row],[Customer ID]])</f>
        <v>6.25E-2</v>
      </c>
    </row>
    <row r="2557" spans="1:25" x14ac:dyDescent="0.3">
      <c r="A2557" s="1">
        <v>2556</v>
      </c>
      <c r="B2557" t="s">
        <v>7401</v>
      </c>
      <c r="C2557" s="7">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4" t="str">
        <f>VLOOKUP(OrdersTable[[#This Row],[Region]],PeopleTable[#All],2,FALSE)</f>
        <v>Chuck Magee</v>
      </c>
      <c r="W2557" s="4" t="str">
        <f>IFERROR(VLOOKUP(OrdersTable[[#This Row],[Order ID]],ReturnsTable[#All],2,FALSE),"No")</f>
        <v>No</v>
      </c>
      <c r="X2557" s="4">
        <f>1/COUNTIF(OrdersTable[Order ID],OrdersTable[[#This Row],[Order ID]])</f>
        <v>1</v>
      </c>
      <c r="Y2557" s="4">
        <f>1/COUNTIF(OrdersTable[Customer ID],OrdersTable[[#This Row],[Customer ID]])</f>
        <v>0.1</v>
      </c>
    </row>
    <row r="2558" spans="1:25" x14ac:dyDescent="0.3">
      <c r="A2558" s="1">
        <v>2557</v>
      </c>
      <c r="B2558" t="s">
        <v>7402</v>
      </c>
      <c r="C2558" s="7">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4" t="str">
        <f>VLOOKUP(OrdersTable[[#This Row],[Region]],PeopleTable[#All],2,FALSE)</f>
        <v>Kelly Williams</v>
      </c>
      <c r="W2558" s="4" t="str">
        <f>IFERROR(VLOOKUP(OrdersTable[[#This Row],[Order ID]],ReturnsTable[#All],2,FALSE),"No")</f>
        <v>No</v>
      </c>
      <c r="X2558" s="4">
        <f>1/COUNTIF(OrdersTable[Order ID],OrdersTable[[#This Row],[Order ID]])</f>
        <v>1</v>
      </c>
      <c r="Y2558" s="4">
        <f>1/COUNTIF(OrdersTable[Customer ID],OrdersTable[[#This Row],[Customer ID]])</f>
        <v>5.8823529411764705E-2</v>
      </c>
    </row>
    <row r="2559" spans="1:25" x14ac:dyDescent="0.3">
      <c r="A2559" s="1">
        <v>2558</v>
      </c>
      <c r="B2559" t="s">
        <v>7403</v>
      </c>
      <c r="C2559" s="7">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4" t="str">
        <f>VLOOKUP(OrdersTable[[#This Row],[Region]],PeopleTable[#All],2,FALSE)</f>
        <v>Cassandra Brandow</v>
      </c>
      <c r="W2559" s="4" t="str">
        <f>IFERROR(VLOOKUP(OrdersTable[[#This Row],[Order ID]],ReturnsTable[#All],2,FALSE),"No")</f>
        <v>No</v>
      </c>
      <c r="X2559" s="4">
        <f>1/COUNTIF(OrdersTable[Order ID],OrdersTable[[#This Row],[Order ID]])</f>
        <v>1</v>
      </c>
      <c r="Y2559" s="4">
        <f>1/COUNTIF(OrdersTable[Customer ID],OrdersTable[[#This Row],[Customer ID]])</f>
        <v>5.5555555555555552E-2</v>
      </c>
    </row>
    <row r="2560" spans="1:25" x14ac:dyDescent="0.3">
      <c r="A2560" s="1">
        <v>2559</v>
      </c>
      <c r="B2560" t="s">
        <v>7404</v>
      </c>
      <c r="C2560" s="7">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4" t="str">
        <f>VLOOKUP(OrdersTable[[#This Row],[Region]],PeopleTable[#All],2,FALSE)</f>
        <v>Anna Andreadi</v>
      </c>
      <c r="W2560" s="4" t="str">
        <f>IFERROR(VLOOKUP(OrdersTable[[#This Row],[Order ID]],ReturnsTable[#All],2,FALSE),"No")</f>
        <v>No</v>
      </c>
      <c r="X2560" s="4">
        <f>1/COUNTIF(OrdersTable[Order ID],OrdersTable[[#This Row],[Order ID]])</f>
        <v>0.33333333333333331</v>
      </c>
      <c r="Y2560" s="4">
        <f>1/COUNTIF(OrdersTable[Customer ID],OrdersTable[[#This Row],[Customer ID]])</f>
        <v>5.2631578947368418E-2</v>
      </c>
    </row>
    <row r="2561" spans="1:25" x14ac:dyDescent="0.3">
      <c r="A2561" s="1">
        <v>2560</v>
      </c>
      <c r="B2561" t="s">
        <v>7404</v>
      </c>
      <c r="C2561" s="7">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4" t="str">
        <f>VLOOKUP(OrdersTable[[#This Row],[Region]],PeopleTable[#All],2,FALSE)</f>
        <v>Anna Andreadi</v>
      </c>
      <c r="W2561" s="4" t="str">
        <f>IFERROR(VLOOKUP(OrdersTable[[#This Row],[Order ID]],ReturnsTable[#All],2,FALSE),"No")</f>
        <v>No</v>
      </c>
      <c r="X2561" s="4">
        <f>1/COUNTIF(OrdersTable[Order ID],OrdersTable[[#This Row],[Order ID]])</f>
        <v>0.33333333333333331</v>
      </c>
      <c r="Y2561" s="4">
        <f>1/COUNTIF(OrdersTable[Customer ID],OrdersTable[[#This Row],[Customer ID]])</f>
        <v>5.2631578947368418E-2</v>
      </c>
    </row>
    <row r="2562" spans="1:25" x14ac:dyDescent="0.3">
      <c r="A2562" s="1">
        <v>2561</v>
      </c>
      <c r="B2562" t="s">
        <v>7404</v>
      </c>
      <c r="C2562" s="7">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4" t="str">
        <f>VLOOKUP(OrdersTable[[#This Row],[Region]],PeopleTable[#All],2,FALSE)</f>
        <v>Anna Andreadi</v>
      </c>
      <c r="W2562" s="4" t="str">
        <f>IFERROR(VLOOKUP(OrdersTable[[#This Row],[Order ID]],ReturnsTable[#All],2,FALSE),"No")</f>
        <v>No</v>
      </c>
      <c r="X2562" s="4">
        <f>1/COUNTIF(OrdersTable[Order ID],OrdersTable[[#This Row],[Order ID]])</f>
        <v>0.33333333333333331</v>
      </c>
      <c r="Y2562" s="4">
        <f>1/COUNTIF(OrdersTable[Customer ID],OrdersTable[[#This Row],[Customer ID]])</f>
        <v>5.2631578947368418E-2</v>
      </c>
    </row>
    <row r="2563" spans="1:25" x14ac:dyDescent="0.3">
      <c r="A2563" s="1">
        <v>2562</v>
      </c>
      <c r="B2563" t="s">
        <v>7405</v>
      </c>
      <c r="C2563" s="7">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4" t="str">
        <f>VLOOKUP(OrdersTable[[#This Row],[Region]],PeopleTable[#All],2,FALSE)</f>
        <v>Cassandra Brandow</v>
      </c>
      <c r="W2563" s="4" t="str">
        <f>IFERROR(VLOOKUP(OrdersTable[[#This Row],[Order ID]],ReturnsTable[#All],2,FALSE),"No")</f>
        <v>No</v>
      </c>
      <c r="X2563" s="4">
        <f>1/COUNTIF(OrdersTable[Order ID],OrdersTable[[#This Row],[Order ID]])</f>
        <v>0.5</v>
      </c>
      <c r="Y2563" s="4">
        <f>1/COUNTIF(OrdersTable[Customer ID],OrdersTable[[#This Row],[Customer ID]])</f>
        <v>5.2631578947368418E-2</v>
      </c>
    </row>
    <row r="2564" spans="1:25" x14ac:dyDescent="0.3">
      <c r="A2564" s="1">
        <v>2563</v>
      </c>
      <c r="B2564" t="s">
        <v>7405</v>
      </c>
      <c r="C2564" s="7">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4" t="str">
        <f>VLOOKUP(OrdersTable[[#This Row],[Region]],PeopleTable[#All],2,FALSE)</f>
        <v>Cassandra Brandow</v>
      </c>
      <c r="W2564" s="4" t="str">
        <f>IFERROR(VLOOKUP(OrdersTable[[#This Row],[Order ID]],ReturnsTable[#All],2,FALSE),"No")</f>
        <v>No</v>
      </c>
      <c r="X2564" s="4">
        <f>1/COUNTIF(OrdersTable[Order ID],OrdersTable[[#This Row],[Order ID]])</f>
        <v>0.5</v>
      </c>
      <c r="Y2564" s="4">
        <f>1/COUNTIF(OrdersTable[Customer ID],OrdersTable[[#This Row],[Customer ID]])</f>
        <v>5.2631578947368418E-2</v>
      </c>
    </row>
    <row r="2565" spans="1:25" x14ac:dyDescent="0.3">
      <c r="A2565" s="1">
        <v>2564</v>
      </c>
      <c r="B2565" t="s">
        <v>7406</v>
      </c>
      <c r="C2565" s="7">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4" t="str">
        <f>VLOOKUP(OrdersTable[[#This Row],[Region]],PeopleTable[#All],2,FALSE)</f>
        <v>Chuck Magee</v>
      </c>
      <c r="W2565" s="4" t="str">
        <f>IFERROR(VLOOKUP(OrdersTable[[#This Row],[Order ID]],ReturnsTable[#All],2,FALSE),"No")</f>
        <v>No</v>
      </c>
      <c r="X2565" s="4">
        <f>1/COUNTIF(OrdersTable[Order ID],OrdersTable[[#This Row],[Order ID]])</f>
        <v>0.5</v>
      </c>
      <c r="Y2565" s="4">
        <f>1/COUNTIF(OrdersTable[Customer ID],OrdersTable[[#This Row],[Customer ID]])</f>
        <v>7.1428571428571425E-2</v>
      </c>
    </row>
    <row r="2566" spans="1:25" x14ac:dyDescent="0.3">
      <c r="A2566" s="1">
        <v>2565</v>
      </c>
      <c r="B2566" t="s">
        <v>7406</v>
      </c>
      <c r="C2566" s="7">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4" t="str">
        <f>VLOOKUP(OrdersTable[[#This Row],[Region]],PeopleTable[#All],2,FALSE)</f>
        <v>Chuck Magee</v>
      </c>
      <c r="W2566" s="4" t="str">
        <f>IFERROR(VLOOKUP(OrdersTable[[#This Row],[Order ID]],ReturnsTable[#All],2,FALSE),"No")</f>
        <v>No</v>
      </c>
      <c r="X2566" s="4">
        <f>1/COUNTIF(OrdersTable[Order ID],OrdersTable[[#This Row],[Order ID]])</f>
        <v>0.5</v>
      </c>
      <c r="Y2566" s="4">
        <f>1/COUNTIF(OrdersTable[Customer ID],OrdersTable[[#This Row],[Customer ID]])</f>
        <v>7.1428571428571425E-2</v>
      </c>
    </row>
    <row r="2567" spans="1:25" x14ac:dyDescent="0.3">
      <c r="A2567" s="1">
        <v>2566</v>
      </c>
      <c r="B2567" t="s">
        <v>7407</v>
      </c>
      <c r="C2567" s="7">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4" t="str">
        <f>VLOOKUP(OrdersTable[[#This Row],[Region]],PeopleTable[#All],2,FALSE)</f>
        <v>Cassandra Brandow</v>
      </c>
      <c r="W2567" s="4" t="str">
        <f>IFERROR(VLOOKUP(OrdersTable[[#This Row],[Order ID]],ReturnsTable[#All],2,FALSE),"No")</f>
        <v>No</v>
      </c>
      <c r="X2567" s="4">
        <f>1/COUNTIF(OrdersTable[Order ID],OrdersTable[[#This Row],[Order ID]])</f>
        <v>1</v>
      </c>
      <c r="Y2567" s="4">
        <f>1/COUNTIF(OrdersTable[Customer ID],OrdersTable[[#This Row],[Customer ID]])</f>
        <v>0.2</v>
      </c>
    </row>
    <row r="2568" spans="1:25" x14ac:dyDescent="0.3">
      <c r="A2568" s="1">
        <v>2567</v>
      </c>
      <c r="B2568" t="s">
        <v>7408</v>
      </c>
      <c r="C2568" s="7">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4" t="str">
        <f>VLOOKUP(OrdersTable[[#This Row],[Region]],PeopleTable[#All],2,FALSE)</f>
        <v>Anna Andreadi</v>
      </c>
      <c r="W2568" s="4" t="str">
        <f>IFERROR(VLOOKUP(OrdersTable[[#This Row],[Order ID]],ReturnsTable[#All],2,FALSE),"No")</f>
        <v>No</v>
      </c>
      <c r="X2568" s="4">
        <f>1/COUNTIF(OrdersTable[Order ID],OrdersTable[[#This Row],[Order ID]])</f>
        <v>0.5</v>
      </c>
      <c r="Y2568" s="4">
        <f>1/COUNTIF(OrdersTable[Customer ID],OrdersTable[[#This Row],[Customer ID]])</f>
        <v>6.6666666666666666E-2</v>
      </c>
    </row>
    <row r="2569" spans="1:25" x14ac:dyDescent="0.3">
      <c r="A2569" s="1">
        <v>2568</v>
      </c>
      <c r="B2569" t="s">
        <v>7408</v>
      </c>
      <c r="C2569" s="7">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4" t="str">
        <f>VLOOKUP(OrdersTable[[#This Row],[Region]],PeopleTable[#All],2,FALSE)</f>
        <v>Anna Andreadi</v>
      </c>
      <c r="W2569" s="4" t="str">
        <f>IFERROR(VLOOKUP(OrdersTable[[#This Row],[Order ID]],ReturnsTable[#All],2,FALSE),"No")</f>
        <v>No</v>
      </c>
      <c r="X2569" s="4">
        <f>1/COUNTIF(OrdersTable[Order ID],OrdersTable[[#This Row],[Order ID]])</f>
        <v>0.5</v>
      </c>
      <c r="Y2569" s="4">
        <f>1/COUNTIF(OrdersTable[Customer ID],OrdersTable[[#This Row],[Customer ID]])</f>
        <v>6.6666666666666666E-2</v>
      </c>
    </row>
    <row r="2570" spans="1:25" x14ac:dyDescent="0.3">
      <c r="A2570" s="1">
        <v>2569</v>
      </c>
      <c r="B2570" t="s">
        <v>7409</v>
      </c>
      <c r="C2570" s="7">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4" t="str">
        <f>VLOOKUP(OrdersTable[[#This Row],[Region]],PeopleTable[#All],2,FALSE)</f>
        <v>Chuck Magee</v>
      </c>
      <c r="W2570" s="4" t="str">
        <f>IFERROR(VLOOKUP(OrdersTable[[#This Row],[Order ID]],ReturnsTable[#All],2,FALSE),"No")</f>
        <v>No</v>
      </c>
      <c r="X2570" s="4">
        <f>1/COUNTIF(OrdersTable[Order ID],OrdersTable[[#This Row],[Order ID]])</f>
        <v>1</v>
      </c>
      <c r="Y2570" s="4">
        <f>1/COUNTIF(OrdersTable[Customer ID],OrdersTable[[#This Row],[Customer ID]])</f>
        <v>4.1666666666666664E-2</v>
      </c>
    </row>
    <row r="2571" spans="1:25" x14ac:dyDescent="0.3">
      <c r="A2571" s="1">
        <v>2570</v>
      </c>
      <c r="B2571" t="s">
        <v>7410</v>
      </c>
      <c r="C2571" s="7">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4" t="str">
        <f>VLOOKUP(OrdersTable[[#This Row],[Region]],PeopleTable[#All],2,FALSE)</f>
        <v>Chuck Magee</v>
      </c>
      <c r="W2571" s="4" t="str">
        <f>IFERROR(VLOOKUP(OrdersTable[[#This Row],[Order ID]],ReturnsTable[#All],2,FALSE),"No")</f>
        <v>No</v>
      </c>
      <c r="X2571" s="4">
        <f>1/COUNTIF(OrdersTable[Order ID],OrdersTable[[#This Row],[Order ID]])</f>
        <v>0.5</v>
      </c>
      <c r="Y2571" s="4">
        <f>1/COUNTIF(OrdersTable[Customer ID],OrdersTable[[#This Row],[Customer ID]])</f>
        <v>4.1666666666666664E-2</v>
      </c>
    </row>
    <row r="2572" spans="1:25" x14ac:dyDescent="0.3">
      <c r="A2572" s="1">
        <v>2571</v>
      </c>
      <c r="B2572" t="s">
        <v>7410</v>
      </c>
      <c r="C2572" s="7">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4" t="str">
        <f>VLOOKUP(OrdersTable[[#This Row],[Region]],PeopleTable[#All],2,FALSE)</f>
        <v>Chuck Magee</v>
      </c>
      <c r="W2572" s="4" t="str">
        <f>IFERROR(VLOOKUP(OrdersTable[[#This Row],[Order ID]],ReturnsTable[#All],2,FALSE),"No")</f>
        <v>No</v>
      </c>
      <c r="X2572" s="4">
        <f>1/COUNTIF(OrdersTable[Order ID],OrdersTable[[#This Row],[Order ID]])</f>
        <v>0.5</v>
      </c>
      <c r="Y2572" s="4">
        <f>1/COUNTIF(OrdersTable[Customer ID],OrdersTable[[#This Row],[Customer ID]])</f>
        <v>4.1666666666666664E-2</v>
      </c>
    </row>
    <row r="2573" spans="1:25" x14ac:dyDescent="0.3">
      <c r="A2573" s="1">
        <v>2572</v>
      </c>
      <c r="B2573" t="s">
        <v>7411</v>
      </c>
      <c r="C2573" s="7">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4" t="str">
        <f>VLOOKUP(OrdersTable[[#This Row],[Region]],PeopleTable[#All],2,FALSE)</f>
        <v>Kelly Williams</v>
      </c>
      <c r="W2573" s="4" t="str">
        <f>IFERROR(VLOOKUP(OrdersTable[[#This Row],[Order ID]],ReturnsTable[#All],2,FALSE),"No")</f>
        <v>No</v>
      </c>
      <c r="X2573" s="4">
        <f>1/COUNTIF(OrdersTable[Order ID],OrdersTable[[#This Row],[Order ID]])</f>
        <v>1</v>
      </c>
      <c r="Y2573" s="4">
        <f>1/COUNTIF(OrdersTable[Customer ID],OrdersTable[[#This Row],[Customer ID]])</f>
        <v>8.3333333333333329E-2</v>
      </c>
    </row>
    <row r="2574" spans="1:25" x14ac:dyDescent="0.3">
      <c r="A2574" s="1">
        <v>2573</v>
      </c>
      <c r="B2574" t="s">
        <v>7412</v>
      </c>
      <c r="C2574" s="7">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4" t="str">
        <f>VLOOKUP(OrdersTable[[#This Row],[Region]],PeopleTable[#All],2,FALSE)</f>
        <v>Kelly Williams</v>
      </c>
      <c r="W2574" s="4" t="str">
        <f>IFERROR(VLOOKUP(OrdersTable[[#This Row],[Order ID]],ReturnsTable[#All],2,FALSE),"No")</f>
        <v>No</v>
      </c>
      <c r="X2574" s="4">
        <f>1/COUNTIF(OrdersTable[Order ID],OrdersTable[[#This Row],[Order ID]])</f>
        <v>1</v>
      </c>
      <c r="Y2574" s="4">
        <f>1/COUNTIF(OrdersTable[Customer ID],OrdersTable[[#This Row],[Customer ID]])</f>
        <v>0.125</v>
      </c>
    </row>
    <row r="2575" spans="1:25" x14ac:dyDescent="0.3">
      <c r="A2575" s="1">
        <v>2574</v>
      </c>
      <c r="B2575" t="s">
        <v>6155</v>
      </c>
      <c r="C2575" s="7">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4" t="str">
        <f>VLOOKUP(OrdersTable[[#This Row],[Region]],PeopleTable[#All],2,FALSE)</f>
        <v>Kelly Williams</v>
      </c>
      <c r="W2575" s="4" t="str">
        <f>IFERROR(VLOOKUP(OrdersTable[[#This Row],[Order ID]],ReturnsTable[#All],2,FALSE),"No")</f>
        <v>Yes</v>
      </c>
      <c r="X2575" s="4">
        <f>1/COUNTIF(OrdersTable[Order ID],OrdersTable[[#This Row],[Order ID]])</f>
        <v>1</v>
      </c>
      <c r="Y2575" s="4">
        <f>1/COUNTIF(OrdersTable[Customer ID],OrdersTable[[#This Row],[Customer ID]])</f>
        <v>6.6666666666666666E-2</v>
      </c>
    </row>
    <row r="2576" spans="1:25" x14ac:dyDescent="0.3">
      <c r="A2576" s="1">
        <v>2575</v>
      </c>
      <c r="B2576" t="s">
        <v>7413</v>
      </c>
      <c r="C2576" s="7">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4" t="str">
        <f>VLOOKUP(OrdersTable[[#This Row],[Region]],PeopleTable[#All],2,FALSE)</f>
        <v>Cassandra Brandow</v>
      </c>
      <c r="W2576" s="4" t="str">
        <f>IFERROR(VLOOKUP(OrdersTable[[#This Row],[Order ID]],ReturnsTable[#All],2,FALSE),"No")</f>
        <v>No</v>
      </c>
      <c r="X2576" s="4">
        <f>1/COUNTIF(OrdersTable[Order ID],OrdersTable[[#This Row],[Order ID]])</f>
        <v>0.25</v>
      </c>
      <c r="Y2576" s="4">
        <f>1/COUNTIF(OrdersTable[Customer ID],OrdersTable[[#This Row],[Customer ID]])</f>
        <v>6.6666666666666666E-2</v>
      </c>
    </row>
    <row r="2577" spans="1:25" x14ac:dyDescent="0.3">
      <c r="A2577" s="1">
        <v>2576</v>
      </c>
      <c r="B2577" t="s">
        <v>7413</v>
      </c>
      <c r="C2577" s="7">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4" t="str">
        <f>VLOOKUP(OrdersTable[[#This Row],[Region]],PeopleTable[#All],2,FALSE)</f>
        <v>Cassandra Brandow</v>
      </c>
      <c r="W2577" s="4" t="str">
        <f>IFERROR(VLOOKUP(OrdersTable[[#This Row],[Order ID]],ReturnsTable[#All],2,FALSE),"No")</f>
        <v>No</v>
      </c>
      <c r="X2577" s="4">
        <f>1/COUNTIF(OrdersTable[Order ID],OrdersTable[[#This Row],[Order ID]])</f>
        <v>0.25</v>
      </c>
      <c r="Y2577" s="4">
        <f>1/COUNTIF(OrdersTable[Customer ID],OrdersTable[[#This Row],[Customer ID]])</f>
        <v>6.6666666666666666E-2</v>
      </c>
    </row>
    <row r="2578" spans="1:25" x14ac:dyDescent="0.3">
      <c r="A2578" s="1">
        <v>2577</v>
      </c>
      <c r="B2578" t="s">
        <v>7413</v>
      </c>
      <c r="C2578" s="7">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4" t="str">
        <f>VLOOKUP(OrdersTable[[#This Row],[Region]],PeopleTable[#All],2,FALSE)</f>
        <v>Cassandra Brandow</v>
      </c>
      <c r="W2578" s="4" t="str">
        <f>IFERROR(VLOOKUP(OrdersTable[[#This Row],[Order ID]],ReturnsTable[#All],2,FALSE),"No")</f>
        <v>No</v>
      </c>
      <c r="X2578" s="4">
        <f>1/COUNTIF(OrdersTable[Order ID],OrdersTable[[#This Row],[Order ID]])</f>
        <v>0.25</v>
      </c>
      <c r="Y2578" s="4">
        <f>1/COUNTIF(OrdersTable[Customer ID],OrdersTable[[#This Row],[Customer ID]])</f>
        <v>6.6666666666666666E-2</v>
      </c>
    </row>
    <row r="2579" spans="1:25" x14ac:dyDescent="0.3">
      <c r="A2579" s="1">
        <v>2578</v>
      </c>
      <c r="B2579" t="s">
        <v>7413</v>
      </c>
      <c r="C2579" s="7">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4" t="str">
        <f>VLOOKUP(OrdersTable[[#This Row],[Region]],PeopleTable[#All],2,FALSE)</f>
        <v>Cassandra Brandow</v>
      </c>
      <c r="W2579" s="4" t="str">
        <f>IFERROR(VLOOKUP(OrdersTable[[#This Row],[Order ID]],ReturnsTable[#All],2,FALSE),"No")</f>
        <v>No</v>
      </c>
      <c r="X2579" s="4">
        <f>1/COUNTIF(OrdersTable[Order ID],OrdersTable[[#This Row],[Order ID]])</f>
        <v>0.25</v>
      </c>
      <c r="Y2579" s="4">
        <f>1/COUNTIF(OrdersTable[Customer ID],OrdersTable[[#This Row],[Customer ID]])</f>
        <v>6.6666666666666666E-2</v>
      </c>
    </row>
    <row r="2580" spans="1:25" x14ac:dyDescent="0.3">
      <c r="A2580" s="1">
        <v>2579</v>
      </c>
      <c r="B2580" t="s">
        <v>7414</v>
      </c>
      <c r="C2580" s="7">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4" t="str">
        <f>VLOOKUP(OrdersTable[[#This Row],[Region]],PeopleTable[#All],2,FALSE)</f>
        <v>Cassandra Brandow</v>
      </c>
      <c r="W2580" s="4" t="str">
        <f>IFERROR(VLOOKUP(OrdersTable[[#This Row],[Order ID]],ReturnsTable[#All],2,FALSE),"No")</f>
        <v>No</v>
      </c>
      <c r="X2580" s="4">
        <f>1/COUNTIF(OrdersTable[Order ID],OrdersTable[[#This Row],[Order ID]])</f>
        <v>0.14285714285714285</v>
      </c>
      <c r="Y2580" s="4">
        <f>1/COUNTIF(OrdersTable[Customer ID],OrdersTable[[#This Row],[Customer ID]])</f>
        <v>4.7619047619047616E-2</v>
      </c>
    </row>
    <row r="2581" spans="1:25" x14ac:dyDescent="0.3">
      <c r="A2581" s="1">
        <v>2580</v>
      </c>
      <c r="B2581" t="s">
        <v>7414</v>
      </c>
      <c r="C2581" s="7">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4" t="str">
        <f>VLOOKUP(OrdersTable[[#This Row],[Region]],PeopleTable[#All],2,FALSE)</f>
        <v>Cassandra Brandow</v>
      </c>
      <c r="W2581" s="4" t="str">
        <f>IFERROR(VLOOKUP(OrdersTable[[#This Row],[Order ID]],ReturnsTable[#All],2,FALSE),"No")</f>
        <v>No</v>
      </c>
      <c r="X2581" s="4">
        <f>1/COUNTIF(OrdersTable[Order ID],OrdersTable[[#This Row],[Order ID]])</f>
        <v>0.14285714285714285</v>
      </c>
      <c r="Y2581" s="4">
        <f>1/COUNTIF(OrdersTable[Customer ID],OrdersTable[[#This Row],[Customer ID]])</f>
        <v>4.7619047619047616E-2</v>
      </c>
    </row>
    <row r="2582" spans="1:25" x14ac:dyDescent="0.3">
      <c r="A2582" s="1">
        <v>2581</v>
      </c>
      <c r="B2582" t="s">
        <v>7414</v>
      </c>
      <c r="C2582" s="7">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4" t="str">
        <f>VLOOKUP(OrdersTable[[#This Row],[Region]],PeopleTable[#All],2,FALSE)</f>
        <v>Cassandra Brandow</v>
      </c>
      <c r="W2582" s="4" t="str">
        <f>IFERROR(VLOOKUP(OrdersTable[[#This Row],[Order ID]],ReturnsTable[#All],2,FALSE),"No")</f>
        <v>No</v>
      </c>
      <c r="X2582" s="4">
        <f>1/COUNTIF(OrdersTable[Order ID],OrdersTable[[#This Row],[Order ID]])</f>
        <v>0.14285714285714285</v>
      </c>
      <c r="Y2582" s="4">
        <f>1/COUNTIF(OrdersTable[Customer ID],OrdersTable[[#This Row],[Customer ID]])</f>
        <v>4.7619047619047616E-2</v>
      </c>
    </row>
    <row r="2583" spans="1:25" x14ac:dyDescent="0.3">
      <c r="A2583" s="1">
        <v>2582</v>
      </c>
      <c r="B2583" t="s">
        <v>7414</v>
      </c>
      <c r="C2583" s="7">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4" t="str">
        <f>VLOOKUP(OrdersTable[[#This Row],[Region]],PeopleTable[#All],2,FALSE)</f>
        <v>Cassandra Brandow</v>
      </c>
      <c r="W2583" s="4" t="str">
        <f>IFERROR(VLOOKUP(OrdersTable[[#This Row],[Order ID]],ReturnsTable[#All],2,FALSE),"No")</f>
        <v>No</v>
      </c>
      <c r="X2583" s="4">
        <f>1/COUNTIF(OrdersTable[Order ID],OrdersTable[[#This Row],[Order ID]])</f>
        <v>0.14285714285714285</v>
      </c>
      <c r="Y2583" s="4">
        <f>1/COUNTIF(OrdersTable[Customer ID],OrdersTable[[#This Row],[Customer ID]])</f>
        <v>4.7619047619047616E-2</v>
      </c>
    </row>
    <row r="2584" spans="1:25" x14ac:dyDescent="0.3">
      <c r="A2584" s="1">
        <v>2583</v>
      </c>
      <c r="B2584" t="s">
        <v>7414</v>
      </c>
      <c r="C2584" s="7">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4" t="str">
        <f>VLOOKUP(OrdersTable[[#This Row],[Region]],PeopleTable[#All],2,FALSE)</f>
        <v>Cassandra Brandow</v>
      </c>
      <c r="W2584" s="4" t="str">
        <f>IFERROR(VLOOKUP(OrdersTable[[#This Row],[Order ID]],ReturnsTable[#All],2,FALSE),"No")</f>
        <v>No</v>
      </c>
      <c r="X2584" s="4">
        <f>1/COUNTIF(OrdersTable[Order ID],OrdersTable[[#This Row],[Order ID]])</f>
        <v>0.14285714285714285</v>
      </c>
      <c r="Y2584" s="4">
        <f>1/COUNTIF(OrdersTable[Customer ID],OrdersTable[[#This Row],[Customer ID]])</f>
        <v>4.7619047619047616E-2</v>
      </c>
    </row>
    <row r="2585" spans="1:25" x14ac:dyDescent="0.3">
      <c r="A2585" s="1">
        <v>2584</v>
      </c>
      <c r="B2585" t="s">
        <v>7414</v>
      </c>
      <c r="C2585" s="7">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4" t="str">
        <f>VLOOKUP(OrdersTable[[#This Row],[Region]],PeopleTable[#All],2,FALSE)</f>
        <v>Cassandra Brandow</v>
      </c>
      <c r="W2585" s="4" t="str">
        <f>IFERROR(VLOOKUP(OrdersTable[[#This Row],[Order ID]],ReturnsTable[#All],2,FALSE),"No")</f>
        <v>No</v>
      </c>
      <c r="X2585" s="4">
        <f>1/COUNTIF(OrdersTable[Order ID],OrdersTable[[#This Row],[Order ID]])</f>
        <v>0.14285714285714285</v>
      </c>
      <c r="Y2585" s="4">
        <f>1/COUNTIF(OrdersTable[Customer ID],OrdersTable[[#This Row],[Customer ID]])</f>
        <v>4.7619047619047616E-2</v>
      </c>
    </row>
    <row r="2586" spans="1:25" x14ac:dyDescent="0.3">
      <c r="A2586" s="1">
        <v>2585</v>
      </c>
      <c r="B2586" t="s">
        <v>7414</v>
      </c>
      <c r="C2586" s="7">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4" t="str">
        <f>VLOOKUP(OrdersTable[[#This Row],[Region]],PeopleTable[#All],2,FALSE)</f>
        <v>Cassandra Brandow</v>
      </c>
      <c r="W2586" s="4" t="str">
        <f>IFERROR(VLOOKUP(OrdersTable[[#This Row],[Order ID]],ReturnsTable[#All],2,FALSE),"No")</f>
        <v>No</v>
      </c>
      <c r="X2586" s="4">
        <f>1/COUNTIF(OrdersTable[Order ID],OrdersTable[[#This Row],[Order ID]])</f>
        <v>0.14285714285714285</v>
      </c>
      <c r="Y2586" s="4">
        <f>1/COUNTIF(OrdersTable[Customer ID],OrdersTable[[#This Row],[Customer ID]])</f>
        <v>4.7619047619047616E-2</v>
      </c>
    </row>
    <row r="2587" spans="1:25" x14ac:dyDescent="0.3">
      <c r="A2587" s="1">
        <v>2586</v>
      </c>
      <c r="B2587" t="s">
        <v>7415</v>
      </c>
      <c r="C2587" s="7">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4" t="str">
        <f>VLOOKUP(OrdersTable[[#This Row],[Region]],PeopleTable[#All],2,FALSE)</f>
        <v>Kelly Williams</v>
      </c>
      <c r="W2587" s="4" t="str">
        <f>IFERROR(VLOOKUP(OrdersTable[[#This Row],[Order ID]],ReturnsTable[#All],2,FALSE),"No")</f>
        <v>No</v>
      </c>
      <c r="X2587" s="4">
        <f>1/COUNTIF(OrdersTable[Order ID],OrdersTable[[#This Row],[Order ID]])</f>
        <v>1</v>
      </c>
      <c r="Y2587" s="4">
        <f>1/COUNTIF(OrdersTable[Customer ID],OrdersTable[[#This Row],[Customer ID]])</f>
        <v>3.5714285714285712E-2</v>
      </c>
    </row>
    <row r="2588" spans="1:25" x14ac:dyDescent="0.3">
      <c r="A2588" s="1">
        <v>2587</v>
      </c>
      <c r="B2588" t="s">
        <v>7416</v>
      </c>
      <c r="C2588" s="7">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4" t="str">
        <f>VLOOKUP(OrdersTable[[#This Row],[Region]],PeopleTable[#All],2,FALSE)</f>
        <v>Chuck Magee</v>
      </c>
      <c r="W2588" s="4" t="str">
        <f>IFERROR(VLOOKUP(OrdersTable[[#This Row],[Order ID]],ReturnsTable[#All],2,FALSE),"No")</f>
        <v>No</v>
      </c>
      <c r="X2588" s="4">
        <f>1/COUNTIF(OrdersTable[Order ID],OrdersTable[[#This Row],[Order ID]])</f>
        <v>0.5</v>
      </c>
      <c r="Y2588" s="4">
        <f>1/COUNTIF(OrdersTable[Customer ID],OrdersTable[[#This Row],[Customer ID]])</f>
        <v>5.8823529411764705E-2</v>
      </c>
    </row>
    <row r="2589" spans="1:25" x14ac:dyDescent="0.3">
      <c r="A2589" s="1">
        <v>2588</v>
      </c>
      <c r="B2589" t="s">
        <v>7416</v>
      </c>
      <c r="C2589" s="7">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4" t="str">
        <f>VLOOKUP(OrdersTable[[#This Row],[Region]],PeopleTable[#All],2,FALSE)</f>
        <v>Chuck Magee</v>
      </c>
      <c r="W2589" s="4" t="str">
        <f>IFERROR(VLOOKUP(OrdersTable[[#This Row],[Order ID]],ReturnsTable[#All],2,FALSE),"No")</f>
        <v>No</v>
      </c>
      <c r="X2589" s="4">
        <f>1/COUNTIF(OrdersTable[Order ID],OrdersTable[[#This Row],[Order ID]])</f>
        <v>0.5</v>
      </c>
      <c r="Y2589" s="4">
        <f>1/COUNTIF(OrdersTable[Customer ID],OrdersTable[[#This Row],[Customer ID]])</f>
        <v>5.8823529411764705E-2</v>
      </c>
    </row>
    <row r="2590" spans="1:25" x14ac:dyDescent="0.3">
      <c r="A2590" s="1">
        <v>2589</v>
      </c>
      <c r="B2590" t="s">
        <v>7417</v>
      </c>
      <c r="C2590" s="7">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4" t="str">
        <f>VLOOKUP(OrdersTable[[#This Row],[Region]],PeopleTable[#All],2,FALSE)</f>
        <v>Anna Andreadi</v>
      </c>
      <c r="W2590" s="4" t="str">
        <f>IFERROR(VLOOKUP(OrdersTable[[#This Row],[Order ID]],ReturnsTable[#All],2,FALSE),"No")</f>
        <v>No</v>
      </c>
      <c r="X2590" s="4">
        <f>1/COUNTIF(OrdersTable[Order ID],OrdersTable[[#This Row],[Order ID]])</f>
        <v>0.5</v>
      </c>
      <c r="Y2590" s="4">
        <f>1/COUNTIF(OrdersTable[Customer ID],OrdersTable[[#This Row],[Customer ID]])</f>
        <v>0.1</v>
      </c>
    </row>
    <row r="2591" spans="1:25" x14ac:dyDescent="0.3">
      <c r="A2591" s="1">
        <v>2590</v>
      </c>
      <c r="B2591" t="s">
        <v>7417</v>
      </c>
      <c r="C2591" s="7">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4" t="str">
        <f>VLOOKUP(OrdersTable[[#This Row],[Region]],PeopleTable[#All],2,FALSE)</f>
        <v>Anna Andreadi</v>
      </c>
      <c r="W2591" s="4" t="str">
        <f>IFERROR(VLOOKUP(OrdersTable[[#This Row],[Order ID]],ReturnsTable[#All],2,FALSE),"No")</f>
        <v>No</v>
      </c>
      <c r="X2591" s="4">
        <f>1/COUNTIF(OrdersTable[Order ID],OrdersTable[[#This Row],[Order ID]])</f>
        <v>0.5</v>
      </c>
      <c r="Y2591" s="4">
        <f>1/COUNTIF(OrdersTable[Customer ID],OrdersTable[[#This Row],[Customer ID]])</f>
        <v>0.1</v>
      </c>
    </row>
    <row r="2592" spans="1:25" x14ac:dyDescent="0.3">
      <c r="A2592" s="1">
        <v>2591</v>
      </c>
      <c r="B2592" t="s">
        <v>7418</v>
      </c>
      <c r="C2592" s="7">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4" t="str">
        <f>VLOOKUP(OrdersTable[[#This Row],[Region]],PeopleTable[#All],2,FALSE)</f>
        <v>Kelly Williams</v>
      </c>
      <c r="W2592" s="4" t="str">
        <f>IFERROR(VLOOKUP(OrdersTable[[#This Row],[Order ID]],ReturnsTable[#All],2,FALSE),"No")</f>
        <v>No</v>
      </c>
      <c r="X2592" s="4">
        <f>1/COUNTIF(OrdersTable[Order ID],OrdersTable[[#This Row],[Order ID]])</f>
        <v>0.5</v>
      </c>
      <c r="Y2592" s="4">
        <f>1/COUNTIF(OrdersTable[Customer ID],OrdersTable[[#This Row],[Customer ID]])</f>
        <v>5.2631578947368418E-2</v>
      </c>
    </row>
    <row r="2593" spans="1:25" x14ac:dyDescent="0.3">
      <c r="A2593" s="1">
        <v>2592</v>
      </c>
      <c r="B2593" t="s">
        <v>7418</v>
      </c>
      <c r="C2593" s="7">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4" t="str">
        <f>VLOOKUP(OrdersTable[[#This Row],[Region]],PeopleTable[#All],2,FALSE)</f>
        <v>Kelly Williams</v>
      </c>
      <c r="W2593" s="4" t="str">
        <f>IFERROR(VLOOKUP(OrdersTable[[#This Row],[Order ID]],ReturnsTable[#All],2,FALSE),"No")</f>
        <v>No</v>
      </c>
      <c r="X2593" s="4">
        <f>1/COUNTIF(OrdersTable[Order ID],OrdersTable[[#This Row],[Order ID]])</f>
        <v>0.5</v>
      </c>
      <c r="Y2593" s="4">
        <f>1/COUNTIF(OrdersTable[Customer ID],OrdersTable[[#This Row],[Customer ID]])</f>
        <v>5.2631578947368418E-2</v>
      </c>
    </row>
    <row r="2594" spans="1:25" x14ac:dyDescent="0.3">
      <c r="A2594" s="1">
        <v>2593</v>
      </c>
      <c r="B2594" t="s">
        <v>7419</v>
      </c>
      <c r="C2594" s="7">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4" t="str">
        <f>VLOOKUP(OrdersTable[[#This Row],[Region]],PeopleTable[#All],2,FALSE)</f>
        <v>Cassandra Brandow</v>
      </c>
      <c r="W2594" s="4" t="str">
        <f>IFERROR(VLOOKUP(OrdersTable[[#This Row],[Order ID]],ReturnsTable[#All],2,FALSE),"No")</f>
        <v>No</v>
      </c>
      <c r="X2594" s="4">
        <f>1/COUNTIF(OrdersTable[Order ID],OrdersTable[[#This Row],[Order ID]])</f>
        <v>0.5</v>
      </c>
      <c r="Y2594" s="4">
        <f>1/COUNTIF(OrdersTable[Customer ID],OrdersTable[[#This Row],[Customer ID]])</f>
        <v>7.1428571428571425E-2</v>
      </c>
    </row>
    <row r="2595" spans="1:25" x14ac:dyDescent="0.3">
      <c r="A2595" s="1">
        <v>2594</v>
      </c>
      <c r="B2595" t="s">
        <v>7419</v>
      </c>
      <c r="C2595" s="7">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4" t="str">
        <f>VLOOKUP(OrdersTable[[#This Row],[Region]],PeopleTable[#All],2,FALSE)</f>
        <v>Cassandra Brandow</v>
      </c>
      <c r="W2595" s="4" t="str">
        <f>IFERROR(VLOOKUP(OrdersTable[[#This Row],[Order ID]],ReturnsTable[#All],2,FALSE),"No")</f>
        <v>No</v>
      </c>
      <c r="X2595" s="4">
        <f>1/COUNTIF(OrdersTable[Order ID],OrdersTable[[#This Row],[Order ID]])</f>
        <v>0.5</v>
      </c>
      <c r="Y2595" s="4">
        <f>1/COUNTIF(OrdersTable[Customer ID],OrdersTable[[#This Row],[Customer ID]])</f>
        <v>7.1428571428571425E-2</v>
      </c>
    </row>
    <row r="2596" spans="1:25" x14ac:dyDescent="0.3">
      <c r="A2596" s="1">
        <v>2595</v>
      </c>
      <c r="B2596" t="s">
        <v>7420</v>
      </c>
      <c r="C2596" s="7">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4" t="str">
        <f>VLOOKUP(OrdersTable[[#This Row],[Region]],PeopleTable[#All],2,FALSE)</f>
        <v>Kelly Williams</v>
      </c>
      <c r="W2596" s="4" t="str">
        <f>IFERROR(VLOOKUP(OrdersTable[[#This Row],[Order ID]],ReturnsTable[#All],2,FALSE),"No")</f>
        <v>No</v>
      </c>
      <c r="X2596" s="4">
        <f>1/COUNTIF(OrdersTable[Order ID],OrdersTable[[#This Row],[Order ID]])</f>
        <v>0.2</v>
      </c>
      <c r="Y2596" s="4">
        <f>1/COUNTIF(OrdersTable[Customer ID],OrdersTable[[#This Row],[Customer ID]])</f>
        <v>3.4482758620689655E-2</v>
      </c>
    </row>
    <row r="2597" spans="1:25" x14ac:dyDescent="0.3">
      <c r="A2597" s="1">
        <v>2596</v>
      </c>
      <c r="B2597" t="s">
        <v>7420</v>
      </c>
      <c r="C2597" s="7">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4" t="str">
        <f>VLOOKUP(OrdersTable[[#This Row],[Region]],PeopleTable[#All],2,FALSE)</f>
        <v>Kelly Williams</v>
      </c>
      <c r="W2597" s="4" t="str">
        <f>IFERROR(VLOOKUP(OrdersTable[[#This Row],[Order ID]],ReturnsTable[#All],2,FALSE),"No")</f>
        <v>No</v>
      </c>
      <c r="X2597" s="4">
        <f>1/COUNTIF(OrdersTable[Order ID],OrdersTable[[#This Row],[Order ID]])</f>
        <v>0.2</v>
      </c>
      <c r="Y2597" s="4">
        <f>1/COUNTIF(OrdersTable[Customer ID],OrdersTable[[#This Row],[Customer ID]])</f>
        <v>3.4482758620689655E-2</v>
      </c>
    </row>
    <row r="2598" spans="1:25" x14ac:dyDescent="0.3">
      <c r="A2598" s="1">
        <v>2597</v>
      </c>
      <c r="B2598" t="s">
        <v>7420</v>
      </c>
      <c r="C2598" s="7">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4" t="str">
        <f>VLOOKUP(OrdersTable[[#This Row],[Region]],PeopleTable[#All],2,FALSE)</f>
        <v>Kelly Williams</v>
      </c>
      <c r="W2598" s="4" t="str">
        <f>IFERROR(VLOOKUP(OrdersTable[[#This Row],[Order ID]],ReturnsTable[#All],2,FALSE),"No")</f>
        <v>No</v>
      </c>
      <c r="X2598" s="4">
        <f>1/COUNTIF(OrdersTable[Order ID],OrdersTable[[#This Row],[Order ID]])</f>
        <v>0.2</v>
      </c>
      <c r="Y2598" s="4">
        <f>1/COUNTIF(OrdersTable[Customer ID],OrdersTable[[#This Row],[Customer ID]])</f>
        <v>3.4482758620689655E-2</v>
      </c>
    </row>
    <row r="2599" spans="1:25" x14ac:dyDescent="0.3">
      <c r="A2599" s="1">
        <v>2598</v>
      </c>
      <c r="B2599" t="s">
        <v>7420</v>
      </c>
      <c r="C2599" s="7">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4" t="str">
        <f>VLOOKUP(OrdersTable[[#This Row],[Region]],PeopleTable[#All],2,FALSE)</f>
        <v>Kelly Williams</v>
      </c>
      <c r="W2599" s="4" t="str">
        <f>IFERROR(VLOOKUP(OrdersTable[[#This Row],[Order ID]],ReturnsTable[#All],2,FALSE),"No")</f>
        <v>No</v>
      </c>
      <c r="X2599" s="4">
        <f>1/COUNTIF(OrdersTable[Order ID],OrdersTable[[#This Row],[Order ID]])</f>
        <v>0.2</v>
      </c>
      <c r="Y2599" s="4">
        <f>1/COUNTIF(OrdersTable[Customer ID],OrdersTable[[#This Row],[Customer ID]])</f>
        <v>3.4482758620689655E-2</v>
      </c>
    </row>
    <row r="2600" spans="1:25" x14ac:dyDescent="0.3">
      <c r="A2600" s="1">
        <v>2599</v>
      </c>
      <c r="B2600" t="s">
        <v>7420</v>
      </c>
      <c r="C2600" s="7">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4" t="str">
        <f>VLOOKUP(OrdersTable[[#This Row],[Region]],PeopleTable[#All],2,FALSE)</f>
        <v>Kelly Williams</v>
      </c>
      <c r="W2600" s="4" t="str">
        <f>IFERROR(VLOOKUP(OrdersTable[[#This Row],[Order ID]],ReturnsTable[#All],2,FALSE),"No")</f>
        <v>No</v>
      </c>
      <c r="X2600" s="4">
        <f>1/COUNTIF(OrdersTable[Order ID],OrdersTable[[#This Row],[Order ID]])</f>
        <v>0.2</v>
      </c>
      <c r="Y2600" s="4">
        <f>1/COUNTIF(OrdersTable[Customer ID],OrdersTable[[#This Row],[Customer ID]])</f>
        <v>3.4482758620689655E-2</v>
      </c>
    </row>
    <row r="2601" spans="1:25" x14ac:dyDescent="0.3">
      <c r="A2601" s="1">
        <v>2600</v>
      </c>
      <c r="B2601" t="s">
        <v>7421</v>
      </c>
      <c r="C2601" s="7">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4" t="str">
        <f>VLOOKUP(OrdersTable[[#This Row],[Region]],PeopleTable[#All],2,FALSE)</f>
        <v>Chuck Magee</v>
      </c>
      <c r="W2601" s="4" t="str">
        <f>IFERROR(VLOOKUP(OrdersTable[[#This Row],[Order ID]],ReturnsTable[#All],2,FALSE),"No")</f>
        <v>No</v>
      </c>
      <c r="X2601" s="4">
        <f>1/COUNTIF(OrdersTable[Order ID],OrdersTable[[#This Row],[Order ID]])</f>
        <v>0.5</v>
      </c>
      <c r="Y2601" s="4">
        <f>1/COUNTIF(OrdersTable[Customer ID],OrdersTable[[#This Row],[Customer ID]])</f>
        <v>0.2</v>
      </c>
    </row>
    <row r="2602" spans="1:25" x14ac:dyDescent="0.3">
      <c r="A2602" s="1">
        <v>2601</v>
      </c>
      <c r="B2602" t="s">
        <v>7421</v>
      </c>
      <c r="C2602" s="7">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4" t="str">
        <f>VLOOKUP(OrdersTable[[#This Row],[Region]],PeopleTable[#All],2,FALSE)</f>
        <v>Chuck Magee</v>
      </c>
      <c r="W2602" s="4" t="str">
        <f>IFERROR(VLOOKUP(OrdersTable[[#This Row],[Order ID]],ReturnsTable[#All],2,FALSE),"No")</f>
        <v>No</v>
      </c>
      <c r="X2602" s="4">
        <f>1/COUNTIF(OrdersTable[Order ID],OrdersTable[[#This Row],[Order ID]])</f>
        <v>0.5</v>
      </c>
      <c r="Y2602" s="4">
        <f>1/COUNTIF(OrdersTable[Customer ID],OrdersTable[[#This Row],[Customer ID]])</f>
        <v>0.2</v>
      </c>
    </row>
    <row r="2603" spans="1:25" x14ac:dyDescent="0.3">
      <c r="A2603" s="1">
        <v>2602</v>
      </c>
      <c r="B2603" t="s">
        <v>7422</v>
      </c>
      <c r="C2603" s="7">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4" t="str">
        <f>VLOOKUP(OrdersTable[[#This Row],[Region]],PeopleTable[#All],2,FALSE)</f>
        <v>Chuck Magee</v>
      </c>
      <c r="W2603" s="4" t="str">
        <f>IFERROR(VLOOKUP(OrdersTable[[#This Row],[Order ID]],ReturnsTable[#All],2,FALSE),"No")</f>
        <v>No</v>
      </c>
      <c r="X2603" s="4">
        <f>1/COUNTIF(OrdersTable[Order ID],OrdersTable[[#This Row],[Order ID]])</f>
        <v>0.25</v>
      </c>
      <c r="Y2603" s="4">
        <f>1/COUNTIF(OrdersTable[Customer ID],OrdersTable[[#This Row],[Customer ID]])</f>
        <v>0.1111111111111111</v>
      </c>
    </row>
    <row r="2604" spans="1:25" x14ac:dyDescent="0.3">
      <c r="A2604" s="1">
        <v>2603</v>
      </c>
      <c r="B2604" t="s">
        <v>7422</v>
      </c>
      <c r="C2604" s="7">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4" t="str">
        <f>VLOOKUP(OrdersTable[[#This Row],[Region]],PeopleTable[#All],2,FALSE)</f>
        <v>Chuck Magee</v>
      </c>
      <c r="W2604" s="4" t="str">
        <f>IFERROR(VLOOKUP(OrdersTable[[#This Row],[Order ID]],ReturnsTable[#All],2,FALSE),"No")</f>
        <v>No</v>
      </c>
      <c r="X2604" s="4">
        <f>1/COUNTIF(OrdersTable[Order ID],OrdersTable[[#This Row],[Order ID]])</f>
        <v>0.25</v>
      </c>
      <c r="Y2604" s="4">
        <f>1/COUNTIF(OrdersTable[Customer ID],OrdersTable[[#This Row],[Customer ID]])</f>
        <v>0.1111111111111111</v>
      </c>
    </row>
    <row r="2605" spans="1:25" x14ac:dyDescent="0.3">
      <c r="A2605" s="1">
        <v>2604</v>
      </c>
      <c r="B2605" t="s">
        <v>7422</v>
      </c>
      <c r="C2605" s="7">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4" t="str">
        <f>VLOOKUP(OrdersTable[[#This Row],[Region]],PeopleTable[#All],2,FALSE)</f>
        <v>Chuck Magee</v>
      </c>
      <c r="W2605" s="4" t="str">
        <f>IFERROR(VLOOKUP(OrdersTable[[#This Row],[Order ID]],ReturnsTable[#All],2,FALSE),"No")</f>
        <v>No</v>
      </c>
      <c r="X2605" s="4">
        <f>1/COUNTIF(OrdersTable[Order ID],OrdersTable[[#This Row],[Order ID]])</f>
        <v>0.25</v>
      </c>
      <c r="Y2605" s="4">
        <f>1/COUNTIF(OrdersTable[Customer ID],OrdersTable[[#This Row],[Customer ID]])</f>
        <v>0.1111111111111111</v>
      </c>
    </row>
    <row r="2606" spans="1:25" x14ac:dyDescent="0.3">
      <c r="A2606" s="1">
        <v>2605</v>
      </c>
      <c r="B2606" t="s">
        <v>7422</v>
      </c>
      <c r="C2606" s="7">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4" t="str">
        <f>VLOOKUP(OrdersTable[[#This Row],[Region]],PeopleTable[#All],2,FALSE)</f>
        <v>Chuck Magee</v>
      </c>
      <c r="W2606" s="4" t="str">
        <f>IFERROR(VLOOKUP(OrdersTable[[#This Row],[Order ID]],ReturnsTable[#All],2,FALSE),"No")</f>
        <v>No</v>
      </c>
      <c r="X2606" s="4">
        <f>1/COUNTIF(OrdersTable[Order ID],OrdersTable[[#This Row],[Order ID]])</f>
        <v>0.25</v>
      </c>
      <c r="Y2606" s="4">
        <f>1/COUNTIF(OrdersTable[Customer ID],OrdersTable[[#This Row],[Customer ID]])</f>
        <v>0.1111111111111111</v>
      </c>
    </row>
    <row r="2607" spans="1:25" x14ac:dyDescent="0.3">
      <c r="A2607" s="1">
        <v>2606</v>
      </c>
      <c r="B2607" t="s">
        <v>7423</v>
      </c>
      <c r="C2607" s="7">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4" t="str">
        <f>VLOOKUP(OrdersTable[[#This Row],[Region]],PeopleTable[#All],2,FALSE)</f>
        <v>Cassandra Brandow</v>
      </c>
      <c r="W2607" s="4" t="str">
        <f>IFERROR(VLOOKUP(OrdersTable[[#This Row],[Order ID]],ReturnsTable[#All],2,FALSE),"No")</f>
        <v>No</v>
      </c>
      <c r="X2607" s="4">
        <f>1/COUNTIF(OrdersTable[Order ID],OrdersTable[[#This Row],[Order ID]])</f>
        <v>1</v>
      </c>
      <c r="Y2607" s="4">
        <f>1/COUNTIF(OrdersTable[Customer ID],OrdersTable[[#This Row],[Customer ID]])</f>
        <v>0.125</v>
      </c>
    </row>
    <row r="2608" spans="1:25" x14ac:dyDescent="0.3">
      <c r="A2608" s="1">
        <v>2607</v>
      </c>
      <c r="B2608" t="s">
        <v>7424</v>
      </c>
      <c r="C2608" s="7">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4" t="str">
        <f>VLOOKUP(OrdersTable[[#This Row],[Region]],PeopleTable[#All],2,FALSE)</f>
        <v>Anna Andreadi</v>
      </c>
      <c r="W2608" s="4" t="str">
        <f>IFERROR(VLOOKUP(OrdersTable[[#This Row],[Order ID]],ReturnsTable[#All],2,FALSE),"No")</f>
        <v>No</v>
      </c>
      <c r="X2608" s="4">
        <f>1/COUNTIF(OrdersTable[Order ID],OrdersTable[[#This Row],[Order ID]])</f>
        <v>1</v>
      </c>
      <c r="Y2608" s="4">
        <f>1/COUNTIF(OrdersTable[Customer ID],OrdersTable[[#This Row],[Customer ID]])</f>
        <v>7.6923076923076927E-2</v>
      </c>
    </row>
    <row r="2609" spans="1:25" x14ac:dyDescent="0.3">
      <c r="A2609" s="1">
        <v>2608</v>
      </c>
      <c r="B2609" t="s">
        <v>7425</v>
      </c>
      <c r="C2609" s="7">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4" t="str">
        <f>VLOOKUP(OrdersTable[[#This Row],[Region]],PeopleTable[#All],2,FALSE)</f>
        <v>Kelly Williams</v>
      </c>
      <c r="W2609" s="4" t="str">
        <f>IFERROR(VLOOKUP(OrdersTable[[#This Row],[Order ID]],ReturnsTable[#All],2,FALSE),"No")</f>
        <v>No</v>
      </c>
      <c r="X2609" s="4">
        <f>1/COUNTIF(OrdersTable[Order ID],OrdersTable[[#This Row],[Order ID]])</f>
        <v>0.16666666666666666</v>
      </c>
      <c r="Y2609" s="4">
        <f>1/COUNTIF(OrdersTable[Customer ID],OrdersTable[[#This Row],[Customer ID]])</f>
        <v>5.8823529411764705E-2</v>
      </c>
    </row>
    <row r="2610" spans="1:25" x14ac:dyDescent="0.3">
      <c r="A2610" s="1">
        <v>2609</v>
      </c>
      <c r="B2610" t="s">
        <v>7425</v>
      </c>
      <c r="C2610" s="7">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4" t="str">
        <f>VLOOKUP(OrdersTable[[#This Row],[Region]],PeopleTable[#All],2,FALSE)</f>
        <v>Kelly Williams</v>
      </c>
      <c r="W2610" s="4" t="str">
        <f>IFERROR(VLOOKUP(OrdersTable[[#This Row],[Order ID]],ReturnsTable[#All],2,FALSE),"No")</f>
        <v>No</v>
      </c>
      <c r="X2610" s="4">
        <f>1/COUNTIF(OrdersTable[Order ID],OrdersTable[[#This Row],[Order ID]])</f>
        <v>0.16666666666666666</v>
      </c>
      <c r="Y2610" s="4">
        <f>1/COUNTIF(OrdersTable[Customer ID],OrdersTable[[#This Row],[Customer ID]])</f>
        <v>5.8823529411764705E-2</v>
      </c>
    </row>
    <row r="2611" spans="1:25" x14ac:dyDescent="0.3">
      <c r="A2611" s="1">
        <v>2610</v>
      </c>
      <c r="B2611" t="s">
        <v>7425</v>
      </c>
      <c r="C2611" s="7">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4" t="str">
        <f>VLOOKUP(OrdersTable[[#This Row],[Region]],PeopleTable[#All],2,FALSE)</f>
        <v>Kelly Williams</v>
      </c>
      <c r="W2611" s="4" t="str">
        <f>IFERROR(VLOOKUP(OrdersTable[[#This Row],[Order ID]],ReturnsTable[#All],2,FALSE),"No")</f>
        <v>No</v>
      </c>
      <c r="X2611" s="4">
        <f>1/COUNTIF(OrdersTable[Order ID],OrdersTable[[#This Row],[Order ID]])</f>
        <v>0.16666666666666666</v>
      </c>
      <c r="Y2611" s="4">
        <f>1/COUNTIF(OrdersTable[Customer ID],OrdersTable[[#This Row],[Customer ID]])</f>
        <v>5.8823529411764705E-2</v>
      </c>
    </row>
    <row r="2612" spans="1:25" x14ac:dyDescent="0.3">
      <c r="A2612" s="1">
        <v>2611</v>
      </c>
      <c r="B2612" t="s">
        <v>7425</v>
      </c>
      <c r="C2612" s="7">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4" t="str">
        <f>VLOOKUP(OrdersTable[[#This Row],[Region]],PeopleTable[#All],2,FALSE)</f>
        <v>Kelly Williams</v>
      </c>
      <c r="W2612" s="4" t="str">
        <f>IFERROR(VLOOKUP(OrdersTable[[#This Row],[Order ID]],ReturnsTable[#All],2,FALSE),"No")</f>
        <v>No</v>
      </c>
      <c r="X2612" s="4">
        <f>1/COUNTIF(OrdersTable[Order ID],OrdersTable[[#This Row],[Order ID]])</f>
        <v>0.16666666666666666</v>
      </c>
      <c r="Y2612" s="4">
        <f>1/COUNTIF(OrdersTable[Customer ID],OrdersTable[[#This Row],[Customer ID]])</f>
        <v>5.8823529411764705E-2</v>
      </c>
    </row>
    <row r="2613" spans="1:25" x14ac:dyDescent="0.3">
      <c r="A2613" s="1">
        <v>2612</v>
      </c>
      <c r="B2613" t="s">
        <v>7425</v>
      </c>
      <c r="C2613" s="7">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4" t="str">
        <f>VLOOKUP(OrdersTable[[#This Row],[Region]],PeopleTable[#All],2,FALSE)</f>
        <v>Kelly Williams</v>
      </c>
      <c r="W2613" s="4" t="str">
        <f>IFERROR(VLOOKUP(OrdersTable[[#This Row],[Order ID]],ReturnsTable[#All],2,FALSE),"No")</f>
        <v>No</v>
      </c>
      <c r="X2613" s="4">
        <f>1/COUNTIF(OrdersTable[Order ID],OrdersTable[[#This Row],[Order ID]])</f>
        <v>0.16666666666666666</v>
      </c>
      <c r="Y2613" s="4">
        <f>1/COUNTIF(OrdersTable[Customer ID],OrdersTable[[#This Row],[Customer ID]])</f>
        <v>5.8823529411764705E-2</v>
      </c>
    </row>
    <row r="2614" spans="1:25" x14ac:dyDescent="0.3">
      <c r="A2614" s="1">
        <v>2613</v>
      </c>
      <c r="B2614" t="s">
        <v>7425</v>
      </c>
      <c r="C2614" s="7">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4" t="str">
        <f>VLOOKUP(OrdersTable[[#This Row],[Region]],PeopleTable[#All],2,FALSE)</f>
        <v>Kelly Williams</v>
      </c>
      <c r="W2614" s="4" t="str">
        <f>IFERROR(VLOOKUP(OrdersTable[[#This Row],[Order ID]],ReturnsTable[#All],2,FALSE),"No")</f>
        <v>No</v>
      </c>
      <c r="X2614" s="4">
        <f>1/COUNTIF(OrdersTable[Order ID],OrdersTable[[#This Row],[Order ID]])</f>
        <v>0.16666666666666666</v>
      </c>
      <c r="Y2614" s="4">
        <f>1/COUNTIF(OrdersTable[Customer ID],OrdersTable[[#This Row],[Customer ID]])</f>
        <v>5.8823529411764705E-2</v>
      </c>
    </row>
    <row r="2615" spans="1:25" x14ac:dyDescent="0.3">
      <c r="A2615" s="1">
        <v>2614</v>
      </c>
      <c r="B2615" t="s">
        <v>7426</v>
      </c>
      <c r="C2615" s="7">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4" t="str">
        <f>VLOOKUP(OrdersTable[[#This Row],[Region]],PeopleTable[#All],2,FALSE)</f>
        <v>Anna Andreadi</v>
      </c>
      <c r="W2615" s="4" t="str">
        <f>IFERROR(VLOOKUP(OrdersTable[[#This Row],[Order ID]],ReturnsTable[#All],2,FALSE),"No")</f>
        <v>No</v>
      </c>
      <c r="X2615" s="4">
        <f>1/COUNTIF(OrdersTable[Order ID],OrdersTable[[#This Row],[Order ID]])</f>
        <v>1</v>
      </c>
      <c r="Y2615" s="4">
        <f>1/COUNTIF(OrdersTable[Customer ID],OrdersTable[[#This Row],[Customer ID]])</f>
        <v>8.3333333333333329E-2</v>
      </c>
    </row>
    <row r="2616" spans="1:25" x14ac:dyDescent="0.3">
      <c r="A2616" s="1">
        <v>2615</v>
      </c>
      <c r="B2616" t="s">
        <v>7427</v>
      </c>
      <c r="C2616" s="7">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4" t="str">
        <f>VLOOKUP(OrdersTable[[#This Row],[Region]],PeopleTable[#All],2,FALSE)</f>
        <v>Anna Andreadi</v>
      </c>
      <c r="W2616" s="4" t="str">
        <f>IFERROR(VLOOKUP(OrdersTable[[#This Row],[Order ID]],ReturnsTable[#All],2,FALSE),"No")</f>
        <v>No</v>
      </c>
      <c r="X2616" s="4">
        <f>1/COUNTIF(OrdersTable[Order ID],OrdersTable[[#This Row],[Order ID]])</f>
        <v>0.5</v>
      </c>
      <c r="Y2616" s="4">
        <f>1/COUNTIF(OrdersTable[Customer ID],OrdersTable[[#This Row],[Customer ID]])</f>
        <v>0.2</v>
      </c>
    </row>
    <row r="2617" spans="1:25" x14ac:dyDescent="0.3">
      <c r="A2617" s="1">
        <v>2616</v>
      </c>
      <c r="B2617" t="s">
        <v>7427</v>
      </c>
      <c r="C2617" s="7">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4" t="str">
        <f>VLOOKUP(OrdersTable[[#This Row],[Region]],PeopleTable[#All],2,FALSE)</f>
        <v>Anna Andreadi</v>
      </c>
      <c r="W2617" s="4" t="str">
        <f>IFERROR(VLOOKUP(OrdersTable[[#This Row],[Order ID]],ReturnsTable[#All],2,FALSE),"No")</f>
        <v>No</v>
      </c>
      <c r="X2617" s="4">
        <f>1/COUNTIF(OrdersTable[Order ID],OrdersTable[[#This Row],[Order ID]])</f>
        <v>0.5</v>
      </c>
      <c r="Y2617" s="4">
        <f>1/COUNTIF(OrdersTable[Customer ID],OrdersTable[[#This Row],[Customer ID]])</f>
        <v>0.2</v>
      </c>
    </row>
    <row r="2618" spans="1:25" x14ac:dyDescent="0.3">
      <c r="A2618" s="1">
        <v>2617</v>
      </c>
      <c r="B2618" t="s">
        <v>7428</v>
      </c>
      <c r="C2618" s="7">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4" t="str">
        <f>VLOOKUP(OrdersTable[[#This Row],[Region]],PeopleTable[#All],2,FALSE)</f>
        <v>Anna Andreadi</v>
      </c>
      <c r="W2618" s="4" t="str">
        <f>IFERROR(VLOOKUP(OrdersTable[[#This Row],[Order ID]],ReturnsTable[#All],2,FALSE),"No")</f>
        <v>No</v>
      </c>
      <c r="X2618" s="4">
        <f>1/COUNTIF(OrdersTable[Order ID],OrdersTable[[#This Row],[Order ID]])</f>
        <v>0.5</v>
      </c>
      <c r="Y2618" s="4">
        <f>1/COUNTIF(OrdersTable[Customer ID],OrdersTable[[#This Row],[Customer ID]])</f>
        <v>4.1666666666666664E-2</v>
      </c>
    </row>
    <row r="2619" spans="1:25" x14ac:dyDescent="0.3">
      <c r="A2619" s="1">
        <v>2618</v>
      </c>
      <c r="B2619" t="s">
        <v>7428</v>
      </c>
      <c r="C2619" s="7">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4" t="str">
        <f>VLOOKUP(OrdersTable[[#This Row],[Region]],PeopleTable[#All],2,FALSE)</f>
        <v>Anna Andreadi</v>
      </c>
      <c r="W2619" s="4" t="str">
        <f>IFERROR(VLOOKUP(OrdersTable[[#This Row],[Order ID]],ReturnsTable[#All],2,FALSE),"No")</f>
        <v>No</v>
      </c>
      <c r="X2619" s="4">
        <f>1/COUNTIF(OrdersTable[Order ID],OrdersTable[[#This Row],[Order ID]])</f>
        <v>0.5</v>
      </c>
      <c r="Y2619" s="4">
        <f>1/COUNTIF(OrdersTable[Customer ID],OrdersTable[[#This Row],[Customer ID]])</f>
        <v>4.1666666666666664E-2</v>
      </c>
    </row>
    <row r="2620" spans="1:25" x14ac:dyDescent="0.3">
      <c r="A2620" s="1">
        <v>2619</v>
      </c>
      <c r="B2620" t="s">
        <v>7429</v>
      </c>
      <c r="C2620" s="7">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4" t="str">
        <f>VLOOKUP(OrdersTable[[#This Row],[Region]],PeopleTable[#All],2,FALSE)</f>
        <v>Anna Andreadi</v>
      </c>
      <c r="W2620" s="4" t="str">
        <f>IFERROR(VLOOKUP(OrdersTable[[#This Row],[Order ID]],ReturnsTable[#All],2,FALSE),"No")</f>
        <v>No</v>
      </c>
      <c r="X2620" s="4">
        <f>1/COUNTIF(OrdersTable[Order ID],OrdersTable[[#This Row],[Order ID]])</f>
        <v>0.25</v>
      </c>
      <c r="Y2620" s="4">
        <f>1/COUNTIF(OrdersTable[Customer ID],OrdersTable[[#This Row],[Customer ID]])</f>
        <v>8.3333333333333329E-2</v>
      </c>
    </row>
    <row r="2621" spans="1:25" x14ac:dyDescent="0.3">
      <c r="A2621" s="1">
        <v>2620</v>
      </c>
      <c r="B2621" t="s">
        <v>7429</v>
      </c>
      <c r="C2621" s="7">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4" t="str">
        <f>VLOOKUP(OrdersTable[[#This Row],[Region]],PeopleTable[#All],2,FALSE)</f>
        <v>Anna Andreadi</v>
      </c>
      <c r="W2621" s="4" t="str">
        <f>IFERROR(VLOOKUP(OrdersTable[[#This Row],[Order ID]],ReturnsTable[#All],2,FALSE),"No")</f>
        <v>No</v>
      </c>
      <c r="X2621" s="4">
        <f>1/COUNTIF(OrdersTable[Order ID],OrdersTable[[#This Row],[Order ID]])</f>
        <v>0.25</v>
      </c>
      <c r="Y2621" s="4">
        <f>1/COUNTIF(OrdersTable[Customer ID],OrdersTable[[#This Row],[Customer ID]])</f>
        <v>8.3333333333333329E-2</v>
      </c>
    </row>
    <row r="2622" spans="1:25" x14ac:dyDescent="0.3">
      <c r="A2622" s="1">
        <v>2621</v>
      </c>
      <c r="B2622" t="s">
        <v>7429</v>
      </c>
      <c r="C2622" s="7">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4" t="str">
        <f>VLOOKUP(OrdersTable[[#This Row],[Region]],PeopleTable[#All],2,FALSE)</f>
        <v>Anna Andreadi</v>
      </c>
      <c r="W2622" s="4" t="str">
        <f>IFERROR(VLOOKUP(OrdersTable[[#This Row],[Order ID]],ReturnsTable[#All],2,FALSE),"No")</f>
        <v>No</v>
      </c>
      <c r="X2622" s="4">
        <f>1/COUNTIF(OrdersTable[Order ID],OrdersTable[[#This Row],[Order ID]])</f>
        <v>0.25</v>
      </c>
      <c r="Y2622" s="4">
        <f>1/COUNTIF(OrdersTable[Customer ID],OrdersTable[[#This Row],[Customer ID]])</f>
        <v>8.3333333333333329E-2</v>
      </c>
    </row>
    <row r="2623" spans="1:25" x14ac:dyDescent="0.3">
      <c r="A2623" s="1">
        <v>2622</v>
      </c>
      <c r="B2623" t="s">
        <v>7429</v>
      </c>
      <c r="C2623" s="7">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4" t="str">
        <f>VLOOKUP(OrdersTable[[#This Row],[Region]],PeopleTable[#All],2,FALSE)</f>
        <v>Anna Andreadi</v>
      </c>
      <c r="W2623" s="4" t="str">
        <f>IFERROR(VLOOKUP(OrdersTable[[#This Row],[Order ID]],ReturnsTable[#All],2,FALSE),"No")</f>
        <v>No</v>
      </c>
      <c r="X2623" s="4">
        <f>1/COUNTIF(OrdersTable[Order ID],OrdersTable[[#This Row],[Order ID]])</f>
        <v>0.25</v>
      </c>
      <c r="Y2623" s="4">
        <f>1/COUNTIF(OrdersTable[Customer ID],OrdersTable[[#This Row],[Customer ID]])</f>
        <v>8.3333333333333329E-2</v>
      </c>
    </row>
    <row r="2624" spans="1:25" x14ac:dyDescent="0.3">
      <c r="A2624" s="1">
        <v>2623</v>
      </c>
      <c r="B2624" t="s">
        <v>5976</v>
      </c>
      <c r="C2624" s="7">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4" t="str">
        <f>VLOOKUP(OrdersTable[[#This Row],[Region]],PeopleTable[#All],2,FALSE)</f>
        <v>Kelly Williams</v>
      </c>
      <c r="W2624" s="4" t="str">
        <f>IFERROR(VLOOKUP(OrdersTable[[#This Row],[Order ID]],ReturnsTable[#All],2,FALSE),"No")</f>
        <v>Yes</v>
      </c>
      <c r="X2624" s="4">
        <f>1/COUNTIF(OrdersTable[Order ID],OrdersTable[[#This Row],[Order ID]])</f>
        <v>1</v>
      </c>
      <c r="Y2624" s="4">
        <f>1/COUNTIF(OrdersTable[Customer ID],OrdersTable[[#This Row],[Customer ID]])</f>
        <v>0.125</v>
      </c>
    </row>
    <row r="2625" spans="1:25" x14ac:dyDescent="0.3">
      <c r="A2625" s="1">
        <v>2624</v>
      </c>
      <c r="B2625" t="s">
        <v>7430</v>
      </c>
      <c r="C2625" s="7">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4" t="str">
        <f>VLOOKUP(OrdersTable[[#This Row],[Region]],PeopleTable[#All],2,FALSE)</f>
        <v>Chuck Magee</v>
      </c>
      <c r="W2625" s="4" t="str">
        <f>IFERROR(VLOOKUP(OrdersTable[[#This Row],[Order ID]],ReturnsTable[#All],2,FALSE),"No")</f>
        <v>No</v>
      </c>
      <c r="X2625" s="4">
        <f>1/COUNTIF(OrdersTable[Order ID],OrdersTable[[#This Row],[Order ID]])</f>
        <v>0.25</v>
      </c>
      <c r="Y2625" s="4">
        <f>1/COUNTIF(OrdersTable[Customer ID],OrdersTable[[#This Row],[Customer ID]])</f>
        <v>0.1</v>
      </c>
    </row>
    <row r="2626" spans="1:25" x14ac:dyDescent="0.3">
      <c r="A2626" s="1">
        <v>2625</v>
      </c>
      <c r="B2626" t="s">
        <v>7430</v>
      </c>
      <c r="C2626" s="7">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4" t="str">
        <f>VLOOKUP(OrdersTable[[#This Row],[Region]],PeopleTable[#All],2,FALSE)</f>
        <v>Chuck Magee</v>
      </c>
      <c r="W2626" s="4" t="str">
        <f>IFERROR(VLOOKUP(OrdersTable[[#This Row],[Order ID]],ReturnsTable[#All],2,FALSE),"No")</f>
        <v>No</v>
      </c>
      <c r="X2626" s="4">
        <f>1/COUNTIF(OrdersTable[Order ID],OrdersTable[[#This Row],[Order ID]])</f>
        <v>0.25</v>
      </c>
      <c r="Y2626" s="4">
        <f>1/COUNTIF(OrdersTable[Customer ID],OrdersTable[[#This Row],[Customer ID]])</f>
        <v>0.1</v>
      </c>
    </row>
    <row r="2627" spans="1:25" x14ac:dyDescent="0.3">
      <c r="A2627" s="1">
        <v>2626</v>
      </c>
      <c r="B2627" t="s">
        <v>7430</v>
      </c>
      <c r="C2627" s="7">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4" t="str">
        <f>VLOOKUP(OrdersTable[[#This Row],[Region]],PeopleTable[#All],2,FALSE)</f>
        <v>Chuck Magee</v>
      </c>
      <c r="W2627" s="4" t="str">
        <f>IFERROR(VLOOKUP(OrdersTable[[#This Row],[Order ID]],ReturnsTable[#All],2,FALSE),"No")</f>
        <v>No</v>
      </c>
      <c r="X2627" s="4">
        <f>1/COUNTIF(OrdersTable[Order ID],OrdersTable[[#This Row],[Order ID]])</f>
        <v>0.25</v>
      </c>
      <c r="Y2627" s="4">
        <f>1/COUNTIF(OrdersTable[Customer ID],OrdersTable[[#This Row],[Customer ID]])</f>
        <v>0.1</v>
      </c>
    </row>
    <row r="2628" spans="1:25" x14ac:dyDescent="0.3">
      <c r="A2628" s="1">
        <v>2627</v>
      </c>
      <c r="B2628" t="s">
        <v>7430</v>
      </c>
      <c r="C2628" s="7">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4" t="str">
        <f>VLOOKUP(OrdersTable[[#This Row],[Region]],PeopleTable[#All],2,FALSE)</f>
        <v>Chuck Magee</v>
      </c>
      <c r="W2628" s="4" t="str">
        <f>IFERROR(VLOOKUP(OrdersTable[[#This Row],[Order ID]],ReturnsTable[#All],2,FALSE),"No")</f>
        <v>No</v>
      </c>
      <c r="X2628" s="4">
        <f>1/COUNTIF(OrdersTable[Order ID],OrdersTable[[#This Row],[Order ID]])</f>
        <v>0.25</v>
      </c>
      <c r="Y2628" s="4">
        <f>1/COUNTIF(OrdersTable[Customer ID],OrdersTable[[#This Row],[Customer ID]])</f>
        <v>0.1</v>
      </c>
    </row>
    <row r="2629" spans="1:25" x14ac:dyDescent="0.3">
      <c r="A2629" s="1">
        <v>2628</v>
      </c>
      <c r="B2629" t="s">
        <v>7431</v>
      </c>
      <c r="C2629" s="7">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4" t="str">
        <f>VLOOKUP(OrdersTable[[#This Row],[Region]],PeopleTable[#All],2,FALSE)</f>
        <v>Chuck Magee</v>
      </c>
      <c r="W2629" s="4" t="str">
        <f>IFERROR(VLOOKUP(OrdersTable[[#This Row],[Order ID]],ReturnsTable[#All],2,FALSE),"No")</f>
        <v>No</v>
      </c>
      <c r="X2629" s="4">
        <f>1/COUNTIF(OrdersTable[Order ID],OrdersTable[[#This Row],[Order ID]])</f>
        <v>0.33333333333333331</v>
      </c>
      <c r="Y2629" s="4">
        <f>1/COUNTIF(OrdersTable[Customer ID],OrdersTable[[#This Row],[Customer ID]])</f>
        <v>5.8823529411764705E-2</v>
      </c>
    </row>
    <row r="2630" spans="1:25" x14ac:dyDescent="0.3">
      <c r="A2630" s="1">
        <v>2629</v>
      </c>
      <c r="B2630" t="s">
        <v>7431</v>
      </c>
      <c r="C2630" s="7">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4" t="str">
        <f>VLOOKUP(OrdersTable[[#This Row],[Region]],PeopleTable[#All],2,FALSE)</f>
        <v>Chuck Magee</v>
      </c>
      <c r="W2630" s="4" t="str">
        <f>IFERROR(VLOOKUP(OrdersTable[[#This Row],[Order ID]],ReturnsTable[#All],2,FALSE),"No")</f>
        <v>No</v>
      </c>
      <c r="X2630" s="4">
        <f>1/COUNTIF(OrdersTable[Order ID],OrdersTable[[#This Row],[Order ID]])</f>
        <v>0.33333333333333331</v>
      </c>
      <c r="Y2630" s="4">
        <f>1/COUNTIF(OrdersTable[Customer ID],OrdersTable[[#This Row],[Customer ID]])</f>
        <v>5.8823529411764705E-2</v>
      </c>
    </row>
    <row r="2631" spans="1:25" x14ac:dyDescent="0.3">
      <c r="A2631" s="1">
        <v>2630</v>
      </c>
      <c r="B2631" t="s">
        <v>7431</v>
      </c>
      <c r="C2631" s="7">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4" t="str">
        <f>VLOOKUP(OrdersTable[[#This Row],[Region]],PeopleTable[#All],2,FALSE)</f>
        <v>Chuck Magee</v>
      </c>
      <c r="W2631" s="4" t="str">
        <f>IFERROR(VLOOKUP(OrdersTable[[#This Row],[Order ID]],ReturnsTable[#All],2,FALSE),"No")</f>
        <v>No</v>
      </c>
      <c r="X2631" s="4">
        <f>1/COUNTIF(OrdersTable[Order ID],OrdersTable[[#This Row],[Order ID]])</f>
        <v>0.33333333333333331</v>
      </c>
      <c r="Y2631" s="4">
        <f>1/COUNTIF(OrdersTable[Customer ID],OrdersTable[[#This Row],[Customer ID]])</f>
        <v>5.8823529411764705E-2</v>
      </c>
    </row>
    <row r="2632" spans="1:25" x14ac:dyDescent="0.3">
      <c r="A2632" s="1">
        <v>2631</v>
      </c>
      <c r="B2632" t="s">
        <v>7432</v>
      </c>
      <c r="C2632" s="7">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4" t="str">
        <f>VLOOKUP(OrdersTable[[#This Row],[Region]],PeopleTable[#All],2,FALSE)</f>
        <v>Kelly Williams</v>
      </c>
      <c r="W2632" s="4" t="str">
        <f>IFERROR(VLOOKUP(OrdersTable[[#This Row],[Order ID]],ReturnsTable[#All],2,FALSE),"No")</f>
        <v>No</v>
      </c>
      <c r="X2632" s="4">
        <f>1/COUNTIF(OrdersTable[Order ID],OrdersTable[[#This Row],[Order ID]])</f>
        <v>1</v>
      </c>
      <c r="Y2632" s="4">
        <f>1/COUNTIF(OrdersTable[Customer ID],OrdersTable[[#This Row],[Customer ID]])</f>
        <v>8.3333333333333329E-2</v>
      </c>
    </row>
    <row r="2633" spans="1:25" x14ac:dyDescent="0.3">
      <c r="A2633" s="1">
        <v>2632</v>
      </c>
      <c r="B2633" t="s">
        <v>7433</v>
      </c>
      <c r="C2633" s="7">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4" t="str">
        <f>VLOOKUP(OrdersTable[[#This Row],[Region]],PeopleTable[#All],2,FALSE)</f>
        <v>Anna Andreadi</v>
      </c>
      <c r="W2633" s="4" t="str">
        <f>IFERROR(VLOOKUP(OrdersTable[[#This Row],[Order ID]],ReturnsTable[#All],2,FALSE),"No")</f>
        <v>No</v>
      </c>
      <c r="X2633" s="4">
        <f>1/COUNTIF(OrdersTable[Order ID],OrdersTable[[#This Row],[Order ID]])</f>
        <v>0.33333333333333331</v>
      </c>
      <c r="Y2633" s="4">
        <f>1/COUNTIF(OrdersTable[Customer ID],OrdersTable[[#This Row],[Customer ID]])</f>
        <v>7.1428571428571425E-2</v>
      </c>
    </row>
    <row r="2634" spans="1:25" x14ac:dyDescent="0.3">
      <c r="A2634" s="1">
        <v>2633</v>
      </c>
      <c r="B2634" t="s">
        <v>7433</v>
      </c>
      <c r="C2634" s="7">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4" t="str">
        <f>VLOOKUP(OrdersTable[[#This Row],[Region]],PeopleTable[#All],2,FALSE)</f>
        <v>Anna Andreadi</v>
      </c>
      <c r="W2634" s="4" t="str">
        <f>IFERROR(VLOOKUP(OrdersTable[[#This Row],[Order ID]],ReturnsTable[#All],2,FALSE),"No")</f>
        <v>No</v>
      </c>
      <c r="X2634" s="4">
        <f>1/COUNTIF(OrdersTable[Order ID],OrdersTable[[#This Row],[Order ID]])</f>
        <v>0.33333333333333331</v>
      </c>
      <c r="Y2634" s="4">
        <f>1/COUNTIF(OrdersTable[Customer ID],OrdersTable[[#This Row],[Customer ID]])</f>
        <v>7.1428571428571425E-2</v>
      </c>
    </row>
    <row r="2635" spans="1:25" x14ac:dyDescent="0.3">
      <c r="A2635" s="1">
        <v>2634</v>
      </c>
      <c r="B2635" t="s">
        <v>7433</v>
      </c>
      <c r="C2635" s="7">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4" t="str">
        <f>VLOOKUP(OrdersTable[[#This Row],[Region]],PeopleTable[#All],2,FALSE)</f>
        <v>Anna Andreadi</v>
      </c>
      <c r="W2635" s="4" t="str">
        <f>IFERROR(VLOOKUP(OrdersTable[[#This Row],[Order ID]],ReturnsTable[#All],2,FALSE),"No")</f>
        <v>No</v>
      </c>
      <c r="X2635" s="4">
        <f>1/COUNTIF(OrdersTable[Order ID],OrdersTable[[#This Row],[Order ID]])</f>
        <v>0.33333333333333331</v>
      </c>
      <c r="Y2635" s="4">
        <f>1/COUNTIF(OrdersTable[Customer ID],OrdersTable[[#This Row],[Customer ID]])</f>
        <v>7.1428571428571425E-2</v>
      </c>
    </row>
    <row r="2636" spans="1:25" x14ac:dyDescent="0.3">
      <c r="A2636" s="1">
        <v>2635</v>
      </c>
      <c r="B2636" t="s">
        <v>7434</v>
      </c>
      <c r="C2636" s="7">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4" t="str">
        <f>VLOOKUP(OrdersTable[[#This Row],[Region]],PeopleTable[#All],2,FALSE)</f>
        <v>Cassandra Brandow</v>
      </c>
      <c r="W2636" s="4" t="str">
        <f>IFERROR(VLOOKUP(OrdersTable[[#This Row],[Order ID]],ReturnsTable[#All],2,FALSE),"No")</f>
        <v>No</v>
      </c>
      <c r="X2636" s="4">
        <f>1/COUNTIF(OrdersTable[Order ID],OrdersTable[[#This Row],[Order ID]])</f>
        <v>0.5</v>
      </c>
      <c r="Y2636" s="4">
        <f>1/COUNTIF(OrdersTable[Customer ID],OrdersTable[[#This Row],[Customer ID]])</f>
        <v>7.6923076923076927E-2</v>
      </c>
    </row>
    <row r="2637" spans="1:25" x14ac:dyDescent="0.3">
      <c r="A2637" s="1">
        <v>2636</v>
      </c>
      <c r="B2637" t="s">
        <v>7434</v>
      </c>
      <c r="C2637" s="7">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4" t="str">
        <f>VLOOKUP(OrdersTable[[#This Row],[Region]],PeopleTable[#All],2,FALSE)</f>
        <v>Cassandra Brandow</v>
      </c>
      <c r="W2637" s="4" t="str">
        <f>IFERROR(VLOOKUP(OrdersTable[[#This Row],[Order ID]],ReturnsTable[#All],2,FALSE),"No")</f>
        <v>No</v>
      </c>
      <c r="X2637" s="4">
        <f>1/COUNTIF(OrdersTable[Order ID],OrdersTable[[#This Row],[Order ID]])</f>
        <v>0.5</v>
      </c>
      <c r="Y2637" s="4">
        <f>1/COUNTIF(OrdersTable[Customer ID],OrdersTable[[#This Row],[Customer ID]])</f>
        <v>7.6923076923076927E-2</v>
      </c>
    </row>
    <row r="2638" spans="1:25" x14ac:dyDescent="0.3">
      <c r="A2638" s="1">
        <v>2637</v>
      </c>
      <c r="B2638" t="s">
        <v>7435</v>
      </c>
      <c r="C2638" s="7">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4" t="str">
        <f>VLOOKUP(OrdersTable[[#This Row],[Region]],PeopleTable[#All],2,FALSE)</f>
        <v>Anna Andreadi</v>
      </c>
      <c r="W2638" s="4" t="str">
        <f>IFERROR(VLOOKUP(OrdersTable[[#This Row],[Order ID]],ReturnsTable[#All],2,FALSE),"No")</f>
        <v>No</v>
      </c>
      <c r="X2638" s="4">
        <f>1/COUNTIF(OrdersTable[Order ID],OrdersTable[[#This Row],[Order ID]])</f>
        <v>1</v>
      </c>
      <c r="Y2638" s="4">
        <f>1/COUNTIF(OrdersTable[Customer ID],OrdersTable[[#This Row],[Customer ID]])</f>
        <v>0.33333333333333331</v>
      </c>
    </row>
    <row r="2639" spans="1:25" x14ac:dyDescent="0.3">
      <c r="A2639" s="1">
        <v>2638</v>
      </c>
      <c r="B2639" t="s">
        <v>7436</v>
      </c>
      <c r="C2639" s="7">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4" t="str">
        <f>VLOOKUP(OrdersTable[[#This Row],[Region]],PeopleTable[#All],2,FALSE)</f>
        <v>Chuck Magee</v>
      </c>
      <c r="W2639" s="4" t="str">
        <f>IFERROR(VLOOKUP(OrdersTable[[#This Row],[Order ID]],ReturnsTable[#All],2,FALSE),"No")</f>
        <v>No</v>
      </c>
      <c r="X2639" s="4">
        <f>1/COUNTIF(OrdersTable[Order ID],OrdersTable[[#This Row],[Order ID]])</f>
        <v>0.25</v>
      </c>
      <c r="Y2639" s="4">
        <f>1/COUNTIF(OrdersTable[Customer ID],OrdersTable[[#This Row],[Customer ID]])</f>
        <v>0.14285714285714285</v>
      </c>
    </row>
    <row r="2640" spans="1:25" x14ac:dyDescent="0.3">
      <c r="A2640" s="1">
        <v>2639</v>
      </c>
      <c r="B2640" t="s">
        <v>7436</v>
      </c>
      <c r="C2640" s="7">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4" t="str">
        <f>VLOOKUP(OrdersTable[[#This Row],[Region]],PeopleTable[#All],2,FALSE)</f>
        <v>Chuck Magee</v>
      </c>
      <c r="W2640" s="4" t="str">
        <f>IFERROR(VLOOKUP(OrdersTable[[#This Row],[Order ID]],ReturnsTable[#All],2,FALSE),"No")</f>
        <v>No</v>
      </c>
      <c r="X2640" s="4">
        <f>1/COUNTIF(OrdersTable[Order ID],OrdersTable[[#This Row],[Order ID]])</f>
        <v>0.25</v>
      </c>
      <c r="Y2640" s="4">
        <f>1/COUNTIF(OrdersTable[Customer ID],OrdersTable[[#This Row],[Customer ID]])</f>
        <v>0.14285714285714285</v>
      </c>
    </row>
    <row r="2641" spans="1:25" x14ac:dyDescent="0.3">
      <c r="A2641" s="1">
        <v>2640</v>
      </c>
      <c r="B2641" t="s">
        <v>7436</v>
      </c>
      <c r="C2641" s="7">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4" t="str">
        <f>VLOOKUP(OrdersTable[[#This Row],[Region]],PeopleTable[#All],2,FALSE)</f>
        <v>Chuck Magee</v>
      </c>
      <c r="W2641" s="4" t="str">
        <f>IFERROR(VLOOKUP(OrdersTable[[#This Row],[Order ID]],ReturnsTable[#All],2,FALSE),"No")</f>
        <v>No</v>
      </c>
      <c r="X2641" s="4">
        <f>1/COUNTIF(OrdersTable[Order ID],OrdersTable[[#This Row],[Order ID]])</f>
        <v>0.25</v>
      </c>
      <c r="Y2641" s="4">
        <f>1/COUNTIF(OrdersTable[Customer ID],OrdersTable[[#This Row],[Customer ID]])</f>
        <v>0.14285714285714285</v>
      </c>
    </row>
    <row r="2642" spans="1:25" x14ac:dyDescent="0.3">
      <c r="A2642" s="1">
        <v>2641</v>
      </c>
      <c r="B2642" t="s">
        <v>7436</v>
      </c>
      <c r="C2642" s="7">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4" t="str">
        <f>VLOOKUP(OrdersTable[[#This Row],[Region]],PeopleTable[#All],2,FALSE)</f>
        <v>Chuck Magee</v>
      </c>
      <c r="W2642" s="4" t="str">
        <f>IFERROR(VLOOKUP(OrdersTable[[#This Row],[Order ID]],ReturnsTable[#All],2,FALSE),"No")</f>
        <v>No</v>
      </c>
      <c r="X2642" s="4">
        <f>1/COUNTIF(OrdersTable[Order ID],OrdersTable[[#This Row],[Order ID]])</f>
        <v>0.25</v>
      </c>
      <c r="Y2642" s="4">
        <f>1/COUNTIF(OrdersTable[Customer ID],OrdersTable[[#This Row],[Customer ID]])</f>
        <v>0.14285714285714285</v>
      </c>
    </row>
    <row r="2643" spans="1:25" x14ac:dyDescent="0.3">
      <c r="A2643" s="1">
        <v>2642</v>
      </c>
      <c r="B2643" t="s">
        <v>7437</v>
      </c>
      <c r="C2643" s="7">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4" t="str">
        <f>VLOOKUP(OrdersTable[[#This Row],[Region]],PeopleTable[#All],2,FALSE)</f>
        <v>Cassandra Brandow</v>
      </c>
      <c r="W2643" s="4" t="str">
        <f>IFERROR(VLOOKUP(OrdersTable[[#This Row],[Order ID]],ReturnsTable[#All],2,FALSE),"No")</f>
        <v>No</v>
      </c>
      <c r="X2643" s="4">
        <f>1/COUNTIF(OrdersTable[Order ID],OrdersTable[[#This Row],[Order ID]])</f>
        <v>1</v>
      </c>
      <c r="Y2643" s="4">
        <f>1/COUNTIF(OrdersTable[Customer ID],OrdersTable[[#This Row],[Customer ID]])</f>
        <v>0.14285714285714285</v>
      </c>
    </row>
    <row r="2644" spans="1:25" x14ac:dyDescent="0.3">
      <c r="A2644" s="1">
        <v>2643</v>
      </c>
      <c r="B2644" t="s">
        <v>7438</v>
      </c>
      <c r="C2644" s="7">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4" t="str">
        <f>VLOOKUP(OrdersTable[[#This Row],[Region]],PeopleTable[#All],2,FALSE)</f>
        <v>Kelly Williams</v>
      </c>
      <c r="W2644" s="4" t="str">
        <f>IFERROR(VLOOKUP(OrdersTable[[#This Row],[Order ID]],ReturnsTable[#All],2,FALSE),"No")</f>
        <v>No</v>
      </c>
      <c r="X2644" s="4">
        <f>1/COUNTIF(OrdersTable[Order ID],OrdersTable[[#This Row],[Order ID]])</f>
        <v>1</v>
      </c>
      <c r="Y2644" s="4">
        <f>1/COUNTIF(OrdersTable[Customer ID],OrdersTable[[#This Row],[Customer ID]])</f>
        <v>9.0909090909090912E-2</v>
      </c>
    </row>
    <row r="2645" spans="1:25" x14ac:dyDescent="0.3">
      <c r="A2645" s="1">
        <v>2644</v>
      </c>
      <c r="B2645" t="s">
        <v>7439</v>
      </c>
      <c r="C2645" s="7">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4" t="str">
        <f>VLOOKUP(OrdersTable[[#This Row],[Region]],PeopleTable[#All],2,FALSE)</f>
        <v>Cassandra Brandow</v>
      </c>
      <c r="W2645" s="4" t="str">
        <f>IFERROR(VLOOKUP(OrdersTable[[#This Row],[Order ID]],ReturnsTable[#All],2,FALSE),"No")</f>
        <v>No</v>
      </c>
      <c r="X2645" s="4">
        <f>1/COUNTIF(OrdersTable[Order ID],OrdersTable[[#This Row],[Order ID]])</f>
        <v>0.5</v>
      </c>
      <c r="Y2645" s="4">
        <f>1/COUNTIF(OrdersTable[Customer ID],OrdersTable[[#This Row],[Customer ID]])</f>
        <v>3.7037037037037035E-2</v>
      </c>
    </row>
    <row r="2646" spans="1:25" x14ac:dyDescent="0.3">
      <c r="A2646" s="1">
        <v>2645</v>
      </c>
      <c r="B2646" t="s">
        <v>7439</v>
      </c>
      <c r="C2646" s="7">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4" t="str">
        <f>VLOOKUP(OrdersTable[[#This Row],[Region]],PeopleTable[#All],2,FALSE)</f>
        <v>Cassandra Brandow</v>
      </c>
      <c r="W2646" s="4" t="str">
        <f>IFERROR(VLOOKUP(OrdersTable[[#This Row],[Order ID]],ReturnsTable[#All],2,FALSE),"No")</f>
        <v>No</v>
      </c>
      <c r="X2646" s="4">
        <f>1/COUNTIF(OrdersTable[Order ID],OrdersTable[[#This Row],[Order ID]])</f>
        <v>0.5</v>
      </c>
      <c r="Y2646" s="4">
        <f>1/COUNTIF(OrdersTable[Customer ID],OrdersTable[[#This Row],[Customer ID]])</f>
        <v>3.7037037037037035E-2</v>
      </c>
    </row>
    <row r="2647" spans="1:25" x14ac:dyDescent="0.3">
      <c r="A2647" s="1">
        <v>2646</v>
      </c>
      <c r="B2647" t="s">
        <v>7440</v>
      </c>
      <c r="C2647" s="7">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4" t="str">
        <f>VLOOKUP(OrdersTable[[#This Row],[Region]],PeopleTable[#All],2,FALSE)</f>
        <v>Kelly Williams</v>
      </c>
      <c r="W2647" s="4" t="str">
        <f>IFERROR(VLOOKUP(OrdersTable[[#This Row],[Order ID]],ReturnsTable[#All],2,FALSE),"No")</f>
        <v>No</v>
      </c>
      <c r="X2647" s="4">
        <f>1/COUNTIF(OrdersTable[Order ID],OrdersTable[[#This Row],[Order ID]])</f>
        <v>0.2</v>
      </c>
      <c r="Y2647" s="4">
        <f>1/COUNTIF(OrdersTable[Customer ID],OrdersTable[[#This Row],[Customer ID]])</f>
        <v>5.8823529411764705E-2</v>
      </c>
    </row>
    <row r="2648" spans="1:25" x14ac:dyDescent="0.3">
      <c r="A2648" s="1">
        <v>2647</v>
      </c>
      <c r="B2648" t="s">
        <v>7440</v>
      </c>
      <c r="C2648" s="7">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4" t="str">
        <f>VLOOKUP(OrdersTable[[#This Row],[Region]],PeopleTable[#All],2,FALSE)</f>
        <v>Kelly Williams</v>
      </c>
      <c r="W2648" s="4" t="str">
        <f>IFERROR(VLOOKUP(OrdersTable[[#This Row],[Order ID]],ReturnsTable[#All],2,FALSE),"No")</f>
        <v>No</v>
      </c>
      <c r="X2648" s="4">
        <f>1/COUNTIF(OrdersTable[Order ID],OrdersTable[[#This Row],[Order ID]])</f>
        <v>0.2</v>
      </c>
      <c r="Y2648" s="4">
        <f>1/COUNTIF(OrdersTable[Customer ID],OrdersTable[[#This Row],[Customer ID]])</f>
        <v>5.8823529411764705E-2</v>
      </c>
    </row>
    <row r="2649" spans="1:25" x14ac:dyDescent="0.3">
      <c r="A2649" s="1">
        <v>2648</v>
      </c>
      <c r="B2649" t="s">
        <v>7440</v>
      </c>
      <c r="C2649" s="7">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4" t="str">
        <f>VLOOKUP(OrdersTable[[#This Row],[Region]],PeopleTable[#All],2,FALSE)</f>
        <v>Kelly Williams</v>
      </c>
      <c r="W2649" s="4" t="str">
        <f>IFERROR(VLOOKUP(OrdersTable[[#This Row],[Order ID]],ReturnsTable[#All],2,FALSE),"No")</f>
        <v>No</v>
      </c>
      <c r="X2649" s="4">
        <f>1/COUNTIF(OrdersTable[Order ID],OrdersTable[[#This Row],[Order ID]])</f>
        <v>0.2</v>
      </c>
      <c r="Y2649" s="4">
        <f>1/COUNTIF(OrdersTable[Customer ID],OrdersTable[[#This Row],[Customer ID]])</f>
        <v>5.8823529411764705E-2</v>
      </c>
    </row>
    <row r="2650" spans="1:25" x14ac:dyDescent="0.3">
      <c r="A2650" s="1">
        <v>2649</v>
      </c>
      <c r="B2650" t="s">
        <v>7440</v>
      </c>
      <c r="C2650" s="7">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4" t="str">
        <f>VLOOKUP(OrdersTable[[#This Row],[Region]],PeopleTable[#All],2,FALSE)</f>
        <v>Kelly Williams</v>
      </c>
      <c r="W2650" s="4" t="str">
        <f>IFERROR(VLOOKUP(OrdersTable[[#This Row],[Order ID]],ReturnsTable[#All],2,FALSE),"No")</f>
        <v>No</v>
      </c>
      <c r="X2650" s="4">
        <f>1/COUNTIF(OrdersTable[Order ID],OrdersTable[[#This Row],[Order ID]])</f>
        <v>0.2</v>
      </c>
      <c r="Y2650" s="4">
        <f>1/COUNTIF(OrdersTable[Customer ID],OrdersTable[[#This Row],[Customer ID]])</f>
        <v>5.8823529411764705E-2</v>
      </c>
    </row>
    <row r="2651" spans="1:25" x14ac:dyDescent="0.3">
      <c r="A2651" s="1">
        <v>2650</v>
      </c>
      <c r="B2651" t="s">
        <v>7440</v>
      </c>
      <c r="C2651" s="7">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4" t="str">
        <f>VLOOKUP(OrdersTable[[#This Row],[Region]],PeopleTable[#All],2,FALSE)</f>
        <v>Kelly Williams</v>
      </c>
      <c r="W2651" s="4" t="str">
        <f>IFERROR(VLOOKUP(OrdersTable[[#This Row],[Order ID]],ReturnsTable[#All],2,FALSE),"No")</f>
        <v>No</v>
      </c>
      <c r="X2651" s="4">
        <f>1/COUNTIF(OrdersTable[Order ID],OrdersTable[[#This Row],[Order ID]])</f>
        <v>0.2</v>
      </c>
      <c r="Y2651" s="4">
        <f>1/COUNTIF(OrdersTable[Customer ID],OrdersTable[[#This Row],[Customer ID]])</f>
        <v>5.8823529411764705E-2</v>
      </c>
    </row>
    <row r="2652" spans="1:25" x14ac:dyDescent="0.3">
      <c r="A2652" s="1">
        <v>2651</v>
      </c>
      <c r="B2652" t="s">
        <v>7441</v>
      </c>
      <c r="C2652" s="7">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4" t="str">
        <f>VLOOKUP(OrdersTable[[#This Row],[Region]],PeopleTable[#All],2,FALSE)</f>
        <v>Anna Andreadi</v>
      </c>
      <c r="W2652" s="4" t="str">
        <f>IFERROR(VLOOKUP(OrdersTable[[#This Row],[Order ID]],ReturnsTable[#All],2,FALSE),"No")</f>
        <v>No</v>
      </c>
      <c r="X2652" s="4">
        <f>1/COUNTIF(OrdersTable[Order ID],OrdersTable[[#This Row],[Order ID]])</f>
        <v>1</v>
      </c>
      <c r="Y2652" s="4">
        <f>1/COUNTIF(OrdersTable[Customer ID],OrdersTable[[#This Row],[Customer ID]])</f>
        <v>3.4482758620689655E-2</v>
      </c>
    </row>
    <row r="2653" spans="1:25" x14ac:dyDescent="0.3">
      <c r="A2653" s="1">
        <v>2652</v>
      </c>
      <c r="B2653" t="s">
        <v>7442</v>
      </c>
      <c r="C2653" s="7">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4" t="str">
        <f>VLOOKUP(OrdersTable[[#This Row],[Region]],PeopleTable[#All],2,FALSE)</f>
        <v>Anna Andreadi</v>
      </c>
      <c r="W2653" s="4" t="str">
        <f>IFERROR(VLOOKUP(OrdersTable[[#This Row],[Order ID]],ReturnsTable[#All],2,FALSE),"No")</f>
        <v>No</v>
      </c>
      <c r="X2653" s="4">
        <f>1/COUNTIF(OrdersTable[Order ID],OrdersTable[[#This Row],[Order ID]])</f>
        <v>0.14285714285714285</v>
      </c>
      <c r="Y2653" s="4">
        <f>1/COUNTIF(OrdersTable[Customer ID],OrdersTable[[#This Row],[Customer ID]])</f>
        <v>7.6923076923076927E-2</v>
      </c>
    </row>
    <row r="2654" spans="1:25" x14ac:dyDescent="0.3">
      <c r="A2654" s="1">
        <v>2653</v>
      </c>
      <c r="B2654" t="s">
        <v>7442</v>
      </c>
      <c r="C2654" s="7">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4" t="str">
        <f>VLOOKUP(OrdersTable[[#This Row],[Region]],PeopleTable[#All],2,FALSE)</f>
        <v>Anna Andreadi</v>
      </c>
      <c r="W2654" s="4" t="str">
        <f>IFERROR(VLOOKUP(OrdersTable[[#This Row],[Order ID]],ReturnsTable[#All],2,FALSE),"No")</f>
        <v>No</v>
      </c>
      <c r="X2654" s="4">
        <f>1/COUNTIF(OrdersTable[Order ID],OrdersTable[[#This Row],[Order ID]])</f>
        <v>0.14285714285714285</v>
      </c>
      <c r="Y2654" s="4">
        <f>1/COUNTIF(OrdersTable[Customer ID],OrdersTable[[#This Row],[Customer ID]])</f>
        <v>7.6923076923076927E-2</v>
      </c>
    </row>
    <row r="2655" spans="1:25" x14ac:dyDescent="0.3">
      <c r="A2655" s="1">
        <v>2654</v>
      </c>
      <c r="B2655" t="s">
        <v>7442</v>
      </c>
      <c r="C2655" s="7">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4" t="str">
        <f>VLOOKUP(OrdersTable[[#This Row],[Region]],PeopleTable[#All],2,FALSE)</f>
        <v>Anna Andreadi</v>
      </c>
      <c r="W2655" s="4" t="str">
        <f>IFERROR(VLOOKUP(OrdersTable[[#This Row],[Order ID]],ReturnsTable[#All],2,FALSE),"No")</f>
        <v>No</v>
      </c>
      <c r="X2655" s="4">
        <f>1/COUNTIF(OrdersTable[Order ID],OrdersTable[[#This Row],[Order ID]])</f>
        <v>0.14285714285714285</v>
      </c>
      <c r="Y2655" s="4">
        <f>1/COUNTIF(OrdersTable[Customer ID],OrdersTable[[#This Row],[Customer ID]])</f>
        <v>7.6923076923076927E-2</v>
      </c>
    </row>
    <row r="2656" spans="1:25" x14ac:dyDescent="0.3">
      <c r="A2656" s="1">
        <v>2655</v>
      </c>
      <c r="B2656" t="s">
        <v>7442</v>
      </c>
      <c r="C2656" s="7">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4" t="str">
        <f>VLOOKUP(OrdersTable[[#This Row],[Region]],PeopleTable[#All],2,FALSE)</f>
        <v>Anna Andreadi</v>
      </c>
      <c r="W2656" s="4" t="str">
        <f>IFERROR(VLOOKUP(OrdersTable[[#This Row],[Order ID]],ReturnsTable[#All],2,FALSE),"No")</f>
        <v>No</v>
      </c>
      <c r="X2656" s="4">
        <f>1/COUNTIF(OrdersTable[Order ID],OrdersTable[[#This Row],[Order ID]])</f>
        <v>0.14285714285714285</v>
      </c>
      <c r="Y2656" s="4">
        <f>1/COUNTIF(OrdersTable[Customer ID],OrdersTable[[#This Row],[Customer ID]])</f>
        <v>7.6923076923076927E-2</v>
      </c>
    </row>
    <row r="2657" spans="1:25" x14ac:dyDescent="0.3">
      <c r="A2657" s="1">
        <v>2656</v>
      </c>
      <c r="B2657" t="s">
        <v>7442</v>
      </c>
      <c r="C2657" s="7">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4" t="str">
        <f>VLOOKUP(OrdersTable[[#This Row],[Region]],PeopleTable[#All],2,FALSE)</f>
        <v>Anna Andreadi</v>
      </c>
      <c r="W2657" s="4" t="str">
        <f>IFERROR(VLOOKUP(OrdersTable[[#This Row],[Order ID]],ReturnsTable[#All],2,FALSE),"No")</f>
        <v>No</v>
      </c>
      <c r="X2657" s="4">
        <f>1/COUNTIF(OrdersTable[Order ID],OrdersTable[[#This Row],[Order ID]])</f>
        <v>0.14285714285714285</v>
      </c>
      <c r="Y2657" s="4">
        <f>1/COUNTIF(OrdersTable[Customer ID],OrdersTable[[#This Row],[Customer ID]])</f>
        <v>7.6923076923076927E-2</v>
      </c>
    </row>
    <row r="2658" spans="1:25" x14ac:dyDescent="0.3">
      <c r="A2658" s="1">
        <v>2657</v>
      </c>
      <c r="B2658" t="s">
        <v>7442</v>
      </c>
      <c r="C2658" s="7">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4" t="str">
        <f>VLOOKUP(OrdersTable[[#This Row],[Region]],PeopleTable[#All],2,FALSE)</f>
        <v>Anna Andreadi</v>
      </c>
      <c r="W2658" s="4" t="str">
        <f>IFERROR(VLOOKUP(OrdersTable[[#This Row],[Order ID]],ReturnsTable[#All],2,FALSE),"No")</f>
        <v>No</v>
      </c>
      <c r="X2658" s="4">
        <f>1/COUNTIF(OrdersTable[Order ID],OrdersTable[[#This Row],[Order ID]])</f>
        <v>0.14285714285714285</v>
      </c>
      <c r="Y2658" s="4">
        <f>1/COUNTIF(OrdersTable[Customer ID],OrdersTable[[#This Row],[Customer ID]])</f>
        <v>7.6923076923076927E-2</v>
      </c>
    </row>
    <row r="2659" spans="1:25" x14ac:dyDescent="0.3">
      <c r="A2659" s="1">
        <v>2658</v>
      </c>
      <c r="B2659" t="s">
        <v>7442</v>
      </c>
      <c r="C2659" s="7">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4" t="str">
        <f>VLOOKUP(OrdersTable[[#This Row],[Region]],PeopleTable[#All],2,FALSE)</f>
        <v>Anna Andreadi</v>
      </c>
      <c r="W2659" s="4" t="str">
        <f>IFERROR(VLOOKUP(OrdersTable[[#This Row],[Order ID]],ReturnsTable[#All],2,FALSE),"No")</f>
        <v>No</v>
      </c>
      <c r="X2659" s="4">
        <f>1/COUNTIF(OrdersTable[Order ID],OrdersTable[[#This Row],[Order ID]])</f>
        <v>0.14285714285714285</v>
      </c>
      <c r="Y2659" s="4">
        <f>1/COUNTIF(OrdersTable[Customer ID],OrdersTable[[#This Row],[Customer ID]])</f>
        <v>7.6923076923076927E-2</v>
      </c>
    </row>
    <row r="2660" spans="1:25" x14ac:dyDescent="0.3">
      <c r="A2660" s="1">
        <v>2659</v>
      </c>
      <c r="B2660" t="s">
        <v>7443</v>
      </c>
      <c r="C2660" s="7">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4" t="str">
        <f>VLOOKUP(OrdersTable[[#This Row],[Region]],PeopleTable[#All],2,FALSE)</f>
        <v>Anna Andreadi</v>
      </c>
      <c r="W2660" s="4" t="str">
        <f>IFERROR(VLOOKUP(OrdersTable[[#This Row],[Order ID]],ReturnsTable[#All],2,FALSE),"No")</f>
        <v>No</v>
      </c>
      <c r="X2660" s="4">
        <f>1/COUNTIF(OrdersTable[Order ID],OrdersTable[[#This Row],[Order ID]])</f>
        <v>1</v>
      </c>
      <c r="Y2660" s="4">
        <f>1/COUNTIF(OrdersTable[Customer ID],OrdersTable[[#This Row],[Customer ID]])</f>
        <v>0.04</v>
      </c>
    </row>
    <row r="2661" spans="1:25" x14ac:dyDescent="0.3">
      <c r="A2661" s="1">
        <v>2660</v>
      </c>
      <c r="B2661" t="s">
        <v>7444</v>
      </c>
      <c r="C2661" s="7">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4" t="str">
        <f>VLOOKUP(OrdersTable[[#This Row],[Region]],PeopleTable[#All],2,FALSE)</f>
        <v>Anna Andreadi</v>
      </c>
      <c r="W2661" s="4" t="str">
        <f>IFERROR(VLOOKUP(OrdersTable[[#This Row],[Order ID]],ReturnsTable[#All],2,FALSE),"No")</f>
        <v>No</v>
      </c>
      <c r="X2661" s="4">
        <f>1/COUNTIF(OrdersTable[Order ID],OrdersTable[[#This Row],[Order ID]])</f>
        <v>1</v>
      </c>
      <c r="Y2661" s="4">
        <f>1/COUNTIF(OrdersTable[Customer ID],OrdersTable[[#This Row],[Customer ID]])</f>
        <v>7.1428571428571425E-2</v>
      </c>
    </row>
    <row r="2662" spans="1:25" x14ac:dyDescent="0.3">
      <c r="A2662" s="1">
        <v>2661</v>
      </c>
      <c r="B2662" t="s">
        <v>7445</v>
      </c>
      <c r="C2662" s="7">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4" t="str">
        <f>VLOOKUP(OrdersTable[[#This Row],[Region]],PeopleTable[#All],2,FALSE)</f>
        <v>Chuck Magee</v>
      </c>
      <c r="W2662" s="4" t="str">
        <f>IFERROR(VLOOKUP(OrdersTable[[#This Row],[Order ID]],ReturnsTable[#All],2,FALSE),"No")</f>
        <v>No</v>
      </c>
      <c r="X2662" s="4">
        <f>1/COUNTIF(OrdersTable[Order ID],OrdersTable[[#This Row],[Order ID]])</f>
        <v>0.5</v>
      </c>
      <c r="Y2662" s="4">
        <f>1/COUNTIF(OrdersTable[Customer ID],OrdersTable[[#This Row],[Customer ID]])</f>
        <v>0.125</v>
      </c>
    </row>
    <row r="2663" spans="1:25" x14ac:dyDescent="0.3">
      <c r="A2663" s="1">
        <v>2662</v>
      </c>
      <c r="B2663" t="s">
        <v>7445</v>
      </c>
      <c r="C2663" s="7">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4" t="str">
        <f>VLOOKUP(OrdersTable[[#This Row],[Region]],PeopleTable[#All],2,FALSE)</f>
        <v>Chuck Magee</v>
      </c>
      <c r="W2663" s="4" t="str">
        <f>IFERROR(VLOOKUP(OrdersTable[[#This Row],[Order ID]],ReturnsTable[#All],2,FALSE),"No")</f>
        <v>No</v>
      </c>
      <c r="X2663" s="4">
        <f>1/COUNTIF(OrdersTable[Order ID],OrdersTable[[#This Row],[Order ID]])</f>
        <v>0.5</v>
      </c>
      <c r="Y2663" s="4">
        <f>1/COUNTIF(OrdersTable[Customer ID],OrdersTable[[#This Row],[Customer ID]])</f>
        <v>0.125</v>
      </c>
    </row>
    <row r="2664" spans="1:25" x14ac:dyDescent="0.3">
      <c r="A2664" s="1">
        <v>2663</v>
      </c>
      <c r="B2664" t="s">
        <v>7446</v>
      </c>
      <c r="C2664" s="7">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4" t="str">
        <f>VLOOKUP(OrdersTable[[#This Row],[Region]],PeopleTable[#All],2,FALSE)</f>
        <v>Kelly Williams</v>
      </c>
      <c r="W2664" s="4" t="str">
        <f>IFERROR(VLOOKUP(OrdersTable[[#This Row],[Order ID]],ReturnsTable[#All],2,FALSE),"No")</f>
        <v>No</v>
      </c>
      <c r="X2664" s="4">
        <f>1/COUNTIF(OrdersTable[Order ID],OrdersTable[[#This Row],[Order ID]])</f>
        <v>1</v>
      </c>
      <c r="Y2664" s="4">
        <f>1/COUNTIF(OrdersTable[Customer ID],OrdersTable[[#This Row],[Customer ID]])</f>
        <v>0.125</v>
      </c>
    </row>
    <row r="2665" spans="1:25" x14ac:dyDescent="0.3">
      <c r="A2665" s="1">
        <v>2664</v>
      </c>
      <c r="B2665" t="s">
        <v>7447</v>
      </c>
      <c r="C2665" s="7">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4" t="str">
        <f>VLOOKUP(OrdersTable[[#This Row],[Region]],PeopleTable[#All],2,FALSE)</f>
        <v>Cassandra Brandow</v>
      </c>
      <c r="W2665" s="4" t="str">
        <f>IFERROR(VLOOKUP(OrdersTable[[#This Row],[Order ID]],ReturnsTable[#All],2,FALSE),"No")</f>
        <v>No</v>
      </c>
      <c r="X2665" s="4">
        <f>1/COUNTIF(OrdersTable[Order ID],OrdersTable[[#This Row],[Order ID]])</f>
        <v>0.33333333333333331</v>
      </c>
      <c r="Y2665" s="4">
        <f>1/COUNTIF(OrdersTable[Customer ID],OrdersTable[[#This Row],[Customer ID]])</f>
        <v>5.2631578947368418E-2</v>
      </c>
    </row>
    <row r="2666" spans="1:25" x14ac:dyDescent="0.3">
      <c r="A2666" s="1">
        <v>2665</v>
      </c>
      <c r="B2666" t="s">
        <v>7447</v>
      </c>
      <c r="C2666" s="7">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4" t="str">
        <f>VLOOKUP(OrdersTable[[#This Row],[Region]],PeopleTable[#All],2,FALSE)</f>
        <v>Cassandra Brandow</v>
      </c>
      <c r="W2666" s="4" t="str">
        <f>IFERROR(VLOOKUP(OrdersTable[[#This Row],[Order ID]],ReturnsTable[#All],2,FALSE),"No")</f>
        <v>No</v>
      </c>
      <c r="X2666" s="4">
        <f>1/COUNTIF(OrdersTable[Order ID],OrdersTable[[#This Row],[Order ID]])</f>
        <v>0.33333333333333331</v>
      </c>
      <c r="Y2666" s="4">
        <f>1/COUNTIF(OrdersTable[Customer ID],OrdersTable[[#This Row],[Customer ID]])</f>
        <v>5.2631578947368418E-2</v>
      </c>
    </row>
    <row r="2667" spans="1:25" x14ac:dyDescent="0.3">
      <c r="A2667" s="1">
        <v>2666</v>
      </c>
      <c r="B2667" t="s">
        <v>7447</v>
      </c>
      <c r="C2667" s="7">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4" t="str">
        <f>VLOOKUP(OrdersTable[[#This Row],[Region]],PeopleTable[#All],2,FALSE)</f>
        <v>Cassandra Brandow</v>
      </c>
      <c r="W2667" s="4" t="str">
        <f>IFERROR(VLOOKUP(OrdersTable[[#This Row],[Order ID]],ReturnsTable[#All],2,FALSE),"No")</f>
        <v>No</v>
      </c>
      <c r="X2667" s="4">
        <f>1/COUNTIF(OrdersTable[Order ID],OrdersTable[[#This Row],[Order ID]])</f>
        <v>0.33333333333333331</v>
      </c>
      <c r="Y2667" s="4">
        <f>1/COUNTIF(OrdersTable[Customer ID],OrdersTable[[#This Row],[Customer ID]])</f>
        <v>5.2631578947368418E-2</v>
      </c>
    </row>
    <row r="2668" spans="1:25" x14ac:dyDescent="0.3">
      <c r="A2668" s="1">
        <v>2667</v>
      </c>
      <c r="B2668" t="s">
        <v>7448</v>
      </c>
      <c r="C2668" s="7">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4" t="str">
        <f>VLOOKUP(OrdersTable[[#This Row],[Region]],PeopleTable[#All],2,FALSE)</f>
        <v>Kelly Williams</v>
      </c>
      <c r="W2668" s="4" t="str">
        <f>IFERROR(VLOOKUP(OrdersTable[[#This Row],[Order ID]],ReturnsTable[#All],2,FALSE),"No")</f>
        <v>No</v>
      </c>
      <c r="X2668" s="4">
        <f>1/COUNTIF(OrdersTable[Order ID],OrdersTable[[#This Row],[Order ID]])</f>
        <v>0.5</v>
      </c>
      <c r="Y2668" s="4">
        <f>1/COUNTIF(OrdersTable[Customer ID],OrdersTable[[#This Row],[Customer ID]])</f>
        <v>9.0909090909090912E-2</v>
      </c>
    </row>
    <row r="2669" spans="1:25" x14ac:dyDescent="0.3">
      <c r="A2669" s="1">
        <v>2668</v>
      </c>
      <c r="B2669" t="s">
        <v>7448</v>
      </c>
      <c r="C2669" s="7">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4" t="str">
        <f>VLOOKUP(OrdersTable[[#This Row],[Region]],PeopleTable[#All],2,FALSE)</f>
        <v>Kelly Williams</v>
      </c>
      <c r="W2669" s="4" t="str">
        <f>IFERROR(VLOOKUP(OrdersTable[[#This Row],[Order ID]],ReturnsTable[#All],2,FALSE),"No")</f>
        <v>No</v>
      </c>
      <c r="X2669" s="4">
        <f>1/COUNTIF(OrdersTable[Order ID],OrdersTable[[#This Row],[Order ID]])</f>
        <v>0.5</v>
      </c>
      <c r="Y2669" s="4">
        <f>1/COUNTIF(OrdersTable[Customer ID],OrdersTable[[#This Row],[Customer ID]])</f>
        <v>9.0909090909090912E-2</v>
      </c>
    </row>
    <row r="2670" spans="1:25" x14ac:dyDescent="0.3">
      <c r="A2670" s="1">
        <v>2669</v>
      </c>
      <c r="B2670" t="s">
        <v>7449</v>
      </c>
      <c r="C2670" s="7">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4" t="str">
        <f>VLOOKUP(OrdersTable[[#This Row],[Region]],PeopleTable[#All],2,FALSE)</f>
        <v>Anna Andreadi</v>
      </c>
      <c r="W2670" s="4" t="str">
        <f>IFERROR(VLOOKUP(OrdersTable[[#This Row],[Order ID]],ReturnsTable[#All],2,FALSE),"No")</f>
        <v>No</v>
      </c>
      <c r="X2670" s="4">
        <f>1/COUNTIF(OrdersTable[Order ID],OrdersTable[[#This Row],[Order ID]])</f>
        <v>0.5</v>
      </c>
      <c r="Y2670" s="4">
        <f>1/COUNTIF(OrdersTable[Customer ID],OrdersTable[[#This Row],[Customer ID]])</f>
        <v>0.1</v>
      </c>
    </row>
    <row r="2671" spans="1:25" x14ac:dyDescent="0.3">
      <c r="A2671" s="1">
        <v>2670</v>
      </c>
      <c r="B2671" t="s">
        <v>7449</v>
      </c>
      <c r="C2671" s="7">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4" t="str">
        <f>VLOOKUP(OrdersTable[[#This Row],[Region]],PeopleTable[#All],2,FALSE)</f>
        <v>Anna Andreadi</v>
      </c>
      <c r="W2671" s="4" t="str">
        <f>IFERROR(VLOOKUP(OrdersTable[[#This Row],[Order ID]],ReturnsTable[#All],2,FALSE),"No")</f>
        <v>No</v>
      </c>
      <c r="X2671" s="4">
        <f>1/COUNTIF(OrdersTable[Order ID],OrdersTable[[#This Row],[Order ID]])</f>
        <v>0.5</v>
      </c>
      <c r="Y2671" s="4">
        <f>1/COUNTIF(OrdersTable[Customer ID],OrdersTable[[#This Row],[Customer ID]])</f>
        <v>0.1</v>
      </c>
    </row>
    <row r="2672" spans="1:25" x14ac:dyDescent="0.3">
      <c r="A2672" s="1">
        <v>2671</v>
      </c>
      <c r="B2672" t="s">
        <v>5952</v>
      </c>
      <c r="C2672" s="7">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4" t="str">
        <f>VLOOKUP(OrdersTable[[#This Row],[Region]],PeopleTable[#All],2,FALSE)</f>
        <v>Chuck Magee</v>
      </c>
      <c r="W2672" s="4" t="str">
        <f>IFERROR(VLOOKUP(OrdersTable[[#This Row],[Order ID]],ReturnsTable[#All],2,FALSE),"No")</f>
        <v>Yes</v>
      </c>
      <c r="X2672" s="4">
        <f>1/COUNTIF(OrdersTable[Order ID],OrdersTable[[#This Row],[Order ID]])</f>
        <v>0.25</v>
      </c>
      <c r="Y2672" s="4">
        <f>1/COUNTIF(OrdersTable[Customer ID],OrdersTable[[#This Row],[Customer ID]])</f>
        <v>0.1</v>
      </c>
    </row>
    <row r="2673" spans="1:25" x14ac:dyDescent="0.3">
      <c r="A2673" s="1">
        <v>2672</v>
      </c>
      <c r="B2673" t="s">
        <v>5952</v>
      </c>
      <c r="C2673" s="7">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4" t="str">
        <f>VLOOKUP(OrdersTable[[#This Row],[Region]],PeopleTable[#All],2,FALSE)</f>
        <v>Chuck Magee</v>
      </c>
      <c r="W2673" s="4" t="str">
        <f>IFERROR(VLOOKUP(OrdersTable[[#This Row],[Order ID]],ReturnsTable[#All],2,FALSE),"No")</f>
        <v>Yes</v>
      </c>
      <c r="X2673" s="4">
        <f>1/COUNTIF(OrdersTable[Order ID],OrdersTable[[#This Row],[Order ID]])</f>
        <v>0.25</v>
      </c>
      <c r="Y2673" s="4">
        <f>1/COUNTIF(OrdersTable[Customer ID],OrdersTable[[#This Row],[Customer ID]])</f>
        <v>0.1</v>
      </c>
    </row>
    <row r="2674" spans="1:25" x14ac:dyDescent="0.3">
      <c r="A2674" s="1">
        <v>2673</v>
      </c>
      <c r="B2674" t="s">
        <v>5952</v>
      </c>
      <c r="C2674" s="7">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4" t="str">
        <f>VLOOKUP(OrdersTable[[#This Row],[Region]],PeopleTable[#All],2,FALSE)</f>
        <v>Chuck Magee</v>
      </c>
      <c r="W2674" s="4" t="str">
        <f>IFERROR(VLOOKUP(OrdersTable[[#This Row],[Order ID]],ReturnsTable[#All],2,FALSE),"No")</f>
        <v>Yes</v>
      </c>
      <c r="X2674" s="4">
        <f>1/COUNTIF(OrdersTable[Order ID],OrdersTable[[#This Row],[Order ID]])</f>
        <v>0.25</v>
      </c>
      <c r="Y2674" s="4">
        <f>1/COUNTIF(OrdersTable[Customer ID],OrdersTable[[#This Row],[Customer ID]])</f>
        <v>0.1</v>
      </c>
    </row>
    <row r="2675" spans="1:25" x14ac:dyDescent="0.3">
      <c r="A2675" s="1">
        <v>2674</v>
      </c>
      <c r="B2675" t="s">
        <v>5952</v>
      </c>
      <c r="C2675" s="7">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4" t="str">
        <f>VLOOKUP(OrdersTable[[#This Row],[Region]],PeopleTable[#All],2,FALSE)</f>
        <v>Chuck Magee</v>
      </c>
      <c r="W2675" s="4" t="str">
        <f>IFERROR(VLOOKUP(OrdersTable[[#This Row],[Order ID]],ReturnsTable[#All],2,FALSE),"No")</f>
        <v>Yes</v>
      </c>
      <c r="X2675" s="4">
        <f>1/COUNTIF(OrdersTable[Order ID],OrdersTable[[#This Row],[Order ID]])</f>
        <v>0.25</v>
      </c>
      <c r="Y2675" s="4">
        <f>1/COUNTIF(OrdersTable[Customer ID],OrdersTable[[#This Row],[Customer ID]])</f>
        <v>0.1</v>
      </c>
    </row>
    <row r="2676" spans="1:25" x14ac:dyDescent="0.3">
      <c r="A2676" s="1">
        <v>2675</v>
      </c>
      <c r="B2676" t="s">
        <v>7450</v>
      </c>
      <c r="C2676" s="7">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4" t="str">
        <f>VLOOKUP(OrdersTable[[#This Row],[Region]],PeopleTable[#All],2,FALSE)</f>
        <v>Anna Andreadi</v>
      </c>
      <c r="W2676" s="4" t="str">
        <f>IFERROR(VLOOKUP(OrdersTable[[#This Row],[Order ID]],ReturnsTable[#All],2,FALSE),"No")</f>
        <v>No</v>
      </c>
      <c r="X2676" s="4">
        <f>1/COUNTIF(OrdersTable[Order ID],OrdersTable[[#This Row],[Order ID]])</f>
        <v>1</v>
      </c>
      <c r="Y2676" s="4">
        <f>1/COUNTIF(OrdersTable[Customer ID],OrdersTable[[#This Row],[Customer ID]])</f>
        <v>6.25E-2</v>
      </c>
    </row>
    <row r="2677" spans="1:25" x14ac:dyDescent="0.3">
      <c r="A2677" s="1">
        <v>2676</v>
      </c>
      <c r="B2677" t="s">
        <v>7451</v>
      </c>
      <c r="C2677" s="7">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4" t="str">
        <f>VLOOKUP(OrdersTable[[#This Row],[Region]],PeopleTable[#All],2,FALSE)</f>
        <v>Cassandra Brandow</v>
      </c>
      <c r="W2677" s="4" t="str">
        <f>IFERROR(VLOOKUP(OrdersTable[[#This Row],[Order ID]],ReturnsTable[#All],2,FALSE),"No")</f>
        <v>No</v>
      </c>
      <c r="X2677" s="4">
        <f>1/COUNTIF(OrdersTable[Order ID],OrdersTable[[#This Row],[Order ID]])</f>
        <v>0.5</v>
      </c>
      <c r="Y2677" s="4">
        <f>1/COUNTIF(OrdersTable[Customer ID],OrdersTable[[#This Row],[Customer ID]])</f>
        <v>9.0909090909090912E-2</v>
      </c>
    </row>
    <row r="2678" spans="1:25" x14ac:dyDescent="0.3">
      <c r="A2678" s="1">
        <v>2677</v>
      </c>
      <c r="B2678" t="s">
        <v>7451</v>
      </c>
      <c r="C2678" s="7">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4" t="str">
        <f>VLOOKUP(OrdersTable[[#This Row],[Region]],PeopleTable[#All],2,FALSE)</f>
        <v>Cassandra Brandow</v>
      </c>
      <c r="W2678" s="4" t="str">
        <f>IFERROR(VLOOKUP(OrdersTable[[#This Row],[Order ID]],ReturnsTable[#All],2,FALSE),"No")</f>
        <v>No</v>
      </c>
      <c r="X2678" s="4">
        <f>1/COUNTIF(OrdersTable[Order ID],OrdersTable[[#This Row],[Order ID]])</f>
        <v>0.5</v>
      </c>
      <c r="Y2678" s="4">
        <f>1/COUNTIF(OrdersTable[Customer ID],OrdersTable[[#This Row],[Customer ID]])</f>
        <v>9.0909090909090912E-2</v>
      </c>
    </row>
    <row r="2679" spans="1:25" x14ac:dyDescent="0.3">
      <c r="A2679" s="1">
        <v>2678</v>
      </c>
      <c r="B2679" t="s">
        <v>7452</v>
      </c>
      <c r="C2679" s="7">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4" t="str">
        <f>VLOOKUP(OrdersTable[[#This Row],[Region]],PeopleTable[#All],2,FALSE)</f>
        <v>Anna Andreadi</v>
      </c>
      <c r="W2679" s="4" t="str">
        <f>IFERROR(VLOOKUP(OrdersTable[[#This Row],[Order ID]],ReturnsTable[#All],2,FALSE),"No")</f>
        <v>No</v>
      </c>
      <c r="X2679" s="4">
        <f>1/COUNTIF(OrdersTable[Order ID],OrdersTable[[#This Row],[Order ID]])</f>
        <v>0.5</v>
      </c>
      <c r="Y2679" s="4">
        <f>1/COUNTIF(OrdersTable[Customer ID],OrdersTable[[#This Row],[Customer ID]])</f>
        <v>0.04</v>
      </c>
    </row>
    <row r="2680" spans="1:25" x14ac:dyDescent="0.3">
      <c r="A2680" s="1">
        <v>2679</v>
      </c>
      <c r="B2680" t="s">
        <v>7452</v>
      </c>
      <c r="C2680" s="7">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4" t="str">
        <f>VLOOKUP(OrdersTable[[#This Row],[Region]],PeopleTable[#All],2,FALSE)</f>
        <v>Anna Andreadi</v>
      </c>
      <c r="W2680" s="4" t="str">
        <f>IFERROR(VLOOKUP(OrdersTable[[#This Row],[Order ID]],ReturnsTable[#All],2,FALSE),"No")</f>
        <v>No</v>
      </c>
      <c r="X2680" s="4">
        <f>1/COUNTIF(OrdersTable[Order ID],OrdersTable[[#This Row],[Order ID]])</f>
        <v>0.5</v>
      </c>
      <c r="Y2680" s="4">
        <f>1/COUNTIF(OrdersTable[Customer ID],OrdersTable[[#This Row],[Customer ID]])</f>
        <v>0.04</v>
      </c>
    </row>
    <row r="2681" spans="1:25" x14ac:dyDescent="0.3">
      <c r="A2681" s="1">
        <v>2680</v>
      </c>
      <c r="B2681" t="s">
        <v>7453</v>
      </c>
      <c r="C2681" s="7">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4" t="str">
        <f>VLOOKUP(OrdersTable[[#This Row],[Region]],PeopleTable[#All],2,FALSE)</f>
        <v>Kelly Williams</v>
      </c>
      <c r="W2681" s="4" t="str">
        <f>IFERROR(VLOOKUP(OrdersTable[[#This Row],[Order ID]],ReturnsTable[#All],2,FALSE),"No")</f>
        <v>No</v>
      </c>
      <c r="X2681" s="4">
        <f>1/COUNTIF(OrdersTable[Order ID],OrdersTable[[#This Row],[Order ID]])</f>
        <v>0.2</v>
      </c>
      <c r="Y2681" s="4">
        <f>1/COUNTIF(OrdersTable[Customer ID],OrdersTable[[#This Row],[Customer ID]])</f>
        <v>4.5454545454545456E-2</v>
      </c>
    </row>
    <row r="2682" spans="1:25" x14ac:dyDescent="0.3">
      <c r="A2682" s="1">
        <v>2681</v>
      </c>
      <c r="B2682" t="s">
        <v>7453</v>
      </c>
      <c r="C2682" s="7">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4" t="str">
        <f>VLOOKUP(OrdersTable[[#This Row],[Region]],PeopleTable[#All],2,FALSE)</f>
        <v>Kelly Williams</v>
      </c>
      <c r="W2682" s="4" t="str">
        <f>IFERROR(VLOOKUP(OrdersTable[[#This Row],[Order ID]],ReturnsTable[#All],2,FALSE),"No")</f>
        <v>No</v>
      </c>
      <c r="X2682" s="4">
        <f>1/COUNTIF(OrdersTable[Order ID],OrdersTable[[#This Row],[Order ID]])</f>
        <v>0.2</v>
      </c>
      <c r="Y2682" s="4">
        <f>1/COUNTIF(OrdersTable[Customer ID],OrdersTable[[#This Row],[Customer ID]])</f>
        <v>4.5454545454545456E-2</v>
      </c>
    </row>
    <row r="2683" spans="1:25" x14ac:dyDescent="0.3">
      <c r="A2683" s="1">
        <v>2682</v>
      </c>
      <c r="B2683" t="s">
        <v>7453</v>
      </c>
      <c r="C2683" s="7">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4" t="str">
        <f>VLOOKUP(OrdersTable[[#This Row],[Region]],PeopleTable[#All],2,FALSE)</f>
        <v>Kelly Williams</v>
      </c>
      <c r="W2683" s="4" t="str">
        <f>IFERROR(VLOOKUP(OrdersTable[[#This Row],[Order ID]],ReturnsTable[#All],2,FALSE),"No")</f>
        <v>No</v>
      </c>
      <c r="X2683" s="4">
        <f>1/COUNTIF(OrdersTable[Order ID],OrdersTable[[#This Row],[Order ID]])</f>
        <v>0.2</v>
      </c>
      <c r="Y2683" s="4">
        <f>1/COUNTIF(OrdersTable[Customer ID],OrdersTable[[#This Row],[Customer ID]])</f>
        <v>4.5454545454545456E-2</v>
      </c>
    </row>
    <row r="2684" spans="1:25" x14ac:dyDescent="0.3">
      <c r="A2684" s="1">
        <v>2683</v>
      </c>
      <c r="B2684" t="s">
        <v>7453</v>
      </c>
      <c r="C2684" s="7">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4" t="str">
        <f>VLOOKUP(OrdersTable[[#This Row],[Region]],PeopleTable[#All],2,FALSE)</f>
        <v>Kelly Williams</v>
      </c>
      <c r="W2684" s="4" t="str">
        <f>IFERROR(VLOOKUP(OrdersTable[[#This Row],[Order ID]],ReturnsTable[#All],2,FALSE),"No")</f>
        <v>No</v>
      </c>
      <c r="X2684" s="4">
        <f>1/COUNTIF(OrdersTable[Order ID],OrdersTable[[#This Row],[Order ID]])</f>
        <v>0.2</v>
      </c>
      <c r="Y2684" s="4">
        <f>1/COUNTIF(OrdersTable[Customer ID],OrdersTable[[#This Row],[Customer ID]])</f>
        <v>4.5454545454545456E-2</v>
      </c>
    </row>
    <row r="2685" spans="1:25" x14ac:dyDescent="0.3">
      <c r="A2685" s="1">
        <v>2684</v>
      </c>
      <c r="B2685" t="s">
        <v>7453</v>
      </c>
      <c r="C2685" s="7">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4" t="str">
        <f>VLOOKUP(OrdersTable[[#This Row],[Region]],PeopleTable[#All],2,FALSE)</f>
        <v>Kelly Williams</v>
      </c>
      <c r="W2685" s="4" t="str">
        <f>IFERROR(VLOOKUP(OrdersTable[[#This Row],[Order ID]],ReturnsTable[#All],2,FALSE),"No")</f>
        <v>No</v>
      </c>
      <c r="X2685" s="4">
        <f>1/COUNTIF(OrdersTable[Order ID],OrdersTable[[#This Row],[Order ID]])</f>
        <v>0.2</v>
      </c>
      <c r="Y2685" s="4">
        <f>1/COUNTIF(OrdersTable[Customer ID],OrdersTable[[#This Row],[Customer ID]])</f>
        <v>4.5454545454545456E-2</v>
      </c>
    </row>
    <row r="2686" spans="1:25" x14ac:dyDescent="0.3">
      <c r="A2686" s="1">
        <v>2685</v>
      </c>
      <c r="B2686" t="s">
        <v>6138</v>
      </c>
      <c r="C2686" s="7">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4" t="str">
        <f>VLOOKUP(OrdersTable[[#This Row],[Region]],PeopleTable[#All],2,FALSE)</f>
        <v>Anna Andreadi</v>
      </c>
      <c r="W2686" s="4" t="str">
        <f>IFERROR(VLOOKUP(OrdersTable[[#This Row],[Order ID]],ReturnsTable[#All],2,FALSE),"No")</f>
        <v>Yes</v>
      </c>
      <c r="X2686" s="4">
        <f>1/COUNTIF(OrdersTable[Order ID],OrdersTable[[#This Row],[Order ID]])</f>
        <v>1</v>
      </c>
      <c r="Y2686" s="4">
        <f>1/COUNTIF(OrdersTable[Customer ID],OrdersTable[[#This Row],[Customer ID]])</f>
        <v>5.5555555555555552E-2</v>
      </c>
    </row>
    <row r="2687" spans="1:25" x14ac:dyDescent="0.3">
      <c r="A2687" s="1">
        <v>2686</v>
      </c>
      <c r="B2687" t="s">
        <v>7454</v>
      </c>
      <c r="C2687" s="7">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4" t="str">
        <f>VLOOKUP(OrdersTable[[#This Row],[Region]],PeopleTable[#All],2,FALSE)</f>
        <v>Cassandra Brandow</v>
      </c>
      <c r="W2687" s="4" t="str">
        <f>IFERROR(VLOOKUP(OrdersTable[[#This Row],[Order ID]],ReturnsTable[#All],2,FALSE),"No")</f>
        <v>No</v>
      </c>
      <c r="X2687" s="4">
        <f>1/COUNTIF(OrdersTable[Order ID],OrdersTable[[#This Row],[Order ID]])</f>
        <v>0.5</v>
      </c>
      <c r="Y2687" s="4">
        <f>1/COUNTIF(OrdersTable[Customer ID],OrdersTable[[#This Row],[Customer ID]])</f>
        <v>4.5454545454545456E-2</v>
      </c>
    </row>
    <row r="2688" spans="1:25" x14ac:dyDescent="0.3">
      <c r="A2688" s="1">
        <v>2687</v>
      </c>
      <c r="B2688" t="s">
        <v>7454</v>
      </c>
      <c r="C2688" s="7">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4" t="str">
        <f>VLOOKUP(OrdersTable[[#This Row],[Region]],PeopleTable[#All],2,FALSE)</f>
        <v>Cassandra Brandow</v>
      </c>
      <c r="W2688" s="4" t="str">
        <f>IFERROR(VLOOKUP(OrdersTable[[#This Row],[Order ID]],ReturnsTable[#All],2,FALSE),"No")</f>
        <v>No</v>
      </c>
      <c r="X2688" s="4">
        <f>1/COUNTIF(OrdersTable[Order ID],OrdersTable[[#This Row],[Order ID]])</f>
        <v>0.5</v>
      </c>
      <c r="Y2688" s="4">
        <f>1/COUNTIF(OrdersTable[Customer ID],OrdersTable[[#This Row],[Customer ID]])</f>
        <v>4.5454545454545456E-2</v>
      </c>
    </row>
    <row r="2689" spans="1:25" x14ac:dyDescent="0.3">
      <c r="A2689" s="1">
        <v>2688</v>
      </c>
      <c r="B2689" t="s">
        <v>7455</v>
      </c>
      <c r="C2689" s="7">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4" t="str">
        <f>VLOOKUP(OrdersTable[[#This Row],[Region]],PeopleTable[#All],2,FALSE)</f>
        <v>Kelly Williams</v>
      </c>
      <c r="W2689" s="4" t="str">
        <f>IFERROR(VLOOKUP(OrdersTable[[#This Row],[Order ID]],ReturnsTable[#All],2,FALSE),"No")</f>
        <v>No</v>
      </c>
      <c r="X2689" s="4">
        <f>1/COUNTIF(OrdersTable[Order ID],OrdersTable[[#This Row],[Order ID]])</f>
        <v>1</v>
      </c>
      <c r="Y2689" s="4">
        <f>1/COUNTIF(OrdersTable[Customer ID],OrdersTable[[#This Row],[Customer ID]])</f>
        <v>5.8823529411764705E-2</v>
      </c>
    </row>
    <row r="2690" spans="1:25" x14ac:dyDescent="0.3">
      <c r="A2690" s="1">
        <v>2689</v>
      </c>
      <c r="B2690" t="s">
        <v>6021</v>
      </c>
      <c r="C2690" s="7">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4" t="str">
        <f>VLOOKUP(OrdersTable[[#This Row],[Region]],PeopleTable[#All],2,FALSE)</f>
        <v>Anna Andreadi</v>
      </c>
      <c r="W2690" s="4" t="str">
        <f>IFERROR(VLOOKUP(OrdersTable[[#This Row],[Order ID]],ReturnsTable[#All],2,FALSE),"No")</f>
        <v>Yes</v>
      </c>
      <c r="X2690" s="4">
        <f>1/COUNTIF(OrdersTable[Order ID],OrdersTable[[#This Row],[Order ID]])</f>
        <v>1</v>
      </c>
      <c r="Y2690" s="4">
        <f>1/COUNTIF(OrdersTable[Customer ID],OrdersTable[[#This Row],[Customer ID]])</f>
        <v>0.125</v>
      </c>
    </row>
    <row r="2691" spans="1:25" x14ac:dyDescent="0.3">
      <c r="A2691" s="1">
        <v>2690</v>
      </c>
      <c r="B2691" t="s">
        <v>7456</v>
      </c>
      <c r="C2691" s="7">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4" t="str">
        <f>VLOOKUP(OrdersTable[[#This Row],[Region]],PeopleTable[#All],2,FALSE)</f>
        <v>Kelly Williams</v>
      </c>
      <c r="W2691" s="4" t="str">
        <f>IFERROR(VLOOKUP(OrdersTable[[#This Row],[Order ID]],ReturnsTable[#All],2,FALSE),"No")</f>
        <v>No</v>
      </c>
      <c r="X2691" s="4">
        <f>1/COUNTIF(OrdersTable[Order ID],OrdersTable[[#This Row],[Order ID]])</f>
        <v>1</v>
      </c>
      <c r="Y2691" s="4">
        <f>1/COUNTIF(OrdersTable[Customer ID],OrdersTable[[#This Row],[Customer ID]])</f>
        <v>4.5454545454545456E-2</v>
      </c>
    </row>
    <row r="2692" spans="1:25" x14ac:dyDescent="0.3">
      <c r="A2692" s="1">
        <v>2691</v>
      </c>
      <c r="B2692" t="s">
        <v>7457</v>
      </c>
      <c r="C2692" s="7">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4" t="str">
        <f>VLOOKUP(OrdersTable[[#This Row],[Region]],PeopleTable[#All],2,FALSE)</f>
        <v>Chuck Magee</v>
      </c>
      <c r="W2692" s="4" t="str">
        <f>IFERROR(VLOOKUP(OrdersTable[[#This Row],[Order ID]],ReturnsTable[#All],2,FALSE),"No")</f>
        <v>No</v>
      </c>
      <c r="X2692" s="4">
        <f>1/COUNTIF(OrdersTable[Order ID],OrdersTable[[#This Row],[Order ID]])</f>
        <v>1</v>
      </c>
      <c r="Y2692" s="4">
        <f>1/COUNTIF(OrdersTable[Customer ID],OrdersTable[[#This Row],[Customer ID]])</f>
        <v>0.14285714285714285</v>
      </c>
    </row>
    <row r="2693" spans="1:25" x14ac:dyDescent="0.3">
      <c r="A2693" s="1">
        <v>2692</v>
      </c>
      <c r="B2693" t="s">
        <v>7458</v>
      </c>
      <c r="C2693" s="7">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4" t="str">
        <f>VLOOKUP(OrdersTable[[#This Row],[Region]],PeopleTable[#All],2,FALSE)</f>
        <v>Anna Andreadi</v>
      </c>
      <c r="W2693" s="4" t="str">
        <f>IFERROR(VLOOKUP(OrdersTable[[#This Row],[Order ID]],ReturnsTable[#All],2,FALSE),"No")</f>
        <v>No</v>
      </c>
      <c r="X2693" s="4">
        <f>1/COUNTIF(OrdersTable[Order ID],OrdersTable[[#This Row],[Order ID]])</f>
        <v>0.5</v>
      </c>
      <c r="Y2693" s="4">
        <f>1/COUNTIF(OrdersTable[Customer ID],OrdersTable[[#This Row],[Customer ID]])</f>
        <v>0.14285714285714285</v>
      </c>
    </row>
    <row r="2694" spans="1:25" x14ac:dyDescent="0.3">
      <c r="A2694" s="1">
        <v>2693</v>
      </c>
      <c r="B2694" t="s">
        <v>7458</v>
      </c>
      <c r="C2694" s="7">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4" t="str">
        <f>VLOOKUP(OrdersTable[[#This Row],[Region]],PeopleTable[#All],2,FALSE)</f>
        <v>Anna Andreadi</v>
      </c>
      <c r="W2694" s="4" t="str">
        <f>IFERROR(VLOOKUP(OrdersTable[[#This Row],[Order ID]],ReturnsTable[#All],2,FALSE),"No")</f>
        <v>No</v>
      </c>
      <c r="X2694" s="4">
        <f>1/COUNTIF(OrdersTable[Order ID],OrdersTable[[#This Row],[Order ID]])</f>
        <v>0.5</v>
      </c>
      <c r="Y2694" s="4">
        <f>1/COUNTIF(OrdersTable[Customer ID],OrdersTable[[#This Row],[Customer ID]])</f>
        <v>0.14285714285714285</v>
      </c>
    </row>
    <row r="2695" spans="1:25" x14ac:dyDescent="0.3">
      <c r="A2695" s="1">
        <v>2694</v>
      </c>
      <c r="B2695" t="s">
        <v>7459</v>
      </c>
      <c r="C2695" s="7">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4" t="str">
        <f>VLOOKUP(OrdersTable[[#This Row],[Region]],PeopleTable[#All],2,FALSE)</f>
        <v>Anna Andreadi</v>
      </c>
      <c r="W2695" s="4" t="str">
        <f>IFERROR(VLOOKUP(OrdersTable[[#This Row],[Order ID]],ReturnsTable[#All],2,FALSE),"No")</f>
        <v>No</v>
      </c>
      <c r="X2695" s="4">
        <f>1/COUNTIF(OrdersTable[Order ID],OrdersTable[[#This Row],[Order ID]])</f>
        <v>1</v>
      </c>
      <c r="Y2695" s="4">
        <f>1/COUNTIF(OrdersTable[Customer ID],OrdersTable[[#This Row],[Customer ID]])</f>
        <v>4.7619047619047616E-2</v>
      </c>
    </row>
    <row r="2696" spans="1:25" x14ac:dyDescent="0.3">
      <c r="A2696" s="1">
        <v>2695</v>
      </c>
      <c r="B2696" t="s">
        <v>7460</v>
      </c>
      <c r="C2696" s="7">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4" t="str">
        <f>VLOOKUP(OrdersTable[[#This Row],[Region]],PeopleTable[#All],2,FALSE)</f>
        <v>Cassandra Brandow</v>
      </c>
      <c r="W2696" s="4" t="str">
        <f>IFERROR(VLOOKUP(OrdersTable[[#This Row],[Order ID]],ReturnsTable[#All],2,FALSE),"No")</f>
        <v>No</v>
      </c>
      <c r="X2696" s="4">
        <f>1/COUNTIF(OrdersTable[Order ID],OrdersTable[[#This Row],[Order ID]])</f>
        <v>1</v>
      </c>
      <c r="Y2696" s="4">
        <f>1/COUNTIF(OrdersTable[Customer ID],OrdersTable[[#This Row],[Customer ID]])</f>
        <v>7.1428571428571425E-2</v>
      </c>
    </row>
    <row r="2697" spans="1:25" x14ac:dyDescent="0.3">
      <c r="A2697" s="1">
        <v>2696</v>
      </c>
      <c r="B2697" t="s">
        <v>7461</v>
      </c>
      <c r="C2697" s="7">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4" t="str">
        <f>VLOOKUP(OrdersTable[[#This Row],[Region]],PeopleTable[#All],2,FALSE)</f>
        <v>Chuck Magee</v>
      </c>
      <c r="W2697" s="4" t="str">
        <f>IFERROR(VLOOKUP(OrdersTable[[#This Row],[Order ID]],ReturnsTable[#All],2,FALSE),"No")</f>
        <v>No</v>
      </c>
      <c r="X2697" s="4">
        <f>1/COUNTIF(OrdersTable[Order ID],OrdersTable[[#This Row],[Order ID]])</f>
        <v>1</v>
      </c>
      <c r="Y2697" s="4">
        <f>1/COUNTIF(OrdersTable[Customer ID],OrdersTable[[#This Row],[Customer ID]])</f>
        <v>0.2</v>
      </c>
    </row>
    <row r="2698" spans="1:25" x14ac:dyDescent="0.3">
      <c r="A2698" s="1">
        <v>2697</v>
      </c>
      <c r="B2698" t="s">
        <v>7462</v>
      </c>
      <c r="C2698" s="7">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4" t="str">
        <f>VLOOKUP(OrdersTable[[#This Row],[Region]],PeopleTable[#All],2,FALSE)</f>
        <v>Cassandra Brandow</v>
      </c>
      <c r="W2698" s="4" t="str">
        <f>IFERROR(VLOOKUP(OrdersTable[[#This Row],[Order ID]],ReturnsTable[#All],2,FALSE),"No")</f>
        <v>No</v>
      </c>
      <c r="X2698" s="4">
        <f>1/COUNTIF(OrdersTable[Order ID],OrdersTable[[#This Row],[Order ID]])</f>
        <v>0.14285714285714285</v>
      </c>
      <c r="Y2698" s="4">
        <f>1/COUNTIF(OrdersTable[Customer ID],OrdersTable[[#This Row],[Customer ID]])</f>
        <v>6.6666666666666666E-2</v>
      </c>
    </row>
    <row r="2699" spans="1:25" x14ac:dyDescent="0.3">
      <c r="A2699" s="1">
        <v>2698</v>
      </c>
      <c r="B2699" t="s">
        <v>7462</v>
      </c>
      <c r="C2699" s="7">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4" t="str">
        <f>VLOOKUP(OrdersTable[[#This Row],[Region]],PeopleTable[#All],2,FALSE)</f>
        <v>Cassandra Brandow</v>
      </c>
      <c r="W2699" s="4" t="str">
        <f>IFERROR(VLOOKUP(OrdersTable[[#This Row],[Order ID]],ReturnsTable[#All],2,FALSE),"No")</f>
        <v>No</v>
      </c>
      <c r="X2699" s="4">
        <f>1/COUNTIF(OrdersTable[Order ID],OrdersTable[[#This Row],[Order ID]])</f>
        <v>0.14285714285714285</v>
      </c>
      <c r="Y2699" s="4">
        <f>1/COUNTIF(OrdersTable[Customer ID],OrdersTable[[#This Row],[Customer ID]])</f>
        <v>6.6666666666666666E-2</v>
      </c>
    </row>
    <row r="2700" spans="1:25" x14ac:dyDescent="0.3">
      <c r="A2700" s="1">
        <v>2699</v>
      </c>
      <c r="B2700" t="s">
        <v>7462</v>
      </c>
      <c r="C2700" s="7">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4" t="str">
        <f>VLOOKUP(OrdersTable[[#This Row],[Region]],PeopleTable[#All],2,FALSE)</f>
        <v>Cassandra Brandow</v>
      </c>
      <c r="W2700" s="4" t="str">
        <f>IFERROR(VLOOKUP(OrdersTable[[#This Row],[Order ID]],ReturnsTable[#All],2,FALSE),"No")</f>
        <v>No</v>
      </c>
      <c r="X2700" s="4">
        <f>1/COUNTIF(OrdersTable[Order ID],OrdersTable[[#This Row],[Order ID]])</f>
        <v>0.14285714285714285</v>
      </c>
      <c r="Y2700" s="4">
        <f>1/COUNTIF(OrdersTable[Customer ID],OrdersTable[[#This Row],[Customer ID]])</f>
        <v>6.6666666666666666E-2</v>
      </c>
    </row>
    <row r="2701" spans="1:25" x14ac:dyDescent="0.3">
      <c r="A2701" s="1">
        <v>2700</v>
      </c>
      <c r="B2701" t="s">
        <v>7462</v>
      </c>
      <c r="C2701" s="7">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4" t="str">
        <f>VLOOKUP(OrdersTable[[#This Row],[Region]],PeopleTable[#All],2,FALSE)</f>
        <v>Cassandra Brandow</v>
      </c>
      <c r="W2701" s="4" t="str">
        <f>IFERROR(VLOOKUP(OrdersTable[[#This Row],[Order ID]],ReturnsTable[#All],2,FALSE),"No")</f>
        <v>No</v>
      </c>
      <c r="X2701" s="4">
        <f>1/COUNTIF(OrdersTable[Order ID],OrdersTable[[#This Row],[Order ID]])</f>
        <v>0.14285714285714285</v>
      </c>
      <c r="Y2701" s="4">
        <f>1/COUNTIF(OrdersTable[Customer ID],OrdersTable[[#This Row],[Customer ID]])</f>
        <v>6.6666666666666666E-2</v>
      </c>
    </row>
    <row r="2702" spans="1:25" x14ac:dyDescent="0.3">
      <c r="A2702" s="1">
        <v>2701</v>
      </c>
      <c r="B2702" t="s">
        <v>7462</v>
      </c>
      <c r="C2702" s="7">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4" t="str">
        <f>VLOOKUP(OrdersTable[[#This Row],[Region]],PeopleTable[#All],2,FALSE)</f>
        <v>Cassandra Brandow</v>
      </c>
      <c r="W2702" s="4" t="str">
        <f>IFERROR(VLOOKUP(OrdersTable[[#This Row],[Order ID]],ReturnsTable[#All],2,FALSE),"No")</f>
        <v>No</v>
      </c>
      <c r="X2702" s="4">
        <f>1/COUNTIF(OrdersTable[Order ID],OrdersTable[[#This Row],[Order ID]])</f>
        <v>0.14285714285714285</v>
      </c>
      <c r="Y2702" s="4">
        <f>1/COUNTIF(OrdersTable[Customer ID],OrdersTable[[#This Row],[Customer ID]])</f>
        <v>6.6666666666666666E-2</v>
      </c>
    </row>
    <row r="2703" spans="1:25" x14ac:dyDescent="0.3">
      <c r="A2703" s="1">
        <v>2702</v>
      </c>
      <c r="B2703" t="s">
        <v>7462</v>
      </c>
      <c r="C2703" s="7">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4" t="str">
        <f>VLOOKUP(OrdersTable[[#This Row],[Region]],PeopleTable[#All],2,FALSE)</f>
        <v>Cassandra Brandow</v>
      </c>
      <c r="W2703" s="4" t="str">
        <f>IFERROR(VLOOKUP(OrdersTable[[#This Row],[Order ID]],ReturnsTable[#All],2,FALSE),"No")</f>
        <v>No</v>
      </c>
      <c r="X2703" s="4">
        <f>1/COUNTIF(OrdersTable[Order ID],OrdersTable[[#This Row],[Order ID]])</f>
        <v>0.14285714285714285</v>
      </c>
      <c r="Y2703" s="4">
        <f>1/COUNTIF(OrdersTable[Customer ID],OrdersTable[[#This Row],[Customer ID]])</f>
        <v>6.6666666666666666E-2</v>
      </c>
    </row>
    <row r="2704" spans="1:25" x14ac:dyDescent="0.3">
      <c r="A2704" s="1">
        <v>2703</v>
      </c>
      <c r="B2704" t="s">
        <v>7462</v>
      </c>
      <c r="C2704" s="7">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4" t="str">
        <f>VLOOKUP(OrdersTable[[#This Row],[Region]],PeopleTable[#All],2,FALSE)</f>
        <v>Cassandra Brandow</v>
      </c>
      <c r="W2704" s="4" t="str">
        <f>IFERROR(VLOOKUP(OrdersTable[[#This Row],[Order ID]],ReturnsTable[#All],2,FALSE),"No")</f>
        <v>No</v>
      </c>
      <c r="X2704" s="4">
        <f>1/COUNTIF(OrdersTable[Order ID],OrdersTable[[#This Row],[Order ID]])</f>
        <v>0.14285714285714285</v>
      </c>
      <c r="Y2704" s="4">
        <f>1/COUNTIF(OrdersTable[Customer ID],OrdersTable[[#This Row],[Customer ID]])</f>
        <v>6.6666666666666666E-2</v>
      </c>
    </row>
    <row r="2705" spans="1:25" x14ac:dyDescent="0.3">
      <c r="A2705" s="1">
        <v>2704</v>
      </c>
      <c r="B2705" t="s">
        <v>7463</v>
      </c>
      <c r="C2705" s="7">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4" t="str">
        <f>VLOOKUP(OrdersTable[[#This Row],[Region]],PeopleTable[#All],2,FALSE)</f>
        <v>Chuck Magee</v>
      </c>
      <c r="W2705" s="4" t="str">
        <f>IFERROR(VLOOKUP(OrdersTable[[#This Row],[Order ID]],ReturnsTable[#All],2,FALSE),"No")</f>
        <v>No</v>
      </c>
      <c r="X2705" s="4">
        <f>1/COUNTIF(OrdersTable[Order ID],OrdersTable[[#This Row],[Order ID]])</f>
        <v>1</v>
      </c>
      <c r="Y2705" s="4">
        <f>1/COUNTIF(OrdersTable[Customer ID],OrdersTable[[#This Row],[Customer ID]])</f>
        <v>0.04</v>
      </c>
    </row>
    <row r="2706" spans="1:25" x14ac:dyDescent="0.3">
      <c r="A2706" s="1">
        <v>2705</v>
      </c>
      <c r="B2706" t="s">
        <v>7464</v>
      </c>
      <c r="C2706" s="7">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4" t="str">
        <f>VLOOKUP(OrdersTable[[#This Row],[Region]],PeopleTable[#All],2,FALSE)</f>
        <v>Chuck Magee</v>
      </c>
      <c r="W2706" s="4" t="str">
        <f>IFERROR(VLOOKUP(OrdersTable[[#This Row],[Order ID]],ReturnsTable[#All],2,FALSE),"No")</f>
        <v>No</v>
      </c>
      <c r="X2706" s="4">
        <f>1/COUNTIF(OrdersTable[Order ID],OrdersTable[[#This Row],[Order ID]])</f>
        <v>1</v>
      </c>
      <c r="Y2706" s="4">
        <f>1/COUNTIF(OrdersTable[Customer ID],OrdersTable[[#This Row],[Customer ID]])</f>
        <v>9.0909090909090912E-2</v>
      </c>
    </row>
    <row r="2707" spans="1:25" x14ac:dyDescent="0.3">
      <c r="A2707" s="1">
        <v>2706</v>
      </c>
      <c r="B2707" t="s">
        <v>7465</v>
      </c>
      <c r="C2707" s="7">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4" t="str">
        <f>VLOOKUP(OrdersTable[[#This Row],[Region]],PeopleTable[#All],2,FALSE)</f>
        <v>Anna Andreadi</v>
      </c>
      <c r="W2707" s="4" t="str">
        <f>IFERROR(VLOOKUP(OrdersTable[[#This Row],[Order ID]],ReturnsTable[#All],2,FALSE),"No")</f>
        <v>No</v>
      </c>
      <c r="X2707" s="4">
        <f>1/COUNTIF(OrdersTable[Order ID],OrdersTable[[#This Row],[Order ID]])</f>
        <v>0.33333333333333331</v>
      </c>
      <c r="Y2707" s="4">
        <f>1/COUNTIF(OrdersTable[Customer ID],OrdersTable[[#This Row],[Customer ID]])</f>
        <v>7.1428571428571425E-2</v>
      </c>
    </row>
    <row r="2708" spans="1:25" x14ac:dyDescent="0.3">
      <c r="A2708" s="1">
        <v>2707</v>
      </c>
      <c r="B2708" t="s">
        <v>7465</v>
      </c>
      <c r="C2708" s="7">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4" t="str">
        <f>VLOOKUP(OrdersTable[[#This Row],[Region]],PeopleTable[#All],2,FALSE)</f>
        <v>Anna Andreadi</v>
      </c>
      <c r="W2708" s="4" t="str">
        <f>IFERROR(VLOOKUP(OrdersTable[[#This Row],[Order ID]],ReturnsTable[#All],2,FALSE),"No")</f>
        <v>No</v>
      </c>
      <c r="X2708" s="4">
        <f>1/COUNTIF(OrdersTable[Order ID],OrdersTable[[#This Row],[Order ID]])</f>
        <v>0.33333333333333331</v>
      </c>
      <c r="Y2708" s="4">
        <f>1/COUNTIF(OrdersTable[Customer ID],OrdersTable[[#This Row],[Customer ID]])</f>
        <v>7.1428571428571425E-2</v>
      </c>
    </row>
    <row r="2709" spans="1:25" x14ac:dyDescent="0.3">
      <c r="A2709" s="1">
        <v>2708</v>
      </c>
      <c r="B2709" t="s">
        <v>7465</v>
      </c>
      <c r="C2709" s="7">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4" t="str">
        <f>VLOOKUP(OrdersTable[[#This Row],[Region]],PeopleTable[#All],2,FALSE)</f>
        <v>Anna Andreadi</v>
      </c>
      <c r="W2709" s="4" t="str">
        <f>IFERROR(VLOOKUP(OrdersTable[[#This Row],[Order ID]],ReturnsTable[#All],2,FALSE),"No")</f>
        <v>No</v>
      </c>
      <c r="X2709" s="4">
        <f>1/COUNTIF(OrdersTable[Order ID],OrdersTable[[#This Row],[Order ID]])</f>
        <v>0.33333333333333331</v>
      </c>
      <c r="Y2709" s="4">
        <f>1/COUNTIF(OrdersTable[Customer ID],OrdersTable[[#This Row],[Customer ID]])</f>
        <v>7.1428571428571425E-2</v>
      </c>
    </row>
    <row r="2710" spans="1:25" x14ac:dyDescent="0.3">
      <c r="A2710" s="1">
        <v>2709</v>
      </c>
      <c r="B2710" t="s">
        <v>7466</v>
      </c>
      <c r="C2710" s="7">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4" t="str">
        <f>VLOOKUP(OrdersTable[[#This Row],[Region]],PeopleTable[#All],2,FALSE)</f>
        <v>Anna Andreadi</v>
      </c>
      <c r="W2710" s="4" t="str">
        <f>IFERROR(VLOOKUP(OrdersTable[[#This Row],[Order ID]],ReturnsTable[#All],2,FALSE),"No")</f>
        <v>No</v>
      </c>
      <c r="X2710" s="4">
        <f>1/COUNTIF(OrdersTable[Order ID],OrdersTable[[#This Row],[Order ID]])</f>
        <v>0.5</v>
      </c>
      <c r="Y2710" s="4">
        <f>1/COUNTIF(OrdersTable[Customer ID],OrdersTable[[#This Row],[Customer ID]])</f>
        <v>9.0909090909090912E-2</v>
      </c>
    </row>
    <row r="2711" spans="1:25" x14ac:dyDescent="0.3">
      <c r="A2711" s="1">
        <v>2710</v>
      </c>
      <c r="B2711" t="s">
        <v>7466</v>
      </c>
      <c r="C2711" s="7">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4" t="str">
        <f>VLOOKUP(OrdersTable[[#This Row],[Region]],PeopleTable[#All],2,FALSE)</f>
        <v>Anna Andreadi</v>
      </c>
      <c r="W2711" s="4" t="str">
        <f>IFERROR(VLOOKUP(OrdersTable[[#This Row],[Order ID]],ReturnsTable[#All],2,FALSE),"No")</f>
        <v>No</v>
      </c>
      <c r="X2711" s="4">
        <f>1/COUNTIF(OrdersTable[Order ID],OrdersTable[[#This Row],[Order ID]])</f>
        <v>0.5</v>
      </c>
      <c r="Y2711" s="4">
        <f>1/COUNTIF(OrdersTable[Customer ID],OrdersTable[[#This Row],[Customer ID]])</f>
        <v>9.0909090909090912E-2</v>
      </c>
    </row>
    <row r="2712" spans="1:25" x14ac:dyDescent="0.3">
      <c r="A2712" s="1">
        <v>2711</v>
      </c>
      <c r="B2712" t="s">
        <v>7467</v>
      </c>
      <c r="C2712" s="7">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4" t="str">
        <f>VLOOKUP(OrdersTable[[#This Row],[Region]],PeopleTable[#All],2,FALSE)</f>
        <v>Cassandra Brandow</v>
      </c>
      <c r="W2712" s="4" t="str">
        <f>IFERROR(VLOOKUP(OrdersTable[[#This Row],[Order ID]],ReturnsTable[#All],2,FALSE),"No")</f>
        <v>No</v>
      </c>
      <c r="X2712" s="4">
        <f>1/COUNTIF(OrdersTable[Order ID],OrdersTable[[#This Row],[Order ID]])</f>
        <v>1</v>
      </c>
      <c r="Y2712" s="4">
        <f>1/COUNTIF(OrdersTable[Customer ID],OrdersTable[[#This Row],[Customer ID]])</f>
        <v>0.1</v>
      </c>
    </row>
    <row r="2713" spans="1:25" x14ac:dyDescent="0.3">
      <c r="A2713" s="1">
        <v>2712</v>
      </c>
      <c r="B2713" t="s">
        <v>7468</v>
      </c>
      <c r="C2713" s="7">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4" t="str">
        <f>VLOOKUP(OrdersTable[[#This Row],[Region]],PeopleTable[#All],2,FALSE)</f>
        <v>Chuck Magee</v>
      </c>
      <c r="W2713" s="4" t="str">
        <f>IFERROR(VLOOKUP(OrdersTable[[#This Row],[Order ID]],ReturnsTable[#All],2,FALSE),"No")</f>
        <v>No</v>
      </c>
      <c r="X2713" s="4">
        <f>1/COUNTIF(OrdersTable[Order ID],OrdersTable[[#This Row],[Order ID]])</f>
        <v>1</v>
      </c>
      <c r="Y2713" s="4">
        <f>1/COUNTIF(OrdersTable[Customer ID],OrdersTable[[#This Row],[Customer ID]])</f>
        <v>7.1428571428571425E-2</v>
      </c>
    </row>
    <row r="2714" spans="1:25" x14ac:dyDescent="0.3">
      <c r="A2714" s="1">
        <v>2713</v>
      </c>
      <c r="B2714" t="s">
        <v>7469</v>
      </c>
      <c r="C2714" s="7">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4" t="str">
        <f>VLOOKUP(OrdersTable[[#This Row],[Region]],PeopleTable[#All],2,FALSE)</f>
        <v>Chuck Magee</v>
      </c>
      <c r="W2714" s="4" t="str">
        <f>IFERROR(VLOOKUP(OrdersTable[[#This Row],[Order ID]],ReturnsTable[#All],2,FALSE),"No")</f>
        <v>No</v>
      </c>
      <c r="X2714" s="4">
        <f>1/COUNTIF(OrdersTable[Order ID],OrdersTable[[#This Row],[Order ID]])</f>
        <v>1</v>
      </c>
      <c r="Y2714" s="4">
        <f>1/COUNTIF(OrdersTable[Customer ID],OrdersTable[[#This Row],[Customer ID]])</f>
        <v>9.0909090909090912E-2</v>
      </c>
    </row>
    <row r="2715" spans="1:25" x14ac:dyDescent="0.3">
      <c r="A2715" s="1">
        <v>2714</v>
      </c>
      <c r="B2715" t="s">
        <v>7470</v>
      </c>
      <c r="C2715" s="7">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4" t="str">
        <f>VLOOKUP(OrdersTable[[#This Row],[Region]],PeopleTable[#All],2,FALSE)</f>
        <v>Cassandra Brandow</v>
      </c>
      <c r="W2715" s="4" t="str">
        <f>IFERROR(VLOOKUP(OrdersTable[[#This Row],[Order ID]],ReturnsTable[#All],2,FALSE),"No")</f>
        <v>No</v>
      </c>
      <c r="X2715" s="4">
        <f>1/COUNTIF(OrdersTable[Order ID],OrdersTable[[#This Row],[Order ID]])</f>
        <v>1</v>
      </c>
      <c r="Y2715" s="4">
        <f>1/COUNTIF(OrdersTable[Customer ID],OrdersTable[[#This Row],[Customer ID]])</f>
        <v>4.3478260869565216E-2</v>
      </c>
    </row>
    <row r="2716" spans="1:25" x14ac:dyDescent="0.3">
      <c r="A2716" s="1">
        <v>2715</v>
      </c>
      <c r="B2716" t="s">
        <v>7471</v>
      </c>
      <c r="C2716" s="7">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4" t="str">
        <f>VLOOKUP(OrdersTable[[#This Row],[Region]],PeopleTable[#All],2,FALSE)</f>
        <v>Anna Andreadi</v>
      </c>
      <c r="W2716" s="4" t="str">
        <f>IFERROR(VLOOKUP(OrdersTable[[#This Row],[Order ID]],ReturnsTable[#All],2,FALSE),"No")</f>
        <v>No</v>
      </c>
      <c r="X2716" s="4">
        <f>1/COUNTIF(OrdersTable[Order ID],OrdersTable[[#This Row],[Order ID]])</f>
        <v>1</v>
      </c>
      <c r="Y2716" s="4">
        <f>1/COUNTIF(OrdersTable[Customer ID],OrdersTable[[#This Row],[Customer ID]])</f>
        <v>0.1111111111111111</v>
      </c>
    </row>
    <row r="2717" spans="1:25" x14ac:dyDescent="0.3">
      <c r="A2717" s="1">
        <v>2716</v>
      </c>
      <c r="B2717" t="s">
        <v>7472</v>
      </c>
      <c r="C2717" s="7">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4" t="str">
        <f>VLOOKUP(OrdersTable[[#This Row],[Region]],PeopleTable[#All],2,FALSE)</f>
        <v>Chuck Magee</v>
      </c>
      <c r="W2717" s="4" t="str">
        <f>IFERROR(VLOOKUP(OrdersTable[[#This Row],[Order ID]],ReturnsTable[#All],2,FALSE),"No")</f>
        <v>No</v>
      </c>
      <c r="X2717" s="4">
        <f>1/COUNTIF(OrdersTable[Order ID],OrdersTable[[#This Row],[Order ID]])</f>
        <v>1</v>
      </c>
      <c r="Y2717" s="4">
        <f>1/COUNTIF(OrdersTable[Customer ID],OrdersTable[[#This Row],[Customer ID]])</f>
        <v>7.1428571428571425E-2</v>
      </c>
    </row>
    <row r="2718" spans="1:25" x14ac:dyDescent="0.3">
      <c r="A2718" s="1">
        <v>2717</v>
      </c>
      <c r="B2718" t="s">
        <v>7473</v>
      </c>
      <c r="C2718" s="7">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4" t="str">
        <f>VLOOKUP(OrdersTable[[#This Row],[Region]],PeopleTable[#All],2,FALSE)</f>
        <v>Cassandra Brandow</v>
      </c>
      <c r="W2718" s="4" t="str">
        <f>IFERROR(VLOOKUP(OrdersTable[[#This Row],[Order ID]],ReturnsTable[#All],2,FALSE),"No")</f>
        <v>No</v>
      </c>
      <c r="X2718" s="4">
        <f>1/COUNTIF(OrdersTable[Order ID],OrdersTable[[#This Row],[Order ID]])</f>
        <v>1</v>
      </c>
      <c r="Y2718" s="4">
        <f>1/COUNTIF(OrdersTable[Customer ID],OrdersTable[[#This Row],[Customer ID]])</f>
        <v>0.125</v>
      </c>
    </row>
    <row r="2719" spans="1:25" x14ac:dyDescent="0.3">
      <c r="A2719" s="1">
        <v>2718</v>
      </c>
      <c r="B2719" t="s">
        <v>7474</v>
      </c>
      <c r="C2719" s="7">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4" t="str">
        <f>VLOOKUP(OrdersTable[[#This Row],[Region]],PeopleTable[#All],2,FALSE)</f>
        <v>Chuck Magee</v>
      </c>
      <c r="W2719" s="4" t="str">
        <f>IFERROR(VLOOKUP(OrdersTable[[#This Row],[Order ID]],ReturnsTable[#All],2,FALSE),"No")</f>
        <v>No</v>
      </c>
      <c r="X2719" s="4">
        <f>1/COUNTIF(OrdersTable[Order ID],OrdersTable[[#This Row],[Order ID]])</f>
        <v>1</v>
      </c>
      <c r="Y2719" s="4">
        <f>1/COUNTIF(OrdersTable[Customer ID],OrdersTable[[#This Row],[Customer ID]])</f>
        <v>4.3478260869565216E-2</v>
      </c>
    </row>
    <row r="2720" spans="1:25" x14ac:dyDescent="0.3">
      <c r="A2720" s="1">
        <v>2719</v>
      </c>
      <c r="B2720" t="s">
        <v>7475</v>
      </c>
      <c r="C2720" s="7">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4" t="str">
        <f>VLOOKUP(OrdersTable[[#This Row],[Region]],PeopleTable[#All],2,FALSE)</f>
        <v>Anna Andreadi</v>
      </c>
      <c r="W2720" s="4" t="str">
        <f>IFERROR(VLOOKUP(OrdersTable[[#This Row],[Order ID]],ReturnsTable[#All],2,FALSE),"No")</f>
        <v>No</v>
      </c>
      <c r="X2720" s="4">
        <f>1/COUNTIF(OrdersTable[Order ID],OrdersTable[[#This Row],[Order ID]])</f>
        <v>1</v>
      </c>
      <c r="Y2720" s="4">
        <f>1/COUNTIF(OrdersTable[Customer ID],OrdersTable[[#This Row],[Customer ID]])</f>
        <v>5.2631578947368418E-2</v>
      </c>
    </row>
    <row r="2721" spans="1:25" x14ac:dyDescent="0.3">
      <c r="A2721" s="1">
        <v>2720</v>
      </c>
      <c r="B2721" t="s">
        <v>7476</v>
      </c>
      <c r="C2721" s="7">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4" t="str">
        <f>VLOOKUP(OrdersTable[[#This Row],[Region]],PeopleTable[#All],2,FALSE)</f>
        <v>Kelly Williams</v>
      </c>
      <c r="W2721" s="4" t="str">
        <f>IFERROR(VLOOKUP(OrdersTable[[#This Row],[Order ID]],ReturnsTable[#All],2,FALSE),"No")</f>
        <v>No</v>
      </c>
      <c r="X2721" s="4">
        <f>1/COUNTIF(OrdersTable[Order ID],OrdersTable[[#This Row],[Order ID]])</f>
        <v>1</v>
      </c>
      <c r="Y2721" s="4">
        <f>1/COUNTIF(OrdersTable[Customer ID],OrdersTable[[#This Row],[Customer ID]])</f>
        <v>6.25E-2</v>
      </c>
    </row>
    <row r="2722" spans="1:25" x14ac:dyDescent="0.3">
      <c r="A2722" s="1">
        <v>2721</v>
      </c>
      <c r="B2722" t="s">
        <v>7477</v>
      </c>
      <c r="C2722" s="7">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4" t="str">
        <f>VLOOKUP(OrdersTable[[#This Row],[Region]],PeopleTable[#All],2,FALSE)</f>
        <v>Cassandra Brandow</v>
      </c>
      <c r="W2722" s="4" t="str">
        <f>IFERROR(VLOOKUP(OrdersTable[[#This Row],[Order ID]],ReturnsTable[#All],2,FALSE),"No")</f>
        <v>No</v>
      </c>
      <c r="X2722" s="4">
        <f>1/COUNTIF(OrdersTable[Order ID],OrdersTable[[#This Row],[Order ID]])</f>
        <v>0.5</v>
      </c>
      <c r="Y2722" s="4">
        <f>1/COUNTIF(OrdersTable[Customer ID],OrdersTable[[#This Row],[Customer ID]])</f>
        <v>6.6666666666666666E-2</v>
      </c>
    </row>
    <row r="2723" spans="1:25" x14ac:dyDescent="0.3">
      <c r="A2723" s="1">
        <v>2722</v>
      </c>
      <c r="B2723" t="s">
        <v>7477</v>
      </c>
      <c r="C2723" s="7">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4" t="str">
        <f>VLOOKUP(OrdersTable[[#This Row],[Region]],PeopleTable[#All],2,FALSE)</f>
        <v>Cassandra Brandow</v>
      </c>
      <c r="W2723" s="4" t="str">
        <f>IFERROR(VLOOKUP(OrdersTable[[#This Row],[Order ID]],ReturnsTable[#All],2,FALSE),"No")</f>
        <v>No</v>
      </c>
      <c r="X2723" s="4">
        <f>1/COUNTIF(OrdersTable[Order ID],OrdersTable[[#This Row],[Order ID]])</f>
        <v>0.5</v>
      </c>
      <c r="Y2723" s="4">
        <f>1/COUNTIF(OrdersTable[Customer ID],OrdersTable[[#This Row],[Customer ID]])</f>
        <v>6.6666666666666666E-2</v>
      </c>
    </row>
    <row r="2724" spans="1:25" x14ac:dyDescent="0.3">
      <c r="A2724" s="1">
        <v>2723</v>
      </c>
      <c r="B2724" t="s">
        <v>7478</v>
      </c>
      <c r="C2724" s="7">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4" t="str">
        <f>VLOOKUP(OrdersTable[[#This Row],[Region]],PeopleTable[#All],2,FALSE)</f>
        <v>Cassandra Brandow</v>
      </c>
      <c r="W2724" s="4" t="str">
        <f>IFERROR(VLOOKUP(OrdersTable[[#This Row],[Order ID]],ReturnsTable[#All],2,FALSE),"No")</f>
        <v>No</v>
      </c>
      <c r="X2724" s="4">
        <f>1/COUNTIF(OrdersTable[Order ID],OrdersTable[[#This Row],[Order ID]])</f>
        <v>1</v>
      </c>
      <c r="Y2724" s="4">
        <f>1/COUNTIF(OrdersTable[Customer ID],OrdersTable[[#This Row],[Customer ID]])</f>
        <v>5.8823529411764705E-2</v>
      </c>
    </row>
    <row r="2725" spans="1:25" x14ac:dyDescent="0.3">
      <c r="A2725" s="1">
        <v>2724</v>
      </c>
      <c r="B2725" t="s">
        <v>7479</v>
      </c>
      <c r="C2725" s="7">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4" t="str">
        <f>VLOOKUP(OrdersTable[[#This Row],[Region]],PeopleTable[#All],2,FALSE)</f>
        <v>Anna Andreadi</v>
      </c>
      <c r="W2725" s="4" t="str">
        <f>IFERROR(VLOOKUP(OrdersTable[[#This Row],[Order ID]],ReturnsTable[#All],2,FALSE),"No")</f>
        <v>No</v>
      </c>
      <c r="X2725" s="4">
        <f>1/COUNTIF(OrdersTable[Order ID],OrdersTable[[#This Row],[Order ID]])</f>
        <v>0.5</v>
      </c>
      <c r="Y2725" s="4">
        <f>1/COUNTIF(OrdersTable[Customer ID],OrdersTable[[#This Row],[Customer ID]])</f>
        <v>0.16666666666666666</v>
      </c>
    </row>
    <row r="2726" spans="1:25" x14ac:dyDescent="0.3">
      <c r="A2726" s="1">
        <v>2725</v>
      </c>
      <c r="B2726" t="s">
        <v>7479</v>
      </c>
      <c r="C2726" s="7">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4" t="str">
        <f>VLOOKUP(OrdersTable[[#This Row],[Region]],PeopleTable[#All],2,FALSE)</f>
        <v>Anna Andreadi</v>
      </c>
      <c r="W2726" s="4" t="str">
        <f>IFERROR(VLOOKUP(OrdersTable[[#This Row],[Order ID]],ReturnsTable[#All],2,FALSE),"No")</f>
        <v>No</v>
      </c>
      <c r="X2726" s="4">
        <f>1/COUNTIF(OrdersTable[Order ID],OrdersTable[[#This Row],[Order ID]])</f>
        <v>0.5</v>
      </c>
      <c r="Y2726" s="4">
        <f>1/COUNTIF(OrdersTable[Customer ID],OrdersTable[[#This Row],[Customer ID]])</f>
        <v>0.16666666666666666</v>
      </c>
    </row>
    <row r="2727" spans="1:25" x14ac:dyDescent="0.3">
      <c r="A2727" s="1">
        <v>2726</v>
      </c>
      <c r="B2727" t="s">
        <v>7480</v>
      </c>
      <c r="C2727" s="7">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4" t="str">
        <f>VLOOKUP(OrdersTable[[#This Row],[Region]],PeopleTable[#All],2,FALSE)</f>
        <v>Chuck Magee</v>
      </c>
      <c r="W2727" s="4" t="str">
        <f>IFERROR(VLOOKUP(OrdersTable[[#This Row],[Order ID]],ReturnsTable[#All],2,FALSE),"No")</f>
        <v>No</v>
      </c>
      <c r="X2727" s="4">
        <f>1/COUNTIF(OrdersTable[Order ID],OrdersTable[[#This Row],[Order ID]])</f>
        <v>0.5</v>
      </c>
      <c r="Y2727" s="4">
        <f>1/COUNTIF(OrdersTable[Customer ID],OrdersTable[[#This Row],[Customer ID]])</f>
        <v>3.2258064516129031E-2</v>
      </c>
    </row>
    <row r="2728" spans="1:25" x14ac:dyDescent="0.3">
      <c r="A2728" s="1">
        <v>2727</v>
      </c>
      <c r="B2728" t="s">
        <v>7480</v>
      </c>
      <c r="C2728" s="7">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4" t="str">
        <f>VLOOKUP(OrdersTable[[#This Row],[Region]],PeopleTable[#All],2,FALSE)</f>
        <v>Chuck Magee</v>
      </c>
      <c r="W2728" s="4" t="str">
        <f>IFERROR(VLOOKUP(OrdersTable[[#This Row],[Order ID]],ReturnsTable[#All],2,FALSE),"No")</f>
        <v>No</v>
      </c>
      <c r="X2728" s="4">
        <f>1/COUNTIF(OrdersTable[Order ID],OrdersTable[[#This Row],[Order ID]])</f>
        <v>0.5</v>
      </c>
      <c r="Y2728" s="4">
        <f>1/COUNTIF(OrdersTable[Customer ID],OrdersTable[[#This Row],[Customer ID]])</f>
        <v>3.2258064516129031E-2</v>
      </c>
    </row>
    <row r="2729" spans="1:25" x14ac:dyDescent="0.3">
      <c r="A2729" s="1">
        <v>2728</v>
      </c>
      <c r="B2729" t="s">
        <v>7481</v>
      </c>
      <c r="C2729" s="7">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4" t="str">
        <f>VLOOKUP(OrdersTable[[#This Row],[Region]],PeopleTable[#All],2,FALSE)</f>
        <v>Chuck Magee</v>
      </c>
      <c r="W2729" s="4" t="str">
        <f>IFERROR(VLOOKUP(OrdersTable[[#This Row],[Order ID]],ReturnsTable[#All],2,FALSE),"No")</f>
        <v>No</v>
      </c>
      <c r="X2729" s="4">
        <f>1/COUNTIF(OrdersTable[Order ID],OrdersTable[[#This Row],[Order ID]])</f>
        <v>0.5</v>
      </c>
      <c r="Y2729" s="4">
        <f>1/COUNTIF(OrdersTable[Customer ID],OrdersTable[[#This Row],[Customer ID]])</f>
        <v>0.2</v>
      </c>
    </row>
    <row r="2730" spans="1:25" x14ac:dyDescent="0.3">
      <c r="A2730" s="1">
        <v>2729</v>
      </c>
      <c r="B2730" t="s">
        <v>7481</v>
      </c>
      <c r="C2730" s="7">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4" t="str">
        <f>VLOOKUP(OrdersTable[[#This Row],[Region]],PeopleTable[#All],2,FALSE)</f>
        <v>Chuck Magee</v>
      </c>
      <c r="W2730" s="4" t="str">
        <f>IFERROR(VLOOKUP(OrdersTable[[#This Row],[Order ID]],ReturnsTable[#All],2,FALSE),"No")</f>
        <v>No</v>
      </c>
      <c r="X2730" s="4">
        <f>1/COUNTIF(OrdersTable[Order ID],OrdersTable[[#This Row],[Order ID]])</f>
        <v>0.5</v>
      </c>
      <c r="Y2730" s="4">
        <f>1/COUNTIF(OrdersTable[Customer ID],OrdersTable[[#This Row],[Customer ID]])</f>
        <v>0.2</v>
      </c>
    </row>
    <row r="2731" spans="1:25" x14ac:dyDescent="0.3">
      <c r="A2731" s="1">
        <v>2730</v>
      </c>
      <c r="B2731" t="s">
        <v>7482</v>
      </c>
      <c r="C2731" s="7">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4" t="str">
        <f>VLOOKUP(OrdersTable[[#This Row],[Region]],PeopleTable[#All],2,FALSE)</f>
        <v>Anna Andreadi</v>
      </c>
      <c r="W2731" s="4" t="str">
        <f>IFERROR(VLOOKUP(OrdersTable[[#This Row],[Order ID]],ReturnsTable[#All],2,FALSE),"No")</f>
        <v>No</v>
      </c>
      <c r="X2731" s="4">
        <f>1/COUNTIF(OrdersTable[Order ID],OrdersTable[[#This Row],[Order ID]])</f>
        <v>0.33333333333333331</v>
      </c>
      <c r="Y2731" s="4">
        <f>1/COUNTIF(OrdersTable[Customer ID],OrdersTable[[#This Row],[Customer ID]])</f>
        <v>7.1428571428571425E-2</v>
      </c>
    </row>
    <row r="2732" spans="1:25" x14ac:dyDescent="0.3">
      <c r="A2732" s="1">
        <v>2731</v>
      </c>
      <c r="B2732" t="s">
        <v>7482</v>
      </c>
      <c r="C2732" s="7">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4" t="str">
        <f>VLOOKUP(OrdersTable[[#This Row],[Region]],PeopleTable[#All],2,FALSE)</f>
        <v>Anna Andreadi</v>
      </c>
      <c r="W2732" s="4" t="str">
        <f>IFERROR(VLOOKUP(OrdersTable[[#This Row],[Order ID]],ReturnsTable[#All],2,FALSE),"No")</f>
        <v>No</v>
      </c>
      <c r="X2732" s="4">
        <f>1/COUNTIF(OrdersTable[Order ID],OrdersTable[[#This Row],[Order ID]])</f>
        <v>0.33333333333333331</v>
      </c>
      <c r="Y2732" s="4">
        <f>1/COUNTIF(OrdersTable[Customer ID],OrdersTable[[#This Row],[Customer ID]])</f>
        <v>7.1428571428571425E-2</v>
      </c>
    </row>
    <row r="2733" spans="1:25" x14ac:dyDescent="0.3">
      <c r="A2733" s="1">
        <v>2732</v>
      </c>
      <c r="B2733" t="s">
        <v>7482</v>
      </c>
      <c r="C2733" s="7">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4" t="str">
        <f>VLOOKUP(OrdersTable[[#This Row],[Region]],PeopleTable[#All],2,FALSE)</f>
        <v>Anna Andreadi</v>
      </c>
      <c r="W2733" s="4" t="str">
        <f>IFERROR(VLOOKUP(OrdersTable[[#This Row],[Order ID]],ReturnsTable[#All],2,FALSE),"No")</f>
        <v>No</v>
      </c>
      <c r="X2733" s="4">
        <f>1/COUNTIF(OrdersTable[Order ID],OrdersTable[[#This Row],[Order ID]])</f>
        <v>0.33333333333333331</v>
      </c>
      <c r="Y2733" s="4">
        <f>1/COUNTIF(OrdersTable[Customer ID],OrdersTable[[#This Row],[Customer ID]])</f>
        <v>7.1428571428571425E-2</v>
      </c>
    </row>
    <row r="2734" spans="1:25" x14ac:dyDescent="0.3">
      <c r="A2734" s="1">
        <v>2733</v>
      </c>
      <c r="B2734" t="s">
        <v>7483</v>
      </c>
      <c r="C2734" s="7">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4" t="str">
        <f>VLOOKUP(OrdersTable[[#This Row],[Region]],PeopleTable[#All],2,FALSE)</f>
        <v>Chuck Magee</v>
      </c>
      <c r="W2734" s="4" t="str">
        <f>IFERROR(VLOOKUP(OrdersTable[[#This Row],[Order ID]],ReturnsTable[#All],2,FALSE),"No")</f>
        <v>No</v>
      </c>
      <c r="X2734" s="4">
        <f>1/COUNTIF(OrdersTable[Order ID],OrdersTable[[#This Row],[Order ID]])</f>
        <v>0.5</v>
      </c>
      <c r="Y2734" s="4">
        <f>1/COUNTIF(OrdersTable[Customer ID],OrdersTable[[#This Row],[Customer ID]])</f>
        <v>5.8823529411764705E-2</v>
      </c>
    </row>
    <row r="2735" spans="1:25" x14ac:dyDescent="0.3">
      <c r="A2735" s="1">
        <v>2734</v>
      </c>
      <c r="B2735" t="s">
        <v>7483</v>
      </c>
      <c r="C2735" s="7">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4" t="str">
        <f>VLOOKUP(OrdersTable[[#This Row],[Region]],PeopleTable[#All],2,FALSE)</f>
        <v>Chuck Magee</v>
      </c>
      <c r="W2735" s="4" t="str">
        <f>IFERROR(VLOOKUP(OrdersTable[[#This Row],[Order ID]],ReturnsTable[#All],2,FALSE),"No")</f>
        <v>No</v>
      </c>
      <c r="X2735" s="4">
        <f>1/COUNTIF(OrdersTable[Order ID],OrdersTable[[#This Row],[Order ID]])</f>
        <v>0.5</v>
      </c>
      <c r="Y2735" s="4">
        <f>1/COUNTIF(OrdersTable[Customer ID],OrdersTable[[#This Row],[Customer ID]])</f>
        <v>5.8823529411764705E-2</v>
      </c>
    </row>
    <row r="2736" spans="1:25" x14ac:dyDescent="0.3">
      <c r="A2736" s="1">
        <v>2735</v>
      </c>
      <c r="B2736" t="s">
        <v>7484</v>
      </c>
      <c r="C2736" s="7">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4" t="str">
        <f>VLOOKUP(OrdersTable[[#This Row],[Region]],PeopleTable[#All],2,FALSE)</f>
        <v>Anna Andreadi</v>
      </c>
      <c r="W2736" s="4" t="str">
        <f>IFERROR(VLOOKUP(OrdersTable[[#This Row],[Order ID]],ReturnsTable[#All],2,FALSE),"No")</f>
        <v>No</v>
      </c>
      <c r="X2736" s="4">
        <f>1/COUNTIF(OrdersTable[Order ID],OrdersTable[[#This Row],[Order ID]])</f>
        <v>1</v>
      </c>
      <c r="Y2736" s="4">
        <f>1/COUNTIF(OrdersTable[Customer ID],OrdersTable[[#This Row],[Customer ID]])</f>
        <v>4.5454545454545456E-2</v>
      </c>
    </row>
    <row r="2737" spans="1:25" x14ac:dyDescent="0.3">
      <c r="A2737" s="1">
        <v>2736</v>
      </c>
      <c r="B2737" t="s">
        <v>7485</v>
      </c>
      <c r="C2737" s="7">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4" t="str">
        <f>VLOOKUP(OrdersTable[[#This Row],[Region]],PeopleTable[#All],2,FALSE)</f>
        <v>Chuck Magee</v>
      </c>
      <c r="W2737" s="4" t="str">
        <f>IFERROR(VLOOKUP(OrdersTable[[#This Row],[Order ID]],ReturnsTable[#All],2,FALSE),"No")</f>
        <v>No</v>
      </c>
      <c r="X2737" s="4">
        <f>1/COUNTIF(OrdersTable[Order ID],OrdersTable[[#This Row],[Order ID]])</f>
        <v>0.25</v>
      </c>
      <c r="Y2737" s="4">
        <f>1/COUNTIF(OrdersTable[Customer ID],OrdersTable[[#This Row],[Customer ID]])</f>
        <v>3.4482758620689655E-2</v>
      </c>
    </row>
    <row r="2738" spans="1:25" x14ac:dyDescent="0.3">
      <c r="A2738" s="1">
        <v>2737</v>
      </c>
      <c r="B2738" t="s">
        <v>7485</v>
      </c>
      <c r="C2738" s="7">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4" t="str">
        <f>VLOOKUP(OrdersTable[[#This Row],[Region]],PeopleTable[#All],2,FALSE)</f>
        <v>Chuck Magee</v>
      </c>
      <c r="W2738" s="4" t="str">
        <f>IFERROR(VLOOKUP(OrdersTable[[#This Row],[Order ID]],ReturnsTable[#All],2,FALSE),"No")</f>
        <v>No</v>
      </c>
      <c r="X2738" s="4">
        <f>1/COUNTIF(OrdersTable[Order ID],OrdersTable[[#This Row],[Order ID]])</f>
        <v>0.25</v>
      </c>
      <c r="Y2738" s="4">
        <f>1/COUNTIF(OrdersTable[Customer ID],OrdersTable[[#This Row],[Customer ID]])</f>
        <v>3.4482758620689655E-2</v>
      </c>
    </row>
    <row r="2739" spans="1:25" x14ac:dyDescent="0.3">
      <c r="A2739" s="1">
        <v>2738</v>
      </c>
      <c r="B2739" t="s">
        <v>7485</v>
      </c>
      <c r="C2739" s="7">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4" t="str">
        <f>VLOOKUP(OrdersTable[[#This Row],[Region]],PeopleTable[#All],2,FALSE)</f>
        <v>Chuck Magee</v>
      </c>
      <c r="W2739" s="4" t="str">
        <f>IFERROR(VLOOKUP(OrdersTable[[#This Row],[Order ID]],ReturnsTable[#All],2,FALSE),"No")</f>
        <v>No</v>
      </c>
      <c r="X2739" s="4">
        <f>1/COUNTIF(OrdersTable[Order ID],OrdersTable[[#This Row],[Order ID]])</f>
        <v>0.25</v>
      </c>
      <c r="Y2739" s="4">
        <f>1/COUNTIF(OrdersTable[Customer ID],OrdersTable[[#This Row],[Customer ID]])</f>
        <v>3.4482758620689655E-2</v>
      </c>
    </row>
    <row r="2740" spans="1:25" x14ac:dyDescent="0.3">
      <c r="A2740" s="1">
        <v>2739</v>
      </c>
      <c r="B2740" t="s">
        <v>7485</v>
      </c>
      <c r="C2740" s="7">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4" t="str">
        <f>VLOOKUP(OrdersTable[[#This Row],[Region]],PeopleTable[#All],2,FALSE)</f>
        <v>Chuck Magee</v>
      </c>
      <c r="W2740" s="4" t="str">
        <f>IFERROR(VLOOKUP(OrdersTable[[#This Row],[Order ID]],ReturnsTable[#All],2,FALSE),"No")</f>
        <v>No</v>
      </c>
      <c r="X2740" s="4">
        <f>1/COUNTIF(OrdersTable[Order ID],OrdersTable[[#This Row],[Order ID]])</f>
        <v>0.25</v>
      </c>
      <c r="Y2740" s="4">
        <f>1/COUNTIF(OrdersTable[Customer ID],OrdersTable[[#This Row],[Customer ID]])</f>
        <v>3.4482758620689655E-2</v>
      </c>
    </row>
    <row r="2741" spans="1:25" x14ac:dyDescent="0.3">
      <c r="A2741" s="1">
        <v>2740</v>
      </c>
      <c r="B2741" t="s">
        <v>7486</v>
      </c>
      <c r="C2741" s="7">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4" t="str">
        <f>VLOOKUP(OrdersTable[[#This Row],[Region]],PeopleTable[#All],2,FALSE)</f>
        <v>Cassandra Brandow</v>
      </c>
      <c r="W2741" s="4" t="str">
        <f>IFERROR(VLOOKUP(OrdersTable[[#This Row],[Order ID]],ReturnsTable[#All],2,FALSE),"No")</f>
        <v>No</v>
      </c>
      <c r="X2741" s="4">
        <f>1/COUNTIF(OrdersTable[Order ID],OrdersTable[[#This Row],[Order ID]])</f>
        <v>0.5</v>
      </c>
      <c r="Y2741" s="4">
        <f>1/COUNTIF(OrdersTable[Customer ID],OrdersTable[[#This Row],[Customer ID]])</f>
        <v>0.05</v>
      </c>
    </row>
    <row r="2742" spans="1:25" x14ac:dyDescent="0.3">
      <c r="A2742" s="1">
        <v>2741</v>
      </c>
      <c r="B2742" t="s">
        <v>7486</v>
      </c>
      <c r="C2742" s="7">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4" t="str">
        <f>VLOOKUP(OrdersTable[[#This Row],[Region]],PeopleTable[#All],2,FALSE)</f>
        <v>Cassandra Brandow</v>
      </c>
      <c r="W2742" s="4" t="str">
        <f>IFERROR(VLOOKUP(OrdersTable[[#This Row],[Order ID]],ReturnsTable[#All],2,FALSE),"No")</f>
        <v>No</v>
      </c>
      <c r="X2742" s="4">
        <f>1/COUNTIF(OrdersTable[Order ID],OrdersTable[[#This Row],[Order ID]])</f>
        <v>0.5</v>
      </c>
      <c r="Y2742" s="4">
        <f>1/COUNTIF(OrdersTable[Customer ID],OrdersTable[[#This Row],[Customer ID]])</f>
        <v>0.05</v>
      </c>
    </row>
    <row r="2743" spans="1:25" x14ac:dyDescent="0.3">
      <c r="A2743" s="1">
        <v>2742</v>
      </c>
      <c r="B2743" t="s">
        <v>7487</v>
      </c>
      <c r="C2743" s="7">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4" t="str">
        <f>VLOOKUP(OrdersTable[[#This Row],[Region]],PeopleTable[#All],2,FALSE)</f>
        <v>Chuck Magee</v>
      </c>
      <c r="W2743" s="4" t="str">
        <f>IFERROR(VLOOKUP(OrdersTable[[#This Row],[Order ID]],ReturnsTable[#All],2,FALSE),"No")</f>
        <v>No</v>
      </c>
      <c r="X2743" s="4">
        <f>1/COUNTIF(OrdersTable[Order ID],OrdersTable[[#This Row],[Order ID]])</f>
        <v>1</v>
      </c>
      <c r="Y2743" s="4">
        <f>1/COUNTIF(OrdersTable[Customer ID],OrdersTable[[#This Row],[Customer ID]])</f>
        <v>0.1</v>
      </c>
    </row>
    <row r="2744" spans="1:25" x14ac:dyDescent="0.3">
      <c r="A2744" s="1">
        <v>2743</v>
      </c>
      <c r="B2744" t="s">
        <v>7488</v>
      </c>
      <c r="C2744" s="7">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4" t="str">
        <f>VLOOKUP(OrdersTable[[#This Row],[Region]],PeopleTable[#All],2,FALSE)</f>
        <v>Anna Andreadi</v>
      </c>
      <c r="W2744" s="4" t="str">
        <f>IFERROR(VLOOKUP(OrdersTable[[#This Row],[Order ID]],ReturnsTable[#All],2,FALSE),"No")</f>
        <v>No</v>
      </c>
      <c r="X2744" s="4">
        <f>1/COUNTIF(OrdersTable[Order ID],OrdersTable[[#This Row],[Order ID]])</f>
        <v>1</v>
      </c>
      <c r="Y2744" s="4">
        <f>1/COUNTIF(OrdersTable[Customer ID],OrdersTable[[#This Row],[Customer ID]])</f>
        <v>0.14285714285714285</v>
      </c>
    </row>
    <row r="2745" spans="1:25" x14ac:dyDescent="0.3">
      <c r="A2745" s="1">
        <v>2744</v>
      </c>
      <c r="B2745" t="s">
        <v>7489</v>
      </c>
      <c r="C2745" s="7">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4" t="str">
        <f>VLOOKUP(OrdersTable[[#This Row],[Region]],PeopleTable[#All],2,FALSE)</f>
        <v>Anna Andreadi</v>
      </c>
      <c r="W2745" s="4" t="str">
        <f>IFERROR(VLOOKUP(OrdersTable[[#This Row],[Order ID]],ReturnsTable[#All],2,FALSE),"No")</f>
        <v>No</v>
      </c>
      <c r="X2745" s="4">
        <f>1/COUNTIF(OrdersTable[Order ID],OrdersTable[[#This Row],[Order ID]])</f>
        <v>0.5</v>
      </c>
      <c r="Y2745" s="4">
        <f>1/COUNTIF(OrdersTable[Customer ID],OrdersTable[[#This Row],[Customer ID]])</f>
        <v>4.7619047619047616E-2</v>
      </c>
    </row>
    <row r="2746" spans="1:25" x14ac:dyDescent="0.3">
      <c r="A2746" s="1">
        <v>2745</v>
      </c>
      <c r="B2746" t="s">
        <v>7489</v>
      </c>
      <c r="C2746" s="7">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4" t="str">
        <f>VLOOKUP(OrdersTable[[#This Row],[Region]],PeopleTable[#All],2,FALSE)</f>
        <v>Anna Andreadi</v>
      </c>
      <c r="W2746" s="4" t="str">
        <f>IFERROR(VLOOKUP(OrdersTable[[#This Row],[Order ID]],ReturnsTable[#All],2,FALSE),"No")</f>
        <v>No</v>
      </c>
      <c r="X2746" s="4">
        <f>1/COUNTIF(OrdersTable[Order ID],OrdersTable[[#This Row],[Order ID]])</f>
        <v>0.5</v>
      </c>
      <c r="Y2746" s="4">
        <f>1/COUNTIF(OrdersTable[Customer ID],OrdersTable[[#This Row],[Customer ID]])</f>
        <v>4.7619047619047616E-2</v>
      </c>
    </row>
    <row r="2747" spans="1:25" x14ac:dyDescent="0.3">
      <c r="A2747" s="1">
        <v>2746</v>
      </c>
      <c r="B2747" t="s">
        <v>7490</v>
      </c>
      <c r="C2747" s="7">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4" t="str">
        <f>VLOOKUP(OrdersTable[[#This Row],[Region]],PeopleTable[#All],2,FALSE)</f>
        <v>Cassandra Brandow</v>
      </c>
      <c r="W2747" s="4" t="str">
        <f>IFERROR(VLOOKUP(OrdersTable[[#This Row],[Order ID]],ReturnsTable[#All],2,FALSE),"No")</f>
        <v>No</v>
      </c>
      <c r="X2747" s="4">
        <f>1/COUNTIF(OrdersTable[Order ID],OrdersTable[[#This Row],[Order ID]])</f>
        <v>1</v>
      </c>
      <c r="Y2747" s="4">
        <f>1/COUNTIF(OrdersTable[Customer ID],OrdersTable[[#This Row],[Customer ID]])</f>
        <v>7.1428571428571425E-2</v>
      </c>
    </row>
    <row r="2748" spans="1:25" x14ac:dyDescent="0.3">
      <c r="A2748" s="1">
        <v>2747</v>
      </c>
      <c r="B2748" t="s">
        <v>7491</v>
      </c>
      <c r="C2748" s="7">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4" t="str">
        <f>VLOOKUP(OrdersTable[[#This Row],[Region]],PeopleTable[#All],2,FALSE)</f>
        <v>Chuck Magee</v>
      </c>
      <c r="W2748" s="4" t="str">
        <f>IFERROR(VLOOKUP(OrdersTable[[#This Row],[Order ID]],ReturnsTable[#All],2,FALSE),"No")</f>
        <v>No</v>
      </c>
      <c r="X2748" s="4">
        <f>1/COUNTIF(OrdersTable[Order ID],OrdersTable[[#This Row],[Order ID]])</f>
        <v>1</v>
      </c>
      <c r="Y2748" s="4">
        <f>1/COUNTIF(OrdersTable[Customer ID],OrdersTable[[#This Row],[Customer ID]])</f>
        <v>7.6923076923076927E-2</v>
      </c>
    </row>
    <row r="2749" spans="1:25" x14ac:dyDescent="0.3">
      <c r="A2749" s="1">
        <v>2748</v>
      </c>
      <c r="B2749" t="s">
        <v>7492</v>
      </c>
      <c r="C2749" s="7">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4" t="str">
        <f>VLOOKUP(OrdersTable[[#This Row],[Region]],PeopleTable[#All],2,FALSE)</f>
        <v>Kelly Williams</v>
      </c>
      <c r="W2749" s="4" t="str">
        <f>IFERROR(VLOOKUP(OrdersTable[[#This Row],[Order ID]],ReturnsTable[#All],2,FALSE),"No")</f>
        <v>No</v>
      </c>
      <c r="X2749" s="4">
        <f>1/COUNTIF(OrdersTable[Order ID],OrdersTable[[#This Row],[Order ID]])</f>
        <v>1</v>
      </c>
      <c r="Y2749" s="4">
        <f>1/COUNTIF(OrdersTable[Customer ID],OrdersTable[[#This Row],[Customer ID]])</f>
        <v>5.2631578947368418E-2</v>
      </c>
    </row>
    <row r="2750" spans="1:25" x14ac:dyDescent="0.3">
      <c r="A2750" s="1">
        <v>2749</v>
      </c>
      <c r="B2750" t="s">
        <v>7493</v>
      </c>
      <c r="C2750" s="7">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4" t="str">
        <f>VLOOKUP(OrdersTable[[#This Row],[Region]],PeopleTable[#All],2,FALSE)</f>
        <v>Cassandra Brandow</v>
      </c>
      <c r="W2750" s="4" t="str">
        <f>IFERROR(VLOOKUP(OrdersTable[[#This Row],[Order ID]],ReturnsTable[#All],2,FALSE),"No")</f>
        <v>No</v>
      </c>
      <c r="X2750" s="4">
        <f>1/COUNTIF(OrdersTable[Order ID],OrdersTable[[#This Row],[Order ID]])</f>
        <v>1</v>
      </c>
      <c r="Y2750" s="4">
        <f>1/COUNTIF(OrdersTable[Customer ID],OrdersTable[[#This Row],[Customer ID]])</f>
        <v>0.33333333333333331</v>
      </c>
    </row>
    <row r="2751" spans="1:25" x14ac:dyDescent="0.3">
      <c r="A2751" s="1">
        <v>2750</v>
      </c>
      <c r="B2751" t="s">
        <v>7494</v>
      </c>
      <c r="C2751" s="7">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4" t="str">
        <f>VLOOKUP(OrdersTable[[#This Row],[Region]],PeopleTable[#All],2,FALSE)</f>
        <v>Anna Andreadi</v>
      </c>
      <c r="W2751" s="4" t="str">
        <f>IFERROR(VLOOKUP(OrdersTable[[#This Row],[Order ID]],ReturnsTable[#All],2,FALSE),"No")</f>
        <v>No</v>
      </c>
      <c r="X2751" s="4">
        <f>1/COUNTIF(OrdersTable[Order ID],OrdersTable[[#This Row],[Order ID]])</f>
        <v>1</v>
      </c>
      <c r="Y2751" s="4">
        <f>1/COUNTIF(OrdersTable[Customer ID],OrdersTable[[#This Row],[Customer ID]])</f>
        <v>4.5454545454545456E-2</v>
      </c>
    </row>
    <row r="2752" spans="1:25" x14ac:dyDescent="0.3">
      <c r="A2752" s="1">
        <v>2751</v>
      </c>
      <c r="B2752" t="s">
        <v>7495</v>
      </c>
      <c r="C2752" s="7">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4" t="str">
        <f>VLOOKUP(OrdersTable[[#This Row],[Region]],PeopleTable[#All],2,FALSE)</f>
        <v>Anna Andreadi</v>
      </c>
      <c r="W2752" s="4" t="str">
        <f>IFERROR(VLOOKUP(OrdersTable[[#This Row],[Order ID]],ReturnsTable[#All],2,FALSE),"No")</f>
        <v>No</v>
      </c>
      <c r="X2752" s="4">
        <f>1/COUNTIF(OrdersTable[Order ID],OrdersTable[[#This Row],[Order ID]])</f>
        <v>1</v>
      </c>
      <c r="Y2752" s="4">
        <f>1/COUNTIF(OrdersTable[Customer ID],OrdersTable[[#This Row],[Customer ID]])</f>
        <v>5.2631578947368418E-2</v>
      </c>
    </row>
    <row r="2753" spans="1:25" x14ac:dyDescent="0.3">
      <c r="A2753" s="1">
        <v>2752</v>
      </c>
      <c r="B2753" t="s">
        <v>7496</v>
      </c>
      <c r="C2753" s="7">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4" t="str">
        <f>VLOOKUP(OrdersTable[[#This Row],[Region]],PeopleTable[#All],2,FALSE)</f>
        <v>Anna Andreadi</v>
      </c>
      <c r="W2753" s="4" t="str">
        <f>IFERROR(VLOOKUP(OrdersTable[[#This Row],[Order ID]],ReturnsTable[#All],2,FALSE),"No")</f>
        <v>No</v>
      </c>
      <c r="X2753" s="4">
        <f>1/COUNTIF(OrdersTable[Order ID],OrdersTable[[#This Row],[Order ID]])</f>
        <v>1</v>
      </c>
      <c r="Y2753" s="4">
        <f>1/COUNTIF(OrdersTable[Customer ID],OrdersTable[[#This Row],[Customer ID]])</f>
        <v>5.2631578947368418E-2</v>
      </c>
    </row>
    <row r="2754" spans="1:25" x14ac:dyDescent="0.3">
      <c r="A2754" s="1">
        <v>2753</v>
      </c>
      <c r="B2754" t="s">
        <v>7497</v>
      </c>
      <c r="C2754" s="7">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4" t="str">
        <f>VLOOKUP(OrdersTable[[#This Row],[Region]],PeopleTable[#All],2,FALSE)</f>
        <v>Anna Andreadi</v>
      </c>
      <c r="W2754" s="4" t="str">
        <f>IFERROR(VLOOKUP(OrdersTable[[#This Row],[Order ID]],ReturnsTable[#All],2,FALSE),"No")</f>
        <v>No</v>
      </c>
      <c r="X2754" s="4">
        <f>1/COUNTIF(OrdersTable[Order ID],OrdersTable[[#This Row],[Order ID]])</f>
        <v>0.2</v>
      </c>
      <c r="Y2754" s="4">
        <f>1/COUNTIF(OrdersTable[Customer ID],OrdersTable[[#This Row],[Customer ID]])</f>
        <v>7.1428571428571425E-2</v>
      </c>
    </row>
    <row r="2755" spans="1:25" x14ac:dyDescent="0.3">
      <c r="A2755" s="1">
        <v>2754</v>
      </c>
      <c r="B2755" t="s">
        <v>7497</v>
      </c>
      <c r="C2755" s="7">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4" t="str">
        <f>VLOOKUP(OrdersTable[[#This Row],[Region]],PeopleTable[#All],2,FALSE)</f>
        <v>Anna Andreadi</v>
      </c>
      <c r="W2755" s="4" t="str">
        <f>IFERROR(VLOOKUP(OrdersTable[[#This Row],[Order ID]],ReturnsTable[#All],2,FALSE),"No")</f>
        <v>No</v>
      </c>
      <c r="X2755" s="4">
        <f>1/COUNTIF(OrdersTable[Order ID],OrdersTable[[#This Row],[Order ID]])</f>
        <v>0.2</v>
      </c>
      <c r="Y2755" s="4">
        <f>1/COUNTIF(OrdersTable[Customer ID],OrdersTable[[#This Row],[Customer ID]])</f>
        <v>7.1428571428571425E-2</v>
      </c>
    </row>
    <row r="2756" spans="1:25" x14ac:dyDescent="0.3">
      <c r="A2756" s="1">
        <v>2755</v>
      </c>
      <c r="B2756" t="s">
        <v>7497</v>
      </c>
      <c r="C2756" s="7">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4" t="str">
        <f>VLOOKUP(OrdersTable[[#This Row],[Region]],PeopleTable[#All],2,FALSE)</f>
        <v>Anna Andreadi</v>
      </c>
      <c r="W2756" s="4" t="str">
        <f>IFERROR(VLOOKUP(OrdersTable[[#This Row],[Order ID]],ReturnsTable[#All],2,FALSE),"No")</f>
        <v>No</v>
      </c>
      <c r="X2756" s="4">
        <f>1/COUNTIF(OrdersTable[Order ID],OrdersTable[[#This Row],[Order ID]])</f>
        <v>0.2</v>
      </c>
      <c r="Y2756" s="4">
        <f>1/COUNTIF(OrdersTable[Customer ID],OrdersTable[[#This Row],[Customer ID]])</f>
        <v>7.1428571428571425E-2</v>
      </c>
    </row>
    <row r="2757" spans="1:25" x14ac:dyDescent="0.3">
      <c r="A2757" s="1">
        <v>2756</v>
      </c>
      <c r="B2757" t="s">
        <v>7497</v>
      </c>
      <c r="C2757" s="7">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4" t="str">
        <f>VLOOKUP(OrdersTable[[#This Row],[Region]],PeopleTable[#All],2,FALSE)</f>
        <v>Anna Andreadi</v>
      </c>
      <c r="W2757" s="4" t="str">
        <f>IFERROR(VLOOKUP(OrdersTable[[#This Row],[Order ID]],ReturnsTable[#All],2,FALSE),"No")</f>
        <v>No</v>
      </c>
      <c r="X2757" s="4">
        <f>1/COUNTIF(OrdersTable[Order ID],OrdersTable[[#This Row],[Order ID]])</f>
        <v>0.2</v>
      </c>
      <c r="Y2757" s="4">
        <f>1/COUNTIF(OrdersTable[Customer ID],OrdersTable[[#This Row],[Customer ID]])</f>
        <v>7.1428571428571425E-2</v>
      </c>
    </row>
    <row r="2758" spans="1:25" x14ac:dyDescent="0.3">
      <c r="A2758" s="1">
        <v>2757</v>
      </c>
      <c r="B2758" t="s">
        <v>7497</v>
      </c>
      <c r="C2758" s="7">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4" t="str">
        <f>VLOOKUP(OrdersTable[[#This Row],[Region]],PeopleTable[#All],2,FALSE)</f>
        <v>Anna Andreadi</v>
      </c>
      <c r="W2758" s="4" t="str">
        <f>IFERROR(VLOOKUP(OrdersTable[[#This Row],[Order ID]],ReturnsTable[#All],2,FALSE),"No")</f>
        <v>No</v>
      </c>
      <c r="X2758" s="4">
        <f>1/COUNTIF(OrdersTable[Order ID],OrdersTable[[#This Row],[Order ID]])</f>
        <v>0.2</v>
      </c>
      <c r="Y2758" s="4">
        <f>1/COUNTIF(OrdersTable[Customer ID],OrdersTable[[#This Row],[Customer ID]])</f>
        <v>7.1428571428571425E-2</v>
      </c>
    </row>
    <row r="2759" spans="1:25" x14ac:dyDescent="0.3">
      <c r="A2759" s="1">
        <v>2758</v>
      </c>
      <c r="B2759" t="s">
        <v>7498</v>
      </c>
      <c r="C2759" s="7">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4" t="str">
        <f>VLOOKUP(OrdersTable[[#This Row],[Region]],PeopleTable[#All],2,FALSE)</f>
        <v>Chuck Magee</v>
      </c>
      <c r="W2759" s="4" t="str">
        <f>IFERROR(VLOOKUP(OrdersTable[[#This Row],[Order ID]],ReturnsTable[#All],2,FALSE),"No")</f>
        <v>No</v>
      </c>
      <c r="X2759" s="4">
        <f>1/COUNTIF(OrdersTable[Order ID],OrdersTable[[#This Row],[Order ID]])</f>
        <v>1</v>
      </c>
      <c r="Y2759" s="4">
        <f>1/COUNTIF(OrdersTable[Customer ID],OrdersTable[[#This Row],[Customer ID]])</f>
        <v>0.125</v>
      </c>
    </row>
    <row r="2760" spans="1:25" x14ac:dyDescent="0.3">
      <c r="A2760" s="1">
        <v>2759</v>
      </c>
      <c r="B2760" t="s">
        <v>7499</v>
      </c>
      <c r="C2760" s="7">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4" t="str">
        <f>VLOOKUP(OrdersTable[[#This Row],[Region]],PeopleTable[#All],2,FALSE)</f>
        <v>Cassandra Brandow</v>
      </c>
      <c r="W2760" s="4" t="str">
        <f>IFERROR(VLOOKUP(OrdersTable[[#This Row],[Order ID]],ReturnsTable[#All],2,FALSE),"No")</f>
        <v>No</v>
      </c>
      <c r="X2760" s="4">
        <f>1/COUNTIF(OrdersTable[Order ID],OrdersTable[[#This Row],[Order ID]])</f>
        <v>0.5</v>
      </c>
      <c r="Y2760" s="4">
        <f>1/COUNTIF(OrdersTable[Customer ID],OrdersTable[[#This Row],[Customer ID]])</f>
        <v>7.6923076923076927E-2</v>
      </c>
    </row>
    <row r="2761" spans="1:25" x14ac:dyDescent="0.3">
      <c r="A2761" s="1">
        <v>2760</v>
      </c>
      <c r="B2761" t="s">
        <v>7499</v>
      </c>
      <c r="C2761" s="7">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4" t="str">
        <f>VLOOKUP(OrdersTable[[#This Row],[Region]],PeopleTable[#All],2,FALSE)</f>
        <v>Cassandra Brandow</v>
      </c>
      <c r="W2761" s="4" t="str">
        <f>IFERROR(VLOOKUP(OrdersTable[[#This Row],[Order ID]],ReturnsTable[#All],2,FALSE),"No")</f>
        <v>No</v>
      </c>
      <c r="X2761" s="4">
        <f>1/COUNTIF(OrdersTable[Order ID],OrdersTable[[#This Row],[Order ID]])</f>
        <v>0.5</v>
      </c>
      <c r="Y2761" s="4">
        <f>1/COUNTIF(OrdersTable[Customer ID],OrdersTable[[#This Row],[Customer ID]])</f>
        <v>7.6923076923076927E-2</v>
      </c>
    </row>
    <row r="2762" spans="1:25" x14ac:dyDescent="0.3">
      <c r="A2762" s="1">
        <v>2761</v>
      </c>
      <c r="B2762" t="s">
        <v>7500</v>
      </c>
      <c r="C2762" s="7">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4" t="str">
        <f>VLOOKUP(OrdersTable[[#This Row],[Region]],PeopleTable[#All],2,FALSE)</f>
        <v>Anna Andreadi</v>
      </c>
      <c r="W2762" s="4" t="str">
        <f>IFERROR(VLOOKUP(OrdersTable[[#This Row],[Order ID]],ReturnsTable[#All],2,FALSE),"No")</f>
        <v>No</v>
      </c>
      <c r="X2762" s="4">
        <f>1/COUNTIF(OrdersTable[Order ID],OrdersTable[[#This Row],[Order ID]])</f>
        <v>1</v>
      </c>
      <c r="Y2762" s="4">
        <f>1/COUNTIF(OrdersTable[Customer ID],OrdersTable[[#This Row],[Customer ID]])</f>
        <v>3.4482758620689655E-2</v>
      </c>
    </row>
    <row r="2763" spans="1:25" x14ac:dyDescent="0.3">
      <c r="A2763" s="1">
        <v>2762</v>
      </c>
      <c r="B2763" t="s">
        <v>7501</v>
      </c>
      <c r="C2763" s="7">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4" t="str">
        <f>VLOOKUP(OrdersTable[[#This Row],[Region]],PeopleTable[#All],2,FALSE)</f>
        <v>Anna Andreadi</v>
      </c>
      <c r="W2763" s="4" t="str">
        <f>IFERROR(VLOOKUP(OrdersTable[[#This Row],[Order ID]],ReturnsTable[#All],2,FALSE),"No")</f>
        <v>No</v>
      </c>
      <c r="X2763" s="4">
        <f>1/COUNTIF(OrdersTable[Order ID],OrdersTable[[#This Row],[Order ID]])</f>
        <v>0.5</v>
      </c>
      <c r="Y2763" s="4">
        <f>1/COUNTIF(OrdersTable[Customer ID],OrdersTable[[#This Row],[Customer ID]])</f>
        <v>9.0909090909090912E-2</v>
      </c>
    </row>
    <row r="2764" spans="1:25" x14ac:dyDescent="0.3">
      <c r="A2764" s="1">
        <v>2763</v>
      </c>
      <c r="B2764" t="s">
        <v>7501</v>
      </c>
      <c r="C2764" s="7">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4" t="str">
        <f>VLOOKUP(OrdersTable[[#This Row],[Region]],PeopleTable[#All],2,FALSE)</f>
        <v>Anna Andreadi</v>
      </c>
      <c r="W2764" s="4" t="str">
        <f>IFERROR(VLOOKUP(OrdersTable[[#This Row],[Order ID]],ReturnsTable[#All],2,FALSE),"No")</f>
        <v>No</v>
      </c>
      <c r="X2764" s="4">
        <f>1/COUNTIF(OrdersTable[Order ID],OrdersTable[[#This Row],[Order ID]])</f>
        <v>0.5</v>
      </c>
      <c r="Y2764" s="4">
        <f>1/COUNTIF(OrdersTable[Customer ID],OrdersTable[[#This Row],[Customer ID]])</f>
        <v>9.0909090909090912E-2</v>
      </c>
    </row>
    <row r="2765" spans="1:25" x14ac:dyDescent="0.3">
      <c r="A2765" s="1">
        <v>2764</v>
      </c>
      <c r="B2765" t="s">
        <v>7502</v>
      </c>
      <c r="C2765" s="7">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4" t="str">
        <f>VLOOKUP(OrdersTable[[#This Row],[Region]],PeopleTable[#All],2,FALSE)</f>
        <v>Chuck Magee</v>
      </c>
      <c r="W2765" s="4" t="str">
        <f>IFERROR(VLOOKUP(OrdersTable[[#This Row],[Order ID]],ReturnsTable[#All],2,FALSE),"No")</f>
        <v>No</v>
      </c>
      <c r="X2765" s="4">
        <f>1/COUNTIF(OrdersTable[Order ID],OrdersTable[[#This Row],[Order ID]])</f>
        <v>0.33333333333333331</v>
      </c>
      <c r="Y2765" s="4">
        <f>1/COUNTIF(OrdersTable[Customer ID],OrdersTable[[#This Row],[Customer ID]])</f>
        <v>0.125</v>
      </c>
    </row>
    <row r="2766" spans="1:25" x14ac:dyDescent="0.3">
      <c r="A2766" s="1">
        <v>2765</v>
      </c>
      <c r="B2766" t="s">
        <v>7502</v>
      </c>
      <c r="C2766" s="7">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4" t="str">
        <f>VLOOKUP(OrdersTable[[#This Row],[Region]],PeopleTable[#All],2,FALSE)</f>
        <v>Chuck Magee</v>
      </c>
      <c r="W2766" s="4" t="str">
        <f>IFERROR(VLOOKUP(OrdersTable[[#This Row],[Order ID]],ReturnsTable[#All],2,FALSE),"No")</f>
        <v>No</v>
      </c>
      <c r="X2766" s="4">
        <f>1/COUNTIF(OrdersTable[Order ID],OrdersTable[[#This Row],[Order ID]])</f>
        <v>0.33333333333333331</v>
      </c>
      <c r="Y2766" s="4">
        <f>1/COUNTIF(OrdersTable[Customer ID],OrdersTable[[#This Row],[Customer ID]])</f>
        <v>0.125</v>
      </c>
    </row>
    <row r="2767" spans="1:25" x14ac:dyDescent="0.3">
      <c r="A2767" s="1">
        <v>2766</v>
      </c>
      <c r="B2767" t="s">
        <v>7502</v>
      </c>
      <c r="C2767" s="7">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4" t="str">
        <f>VLOOKUP(OrdersTable[[#This Row],[Region]],PeopleTable[#All],2,FALSE)</f>
        <v>Chuck Magee</v>
      </c>
      <c r="W2767" s="4" t="str">
        <f>IFERROR(VLOOKUP(OrdersTable[[#This Row],[Order ID]],ReturnsTable[#All],2,FALSE),"No")</f>
        <v>No</v>
      </c>
      <c r="X2767" s="4">
        <f>1/COUNTIF(OrdersTable[Order ID],OrdersTable[[#This Row],[Order ID]])</f>
        <v>0.33333333333333331</v>
      </c>
      <c r="Y2767" s="4">
        <f>1/COUNTIF(OrdersTable[Customer ID],OrdersTable[[#This Row],[Customer ID]])</f>
        <v>0.125</v>
      </c>
    </row>
    <row r="2768" spans="1:25" x14ac:dyDescent="0.3">
      <c r="A2768" s="1">
        <v>2767</v>
      </c>
      <c r="B2768" t="s">
        <v>7503</v>
      </c>
      <c r="C2768" s="7">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4" t="str">
        <f>VLOOKUP(OrdersTable[[#This Row],[Region]],PeopleTable[#All],2,FALSE)</f>
        <v>Chuck Magee</v>
      </c>
      <c r="W2768" s="4" t="str">
        <f>IFERROR(VLOOKUP(OrdersTable[[#This Row],[Order ID]],ReturnsTable[#All],2,FALSE),"No")</f>
        <v>No</v>
      </c>
      <c r="X2768" s="4">
        <f>1/COUNTIF(OrdersTable[Order ID],OrdersTable[[#This Row],[Order ID]])</f>
        <v>0.5</v>
      </c>
      <c r="Y2768" s="4">
        <f>1/COUNTIF(OrdersTable[Customer ID],OrdersTable[[#This Row],[Customer ID]])</f>
        <v>6.6666666666666666E-2</v>
      </c>
    </row>
    <row r="2769" spans="1:25" x14ac:dyDescent="0.3">
      <c r="A2769" s="1">
        <v>2768</v>
      </c>
      <c r="B2769" t="s">
        <v>7503</v>
      </c>
      <c r="C2769" s="7">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4" t="str">
        <f>VLOOKUP(OrdersTable[[#This Row],[Region]],PeopleTable[#All],2,FALSE)</f>
        <v>Chuck Magee</v>
      </c>
      <c r="W2769" s="4" t="str">
        <f>IFERROR(VLOOKUP(OrdersTable[[#This Row],[Order ID]],ReturnsTable[#All],2,FALSE),"No")</f>
        <v>No</v>
      </c>
      <c r="X2769" s="4">
        <f>1/COUNTIF(OrdersTable[Order ID],OrdersTable[[#This Row],[Order ID]])</f>
        <v>0.5</v>
      </c>
      <c r="Y2769" s="4">
        <f>1/COUNTIF(OrdersTable[Customer ID],OrdersTable[[#This Row],[Customer ID]])</f>
        <v>6.6666666666666666E-2</v>
      </c>
    </row>
    <row r="2770" spans="1:25" x14ac:dyDescent="0.3">
      <c r="A2770" s="1">
        <v>2769</v>
      </c>
      <c r="B2770" t="s">
        <v>7504</v>
      </c>
      <c r="C2770" s="7">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4" t="str">
        <f>VLOOKUP(OrdersTable[[#This Row],[Region]],PeopleTable[#All],2,FALSE)</f>
        <v>Kelly Williams</v>
      </c>
      <c r="W2770" s="4" t="str">
        <f>IFERROR(VLOOKUP(OrdersTable[[#This Row],[Order ID]],ReturnsTable[#All],2,FALSE),"No")</f>
        <v>No</v>
      </c>
      <c r="X2770" s="4">
        <f>1/COUNTIF(OrdersTable[Order ID],OrdersTable[[#This Row],[Order ID]])</f>
        <v>0.33333333333333331</v>
      </c>
      <c r="Y2770" s="4">
        <f>1/COUNTIF(OrdersTable[Customer ID],OrdersTable[[#This Row],[Customer ID]])</f>
        <v>0.25</v>
      </c>
    </row>
    <row r="2771" spans="1:25" x14ac:dyDescent="0.3">
      <c r="A2771" s="1">
        <v>2770</v>
      </c>
      <c r="B2771" t="s">
        <v>7504</v>
      </c>
      <c r="C2771" s="7">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4" t="str">
        <f>VLOOKUP(OrdersTable[[#This Row],[Region]],PeopleTable[#All],2,FALSE)</f>
        <v>Kelly Williams</v>
      </c>
      <c r="W2771" s="4" t="str">
        <f>IFERROR(VLOOKUP(OrdersTable[[#This Row],[Order ID]],ReturnsTable[#All],2,FALSE),"No")</f>
        <v>No</v>
      </c>
      <c r="X2771" s="4">
        <f>1/COUNTIF(OrdersTable[Order ID],OrdersTable[[#This Row],[Order ID]])</f>
        <v>0.33333333333333331</v>
      </c>
      <c r="Y2771" s="4">
        <f>1/COUNTIF(OrdersTable[Customer ID],OrdersTable[[#This Row],[Customer ID]])</f>
        <v>0.25</v>
      </c>
    </row>
    <row r="2772" spans="1:25" x14ac:dyDescent="0.3">
      <c r="A2772" s="1">
        <v>2771</v>
      </c>
      <c r="B2772" t="s">
        <v>7504</v>
      </c>
      <c r="C2772" s="7">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4" t="str">
        <f>VLOOKUP(OrdersTable[[#This Row],[Region]],PeopleTable[#All],2,FALSE)</f>
        <v>Kelly Williams</v>
      </c>
      <c r="W2772" s="4" t="str">
        <f>IFERROR(VLOOKUP(OrdersTable[[#This Row],[Order ID]],ReturnsTable[#All],2,FALSE),"No")</f>
        <v>No</v>
      </c>
      <c r="X2772" s="4">
        <f>1/COUNTIF(OrdersTable[Order ID],OrdersTable[[#This Row],[Order ID]])</f>
        <v>0.33333333333333331</v>
      </c>
      <c r="Y2772" s="4">
        <f>1/COUNTIF(OrdersTable[Customer ID],OrdersTable[[#This Row],[Customer ID]])</f>
        <v>0.25</v>
      </c>
    </row>
    <row r="2773" spans="1:25" x14ac:dyDescent="0.3">
      <c r="A2773" s="1">
        <v>2772</v>
      </c>
      <c r="B2773" t="s">
        <v>7505</v>
      </c>
      <c r="C2773" s="7">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4" t="str">
        <f>VLOOKUP(OrdersTable[[#This Row],[Region]],PeopleTable[#All],2,FALSE)</f>
        <v>Kelly Williams</v>
      </c>
      <c r="W2773" s="4" t="str">
        <f>IFERROR(VLOOKUP(OrdersTable[[#This Row],[Order ID]],ReturnsTable[#All],2,FALSE),"No")</f>
        <v>No</v>
      </c>
      <c r="X2773" s="4">
        <f>1/COUNTIF(OrdersTable[Order ID],OrdersTable[[#This Row],[Order ID]])</f>
        <v>1</v>
      </c>
      <c r="Y2773" s="4">
        <f>1/COUNTIF(OrdersTable[Customer ID],OrdersTable[[#This Row],[Customer ID]])</f>
        <v>0.16666666666666666</v>
      </c>
    </row>
    <row r="2774" spans="1:25" x14ac:dyDescent="0.3">
      <c r="A2774" s="1">
        <v>2773</v>
      </c>
      <c r="B2774" t="s">
        <v>7506</v>
      </c>
      <c r="C2774" s="7">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4" t="str">
        <f>VLOOKUP(OrdersTable[[#This Row],[Region]],PeopleTable[#All],2,FALSE)</f>
        <v>Cassandra Brandow</v>
      </c>
      <c r="W2774" s="4" t="str">
        <f>IFERROR(VLOOKUP(OrdersTable[[#This Row],[Order ID]],ReturnsTable[#All],2,FALSE),"No")</f>
        <v>No</v>
      </c>
      <c r="X2774" s="4">
        <f>1/COUNTIF(OrdersTable[Order ID],OrdersTable[[#This Row],[Order ID]])</f>
        <v>1</v>
      </c>
      <c r="Y2774" s="4">
        <f>1/COUNTIF(OrdersTable[Customer ID],OrdersTable[[#This Row],[Customer ID]])</f>
        <v>0.05</v>
      </c>
    </row>
    <row r="2775" spans="1:25" x14ac:dyDescent="0.3">
      <c r="A2775" s="1">
        <v>2774</v>
      </c>
      <c r="B2775" t="s">
        <v>7507</v>
      </c>
      <c r="C2775" s="7">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4" t="str">
        <f>VLOOKUP(OrdersTable[[#This Row],[Region]],PeopleTable[#All],2,FALSE)</f>
        <v>Kelly Williams</v>
      </c>
      <c r="W2775" s="4" t="str">
        <f>IFERROR(VLOOKUP(OrdersTable[[#This Row],[Order ID]],ReturnsTable[#All],2,FALSE),"No")</f>
        <v>No</v>
      </c>
      <c r="X2775" s="4">
        <f>1/COUNTIF(OrdersTable[Order ID],OrdersTable[[#This Row],[Order ID]])</f>
        <v>1</v>
      </c>
      <c r="Y2775" s="4">
        <f>1/COUNTIF(OrdersTable[Customer ID],OrdersTable[[#This Row],[Customer ID]])</f>
        <v>5.2631578947368418E-2</v>
      </c>
    </row>
    <row r="2776" spans="1:25" x14ac:dyDescent="0.3">
      <c r="A2776" s="1">
        <v>2775</v>
      </c>
      <c r="B2776" t="s">
        <v>7508</v>
      </c>
      <c r="C2776" s="7">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4" t="str">
        <f>VLOOKUP(OrdersTable[[#This Row],[Region]],PeopleTable[#All],2,FALSE)</f>
        <v>Chuck Magee</v>
      </c>
      <c r="W2776" s="4" t="str">
        <f>IFERROR(VLOOKUP(OrdersTable[[#This Row],[Order ID]],ReturnsTable[#All],2,FALSE),"No")</f>
        <v>No</v>
      </c>
      <c r="X2776" s="4">
        <f>1/COUNTIF(OrdersTable[Order ID],OrdersTable[[#This Row],[Order ID]])</f>
        <v>1</v>
      </c>
      <c r="Y2776" s="4">
        <f>1/COUNTIF(OrdersTable[Customer ID],OrdersTable[[#This Row],[Customer ID]])</f>
        <v>7.6923076923076927E-2</v>
      </c>
    </row>
    <row r="2777" spans="1:25" x14ac:dyDescent="0.3">
      <c r="A2777" s="1">
        <v>2776</v>
      </c>
      <c r="B2777" t="s">
        <v>7509</v>
      </c>
      <c r="C2777" s="7">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4" t="str">
        <f>VLOOKUP(OrdersTable[[#This Row],[Region]],PeopleTable[#All],2,FALSE)</f>
        <v>Anna Andreadi</v>
      </c>
      <c r="W2777" s="4" t="str">
        <f>IFERROR(VLOOKUP(OrdersTable[[#This Row],[Order ID]],ReturnsTable[#All],2,FALSE),"No")</f>
        <v>No</v>
      </c>
      <c r="X2777" s="4">
        <f>1/COUNTIF(OrdersTable[Order ID],OrdersTable[[#This Row],[Order ID]])</f>
        <v>1</v>
      </c>
      <c r="Y2777" s="4">
        <f>1/COUNTIF(OrdersTable[Customer ID],OrdersTable[[#This Row],[Customer ID]])</f>
        <v>4.3478260869565216E-2</v>
      </c>
    </row>
    <row r="2778" spans="1:25" x14ac:dyDescent="0.3">
      <c r="A2778" s="1">
        <v>2777</v>
      </c>
      <c r="B2778" t="s">
        <v>7510</v>
      </c>
      <c r="C2778" s="7">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4" t="str">
        <f>VLOOKUP(OrdersTable[[#This Row],[Region]],PeopleTable[#All],2,FALSE)</f>
        <v>Anna Andreadi</v>
      </c>
      <c r="W2778" s="4" t="str">
        <f>IFERROR(VLOOKUP(OrdersTable[[#This Row],[Order ID]],ReturnsTable[#All],2,FALSE),"No")</f>
        <v>No</v>
      </c>
      <c r="X2778" s="4">
        <f>1/COUNTIF(OrdersTable[Order ID],OrdersTable[[#This Row],[Order ID]])</f>
        <v>1</v>
      </c>
      <c r="Y2778" s="4">
        <f>1/COUNTIF(OrdersTable[Customer ID],OrdersTable[[#This Row],[Customer ID]])</f>
        <v>0.2</v>
      </c>
    </row>
    <row r="2779" spans="1:25" x14ac:dyDescent="0.3">
      <c r="A2779" s="1">
        <v>2778</v>
      </c>
      <c r="B2779" t="s">
        <v>7511</v>
      </c>
      <c r="C2779" s="7">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4" t="str">
        <f>VLOOKUP(OrdersTable[[#This Row],[Region]],PeopleTable[#All],2,FALSE)</f>
        <v>Anna Andreadi</v>
      </c>
      <c r="W2779" s="4" t="str">
        <f>IFERROR(VLOOKUP(OrdersTable[[#This Row],[Order ID]],ReturnsTable[#All],2,FALSE),"No")</f>
        <v>No</v>
      </c>
      <c r="X2779" s="4">
        <f>1/COUNTIF(OrdersTable[Order ID],OrdersTable[[#This Row],[Order ID]])</f>
        <v>1</v>
      </c>
      <c r="Y2779" s="4">
        <f>1/COUNTIF(OrdersTable[Customer ID],OrdersTable[[#This Row],[Customer ID]])</f>
        <v>0.1</v>
      </c>
    </row>
    <row r="2780" spans="1:25" x14ac:dyDescent="0.3">
      <c r="A2780" s="1">
        <v>2779</v>
      </c>
      <c r="B2780" t="s">
        <v>7512</v>
      </c>
      <c r="C2780" s="7">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4" t="str">
        <f>VLOOKUP(OrdersTable[[#This Row],[Region]],PeopleTable[#All],2,FALSE)</f>
        <v>Cassandra Brandow</v>
      </c>
      <c r="W2780" s="4" t="str">
        <f>IFERROR(VLOOKUP(OrdersTable[[#This Row],[Order ID]],ReturnsTable[#All],2,FALSE),"No")</f>
        <v>No</v>
      </c>
      <c r="X2780" s="4">
        <f>1/COUNTIF(OrdersTable[Order ID],OrdersTable[[#This Row],[Order ID]])</f>
        <v>0.5</v>
      </c>
      <c r="Y2780" s="4">
        <f>1/COUNTIF(OrdersTable[Customer ID],OrdersTable[[#This Row],[Customer ID]])</f>
        <v>4.7619047619047616E-2</v>
      </c>
    </row>
    <row r="2781" spans="1:25" x14ac:dyDescent="0.3">
      <c r="A2781" s="1">
        <v>2780</v>
      </c>
      <c r="B2781" t="s">
        <v>7512</v>
      </c>
      <c r="C2781" s="7">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4" t="str">
        <f>VLOOKUP(OrdersTable[[#This Row],[Region]],PeopleTable[#All],2,FALSE)</f>
        <v>Cassandra Brandow</v>
      </c>
      <c r="W2781" s="4" t="str">
        <f>IFERROR(VLOOKUP(OrdersTable[[#This Row],[Order ID]],ReturnsTable[#All],2,FALSE),"No")</f>
        <v>No</v>
      </c>
      <c r="X2781" s="4">
        <f>1/COUNTIF(OrdersTable[Order ID],OrdersTable[[#This Row],[Order ID]])</f>
        <v>0.5</v>
      </c>
      <c r="Y2781" s="4">
        <f>1/COUNTIF(OrdersTable[Customer ID],OrdersTable[[#This Row],[Customer ID]])</f>
        <v>4.7619047619047616E-2</v>
      </c>
    </row>
    <row r="2782" spans="1:25" x14ac:dyDescent="0.3">
      <c r="A2782" s="1">
        <v>2781</v>
      </c>
      <c r="B2782" t="s">
        <v>7513</v>
      </c>
      <c r="C2782" s="7">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4" t="str">
        <f>VLOOKUP(OrdersTable[[#This Row],[Region]],PeopleTable[#All],2,FALSE)</f>
        <v>Chuck Magee</v>
      </c>
      <c r="W2782" s="4" t="str">
        <f>IFERROR(VLOOKUP(OrdersTable[[#This Row],[Order ID]],ReturnsTable[#All],2,FALSE),"No")</f>
        <v>No</v>
      </c>
      <c r="X2782" s="4">
        <f>1/COUNTIF(OrdersTable[Order ID],OrdersTable[[#This Row],[Order ID]])</f>
        <v>1</v>
      </c>
      <c r="Y2782" s="4">
        <f>1/COUNTIF(OrdersTable[Customer ID],OrdersTable[[#This Row],[Customer ID]])</f>
        <v>6.25E-2</v>
      </c>
    </row>
    <row r="2783" spans="1:25" x14ac:dyDescent="0.3">
      <c r="A2783" s="1">
        <v>2782</v>
      </c>
      <c r="B2783" t="s">
        <v>7514</v>
      </c>
      <c r="C2783" s="7">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4" t="str">
        <f>VLOOKUP(OrdersTable[[#This Row],[Region]],PeopleTable[#All],2,FALSE)</f>
        <v>Kelly Williams</v>
      </c>
      <c r="W2783" s="4" t="str">
        <f>IFERROR(VLOOKUP(OrdersTable[[#This Row],[Order ID]],ReturnsTable[#All],2,FALSE),"No")</f>
        <v>No</v>
      </c>
      <c r="X2783" s="4">
        <f>1/COUNTIF(OrdersTable[Order ID],OrdersTable[[#This Row],[Order ID]])</f>
        <v>1</v>
      </c>
      <c r="Y2783" s="4">
        <f>1/COUNTIF(OrdersTable[Customer ID],OrdersTable[[#This Row],[Customer ID]])</f>
        <v>9.0909090909090912E-2</v>
      </c>
    </row>
    <row r="2784" spans="1:25" x14ac:dyDescent="0.3">
      <c r="A2784" s="1">
        <v>2783</v>
      </c>
      <c r="B2784" t="s">
        <v>7515</v>
      </c>
      <c r="C2784" s="7">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4" t="str">
        <f>VLOOKUP(OrdersTable[[#This Row],[Region]],PeopleTable[#All],2,FALSE)</f>
        <v>Kelly Williams</v>
      </c>
      <c r="W2784" s="4" t="str">
        <f>IFERROR(VLOOKUP(OrdersTable[[#This Row],[Order ID]],ReturnsTable[#All],2,FALSE),"No")</f>
        <v>No</v>
      </c>
      <c r="X2784" s="4">
        <f>1/COUNTIF(OrdersTable[Order ID],OrdersTable[[#This Row],[Order ID]])</f>
        <v>1</v>
      </c>
      <c r="Y2784" s="4">
        <f>1/COUNTIF(OrdersTable[Customer ID],OrdersTable[[#This Row],[Customer ID]])</f>
        <v>0.14285714285714285</v>
      </c>
    </row>
    <row r="2785" spans="1:25" x14ac:dyDescent="0.3">
      <c r="A2785" s="1">
        <v>2784</v>
      </c>
      <c r="B2785" t="s">
        <v>7516</v>
      </c>
      <c r="C2785" s="7">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4" t="str">
        <f>VLOOKUP(OrdersTable[[#This Row],[Region]],PeopleTable[#All],2,FALSE)</f>
        <v>Chuck Magee</v>
      </c>
      <c r="W2785" s="4" t="str">
        <f>IFERROR(VLOOKUP(OrdersTable[[#This Row],[Order ID]],ReturnsTable[#All],2,FALSE),"No")</f>
        <v>No</v>
      </c>
      <c r="X2785" s="4">
        <f>1/COUNTIF(OrdersTable[Order ID],OrdersTable[[#This Row],[Order ID]])</f>
        <v>1</v>
      </c>
      <c r="Y2785" s="4">
        <f>1/COUNTIF(OrdersTable[Customer ID],OrdersTable[[#This Row],[Customer ID]])</f>
        <v>0.125</v>
      </c>
    </row>
    <row r="2786" spans="1:25" x14ac:dyDescent="0.3">
      <c r="A2786" s="1">
        <v>2785</v>
      </c>
      <c r="B2786" t="s">
        <v>7517</v>
      </c>
      <c r="C2786" s="7">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4" t="str">
        <f>VLOOKUP(OrdersTable[[#This Row],[Region]],PeopleTable[#All],2,FALSE)</f>
        <v>Chuck Magee</v>
      </c>
      <c r="W2786" s="4" t="str">
        <f>IFERROR(VLOOKUP(OrdersTable[[#This Row],[Order ID]],ReturnsTable[#All],2,FALSE),"No")</f>
        <v>No</v>
      </c>
      <c r="X2786" s="4">
        <f>1/COUNTIF(OrdersTable[Order ID],OrdersTable[[#This Row],[Order ID]])</f>
        <v>1</v>
      </c>
      <c r="Y2786" s="4">
        <f>1/COUNTIF(OrdersTable[Customer ID],OrdersTable[[#This Row],[Customer ID]])</f>
        <v>0.05</v>
      </c>
    </row>
    <row r="2787" spans="1:25" x14ac:dyDescent="0.3">
      <c r="A2787" s="1">
        <v>2786</v>
      </c>
      <c r="B2787" t="s">
        <v>7518</v>
      </c>
      <c r="C2787" s="7">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4" t="str">
        <f>VLOOKUP(OrdersTable[[#This Row],[Region]],PeopleTable[#All],2,FALSE)</f>
        <v>Anna Andreadi</v>
      </c>
      <c r="W2787" s="4" t="str">
        <f>IFERROR(VLOOKUP(OrdersTable[[#This Row],[Order ID]],ReturnsTable[#All],2,FALSE),"No")</f>
        <v>No</v>
      </c>
      <c r="X2787" s="4">
        <f>1/COUNTIF(OrdersTable[Order ID],OrdersTable[[#This Row],[Order ID]])</f>
        <v>0.5</v>
      </c>
      <c r="Y2787" s="4">
        <f>1/COUNTIF(OrdersTable[Customer ID],OrdersTable[[#This Row],[Customer ID]])</f>
        <v>6.6666666666666666E-2</v>
      </c>
    </row>
    <row r="2788" spans="1:25" x14ac:dyDescent="0.3">
      <c r="A2788" s="1">
        <v>2787</v>
      </c>
      <c r="B2788" t="s">
        <v>7518</v>
      </c>
      <c r="C2788" s="7">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4" t="str">
        <f>VLOOKUP(OrdersTable[[#This Row],[Region]],PeopleTable[#All],2,FALSE)</f>
        <v>Anna Andreadi</v>
      </c>
      <c r="W2788" s="4" t="str">
        <f>IFERROR(VLOOKUP(OrdersTable[[#This Row],[Order ID]],ReturnsTable[#All],2,FALSE),"No")</f>
        <v>No</v>
      </c>
      <c r="X2788" s="4">
        <f>1/COUNTIF(OrdersTable[Order ID],OrdersTable[[#This Row],[Order ID]])</f>
        <v>0.5</v>
      </c>
      <c r="Y2788" s="4">
        <f>1/COUNTIF(OrdersTable[Customer ID],OrdersTable[[#This Row],[Customer ID]])</f>
        <v>6.6666666666666666E-2</v>
      </c>
    </row>
    <row r="2789" spans="1:25" x14ac:dyDescent="0.3">
      <c r="A2789" s="1">
        <v>2788</v>
      </c>
      <c r="B2789" t="s">
        <v>7519</v>
      </c>
      <c r="C2789" s="7">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4" t="str">
        <f>VLOOKUP(OrdersTable[[#This Row],[Region]],PeopleTable[#All],2,FALSE)</f>
        <v>Kelly Williams</v>
      </c>
      <c r="W2789" s="4" t="str">
        <f>IFERROR(VLOOKUP(OrdersTable[[#This Row],[Order ID]],ReturnsTable[#All],2,FALSE),"No")</f>
        <v>No</v>
      </c>
      <c r="X2789" s="4">
        <f>1/COUNTIF(OrdersTable[Order ID],OrdersTable[[#This Row],[Order ID]])</f>
        <v>0.33333333333333331</v>
      </c>
      <c r="Y2789" s="4">
        <f>1/COUNTIF(OrdersTable[Customer ID],OrdersTable[[#This Row],[Customer ID]])</f>
        <v>0.125</v>
      </c>
    </row>
    <row r="2790" spans="1:25" x14ac:dyDescent="0.3">
      <c r="A2790" s="1">
        <v>2789</v>
      </c>
      <c r="B2790" t="s">
        <v>7519</v>
      </c>
      <c r="C2790" s="7">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4" t="str">
        <f>VLOOKUP(OrdersTable[[#This Row],[Region]],PeopleTable[#All],2,FALSE)</f>
        <v>Kelly Williams</v>
      </c>
      <c r="W2790" s="4" t="str">
        <f>IFERROR(VLOOKUP(OrdersTable[[#This Row],[Order ID]],ReturnsTable[#All],2,FALSE),"No")</f>
        <v>No</v>
      </c>
      <c r="X2790" s="4">
        <f>1/COUNTIF(OrdersTable[Order ID],OrdersTable[[#This Row],[Order ID]])</f>
        <v>0.33333333333333331</v>
      </c>
      <c r="Y2790" s="4">
        <f>1/COUNTIF(OrdersTable[Customer ID],OrdersTable[[#This Row],[Customer ID]])</f>
        <v>0.125</v>
      </c>
    </row>
    <row r="2791" spans="1:25" x14ac:dyDescent="0.3">
      <c r="A2791" s="1">
        <v>2790</v>
      </c>
      <c r="B2791" t="s">
        <v>7519</v>
      </c>
      <c r="C2791" s="7">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4" t="str">
        <f>VLOOKUP(OrdersTable[[#This Row],[Region]],PeopleTable[#All],2,FALSE)</f>
        <v>Kelly Williams</v>
      </c>
      <c r="W2791" s="4" t="str">
        <f>IFERROR(VLOOKUP(OrdersTable[[#This Row],[Order ID]],ReturnsTable[#All],2,FALSE),"No")</f>
        <v>No</v>
      </c>
      <c r="X2791" s="4">
        <f>1/COUNTIF(OrdersTable[Order ID],OrdersTable[[#This Row],[Order ID]])</f>
        <v>0.33333333333333331</v>
      </c>
      <c r="Y2791" s="4">
        <f>1/COUNTIF(OrdersTable[Customer ID],OrdersTable[[#This Row],[Customer ID]])</f>
        <v>0.125</v>
      </c>
    </row>
    <row r="2792" spans="1:25" x14ac:dyDescent="0.3">
      <c r="A2792" s="1">
        <v>2791</v>
      </c>
      <c r="B2792" t="s">
        <v>7520</v>
      </c>
      <c r="C2792" s="7">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4" t="str">
        <f>VLOOKUP(OrdersTable[[#This Row],[Region]],PeopleTable[#All],2,FALSE)</f>
        <v>Kelly Williams</v>
      </c>
      <c r="W2792" s="4" t="str">
        <f>IFERROR(VLOOKUP(OrdersTable[[#This Row],[Order ID]],ReturnsTable[#All],2,FALSE),"No")</f>
        <v>No</v>
      </c>
      <c r="X2792" s="4">
        <f>1/COUNTIF(OrdersTable[Order ID],OrdersTable[[#This Row],[Order ID]])</f>
        <v>0.33333333333333331</v>
      </c>
      <c r="Y2792" s="4">
        <f>1/COUNTIF(OrdersTable[Customer ID],OrdersTable[[#This Row],[Customer ID]])</f>
        <v>3.4482758620689655E-2</v>
      </c>
    </row>
    <row r="2793" spans="1:25" x14ac:dyDescent="0.3">
      <c r="A2793" s="1">
        <v>2792</v>
      </c>
      <c r="B2793" t="s">
        <v>7520</v>
      </c>
      <c r="C2793" s="7">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4" t="str">
        <f>VLOOKUP(OrdersTable[[#This Row],[Region]],PeopleTable[#All],2,FALSE)</f>
        <v>Kelly Williams</v>
      </c>
      <c r="W2793" s="4" t="str">
        <f>IFERROR(VLOOKUP(OrdersTable[[#This Row],[Order ID]],ReturnsTable[#All],2,FALSE),"No")</f>
        <v>No</v>
      </c>
      <c r="X2793" s="4">
        <f>1/COUNTIF(OrdersTable[Order ID],OrdersTable[[#This Row],[Order ID]])</f>
        <v>0.33333333333333331</v>
      </c>
      <c r="Y2793" s="4">
        <f>1/COUNTIF(OrdersTable[Customer ID],OrdersTable[[#This Row],[Customer ID]])</f>
        <v>3.4482758620689655E-2</v>
      </c>
    </row>
    <row r="2794" spans="1:25" x14ac:dyDescent="0.3">
      <c r="A2794" s="1">
        <v>2793</v>
      </c>
      <c r="B2794" t="s">
        <v>7520</v>
      </c>
      <c r="C2794" s="7">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4" t="str">
        <f>VLOOKUP(OrdersTable[[#This Row],[Region]],PeopleTable[#All],2,FALSE)</f>
        <v>Kelly Williams</v>
      </c>
      <c r="W2794" s="4" t="str">
        <f>IFERROR(VLOOKUP(OrdersTable[[#This Row],[Order ID]],ReturnsTable[#All],2,FALSE),"No")</f>
        <v>No</v>
      </c>
      <c r="X2794" s="4">
        <f>1/COUNTIF(OrdersTable[Order ID],OrdersTable[[#This Row],[Order ID]])</f>
        <v>0.33333333333333331</v>
      </c>
      <c r="Y2794" s="4">
        <f>1/COUNTIF(OrdersTable[Customer ID],OrdersTable[[#This Row],[Customer ID]])</f>
        <v>3.4482758620689655E-2</v>
      </c>
    </row>
    <row r="2795" spans="1:25" x14ac:dyDescent="0.3">
      <c r="A2795" s="1">
        <v>2794</v>
      </c>
      <c r="B2795" t="s">
        <v>7521</v>
      </c>
      <c r="C2795" s="7">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4" t="str">
        <f>VLOOKUP(OrdersTable[[#This Row],[Region]],PeopleTable[#All],2,FALSE)</f>
        <v>Anna Andreadi</v>
      </c>
      <c r="W2795" s="4" t="str">
        <f>IFERROR(VLOOKUP(OrdersTable[[#This Row],[Order ID]],ReturnsTable[#All],2,FALSE),"No")</f>
        <v>No</v>
      </c>
      <c r="X2795" s="4">
        <f>1/COUNTIF(OrdersTable[Order ID],OrdersTable[[#This Row],[Order ID]])</f>
        <v>0.25</v>
      </c>
      <c r="Y2795" s="4">
        <f>1/COUNTIF(OrdersTable[Customer ID],OrdersTable[[#This Row],[Customer ID]])</f>
        <v>0.125</v>
      </c>
    </row>
    <row r="2796" spans="1:25" x14ac:dyDescent="0.3">
      <c r="A2796" s="1">
        <v>2795</v>
      </c>
      <c r="B2796" t="s">
        <v>7521</v>
      </c>
      <c r="C2796" s="7">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4" t="str">
        <f>VLOOKUP(OrdersTable[[#This Row],[Region]],PeopleTable[#All],2,FALSE)</f>
        <v>Anna Andreadi</v>
      </c>
      <c r="W2796" s="4" t="str">
        <f>IFERROR(VLOOKUP(OrdersTable[[#This Row],[Order ID]],ReturnsTable[#All],2,FALSE),"No")</f>
        <v>No</v>
      </c>
      <c r="X2796" s="4">
        <f>1/COUNTIF(OrdersTable[Order ID],OrdersTable[[#This Row],[Order ID]])</f>
        <v>0.25</v>
      </c>
      <c r="Y2796" s="4">
        <f>1/COUNTIF(OrdersTable[Customer ID],OrdersTable[[#This Row],[Customer ID]])</f>
        <v>0.125</v>
      </c>
    </row>
    <row r="2797" spans="1:25" x14ac:dyDescent="0.3">
      <c r="A2797" s="1">
        <v>2796</v>
      </c>
      <c r="B2797" t="s">
        <v>7521</v>
      </c>
      <c r="C2797" s="7">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4" t="str">
        <f>VLOOKUP(OrdersTable[[#This Row],[Region]],PeopleTable[#All],2,FALSE)</f>
        <v>Anna Andreadi</v>
      </c>
      <c r="W2797" s="4" t="str">
        <f>IFERROR(VLOOKUP(OrdersTable[[#This Row],[Order ID]],ReturnsTable[#All],2,FALSE),"No")</f>
        <v>No</v>
      </c>
      <c r="X2797" s="4">
        <f>1/COUNTIF(OrdersTable[Order ID],OrdersTable[[#This Row],[Order ID]])</f>
        <v>0.25</v>
      </c>
      <c r="Y2797" s="4">
        <f>1/COUNTIF(OrdersTable[Customer ID],OrdersTable[[#This Row],[Customer ID]])</f>
        <v>0.125</v>
      </c>
    </row>
    <row r="2798" spans="1:25" x14ac:dyDescent="0.3">
      <c r="A2798" s="1">
        <v>2797</v>
      </c>
      <c r="B2798" t="s">
        <v>7521</v>
      </c>
      <c r="C2798" s="7">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4" t="str">
        <f>VLOOKUP(OrdersTable[[#This Row],[Region]],PeopleTable[#All],2,FALSE)</f>
        <v>Anna Andreadi</v>
      </c>
      <c r="W2798" s="4" t="str">
        <f>IFERROR(VLOOKUP(OrdersTable[[#This Row],[Order ID]],ReturnsTable[#All],2,FALSE),"No")</f>
        <v>No</v>
      </c>
      <c r="X2798" s="4">
        <f>1/COUNTIF(OrdersTable[Order ID],OrdersTable[[#This Row],[Order ID]])</f>
        <v>0.25</v>
      </c>
      <c r="Y2798" s="4">
        <f>1/COUNTIF(OrdersTable[Customer ID],OrdersTable[[#This Row],[Customer ID]])</f>
        <v>0.125</v>
      </c>
    </row>
    <row r="2799" spans="1:25" x14ac:dyDescent="0.3">
      <c r="A2799" s="1">
        <v>2798</v>
      </c>
      <c r="B2799" t="s">
        <v>7522</v>
      </c>
      <c r="C2799" s="7">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4" t="str">
        <f>VLOOKUP(OrdersTable[[#This Row],[Region]],PeopleTable[#All],2,FALSE)</f>
        <v>Cassandra Brandow</v>
      </c>
      <c r="W2799" s="4" t="str">
        <f>IFERROR(VLOOKUP(OrdersTable[[#This Row],[Order ID]],ReturnsTable[#All],2,FALSE),"No")</f>
        <v>No</v>
      </c>
      <c r="X2799" s="4">
        <f>1/COUNTIF(OrdersTable[Order ID],OrdersTable[[#This Row],[Order ID]])</f>
        <v>0.33333333333333331</v>
      </c>
      <c r="Y2799" s="4">
        <f>1/COUNTIF(OrdersTable[Customer ID],OrdersTable[[#This Row],[Customer ID]])</f>
        <v>0.14285714285714285</v>
      </c>
    </row>
    <row r="2800" spans="1:25" x14ac:dyDescent="0.3">
      <c r="A2800" s="1">
        <v>2799</v>
      </c>
      <c r="B2800" t="s">
        <v>7522</v>
      </c>
      <c r="C2800" s="7">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4" t="str">
        <f>VLOOKUP(OrdersTable[[#This Row],[Region]],PeopleTable[#All],2,FALSE)</f>
        <v>Cassandra Brandow</v>
      </c>
      <c r="W2800" s="4" t="str">
        <f>IFERROR(VLOOKUP(OrdersTable[[#This Row],[Order ID]],ReturnsTable[#All],2,FALSE),"No")</f>
        <v>No</v>
      </c>
      <c r="X2800" s="4">
        <f>1/COUNTIF(OrdersTable[Order ID],OrdersTable[[#This Row],[Order ID]])</f>
        <v>0.33333333333333331</v>
      </c>
      <c r="Y2800" s="4">
        <f>1/COUNTIF(OrdersTable[Customer ID],OrdersTable[[#This Row],[Customer ID]])</f>
        <v>0.14285714285714285</v>
      </c>
    </row>
    <row r="2801" spans="1:25" x14ac:dyDescent="0.3">
      <c r="A2801" s="1">
        <v>2800</v>
      </c>
      <c r="B2801" t="s">
        <v>7522</v>
      </c>
      <c r="C2801" s="7">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4" t="str">
        <f>VLOOKUP(OrdersTable[[#This Row],[Region]],PeopleTable[#All],2,FALSE)</f>
        <v>Cassandra Brandow</v>
      </c>
      <c r="W2801" s="4" t="str">
        <f>IFERROR(VLOOKUP(OrdersTable[[#This Row],[Order ID]],ReturnsTable[#All],2,FALSE),"No")</f>
        <v>No</v>
      </c>
      <c r="X2801" s="4">
        <f>1/COUNTIF(OrdersTable[Order ID],OrdersTable[[#This Row],[Order ID]])</f>
        <v>0.33333333333333331</v>
      </c>
      <c r="Y2801" s="4">
        <f>1/COUNTIF(OrdersTable[Customer ID],OrdersTable[[#This Row],[Customer ID]])</f>
        <v>0.14285714285714285</v>
      </c>
    </row>
    <row r="2802" spans="1:25" x14ac:dyDescent="0.3">
      <c r="A2802" s="1">
        <v>2801</v>
      </c>
      <c r="B2802" t="s">
        <v>7523</v>
      </c>
      <c r="C2802" s="7">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4" t="str">
        <f>VLOOKUP(OrdersTable[[#This Row],[Region]],PeopleTable[#All],2,FALSE)</f>
        <v>Cassandra Brandow</v>
      </c>
      <c r="W2802" s="4" t="str">
        <f>IFERROR(VLOOKUP(OrdersTable[[#This Row],[Order ID]],ReturnsTable[#All],2,FALSE),"No")</f>
        <v>No</v>
      </c>
      <c r="X2802" s="4">
        <f>1/COUNTIF(OrdersTable[Order ID],OrdersTable[[#This Row],[Order ID]])</f>
        <v>1</v>
      </c>
      <c r="Y2802" s="4">
        <f>1/COUNTIF(OrdersTable[Customer ID],OrdersTable[[#This Row],[Customer ID]])</f>
        <v>0.125</v>
      </c>
    </row>
    <row r="2803" spans="1:25" x14ac:dyDescent="0.3">
      <c r="A2803" s="1">
        <v>2802</v>
      </c>
      <c r="B2803" t="s">
        <v>7524</v>
      </c>
      <c r="C2803" s="7">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4" t="str">
        <f>VLOOKUP(OrdersTable[[#This Row],[Region]],PeopleTable[#All],2,FALSE)</f>
        <v>Anna Andreadi</v>
      </c>
      <c r="W2803" s="4" t="str">
        <f>IFERROR(VLOOKUP(OrdersTable[[#This Row],[Order ID]],ReturnsTable[#All],2,FALSE),"No")</f>
        <v>No</v>
      </c>
      <c r="X2803" s="4">
        <f>1/COUNTIF(OrdersTable[Order ID],OrdersTable[[#This Row],[Order ID]])</f>
        <v>1</v>
      </c>
      <c r="Y2803" s="4">
        <f>1/COUNTIF(OrdersTable[Customer ID],OrdersTable[[#This Row],[Customer ID]])</f>
        <v>4.5454545454545456E-2</v>
      </c>
    </row>
    <row r="2804" spans="1:25" x14ac:dyDescent="0.3">
      <c r="A2804" s="1">
        <v>2803</v>
      </c>
      <c r="B2804" t="s">
        <v>7525</v>
      </c>
      <c r="C2804" s="7">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4" t="str">
        <f>VLOOKUP(OrdersTable[[#This Row],[Region]],PeopleTable[#All],2,FALSE)</f>
        <v>Anna Andreadi</v>
      </c>
      <c r="W2804" s="4" t="str">
        <f>IFERROR(VLOOKUP(OrdersTable[[#This Row],[Order ID]],ReturnsTable[#All],2,FALSE),"No")</f>
        <v>No</v>
      </c>
      <c r="X2804" s="4">
        <f>1/COUNTIF(OrdersTable[Order ID],OrdersTable[[#This Row],[Order ID]])</f>
        <v>1</v>
      </c>
      <c r="Y2804" s="4">
        <f>1/COUNTIF(OrdersTable[Customer ID],OrdersTable[[#This Row],[Customer ID]])</f>
        <v>0.125</v>
      </c>
    </row>
    <row r="2805" spans="1:25" x14ac:dyDescent="0.3">
      <c r="A2805" s="1">
        <v>2804</v>
      </c>
      <c r="B2805" t="s">
        <v>7526</v>
      </c>
      <c r="C2805" s="7">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4" t="str">
        <f>VLOOKUP(OrdersTable[[#This Row],[Region]],PeopleTable[#All],2,FALSE)</f>
        <v>Anna Andreadi</v>
      </c>
      <c r="W2805" s="4" t="str">
        <f>IFERROR(VLOOKUP(OrdersTable[[#This Row],[Order ID]],ReturnsTable[#All],2,FALSE),"No")</f>
        <v>No</v>
      </c>
      <c r="X2805" s="4">
        <f>1/COUNTIF(OrdersTable[Order ID],OrdersTable[[#This Row],[Order ID]])</f>
        <v>0.5</v>
      </c>
      <c r="Y2805" s="4">
        <f>1/COUNTIF(OrdersTable[Customer ID],OrdersTable[[#This Row],[Customer ID]])</f>
        <v>0.1111111111111111</v>
      </c>
    </row>
    <row r="2806" spans="1:25" x14ac:dyDescent="0.3">
      <c r="A2806" s="1">
        <v>2805</v>
      </c>
      <c r="B2806" t="s">
        <v>7526</v>
      </c>
      <c r="C2806" s="7">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4" t="str">
        <f>VLOOKUP(OrdersTable[[#This Row],[Region]],PeopleTable[#All],2,FALSE)</f>
        <v>Anna Andreadi</v>
      </c>
      <c r="W2806" s="4" t="str">
        <f>IFERROR(VLOOKUP(OrdersTable[[#This Row],[Order ID]],ReturnsTable[#All],2,FALSE),"No")</f>
        <v>No</v>
      </c>
      <c r="X2806" s="4">
        <f>1/COUNTIF(OrdersTable[Order ID],OrdersTable[[#This Row],[Order ID]])</f>
        <v>0.5</v>
      </c>
      <c r="Y2806" s="4">
        <f>1/COUNTIF(OrdersTable[Customer ID],OrdersTable[[#This Row],[Customer ID]])</f>
        <v>0.1111111111111111</v>
      </c>
    </row>
    <row r="2807" spans="1:25" x14ac:dyDescent="0.3">
      <c r="A2807" s="1">
        <v>2806</v>
      </c>
      <c r="B2807" t="s">
        <v>7527</v>
      </c>
      <c r="C2807" s="7">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4" t="str">
        <f>VLOOKUP(OrdersTable[[#This Row],[Region]],PeopleTable[#All],2,FALSE)</f>
        <v>Kelly Williams</v>
      </c>
      <c r="W2807" s="4" t="str">
        <f>IFERROR(VLOOKUP(OrdersTable[[#This Row],[Order ID]],ReturnsTable[#All],2,FALSE),"No")</f>
        <v>No</v>
      </c>
      <c r="X2807" s="4">
        <f>1/COUNTIF(OrdersTable[Order ID],OrdersTable[[#This Row],[Order ID]])</f>
        <v>1</v>
      </c>
      <c r="Y2807" s="4">
        <f>1/COUNTIF(OrdersTable[Customer ID],OrdersTable[[#This Row],[Customer ID]])</f>
        <v>9.0909090909090912E-2</v>
      </c>
    </row>
    <row r="2808" spans="1:25" x14ac:dyDescent="0.3">
      <c r="A2808" s="1">
        <v>2807</v>
      </c>
      <c r="B2808" t="s">
        <v>7528</v>
      </c>
      <c r="C2808" s="7">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4" t="str">
        <f>VLOOKUP(OrdersTable[[#This Row],[Region]],PeopleTable[#All],2,FALSE)</f>
        <v>Anna Andreadi</v>
      </c>
      <c r="W2808" s="4" t="str">
        <f>IFERROR(VLOOKUP(OrdersTable[[#This Row],[Order ID]],ReturnsTable[#All],2,FALSE),"No")</f>
        <v>No</v>
      </c>
      <c r="X2808" s="4">
        <f>1/COUNTIF(OrdersTable[Order ID],OrdersTable[[#This Row],[Order ID]])</f>
        <v>0.25</v>
      </c>
      <c r="Y2808" s="4">
        <f>1/COUNTIF(OrdersTable[Customer ID],OrdersTable[[#This Row],[Customer ID]])</f>
        <v>0.1</v>
      </c>
    </row>
    <row r="2809" spans="1:25" x14ac:dyDescent="0.3">
      <c r="A2809" s="1">
        <v>2808</v>
      </c>
      <c r="B2809" t="s">
        <v>7528</v>
      </c>
      <c r="C2809" s="7">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4" t="str">
        <f>VLOOKUP(OrdersTable[[#This Row],[Region]],PeopleTable[#All],2,FALSE)</f>
        <v>Anna Andreadi</v>
      </c>
      <c r="W2809" s="4" t="str">
        <f>IFERROR(VLOOKUP(OrdersTable[[#This Row],[Order ID]],ReturnsTable[#All],2,FALSE),"No")</f>
        <v>No</v>
      </c>
      <c r="X2809" s="4">
        <f>1/COUNTIF(OrdersTable[Order ID],OrdersTable[[#This Row],[Order ID]])</f>
        <v>0.25</v>
      </c>
      <c r="Y2809" s="4">
        <f>1/COUNTIF(OrdersTable[Customer ID],OrdersTable[[#This Row],[Customer ID]])</f>
        <v>0.1</v>
      </c>
    </row>
    <row r="2810" spans="1:25" x14ac:dyDescent="0.3">
      <c r="A2810" s="1">
        <v>2809</v>
      </c>
      <c r="B2810" t="s">
        <v>7528</v>
      </c>
      <c r="C2810" s="7">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4" t="str">
        <f>VLOOKUP(OrdersTable[[#This Row],[Region]],PeopleTable[#All],2,FALSE)</f>
        <v>Anna Andreadi</v>
      </c>
      <c r="W2810" s="4" t="str">
        <f>IFERROR(VLOOKUP(OrdersTable[[#This Row],[Order ID]],ReturnsTable[#All],2,FALSE),"No")</f>
        <v>No</v>
      </c>
      <c r="X2810" s="4">
        <f>1/COUNTIF(OrdersTable[Order ID],OrdersTable[[#This Row],[Order ID]])</f>
        <v>0.25</v>
      </c>
      <c r="Y2810" s="4">
        <f>1/COUNTIF(OrdersTable[Customer ID],OrdersTable[[#This Row],[Customer ID]])</f>
        <v>0.1</v>
      </c>
    </row>
    <row r="2811" spans="1:25" x14ac:dyDescent="0.3">
      <c r="A2811" s="1">
        <v>2810</v>
      </c>
      <c r="B2811" t="s">
        <v>7528</v>
      </c>
      <c r="C2811" s="7">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4" t="str">
        <f>VLOOKUP(OrdersTable[[#This Row],[Region]],PeopleTable[#All],2,FALSE)</f>
        <v>Anna Andreadi</v>
      </c>
      <c r="W2811" s="4" t="str">
        <f>IFERROR(VLOOKUP(OrdersTable[[#This Row],[Order ID]],ReturnsTable[#All],2,FALSE),"No")</f>
        <v>No</v>
      </c>
      <c r="X2811" s="4">
        <f>1/COUNTIF(OrdersTable[Order ID],OrdersTable[[#This Row],[Order ID]])</f>
        <v>0.25</v>
      </c>
      <c r="Y2811" s="4">
        <f>1/COUNTIF(OrdersTable[Customer ID],OrdersTable[[#This Row],[Customer ID]])</f>
        <v>0.1</v>
      </c>
    </row>
    <row r="2812" spans="1:25" x14ac:dyDescent="0.3">
      <c r="A2812" s="1">
        <v>2811</v>
      </c>
      <c r="B2812" t="s">
        <v>7529</v>
      </c>
      <c r="C2812" s="7">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4" t="str">
        <f>VLOOKUP(OrdersTable[[#This Row],[Region]],PeopleTable[#All],2,FALSE)</f>
        <v>Kelly Williams</v>
      </c>
      <c r="W2812" s="4" t="str">
        <f>IFERROR(VLOOKUP(OrdersTable[[#This Row],[Order ID]],ReturnsTable[#All],2,FALSE),"No")</f>
        <v>No</v>
      </c>
      <c r="X2812" s="4">
        <f>1/COUNTIF(OrdersTable[Order ID],OrdersTable[[#This Row],[Order ID]])</f>
        <v>0.2</v>
      </c>
      <c r="Y2812" s="4">
        <f>1/COUNTIF(OrdersTable[Customer ID],OrdersTable[[#This Row],[Customer ID]])</f>
        <v>5.2631578947368418E-2</v>
      </c>
    </row>
    <row r="2813" spans="1:25" x14ac:dyDescent="0.3">
      <c r="A2813" s="1">
        <v>2812</v>
      </c>
      <c r="B2813" t="s">
        <v>7529</v>
      </c>
      <c r="C2813" s="7">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4" t="str">
        <f>VLOOKUP(OrdersTable[[#This Row],[Region]],PeopleTable[#All],2,FALSE)</f>
        <v>Kelly Williams</v>
      </c>
      <c r="W2813" s="4" t="str">
        <f>IFERROR(VLOOKUP(OrdersTable[[#This Row],[Order ID]],ReturnsTable[#All],2,FALSE),"No")</f>
        <v>No</v>
      </c>
      <c r="X2813" s="4">
        <f>1/COUNTIF(OrdersTable[Order ID],OrdersTable[[#This Row],[Order ID]])</f>
        <v>0.2</v>
      </c>
      <c r="Y2813" s="4">
        <f>1/COUNTIF(OrdersTable[Customer ID],OrdersTable[[#This Row],[Customer ID]])</f>
        <v>5.2631578947368418E-2</v>
      </c>
    </row>
    <row r="2814" spans="1:25" x14ac:dyDescent="0.3">
      <c r="A2814" s="1">
        <v>2813</v>
      </c>
      <c r="B2814" t="s">
        <v>7529</v>
      </c>
      <c r="C2814" s="7">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4" t="str">
        <f>VLOOKUP(OrdersTable[[#This Row],[Region]],PeopleTable[#All],2,FALSE)</f>
        <v>Kelly Williams</v>
      </c>
      <c r="W2814" s="4" t="str">
        <f>IFERROR(VLOOKUP(OrdersTable[[#This Row],[Order ID]],ReturnsTable[#All],2,FALSE),"No")</f>
        <v>No</v>
      </c>
      <c r="X2814" s="4">
        <f>1/COUNTIF(OrdersTable[Order ID],OrdersTable[[#This Row],[Order ID]])</f>
        <v>0.2</v>
      </c>
      <c r="Y2814" s="4">
        <f>1/COUNTIF(OrdersTable[Customer ID],OrdersTable[[#This Row],[Customer ID]])</f>
        <v>5.2631578947368418E-2</v>
      </c>
    </row>
    <row r="2815" spans="1:25" x14ac:dyDescent="0.3">
      <c r="A2815" s="1">
        <v>2814</v>
      </c>
      <c r="B2815" t="s">
        <v>7529</v>
      </c>
      <c r="C2815" s="7">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4" t="str">
        <f>VLOOKUP(OrdersTable[[#This Row],[Region]],PeopleTable[#All],2,FALSE)</f>
        <v>Kelly Williams</v>
      </c>
      <c r="W2815" s="4" t="str">
        <f>IFERROR(VLOOKUP(OrdersTable[[#This Row],[Order ID]],ReturnsTable[#All],2,FALSE),"No")</f>
        <v>No</v>
      </c>
      <c r="X2815" s="4">
        <f>1/COUNTIF(OrdersTable[Order ID],OrdersTable[[#This Row],[Order ID]])</f>
        <v>0.2</v>
      </c>
      <c r="Y2815" s="4">
        <f>1/COUNTIF(OrdersTable[Customer ID],OrdersTable[[#This Row],[Customer ID]])</f>
        <v>5.2631578947368418E-2</v>
      </c>
    </row>
    <row r="2816" spans="1:25" x14ac:dyDescent="0.3">
      <c r="A2816" s="1">
        <v>2815</v>
      </c>
      <c r="B2816" t="s">
        <v>7529</v>
      </c>
      <c r="C2816" s="7">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4" t="str">
        <f>VLOOKUP(OrdersTable[[#This Row],[Region]],PeopleTable[#All],2,FALSE)</f>
        <v>Kelly Williams</v>
      </c>
      <c r="W2816" s="4" t="str">
        <f>IFERROR(VLOOKUP(OrdersTable[[#This Row],[Order ID]],ReturnsTable[#All],2,FALSE),"No")</f>
        <v>No</v>
      </c>
      <c r="X2816" s="4">
        <f>1/COUNTIF(OrdersTable[Order ID],OrdersTable[[#This Row],[Order ID]])</f>
        <v>0.2</v>
      </c>
      <c r="Y2816" s="4">
        <f>1/COUNTIF(OrdersTable[Customer ID],OrdersTable[[#This Row],[Customer ID]])</f>
        <v>5.2631578947368418E-2</v>
      </c>
    </row>
    <row r="2817" spans="1:25" x14ac:dyDescent="0.3">
      <c r="A2817" s="1">
        <v>2816</v>
      </c>
      <c r="B2817" t="s">
        <v>7530</v>
      </c>
      <c r="C2817" s="7">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4" t="str">
        <f>VLOOKUP(OrdersTable[[#This Row],[Region]],PeopleTable[#All],2,FALSE)</f>
        <v>Chuck Magee</v>
      </c>
      <c r="W2817" s="4" t="str">
        <f>IFERROR(VLOOKUP(OrdersTable[[#This Row],[Order ID]],ReturnsTable[#All],2,FALSE),"No")</f>
        <v>No</v>
      </c>
      <c r="X2817" s="4">
        <f>1/COUNTIF(OrdersTable[Order ID],OrdersTable[[#This Row],[Order ID]])</f>
        <v>0.25</v>
      </c>
      <c r="Y2817" s="4">
        <f>1/COUNTIF(OrdersTable[Customer ID],OrdersTable[[#This Row],[Customer ID]])</f>
        <v>7.6923076923076927E-2</v>
      </c>
    </row>
    <row r="2818" spans="1:25" x14ac:dyDescent="0.3">
      <c r="A2818" s="1">
        <v>2817</v>
      </c>
      <c r="B2818" t="s">
        <v>7530</v>
      </c>
      <c r="C2818" s="7">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4" t="str">
        <f>VLOOKUP(OrdersTable[[#This Row],[Region]],PeopleTable[#All],2,FALSE)</f>
        <v>Chuck Magee</v>
      </c>
      <c r="W2818" s="4" t="str">
        <f>IFERROR(VLOOKUP(OrdersTable[[#This Row],[Order ID]],ReturnsTable[#All],2,FALSE),"No")</f>
        <v>No</v>
      </c>
      <c r="X2818" s="4">
        <f>1/COUNTIF(OrdersTable[Order ID],OrdersTable[[#This Row],[Order ID]])</f>
        <v>0.25</v>
      </c>
      <c r="Y2818" s="4">
        <f>1/COUNTIF(OrdersTable[Customer ID],OrdersTable[[#This Row],[Customer ID]])</f>
        <v>7.6923076923076927E-2</v>
      </c>
    </row>
    <row r="2819" spans="1:25" x14ac:dyDescent="0.3">
      <c r="A2819" s="1">
        <v>2818</v>
      </c>
      <c r="B2819" t="s">
        <v>7530</v>
      </c>
      <c r="C2819" s="7">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4" t="str">
        <f>VLOOKUP(OrdersTable[[#This Row],[Region]],PeopleTable[#All],2,FALSE)</f>
        <v>Chuck Magee</v>
      </c>
      <c r="W2819" s="4" t="str">
        <f>IFERROR(VLOOKUP(OrdersTable[[#This Row],[Order ID]],ReturnsTable[#All],2,FALSE),"No")</f>
        <v>No</v>
      </c>
      <c r="X2819" s="4">
        <f>1/COUNTIF(OrdersTable[Order ID],OrdersTable[[#This Row],[Order ID]])</f>
        <v>0.25</v>
      </c>
      <c r="Y2819" s="4">
        <f>1/COUNTIF(OrdersTable[Customer ID],OrdersTable[[#This Row],[Customer ID]])</f>
        <v>7.6923076923076927E-2</v>
      </c>
    </row>
    <row r="2820" spans="1:25" x14ac:dyDescent="0.3">
      <c r="A2820" s="1">
        <v>2819</v>
      </c>
      <c r="B2820" t="s">
        <v>7530</v>
      </c>
      <c r="C2820" s="7">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4" t="str">
        <f>VLOOKUP(OrdersTable[[#This Row],[Region]],PeopleTable[#All],2,FALSE)</f>
        <v>Chuck Magee</v>
      </c>
      <c r="W2820" s="4" t="str">
        <f>IFERROR(VLOOKUP(OrdersTable[[#This Row],[Order ID]],ReturnsTable[#All],2,FALSE),"No")</f>
        <v>No</v>
      </c>
      <c r="X2820" s="4">
        <f>1/COUNTIF(OrdersTable[Order ID],OrdersTable[[#This Row],[Order ID]])</f>
        <v>0.25</v>
      </c>
      <c r="Y2820" s="4">
        <f>1/COUNTIF(OrdersTable[Customer ID],OrdersTable[[#This Row],[Customer ID]])</f>
        <v>7.6923076923076927E-2</v>
      </c>
    </row>
    <row r="2821" spans="1:25" x14ac:dyDescent="0.3">
      <c r="A2821" s="1">
        <v>2820</v>
      </c>
      <c r="B2821" t="s">
        <v>7531</v>
      </c>
      <c r="C2821" s="7">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4" t="str">
        <f>VLOOKUP(OrdersTable[[#This Row],[Region]],PeopleTable[#All],2,FALSE)</f>
        <v>Anna Andreadi</v>
      </c>
      <c r="W2821" s="4" t="str">
        <f>IFERROR(VLOOKUP(OrdersTable[[#This Row],[Order ID]],ReturnsTable[#All],2,FALSE),"No")</f>
        <v>No</v>
      </c>
      <c r="X2821" s="4">
        <f>1/COUNTIF(OrdersTable[Order ID],OrdersTable[[#This Row],[Order ID]])</f>
        <v>0.5</v>
      </c>
      <c r="Y2821" s="4">
        <f>1/COUNTIF(OrdersTable[Customer ID],OrdersTable[[#This Row],[Customer ID]])</f>
        <v>0.05</v>
      </c>
    </row>
    <row r="2822" spans="1:25" x14ac:dyDescent="0.3">
      <c r="A2822" s="1">
        <v>2821</v>
      </c>
      <c r="B2822" t="s">
        <v>7531</v>
      </c>
      <c r="C2822" s="7">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4" t="str">
        <f>VLOOKUP(OrdersTable[[#This Row],[Region]],PeopleTable[#All],2,FALSE)</f>
        <v>Anna Andreadi</v>
      </c>
      <c r="W2822" s="4" t="str">
        <f>IFERROR(VLOOKUP(OrdersTable[[#This Row],[Order ID]],ReturnsTable[#All],2,FALSE),"No")</f>
        <v>No</v>
      </c>
      <c r="X2822" s="4">
        <f>1/COUNTIF(OrdersTable[Order ID],OrdersTable[[#This Row],[Order ID]])</f>
        <v>0.5</v>
      </c>
      <c r="Y2822" s="4">
        <f>1/COUNTIF(OrdersTable[Customer ID],OrdersTable[[#This Row],[Customer ID]])</f>
        <v>0.05</v>
      </c>
    </row>
    <row r="2823" spans="1:25" x14ac:dyDescent="0.3">
      <c r="A2823" s="1">
        <v>2822</v>
      </c>
      <c r="B2823" t="s">
        <v>7532</v>
      </c>
      <c r="C2823" s="7">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4" t="str">
        <f>VLOOKUP(OrdersTable[[#This Row],[Region]],PeopleTable[#All],2,FALSE)</f>
        <v>Anna Andreadi</v>
      </c>
      <c r="W2823" s="4" t="str">
        <f>IFERROR(VLOOKUP(OrdersTable[[#This Row],[Order ID]],ReturnsTable[#All],2,FALSE),"No")</f>
        <v>No</v>
      </c>
      <c r="X2823" s="4">
        <f>1/COUNTIF(OrdersTable[Order ID],OrdersTable[[#This Row],[Order ID]])</f>
        <v>1</v>
      </c>
      <c r="Y2823" s="4">
        <f>1/COUNTIF(OrdersTable[Customer ID],OrdersTable[[#This Row],[Customer ID]])</f>
        <v>0.125</v>
      </c>
    </row>
    <row r="2824" spans="1:25" x14ac:dyDescent="0.3">
      <c r="A2824" s="1">
        <v>2823</v>
      </c>
      <c r="B2824" t="s">
        <v>7533</v>
      </c>
      <c r="C2824" s="7">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4" t="str">
        <f>VLOOKUP(OrdersTable[[#This Row],[Region]],PeopleTable[#All],2,FALSE)</f>
        <v>Kelly Williams</v>
      </c>
      <c r="W2824" s="4" t="str">
        <f>IFERROR(VLOOKUP(OrdersTable[[#This Row],[Order ID]],ReturnsTable[#All],2,FALSE),"No")</f>
        <v>No</v>
      </c>
      <c r="X2824" s="4">
        <f>1/COUNTIF(OrdersTable[Order ID],OrdersTable[[#This Row],[Order ID]])</f>
        <v>0.5</v>
      </c>
      <c r="Y2824" s="4">
        <f>1/COUNTIF(OrdersTable[Customer ID],OrdersTable[[#This Row],[Customer ID]])</f>
        <v>5.5555555555555552E-2</v>
      </c>
    </row>
    <row r="2825" spans="1:25" x14ac:dyDescent="0.3">
      <c r="A2825" s="1">
        <v>2824</v>
      </c>
      <c r="B2825" t="s">
        <v>7533</v>
      </c>
      <c r="C2825" s="7">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4" t="str">
        <f>VLOOKUP(OrdersTable[[#This Row],[Region]],PeopleTable[#All],2,FALSE)</f>
        <v>Kelly Williams</v>
      </c>
      <c r="W2825" s="4" t="str">
        <f>IFERROR(VLOOKUP(OrdersTable[[#This Row],[Order ID]],ReturnsTable[#All],2,FALSE),"No")</f>
        <v>No</v>
      </c>
      <c r="X2825" s="4">
        <f>1/COUNTIF(OrdersTable[Order ID],OrdersTable[[#This Row],[Order ID]])</f>
        <v>0.5</v>
      </c>
      <c r="Y2825" s="4">
        <f>1/COUNTIF(OrdersTable[Customer ID],OrdersTable[[#This Row],[Customer ID]])</f>
        <v>5.5555555555555552E-2</v>
      </c>
    </row>
    <row r="2826" spans="1:25" x14ac:dyDescent="0.3">
      <c r="A2826" s="1">
        <v>2825</v>
      </c>
      <c r="B2826" t="s">
        <v>7534</v>
      </c>
      <c r="C2826" s="7">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4" t="str">
        <f>VLOOKUP(OrdersTable[[#This Row],[Region]],PeopleTable[#All],2,FALSE)</f>
        <v>Kelly Williams</v>
      </c>
      <c r="W2826" s="4" t="str">
        <f>IFERROR(VLOOKUP(OrdersTable[[#This Row],[Order ID]],ReturnsTable[#All],2,FALSE),"No")</f>
        <v>No</v>
      </c>
      <c r="X2826" s="4">
        <f>1/COUNTIF(OrdersTable[Order ID],OrdersTable[[#This Row],[Order ID]])</f>
        <v>0.25</v>
      </c>
      <c r="Y2826" s="4">
        <f>1/COUNTIF(OrdersTable[Customer ID],OrdersTable[[#This Row],[Customer ID]])</f>
        <v>9.0909090909090912E-2</v>
      </c>
    </row>
    <row r="2827" spans="1:25" x14ac:dyDescent="0.3">
      <c r="A2827" s="1">
        <v>2826</v>
      </c>
      <c r="B2827" t="s">
        <v>7534</v>
      </c>
      <c r="C2827" s="7">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4" t="str">
        <f>VLOOKUP(OrdersTable[[#This Row],[Region]],PeopleTable[#All],2,FALSE)</f>
        <v>Kelly Williams</v>
      </c>
      <c r="W2827" s="4" t="str">
        <f>IFERROR(VLOOKUP(OrdersTable[[#This Row],[Order ID]],ReturnsTable[#All],2,FALSE),"No")</f>
        <v>No</v>
      </c>
      <c r="X2827" s="4">
        <f>1/COUNTIF(OrdersTable[Order ID],OrdersTable[[#This Row],[Order ID]])</f>
        <v>0.25</v>
      </c>
      <c r="Y2827" s="4">
        <f>1/COUNTIF(OrdersTable[Customer ID],OrdersTable[[#This Row],[Customer ID]])</f>
        <v>9.0909090909090912E-2</v>
      </c>
    </row>
    <row r="2828" spans="1:25" x14ac:dyDescent="0.3">
      <c r="A2828" s="1">
        <v>2827</v>
      </c>
      <c r="B2828" t="s">
        <v>7534</v>
      </c>
      <c r="C2828" s="7">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4" t="str">
        <f>VLOOKUP(OrdersTable[[#This Row],[Region]],PeopleTable[#All],2,FALSE)</f>
        <v>Kelly Williams</v>
      </c>
      <c r="W2828" s="4" t="str">
        <f>IFERROR(VLOOKUP(OrdersTable[[#This Row],[Order ID]],ReturnsTable[#All],2,FALSE),"No")</f>
        <v>No</v>
      </c>
      <c r="X2828" s="4">
        <f>1/COUNTIF(OrdersTable[Order ID],OrdersTable[[#This Row],[Order ID]])</f>
        <v>0.25</v>
      </c>
      <c r="Y2828" s="4">
        <f>1/COUNTIF(OrdersTable[Customer ID],OrdersTable[[#This Row],[Customer ID]])</f>
        <v>9.0909090909090912E-2</v>
      </c>
    </row>
    <row r="2829" spans="1:25" x14ac:dyDescent="0.3">
      <c r="A2829" s="1">
        <v>2828</v>
      </c>
      <c r="B2829" t="s">
        <v>7534</v>
      </c>
      <c r="C2829" s="7">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4" t="str">
        <f>VLOOKUP(OrdersTable[[#This Row],[Region]],PeopleTable[#All],2,FALSE)</f>
        <v>Kelly Williams</v>
      </c>
      <c r="W2829" s="4" t="str">
        <f>IFERROR(VLOOKUP(OrdersTable[[#This Row],[Order ID]],ReturnsTable[#All],2,FALSE),"No")</f>
        <v>No</v>
      </c>
      <c r="X2829" s="4">
        <f>1/COUNTIF(OrdersTable[Order ID],OrdersTable[[#This Row],[Order ID]])</f>
        <v>0.25</v>
      </c>
      <c r="Y2829" s="4">
        <f>1/COUNTIF(OrdersTable[Customer ID],OrdersTable[[#This Row],[Customer ID]])</f>
        <v>9.0909090909090912E-2</v>
      </c>
    </row>
    <row r="2830" spans="1:25" x14ac:dyDescent="0.3">
      <c r="A2830" s="1">
        <v>2829</v>
      </c>
      <c r="B2830" t="s">
        <v>7535</v>
      </c>
      <c r="C2830" s="7">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4" t="str">
        <f>VLOOKUP(OrdersTable[[#This Row],[Region]],PeopleTable[#All],2,FALSE)</f>
        <v>Chuck Magee</v>
      </c>
      <c r="W2830" s="4" t="str">
        <f>IFERROR(VLOOKUP(OrdersTable[[#This Row],[Order ID]],ReturnsTable[#All],2,FALSE),"No")</f>
        <v>No</v>
      </c>
      <c r="X2830" s="4">
        <f>1/COUNTIF(OrdersTable[Order ID],OrdersTable[[#This Row],[Order ID]])</f>
        <v>0.33333333333333331</v>
      </c>
      <c r="Y2830" s="4">
        <f>1/COUNTIF(OrdersTable[Customer ID],OrdersTable[[#This Row],[Customer ID]])</f>
        <v>6.6666666666666666E-2</v>
      </c>
    </row>
    <row r="2831" spans="1:25" x14ac:dyDescent="0.3">
      <c r="A2831" s="1">
        <v>2830</v>
      </c>
      <c r="B2831" t="s">
        <v>7535</v>
      </c>
      <c r="C2831" s="7">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4" t="str">
        <f>VLOOKUP(OrdersTable[[#This Row],[Region]],PeopleTable[#All],2,FALSE)</f>
        <v>Chuck Magee</v>
      </c>
      <c r="W2831" s="4" t="str">
        <f>IFERROR(VLOOKUP(OrdersTable[[#This Row],[Order ID]],ReturnsTable[#All],2,FALSE),"No")</f>
        <v>No</v>
      </c>
      <c r="X2831" s="4">
        <f>1/COUNTIF(OrdersTable[Order ID],OrdersTable[[#This Row],[Order ID]])</f>
        <v>0.33333333333333331</v>
      </c>
      <c r="Y2831" s="4">
        <f>1/COUNTIF(OrdersTable[Customer ID],OrdersTable[[#This Row],[Customer ID]])</f>
        <v>6.6666666666666666E-2</v>
      </c>
    </row>
    <row r="2832" spans="1:25" x14ac:dyDescent="0.3">
      <c r="A2832" s="1">
        <v>2831</v>
      </c>
      <c r="B2832" t="s">
        <v>7535</v>
      </c>
      <c r="C2832" s="7">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4" t="str">
        <f>VLOOKUP(OrdersTable[[#This Row],[Region]],PeopleTable[#All],2,FALSE)</f>
        <v>Chuck Magee</v>
      </c>
      <c r="W2832" s="4" t="str">
        <f>IFERROR(VLOOKUP(OrdersTable[[#This Row],[Order ID]],ReturnsTable[#All],2,FALSE),"No")</f>
        <v>No</v>
      </c>
      <c r="X2832" s="4">
        <f>1/COUNTIF(OrdersTable[Order ID],OrdersTable[[#This Row],[Order ID]])</f>
        <v>0.33333333333333331</v>
      </c>
      <c r="Y2832" s="4">
        <f>1/COUNTIF(OrdersTable[Customer ID],OrdersTable[[#This Row],[Customer ID]])</f>
        <v>6.6666666666666666E-2</v>
      </c>
    </row>
    <row r="2833" spans="1:25" x14ac:dyDescent="0.3">
      <c r="A2833" s="1">
        <v>2832</v>
      </c>
      <c r="B2833" t="s">
        <v>7536</v>
      </c>
      <c r="C2833" s="7">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4" t="str">
        <f>VLOOKUP(OrdersTable[[#This Row],[Region]],PeopleTable[#All],2,FALSE)</f>
        <v>Anna Andreadi</v>
      </c>
      <c r="W2833" s="4" t="str">
        <f>IFERROR(VLOOKUP(OrdersTable[[#This Row],[Order ID]],ReturnsTable[#All],2,FALSE),"No")</f>
        <v>No</v>
      </c>
      <c r="X2833" s="4">
        <f>1/COUNTIF(OrdersTable[Order ID],OrdersTable[[#This Row],[Order ID]])</f>
        <v>0.5</v>
      </c>
      <c r="Y2833" s="4">
        <f>1/COUNTIF(OrdersTable[Customer ID],OrdersTable[[#This Row],[Customer ID]])</f>
        <v>5.5555555555555552E-2</v>
      </c>
    </row>
    <row r="2834" spans="1:25" x14ac:dyDescent="0.3">
      <c r="A2834" s="1">
        <v>2833</v>
      </c>
      <c r="B2834" t="s">
        <v>7536</v>
      </c>
      <c r="C2834" s="7">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4" t="str">
        <f>VLOOKUP(OrdersTable[[#This Row],[Region]],PeopleTable[#All],2,FALSE)</f>
        <v>Anna Andreadi</v>
      </c>
      <c r="W2834" s="4" t="str">
        <f>IFERROR(VLOOKUP(OrdersTable[[#This Row],[Order ID]],ReturnsTable[#All],2,FALSE),"No")</f>
        <v>No</v>
      </c>
      <c r="X2834" s="4">
        <f>1/COUNTIF(OrdersTable[Order ID],OrdersTable[[#This Row],[Order ID]])</f>
        <v>0.5</v>
      </c>
      <c r="Y2834" s="4">
        <f>1/COUNTIF(OrdersTable[Customer ID],OrdersTable[[#This Row],[Customer ID]])</f>
        <v>5.5555555555555552E-2</v>
      </c>
    </row>
    <row r="2835" spans="1:25" x14ac:dyDescent="0.3">
      <c r="A2835" s="1">
        <v>2834</v>
      </c>
      <c r="B2835" t="s">
        <v>7537</v>
      </c>
      <c r="C2835" s="7">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4" t="str">
        <f>VLOOKUP(OrdersTable[[#This Row],[Region]],PeopleTable[#All],2,FALSE)</f>
        <v>Cassandra Brandow</v>
      </c>
      <c r="W2835" s="4" t="str">
        <f>IFERROR(VLOOKUP(OrdersTable[[#This Row],[Order ID]],ReturnsTable[#All],2,FALSE),"No")</f>
        <v>No</v>
      </c>
      <c r="X2835" s="4">
        <f>1/COUNTIF(OrdersTable[Order ID],OrdersTable[[#This Row],[Order ID]])</f>
        <v>0.5</v>
      </c>
      <c r="Y2835" s="4">
        <f>1/COUNTIF(OrdersTable[Customer ID],OrdersTable[[#This Row],[Customer ID]])</f>
        <v>0.1</v>
      </c>
    </row>
    <row r="2836" spans="1:25" x14ac:dyDescent="0.3">
      <c r="A2836" s="1">
        <v>2835</v>
      </c>
      <c r="B2836" t="s">
        <v>7537</v>
      </c>
      <c r="C2836" s="7">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4" t="str">
        <f>VLOOKUP(OrdersTable[[#This Row],[Region]],PeopleTable[#All],2,FALSE)</f>
        <v>Cassandra Brandow</v>
      </c>
      <c r="W2836" s="4" t="str">
        <f>IFERROR(VLOOKUP(OrdersTable[[#This Row],[Order ID]],ReturnsTable[#All],2,FALSE),"No")</f>
        <v>No</v>
      </c>
      <c r="X2836" s="4">
        <f>1/COUNTIF(OrdersTable[Order ID],OrdersTable[[#This Row],[Order ID]])</f>
        <v>0.5</v>
      </c>
      <c r="Y2836" s="4">
        <f>1/COUNTIF(OrdersTable[Customer ID],OrdersTable[[#This Row],[Customer ID]])</f>
        <v>0.1</v>
      </c>
    </row>
    <row r="2837" spans="1:25" x14ac:dyDescent="0.3">
      <c r="A2837" s="1">
        <v>2836</v>
      </c>
      <c r="B2837" t="s">
        <v>7538</v>
      </c>
      <c r="C2837" s="7">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4" t="str">
        <f>VLOOKUP(OrdersTable[[#This Row],[Region]],PeopleTable[#All],2,FALSE)</f>
        <v>Anna Andreadi</v>
      </c>
      <c r="W2837" s="4" t="str">
        <f>IFERROR(VLOOKUP(OrdersTable[[#This Row],[Order ID]],ReturnsTable[#All],2,FALSE),"No")</f>
        <v>No</v>
      </c>
      <c r="X2837" s="4">
        <f>1/COUNTIF(OrdersTable[Order ID],OrdersTable[[#This Row],[Order ID]])</f>
        <v>0.33333333333333331</v>
      </c>
      <c r="Y2837" s="4">
        <f>1/COUNTIF(OrdersTable[Customer ID],OrdersTable[[#This Row],[Customer ID]])</f>
        <v>4.5454545454545456E-2</v>
      </c>
    </row>
    <row r="2838" spans="1:25" x14ac:dyDescent="0.3">
      <c r="A2838" s="1">
        <v>2837</v>
      </c>
      <c r="B2838" t="s">
        <v>7538</v>
      </c>
      <c r="C2838" s="7">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4" t="str">
        <f>VLOOKUP(OrdersTable[[#This Row],[Region]],PeopleTable[#All],2,FALSE)</f>
        <v>Anna Andreadi</v>
      </c>
      <c r="W2838" s="4" t="str">
        <f>IFERROR(VLOOKUP(OrdersTable[[#This Row],[Order ID]],ReturnsTable[#All],2,FALSE),"No")</f>
        <v>No</v>
      </c>
      <c r="X2838" s="4">
        <f>1/COUNTIF(OrdersTable[Order ID],OrdersTable[[#This Row],[Order ID]])</f>
        <v>0.33333333333333331</v>
      </c>
      <c r="Y2838" s="4">
        <f>1/COUNTIF(OrdersTable[Customer ID],OrdersTable[[#This Row],[Customer ID]])</f>
        <v>4.5454545454545456E-2</v>
      </c>
    </row>
    <row r="2839" spans="1:25" x14ac:dyDescent="0.3">
      <c r="A2839" s="1">
        <v>2838</v>
      </c>
      <c r="B2839" t="s">
        <v>7538</v>
      </c>
      <c r="C2839" s="7">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4" t="str">
        <f>VLOOKUP(OrdersTable[[#This Row],[Region]],PeopleTable[#All],2,FALSE)</f>
        <v>Anna Andreadi</v>
      </c>
      <c r="W2839" s="4" t="str">
        <f>IFERROR(VLOOKUP(OrdersTable[[#This Row],[Order ID]],ReturnsTable[#All],2,FALSE),"No")</f>
        <v>No</v>
      </c>
      <c r="X2839" s="4">
        <f>1/COUNTIF(OrdersTable[Order ID],OrdersTable[[#This Row],[Order ID]])</f>
        <v>0.33333333333333331</v>
      </c>
      <c r="Y2839" s="4">
        <f>1/COUNTIF(OrdersTable[Customer ID],OrdersTable[[#This Row],[Customer ID]])</f>
        <v>4.5454545454545456E-2</v>
      </c>
    </row>
    <row r="2840" spans="1:25" x14ac:dyDescent="0.3">
      <c r="A2840" s="1">
        <v>2839</v>
      </c>
      <c r="B2840" t="s">
        <v>7539</v>
      </c>
      <c r="C2840" s="7">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4" t="str">
        <f>VLOOKUP(OrdersTable[[#This Row],[Region]],PeopleTable[#All],2,FALSE)</f>
        <v>Cassandra Brandow</v>
      </c>
      <c r="W2840" s="4" t="str">
        <f>IFERROR(VLOOKUP(OrdersTable[[#This Row],[Order ID]],ReturnsTable[#All],2,FALSE),"No")</f>
        <v>No</v>
      </c>
      <c r="X2840" s="4">
        <f>1/COUNTIF(OrdersTable[Order ID],OrdersTable[[#This Row],[Order ID]])</f>
        <v>1</v>
      </c>
      <c r="Y2840" s="4">
        <f>1/COUNTIF(OrdersTable[Customer ID],OrdersTable[[#This Row],[Customer ID]])</f>
        <v>6.25E-2</v>
      </c>
    </row>
    <row r="2841" spans="1:25" x14ac:dyDescent="0.3">
      <c r="A2841" s="1">
        <v>2840</v>
      </c>
      <c r="B2841" t="s">
        <v>7540</v>
      </c>
      <c r="C2841" s="7">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4" t="str">
        <f>VLOOKUP(OrdersTable[[#This Row],[Region]],PeopleTable[#All],2,FALSE)</f>
        <v>Chuck Magee</v>
      </c>
      <c r="W2841" s="4" t="str">
        <f>IFERROR(VLOOKUP(OrdersTable[[#This Row],[Order ID]],ReturnsTable[#All],2,FALSE),"No")</f>
        <v>No</v>
      </c>
      <c r="X2841" s="4">
        <f>1/COUNTIF(OrdersTable[Order ID],OrdersTable[[#This Row],[Order ID]])</f>
        <v>1</v>
      </c>
      <c r="Y2841" s="4">
        <f>1/COUNTIF(OrdersTable[Customer ID],OrdersTable[[#This Row],[Customer ID]])</f>
        <v>6.25E-2</v>
      </c>
    </row>
    <row r="2842" spans="1:25" x14ac:dyDescent="0.3">
      <c r="A2842" s="1">
        <v>2841</v>
      </c>
      <c r="B2842" t="s">
        <v>7541</v>
      </c>
      <c r="C2842" s="7">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4" t="str">
        <f>VLOOKUP(OrdersTable[[#This Row],[Region]],PeopleTable[#All],2,FALSE)</f>
        <v>Cassandra Brandow</v>
      </c>
      <c r="W2842" s="4" t="str">
        <f>IFERROR(VLOOKUP(OrdersTable[[#This Row],[Order ID]],ReturnsTable[#All],2,FALSE),"No")</f>
        <v>No</v>
      </c>
      <c r="X2842" s="4">
        <f>1/COUNTIF(OrdersTable[Order ID],OrdersTable[[#This Row],[Order ID]])</f>
        <v>1</v>
      </c>
      <c r="Y2842" s="4">
        <f>1/COUNTIF(OrdersTable[Customer ID],OrdersTable[[#This Row],[Customer ID]])</f>
        <v>8.3333333333333329E-2</v>
      </c>
    </row>
    <row r="2843" spans="1:25" x14ac:dyDescent="0.3">
      <c r="A2843" s="1">
        <v>2842</v>
      </c>
      <c r="B2843" t="s">
        <v>7542</v>
      </c>
      <c r="C2843" s="7">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4" t="str">
        <f>VLOOKUP(OrdersTable[[#This Row],[Region]],PeopleTable[#All],2,FALSE)</f>
        <v>Cassandra Brandow</v>
      </c>
      <c r="W2843" s="4" t="str">
        <f>IFERROR(VLOOKUP(OrdersTable[[#This Row],[Order ID]],ReturnsTable[#All],2,FALSE),"No")</f>
        <v>No</v>
      </c>
      <c r="X2843" s="4">
        <f>1/COUNTIF(OrdersTable[Order ID],OrdersTable[[#This Row],[Order ID]])</f>
        <v>1</v>
      </c>
      <c r="Y2843" s="4">
        <f>1/COUNTIF(OrdersTable[Customer ID],OrdersTable[[#This Row],[Customer ID]])</f>
        <v>4.1666666666666664E-2</v>
      </c>
    </row>
    <row r="2844" spans="1:25" x14ac:dyDescent="0.3">
      <c r="A2844" s="1">
        <v>2843</v>
      </c>
      <c r="B2844" t="s">
        <v>7543</v>
      </c>
      <c r="C2844" s="7">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4" t="str">
        <f>VLOOKUP(OrdersTable[[#This Row],[Region]],PeopleTable[#All],2,FALSE)</f>
        <v>Kelly Williams</v>
      </c>
      <c r="W2844" s="4" t="str">
        <f>IFERROR(VLOOKUP(OrdersTable[[#This Row],[Order ID]],ReturnsTable[#All],2,FALSE),"No")</f>
        <v>No</v>
      </c>
      <c r="X2844" s="4">
        <f>1/COUNTIF(OrdersTable[Order ID],OrdersTable[[#This Row],[Order ID]])</f>
        <v>1</v>
      </c>
      <c r="Y2844" s="4">
        <f>1/COUNTIF(OrdersTable[Customer ID],OrdersTable[[#This Row],[Customer ID]])</f>
        <v>0.16666666666666666</v>
      </c>
    </row>
    <row r="2845" spans="1:25" x14ac:dyDescent="0.3">
      <c r="A2845" s="1">
        <v>2844</v>
      </c>
      <c r="B2845" t="s">
        <v>6107</v>
      </c>
      <c r="C2845" s="7">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4" t="str">
        <f>VLOOKUP(OrdersTable[[#This Row],[Region]],PeopleTable[#All],2,FALSE)</f>
        <v>Chuck Magee</v>
      </c>
      <c r="W2845" s="4" t="str">
        <f>IFERROR(VLOOKUP(OrdersTable[[#This Row],[Order ID]],ReturnsTable[#All],2,FALSE),"No")</f>
        <v>Yes</v>
      </c>
      <c r="X2845" s="4">
        <f>1/COUNTIF(OrdersTable[Order ID],OrdersTable[[#This Row],[Order ID]])</f>
        <v>1</v>
      </c>
      <c r="Y2845" s="4">
        <f>1/COUNTIF(OrdersTable[Customer ID],OrdersTable[[#This Row],[Customer ID]])</f>
        <v>4.1666666666666664E-2</v>
      </c>
    </row>
    <row r="2846" spans="1:25" x14ac:dyDescent="0.3">
      <c r="A2846" s="1">
        <v>2845</v>
      </c>
      <c r="B2846" t="s">
        <v>7544</v>
      </c>
      <c r="C2846" s="7">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4" t="str">
        <f>VLOOKUP(OrdersTable[[#This Row],[Region]],PeopleTable[#All],2,FALSE)</f>
        <v>Kelly Williams</v>
      </c>
      <c r="W2846" s="4" t="str">
        <f>IFERROR(VLOOKUP(OrdersTable[[#This Row],[Order ID]],ReturnsTable[#All],2,FALSE),"No")</f>
        <v>No</v>
      </c>
      <c r="X2846" s="4">
        <f>1/COUNTIF(OrdersTable[Order ID],OrdersTable[[#This Row],[Order ID]])</f>
        <v>1</v>
      </c>
      <c r="Y2846" s="4">
        <f>1/COUNTIF(OrdersTable[Customer ID],OrdersTable[[#This Row],[Customer ID]])</f>
        <v>0.125</v>
      </c>
    </row>
    <row r="2847" spans="1:25" x14ac:dyDescent="0.3">
      <c r="A2847" s="1">
        <v>2846</v>
      </c>
      <c r="B2847" t="s">
        <v>6142</v>
      </c>
      <c r="C2847" s="7">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4" t="str">
        <f>VLOOKUP(OrdersTable[[#This Row],[Region]],PeopleTable[#All],2,FALSE)</f>
        <v>Chuck Magee</v>
      </c>
      <c r="W2847" s="4" t="str">
        <f>IFERROR(VLOOKUP(OrdersTable[[#This Row],[Order ID]],ReturnsTable[#All],2,FALSE),"No")</f>
        <v>Yes</v>
      </c>
      <c r="X2847" s="4">
        <f>1/COUNTIF(OrdersTable[Order ID],OrdersTable[[#This Row],[Order ID]])</f>
        <v>1</v>
      </c>
      <c r="Y2847" s="4">
        <f>1/COUNTIF(OrdersTable[Customer ID],OrdersTable[[#This Row],[Customer ID]])</f>
        <v>3.5714285714285712E-2</v>
      </c>
    </row>
    <row r="2848" spans="1:25" x14ac:dyDescent="0.3">
      <c r="A2848" s="1">
        <v>2847</v>
      </c>
      <c r="B2848" t="s">
        <v>7545</v>
      </c>
      <c r="C2848" s="7">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4" t="str">
        <f>VLOOKUP(OrdersTable[[#This Row],[Region]],PeopleTable[#All],2,FALSE)</f>
        <v>Kelly Williams</v>
      </c>
      <c r="W2848" s="4" t="str">
        <f>IFERROR(VLOOKUP(OrdersTable[[#This Row],[Order ID]],ReturnsTable[#All],2,FALSE),"No")</f>
        <v>No</v>
      </c>
      <c r="X2848" s="4">
        <f>1/COUNTIF(OrdersTable[Order ID],OrdersTable[[#This Row],[Order ID]])</f>
        <v>1</v>
      </c>
      <c r="Y2848" s="4">
        <f>1/COUNTIF(OrdersTable[Customer ID],OrdersTable[[#This Row],[Customer ID]])</f>
        <v>6.6666666666666666E-2</v>
      </c>
    </row>
    <row r="2849" spans="1:25" x14ac:dyDescent="0.3">
      <c r="A2849" s="1">
        <v>2848</v>
      </c>
      <c r="B2849" t="s">
        <v>7546</v>
      </c>
      <c r="C2849" s="7">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4" t="str">
        <f>VLOOKUP(OrdersTable[[#This Row],[Region]],PeopleTable[#All],2,FALSE)</f>
        <v>Cassandra Brandow</v>
      </c>
      <c r="W2849" s="4" t="str">
        <f>IFERROR(VLOOKUP(OrdersTable[[#This Row],[Order ID]],ReturnsTable[#All],2,FALSE),"No")</f>
        <v>No</v>
      </c>
      <c r="X2849" s="4">
        <f>1/COUNTIF(OrdersTable[Order ID],OrdersTable[[#This Row],[Order ID]])</f>
        <v>0.5</v>
      </c>
      <c r="Y2849" s="4">
        <f>1/COUNTIF(OrdersTable[Customer ID],OrdersTable[[#This Row],[Customer ID]])</f>
        <v>7.6923076923076927E-2</v>
      </c>
    </row>
    <row r="2850" spans="1:25" x14ac:dyDescent="0.3">
      <c r="A2850" s="1">
        <v>2849</v>
      </c>
      <c r="B2850" t="s">
        <v>7546</v>
      </c>
      <c r="C2850" s="7">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4" t="str">
        <f>VLOOKUP(OrdersTable[[#This Row],[Region]],PeopleTable[#All],2,FALSE)</f>
        <v>Cassandra Brandow</v>
      </c>
      <c r="W2850" s="4" t="str">
        <f>IFERROR(VLOOKUP(OrdersTable[[#This Row],[Order ID]],ReturnsTable[#All],2,FALSE),"No")</f>
        <v>No</v>
      </c>
      <c r="X2850" s="4">
        <f>1/COUNTIF(OrdersTable[Order ID],OrdersTable[[#This Row],[Order ID]])</f>
        <v>0.5</v>
      </c>
      <c r="Y2850" s="4">
        <f>1/COUNTIF(OrdersTable[Customer ID],OrdersTable[[#This Row],[Customer ID]])</f>
        <v>7.6923076923076927E-2</v>
      </c>
    </row>
    <row r="2851" spans="1:25" x14ac:dyDescent="0.3">
      <c r="A2851" s="1">
        <v>2850</v>
      </c>
      <c r="B2851" t="s">
        <v>7547</v>
      </c>
      <c r="C2851" s="7">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4" t="str">
        <f>VLOOKUP(OrdersTable[[#This Row],[Region]],PeopleTable[#All],2,FALSE)</f>
        <v>Cassandra Brandow</v>
      </c>
      <c r="W2851" s="4" t="str">
        <f>IFERROR(VLOOKUP(OrdersTable[[#This Row],[Order ID]],ReturnsTable[#All],2,FALSE),"No")</f>
        <v>No</v>
      </c>
      <c r="X2851" s="4">
        <f>1/COUNTIF(OrdersTable[Order ID],OrdersTable[[#This Row],[Order ID]])</f>
        <v>1</v>
      </c>
      <c r="Y2851" s="4">
        <f>1/COUNTIF(OrdersTable[Customer ID],OrdersTable[[#This Row],[Customer ID]])</f>
        <v>6.6666666666666666E-2</v>
      </c>
    </row>
    <row r="2852" spans="1:25" x14ac:dyDescent="0.3">
      <c r="A2852" s="1">
        <v>2851</v>
      </c>
      <c r="B2852" t="s">
        <v>7548</v>
      </c>
      <c r="C2852" s="7">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4" t="str">
        <f>VLOOKUP(OrdersTable[[#This Row],[Region]],PeopleTable[#All],2,FALSE)</f>
        <v>Chuck Magee</v>
      </c>
      <c r="W2852" s="4" t="str">
        <f>IFERROR(VLOOKUP(OrdersTable[[#This Row],[Order ID]],ReturnsTable[#All],2,FALSE),"No")</f>
        <v>No</v>
      </c>
      <c r="X2852" s="4">
        <f>1/COUNTIF(OrdersTable[Order ID],OrdersTable[[#This Row],[Order ID]])</f>
        <v>1</v>
      </c>
      <c r="Y2852" s="4">
        <f>1/COUNTIF(OrdersTable[Customer ID],OrdersTable[[#This Row],[Customer ID]])</f>
        <v>0.1</v>
      </c>
    </row>
    <row r="2853" spans="1:25" x14ac:dyDescent="0.3">
      <c r="A2853" s="1">
        <v>2852</v>
      </c>
      <c r="B2853" t="s">
        <v>7549</v>
      </c>
      <c r="C2853" s="7">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4" t="str">
        <f>VLOOKUP(OrdersTable[[#This Row],[Region]],PeopleTable[#All],2,FALSE)</f>
        <v>Kelly Williams</v>
      </c>
      <c r="W2853" s="4" t="str">
        <f>IFERROR(VLOOKUP(OrdersTable[[#This Row],[Order ID]],ReturnsTable[#All],2,FALSE),"No")</f>
        <v>No</v>
      </c>
      <c r="X2853" s="4">
        <f>1/COUNTIF(OrdersTable[Order ID],OrdersTable[[#This Row],[Order ID]])</f>
        <v>1</v>
      </c>
      <c r="Y2853" s="4">
        <f>1/COUNTIF(OrdersTable[Customer ID],OrdersTable[[#This Row],[Customer ID]])</f>
        <v>9.0909090909090912E-2</v>
      </c>
    </row>
    <row r="2854" spans="1:25" x14ac:dyDescent="0.3">
      <c r="A2854" s="1">
        <v>2853</v>
      </c>
      <c r="B2854" t="s">
        <v>7550</v>
      </c>
      <c r="C2854" s="7">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4" t="str">
        <f>VLOOKUP(OrdersTable[[#This Row],[Region]],PeopleTable[#All],2,FALSE)</f>
        <v>Chuck Magee</v>
      </c>
      <c r="W2854" s="4" t="str">
        <f>IFERROR(VLOOKUP(OrdersTable[[#This Row],[Order ID]],ReturnsTable[#All],2,FALSE),"No")</f>
        <v>No</v>
      </c>
      <c r="X2854" s="4">
        <f>1/COUNTIF(OrdersTable[Order ID],OrdersTable[[#This Row],[Order ID]])</f>
        <v>0.5</v>
      </c>
      <c r="Y2854" s="4">
        <f>1/COUNTIF(OrdersTable[Customer ID],OrdersTable[[#This Row],[Customer ID]])</f>
        <v>7.6923076923076927E-2</v>
      </c>
    </row>
    <row r="2855" spans="1:25" x14ac:dyDescent="0.3">
      <c r="A2855" s="1">
        <v>2854</v>
      </c>
      <c r="B2855" t="s">
        <v>7550</v>
      </c>
      <c r="C2855" s="7">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4" t="str">
        <f>VLOOKUP(OrdersTable[[#This Row],[Region]],PeopleTable[#All],2,FALSE)</f>
        <v>Chuck Magee</v>
      </c>
      <c r="W2855" s="4" t="str">
        <f>IFERROR(VLOOKUP(OrdersTable[[#This Row],[Order ID]],ReturnsTable[#All],2,FALSE),"No")</f>
        <v>No</v>
      </c>
      <c r="X2855" s="4">
        <f>1/COUNTIF(OrdersTable[Order ID],OrdersTable[[#This Row],[Order ID]])</f>
        <v>0.5</v>
      </c>
      <c r="Y2855" s="4">
        <f>1/COUNTIF(OrdersTable[Customer ID],OrdersTable[[#This Row],[Customer ID]])</f>
        <v>7.6923076923076927E-2</v>
      </c>
    </row>
    <row r="2856" spans="1:25" x14ac:dyDescent="0.3">
      <c r="A2856" s="1">
        <v>2855</v>
      </c>
      <c r="B2856" t="s">
        <v>7551</v>
      </c>
      <c r="C2856" s="7">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4" t="str">
        <f>VLOOKUP(OrdersTable[[#This Row],[Region]],PeopleTable[#All],2,FALSE)</f>
        <v>Chuck Magee</v>
      </c>
      <c r="W2856" s="4" t="str">
        <f>IFERROR(VLOOKUP(OrdersTable[[#This Row],[Order ID]],ReturnsTable[#All],2,FALSE),"No")</f>
        <v>No</v>
      </c>
      <c r="X2856" s="4">
        <f>1/COUNTIF(OrdersTable[Order ID],OrdersTable[[#This Row],[Order ID]])</f>
        <v>1</v>
      </c>
      <c r="Y2856" s="4">
        <f>1/COUNTIF(OrdersTable[Customer ID],OrdersTable[[#This Row],[Customer ID]])</f>
        <v>0.14285714285714285</v>
      </c>
    </row>
    <row r="2857" spans="1:25" x14ac:dyDescent="0.3">
      <c r="A2857" s="1">
        <v>2856</v>
      </c>
      <c r="B2857" t="s">
        <v>7552</v>
      </c>
      <c r="C2857" s="7">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4" t="str">
        <f>VLOOKUP(OrdersTable[[#This Row],[Region]],PeopleTable[#All],2,FALSE)</f>
        <v>Kelly Williams</v>
      </c>
      <c r="W2857" s="4" t="str">
        <f>IFERROR(VLOOKUP(OrdersTable[[#This Row],[Order ID]],ReturnsTable[#All],2,FALSE),"No")</f>
        <v>No</v>
      </c>
      <c r="X2857" s="4">
        <f>1/COUNTIF(OrdersTable[Order ID],OrdersTable[[#This Row],[Order ID]])</f>
        <v>1</v>
      </c>
      <c r="Y2857" s="4">
        <f>1/COUNTIF(OrdersTable[Customer ID],OrdersTable[[#This Row],[Customer ID]])</f>
        <v>5.5555555555555552E-2</v>
      </c>
    </row>
    <row r="2858" spans="1:25" x14ac:dyDescent="0.3">
      <c r="A2858" s="1">
        <v>2857</v>
      </c>
      <c r="B2858" t="s">
        <v>7553</v>
      </c>
      <c r="C2858" s="7">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4" t="str">
        <f>VLOOKUP(OrdersTable[[#This Row],[Region]],PeopleTable[#All],2,FALSE)</f>
        <v>Anna Andreadi</v>
      </c>
      <c r="W2858" s="4" t="str">
        <f>IFERROR(VLOOKUP(OrdersTable[[#This Row],[Order ID]],ReturnsTable[#All],2,FALSE),"No")</f>
        <v>No</v>
      </c>
      <c r="X2858" s="4">
        <f>1/COUNTIF(OrdersTable[Order ID],OrdersTable[[#This Row],[Order ID]])</f>
        <v>1</v>
      </c>
      <c r="Y2858" s="4">
        <f>1/COUNTIF(OrdersTable[Customer ID],OrdersTable[[#This Row],[Customer ID]])</f>
        <v>7.6923076923076927E-2</v>
      </c>
    </row>
    <row r="2859" spans="1:25" x14ac:dyDescent="0.3">
      <c r="A2859" s="1">
        <v>2858</v>
      </c>
      <c r="B2859" t="s">
        <v>7554</v>
      </c>
      <c r="C2859" s="7">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4" t="str">
        <f>VLOOKUP(OrdersTable[[#This Row],[Region]],PeopleTable[#All],2,FALSE)</f>
        <v>Cassandra Brandow</v>
      </c>
      <c r="W2859" s="4" t="str">
        <f>IFERROR(VLOOKUP(OrdersTable[[#This Row],[Order ID]],ReturnsTable[#All],2,FALSE),"No")</f>
        <v>No</v>
      </c>
      <c r="X2859" s="4">
        <f>1/COUNTIF(OrdersTable[Order ID],OrdersTable[[#This Row],[Order ID]])</f>
        <v>1</v>
      </c>
      <c r="Y2859" s="4">
        <f>1/COUNTIF(OrdersTable[Customer ID],OrdersTable[[#This Row],[Customer ID]])</f>
        <v>9.0909090909090912E-2</v>
      </c>
    </row>
    <row r="2860" spans="1:25" x14ac:dyDescent="0.3">
      <c r="A2860" s="1">
        <v>2859</v>
      </c>
      <c r="B2860" t="s">
        <v>7555</v>
      </c>
      <c r="C2860" s="7">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4" t="str">
        <f>VLOOKUP(OrdersTable[[#This Row],[Region]],PeopleTable[#All],2,FALSE)</f>
        <v>Cassandra Brandow</v>
      </c>
      <c r="W2860" s="4" t="str">
        <f>IFERROR(VLOOKUP(OrdersTable[[#This Row],[Order ID]],ReturnsTable[#All],2,FALSE),"No")</f>
        <v>No</v>
      </c>
      <c r="X2860" s="4">
        <f>1/COUNTIF(OrdersTable[Order ID],OrdersTable[[#This Row],[Order ID]])</f>
        <v>0.25</v>
      </c>
      <c r="Y2860" s="4">
        <f>1/COUNTIF(OrdersTable[Customer ID],OrdersTable[[#This Row],[Customer ID]])</f>
        <v>0.05</v>
      </c>
    </row>
    <row r="2861" spans="1:25" x14ac:dyDescent="0.3">
      <c r="A2861" s="1">
        <v>2860</v>
      </c>
      <c r="B2861" t="s">
        <v>7555</v>
      </c>
      <c r="C2861" s="7">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4" t="str">
        <f>VLOOKUP(OrdersTable[[#This Row],[Region]],PeopleTable[#All],2,FALSE)</f>
        <v>Cassandra Brandow</v>
      </c>
      <c r="W2861" s="4" t="str">
        <f>IFERROR(VLOOKUP(OrdersTable[[#This Row],[Order ID]],ReturnsTable[#All],2,FALSE),"No")</f>
        <v>No</v>
      </c>
      <c r="X2861" s="4">
        <f>1/COUNTIF(OrdersTable[Order ID],OrdersTable[[#This Row],[Order ID]])</f>
        <v>0.25</v>
      </c>
      <c r="Y2861" s="4">
        <f>1/COUNTIF(OrdersTable[Customer ID],OrdersTable[[#This Row],[Customer ID]])</f>
        <v>0.05</v>
      </c>
    </row>
    <row r="2862" spans="1:25" x14ac:dyDescent="0.3">
      <c r="A2862" s="1">
        <v>2861</v>
      </c>
      <c r="B2862" t="s">
        <v>7555</v>
      </c>
      <c r="C2862" s="7">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4" t="str">
        <f>VLOOKUP(OrdersTable[[#This Row],[Region]],PeopleTable[#All],2,FALSE)</f>
        <v>Cassandra Brandow</v>
      </c>
      <c r="W2862" s="4" t="str">
        <f>IFERROR(VLOOKUP(OrdersTable[[#This Row],[Order ID]],ReturnsTable[#All],2,FALSE),"No")</f>
        <v>No</v>
      </c>
      <c r="X2862" s="4">
        <f>1/COUNTIF(OrdersTable[Order ID],OrdersTable[[#This Row],[Order ID]])</f>
        <v>0.25</v>
      </c>
      <c r="Y2862" s="4">
        <f>1/COUNTIF(OrdersTable[Customer ID],OrdersTable[[#This Row],[Customer ID]])</f>
        <v>0.05</v>
      </c>
    </row>
    <row r="2863" spans="1:25" x14ac:dyDescent="0.3">
      <c r="A2863" s="1">
        <v>2862</v>
      </c>
      <c r="B2863" t="s">
        <v>7555</v>
      </c>
      <c r="C2863" s="7">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4" t="str">
        <f>VLOOKUP(OrdersTable[[#This Row],[Region]],PeopleTable[#All],2,FALSE)</f>
        <v>Cassandra Brandow</v>
      </c>
      <c r="W2863" s="4" t="str">
        <f>IFERROR(VLOOKUP(OrdersTable[[#This Row],[Order ID]],ReturnsTable[#All],2,FALSE),"No")</f>
        <v>No</v>
      </c>
      <c r="X2863" s="4">
        <f>1/COUNTIF(OrdersTable[Order ID],OrdersTable[[#This Row],[Order ID]])</f>
        <v>0.25</v>
      </c>
      <c r="Y2863" s="4">
        <f>1/COUNTIF(OrdersTable[Customer ID],OrdersTable[[#This Row],[Customer ID]])</f>
        <v>0.05</v>
      </c>
    </row>
    <row r="2864" spans="1:25" x14ac:dyDescent="0.3">
      <c r="A2864" s="1">
        <v>2863</v>
      </c>
      <c r="B2864" t="s">
        <v>7556</v>
      </c>
      <c r="C2864" s="7">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4" t="str">
        <f>VLOOKUP(OrdersTable[[#This Row],[Region]],PeopleTable[#All],2,FALSE)</f>
        <v>Cassandra Brandow</v>
      </c>
      <c r="W2864" s="4" t="str">
        <f>IFERROR(VLOOKUP(OrdersTable[[#This Row],[Order ID]],ReturnsTable[#All],2,FALSE),"No")</f>
        <v>No</v>
      </c>
      <c r="X2864" s="4">
        <f>1/COUNTIF(OrdersTable[Order ID],OrdersTable[[#This Row],[Order ID]])</f>
        <v>1</v>
      </c>
      <c r="Y2864" s="4">
        <f>1/COUNTIF(OrdersTable[Customer ID],OrdersTable[[#This Row],[Customer ID]])</f>
        <v>0.125</v>
      </c>
    </row>
    <row r="2865" spans="1:25" x14ac:dyDescent="0.3">
      <c r="A2865" s="1">
        <v>2864</v>
      </c>
      <c r="B2865" t="s">
        <v>6218</v>
      </c>
      <c r="C2865" s="7">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4" t="str">
        <f>VLOOKUP(OrdersTable[[#This Row],[Region]],PeopleTable[#All],2,FALSE)</f>
        <v>Anna Andreadi</v>
      </c>
      <c r="W2865" s="4" t="str">
        <f>IFERROR(VLOOKUP(OrdersTable[[#This Row],[Order ID]],ReturnsTable[#All],2,FALSE),"No")</f>
        <v>Yes</v>
      </c>
      <c r="X2865" s="4">
        <f>1/COUNTIF(OrdersTable[Order ID],OrdersTable[[#This Row],[Order ID]])</f>
        <v>0.25</v>
      </c>
      <c r="Y2865" s="4">
        <f>1/COUNTIF(OrdersTable[Customer ID],OrdersTable[[#This Row],[Customer ID]])</f>
        <v>5.8823529411764705E-2</v>
      </c>
    </row>
    <row r="2866" spans="1:25" x14ac:dyDescent="0.3">
      <c r="A2866" s="1">
        <v>2865</v>
      </c>
      <c r="B2866" t="s">
        <v>6218</v>
      </c>
      <c r="C2866" s="7">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4" t="str">
        <f>VLOOKUP(OrdersTable[[#This Row],[Region]],PeopleTable[#All],2,FALSE)</f>
        <v>Anna Andreadi</v>
      </c>
      <c r="W2866" s="4" t="str">
        <f>IFERROR(VLOOKUP(OrdersTable[[#This Row],[Order ID]],ReturnsTable[#All],2,FALSE),"No")</f>
        <v>Yes</v>
      </c>
      <c r="X2866" s="4">
        <f>1/COUNTIF(OrdersTable[Order ID],OrdersTable[[#This Row],[Order ID]])</f>
        <v>0.25</v>
      </c>
      <c r="Y2866" s="4">
        <f>1/COUNTIF(OrdersTable[Customer ID],OrdersTable[[#This Row],[Customer ID]])</f>
        <v>5.8823529411764705E-2</v>
      </c>
    </row>
    <row r="2867" spans="1:25" x14ac:dyDescent="0.3">
      <c r="A2867" s="1">
        <v>2866</v>
      </c>
      <c r="B2867" t="s">
        <v>6218</v>
      </c>
      <c r="C2867" s="7">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4" t="str">
        <f>VLOOKUP(OrdersTable[[#This Row],[Region]],PeopleTable[#All],2,FALSE)</f>
        <v>Anna Andreadi</v>
      </c>
      <c r="W2867" s="4" t="str">
        <f>IFERROR(VLOOKUP(OrdersTable[[#This Row],[Order ID]],ReturnsTable[#All],2,FALSE),"No")</f>
        <v>Yes</v>
      </c>
      <c r="X2867" s="4">
        <f>1/COUNTIF(OrdersTable[Order ID],OrdersTable[[#This Row],[Order ID]])</f>
        <v>0.25</v>
      </c>
      <c r="Y2867" s="4">
        <f>1/COUNTIF(OrdersTable[Customer ID],OrdersTable[[#This Row],[Customer ID]])</f>
        <v>5.8823529411764705E-2</v>
      </c>
    </row>
    <row r="2868" spans="1:25" x14ac:dyDescent="0.3">
      <c r="A2868" s="1">
        <v>2867</v>
      </c>
      <c r="B2868" t="s">
        <v>6218</v>
      </c>
      <c r="C2868" s="7">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4" t="str">
        <f>VLOOKUP(OrdersTable[[#This Row],[Region]],PeopleTable[#All],2,FALSE)</f>
        <v>Anna Andreadi</v>
      </c>
      <c r="W2868" s="4" t="str">
        <f>IFERROR(VLOOKUP(OrdersTable[[#This Row],[Order ID]],ReturnsTable[#All],2,FALSE),"No")</f>
        <v>Yes</v>
      </c>
      <c r="X2868" s="4">
        <f>1/COUNTIF(OrdersTable[Order ID],OrdersTable[[#This Row],[Order ID]])</f>
        <v>0.25</v>
      </c>
      <c r="Y2868" s="4">
        <f>1/COUNTIF(OrdersTable[Customer ID],OrdersTable[[#This Row],[Customer ID]])</f>
        <v>5.8823529411764705E-2</v>
      </c>
    </row>
    <row r="2869" spans="1:25" x14ac:dyDescent="0.3">
      <c r="A2869" s="1">
        <v>2868</v>
      </c>
      <c r="B2869" t="s">
        <v>7557</v>
      </c>
      <c r="C2869" s="7">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4" t="str">
        <f>VLOOKUP(OrdersTable[[#This Row],[Region]],PeopleTable[#All],2,FALSE)</f>
        <v>Chuck Magee</v>
      </c>
      <c r="W2869" s="4" t="str">
        <f>IFERROR(VLOOKUP(OrdersTable[[#This Row],[Order ID]],ReturnsTable[#All],2,FALSE),"No")</f>
        <v>No</v>
      </c>
      <c r="X2869" s="4">
        <f>1/COUNTIF(OrdersTable[Order ID],OrdersTable[[#This Row],[Order ID]])</f>
        <v>0.5</v>
      </c>
      <c r="Y2869" s="4">
        <f>1/COUNTIF(OrdersTable[Customer ID],OrdersTable[[#This Row],[Customer ID]])</f>
        <v>0.14285714285714285</v>
      </c>
    </row>
    <row r="2870" spans="1:25" x14ac:dyDescent="0.3">
      <c r="A2870" s="1">
        <v>2869</v>
      </c>
      <c r="B2870" t="s">
        <v>7557</v>
      </c>
      <c r="C2870" s="7">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4" t="str">
        <f>VLOOKUP(OrdersTable[[#This Row],[Region]],PeopleTable[#All],2,FALSE)</f>
        <v>Chuck Magee</v>
      </c>
      <c r="W2870" s="4" t="str">
        <f>IFERROR(VLOOKUP(OrdersTable[[#This Row],[Order ID]],ReturnsTable[#All],2,FALSE),"No")</f>
        <v>No</v>
      </c>
      <c r="X2870" s="4">
        <f>1/COUNTIF(OrdersTable[Order ID],OrdersTable[[#This Row],[Order ID]])</f>
        <v>0.5</v>
      </c>
      <c r="Y2870" s="4">
        <f>1/COUNTIF(OrdersTable[Customer ID],OrdersTable[[#This Row],[Customer ID]])</f>
        <v>0.14285714285714285</v>
      </c>
    </row>
    <row r="2871" spans="1:25" x14ac:dyDescent="0.3">
      <c r="A2871" s="1">
        <v>2870</v>
      </c>
      <c r="B2871" t="s">
        <v>7558</v>
      </c>
      <c r="C2871" s="7">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4" t="str">
        <f>VLOOKUP(OrdersTable[[#This Row],[Region]],PeopleTable[#All],2,FALSE)</f>
        <v>Cassandra Brandow</v>
      </c>
      <c r="W2871" s="4" t="str">
        <f>IFERROR(VLOOKUP(OrdersTable[[#This Row],[Order ID]],ReturnsTable[#All],2,FALSE),"No")</f>
        <v>No</v>
      </c>
      <c r="X2871" s="4">
        <f>1/COUNTIF(OrdersTable[Order ID],OrdersTable[[#This Row],[Order ID]])</f>
        <v>1</v>
      </c>
      <c r="Y2871" s="4">
        <f>1/COUNTIF(OrdersTable[Customer ID],OrdersTable[[#This Row],[Customer ID]])</f>
        <v>4.3478260869565216E-2</v>
      </c>
    </row>
    <row r="2872" spans="1:25" x14ac:dyDescent="0.3">
      <c r="A2872" s="1">
        <v>2871</v>
      </c>
      <c r="B2872" t="s">
        <v>7559</v>
      </c>
      <c r="C2872" s="7">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4" t="str">
        <f>VLOOKUP(OrdersTable[[#This Row],[Region]],PeopleTable[#All],2,FALSE)</f>
        <v>Anna Andreadi</v>
      </c>
      <c r="W2872" s="4" t="str">
        <f>IFERROR(VLOOKUP(OrdersTable[[#This Row],[Order ID]],ReturnsTable[#All],2,FALSE),"No")</f>
        <v>No</v>
      </c>
      <c r="X2872" s="4">
        <f>1/COUNTIF(OrdersTable[Order ID],OrdersTable[[#This Row],[Order ID]])</f>
        <v>0.5</v>
      </c>
      <c r="Y2872" s="4">
        <f>1/COUNTIF(OrdersTable[Customer ID],OrdersTable[[#This Row],[Customer ID]])</f>
        <v>0.25</v>
      </c>
    </row>
    <row r="2873" spans="1:25" x14ac:dyDescent="0.3">
      <c r="A2873" s="1">
        <v>2872</v>
      </c>
      <c r="B2873" t="s">
        <v>7559</v>
      </c>
      <c r="C2873" s="7">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4" t="str">
        <f>VLOOKUP(OrdersTable[[#This Row],[Region]],PeopleTable[#All],2,FALSE)</f>
        <v>Anna Andreadi</v>
      </c>
      <c r="W2873" s="4" t="str">
        <f>IFERROR(VLOOKUP(OrdersTable[[#This Row],[Order ID]],ReturnsTable[#All],2,FALSE),"No")</f>
        <v>No</v>
      </c>
      <c r="X2873" s="4">
        <f>1/COUNTIF(OrdersTable[Order ID],OrdersTable[[#This Row],[Order ID]])</f>
        <v>0.5</v>
      </c>
      <c r="Y2873" s="4">
        <f>1/COUNTIF(OrdersTable[Customer ID],OrdersTable[[#This Row],[Customer ID]])</f>
        <v>0.25</v>
      </c>
    </row>
    <row r="2874" spans="1:25" x14ac:dyDescent="0.3">
      <c r="A2874" s="1">
        <v>2873</v>
      </c>
      <c r="B2874" t="s">
        <v>7560</v>
      </c>
      <c r="C2874" s="7">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4" t="str">
        <f>VLOOKUP(OrdersTable[[#This Row],[Region]],PeopleTable[#All],2,FALSE)</f>
        <v>Anna Andreadi</v>
      </c>
      <c r="W2874" s="4" t="str">
        <f>IFERROR(VLOOKUP(OrdersTable[[#This Row],[Order ID]],ReturnsTable[#All],2,FALSE),"No")</f>
        <v>No</v>
      </c>
      <c r="X2874" s="4">
        <f>1/COUNTIF(OrdersTable[Order ID],OrdersTable[[#This Row],[Order ID]])</f>
        <v>1</v>
      </c>
      <c r="Y2874" s="4">
        <f>1/COUNTIF(OrdersTable[Customer ID],OrdersTable[[#This Row],[Customer ID]])</f>
        <v>0.2</v>
      </c>
    </row>
    <row r="2875" spans="1:25" x14ac:dyDescent="0.3">
      <c r="A2875" s="1">
        <v>2874</v>
      </c>
      <c r="B2875" t="s">
        <v>7561</v>
      </c>
      <c r="C2875" s="7">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4" t="str">
        <f>VLOOKUP(OrdersTable[[#This Row],[Region]],PeopleTable[#All],2,FALSE)</f>
        <v>Anna Andreadi</v>
      </c>
      <c r="W2875" s="4" t="str">
        <f>IFERROR(VLOOKUP(OrdersTable[[#This Row],[Order ID]],ReturnsTable[#All],2,FALSE),"No")</f>
        <v>No</v>
      </c>
      <c r="X2875" s="4">
        <f>1/COUNTIF(OrdersTable[Order ID],OrdersTable[[#This Row],[Order ID]])</f>
        <v>1</v>
      </c>
      <c r="Y2875" s="4">
        <f>1/COUNTIF(OrdersTable[Customer ID],OrdersTable[[#This Row],[Customer ID]])</f>
        <v>0.14285714285714285</v>
      </c>
    </row>
    <row r="2876" spans="1:25" x14ac:dyDescent="0.3">
      <c r="A2876" s="1">
        <v>2875</v>
      </c>
      <c r="B2876" t="s">
        <v>7562</v>
      </c>
      <c r="C2876" s="7">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4" t="str">
        <f>VLOOKUP(OrdersTable[[#This Row],[Region]],PeopleTable[#All],2,FALSE)</f>
        <v>Chuck Magee</v>
      </c>
      <c r="W2876" s="4" t="str">
        <f>IFERROR(VLOOKUP(OrdersTable[[#This Row],[Order ID]],ReturnsTable[#All],2,FALSE),"No")</f>
        <v>No</v>
      </c>
      <c r="X2876" s="4">
        <f>1/COUNTIF(OrdersTable[Order ID],OrdersTable[[#This Row],[Order ID]])</f>
        <v>1</v>
      </c>
      <c r="Y2876" s="4">
        <f>1/COUNTIF(OrdersTable[Customer ID],OrdersTable[[#This Row],[Customer ID]])</f>
        <v>7.1428571428571425E-2</v>
      </c>
    </row>
    <row r="2877" spans="1:25" x14ac:dyDescent="0.3">
      <c r="A2877" s="1">
        <v>2876</v>
      </c>
      <c r="B2877" t="s">
        <v>7563</v>
      </c>
      <c r="C2877" s="7">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4" t="str">
        <f>VLOOKUP(OrdersTable[[#This Row],[Region]],PeopleTable[#All],2,FALSE)</f>
        <v>Anna Andreadi</v>
      </c>
      <c r="W2877" s="4" t="str">
        <f>IFERROR(VLOOKUP(OrdersTable[[#This Row],[Order ID]],ReturnsTable[#All],2,FALSE),"No")</f>
        <v>No</v>
      </c>
      <c r="X2877" s="4">
        <f>1/COUNTIF(OrdersTable[Order ID],OrdersTable[[#This Row],[Order ID]])</f>
        <v>0.5</v>
      </c>
      <c r="Y2877" s="4">
        <f>1/COUNTIF(OrdersTable[Customer ID],OrdersTable[[#This Row],[Customer ID]])</f>
        <v>6.25E-2</v>
      </c>
    </row>
    <row r="2878" spans="1:25" x14ac:dyDescent="0.3">
      <c r="A2878" s="1">
        <v>2877</v>
      </c>
      <c r="B2878" t="s">
        <v>7563</v>
      </c>
      <c r="C2878" s="7">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4" t="str">
        <f>VLOOKUP(OrdersTable[[#This Row],[Region]],PeopleTable[#All],2,FALSE)</f>
        <v>Anna Andreadi</v>
      </c>
      <c r="W2878" s="4" t="str">
        <f>IFERROR(VLOOKUP(OrdersTable[[#This Row],[Order ID]],ReturnsTable[#All],2,FALSE),"No")</f>
        <v>No</v>
      </c>
      <c r="X2878" s="4">
        <f>1/COUNTIF(OrdersTable[Order ID],OrdersTable[[#This Row],[Order ID]])</f>
        <v>0.5</v>
      </c>
      <c r="Y2878" s="4">
        <f>1/COUNTIF(OrdersTable[Customer ID],OrdersTable[[#This Row],[Customer ID]])</f>
        <v>6.25E-2</v>
      </c>
    </row>
    <row r="2879" spans="1:25" x14ac:dyDescent="0.3">
      <c r="A2879" s="1">
        <v>2878</v>
      </c>
      <c r="B2879" t="s">
        <v>7564</v>
      </c>
      <c r="C2879" s="7">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4" t="str">
        <f>VLOOKUP(OrdersTable[[#This Row],[Region]],PeopleTable[#All],2,FALSE)</f>
        <v>Chuck Magee</v>
      </c>
      <c r="W2879" s="4" t="str">
        <f>IFERROR(VLOOKUP(OrdersTable[[#This Row],[Order ID]],ReturnsTable[#All],2,FALSE),"No")</f>
        <v>No</v>
      </c>
      <c r="X2879" s="4">
        <f>1/COUNTIF(OrdersTable[Order ID],OrdersTable[[#This Row],[Order ID]])</f>
        <v>0.33333333333333331</v>
      </c>
      <c r="Y2879" s="4">
        <f>1/COUNTIF(OrdersTable[Customer ID],OrdersTable[[#This Row],[Customer ID]])</f>
        <v>3.4482758620689655E-2</v>
      </c>
    </row>
    <row r="2880" spans="1:25" x14ac:dyDescent="0.3">
      <c r="A2880" s="1">
        <v>2879</v>
      </c>
      <c r="B2880" t="s">
        <v>7564</v>
      </c>
      <c r="C2880" s="7">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4" t="str">
        <f>VLOOKUP(OrdersTable[[#This Row],[Region]],PeopleTable[#All],2,FALSE)</f>
        <v>Chuck Magee</v>
      </c>
      <c r="W2880" s="4" t="str">
        <f>IFERROR(VLOOKUP(OrdersTable[[#This Row],[Order ID]],ReturnsTable[#All],2,FALSE),"No")</f>
        <v>No</v>
      </c>
      <c r="X2880" s="4">
        <f>1/COUNTIF(OrdersTable[Order ID],OrdersTable[[#This Row],[Order ID]])</f>
        <v>0.33333333333333331</v>
      </c>
      <c r="Y2880" s="4">
        <f>1/COUNTIF(OrdersTable[Customer ID],OrdersTable[[#This Row],[Customer ID]])</f>
        <v>3.4482758620689655E-2</v>
      </c>
    </row>
    <row r="2881" spans="1:25" x14ac:dyDescent="0.3">
      <c r="A2881" s="1">
        <v>2880</v>
      </c>
      <c r="B2881" t="s">
        <v>7564</v>
      </c>
      <c r="C2881" s="7">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4" t="str">
        <f>VLOOKUP(OrdersTable[[#This Row],[Region]],PeopleTable[#All],2,FALSE)</f>
        <v>Chuck Magee</v>
      </c>
      <c r="W2881" s="4" t="str">
        <f>IFERROR(VLOOKUP(OrdersTable[[#This Row],[Order ID]],ReturnsTable[#All],2,FALSE),"No")</f>
        <v>No</v>
      </c>
      <c r="X2881" s="4">
        <f>1/COUNTIF(OrdersTable[Order ID],OrdersTable[[#This Row],[Order ID]])</f>
        <v>0.33333333333333331</v>
      </c>
      <c r="Y2881" s="4">
        <f>1/COUNTIF(OrdersTable[Customer ID],OrdersTable[[#This Row],[Customer ID]])</f>
        <v>3.4482758620689655E-2</v>
      </c>
    </row>
    <row r="2882" spans="1:25" x14ac:dyDescent="0.3">
      <c r="A2882" s="1">
        <v>2881</v>
      </c>
      <c r="B2882" t="s">
        <v>7565</v>
      </c>
      <c r="C2882" s="7">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4" t="str">
        <f>VLOOKUP(OrdersTable[[#This Row],[Region]],PeopleTable[#All],2,FALSE)</f>
        <v>Chuck Magee</v>
      </c>
      <c r="W2882" s="4" t="str">
        <f>IFERROR(VLOOKUP(OrdersTable[[#This Row],[Order ID]],ReturnsTable[#All],2,FALSE),"No")</f>
        <v>No</v>
      </c>
      <c r="X2882" s="4">
        <f>1/COUNTIF(OrdersTable[Order ID],OrdersTable[[#This Row],[Order ID]])</f>
        <v>0.5</v>
      </c>
      <c r="Y2882" s="4">
        <f>1/COUNTIF(OrdersTable[Customer ID],OrdersTable[[#This Row],[Customer ID]])</f>
        <v>4.7619047619047616E-2</v>
      </c>
    </row>
    <row r="2883" spans="1:25" x14ac:dyDescent="0.3">
      <c r="A2883" s="1">
        <v>2882</v>
      </c>
      <c r="B2883" t="s">
        <v>7565</v>
      </c>
      <c r="C2883" s="7">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4" t="str">
        <f>VLOOKUP(OrdersTable[[#This Row],[Region]],PeopleTable[#All],2,FALSE)</f>
        <v>Chuck Magee</v>
      </c>
      <c r="W2883" s="4" t="str">
        <f>IFERROR(VLOOKUP(OrdersTable[[#This Row],[Order ID]],ReturnsTable[#All],2,FALSE),"No")</f>
        <v>No</v>
      </c>
      <c r="X2883" s="4">
        <f>1/COUNTIF(OrdersTable[Order ID],OrdersTable[[#This Row],[Order ID]])</f>
        <v>0.5</v>
      </c>
      <c r="Y2883" s="4">
        <f>1/COUNTIF(OrdersTable[Customer ID],OrdersTable[[#This Row],[Customer ID]])</f>
        <v>4.7619047619047616E-2</v>
      </c>
    </row>
    <row r="2884" spans="1:25" x14ac:dyDescent="0.3">
      <c r="A2884" s="1">
        <v>2883</v>
      </c>
      <c r="B2884" t="s">
        <v>7566</v>
      </c>
      <c r="C2884" s="7">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4" t="str">
        <f>VLOOKUP(OrdersTable[[#This Row],[Region]],PeopleTable[#All],2,FALSE)</f>
        <v>Kelly Williams</v>
      </c>
      <c r="W2884" s="4" t="str">
        <f>IFERROR(VLOOKUP(OrdersTable[[#This Row],[Order ID]],ReturnsTable[#All],2,FALSE),"No")</f>
        <v>No</v>
      </c>
      <c r="X2884" s="4">
        <f>1/COUNTIF(OrdersTable[Order ID],OrdersTable[[#This Row],[Order ID]])</f>
        <v>1</v>
      </c>
      <c r="Y2884" s="4">
        <f>1/COUNTIF(OrdersTable[Customer ID],OrdersTable[[#This Row],[Customer ID]])</f>
        <v>5.2631578947368418E-2</v>
      </c>
    </row>
    <row r="2885" spans="1:25" x14ac:dyDescent="0.3">
      <c r="A2885" s="1">
        <v>2884</v>
      </c>
      <c r="B2885" t="s">
        <v>7567</v>
      </c>
      <c r="C2885" s="7">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4" t="str">
        <f>VLOOKUP(OrdersTable[[#This Row],[Region]],PeopleTable[#All],2,FALSE)</f>
        <v>Anna Andreadi</v>
      </c>
      <c r="W2885" s="4" t="str">
        <f>IFERROR(VLOOKUP(OrdersTable[[#This Row],[Order ID]],ReturnsTable[#All],2,FALSE),"No")</f>
        <v>No</v>
      </c>
      <c r="X2885" s="4">
        <f>1/COUNTIF(OrdersTable[Order ID],OrdersTable[[#This Row],[Order ID]])</f>
        <v>1</v>
      </c>
      <c r="Y2885" s="4">
        <f>1/COUNTIF(OrdersTable[Customer ID],OrdersTable[[#This Row],[Customer ID]])</f>
        <v>6.25E-2</v>
      </c>
    </row>
    <row r="2886" spans="1:25" x14ac:dyDescent="0.3">
      <c r="A2886" s="1">
        <v>2885</v>
      </c>
      <c r="B2886" t="s">
        <v>7568</v>
      </c>
      <c r="C2886" s="7">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4" t="str">
        <f>VLOOKUP(OrdersTable[[#This Row],[Region]],PeopleTable[#All],2,FALSE)</f>
        <v>Anna Andreadi</v>
      </c>
      <c r="W2886" s="4" t="str">
        <f>IFERROR(VLOOKUP(OrdersTable[[#This Row],[Order ID]],ReturnsTable[#All],2,FALSE),"No")</f>
        <v>No</v>
      </c>
      <c r="X2886" s="4">
        <f>1/COUNTIF(OrdersTable[Order ID],OrdersTable[[#This Row],[Order ID]])</f>
        <v>1</v>
      </c>
      <c r="Y2886" s="4">
        <f>1/COUNTIF(OrdersTable[Customer ID],OrdersTable[[#This Row],[Customer ID]])</f>
        <v>6.6666666666666666E-2</v>
      </c>
    </row>
    <row r="2887" spans="1:25" x14ac:dyDescent="0.3">
      <c r="A2887" s="1">
        <v>2886</v>
      </c>
      <c r="B2887" t="s">
        <v>7569</v>
      </c>
      <c r="C2887" s="7">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4" t="str">
        <f>VLOOKUP(OrdersTable[[#This Row],[Region]],PeopleTable[#All],2,FALSE)</f>
        <v>Anna Andreadi</v>
      </c>
      <c r="W2887" s="4" t="str">
        <f>IFERROR(VLOOKUP(OrdersTable[[#This Row],[Order ID]],ReturnsTable[#All],2,FALSE),"No")</f>
        <v>No</v>
      </c>
      <c r="X2887" s="4">
        <f>1/COUNTIF(OrdersTable[Order ID],OrdersTable[[#This Row],[Order ID]])</f>
        <v>1</v>
      </c>
      <c r="Y2887" s="4">
        <f>1/COUNTIF(OrdersTable[Customer ID],OrdersTable[[#This Row],[Customer ID]])</f>
        <v>3.2258064516129031E-2</v>
      </c>
    </row>
    <row r="2888" spans="1:25" x14ac:dyDescent="0.3">
      <c r="A2888" s="1">
        <v>2887</v>
      </c>
      <c r="B2888" t="s">
        <v>7570</v>
      </c>
      <c r="C2888" s="7">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4" t="str">
        <f>VLOOKUP(OrdersTable[[#This Row],[Region]],PeopleTable[#All],2,FALSE)</f>
        <v>Anna Andreadi</v>
      </c>
      <c r="W2888" s="4" t="str">
        <f>IFERROR(VLOOKUP(OrdersTable[[#This Row],[Order ID]],ReturnsTable[#All],2,FALSE),"No")</f>
        <v>No</v>
      </c>
      <c r="X2888" s="4">
        <f>1/COUNTIF(OrdersTable[Order ID],OrdersTable[[#This Row],[Order ID]])</f>
        <v>0.33333333333333331</v>
      </c>
      <c r="Y2888" s="4">
        <f>1/COUNTIF(OrdersTable[Customer ID],OrdersTable[[#This Row],[Customer ID]])</f>
        <v>3.2258064516129031E-2</v>
      </c>
    </row>
    <row r="2889" spans="1:25" x14ac:dyDescent="0.3">
      <c r="A2889" s="1">
        <v>2888</v>
      </c>
      <c r="B2889" t="s">
        <v>7570</v>
      </c>
      <c r="C2889" s="7">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4" t="str">
        <f>VLOOKUP(OrdersTable[[#This Row],[Region]],PeopleTable[#All],2,FALSE)</f>
        <v>Anna Andreadi</v>
      </c>
      <c r="W2889" s="4" t="str">
        <f>IFERROR(VLOOKUP(OrdersTable[[#This Row],[Order ID]],ReturnsTable[#All],2,FALSE),"No")</f>
        <v>No</v>
      </c>
      <c r="X2889" s="4">
        <f>1/COUNTIF(OrdersTable[Order ID],OrdersTable[[#This Row],[Order ID]])</f>
        <v>0.33333333333333331</v>
      </c>
      <c r="Y2889" s="4">
        <f>1/COUNTIF(OrdersTable[Customer ID],OrdersTable[[#This Row],[Customer ID]])</f>
        <v>3.2258064516129031E-2</v>
      </c>
    </row>
    <row r="2890" spans="1:25" x14ac:dyDescent="0.3">
      <c r="A2890" s="1">
        <v>2889</v>
      </c>
      <c r="B2890" t="s">
        <v>7570</v>
      </c>
      <c r="C2890" s="7">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4" t="str">
        <f>VLOOKUP(OrdersTable[[#This Row],[Region]],PeopleTable[#All],2,FALSE)</f>
        <v>Anna Andreadi</v>
      </c>
      <c r="W2890" s="4" t="str">
        <f>IFERROR(VLOOKUP(OrdersTable[[#This Row],[Order ID]],ReturnsTable[#All],2,FALSE),"No")</f>
        <v>No</v>
      </c>
      <c r="X2890" s="4">
        <f>1/COUNTIF(OrdersTable[Order ID],OrdersTable[[#This Row],[Order ID]])</f>
        <v>0.33333333333333331</v>
      </c>
      <c r="Y2890" s="4">
        <f>1/COUNTIF(OrdersTable[Customer ID],OrdersTable[[#This Row],[Customer ID]])</f>
        <v>3.2258064516129031E-2</v>
      </c>
    </row>
    <row r="2891" spans="1:25" x14ac:dyDescent="0.3">
      <c r="A2891" s="1">
        <v>2890</v>
      </c>
      <c r="B2891" t="s">
        <v>7571</v>
      </c>
      <c r="C2891" s="7">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4" t="str">
        <f>VLOOKUP(OrdersTable[[#This Row],[Region]],PeopleTable[#All],2,FALSE)</f>
        <v>Anna Andreadi</v>
      </c>
      <c r="W2891" s="4" t="str">
        <f>IFERROR(VLOOKUP(OrdersTable[[#This Row],[Order ID]],ReturnsTable[#All],2,FALSE),"No")</f>
        <v>No</v>
      </c>
      <c r="X2891" s="4">
        <f>1/COUNTIF(OrdersTable[Order ID],OrdersTable[[#This Row],[Order ID]])</f>
        <v>1</v>
      </c>
      <c r="Y2891" s="4">
        <f>1/COUNTIF(OrdersTable[Customer ID],OrdersTable[[#This Row],[Customer ID]])</f>
        <v>5.8823529411764705E-2</v>
      </c>
    </row>
    <row r="2892" spans="1:25" x14ac:dyDescent="0.3">
      <c r="A2892" s="1">
        <v>2891</v>
      </c>
      <c r="B2892" t="s">
        <v>7572</v>
      </c>
      <c r="C2892" s="7">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4" t="str">
        <f>VLOOKUP(OrdersTable[[#This Row],[Region]],PeopleTable[#All],2,FALSE)</f>
        <v>Cassandra Brandow</v>
      </c>
      <c r="W2892" s="4" t="str">
        <f>IFERROR(VLOOKUP(OrdersTable[[#This Row],[Order ID]],ReturnsTable[#All],2,FALSE),"No")</f>
        <v>No</v>
      </c>
      <c r="X2892" s="4">
        <f>1/COUNTIF(OrdersTable[Order ID],OrdersTable[[#This Row],[Order ID]])</f>
        <v>0.5</v>
      </c>
      <c r="Y2892" s="4">
        <f>1/COUNTIF(OrdersTable[Customer ID],OrdersTable[[#This Row],[Customer ID]])</f>
        <v>0.1</v>
      </c>
    </row>
    <row r="2893" spans="1:25" x14ac:dyDescent="0.3">
      <c r="A2893" s="1">
        <v>2892</v>
      </c>
      <c r="B2893" t="s">
        <v>7572</v>
      </c>
      <c r="C2893" s="7">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4" t="str">
        <f>VLOOKUP(OrdersTable[[#This Row],[Region]],PeopleTable[#All],2,FALSE)</f>
        <v>Cassandra Brandow</v>
      </c>
      <c r="W2893" s="4" t="str">
        <f>IFERROR(VLOOKUP(OrdersTable[[#This Row],[Order ID]],ReturnsTable[#All],2,FALSE),"No")</f>
        <v>No</v>
      </c>
      <c r="X2893" s="4">
        <f>1/COUNTIF(OrdersTable[Order ID],OrdersTable[[#This Row],[Order ID]])</f>
        <v>0.5</v>
      </c>
      <c r="Y2893" s="4">
        <f>1/COUNTIF(OrdersTable[Customer ID],OrdersTable[[#This Row],[Customer ID]])</f>
        <v>0.1</v>
      </c>
    </row>
    <row r="2894" spans="1:25" x14ac:dyDescent="0.3">
      <c r="A2894" s="1">
        <v>2893</v>
      </c>
      <c r="B2894" t="s">
        <v>7573</v>
      </c>
      <c r="C2894" s="7">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4" t="str">
        <f>VLOOKUP(OrdersTable[[#This Row],[Region]],PeopleTable[#All],2,FALSE)</f>
        <v>Chuck Magee</v>
      </c>
      <c r="W2894" s="4" t="str">
        <f>IFERROR(VLOOKUP(OrdersTable[[#This Row],[Order ID]],ReturnsTable[#All],2,FALSE),"No")</f>
        <v>No</v>
      </c>
      <c r="X2894" s="4">
        <f>1/COUNTIF(OrdersTable[Order ID],OrdersTable[[#This Row],[Order ID]])</f>
        <v>0.25</v>
      </c>
      <c r="Y2894" s="4">
        <f>1/COUNTIF(OrdersTable[Customer ID],OrdersTable[[#This Row],[Customer ID]])</f>
        <v>0.1111111111111111</v>
      </c>
    </row>
    <row r="2895" spans="1:25" x14ac:dyDescent="0.3">
      <c r="A2895" s="1">
        <v>2894</v>
      </c>
      <c r="B2895" t="s">
        <v>7573</v>
      </c>
      <c r="C2895" s="7">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4" t="str">
        <f>VLOOKUP(OrdersTable[[#This Row],[Region]],PeopleTable[#All],2,FALSE)</f>
        <v>Chuck Magee</v>
      </c>
      <c r="W2895" s="4" t="str">
        <f>IFERROR(VLOOKUP(OrdersTable[[#This Row],[Order ID]],ReturnsTable[#All],2,FALSE),"No")</f>
        <v>No</v>
      </c>
      <c r="X2895" s="4">
        <f>1/COUNTIF(OrdersTable[Order ID],OrdersTable[[#This Row],[Order ID]])</f>
        <v>0.25</v>
      </c>
      <c r="Y2895" s="4">
        <f>1/COUNTIF(OrdersTable[Customer ID],OrdersTable[[#This Row],[Customer ID]])</f>
        <v>0.1111111111111111</v>
      </c>
    </row>
    <row r="2896" spans="1:25" x14ac:dyDescent="0.3">
      <c r="A2896" s="1">
        <v>2895</v>
      </c>
      <c r="B2896" t="s">
        <v>7573</v>
      </c>
      <c r="C2896" s="7">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4" t="str">
        <f>VLOOKUP(OrdersTable[[#This Row],[Region]],PeopleTable[#All],2,FALSE)</f>
        <v>Chuck Magee</v>
      </c>
      <c r="W2896" s="4" t="str">
        <f>IFERROR(VLOOKUP(OrdersTable[[#This Row],[Order ID]],ReturnsTable[#All],2,FALSE),"No")</f>
        <v>No</v>
      </c>
      <c r="X2896" s="4">
        <f>1/COUNTIF(OrdersTable[Order ID],OrdersTable[[#This Row],[Order ID]])</f>
        <v>0.25</v>
      </c>
      <c r="Y2896" s="4">
        <f>1/COUNTIF(OrdersTable[Customer ID],OrdersTable[[#This Row],[Customer ID]])</f>
        <v>0.1111111111111111</v>
      </c>
    </row>
    <row r="2897" spans="1:25" x14ac:dyDescent="0.3">
      <c r="A2897" s="1">
        <v>2896</v>
      </c>
      <c r="B2897" t="s">
        <v>7573</v>
      </c>
      <c r="C2897" s="7">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4" t="str">
        <f>VLOOKUP(OrdersTable[[#This Row],[Region]],PeopleTable[#All],2,FALSE)</f>
        <v>Chuck Magee</v>
      </c>
      <c r="W2897" s="4" t="str">
        <f>IFERROR(VLOOKUP(OrdersTable[[#This Row],[Order ID]],ReturnsTable[#All],2,FALSE),"No")</f>
        <v>No</v>
      </c>
      <c r="X2897" s="4">
        <f>1/COUNTIF(OrdersTable[Order ID],OrdersTable[[#This Row],[Order ID]])</f>
        <v>0.25</v>
      </c>
      <c r="Y2897" s="4">
        <f>1/COUNTIF(OrdersTable[Customer ID],OrdersTable[[#This Row],[Customer ID]])</f>
        <v>0.1111111111111111</v>
      </c>
    </row>
    <row r="2898" spans="1:25" x14ac:dyDescent="0.3">
      <c r="A2898" s="1">
        <v>2897</v>
      </c>
      <c r="B2898" t="s">
        <v>7574</v>
      </c>
      <c r="C2898" s="7">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4" t="str">
        <f>VLOOKUP(OrdersTable[[#This Row],[Region]],PeopleTable[#All],2,FALSE)</f>
        <v>Chuck Magee</v>
      </c>
      <c r="W2898" s="4" t="str">
        <f>IFERROR(VLOOKUP(OrdersTable[[#This Row],[Order ID]],ReturnsTable[#All],2,FALSE),"No")</f>
        <v>No</v>
      </c>
      <c r="X2898" s="4">
        <f>1/COUNTIF(OrdersTable[Order ID],OrdersTable[[#This Row],[Order ID]])</f>
        <v>1</v>
      </c>
      <c r="Y2898" s="4">
        <f>1/COUNTIF(OrdersTable[Customer ID],OrdersTable[[#This Row],[Customer ID]])</f>
        <v>3.5714285714285712E-2</v>
      </c>
    </row>
    <row r="2899" spans="1:25" x14ac:dyDescent="0.3">
      <c r="A2899" s="1">
        <v>2898</v>
      </c>
      <c r="B2899" t="s">
        <v>7575</v>
      </c>
      <c r="C2899" s="7">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4" t="str">
        <f>VLOOKUP(OrdersTable[[#This Row],[Region]],PeopleTable[#All],2,FALSE)</f>
        <v>Cassandra Brandow</v>
      </c>
      <c r="W2899" s="4" t="str">
        <f>IFERROR(VLOOKUP(OrdersTable[[#This Row],[Order ID]],ReturnsTable[#All],2,FALSE),"No")</f>
        <v>No</v>
      </c>
      <c r="X2899" s="4">
        <f>1/COUNTIF(OrdersTable[Order ID],OrdersTable[[#This Row],[Order ID]])</f>
        <v>1</v>
      </c>
      <c r="Y2899" s="4">
        <f>1/COUNTIF(OrdersTable[Customer ID],OrdersTable[[#This Row],[Customer ID]])</f>
        <v>0.16666666666666666</v>
      </c>
    </row>
    <row r="2900" spans="1:25" x14ac:dyDescent="0.3">
      <c r="A2900" s="1">
        <v>2899</v>
      </c>
      <c r="B2900" t="s">
        <v>7576</v>
      </c>
      <c r="C2900" s="7">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4" t="str">
        <f>VLOOKUP(OrdersTable[[#This Row],[Region]],PeopleTable[#All],2,FALSE)</f>
        <v>Kelly Williams</v>
      </c>
      <c r="W2900" s="4" t="str">
        <f>IFERROR(VLOOKUP(OrdersTable[[#This Row],[Order ID]],ReturnsTable[#All],2,FALSE),"No")</f>
        <v>No</v>
      </c>
      <c r="X2900" s="4">
        <f>1/COUNTIF(OrdersTable[Order ID],OrdersTable[[#This Row],[Order ID]])</f>
        <v>1</v>
      </c>
      <c r="Y2900" s="4">
        <f>1/COUNTIF(OrdersTable[Customer ID],OrdersTable[[#This Row],[Customer ID]])</f>
        <v>8.3333333333333329E-2</v>
      </c>
    </row>
    <row r="2901" spans="1:25" x14ac:dyDescent="0.3">
      <c r="A2901" s="1">
        <v>2900</v>
      </c>
      <c r="B2901" t="s">
        <v>7577</v>
      </c>
      <c r="C2901" s="7">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4" t="str">
        <f>VLOOKUP(OrdersTable[[#This Row],[Region]],PeopleTable[#All],2,FALSE)</f>
        <v>Chuck Magee</v>
      </c>
      <c r="W2901" s="4" t="str">
        <f>IFERROR(VLOOKUP(OrdersTable[[#This Row],[Order ID]],ReturnsTable[#All],2,FALSE),"No")</f>
        <v>No</v>
      </c>
      <c r="X2901" s="4">
        <f>1/COUNTIF(OrdersTable[Order ID],OrdersTable[[#This Row],[Order ID]])</f>
        <v>0.5</v>
      </c>
      <c r="Y2901" s="4">
        <f>1/COUNTIF(OrdersTable[Customer ID],OrdersTable[[#This Row],[Customer ID]])</f>
        <v>5.8823529411764705E-2</v>
      </c>
    </row>
    <row r="2902" spans="1:25" x14ac:dyDescent="0.3">
      <c r="A2902" s="1">
        <v>2901</v>
      </c>
      <c r="B2902" t="s">
        <v>7577</v>
      </c>
      <c r="C2902" s="7">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4" t="str">
        <f>VLOOKUP(OrdersTable[[#This Row],[Region]],PeopleTable[#All],2,FALSE)</f>
        <v>Chuck Magee</v>
      </c>
      <c r="W2902" s="4" t="str">
        <f>IFERROR(VLOOKUP(OrdersTable[[#This Row],[Order ID]],ReturnsTable[#All],2,FALSE),"No")</f>
        <v>No</v>
      </c>
      <c r="X2902" s="4">
        <f>1/COUNTIF(OrdersTable[Order ID],OrdersTable[[#This Row],[Order ID]])</f>
        <v>0.5</v>
      </c>
      <c r="Y2902" s="4">
        <f>1/COUNTIF(OrdersTable[Customer ID],OrdersTable[[#This Row],[Customer ID]])</f>
        <v>5.8823529411764705E-2</v>
      </c>
    </row>
    <row r="2903" spans="1:25" x14ac:dyDescent="0.3">
      <c r="A2903" s="1">
        <v>2902</v>
      </c>
      <c r="B2903" t="s">
        <v>7578</v>
      </c>
      <c r="C2903" s="7">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4" t="str">
        <f>VLOOKUP(OrdersTable[[#This Row],[Region]],PeopleTable[#All],2,FALSE)</f>
        <v>Cassandra Brandow</v>
      </c>
      <c r="W2903" s="4" t="str">
        <f>IFERROR(VLOOKUP(OrdersTable[[#This Row],[Order ID]],ReturnsTable[#All],2,FALSE),"No")</f>
        <v>No</v>
      </c>
      <c r="X2903" s="4">
        <f>1/COUNTIF(OrdersTable[Order ID],OrdersTable[[#This Row],[Order ID]])</f>
        <v>1</v>
      </c>
      <c r="Y2903" s="4">
        <f>1/COUNTIF(OrdersTable[Customer ID],OrdersTable[[#This Row],[Customer ID]])</f>
        <v>8.3333333333333329E-2</v>
      </c>
    </row>
    <row r="2904" spans="1:25" x14ac:dyDescent="0.3">
      <c r="A2904" s="1">
        <v>2903</v>
      </c>
      <c r="B2904" t="s">
        <v>7579</v>
      </c>
      <c r="C2904" s="7">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4" t="str">
        <f>VLOOKUP(OrdersTable[[#This Row],[Region]],PeopleTable[#All],2,FALSE)</f>
        <v>Kelly Williams</v>
      </c>
      <c r="W2904" s="4" t="str">
        <f>IFERROR(VLOOKUP(OrdersTable[[#This Row],[Order ID]],ReturnsTable[#All],2,FALSE),"No")</f>
        <v>No</v>
      </c>
      <c r="X2904" s="4">
        <f>1/COUNTIF(OrdersTable[Order ID],OrdersTable[[#This Row],[Order ID]])</f>
        <v>1</v>
      </c>
      <c r="Y2904" s="4">
        <f>1/COUNTIF(OrdersTable[Customer ID],OrdersTable[[#This Row],[Customer ID]])</f>
        <v>0.16666666666666666</v>
      </c>
    </row>
    <row r="2905" spans="1:25" x14ac:dyDescent="0.3">
      <c r="A2905" s="1">
        <v>2904</v>
      </c>
      <c r="B2905" t="s">
        <v>7580</v>
      </c>
      <c r="C2905" s="7">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4" t="str">
        <f>VLOOKUP(OrdersTable[[#This Row],[Region]],PeopleTable[#All],2,FALSE)</f>
        <v>Kelly Williams</v>
      </c>
      <c r="W2905" s="4" t="str">
        <f>IFERROR(VLOOKUP(OrdersTable[[#This Row],[Order ID]],ReturnsTable[#All],2,FALSE),"No")</f>
        <v>No</v>
      </c>
      <c r="X2905" s="4">
        <f>1/COUNTIF(OrdersTable[Order ID],OrdersTable[[#This Row],[Order ID]])</f>
        <v>0.5</v>
      </c>
      <c r="Y2905" s="4">
        <f>1/COUNTIF(OrdersTable[Customer ID],OrdersTable[[#This Row],[Customer ID]])</f>
        <v>5.5555555555555552E-2</v>
      </c>
    </row>
    <row r="2906" spans="1:25" x14ac:dyDescent="0.3">
      <c r="A2906" s="1">
        <v>2905</v>
      </c>
      <c r="B2906" t="s">
        <v>7580</v>
      </c>
      <c r="C2906" s="7">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4" t="str">
        <f>VLOOKUP(OrdersTable[[#This Row],[Region]],PeopleTable[#All],2,FALSE)</f>
        <v>Kelly Williams</v>
      </c>
      <c r="W2906" s="4" t="str">
        <f>IFERROR(VLOOKUP(OrdersTable[[#This Row],[Order ID]],ReturnsTable[#All],2,FALSE),"No")</f>
        <v>No</v>
      </c>
      <c r="X2906" s="4">
        <f>1/COUNTIF(OrdersTable[Order ID],OrdersTable[[#This Row],[Order ID]])</f>
        <v>0.5</v>
      </c>
      <c r="Y2906" s="4">
        <f>1/COUNTIF(OrdersTable[Customer ID],OrdersTable[[#This Row],[Customer ID]])</f>
        <v>5.5555555555555552E-2</v>
      </c>
    </row>
    <row r="2907" spans="1:25" x14ac:dyDescent="0.3">
      <c r="A2907" s="1">
        <v>2906</v>
      </c>
      <c r="B2907" t="s">
        <v>7581</v>
      </c>
      <c r="C2907" s="7">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4" t="str">
        <f>VLOOKUP(OrdersTable[[#This Row],[Region]],PeopleTable[#All],2,FALSE)</f>
        <v>Anna Andreadi</v>
      </c>
      <c r="W2907" s="4" t="str">
        <f>IFERROR(VLOOKUP(OrdersTable[[#This Row],[Order ID]],ReturnsTable[#All],2,FALSE),"No")</f>
        <v>No</v>
      </c>
      <c r="X2907" s="4">
        <f>1/COUNTIF(OrdersTable[Order ID],OrdersTable[[#This Row],[Order ID]])</f>
        <v>1</v>
      </c>
      <c r="Y2907" s="4">
        <f>1/COUNTIF(OrdersTable[Customer ID],OrdersTable[[#This Row],[Customer ID]])</f>
        <v>7.1428571428571425E-2</v>
      </c>
    </row>
    <row r="2908" spans="1:25" x14ac:dyDescent="0.3">
      <c r="A2908" s="1">
        <v>2907</v>
      </c>
      <c r="B2908" t="s">
        <v>7582</v>
      </c>
      <c r="C2908" s="7">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4" t="str">
        <f>VLOOKUP(OrdersTable[[#This Row],[Region]],PeopleTable[#All],2,FALSE)</f>
        <v>Kelly Williams</v>
      </c>
      <c r="W2908" s="4" t="str">
        <f>IFERROR(VLOOKUP(OrdersTable[[#This Row],[Order ID]],ReturnsTable[#All],2,FALSE),"No")</f>
        <v>No</v>
      </c>
      <c r="X2908" s="4">
        <f>1/COUNTIF(OrdersTable[Order ID],OrdersTable[[#This Row],[Order ID]])</f>
        <v>0.33333333333333331</v>
      </c>
      <c r="Y2908" s="4">
        <f>1/COUNTIF(OrdersTable[Customer ID],OrdersTable[[#This Row],[Customer ID]])</f>
        <v>7.1428571428571425E-2</v>
      </c>
    </row>
    <row r="2909" spans="1:25" x14ac:dyDescent="0.3">
      <c r="A2909" s="1">
        <v>2908</v>
      </c>
      <c r="B2909" t="s">
        <v>7582</v>
      </c>
      <c r="C2909" s="7">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4" t="str">
        <f>VLOOKUP(OrdersTable[[#This Row],[Region]],PeopleTable[#All],2,FALSE)</f>
        <v>Kelly Williams</v>
      </c>
      <c r="W2909" s="4" t="str">
        <f>IFERROR(VLOOKUP(OrdersTable[[#This Row],[Order ID]],ReturnsTable[#All],2,FALSE),"No")</f>
        <v>No</v>
      </c>
      <c r="X2909" s="4">
        <f>1/COUNTIF(OrdersTable[Order ID],OrdersTable[[#This Row],[Order ID]])</f>
        <v>0.33333333333333331</v>
      </c>
      <c r="Y2909" s="4">
        <f>1/COUNTIF(OrdersTable[Customer ID],OrdersTable[[#This Row],[Customer ID]])</f>
        <v>7.1428571428571425E-2</v>
      </c>
    </row>
    <row r="2910" spans="1:25" x14ac:dyDescent="0.3">
      <c r="A2910" s="1">
        <v>2909</v>
      </c>
      <c r="B2910" t="s">
        <v>7582</v>
      </c>
      <c r="C2910" s="7">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4" t="str">
        <f>VLOOKUP(OrdersTable[[#This Row],[Region]],PeopleTable[#All],2,FALSE)</f>
        <v>Kelly Williams</v>
      </c>
      <c r="W2910" s="4" t="str">
        <f>IFERROR(VLOOKUP(OrdersTable[[#This Row],[Order ID]],ReturnsTable[#All],2,FALSE),"No")</f>
        <v>No</v>
      </c>
      <c r="X2910" s="4">
        <f>1/COUNTIF(OrdersTable[Order ID],OrdersTable[[#This Row],[Order ID]])</f>
        <v>0.33333333333333331</v>
      </c>
      <c r="Y2910" s="4">
        <f>1/COUNTIF(OrdersTable[Customer ID],OrdersTable[[#This Row],[Customer ID]])</f>
        <v>7.1428571428571425E-2</v>
      </c>
    </row>
    <row r="2911" spans="1:25" x14ac:dyDescent="0.3">
      <c r="A2911" s="1">
        <v>2910</v>
      </c>
      <c r="B2911" t="s">
        <v>7583</v>
      </c>
      <c r="C2911" s="7">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4" t="str">
        <f>VLOOKUP(OrdersTable[[#This Row],[Region]],PeopleTable[#All],2,FALSE)</f>
        <v>Anna Andreadi</v>
      </c>
      <c r="W2911" s="4" t="str">
        <f>IFERROR(VLOOKUP(OrdersTable[[#This Row],[Order ID]],ReturnsTable[#All],2,FALSE),"No")</f>
        <v>No</v>
      </c>
      <c r="X2911" s="4">
        <f>1/COUNTIF(OrdersTable[Order ID],OrdersTable[[#This Row],[Order ID]])</f>
        <v>1</v>
      </c>
      <c r="Y2911" s="4">
        <f>1/COUNTIF(OrdersTable[Customer ID],OrdersTable[[#This Row],[Customer ID]])</f>
        <v>7.6923076923076927E-2</v>
      </c>
    </row>
    <row r="2912" spans="1:25" x14ac:dyDescent="0.3">
      <c r="A2912" s="1">
        <v>2911</v>
      </c>
      <c r="B2912" t="s">
        <v>7584</v>
      </c>
      <c r="C2912" s="7">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4" t="str">
        <f>VLOOKUP(OrdersTable[[#This Row],[Region]],PeopleTable[#All],2,FALSE)</f>
        <v>Cassandra Brandow</v>
      </c>
      <c r="W2912" s="4" t="str">
        <f>IFERROR(VLOOKUP(OrdersTable[[#This Row],[Order ID]],ReturnsTable[#All],2,FALSE),"No")</f>
        <v>No</v>
      </c>
      <c r="X2912" s="4">
        <f>1/COUNTIF(OrdersTable[Order ID],OrdersTable[[#This Row],[Order ID]])</f>
        <v>1</v>
      </c>
      <c r="Y2912" s="4">
        <f>1/COUNTIF(OrdersTable[Customer ID],OrdersTable[[#This Row],[Customer ID]])</f>
        <v>6.25E-2</v>
      </c>
    </row>
    <row r="2913" spans="1:25" x14ac:dyDescent="0.3">
      <c r="A2913" s="1">
        <v>2912</v>
      </c>
      <c r="B2913" t="s">
        <v>7585</v>
      </c>
      <c r="C2913" s="7">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4" t="str">
        <f>VLOOKUP(OrdersTable[[#This Row],[Region]],PeopleTable[#All],2,FALSE)</f>
        <v>Chuck Magee</v>
      </c>
      <c r="W2913" s="4" t="str">
        <f>IFERROR(VLOOKUP(OrdersTable[[#This Row],[Order ID]],ReturnsTable[#All],2,FALSE),"No")</f>
        <v>No</v>
      </c>
      <c r="X2913" s="4">
        <f>1/COUNTIF(OrdersTable[Order ID],OrdersTable[[#This Row],[Order ID]])</f>
        <v>0.33333333333333331</v>
      </c>
      <c r="Y2913" s="4">
        <f>1/COUNTIF(OrdersTable[Customer ID],OrdersTable[[#This Row],[Customer ID]])</f>
        <v>3.125E-2</v>
      </c>
    </row>
    <row r="2914" spans="1:25" x14ac:dyDescent="0.3">
      <c r="A2914" s="1">
        <v>2913</v>
      </c>
      <c r="B2914" t="s">
        <v>7585</v>
      </c>
      <c r="C2914" s="7">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4" t="str">
        <f>VLOOKUP(OrdersTable[[#This Row],[Region]],PeopleTable[#All],2,FALSE)</f>
        <v>Chuck Magee</v>
      </c>
      <c r="W2914" s="4" t="str">
        <f>IFERROR(VLOOKUP(OrdersTable[[#This Row],[Order ID]],ReturnsTable[#All],2,FALSE),"No")</f>
        <v>No</v>
      </c>
      <c r="X2914" s="4">
        <f>1/COUNTIF(OrdersTable[Order ID],OrdersTable[[#This Row],[Order ID]])</f>
        <v>0.33333333333333331</v>
      </c>
      <c r="Y2914" s="4">
        <f>1/COUNTIF(OrdersTable[Customer ID],OrdersTable[[#This Row],[Customer ID]])</f>
        <v>3.125E-2</v>
      </c>
    </row>
    <row r="2915" spans="1:25" x14ac:dyDescent="0.3">
      <c r="A2915" s="1">
        <v>2914</v>
      </c>
      <c r="B2915" t="s">
        <v>7585</v>
      </c>
      <c r="C2915" s="7">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4" t="str">
        <f>VLOOKUP(OrdersTable[[#This Row],[Region]],PeopleTable[#All],2,FALSE)</f>
        <v>Chuck Magee</v>
      </c>
      <c r="W2915" s="4" t="str">
        <f>IFERROR(VLOOKUP(OrdersTable[[#This Row],[Order ID]],ReturnsTable[#All],2,FALSE),"No")</f>
        <v>No</v>
      </c>
      <c r="X2915" s="4">
        <f>1/COUNTIF(OrdersTable[Order ID],OrdersTable[[#This Row],[Order ID]])</f>
        <v>0.33333333333333331</v>
      </c>
      <c r="Y2915" s="4">
        <f>1/COUNTIF(OrdersTable[Customer ID],OrdersTable[[#This Row],[Customer ID]])</f>
        <v>3.125E-2</v>
      </c>
    </row>
    <row r="2916" spans="1:25" x14ac:dyDescent="0.3">
      <c r="A2916" s="1">
        <v>2915</v>
      </c>
      <c r="B2916" t="s">
        <v>7586</v>
      </c>
      <c r="C2916" s="7">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4" t="str">
        <f>VLOOKUP(OrdersTable[[#This Row],[Region]],PeopleTable[#All],2,FALSE)</f>
        <v>Kelly Williams</v>
      </c>
      <c r="W2916" s="4" t="str">
        <f>IFERROR(VLOOKUP(OrdersTable[[#This Row],[Order ID]],ReturnsTable[#All],2,FALSE),"No")</f>
        <v>No</v>
      </c>
      <c r="X2916" s="4">
        <f>1/COUNTIF(OrdersTable[Order ID],OrdersTable[[#This Row],[Order ID]])</f>
        <v>0.33333333333333331</v>
      </c>
      <c r="Y2916" s="4">
        <f>1/COUNTIF(OrdersTable[Customer ID],OrdersTable[[#This Row],[Customer ID]])</f>
        <v>7.1428571428571425E-2</v>
      </c>
    </row>
    <row r="2917" spans="1:25" x14ac:dyDescent="0.3">
      <c r="A2917" s="1">
        <v>2916</v>
      </c>
      <c r="B2917" t="s">
        <v>7586</v>
      </c>
      <c r="C2917" s="7">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4" t="str">
        <f>VLOOKUP(OrdersTable[[#This Row],[Region]],PeopleTable[#All],2,FALSE)</f>
        <v>Kelly Williams</v>
      </c>
      <c r="W2917" s="4" t="str">
        <f>IFERROR(VLOOKUP(OrdersTable[[#This Row],[Order ID]],ReturnsTable[#All],2,FALSE),"No")</f>
        <v>No</v>
      </c>
      <c r="X2917" s="4">
        <f>1/COUNTIF(OrdersTable[Order ID],OrdersTable[[#This Row],[Order ID]])</f>
        <v>0.33333333333333331</v>
      </c>
      <c r="Y2917" s="4">
        <f>1/COUNTIF(OrdersTable[Customer ID],OrdersTable[[#This Row],[Customer ID]])</f>
        <v>7.1428571428571425E-2</v>
      </c>
    </row>
    <row r="2918" spans="1:25" x14ac:dyDescent="0.3">
      <c r="A2918" s="1">
        <v>2917</v>
      </c>
      <c r="B2918" t="s">
        <v>7586</v>
      </c>
      <c r="C2918" s="7">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4" t="str">
        <f>VLOOKUP(OrdersTable[[#This Row],[Region]],PeopleTable[#All],2,FALSE)</f>
        <v>Kelly Williams</v>
      </c>
      <c r="W2918" s="4" t="str">
        <f>IFERROR(VLOOKUP(OrdersTable[[#This Row],[Order ID]],ReturnsTable[#All],2,FALSE),"No")</f>
        <v>No</v>
      </c>
      <c r="X2918" s="4">
        <f>1/COUNTIF(OrdersTable[Order ID],OrdersTable[[#This Row],[Order ID]])</f>
        <v>0.33333333333333331</v>
      </c>
      <c r="Y2918" s="4">
        <f>1/COUNTIF(OrdersTable[Customer ID],OrdersTable[[#This Row],[Customer ID]])</f>
        <v>7.1428571428571425E-2</v>
      </c>
    </row>
    <row r="2919" spans="1:25" x14ac:dyDescent="0.3">
      <c r="A2919" s="1">
        <v>2918</v>
      </c>
      <c r="B2919" t="s">
        <v>7587</v>
      </c>
      <c r="C2919" s="7">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4" t="str">
        <f>VLOOKUP(OrdersTable[[#This Row],[Region]],PeopleTable[#All],2,FALSE)</f>
        <v>Kelly Williams</v>
      </c>
      <c r="W2919" s="4" t="str">
        <f>IFERROR(VLOOKUP(OrdersTable[[#This Row],[Order ID]],ReturnsTable[#All],2,FALSE),"No")</f>
        <v>No</v>
      </c>
      <c r="X2919" s="4">
        <f>1/COUNTIF(OrdersTable[Order ID],OrdersTable[[#This Row],[Order ID]])</f>
        <v>1</v>
      </c>
      <c r="Y2919" s="4">
        <f>1/COUNTIF(OrdersTable[Customer ID],OrdersTable[[#This Row],[Customer ID]])</f>
        <v>5.2631578947368418E-2</v>
      </c>
    </row>
    <row r="2920" spans="1:25" x14ac:dyDescent="0.3">
      <c r="A2920" s="1">
        <v>2919</v>
      </c>
      <c r="B2920" t="s">
        <v>7588</v>
      </c>
      <c r="C2920" s="7">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4" t="str">
        <f>VLOOKUP(OrdersTable[[#This Row],[Region]],PeopleTable[#All],2,FALSE)</f>
        <v>Chuck Magee</v>
      </c>
      <c r="W2920" s="4" t="str">
        <f>IFERROR(VLOOKUP(OrdersTable[[#This Row],[Order ID]],ReturnsTable[#All],2,FALSE),"No")</f>
        <v>No</v>
      </c>
      <c r="X2920" s="4">
        <f>1/COUNTIF(OrdersTable[Order ID],OrdersTable[[#This Row],[Order ID]])</f>
        <v>0.33333333333333331</v>
      </c>
      <c r="Y2920" s="4">
        <f>1/COUNTIF(OrdersTable[Customer ID],OrdersTable[[#This Row],[Customer ID]])</f>
        <v>7.1428571428571425E-2</v>
      </c>
    </row>
    <row r="2921" spans="1:25" x14ac:dyDescent="0.3">
      <c r="A2921" s="1">
        <v>2920</v>
      </c>
      <c r="B2921" t="s">
        <v>7588</v>
      </c>
      <c r="C2921" s="7">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4" t="str">
        <f>VLOOKUP(OrdersTable[[#This Row],[Region]],PeopleTable[#All],2,FALSE)</f>
        <v>Chuck Magee</v>
      </c>
      <c r="W2921" s="4" t="str">
        <f>IFERROR(VLOOKUP(OrdersTable[[#This Row],[Order ID]],ReturnsTable[#All],2,FALSE),"No")</f>
        <v>No</v>
      </c>
      <c r="X2921" s="4">
        <f>1/COUNTIF(OrdersTable[Order ID],OrdersTable[[#This Row],[Order ID]])</f>
        <v>0.33333333333333331</v>
      </c>
      <c r="Y2921" s="4">
        <f>1/COUNTIF(OrdersTable[Customer ID],OrdersTable[[#This Row],[Customer ID]])</f>
        <v>7.1428571428571425E-2</v>
      </c>
    </row>
    <row r="2922" spans="1:25" x14ac:dyDescent="0.3">
      <c r="A2922" s="1">
        <v>2921</v>
      </c>
      <c r="B2922" t="s">
        <v>7588</v>
      </c>
      <c r="C2922" s="7">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4" t="str">
        <f>VLOOKUP(OrdersTable[[#This Row],[Region]],PeopleTable[#All],2,FALSE)</f>
        <v>Chuck Magee</v>
      </c>
      <c r="W2922" s="4" t="str">
        <f>IFERROR(VLOOKUP(OrdersTable[[#This Row],[Order ID]],ReturnsTable[#All],2,FALSE),"No")</f>
        <v>No</v>
      </c>
      <c r="X2922" s="4">
        <f>1/COUNTIF(OrdersTable[Order ID],OrdersTable[[#This Row],[Order ID]])</f>
        <v>0.33333333333333331</v>
      </c>
      <c r="Y2922" s="4">
        <f>1/COUNTIF(OrdersTable[Customer ID],OrdersTable[[#This Row],[Customer ID]])</f>
        <v>7.1428571428571425E-2</v>
      </c>
    </row>
    <row r="2923" spans="1:25" x14ac:dyDescent="0.3">
      <c r="A2923" s="1">
        <v>2922</v>
      </c>
      <c r="B2923" t="s">
        <v>7589</v>
      </c>
      <c r="C2923" s="7">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4" t="str">
        <f>VLOOKUP(OrdersTable[[#This Row],[Region]],PeopleTable[#All],2,FALSE)</f>
        <v>Anna Andreadi</v>
      </c>
      <c r="W2923" s="4" t="str">
        <f>IFERROR(VLOOKUP(OrdersTable[[#This Row],[Order ID]],ReturnsTable[#All],2,FALSE),"No")</f>
        <v>No</v>
      </c>
      <c r="X2923" s="4">
        <f>1/COUNTIF(OrdersTable[Order ID],OrdersTable[[#This Row],[Order ID]])</f>
        <v>1</v>
      </c>
      <c r="Y2923" s="4">
        <f>1/COUNTIF(OrdersTable[Customer ID],OrdersTable[[#This Row],[Customer ID]])</f>
        <v>6.25E-2</v>
      </c>
    </row>
    <row r="2924" spans="1:25" x14ac:dyDescent="0.3">
      <c r="A2924" s="1">
        <v>2923</v>
      </c>
      <c r="B2924" t="s">
        <v>7590</v>
      </c>
      <c r="C2924" s="7">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4" t="str">
        <f>VLOOKUP(OrdersTable[[#This Row],[Region]],PeopleTable[#All],2,FALSE)</f>
        <v>Kelly Williams</v>
      </c>
      <c r="W2924" s="4" t="str">
        <f>IFERROR(VLOOKUP(OrdersTable[[#This Row],[Order ID]],ReturnsTable[#All],2,FALSE),"No")</f>
        <v>No</v>
      </c>
      <c r="X2924" s="4">
        <f>1/COUNTIF(OrdersTable[Order ID],OrdersTable[[#This Row],[Order ID]])</f>
        <v>1</v>
      </c>
      <c r="Y2924" s="4">
        <f>1/COUNTIF(OrdersTable[Customer ID],OrdersTable[[#This Row],[Customer ID]])</f>
        <v>7.6923076923076927E-2</v>
      </c>
    </row>
    <row r="2925" spans="1:25" x14ac:dyDescent="0.3">
      <c r="A2925" s="1">
        <v>2924</v>
      </c>
      <c r="B2925" t="s">
        <v>7591</v>
      </c>
      <c r="C2925" s="7">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4" t="str">
        <f>VLOOKUP(OrdersTable[[#This Row],[Region]],PeopleTable[#All],2,FALSE)</f>
        <v>Kelly Williams</v>
      </c>
      <c r="W2925" s="4" t="str">
        <f>IFERROR(VLOOKUP(OrdersTable[[#This Row],[Order ID]],ReturnsTable[#All],2,FALSE),"No")</f>
        <v>No</v>
      </c>
      <c r="X2925" s="4">
        <f>1/COUNTIF(OrdersTable[Order ID],OrdersTable[[#This Row],[Order ID]])</f>
        <v>1</v>
      </c>
      <c r="Y2925" s="4">
        <f>1/COUNTIF(OrdersTable[Customer ID],OrdersTable[[#This Row],[Customer ID]])</f>
        <v>6.25E-2</v>
      </c>
    </row>
    <row r="2926" spans="1:25" x14ac:dyDescent="0.3">
      <c r="A2926" s="1">
        <v>2925</v>
      </c>
      <c r="B2926" t="s">
        <v>7592</v>
      </c>
      <c r="C2926" s="7">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4" t="str">
        <f>VLOOKUP(OrdersTable[[#This Row],[Region]],PeopleTable[#All],2,FALSE)</f>
        <v>Chuck Magee</v>
      </c>
      <c r="W2926" s="4" t="str">
        <f>IFERROR(VLOOKUP(OrdersTable[[#This Row],[Order ID]],ReturnsTable[#All],2,FALSE),"No")</f>
        <v>No</v>
      </c>
      <c r="X2926" s="4">
        <f>1/COUNTIF(OrdersTable[Order ID],OrdersTable[[#This Row],[Order ID]])</f>
        <v>0.5</v>
      </c>
      <c r="Y2926" s="4">
        <f>1/COUNTIF(OrdersTable[Customer ID],OrdersTable[[#This Row],[Customer ID]])</f>
        <v>5.2631578947368418E-2</v>
      </c>
    </row>
    <row r="2927" spans="1:25" x14ac:dyDescent="0.3">
      <c r="A2927" s="1">
        <v>2926</v>
      </c>
      <c r="B2927" t="s">
        <v>7592</v>
      </c>
      <c r="C2927" s="7">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4" t="str">
        <f>VLOOKUP(OrdersTable[[#This Row],[Region]],PeopleTable[#All],2,FALSE)</f>
        <v>Chuck Magee</v>
      </c>
      <c r="W2927" s="4" t="str">
        <f>IFERROR(VLOOKUP(OrdersTable[[#This Row],[Order ID]],ReturnsTable[#All],2,FALSE),"No")</f>
        <v>No</v>
      </c>
      <c r="X2927" s="4">
        <f>1/COUNTIF(OrdersTable[Order ID],OrdersTable[[#This Row],[Order ID]])</f>
        <v>0.5</v>
      </c>
      <c r="Y2927" s="4">
        <f>1/COUNTIF(OrdersTable[Customer ID],OrdersTable[[#This Row],[Customer ID]])</f>
        <v>5.2631578947368418E-2</v>
      </c>
    </row>
    <row r="2928" spans="1:25" x14ac:dyDescent="0.3">
      <c r="A2928" s="1">
        <v>2927</v>
      </c>
      <c r="B2928" t="s">
        <v>7593</v>
      </c>
      <c r="C2928" s="7">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4" t="str">
        <f>VLOOKUP(OrdersTable[[#This Row],[Region]],PeopleTable[#All],2,FALSE)</f>
        <v>Cassandra Brandow</v>
      </c>
      <c r="W2928" s="4" t="str">
        <f>IFERROR(VLOOKUP(OrdersTable[[#This Row],[Order ID]],ReturnsTable[#All],2,FALSE),"No")</f>
        <v>No</v>
      </c>
      <c r="X2928" s="4">
        <f>1/COUNTIF(OrdersTable[Order ID],OrdersTable[[#This Row],[Order ID]])</f>
        <v>1</v>
      </c>
      <c r="Y2928" s="4">
        <f>1/COUNTIF(OrdersTable[Customer ID],OrdersTable[[#This Row],[Customer ID]])</f>
        <v>9.0909090909090912E-2</v>
      </c>
    </row>
    <row r="2929" spans="1:25" x14ac:dyDescent="0.3">
      <c r="A2929" s="1">
        <v>2928</v>
      </c>
      <c r="B2929" t="s">
        <v>7594</v>
      </c>
      <c r="C2929" s="7">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4" t="str">
        <f>VLOOKUP(OrdersTable[[#This Row],[Region]],PeopleTable[#All],2,FALSE)</f>
        <v>Kelly Williams</v>
      </c>
      <c r="W2929" s="4" t="str">
        <f>IFERROR(VLOOKUP(OrdersTable[[#This Row],[Order ID]],ReturnsTable[#All],2,FALSE),"No")</f>
        <v>No</v>
      </c>
      <c r="X2929" s="4">
        <f>1/COUNTIF(OrdersTable[Order ID],OrdersTable[[#This Row],[Order ID]])</f>
        <v>1</v>
      </c>
      <c r="Y2929" s="4">
        <f>1/COUNTIF(OrdersTable[Customer ID],OrdersTable[[#This Row],[Customer ID]])</f>
        <v>5.5555555555555552E-2</v>
      </c>
    </row>
    <row r="2930" spans="1:25" x14ac:dyDescent="0.3">
      <c r="A2930" s="1">
        <v>2929</v>
      </c>
      <c r="B2930" t="s">
        <v>7595</v>
      </c>
      <c r="C2930" s="7">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4" t="str">
        <f>VLOOKUP(OrdersTable[[#This Row],[Region]],PeopleTable[#All],2,FALSE)</f>
        <v>Cassandra Brandow</v>
      </c>
      <c r="W2930" s="4" t="str">
        <f>IFERROR(VLOOKUP(OrdersTable[[#This Row],[Order ID]],ReturnsTable[#All],2,FALSE),"No")</f>
        <v>No</v>
      </c>
      <c r="X2930" s="4">
        <f>1/COUNTIF(OrdersTable[Order ID],OrdersTable[[#This Row],[Order ID]])</f>
        <v>1</v>
      </c>
      <c r="Y2930" s="4">
        <f>1/COUNTIF(OrdersTable[Customer ID],OrdersTable[[#This Row],[Customer ID]])</f>
        <v>7.6923076923076927E-2</v>
      </c>
    </row>
    <row r="2931" spans="1:25" x14ac:dyDescent="0.3">
      <c r="A2931" s="1">
        <v>2930</v>
      </c>
      <c r="B2931" t="s">
        <v>7596</v>
      </c>
      <c r="C2931" s="7">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4" t="str">
        <f>VLOOKUP(OrdersTable[[#This Row],[Region]],PeopleTable[#All],2,FALSE)</f>
        <v>Kelly Williams</v>
      </c>
      <c r="W2931" s="4" t="str">
        <f>IFERROR(VLOOKUP(OrdersTable[[#This Row],[Order ID]],ReturnsTable[#All],2,FALSE),"No")</f>
        <v>No</v>
      </c>
      <c r="X2931" s="4">
        <f>1/COUNTIF(OrdersTable[Order ID],OrdersTable[[#This Row],[Order ID]])</f>
        <v>1</v>
      </c>
      <c r="Y2931" s="4">
        <f>1/COUNTIF(OrdersTable[Customer ID],OrdersTable[[#This Row],[Customer ID]])</f>
        <v>4.5454545454545456E-2</v>
      </c>
    </row>
    <row r="2932" spans="1:25" x14ac:dyDescent="0.3">
      <c r="A2932" s="1">
        <v>2931</v>
      </c>
      <c r="B2932" t="s">
        <v>6031</v>
      </c>
      <c r="C2932" s="7">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4" t="str">
        <f>VLOOKUP(OrdersTable[[#This Row],[Region]],PeopleTable[#All],2,FALSE)</f>
        <v>Anna Andreadi</v>
      </c>
      <c r="W2932" s="4" t="str">
        <f>IFERROR(VLOOKUP(OrdersTable[[#This Row],[Order ID]],ReturnsTable[#All],2,FALSE),"No")</f>
        <v>Yes</v>
      </c>
      <c r="X2932" s="4">
        <f>1/COUNTIF(OrdersTable[Order ID],OrdersTable[[#This Row],[Order ID]])</f>
        <v>0.33333333333333331</v>
      </c>
      <c r="Y2932" s="4">
        <f>1/COUNTIF(OrdersTable[Customer ID],OrdersTable[[#This Row],[Customer ID]])</f>
        <v>6.6666666666666666E-2</v>
      </c>
    </row>
    <row r="2933" spans="1:25" x14ac:dyDescent="0.3">
      <c r="A2933" s="1">
        <v>2932</v>
      </c>
      <c r="B2933" t="s">
        <v>6031</v>
      </c>
      <c r="C2933" s="7">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4" t="str">
        <f>VLOOKUP(OrdersTable[[#This Row],[Region]],PeopleTable[#All],2,FALSE)</f>
        <v>Anna Andreadi</v>
      </c>
      <c r="W2933" s="4" t="str">
        <f>IFERROR(VLOOKUP(OrdersTable[[#This Row],[Order ID]],ReturnsTable[#All],2,FALSE),"No")</f>
        <v>Yes</v>
      </c>
      <c r="X2933" s="4">
        <f>1/COUNTIF(OrdersTable[Order ID],OrdersTable[[#This Row],[Order ID]])</f>
        <v>0.33333333333333331</v>
      </c>
      <c r="Y2933" s="4">
        <f>1/COUNTIF(OrdersTable[Customer ID],OrdersTable[[#This Row],[Customer ID]])</f>
        <v>6.6666666666666666E-2</v>
      </c>
    </row>
    <row r="2934" spans="1:25" x14ac:dyDescent="0.3">
      <c r="A2934" s="1">
        <v>2933</v>
      </c>
      <c r="B2934" t="s">
        <v>6031</v>
      </c>
      <c r="C2934" s="7">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4" t="str">
        <f>VLOOKUP(OrdersTable[[#This Row],[Region]],PeopleTable[#All],2,FALSE)</f>
        <v>Anna Andreadi</v>
      </c>
      <c r="W2934" s="4" t="str">
        <f>IFERROR(VLOOKUP(OrdersTable[[#This Row],[Order ID]],ReturnsTable[#All],2,FALSE),"No")</f>
        <v>Yes</v>
      </c>
      <c r="X2934" s="4">
        <f>1/COUNTIF(OrdersTable[Order ID],OrdersTable[[#This Row],[Order ID]])</f>
        <v>0.33333333333333331</v>
      </c>
      <c r="Y2934" s="4">
        <f>1/COUNTIF(OrdersTable[Customer ID],OrdersTable[[#This Row],[Customer ID]])</f>
        <v>6.6666666666666666E-2</v>
      </c>
    </row>
    <row r="2935" spans="1:25" x14ac:dyDescent="0.3">
      <c r="A2935" s="1">
        <v>2934</v>
      </c>
      <c r="B2935" t="s">
        <v>7597</v>
      </c>
      <c r="C2935" s="7">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4" t="str">
        <f>VLOOKUP(OrdersTable[[#This Row],[Region]],PeopleTable[#All],2,FALSE)</f>
        <v>Anna Andreadi</v>
      </c>
      <c r="W2935" s="4" t="str">
        <f>IFERROR(VLOOKUP(OrdersTable[[#This Row],[Order ID]],ReturnsTable[#All],2,FALSE),"No")</f>
        <v>No</v>
      </c>
      <c r="X2935" s="4">
        <f>1/COUNTIF(OrdersTable[Order ID],OrdersTable[[#This Row],[Order ID]])</f>
        <v>0.14285714285714285</v>
      </c>
      <c r="Y2935" s="4">
        <f>1/COUNTIF(OrdersTable[Customer ID],OrdersTable[[#This Row],[Customer ID]])</f>
        <v>3.4482758620689655E-2</v>
      </c>
    </row>
    <row r="2936" spans="1:25" x14ac:dyDescent="0.3">
      <c r="A2936" s="1">
        <v>2935</v>
      </c>
      <c r="B2936" t="s">
        <v>7597</v>
      </c>
      <c r="C2936" s="7">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4" t="str">
        <f>VLOOKUP(OrdersTable[[#This Row],[Region]],PeopleTable[#All],2,FALSE)</f>
        <v>Anna Andreadi</v>
      </c>
      <c r="W2936" s="4" t="str">
        <f>IFERROR(VLOOKUP(OrdersTable[[#This Row],[Order ID]],ReturnsTable[#All],2,FALSE),"No")</f>
        <v>No</v>
      </c>
      <c r="X2936" s="4">
        <f>1/COUNTIF(OrdersTable[Order ID],OrdersTable[[#This Row],[Order ID]])</f>
        <v>0.14285714285714285</v>
      </c>
      <c r="Y2936" s="4">
        <f>1/COUNTIF(OrdersTable[Customer ID],OrdersTable[[#This Row],[Customer ID]])</f>
        <v>3.4482758620689655E-2</v>
      </c>
    </row>
    <row r="2937" spans="1:25" x14ac:dyDescent="0.3">
      <c r="A2937" s="1">
        <v>2936</v>
      </c>
      <c r="B2937" t="s">
        <v>7597</v>
      </c>
      <c r="C2937" s="7">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4" t="str">
        <f>VLOOKUP(OrdersTable[[#This Row],[Region]],PeopleTable[#All],2,FALSE)</f>
        <v>Anna Andreadi</v>
      </c>
      <c r="W2937" s="4" t="str">
        <f>IFERROR(VLOOKUP(OrdersTable[[#This Row],[Order ID]],ReturnsTable[#All],2,FALSE),"No")</f>
        <v>No</v>
      </c>
      <c r="X2937" s="4">
        <f>1/COUNTIF(OrdersTable[Order ID],OrdersTable[[#This Row],[Order ID]])</f>
        <v>0.14285714285714285</v>
      </c>
      <c r="Y2937" s="4">
        <f>1/COUNTIF(OrdersTable[Customer ID],OrdersTable[[#This Row],[Customer ID]])</f>
        <v>3.4482758620689655E-2</v>
      </c>
    </row>
    <row r="2938" spans="1:25" x14ac:dyDescent="0.3">
      <c r="A2938" s="1">
        <v>2937</v>
      </c>
      <c r="B2938" t="s">
        <v>7597</v>
      </c>
      <c r="C2938" s="7">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4" t="str">
        <f>VLOOKUP(OrdersTable[[#This Row],[Region]],PeopleTable[#All],2,FALSE)</f>
        <v>Anna Andreadi</v>
      </c>
      <c r="W2938" s="4" t="str">
        <f>IFERROR(VLOOKUP(OrdersTable[[#This Row],[Order ID]],ReturnsTable[#All],2,FALSE),"No")</f>
        <v>No</v>
      </c>
      <c r="X2938" s="4">
        <f>1/COUNTIF(OrdersTable[Order ID],OrdersTable[[#This Row],[Order ID]])</f>
        <v>0.14285714285714285</v>
      </c>
      <c r="Y2938" s="4">
        <f>1/COUNTIF(OrdersTable[Customer ID],OrdersTable[[#This Row],[Customer ID]])</f>
        <v>3.4482758620689655E-2</v>
      </c>
    </row>
    <row r="2939" spans="1:25" x14ac:dyDescent="0.3">
      <c r="A2939" s="1">
        <v>2938</v>
      </c>
      <c r="B2939" t="s">
        <v>7597</v>
      </c>
      <c r="C2939" s="7">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4" t="str">
        <f>VLOOKUP(OrdersTable[[#This Row],[Region]],PeopleTable[#All],2,FALSE)</f>
        <v>Anna Andreadi</v>
      </c>
      <c r="W2939" s="4" t="str">
        <f>IFERROR(VLOOKUP(OrdersTable[[#This Row],[Order ID]],ReturnsTable[#All],2,FALSE),"No")</f>
        <v>No</v>
      </c>
      <c r="X2939" s="4">
        <f>1/COUNTIF(OrdersTable[Order ID],OrdersTable[[#This Row],[Order ID]])</f>
        <v>0.14285714285714285</v>
      </c>
      <c r="Y2939" s="4">
        <f>1/COUNTIF(OrdersTable[Customer ID],OrdersTable[[#This Row],[Customer ID]])</f>
        <v>3.4482758620689655E-2</v>
      </c>
    </row>
    <row r="2940" spans="1:25" x14ac:dyDescent="0.3">
      <c r="A2940" s="1">
        <v>2939</v>
      </c>
      <c r="B2940" t="s">
        <v>7597</v>
      </c>
      <c r="C2940" s="7">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4" t="str">
        <f>VLOOKUP(OrdersTable[[#This Row],[Region]],PeopleTable[#All],2,FALSE)</f>
        <v>Anna Andreadi</v>
      </c>
      <c r="W2940" s="4" t="str">
        <f>IFERROR(VLOOKUP(OrdersTable[[#This Row],[Order ID]],ReturnsTable[#All],2,FALSE),"No")</f>
        <v>No</v>
      </c>
      <c r="X2940" s="4">
        <f>1/COUNTIF(OrdersTable[Order ID],OrdersTable[[#This Row],[Order ID]])</f>
        <v>0.14285714285714285</v>
      </c>
      <c r="Y2940" s="4">
        <f>1/COUNTIF(OrdersTable[Customer ID],OrdersTable[[#This Row],[Customer ID]])</f>
        <v>3.4482758620689655E-2</v>
      </c>
    </row>
    <row r="2941" spans="1:25" x14ac:dyDescent="0.3">
      <c r="A2941" s="1">
        <v>2940</v>
      </c>
      <c r="B2941" t="s">
        <v>7597</v>
      </c>
      <c r="C2941" s="7">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4" t="str">
        <f>VLOOKUP(OrdersTable[[#This Row],[Region]],PeopleTable[#All],2,FALSE)</f>
        <v>Anna Andreadi</v>
      </c>
      <c r="W2941" s="4" t="str">
        <f>IFERROR(VLOOKUP(OrdersTable[[#This Row],[Order ID]],ReturnsTable[#All],2,FALSE),"No")</f>
        <v>No</v>
      </c>
      <c r="X2941" s="4">
        <f>1/COUNTIF(OrdersTable[Order ID],OrdersTable[[#This Row],[Order ID]])</f>
        <v>0.14285714285714285</v>
      </c>
      <c r="Y2941" s="4">
        <f>1/COUNTIF(OrdersTable[Customer ID],OrdersTable[[#This Row],[Customer ID]])</f>
        <v>3.4482758620689655E-2</v>
      </c>
    </row>
    <row r="2942" spans="1:25" x14ac:dyDescent="0.3">
      <c r="A2942" s="1">
        <v>2941</v>
      </c>
      <c r="B2942" t="s">
        <v>7598</v>
      </c>
      <c r="C2942" s="7">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4" t="str">
        <f>VLOOKUP(OrdersTable[[#This Row],[Region]],PeopleTable[#All],2,FALSE)</f>
        <v>Kelly Williams</v>
      </c>
      <c r="W2942" s="4" t="str">
        <f>IFERROR(VLOOKUP(OrdersTable[[#This Row],[Order ID]],ReturnsTable[#All],2,FALSE),"No")</f>
        <v>No</v>
      </c>
      <c r="X2942" s="4">
        <f>1/COUNTIF(OrdersTable[Order ID],OrdersTable[[#This Row],[Order ID]])</f>
        <v>0.33333333333333331</v>
      </c>
      <c r="Y2942" s="4">
        <f>1/COUNTIF(OrdersTable[Customer ID],OrdersTable[[#This Row],[Customer ID]])</f>
        <v>5.8823529411764705E-2</v>
      </c>
    </row>
    <row r="2943" spans="1:25" x14ac:dyDescent="0.3">
      <c r="A2943" s="1">
        <v>2942</v>
      </c>
      <c r="B2943" t="s">
        <v>7598</v>
      </c>
      <c r="C2943" s="7">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4" t="str">
        <f>VLOOKUP(OrdersTable[[#This Row],[Region]],PeopleTable[#All],2,FALSE)</f>
        <v>Kelly Williams</v>
      </c>
      <c r="W2943" s="4" t="str">
        <f>IFERROR(VLOOKUP(OrdersTable[[#This Row],[Order ID]],ReturnsTable[#All],2,FALSE),"No")</f>
        <v>No</v>
      </c>
      <c r="X2943" s="4">
        <f>1/COUNTIF(OrdersTable[Order ID],OrdersTable[[#This Row],[Order ID]])</f>
        <v>0.33333333333333331</v>
      </c>
      <c r="Y2943" s="4">
        <f>1/COUNTIF(OrdersTable[Customer ID],OrdersTable[[#This Row],[Customer ID]])</f>
        <v>5.8823529411764705E-2</v>
      </c>
    </row>
    <row r="2944" spans="1:25" x14ac:dyDescent="0.3">
      <c r="A2944" s="1">
        <v>2943</v>
      </c>
      <c r="B2944" t="s">
        <v>7598</v>
      </c>
      <c r="C2944" s="7">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4" t="str">
        <f>VLOOKUP(OrdersTable[[#This Row],[Region]],PeopleTable[#All],2,FALSE)</f>
        <v>Kelly Williams</v>
      </c>
      <c r="W2944" s="4" t="str">
        <f>IFERROR(VLOOKUP(OrdersTable[[#This Row],[Order ID]],ReturnsTable[#All],2,FALSE),"No")</f>
        <v>No</v>
      </c>
      <c r="X2944" s="4">
        <f>1/COUNTIF(OrdersTable[Order ID],OrdersTable[[#This Row],[Order ID]])</f>
        <v>0.33333333333333331</v>
      </c>
      <c r="Y2944" s="4">
        <f>1/COUNTIF(OrdersTable[Customer ID],OrdersTable[[#This Row],[Customer ID]])</f>
        <v>5.8823529411764705E-2</v>
      </c>
    </row>
    <row r="2945" spans="1:25" x14ac:dyDescent="0.3">
      <c r="A2945" s="1">
        <v>2944</v>
      </c>
      <c r="B2945" t="s">
        <v>7599</v>
      </c>
      <c r="C2945" s="7">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4" t="str">
        <f>VLOOKUP(OrdersTable[[#This Row],[Region]],PeopleTable[#All],2,FALSE)</f>
        <v>Anna Andreadi</v>
      </c>
      <c r="W2945" s="4" t="str">
        <f>IFERROR(VLOOKUP(OrdersTable[[#This Row],[Order ID]],ReturnsTable[#All],2,FALSE),"No")</f>
        <v>No</v>
      </c>
      <c r="X2945" s="4">
        <f>1/COUNTIF(OrdersTable[Order ID],OrdersTable[[#This Row],[Order ID]])</f>
        <v>0.5</v>
      </c>
      <c r="Y2945" s="4">
        <f>1/COUNTIF(OrdersTable[Customer ID],OrdersTable[[#This Row],[Customer ID]])</f>
        <v>5.2631578947368418E-2</v>
      </c>
    </row>
    <row r="2946" spans="1:25" x14ac:dyDescent="0.3">
      <c r="A2946" s="1">
        <v>2945</v>
      </c>
      <c r="B2946" t="s">
        <v>7599</v>
      </c>
      <c r="C2946" s="7">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4" t="str">
        <f>VLOOKUP(OrdersTable[[#This Row],[Region]],PeopleTable[#All],2,FALSE)</f>
        <v>Anna Andreadi</v>
      </c>
      <c r="W2946" s="4" t="str">
        <f>IFERROR(VLOOKUP(OrdersTable[[#This Row],[Order ID]],ReturnsTable[#All],2,FALSE),"No")</f>
        <v>No</v>
      </c>
      <c r="X2946" s="4">
        <f>1/COUNTIF(OrdersTable[Order ID],OrdersTable[[#This Row],[Order ID]])</f>
        <v>0.5</v>
      </c>
      <c r="Y2946" s="4">
        <f>1/COUNTIF(OrdersTable[Customer ID],OrdersTable[[#This Row],[Customer ID]])</f>
        <v>5.2631578947368418E-2</v>
      </c>
    </row>
    <row r="2947" spans="1:25" x14ac:dyDescent="0.3">
      <c r="A2947" s="1">
        <v>2946</v>
      </c>
      <c r="B2947" t="s">
        <v>7600</v>
      </c>
      <c r="C2947" s="7">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4" t="str">
        <f>VLOOKUP(OrdersTable[[#This Row],[Region]],PeopleTable[#All],2,FALSE)</f>
        <v>Anna Andreadi</v>
      </c>
      <c r="W2947" s="4" t="str">
        <f>IFERROR(VLOOKUP(OrdersTable[[#This Row],[Order ID]],ReturnsTable[#All],2,FALSE),"No")</f>
        <v>No</v>
      </c>
      <c r="X2947" s="4">
        <f>1/COUNTIF(OrdersTable[Order ID],OrdersTable[[#This Row],[Order ID]])</f>
        <v>1</v>
      </c>
      <c r="Y2947" s="4">
        <f>1/COUNTIF(OrdersTable[Customer ID],OrdersTable[[#This Row],[Customer ID]])</f>
        <v>0.16666666666666666</v>
      </c>
    </row>
    <row r="2948" spans="1:25" x14ac:dyDescent="0.3">
      <c r="A2948" s="1">
        <v>2947</v>
      </c>
      <c r="B2948" t="s">
        <v>6184</v>
      </c>
      <c r="C2948" s="7">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4" t="str">
        <f>VLOOKUP(OrdersTable[[#This Row],[Region]],PeopleTable[#All],2,FALSE)</f>
        <v>Anna Andreadi</v>
      </c>
      <c r="W2948" s="4" t="str">
        <f>IFERROR(VLOOKUP(OrdersTable[[#This Row],[Order ID]],ReturnsTable[#All],2,FALSE),"No")</f>
        <v>Yes</v>
      </c>
      <c r="X2948" s="4">
        <f>1/COUNTIF(OrdersTable[Order ID],OrdersTable[[#This Row],[Order ID]])</f>
        <v>0.33333333333333331</v>
      </c>
      <c r="Y2948" s="4">
        <f>1/COUNTIF(OrdersTable[Customer ID],OrdersTable[[#This Row],[Customer ID]])</f>
        <v>5.2631578947368418E-2</v>
      </c>
    </row>
    <row r="2949" spans="1:25" x14ac:dyDescent="0.3">
      <c r="A2949" s="1">
        <v>2948</v>
      </c>
      <c r="B2949" t="s">
        <v>6184</v>
      </c>
      <c r="C2949" s="7">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4" t="str">
        <f>VLOOKUP(OrdersTable[[#This Row],[Region]],PeopleTable[#All],2,FALSE)</f>
        <v>Anna Andreadi</v>
      </c>
      <c r="W2949" s="4" t="str">
        <f>IFERROR(VLOOKUP(OrdersTable[[#This Row],[Order ID]],ReturnsTable[#All],2,FALSE),"No")</f>
        <v>Yes</v>
      </c>
      <c r="X2949" s="4">
        <f>1/COUNTIF(OrdersTable[Order ID],OrdersTable[[#This Row],[Order ID]])</f>
        <v>0.33333333333333331</v>
      </c>
      <c r="Y2949" s="4">
        <f>1/COUNTIF(OrdersTable[Customer ID],OrdersTable[[#This Row],[Customer ID]])</f>
        <v>5.2631578947368418E-2</v>
      </c>
    </row>
    <row r="2950" spans="1:25" x14ac:dyDescent="0.3">
      <c r="A2950" s="1">
        <v>2949</v>
      </c>
      <c r="B2950" t="s">
        <v>6184</v>
      </c>
      <c r="C2950" s="7">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4" t="str">
        <f>VLOOKUP(OrdersTable[[#This Row],[Region]],PeopleTable[#All],2,FALSE)</f>
        <v>Anna Andreadi</v>
      </c>
      <c r="W2950" s="4" t="str">
        <f>IFERROR(VLOOKUP(OrdersTable[[#This Row],[Order ID]],ReturnsTable[#All],2,FALSE),"No")</f>
        <v>Yes</v>
      </c>
      <c r="X2950" s="4">
        <f>1/COUNTIF(OrdersTable[Order ID],OrdersTable[[#This Row],[Order ID]])</f>
        <v>0.33333333333333331</v>
      </c>
      <c r="Y2950" s="4">
        <f>1/COUNTIF(OrdersTable[Customer ID],OrdersTable[[#This Row],[Customer ID]])</f>
        <v>5.2631578947368418E-2</v>
      </c>
    </row>
    <row r="2951" spans="1:25" x14ac:dyDescent="0.3">
      <c r="A2951" s="1">
        <v>2950</v>
      </c>
      <c r="B2951" t="s">
        <v>7601</v>
      </c>
      <c r="C2951" s="7">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4" t="str">
        <f>VLOOKUP(OrdersTable[[#This Row],[Region]],PeopleTable[#All],2,FALSE)</f>
        <v>Anna Andreadi</v>
      </c>
      <c r="W2951" s="4" t="str">
        <f>IFERROR(VLOOKUP(OrdersTable[[#This Row],[Order ID]],ReturnsTable[#All],2,FALSE),"No")</f>
        <v>No</v>
      </c>
      <c r="X2951" s="4">
        <f>1/COUNTIF(OrdersTable[Order ID],OrdersTable[[#This Row],[Order ID]])</f>
        <v>0.16666666666666666</v>
      </c>
      <c r="Y2951" s="4">
        <f>1/COUNTIF(OrdersTable[Customer ID],OrdersTable[[#This Row],[Customer ID]])</f>
        <v>4.7619047619047616E-2</v>
      </c>
    </row>
    <row r="2952" spans="1:25" x14ac:dyDescent="0.3">
      <c r="A2952" s="1">
        <v>2951</v>
      </c>
      <c r="B2952" t="s">
        <v>7601</v>
      </c>
      <c r="C2952" s="7">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4" t="str">
        <f>VLOOKUP(OrdersTable[[#This Row],[Region]],PeopleTable[#All],2,FALSE)</f>
        <v>Anna Andreadi</v>
      </c>
      <c r="W2952" s="4" t="str">
        <f>IFERROR(VLOOKUP(OrdersTable[[#This Row],[Order ID]],ReturnsTable[#All],2,FALSE),"No")</f>
        <v>No</v>
      </c>
      <c r="X2952" s="4">
        <f>1/COUNTIF(OrdersTable[Order ID],OrdersTable[[#This Row],[Order ID]])</f>
        <v>0.16666666666666666</v>
      </c>
      <c r="Y2952" s="4">
        <f>1/COUNTIF(OrdersTable[Customer ID],OrdersTable[[#This Row],[Customer ID]])</f>
        <v>4.7619047619047616E-2</v>
      </c>
    </row>
    <row r="2953" spans="1:25" x14ac:dyDescent="0.3">
      <c r="A2953" s="1">
        <v>2952</v>
      </c>
      <c r="B2953" t="s">
        <v>7601</v>
      </c>
      <c r="C2953" s="7">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4" t="str">
        <f>VLOOKUP(OrdersTable[[#This Row],[Region]],PeopleTable[#All],2,FALSE)</f>
        <v>Anna Andreadi</v>
      </c>
      <c r="W2953" s="4" t="str">
        <f>IFERROR(VLOOKUP(OrdersTable[[#This Row],[Order ID]],ReturnsTable[#All],2,FALSE),"No")</f>
        <v>No</v>
      </c>
      <c r="X2953" s="4">
        <f>1/COUNTIF(OrdersTable[Order ID],OrdersTable[[#This Row],[Order ID]])</f>
        <v>0.16666666666666666</v>
      </c>
      <c r="Y2953" s="4">
        <f>1/COUNTIF(OrdersTable[Customer ID],OrdersTable[[#This Row],[Customer ID]])</f>
        <v>4.7619047619047616E-2</v>
      </c>
    </row>
    <row r="2954" spans="1:25" x14ac:dyDescent="0.3">
      <c r="A2954" s="1">
        <v>2953</v>
      </c>
      <c r="B2954" t="s">
        <v>7601</v>
      </c>
      <c r="C2954" s="7">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4" t="str">
        <f>VLOOKUP(OrdersTable[[#This Row],[Region]],PeopleTable[#All],2,FALSE)</f>
        <v>Anna Andreadi</v>
      </c>
      <c r="W2954" s="4" t="str">
        <f>IFERROR(VLOOKUP(OrdersTable[[#This Row],[Order ID]],ReturnsTable[#All],2,FALSE),"No")</f>
        <v>No</v>
      </c>
      <c r="X2954" s="4">
        <f>1/COUNTIF(OrdersTable[Order ID],OrdersTable[[#This Row],[Order ID]])</f>
        <v>0.16666666666666666</v>
      </c>
      <c r="Y2954" s="4">
        <f>1/COUNTIF(OrdersTable[Customer ID],OrdersTable[[#This Row],[Customer ID]])</f>
        <v>4.7619047619047616E-2</v>
      </c>
    </row>
    <row r="2955" spans="1:25" x14ac:dyDescent="0.3">
      <c r="A2955" s="1">
        <v>2954</v>
      </c>
      <c r="B2955" t="s">
        <v>7601</v>
      </c>
      <c r="C2955" s="7">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4" t="str">
        <f>VLOOKUP(OrdersTable[[#This Row],[Region]],PeopleTable[#All],2,FALSE)</f>
        <v>Anna Andreadi</v>
      </c>
      <c r="W2955" s="4" t="str">
        <f>IFERROR(VLOOKUP(OrdersTable[[#This Row],[Order ID]],ReturnsTable[#All],2,FALSE),"No")</f>
        <v>No</v>
      </c>
      <c r="X2955" s="4">
        <f>1/COUNTIF(OrdersTable[Order ID],OrdersTable[[#This Row],[Order ID]])</f>
        <v>0.16666666666666666</v>
      </c>
      <c r="Y2955" s="4">
        <f>1/COUNTIF(OrdersTable[Customer ID],OrdersTable[[#This Row],[Customer ID]])</f>
        <v>4.7619047619047616E-2</v>
      </c>
    </row>
    <row r="2956" spans="1:25" x14ac:dyDescent="0.3">
      <c r="A2956" s="1">
        <v>2955</v>
      </c>
      <c r="B2956" t="s">
        <v>7601</v>
      </c>
      <c r="C2956" s="7">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4" t="str">
        <f>VLOOKUP(OrdersTable[[#This Row],[Region]],PeopleTable[#All],2,FALSE)</f>
        <v>Anna Andreadi</v>
      </c>
      <c r="W2956" s="4" t="str">
        <f>IFERROR(VLOOKUP(OrdersTable[[#This Row],[Order ID]],ReturnsTable[#All],2,FALSE),"No")</f>
        <v>No</v>
      </c>
      <c r="X2956" s="4">
        <f>1/COUNTIF(OrdersTable[Order ID],OrdersTable[[#This Row],[Order ID]])</f>
        <v>0.16666666666666666</v>
      </c>
      <c r="Y2956" s="4">
        <f>1/COUNTIF(OrdersTable[Customer ID],OrdersTable[[#This Row],[Customer ID]])</f>
        <v>4.7619047619047616E-2</v>
      </c>
    </row>
    <row r="2957" spans="1:25" x14ac:dyDescent="0.3">
      <c r="A2957" s="1">
        <v>2956</v>
      </c>
      <c r="B2957" t="s">
        <v>7602</v>
      </c>
      <c r="C2957" s="7">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4" t="str">
        <f>VLOOKUP(OrdersTable[[#This Row],[Region]],PeopleTable[#All],2,FALSE)</f>
        <v>Chuck Magee</v>
      </c>
      <c r="W2957" s="4" t="str">
        <f>IFERROR(VLOOKUP(OrdersTable[[#This Row],[Order ID]],ReturnsTable[#All],2,FALSE),"No")</f>
        <v>No</v>
      </c>
      <c r="X2957" s="4">
        <f>1/COUNTIF(OrdersTable[Order ID],OrdersTable[[#This Row],[Order ID]])</f>
        <v>1</v>
      </c>
      <c r="Y2957" s="4">
        <f>1/COUNTIF(OrdersTable[Customer ID],OrdersTable[[#This Row],[Customer ID]])</f>
        <v>4.1666666666666664E-2</v>
      </c>
    </row>
    <row r="2958" spans="1:25" x14ac:dyDescent="0.3">
      <c r="A2958" s="1">
        <v>2957</v>
      </c>
      <c r="B2958" t="s">
        <v>7603</v>
      </c>
      <c r="C2958" s="7">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4" t="str">
        <f>VLOOKUP(OrdersTable[[#This Row],[Region]],PeopleTable[#All],2,FALSE)</f>
        <v>Chuck Magee</v>
      </c>
      <c r="W2958" s="4" t="str">
        <f>IFERROR(VLOOKUP(OrdersTable[[#This Row],[Order ID]],ReturnsTable[#All],2,FALSE),"No")</f>
        <v>No</v>
      </c>
      <c r="X2958" s="4">
        <f>1/COUNTIF(OrdersTable[Order ID],OrdersTable[[#This Row],[Order ID]])</f>
        <v>1</v>
      </c>
      <c r="Y2958" s="4">
        <f>1/COUNTIF(OrdersTable[Customer ID],OrdersTable[[#This Row],[Customer ID]])</f>
        <v>8.3333333333333329E-2</v>
      </c>
    </row>
    <row r="2959" spans="1:25" x14ac:dyDescent="0.3">
      <c r="A2959" s="1">
        <v>2958</v>
      </c>
      <c r="B2959" t="s">
        <v>7604</v>
      </c>
      <c r="C2959" s="7">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4" t="str">
        <f>VLOOKUP(OrdersTable[[#This Row],[Region]],PeopleTable[#All],2,FALSE)</f>
        <v>Chuck Magee</v>
      </c>
      <c r="W2959" s="4" t="str">
        <f>IFERROR(VLOOKUP(OrdersTable[[#This Row],[Order ID]],ReturnsTable[#All],2,FALSE),"No")</f>
        <v>No</v>
      </c>
      <c r="X2959" s="4">
        <f>1/COUNTIF(OrdersTable[Order ID],OrdersTable[[#This Row],[Order ID]])</f>
        <v>1</v>
      </c>
      <c r="Y2959" s="4">
        <f>1/COUNTIF(OrdersTable[Customer ID],OrdersTable[[#This Row],[Customer ID]])</f>
        <v>6.6666666666666666E-2</v>
      </c>
    </row>
    <row r="2960" spans="1:25" x14ac:dyDescent="0.3">
      <c r="A2960" s="1">
        <v>2959</v>
      </c>
      <c r="B2960" t="s">
        <v>7605</v>
      </c>
      <c r="C2960" s="7">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4" t="str">
        <f>VLOOKUP(OrdersTable[[#This Row],[Region]],PeopleTable[#All],2,FALSE)</f>
        <v>Anna Andreadi</v>
      </c>
      <c r="W2960" s="4" t="str">
        <f>IFERROR(VLOOKUP(OrdersTable[[#This Row],[Order ID]],ReturnsTable[#All],2,FALSE),"No")</f>
        <v>No</v>
      </c>
      <c r="X2960" s="4">
        <f>1/COUNTIF(OrdersTable[Order ID],OrdersTable[[#This Row],[Order ID]])</f>
        <v>0.5</v>
      </c>
      <c r="Y2960" s="4">
        <f>1/COUNTIF(OrdersTable[Customer ID],OrdersTable[[#This Row],[Customer ID]])</f>
        <v>7.1428571428571425E-2</v>
      </c>
    </row>
    <row r="2961" spans="1:25" x14ac:dyDescent="0.3">
      <c r="A2961" s="1">
        <v>2960</v>
      </c>
      <c r="B2961" t="s">
        <v>7605</v>
      </c>
      <c r="C2961" s="7">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4" t="str">
        <f>VLOOKUP(OrdersTable[[#This Row],[Region]],PeopleTable[#All],2,FALSE)</f>
        <v>Anna Andreadi</v>
      </c>
      <c r="W2961" s="4" t="str">
        <f>IFERROR(VLOOKUP(OrdersTable[[#This Row],[Order ID]],ReturnsTable[#All],2,FALSE),"No")</f>
        <v>No</v>
      </c>
      <c r="X2961" s="4">
        <f>1/COUNTIF(OrdersTable[Order ID],OrdersTable[[#This Row],[Order ID]])</f>
        <v>0.5</v>
      </c>
      <c r="Y2961" s="4">
        <f>1/COUNTIF(OrdersTable[Customer ID],OrdersTable[[#This Row],[Customer ID]])</f>
        <v>7.1428571428571425E-2</v>
      </c>
    </row>
    <row r="2962" spans="1:25" x14ac:dyDescent="0.3">
      <c r="A2962" s="1">
        <v>2961</v>
      </c>
      <c r="B2962" t="s">
        <v>7606</v>
      </c>
      <c r="C2962" s="7">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4" t="str">
        <f>VLOOKUP(OrdersTable[[#This Row],[Region]],PeopleTable[#All],2,FALSE)</f>
        <v>Anna Andreadi</v>
      </c>
      <c r="W2962" s="4" t="str">
        <f>IFERROR(VLOOKUP(OrdersTable[[#This Row],[Order ID]],ReturnsTable[#All],2,FALSE),"No")</f>
        <v>No</v>
      </c>
      <c r="X2962" s="4">
        <f>1/COUNTIF(OrdersTable[Order ID],OrdersTable[[#This Row],[Order ID]])</f>
        <v>0.5</v>
      </c>
      <c r="Y2962" s="4">
        <f>1/COUNTIF(OrdersTable[Customer ID],OrdersTable[[#This Row],[Customer ID]])</f>
        <v>5.5555555555555552E-2</v>
      </c>
    </row>
    <row r="2963" spans="1:25" x14ac:dyDescent="0.3">
      <c r="A2963" s="1">
        <v>2962</v>
      </c>
      <c r="B2963" t="s">
        <v>7606</v>
      </c>
      <c r="C2963" s="7">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4" t="str">
        <f>VLOOKUP(OrdersTable[[#This Row],[Region]],PeopleTable[#All],2,FALSE)</f>
        <v>Anna Andreadi</v>
      </c>
      <c r="W2963" s="4" t="str">
        <f>IFERROR(VLOOKUP(OrdersTable[[#This Row],[Order ID]],ReturnsTable[#All],2,FALSE),"No")</f>
        <v>No</v>
      </c>
      <c r="X2963" s="4">
        <f>1/COUNTIF(OrdersTable[Order ID],OrdersTable[[#This Row],[Order ID]])</f>
        <v>0.5</v>
      </c>
      <c r="Y2963" s="4">
        <f>1/COUNTIF(OrdersTable[Customer ID],OrdersTable[[#This Row],[Customer ID]])</f>
        <v>5.5555555555555552E-2</v>
      </c>
    </row>
    <row r="2964" spans="1:25" x14ac:dyDescent="0.3">
      <c r="A2964" s="1">
        <v>2963</v>
      </c>
      <c r="B2964" t="s">
        <v>6141</v>
      </c>
      <c r="C2964" s="7">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4" t="str">
        <f>VLOOKUP(OrdersTable[[#This Row],[Region]],PeopleTable[#All],2,FALSE)</f>
        <v>Anna Andreadi</v>
      </c>
      <c r="W2964" s="4" t="str">
        <f>IFERROR(VLOOKUP(OrdersTable[[#This Row],[Order ID]],ReturnsTable[#All],2,FALSE),"No")</f>
        <v>Yes</v>
      </c>
      <c r="X2964" s="4">
        <f>1/COUNTIF(OrdersTable[Order ID],OrdersTable[[#This Row],[Order ID]])</f>
        <v>0.25</v>
      </c>
      <c r="Y2964" s="4">
        <f>1/COUNTIF(OrdersTable[Customer ID],OrdersTable[[#This Row],[Customer ID]])</f>
        <v>0.1</v>
      </c>
    </row>
    <row r="2965" spans="1:25" x14ac:dyDescent="0.3">
      <c r="A2965" s="1">
        <v>2964</v>
      </c>
      <c r="B2965" t="s">
        <v>6141</v>
      </c>
      <c r="C2965" s="7">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4" t="str">
        <f>VLOOKUP(OrdersTable[[#This Row],[Region]],PeopleTable[#All],2,FALSE)</f>
        <v>Anna Andreadi</v>
      </c>
      <c r="W2965" s="4" t="str">
        <f>IFERROR(VLOOKUP(OrdersTable[[#This Row],[Order ID]],ReturnsTable[#All],2,FALSE),"No")</f>
        <v>Yes</v>
      </c>
      <c r="X2965" s="4">
        <f>1/COUNTIF(OrdersTable[Order ID],OrdersTable[[#This Row],[Order ID]])</f>
        <v>0.25</v>
      </c>
      <c r="Y2965" s="4">
        <f>1/COUNTIF(OrdersTable[Customer ID],OrdersTable[[#This Row],[Customer ID]])</f>
        <v>0.1</v>
      </c>
    </row>
    <row r="2966" spans="1:25" x14ac:dyDescent="0.3">
      <c r="A2966" s="1">
        <v>2965</v>
      </c>
      <c r="B2966" t="s">
        <v>6141</v>
      </c>
      <c r="C2966" s="7">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4" t="str">
        <f>VLOOKUP(OrdersTable[[#This Row],[Region]],PeopleTable[#All],2,FALSE)</f>
        <v>Anna Andreadi</v>
      </c>
      <c r="W2966" s="4" t="str">
        <f>IFERROR(VLOOKUP(OrdersTable[[#This Row],[Order ID]],ReturnsTable[#All],2,FALSE),"No")</f>
        <v>Yes</v>
      </c>
      <c r="X2966" s="4">
        <f>1/COUNTIF(OrdersTable[Order ID],OrdersTable[[#This Row],[Order ID]])</f>
        <v>0.25</v>
      </c>
      <c r="Y2966" s="4">
        <f>1/COUNTIF(OrdersTable[Customer ID],OrdersTable[[#This Row],[Customer ID]])</f>
        <v>0.1</v>
      </c>
    </row>
    <row r="2967" spans="1:25" x14ac:dyDescent="0.3">
      <c r="A2967" s="1">
        <v>2966</v>
      </c>
      <c r="B2967" t="s">
        <v>6141</v>
      </c>
      <c r="C2967" s="7">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4" t="str">
        <f>VLOOKUP(OrdersTable[[#This Row],[Region]],PeopleTable[#All],2,FALSE)</f>
        <v>Anna Andreadi</v>
      </c>
      <c r="W2967" s="4" t="str">
        <f>IFERROR(VLOOKUP(OrdersTable[[#This Row],[Order ID]],ReturnsTable[#All],2,FALSE),"No")</f>
        <v>Yes</v>
      </c>
      <c r="X2967" s="4">
        <f>1/COUNTIF(OrdersTable[Order ID],OrdersTable[[#This Row],[Order ID]])</f>
        <v>0.25</v>
      </c>
      <c r="Y2967" s="4">
        <f>1/COUNTIF(OrdersTable[Customer ID],OrdersTable[[#This Row],[Customer ID]])</f>
        <v>0.1</v>
      </c>
    </row>
    <row r="2968" spans="1:25" x14ac:dyDescent="0.3">
      <c r="A2968" s="1">
        <v>2967</v>
      </c>
      <c r="B2968" t="s">
        <v>7607</v>
      </c>
      <c r="C2968" s="7">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4" t="str">
        <f>VLOOKUP(OrdersTable[[#This Row],[Region]],PeopleTable[#All],2,FALSE)</f>
        <v>Kelly Williams</v>
      </c>
      <c r="W2968" s="4" t="str">
        <f>IFERROR(VLOOKUP(OrdersTable[[#This Row],[Order ID]],ReturnsTable[#All],2,FALSE),"No")</f>
        <v>No</v>
      </c>
      <c r="X2968" s="4">
        <f>1/COUNTIF(OrdersTable[Order ID],OrdersTable[[#This Row],[Order ID]])</f>
        <v>0.5</v>
      </c>
      <c r="Y2968" s="4">
        <f>1/COUNTIF(OrdersTable[Customer ID],OrdersTable[[#This Row],[Customer ID]])</f>
        <v>0.125</v>
      </c>
    </row>
    <row r="2969" spans="1:25" x14ac:dyDescent="0.3">
      <c r="A2969" s="1">
        <v>2968</v>
      </c>
      <c r="B2969" t="s">
        <v>7607</v>
      </c>
      <c r="C2969" s="7">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4" t="str">
        <f>VLOOKUP(OrdersTable[[#This Row],[Region]],PeopleTable[#All],2,FALSE)</f>
        <v>Kelly Williams</v>
      </c>
      <c r="W2969" s="4" t="str">
        <f>IFERROR(VLOOKUP(OrdersTable[[#This Row],[Order ID]],ReturnsTable[#All],2,FALSE),"No")</f>
        <v>No</v>
      </c>
      <c r="X2969" s="4">
        <f>1/COUNTIF(OrdersTable[Order ID],OrdersTable[[#This Row],[Order ID]])</f>
        <v>0.5</v>
      </c>
      <c r="Y2969" s="4">
        <f>1/COUNTIF(OrdersTable[Customer ID],OrdersTable[[#This Row],[Customer ID]])</f>
        <v>0.125</v>
      </c>
    </row>
    <row r="2970" spans="1:25" x14ac:dyDescent="0.3">
      <c r="A2970" s="1">
        <v>2969</v>
      </c>
      <c r="B2970" t="s">
        <v>7608</v>
      </c>
      <c r="C2970" s="7">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4" t="str">
        <f>VLOOKUP(OrdersTable[[#This Row],[Region]],PeopleTable[#All],2,FALSE)</f>
        <v>Cassandra Brandow</v>
      </c>
      <c r="W2970" s="4" t="str">
        <f>IFERROR(VLOOKUP(OrdersTable[[#This Row],[Order ID]],ReturnsTable[#All],2,FALSE),"No")</f>
        <v>No</v>
      </c>
      <c r="X2970" s="4">
        <f>1/COUNTIF(OrdersTable[Order ID],OrdersTable[[#This Row],[Order ID]])</f>
        <v>0.2</v>
      </c>
      <c r="Y2970" s="4">
        <f>1/COUNTIF(OrdersTable[Customer ID],OrdersTable[[#This Row],[Customer ID]])</f>
        <v>6.25E-2</v>
      </c>
    </row>
    <row r="2971" spans="1:25" x14ac:dyDescent="0.3">
      <c r="A2971" s="1">
        <v>2970</v>
      </c>
      <c r="B2971" t="s">
        <v>7608</v>
      </c>
      <c r="C2971" s="7">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4" t="str">
        <f>VLOOKUP(OrdersTable[[#This Row],[Region]],PeopleTable[#All],2,FALSE)</f>
        <v>Cassandra Brandow</v>
      </c>
      <c r="W2971" s="4" t="str">
        <f>IFERROR(VLOOKUP(OrdersTable[[#This Row],[Order ID]],ReturnsTable[#All],2,FALSE),"No")</f>
        <v>No</v>
      </c>
      <c r="X2971" s="4">
        <f>1/COUNTIF(OrdersTable[Order ID],OrdersTable[[#This Row],[Order ID]])</f>
        <v>0.2</v>
      </c>
      <c r="Y2971" s="4">
        <f>1/COUNTIF(OrdersTable[Customer ID],OrdersTable[[#This Row],[Customer ID]])</f>
        <v>6.25E-2</v>
      </c>
    </row>
    <row r="2972" spans="1:25" x14ac:dyDescent="0.3">
      <c r="A2972" s="1">
        <v>2971</v>
      </c>
      <c r="B2972" t="s">
        <v>7608</v>
      </c>
      <c r="C2972" s="7">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4" t="str">
        <f>VLOOKUP(OrdersTable[[#This Row],[Region]],PeopleTable[#All],2,FALSE)</f>
        <v>Cassandra Brandow</v>
      </c>
      <c r="W2972" s="4" t="str">
        <f>IFERROR(VLOOKUP(OrdersTable[[#This Row],[Order ID]],ReturnsTable[#All],2,FALSE),"No")</f>
        <v>No</v>
      </c>
      <c r="X2972" s="4">
        <f>1/COUNTIF(OrdersTable[Order ID],OrdersTable[[#This Row],[Order ID]])</f>
        <v>0.2</v>
      </c>
      <c r="Y2972" s="4">
        <f>1/COUNTIF(OrdersTable[Customer ID],OrdersTable[[#This Row],[Customer ID]])</f>
        <v>6.25E-2</v>
      </c>
    </row>
    <row r="2973" spans="1:25" x14ac:dyDescent="0.3">
      <c r="A2973" s="1">
        <v>2972</v>
      </c>
      <c r="B2973" t="s">
        <v>7608</v>
      </c>
      <c r="C2973" s="7">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4" t="str">
        <f>VLOOKUP(OrdersTable[[#This Row],[Region]],PeopleTable[#All],2,FALSE)</f>
        <v>Cassandra Brandow</v>
      </c>
      <c r="W2973" s="4" t="str">
        <f>IFERROR(VLOOKUP(OrdersTable[[#This Row],[Order ID]],ReturnsTable[#All],2,FALSE),"No")</f>
        <v>No</v>
      </c>
      <c r="X2973" s="4">
        <f>1/COUNTIF(OrdersTable[Order ID],OrdersTable[[#This Row],[Order ID]])</f>
        <v>0.2</v>
      </c>
      <c r="Y2973" s="4">
        <f>1/COUNTIF(OrdersTable[Customer ID],OrdersTable[[#This Row],[Customer ID]])</f>
        <v>6.25E-2</v>
      </c>
    </row>
    <row r="2974" spans="1:25" x14ac:dyDescent="0.3">
      <c r="A2974" s="1">
        <v>2973</v>
      </c>
      <c r="B2974" t="s">
        <v>7608</v>
      </c>
      <c r="C2974" s="7">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4" t="str">
        <f>VLOOKUP(OrdersTable[[#This Row],[Region]],PeopleTable[#All],2,FALSE)</f>
        <v>Cassandra Brandow</v>
      </c>
      <c r="W2974" s="4" t="str">
        <f>IFERROR(VLOOKUP(OrdersTable[[#This Row],[Order ID]],ReturnsTable[#All],2,FALSE),"No")</f>
        <v>No</v>
      </c>
      <c r="X2974" s="4">
        <f>1/COUNTIF(OrdersTable[Order ID],OrdersTable[[#This Row],[Order ID]])</f>
        <v>0.2</v>
      </c>
      <c r="Y2974" s="4">
        <f>1/COUNTIF(OrdersTable[Customer ID],OrdersTable[[#This Row],[Customer ID]])</f>
        <v>6.25E-2</v>
      </c>
    </row>
    <row r="2975" spans="1:25" x14ac:dyDescent="0.3">
      <c r="A2975" s="1">
        <v>2974</v>
      </c>
      <c r="B2975" t="s">
        <v>7609</v>
      </c>
      <c r="C2975" s="7">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4" t="str">
        <f>VLOOKUP(OrdersTable[[#This Row],[Region]],PeopleTable[#All],2,FALSE)</f>
        <v>Kelly Williams</v>
      </c>
      <c r="W2975" s="4" t="str">
        <f>IFERROR(VLOOKUP(OrdersTable[[#This Row],[Order ID]],ReturnsTable[#All],2,FALSE),"No")</f>
        <v>No</v>
      </c>
      <c r="X2975" s="4">
        <f>1/COUNTIF(OrdersTable[Order ID],OrdersTable[[#This Row],[Order ID]])</f>
        <v>1</v>
      </c>
      <c r="Y2975" s="4">
        <f>1/COUNTIF(OrdersTable[Customer ID],OrdersTable[[#This Row],[Customer ID]])</f>
        <v>0.14285714285714285</v>
      </c>
    </row>
    <row r="2976" spans="1:25" x14ac:dyDescent="0.3">
      <c r="A2976" s="1">
        <v>2975</v>
      </c>
      <c r="B2976" t="s">
        <v>7610</v>
      </c>
      <c r="C2976" s="7">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4" t="str">
        <f>VLOOKUP(OrdersTable[[#This Row],[Region]],PeopleTable[#All],2,FALSE)</f>
        <v>Kelly Williams</v>
      </c>
      <c r="W2976" s="4" t="str">
        <f>IFERROR(VLOOKUP(OrdersTable[[#This Row],[Order ID]],ReturnsTable[#All],2,FALSE),"No")</f>
        <v>No</v>
      </c>
      <c r="X2976" s="4">
        <f>1/COUNTIF(OrdersTable[Order ID],OrdersTable[[#This Row],[Order ID]])</f>
        <v>0.5</v>
      </c>
      <c r="Y2976" s="4">
        <f>1/COUNTIF(OrdersTable[Customer ID],OrdersTable[[#This Row],[Customer ID]])</f>
        <v>6.6666666666666666E-2</v>
      </c>
    </row>
    <row r="2977" spans="1:25" x14ac:dyDescent="0.3">
      <c r="A2977" s="1">
        <v>2976</v>
      </c>
      <c r="B2977" t="s">
        <v>7610</v>
      </c>
      <c r="C2977" s="7">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4" t="str">
        <f>VLOOKUP(OrdersTable[[#This Row],[Region]],PeopleTable[#All],2,FALSE)</f>
        <v>Kelly Williams</v>
      </c>
      <c r="W2977" s="4" t="str">
        <f>IFERROR(VLOOKUP(OrdersTable[[#This Row],[Order ID]],ReturnsTable[#All],2,FALSE),"No")</f>
        <v>No</v>
      </c>
      <c r="X2977" s="4">
        <f>1/COUNTIF(OrdersTable[Order ID],OrdersTable[[#This Row],[Order ID]])</f>
        <v>0.5</v>
      </c>
      <c r="Y2977" s="4">
        <f>1/COUNTIF(OrdersTable[Customer ID],OrdersTable[[#This Row],[Customer ID]])</f>
        <v>6.6666666666666666E-2</v>
      </c>
    </row>
    <row r="2978" spans="1:25" x14ac:dyDescent="0.3">
      <c r="A2978" s="1">
        <v>2977</v>
      </c>
      <c r="B2978" t="s">
        <v>7611</v>
      </c>
      <c r="C2978" s="7">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4" t="str">
        <f>VLOOKUP(OrdersTable[[#This Row],[Region]],PeopleTable[#All],2,FALSE)</f>
        <v>Chuck Magee</v>
      </c>
      <c r="W2978" s="4" t="str">
        <f>IFERROR(VLOOKUP(OrdersTable[[#This Row],[Order ID]],ReturnsTable[#All],2,FALSE),"No")</f>
        <v>No</v>
      </c>
      <c r="X2978" s="4">
        <f>1/COUNTIF(OrdersTable[Order ID],OrdersTable[[#This Row],[Order ID]])</f>
        <v>1</v>
      </c>
      <c r="Y2978" s="4">
        <f>1/COUNTIF(OrdersTable[Customer ID],OrdersTable[[#This Row],[Customer ID]])</f>
        <v>0.1111111111111111</v>
      </c>
    </row>
    <row r="2979" spans="1:25" x14ac:dyDescent="0.3">
      <c r="A2979" s="1">
        <v>2978</v>
      </c>
      <c r="B2979" t="s">
        <v>7612</v>
      </c>
      <c r="C2979" s="7">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4" t="str">
        <f>VLOOKUP(OrdersTable[[#This Row],[Region]],PeopleTable[#All],2,FALSE)</f>
        <v>Chuck Magee</v>
      </c>
      <c r="W2979" s="4" t="str">
        <f>IFERROR(VLOOKUP(OrdersTable[[#This Row],[Order ID]],ReturnsTable[#All],2,FALSE),"No")</f>
        <v>No</v>
      </c>
      <c r="X2979" s="4">
        <f>1/COUNTIF(OrdersTable[Order ID],OrdersTable[[#This Row],[Order ID]])</f>
        <v>1</v>
      </c>
      <c r="Y2979" s="4">
        <f>1/COUNTIF(OrdersTable[Customer ID],OrdersTable[[#This Row],[Customer ID]])</f>
        <v>9.0909090909090912E-2</v>
      </c>
    </row>
    <row r="2980" spans="1:25" x14ac:dyDescent="0.3">
      <c r="A2980" s="1">
        <v>2979</v>
      </c>
      <c r="B2980" t="s">
        <v>7613</v>
      </c>
      <c r="C2980" s="7">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4" t="str">
        <f>VLOOKUP(OrdersTable[[#This Row],[Region]],PeopleTable[#All],2,FALSE)</f>
        <v>Cassandra Brandow</v>
      </c>
      <c r="W2980" s="4" t="str">
        <f>IFERROR(VLOOKUP(OrdersTable[[#This Row],[Order ID]],ReturnsTable[#All],2,FALSE),"No")</f>
        <v>No</v>
      </c>
      <c r="X2980" s="4">
        <f>1/COUNTIF(OrdersTable[Order ID],OrdersTable[[#This Row],[Order ID]])</f>
        <v>1</v>
      </c>
      <c r="Y2980" s="4">
        <f>1/COUNTIF(OrdersTable[Customer ID],OrdersTable[[#This Row],[Customer ID]])</f>
        <v>5.5555555555555552E-2</v>
      </c>
    </row>
    <row r="2981" spans="1:25" x14ac:dyDescent="0.3">
      <c r="A2981" s="1">
        <v>2980</v>
      </c>
      <c r="B2981" t="s">
        <v>7614</v>
      </c>
      <c r="C2981" s="7">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4" t="str">
        <f>VLOOKUP(OrdersTable[[#This Row],[Region]],PeopleTable[#All],2,FALSE)</f>
        <v>Chuck Magee</v>
      </c>
      <c r="W2981" s="4" t="str">
        <f>IFERROR(VLOOKUP(OrdersTable[[#This Row],[Order ID]],ReturnsTable[#All],2,FALSE),"No")</f>
        <v>No</v>
      </c>
      <c r="X2981" s="4">
        <f>1/COUNTIF(OrdersTable[Order ID],OrdersTable[[#This Row],[Order ID]])</f>
        <v>0.5</v>
      </c>
      <c r="Y2981" s="4">
        <f>1/COUNTIF(OrdersTable[Customer ID],OrdersTable[[#This Row],[Customer ID]])</f>
        <v>6.25E-2</v>
      </c>
    </row>
    <row r="2982" spans="1:25" x14ac:dyDescent="0.3">
      <c r="A2982" s="1">
        <v>2981</v>
      </c>
      <c r="B2982" t="s">
        <v>7614</v>
      </c>
      <c r="C2982" s="7">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4" t="str">
        <f>VLOOKUP(OrdersTable[[#This Row],[Region]],PeopleTable[#All],2,FALSE)</f>
        <v>Chuck Magee</v>
      </c>
      <c r="W2982" s="4" t="str">
        <f>IFERROR(VLOOKUP(OrdersTable[[#This Row],[Order ID]],ReturnsTable[#All],2,FALSE),"No")</f>
        <v>No</v>
      </c>
      <c r="X2982" s="4">
        <f>1/COUNTIF(OrdersTable[Order ID],OrdersTable[[#This Row],[Order ID]])</f>
        <v>0.5</v>
      </c>
      <c r="Y2982" s="4">
        <f>1/COUNTIF(OrdersTable[Customer ID],OrdersTable[[#This Row],[Customer ID]])</f>
        <v>6.25E-2</v>
      </c>
    </row>
    <row r="2983" spans="1:25" x14ac:dyDescent="0.3">
      <c r="A2983" s="1">
        <v>2982</v>
      </c>
      <c r="B2983" t="s">
        <v>7615</v>
      </c>
      <c r="C2983" s="7">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4" t="str">
        <f>VLOOKUP(OrdersTable[[#This Row],[Region]],PeopleTable[#All],2,FALSE)</f>
        <v>Anna Andreadi</v>
      </c>
      <c r="W2983" s="4" t="str">
        <f>IFERROR(VLOOKUP(OrdersTable[[#This Row],[Order ID]],ReturnsTable[#All],2,FALSE),"No")</f>
        <v>No</v>
      </c>
      <c r="X2983" s="4">
        <f>1/COUNTIF(OrdersTable[Order ID],OrdersTable[[#This Row],[Order ID]])</f>
        <v>0.5</v>
      </c>
      <c r="Y2983" s="4">
        <f>1/COUNTIF(OrdersTable[Customer ID],OrdersTable[[#This Row],[Customer ID]])</f>
        <v>3.5714285714285712E-2</v>
      </c>
    </row>
    <row r="2984" spans="1:25" x14ac:dyDescent="0.3">
      <c r="A2984" s="1">
        <v>2983</v>
      </c>
      <c r="B2984" t="s">
        <v>7615</v>
      </c>
      <c r="C2984" s="7">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4" t="str">
        <f>VLOOKUP(OrdersTable[[#This Row],[Region]],PeopleTable[#All],2,FALSE)</f>
        <v>Anna Andreadi</v>
      </c>
      <c r="W2984" s="4" t="str">
        <f>IFERROR(VLOOKUP(OrdersTable[[#This Row],[Order ID]],ReturnsTable[#All],2,FALSE),"No")</f>
        <v>No</v>
      </c>
      <c r="X2984" s="4">
        <f>1/COUNTIF(OrdersTable[Order ID],OrdersTable[[#This Row],[Order ID]])</f>
        <v>0.5</v>
      </c>
      <c r="Y2984" s="4">
        <f>1/COUNTIF(OrdersTable[Customer ID],OrdersTable[[#This Row],[Customer ID]])</f>
        <v>3.5714285714285712E-2</v>
      </c>
    </row>
    <row r="2985" spans="1:25" x14ac:dyDescent="0.3">
      <c r="A2985" s="1">
        <v>2984</v>
      </c>
      <c r="B2985" t="s">
        <v>7616</v>
      </c>
      <c r="C2985" s="7">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4" t="str">
        <f>VLOOKUP(OrdersTable[[#This Row],[Region]],PeopleTable[#All],2,FALSE)</f>
        <v>Anna Andreadi</v>
      </c>
      <c r="W2985" s="4" t="str">
        <f>IFERROR(VLOOKUP(OrdersTable[[#This Row],[Order ID]],ReturnsTable[#All],2,FALSE),"No")</f>
        <v>No</v>
      </c>
      <c r="X2985" s="4">
        <f>1/COUNTIF(OrdersTable[Order ID],OrdersTable[[#This Row],[Order ID]])</f>
        <v>0.5</v>
      </c>
      <c r="Y2985" s="4">
        <f>1/COUNTIF(OrdersTable[Customer ID],OrdersTable[[#This Row],[Customer ID]])</f>
        <v>9.0909090909090912E-2</v>
      </c>
    </row>
    <row r="2986" spans="1:25" x14ac:dyDescent="0.3">
      <c r="A2986" s="1">
        <v>2985</v>
      </c>
      <c r="B2986" t="s">
        <v>7616</v>
      </c>
      <c r="C2986" s="7">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4" t="str">
        <f>VLOOKUP(OrdersTable[[#This Row],[Region]],PeopleTable[#All],2,FALSE)</f>
        <v>Anna Andreadi</v>
      </c>
      <c r="W2986" s="4" t="str">
        <f>IFERROR(VLOOKUP(OrdersTable[[#This Row],[Order ID]],ReturnsTable[#All],2,FALSE),"No")</f>
        <v>No</v>
      </c>
      <c r="X2986" s="4">
        <f>1/COUNTIF(OrdersTable[Order ID],OrdersTable[[#This Row],[Order ID]])</f>
        <v>0.5</v>
      </c>
      <c r="Y2986" s="4">
        <f>1/COUNTIF(OrdersTable[Customer ID],OrdersTable[[#This Row],[Customer ID]])</f>
        <v>9.0909090909090912E-2</v>
      </c>
    </row>
    <row r="2987" spans="1:25" x14ac:dyDescent="0.3">
      <c r="A2987" s="1">
        <v>2986</v>
      </c>
      <c r="B2987" t="s">
        <v>6069</v>
      </c>
      <c r="C2987" s="7">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4" t="str">
        <f>VLOOKUP(OrdersTable[[#This Row],[Region]],PeopleTable[#All],2,FALSE)</f>
        <v>Cassandra Brandow</v>
      </c>
      <c r="W2987" s="4" t="str">
        <f>IFERROR(VLOOKUP(OrdersTable[[#This Row],[Order ID]],ReturnsTable[#All],2,FALSE),"No")</f>
        <v>Yes</v>
      </c>
      <c r="X2987" s="4">
        <f>1/COUNTIF(OrdersTable[Order ID],OrdersTable[[#This Row],[Order ID]])</f>
        <v>0.33333333333333331</v>
      </c>
      <c r="Y2987" s="4">
        <f>1/COUNTIF(OrdersTable[Customer ID],OrdersTable[[#This Row],[Customer ID]])</f>
        <v>0.1111111111111111</v>
      </c>
    </row>
    <row r="2988" spans="1:25" x14ac:dyDescent="0.3">
      <c r="A2988" s="1">
        <v>2987</v>
      </c>
      <c r="B2988" t="s">
        <v>6069</v>
      </c>
      <c r="C2988" s="7">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4" t="str">
        <f>VLOOKUP(OrdersTable[[#This Row],[Region]],PeopleTable[#All],2,FALSE)</f>
        <v>Cassandra Brandow</v>
      </c>
      <c r="W2988" s="4" t="str">
        <f>IFERROR(VLOOKUP(OrdersTable[[#This Row],[Order ID]],ReturnsTable[#All],2,FALSE),"No")</f>
        <v>Yes</v>
      </c>
      <c r="X2988" s="4">
        <f>1/COUNTIF(OrdersTable[Order ID],OrdersTable[[#This Row],[Order ID]])</f>
        <v>0.33333333333333331</v>
      </c>
      <c r="Y2988" s="4">
        <f>1/COUNTIF(OrdersTable[Customer ID],OrdersTable[[#This Row],[Customer ID]])</f>
        <v>0.1111111111111111</v>
      </c>
    </row>
    <row r="2989" spans="1:25" x14ac:dyDescent="0.3">
      <c r="A2989" s="1">
        <v>2988</v>
      </c>
      <c r="B2989" t="s">
        <v>6069</v>
      </c>
      <c r="C2989" s="7">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4" t="str">
        <f>VLOOKUP(OrdersTable[[#This Row],[Region]],PeopleTable[#All],2,FALSE)</f>
        <v>Cassandra Brandow</v>
      </c>
      <c r="W2989" s="4" t="str">
        <f>IFERROR(VLOOKUP(OrdersTable[[#This Row],[Order ID]],ReturnsTable[#All],2,FALSE),"No")</f>
        <v>Yes</v>
      </c>
      <c r="X2989" s="4">
        <f>1/COUNTIF(OrdersTable[Order ID],OrdersTable[[#This Row],[Order ID]])</f>
        <v>0.33333333333333331</v>
      </c>
      <c r="Y2989" s="4">
        <f>1/COUNTIF(OrdersTable[Customer ID],OrdersTable[[#This Row],[Customer ID]])</f>
        <v>0.1111111111111111</v>
      </c>
    </row>
    <row r="2990" spans="1:25" x14ac:dyDescent="0.3">
      <c r="A2990" s="1">
        <v>2989</v>
      </c>
      <c r="B2990" t="s">
        <v>7617</v>
      </c>
      <c r="C2990" s="7">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4" t="str">
        <f>VLOOKUP(OrdersTable[[#This Row],[Region]],PeopleTable[#All],2,FALSE)</f>
        <v>Anna Andreadi</v>
      </c>
      <c r="W2990" s="4" t="str">
        <f>IFERROR(VLOOKUP(OrdersTable[[#This Row],[Order ID]],ReturnsTable[#All],2,FALSE),"No")</f>
        <v>No</v>
      </c>
      <c r="X2990" s="4">
        <f>1/COUNTIF(OrdersTable[Order ID],OrdersTable[[#This Row],[Order ID]])</f>
        <v>0.25</v>
      </c>
      <c r="Y2990" s="4">
        <f>1/COUNTIF(OrdersTable[Customer ID],OrdersTable[[#This Row],[Customer ID]])</f>
        <v>0.125</v>
      </c>
    </row>
    <row r="2991" spans="1:25" x14ac:dyDescent="0.3">
      <c r="A2991" s="1">
        <v>2990</v>
      </c>
      <c r="B2991" t="s">
        <v>7617</v>
      </c>
      <c r="C2991" s="7">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4" t="str">
        <f>VLOOKUP(OrdersTable[[#This Row],[Region]],PeopleTable[#All],2,FALSE)</f>
        <v>Anna Andreadi</v>
      </c>
      <c r="W2991" s="4" t="str">
        <f>IFERROR(VLOOKUP(OrdersTable[[#This Row],[Order ID]],ReturnsTable[#All],2,FALSE),"No")</f>
        <v>No</v>
      </c>
      <c r="X2991" s="4">
        <f>1/COUNTIF(OrdersTable[Order ID],OrdersTable[[#This Row],[Order ID]])</f>
        <v>0.25</v>
      </c>
      <c r="Y2991" s="4">
        <f>1/COUNTIF(OrdersTable[Customer ID],OrdersTable[[#This Row],[Customer ID]])</f>
        <v>0.125</v>
      </c>
    </row>
    <row r="2992" spans="1:25" x14ac:dyDescent="0.3">
      <c r="A2992" s="1">
        <v>2991</v>
      </c>
      <c r="B2992" t="s">
        <v>7617</v>
      </c>
      <c r="C2992" s="7">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4" t="str">
        <f>VLOOKUP(OrdersTable[[#This Row],[Region]],PeopleTable[#All],2,FALSE)</f>
        <v>Anna Andreadi</v>
      </c>
      <c r="W2992" s="4" t="str">
        <f>IFERROR(VLOOKUP(OrdersTable[[#This Row],[Order ID]],ReturnsTable[#All],2,FALSE),"No")</f>
        <v>No</v>
      </c>
      <c r="X2992" s="4">
        <f>1/COUNTIF(OrdersTable[Order ID],OrdersTable[[#This Row],[Order ID]])</f>
        <v>0.25</v>
      </c>
      <c r="Y2992" s="4">
        <f>1/COUNTIF(OrdersTable[Customer ID],OrdersTable[[#This Row],[Customer ID]])</f>
        <v>0.125</v>
      </c>
    </row>
    <row r="2993" spans="1:25" x14ac:dyDescent="0.3">
      <c r="A2993" s="1">
        <v>2992</v>
      </c>
      <c r="B2993" t="s">
        <v>7617</v>
      </c>
      <c r="C2993" s="7">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4" t="str">
        <f>VLOOKUP(OrdersTable[[#This Row],[Region]],PeopleTable[#All],2,FALSE)</f>
        <v>Anna Andreadi</v>
      </c>
      <c r="W2993" s="4" t="str">
        <f>IFERROR(VLOOKUP(OrdersTable[[#This Row],[Order ID]],ReturnsTable[#All],2,FALSE),"No")</f>
        <v>No</v>
      </c>
      <c r="X2993" s="4">
        <f>1/COUNTIF(OrdersTable[Order ID],OrdersTable[[#This Row],[Order ID]])</f>
        <v>0.25</v>
      </c>
      <c r="Y2993" s="4">
        <f>1/COUNTIF(OrdersTable[Customer ID],OrdersTable[[#This Row],[Customer ID]])</f>
        <v>0.125</v>
      </c>
    </row>
    <row r="2994" spans="1:25" x14ac:dyDescent="0.3">
      <c r="A2994" s="1">
        <v>2993</v>
      </c>
      <c r="B2994" t="s">
        <v>7618</v>
      </c>
      <c r="C2994" s="7">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4" t="str">
        <f>VLOOKUP(OrdersTable[[#This Row],[Region]],PeopleTable[#All],2,FALSE)</f>
        <v>Chuck Magee</v>
      </c>
      <c r="W2994" s="4" t="str">
        <f>IFERROR(VLOOKUP(OrdersTable[[#This Row],[Order ID]],ReturnsTable[#All],2,FALSE),"No")</f>
        <v>No</v>
      </c>
      <c r="X2994" s="4">
        <f>1/COUNTIF(OrdersTable[Order ID],OrdersTable[[#This Row],[Order ID]])</f>
        <v>1</v>
      </c>
      <c r="Y2994" s="4">
        <f>1/COUNTIF(OrdersTable[Customer ID],OrdersTable[[#This Row],[Customer ID]])</f>
        <v>0.33333333333333331</v>
      </c>
    </row>
    <row r="2995" spans="1:25" x14ac:dyDescent="0.3">
      <c r="A2995" s="1">
        <v>2994</v>
      </c>
      <c r="B2995" t="s">
        <v>7619</v>
      </c>
      <c r="C2995" s="7">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4" t="str">
        <f>VLOOKUP(OrdersTable[[#This Row],[Region]],PeopleTable[#All],2,FALSE)</f>
        <v>Kelly Williams</v>
      </c>
      <c r="W2995" s="4" t="str">
        <f>IFERROR(VLOOKUP(OrdersTable[[#This Row],[Order ID]],ReturnsTable[#All],2,FALSE),"No")</f>
        <v>No</v>
      </c>
      <c r="X2995" s="4">
        <f>1/COUNTIF(OrdersTable[Order ID],OrdersTable[[#This Row],[Order ID]])</f>
        <v>1</v>
      </c>
      <c r="Y2995" s="4">
        <f>1/COUNTIF(OrdersTable[Customer ID],OrdersTable[[#This Row],[Customer ID]])</f>
        <v>6.6666666666666666E-2</v>
      </c>
    </row>
    <row r="2996" spans="1:25" x14ac:dyDescent="0.3">
      <c r="A2996" s="1">
        <v>2995</v>
      </c>
      <c r="B2996" t="s">
        <v>7620</v>
      </c>
      <c r="C2996" s="7">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4" t="str">
        <f>VLOOKUP(OrdersTable[[#This Row],[Region]],PeopleTable[#All],2,FALSE)</f>
        <v>Anna Andreadi</v>
      </c>
      <c r="W2996" s="4" t="str">
        <f>IFERROR(VLOOKUP(OrdersTable[[#This Row],[Order ID]],ReturnsTable[#All],2,FALSE),"No")</f>
        <v>No</v>
      </c>
      <c r="X2996" s="4">
        <f>1/COUNTIF(OrdersTable[Order ID],OrdersTable[[#This Row],[Order ID]])</f>
        <v>1</v>
      </c>
      <c r="Y2996" s="4">
        <f>1/COUNTIF(OrdersTable[Customer ID],OrdersTable[[#This Row],[Customer ID]])</f>
        <v>6.25E-2</v>
      </c>
    </row>
    <row r="2997" spans="1:25" x14ac:dyDescent="0.3">
      <c r="A2997" s="1">
        <v>2996</v>
      </c>
      <c r="B2997" t="s">
        <v>7621</v>
      </c>
      <c r="C2997" s="7">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4" t="str">
        <f>VLOOKUP(OrdersTable[[#This Row],[Region]],PeopleTable[#All],2,FALSE)</f>
        <v>Anna Andreadi</v>
      </c>
      <c r="W2997" s="4" t="str">
        <f>IFERROR(VLOOKUP(OrdersTable[[#This Row],[Order ID]],ReturnsTable[#All],2,FALSE),"No")</f>
        <v>No</v>
      </c>
      <c r="X2997" s="4">
        <f>1/COUNTIF(OrdersTable[Order ID],OrdersTable[[#This Row],[Order ID]])</f>
        <v>1</v>
      </c>
      <c r="Y2997" s="4">
        <f>1/COUNTIF(OrdersTable[Customer ID],OrdersTable[[#This Row],[Customer ID]])</f>
        <v>9.0909090909090912E-2</v>
      </c>
    </row>
    <row r="2998" spans="1:25" x14ac:dyDescent="0.3">
      <c r="A2998" s="1">
        <v>2997</v>
      </c>
      <c r="B2998" t="s">
        <v>7622</v>
      </c>
      <c r="C2998" s="7">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4" t="str">
        <f>VLOOKUP(OrdersTable[[#This Row],[Region]],PeopleTable[#All],2,FALSE)</f>
        <v>Chuck Magee</v>
      </c>
      <c r="W2998" s="4" t="str">
        <f>IFERROR(VLOOKUP(OrdersTable[[#This Row],[Order ID]],ReturnsTable[#All],2,FALSE),"No")</f>
        <v>No</v>
      </c>
      <c r="X2998" s="4">
        <f>1/COUNTIF(OrdersTable[Order ID],OrdersTable[[#This Row],[Order ID]])</f>
        <v>0.16666666666666666</v>
      </c>
      <c r="Y2998" s="4">
        <f>1/COUNTIF(OrdersTable[Customer ID],OrdersTable[[#This Row],[Customer ID]])</f>
        <v>4.5454545454545456E-2</v>
      </c>
    </row>
    <row r="2999" spans="1:25" x14ac:dyDescent="0.3">
      <c r="A2999" s="1">
        <v>2998</v>
      </c>
      <c r="B2999" t="s">
        <v>7622</v>
      </c>
      <c r="C2999" s="7">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4" t="str">
        <f>VLOOKUP(OrdersTable[[#This Row],[Region]],PeopleTable[#All],2,FALSE)</f>
        <v>Chuck Magee</v>
      </c>
      <c r="W2999" s="4" t="str">
        <f>IFERROR(VLOOKUP(OrdersTable[[#This Row],[Order ID]],ReturnsTable[#All],2,FALSE),"No")</f>
        <v>No</v>
      </c>
      <c r="X2999" s="4">
        <f>1/COUNTIF(OrdersTable[Order ID],OrdersTable[[#This Row],[Order ID]])</f>
        <v>0.16666666666666666</v>
      </c>
      <c r="Y2999" s="4">
        <f>1/COUNTIF(OrdersTable[Customer ID],OrdersTable[[#This Row],[Customer ID]])</f>
        <v>4.5454545454545456E-2</v>
      </c>
    </row>
    <row r="3000" spans="1:25" x14ac:dyDescent="0.3">
      <c r="A3000" s="1">
        <v>2999</v>
      </c>
      <c r="B3000" t="s">
        <v>7622</v>
      </c>
      <c r="C3000" s="7">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4" t="str">
        <f>VLOOKUP(OrdersTable[[#This Row],[Region]],PeopleTable[#All],2,FALSE)</f>
        <v>Chuck Magee</v>
      </c>
      <c r="W3000" s="4" t="str">
        <f>IFERROR(VLOOKUP(OrdersTable[[#This Row],[Order ID]],ReturnsTable[#All],2,FALSE),"No")</f>
        <v>No</v>
      </c>
      <c r="X3000" s="4">
        <f>1/COUNTIF(OrdersTable[Order ID],OrdersTable[[#This Row],[Order ID]])</f>
        <v>0.16666666666666666</v>
      </c>
      <c r="Y3000" s="4">
        <f>1/COUNTIF(OrdersTable[Customer ID],OrdersTable[[#This Row],[Customer ID]])</f>
        <v>4.5454545454545456E-2</v>
      </c>
    </row>
    <row r="3001" spans="1:25" x14ac:dyDescent="0.3">
      <c r="A3001" s="1">
        <v>3000</v>
      </c>
      <c r="B3001" t="s">
        <v>7622</v>
      </c>
      <c r="C3001" s="7">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4" t="str">
        <f>VLOOKUP(OrdersTable[[#This Row],[Region]],PeopleTable[#All],2,FALSE)</f>
        <v>Chuck Magee</v>
      </c>
      <c r="W3001" s="4" t="str">
        <f>IFERROR(VLOOKUP(OrdersTable[[#This Row],[Order ID]],ReturnsTable[#All],2,FALSE),"No")</f>
        <v>No</v>
      </c>
      <c r="X3001" s="4">
        <f>1/COUNTIF(OrdersTable[Order ID],OrdersTable[[#This Row],[Order ID]])</f>
        <v>0.16666666666666666</v>
      </c>
      <c r="Y3001" s="4">
        <f>1/COUNTIF(OrdersTable[Customer ID],OrdersTable[[#This Row],[Customer ID]])</f>
        <v>4.5454545454545456E-2</v>
      </c>
    </row>
    <row r="3002" spans="1:25" x14ac:dyDescent="0.3">
      <c r="A3002" s="1">
        <v>3001</v>
      </c>
      <c r="B3002" t="s">
        <v>7622</v>
      </c>
      <c r="C3002" s="7">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4" t="str">
        <f>VLOOKUP(OrdersTable[[#This Row],[Region]],PeopleTable[#All],2,FALSE)</f>
        <v>Chuck Magee</v>
      </c>
      <c r="W3002" s="4" t="str">
        <f>IFERROR(VLOOKUP(OrdersTable[[#This Row],[Order ID]],ReturnsTable[#All],2,FALSE),"No")</f>
        <v>No</v>
      </c>
      <c r="X3002" s="4">
        <f>1/COUNTIF(OrdersTable[Order ID],OrdersTable[[#This Row],[Order ID]])</f>
        <v>0.16666666666666666</v>
      </c>
      <c r="Y3002" s="4">
        <f>1/COUNTIF(OrdersTable[Customer ID],OrdersTable[[#This Row],[Customer ID]])</f>
        <v>4.5454545454545456E-2</v>
      </c>
    </row>
    <row r="3003" spans="1:25" x14ac:dyDescent="0.3">
      <c r="A3003" s="1">
        <v>3002</v>
      </c>
      <c r="B3003" t="s">
        <v>7622</v>
      </c>
      <c r="C3003" s="7">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4" t="str">
        <f>VLOOKUP(OrdersTable[[#This Row],[Region]],PeopleTable[#All],2,FALSE)</f>
        <v>Chuck Magee</v>
      </c>
      <c r="W3003" s="4" t="str">
        <f>IFERROR(VLOOKUP(OrdersTable[[#This Row],[Order ID]],ReturnsTable[#All],2,FALSE),"No")</f>
        <v>No</v>
      </c>
      <c r="X3003" s="4">
        <f>1/COUNTIF(OrdersTable[Order ID],OrdersTable[[#This Row],[Order ID]])</f>
        <v>0.16666666666666666</v>
      </c>
      <c r="Y3003" s="4">
        <f>1/COUNTIF(OrdersTable[Customer ID],OrdersTable[[#This Row],[Customer ID]])</f>
        <v>4.5454545454545456E-2</v>
      </c>
    </row>
    <row r="3004" spans="1:25" x14ac:dyDescent="0.3">
      <c r="A3004" s="1">
        <v>3003</v>
      </c>
      <c r="B3004" t="s">
        <v>7623</v>
      </c>
      <c r="C3004" s="7">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4" t="str">
        <f>VLOOKUP(OrdersTable[[#This Row],[Region]],PeopleTable[#All],2,FALSE)</f>
        <v>Kelly Williams</v>
      </c>
      <c r="W3004" s="4" t="str">
        <f>IFERROR(VLOOKUP(OrdersTable[[#This Row],[Order ID]],ReturnsTable[#All],2,FALSE),"No")</f>
        <v>No</v>
      </c>
      <c r="X3004" s="4">
        <f>1/COUNTIF(OrdersTable[Order ID],OrdersTable[[#This Row],[Order ID]])</f>
        <v>1</v>
      </c>
      <c r="Y3004" s="4">
        <f>1/COUNTIF(OrdersTable[Customer ID],OrdersTable[[#This Row],[Customer ID]])</f>
        <v>0.2</v>
      </c>
    </row>
    <row r="3005" spans="1:25" x14ac:dyDescent="0.3">
      <c r="A3005" s="1">
        <v>3004</v>
      </c>
      <c r="B3005" t="s">
        <v>7624</v>
      </c>
      <c r="C3005" s="7">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4" t="str">
        <f>VLOOKUP(OrdersTable[[#This Row],[Region]],PeopleTable[#All],2,FALSE)</f>
        <v>Chuck Magee</v>
      </c>
      <c r="W3005" s="4" t="str">
        <f>IFERROR(VLOOKUP(OrdersTable[[#This Row],[Order ID]],ReturnsTable[#All],2,FALSE),"No")</f>
        <v>No</v>
      </c>
      <c r="X3005" s="4">
        <f>1/COUNTIF(OrdersTable[Order ID],OrdersTable[[#This Row],[Order ID]])</f>
        <v>1</v>
      </c>
      <c r="Y3005" s="4">
        <f>1/COUNTIF(OrdersTable[Customer ID],OrdersTable[[#This Row],[Customer ID]])</f>
        <v>6.25E-2</v>
      </c>
    </row>
    <row r="3006" spans="1:25" x14ac:dyDescent="0.3">
      <c r="A3006" s="1">
        <v>3005</v>
      </c>
      <c r="B3006" t="s">
        <v>7625</v>
      </c>
      <c r="C3006" s="7">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4" t="str">
        <f>VLOOKUP(OrdersTable[[#This Row],[Region]],PeopleTable[#All],2,FALSE)</f>
        <v>Chuck Magee</v>
      </c>
      <c r="W3006" s="4" t="str">
        <f>IFERROR(VLOOKUP(OrdersTable[[#This Row],[Order ID]],ReturnsTable[#All],2,FALSE),"No")</f>
        <v>No</v>
      </c>
      <c r="X3006" s="4">
        <f>1/COUNTIF(OrdersTable[Order ID],OrdersTable[[#This Row],[Order ID]])</f>
        <v>1</v>
      </c>
      <c r="Y3006" s="4">
        <f>1/COUNTIF(OrdersTable[Customer ID],OrdersTable[[#This Row],[Customer ID]])</f>
        <v>0.14285714285714285</v>
      </c>
    </row>
    <row r="3007" spans="1:25" x14ac:dyDescent="0.3">
      <c r="A3007" s="1">
        <v>3006</v>
      </c>
      <c r="B3007" t="s">
        <v>7626</v>
      </c>
      <c r="C3007" s="7">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4" t="str">
        <f>VLOOKUP(OrdersTable[[#This Row],[Region]],PeopleTable[#All],2,FALSE)</f>
        <v>Kelly Williams</v>
      </c>
      <c r="W3007" s="4" t="str">
        <f>IFERROR(VLOOKUP(OrdersTable[[#This Row],[Order ID]],ReturnsTable[#All],2,FALSE),"No")</f>
        <v>No</v>
      </c>
      <c r="X3007" s="4">
        <f>1/COUNTIF(OrdersTable[Order ID],OrdersTable[[#This Row],[Order ID]])</f>
        <v>1</v>
      </c>
      <c r="Y3007" s="4">
        <f>1/COUNTIF(OrdersTable[Customer ID],OrdersTable[[#This Row],[Customer ID]])</f>
        <v>0.14285714285714285</v>
      </c>
    </row>
    <row r="3008" spans="1:25" x14ac:dyDescent="0.3">
      <c r="A3008" s="1">
        <v>3007</v>
      </c>
      <c r="B3008" t="s">
        <v>7627</v>
      </c>
      <c r="C3008" s="7">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4" t="str">
        <f>VLOOKUP(OrdersTable[[#This Row],[Region]],PeopleTable[#All],2,FALSE)</f>
        <v>Chuck Magee</v>
      </c>
      <c r="W3008" s="4" t="str">
        <f>IFERROR(VLOOKUP(OrdersTable[[#This Row],[Order ID]],ReturnsTable[#All],2,FALSE),"No")</f>
        <v>No</v>
      </c>
      <c r="X3008" s="4">
        <f>1/COUNTIF(OrdersTable[Order ID],OrdersTable[[#This Row],[Order ID]])</f>
        <v>1</v>
      </c>
      <c r="Y3008" s="4">
        <f>1/COUNTIF(OrdersTable[Customer ID],OrdersTable[[#This Row],[Customer ID]])</f>
        <v>0.16666666666666666</v>
      </c>
    </row>
    <row r="3009" spans="1:25" x14ac:dyDescent="0.3">
      <c r="A3009" s="1">
        <v>3008</v>
      </c>
      <c r="B3009" t="s">
        <v>7628</v>
      </c>
      <c r="C3009" s="7">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4" t="str">
        <f>VLOOKUP(OrdersTable[[#This Row],[Region]],PeopleTable[#All],2,FALSE)</f>
        <v>Anna Andreadi</v>
      </c>
      <c r="W3009" s="4" t="str">
        <f>IFERROR(VLOOKUP(OrdersTable[[#This Row],[Order ID]],ReturnsTable[#All],2,FALSE),"No")</f>
        <v>No</v>
      </c>
      <c r="X3009" s="4">
        <f>1/COUNTIF(OrdersTable[Order ID],OrdersTable[[#This Row],[Order ID]])</f>
        <v>1</v>
      </c>
      <c r="Y3009" s="4">
        <f>1/COUNTIF(OrdersTable[Customer ID],OrdersTable[[#This Row],[Customer ID]])</f>
        <v>6.6666666666666666E-2</v>
      </c>
    </row>
    <row r="3010" spans="1:25" x14ac:dyDescent="0.3">
      <c r="A3010" s="1">
        <v>3009</v>
      </c>
      <c r="B3010" t="s">
        <v>7629</v>
      </c>
      <c r="C3010" s="7">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4" t="str">
        <f>VLOOKUP(OrdersTable[[#This Row],[Region]],PeopleTable[#All],2,FALSE)</f>
        <v>Cassandra Brandow</v>
      </c>
      <c r="W3010" s="4" t="str">
        <f>IFERROR(VLOOKUP(OrdersTable[[#This Row],[Order ID]],ReturnsTable[#All],2,FALSE),"No")</f>
        <v>No</v>
      </c>
      <c r="X3010" s="4">
        <f>1/COUNTIF(OrdersTable[Order ID],OrdersTable[[#This Row],[Order ID]])</f>
        <v>1</v>
      </c>
      <c r="Y3010" s="4">
        <f>1/COUNTIF(OrdersTable[Customer ID],OrdersTable[[#This Row],[Customer ID]])</f>
        <v>5.5555555555555552E-2</v>
      </c>
    </row>
    <row r="3011" spans="1:25" x14ac:dyDescent="0.3">
      <c r="A3011" s="1">
        <v>3010</v>
      </c>
      <c r="B3011" t="s">
        <v>7630</v>
      </c>
      <c r="C3011" s="7">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4" t="str">
        <f>VLOOKUP(OrdersTable[[#This Row],[Region]],PeopleTable[#All],2,FALSE)</f>
        <v>Chuck Magee</v>
      </c>
      <c r="W3011" s="4" t="str">
        <f>IFERROR(VLOOKUP(OrdersTable[[#This Row],[Order ID]],ReturnsTable[#All],2,FALSE),"No")</f>
        <v>No</v>
      </c>
      <c r="X3011" s="4">
        <f>1/COUNTIF(OrdersTable[Order ID],OrdersTable[[#This Row],[Order ID]])</f>
        <v>1</v>
      </c>
      <c r="Y3011" s="4">
        <f>1/COUNTIF(OrdersTable[Customer ID],OrdersTable[[#This Row],[Customer ID]])</f>
        <v>0.1</v>
      </c>
    </row>
    <row r="3012" spans="1:25" x14ac:dyDescent="0.3">
      <c r="A3012" s="1">
        <v>3011</v>
      </c>
      <c r="B3012" t="s">
        <v>7631</v>
      </c>
      <c r="C3012" s="7">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4" t="str">
        <f>VLOOKUP(OrdersTable[[#This Row],[Region]],PeopleTable[#All],2,FALSE)</f>
        <v>Anna Andreadi</v>
      </c>
      <c r="W3012" s="4" t="str">
        <f>IFERROR(VLOOKUP(OrdersTable[[#This Row],[Order ID]],ReturnsTable[#All],2,FALSE),"No")</f>
        <v>No</v>
      </c>
      <c r="X3012" s="4">
        <f>1/COUNTIF(OrdersTable[Order ID],OrdersTable[[#This Row],[Order ID]])</f>
        <v>0.2</v>
      </c>
      <c r="Y3012" s="4">
        <f>1/COUNTIF(OrdersTable[Customer ID],OrdersTable[[#This Row],[Customer ID]])</f>
        <v>0.1111111111111111</v>
      </c>
    </row>
    <row r="3013" spans="1:25" x14ac:dyDescent="0.3">
      <c r="A3013" s="1">
        <v>3012</v>
      </c>
      <c r="B3013" t="s">
        <v>7631</v>
      </c>
      <c r="C3013" s="7">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4" t="str">
        <f>VLOOKUP(OrdersTable[[#This Row],[Region]],PeopleTable[#All],2,FALSE)</f>
        <v>Anna Andreadi</v>
      </c>
      <c r="W3013" s="4" t="str">
        <f>IFERROR(VLOOKUP(OrdersTable[[#This Row],[Order ID]],ReturnsTable[#All],2,FALSE),"No")</f>
        <v>No</v>
      </c>
      <c r="X3013" s="4">
        <f>1/COUNTIF(OrdersTable[Order ID],OrdersTable[[#This Row],[Order ID]])</f>
        <v>0.2</v>
      </c>
      <c r="Y3013" s="4">
        <f>1/COUNTIF(OrdersTable[Customer ID],OrdersTable[[#This Row],[Customer ID]])</f>
        <v>0.1111111111111111</v>
      </c>
    </row>
    <row r="3014" spans="1:25" x14ac:dyDescent="0.3">
      <c r="A3014" s="1">
        <v>3013</v>
      </c>
      <c r="B3014" t="s">
        <v>7631</v>
      </c>
      <c r="C3014" s="7">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4" t="str">
        <f>VLOOKUP(OrdersTable[[#This Row],[Region]],PeopleTable[#All],2,FALSE)</f>
        <v>Anna Andreadi</v>
      </c>
      <c r="W3014" s="4" t="str">
        <f>IFERROR(VLOOKUP(OrdersTable[[#This Row],[Order ID]],ReturnsTable[#All],2,FALSE),"No")</f>
        <v>No</v>
      </c>
      <c r="X3014" s="4">
        <f>1/COUNTIF(OrdersTable[Order ID],OrdersTable[[#This Row],[Order ID]])</f>
        <v>0.2</v>
      </c>
      <c r="Y3014" s="4">
        <f>1/COUNTIF(OrdersTable[Customer ID],OrdersTable[[#This Row],[Customer ID]])</f>
        <v>0.1111111111111111</v>
      </c>
    </row>
    <row r="3015" spans="1:25" x14ac:dyDescent="0.3">
      <c r="A3015" s="1">
        <v>3014</v>
      </c>
      <c r="B3015" t="s">
        <v>7631</v>
      </c>
      <c r="C3015" s="7">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4" t="str">
        <f>VLOOKUP(OrdersTable[[#This Row],[Region]],PeopleTable[#All],2,FALSE)</f>
        <v>Anna Andreadi</v>
      </c>
      <c r="W3015" s="4" t="str">
        <f>IFERROR(VLOOKUP(OrdersTable[[#This Row],[Order ID]],ReturnsTable[#All],2,FALSE),"No")</f>
        <v>No</v>
      </c>
      <c r="X3015" s="4">
        <f>1/COUNTIF(OrdersTable[Order ID],OrdersTable[[#This Row],[Order ID]])</f>
        <v>0.2</v>
      </c>
      <c r="Y3015" s="4">
        <f>1/COUNTIF(OrdersTable[Customer ID],OrdersTable[[#This Row],[Customer ID]])</f>
        <v>0.1111111111111111</v>
      </c>
    </row>
    <row r="3016" spans="1:25" x14ac:dyDescent="0.3">
      <c r="A3016" s="1">
        <v>3015</v>
      </c>
      <c r="B3016" t="s">
        <v>7631</v>
      </c>
      <c r="C3016" s="7">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4" t="str">
        <f>VLOOKUP(OrdersTable[[#This Row],[Region]],PeopleTable[#All],2,FALSE)</f>
        <v>Anna Andreadi</v>
      </c>
      <c r="W3016" s="4" t="str">
        <f>IFERROR(VLOOKUP(OrdersTable[[#This Row],[Order ID]],ReturnsTable[#All],2,FALSE),"No")</f>
        <v>No</v>
      </c>
      <c r="X3016" s="4">
        <f>1/COUNTIF(OrdersTable[Order ID],OrdersTable[[#This Row],[Order ID]])</f>
        <v>0.2</v>
      </c>
      <c r="Y3016" s="4">
        <f>1/COUNTIF(OrdersTable[Customer ID],OrdersTable[[#This Row],[Customer ID]])</f>
        <v>0.1111111111111111</v>
      </c>
    </row>
    <row r="3017" spans="1:25" x14ac:dyDescent="0.3">
      <c r="A3017" s="1">
        <v>3016</v>
      </c>
      <c r="B3017" t="s">
        <v>7632</v>
      </c>
      <c r="C3017" s="7">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4" t="str">
        <f>VLOOKUP(OrdersTable[[#This Row],[Region]],PeopleTable[#All],2,FALSE)</f>
        <v>Chuck Magee</v>
      </c>
      <c r="W3017" s="4" t="str">
        <f>IFERROR(VLOOKUP(OrdersTable[[#This Row],[Order ID]],ReturnsTable[#All],2,FALSE),"No")</f>
        <v>No</v>
      </c>
      <c r="X3017" s="4">
        <f>1/COUNTIF(OrdersTable[Order ID],OrdersTable[[#This Row],[Order ID]])</f>
        <v>1</v>
      </c>
      <c r="Y3017" s="4">
        <f>1/COUNTIF(OrdersTable[Customer ID],OrdersTable[[#This Row],[Customer ID]])</f>
        <v>4.5454545454545456E-2</v>
      </c>
    </row>
    <row r="3018" spans="1:25" x14ac:dyDescent="0.3">
      <c r="A3018" s="1">
        <v>3017</v>
      </c>
      <c r="B3018" t="s">
        <v>7633</v>
      </c>
      <c r="C3018" s="7">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4" t="str">
        <f>VLOOKUP(OrdersTable[[#This Row],[Region]],PeopleTable[#All],2,FALSE)</f>
        <v>Kelly Williams</v>
      </c>
      <c r="W3018" s="4" t="str">
        <f>IFERROR(VLOOKUP(OrdersTable[[#This Row],[Order ID]],ReturnsTable[#All],2,FALSE),"No")</f>
        <v>No</v>
      </c>
      <c r="X3018" s="4">
        <f>1/COUNTIF(OrdersTable[Order ID],OrdersTable[[#This Row],[Order ID]])</f>
        <v>0.33333333333333331</v>
      </c>
      <c r="Y3018" s="4">
        <f>1/COUNTIF(OrdersTable[Customer ID],OrdersTable[[#This Row],[Customer ID]])</f>
        <v>4.5454545454545456E-2</v>
      </c>
    </row>
    <row r="3019" spans="1:25" x14ac:dyDescent="0.3">
      <c r="A3019" s="1">
        <v>3018</v>
      </c>
      <c r="B3019" t="s">
        <v>7633</v>
      </c>
      <c r="C3019" s="7">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4" t="str">
        <f>VLOOKUP(OrdersTable[[#This Row],[Region]],PeopleTable[#All],2,FALSE)</f>
        <v>Kelly Williams</v>
      </c>
      <c r="W3019" s="4" t="str">
        <f>IFERROR(VLOOKUP(OrdersTable[[#This Row],[Order ID]],ReturnsTable[#All],2,FALSE),"No")</f>
        <v>No</v>
      </c>
      <c r="X3019" s="4">
        <f>1/COUNTIF(OrdersTable[Order ID],OrdersTable[[#This Row],[Order ID]])</f>
        <v>0.33333333333333331</v>
      </c>
      <c r="Y3019" s="4">
        <f>1/COUNTIF(OrdersTable[Customer ID],OrdersTable[[#This Row],[Customer ID]])</f>
        <v>4.5454545454545456E-2</v>
      </c>
    </row>
    <row r="3020" spans="1:25" x14ac:dyDescent="0.3">
      <c r="A3020" s="1">
        <v>3019</v>
      </c>
      <c r="B3020" t="s">
        <v>7633</v>
      </c>
      <c r="C3020" s="7">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4" t="str">
        <f>VLOOKUP(OrdersTable[[#This Row],[Region]],PeopleTable[#All],2,FALSE)</f>
        <v>Kelly Williams</v>
      </c>
      <c r="W3020" s="4" t="str">
        <f>IFERROR(VLOOKUP(OrdersTable[[#This Row],[Order ID]],ReturnsTable[#All],2,FALSE),"No")</f>
        <v>No</v>
      </c>
      <c r="X3020" s="4">
        <f>1/COUNTIF(OrdersTable[Order ID],OrdersTable[[#This Row],[Order ID]])</f>
        <v>0.33333333333333331</v>
      </c>
      <c r="Y3020" s="4">
        <f>1/COUNTIF(OrdersTable[Customer ID],OrdersTable[[#This Row],[Customer ID]])</f>
        <v>4.5454545454545456E-2</v>
      </c>
    </row>
    <row r="3021" spans="1:25" x14ac:dyDescent="0.3">
      <c r="A3021" s="1">
        <v>3020</v>
      </c>
      <c r="B3021" t="s">
        <v>5993</v>
      </c>
      <c r="C3021" s="7">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4" t="str">
        <f>VLOOKUP(OrdersTable[[#This Row],[Region]],PeopleTable[#All],2,FALSE)</f>
        <v>Anna Andreadi</v>
      </c>
      <c r="W3021" s="4" t="str">
        <f>IFERROR(VLOOKUP(OrdersTable[[#This Row],[Order ID]],ReturnsTable[#All],2,FALSE),"No")</f>
        <v>Yes</v>
      </c>
      <c r="X3021" s="4">
        <f>1/COUNTIF(OrdersTable[Order ID],OrdersTable[[#This Row],[Order ID]])</f>
        <v>0.25</v>
      </c>
      <c r="Y3021" s="4">
        <f>1/COUNTIF(OrdersTable[Customer ID],OrdersTable[[#This Row],[Customer ID]])</f>
        <v>4.5454545454545456E-2</v>
      </c>
    </row>
    <row r="3022" spans="1:25" x14ac:dyDescent="0.3">
      <c r="A3022" s="1">
        <v>3021</v>
      </c>
      <c r="B3022" t="s">
        <v>5993</v>
      </c>
      <c r="C3022" s="7">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4" t="str">
        <f>VLOOKUP(OrdersTable[[#This Row],[Region]],PeopleTable[#All],2,FALSE)</f>
        <v>Anna Andreadi</v>
      </c>
      <c r="W3022" s="4" t="str">
        <f>IFERROR(VLOOKUP(OrdersTable[[#This Row],[Order ID]],ReturnsTable[#All],2,FALSE),"No")</f>
        <v>Yes</v>
      </c>
      <c r="X3022" s="4">
        <f>1/COUNTIF(OrdersTable[Order ID],OrdersTable[[#This Row],[Order ID]])</f>
        <v>0.25</v>
      </c>
      <c r="Y3022" s="4">
        <f>1/COUNTIF(OrdersTable[Customer ID],OrdersTable[[#This Row],[Customer ID]])</f>
        <v>4.5454545454545456E-2</v>
      </c>
    </row>
    <row r="3023" spans="1:25" x14ac:dyDescent="0.3">
      <c r="A3023" s="1">
        <v>3022</v>
      </c>
      <c r="B3023" t="s">
        <v>5993</v>
      </c>
      <c r="C3023" s="7">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4" t="str">
        <f>VLOOKUP(OrdersTable[[#This Row],[Region]],PeopleTable[#All],2,FALSE)</f>
        <v>Anna Andreadi</v>
      </c>
      <c r="W3023" s="4" t="str">
        <f>IFERROR(VLOOKUP(OrdersTable[[#This Row],[Order ID]],ReturnsTable[#All],2,FALSE),"No")</f>
        <v>Yes</v>
      </c>
      <c r="X3023" s="4">
        <f>1/COUNTIF(OrdersTable[Order ID],OrdersTable[[#This Row],[Order ID]])</f>
        <v>0.25</v>
      </c>
      <c r="Y3023" s="4">
        <f>1/COUNTIF(OrdersTable[Customer ID],OrdersTable[[#This Row],[Customer ID]])</f>
        <v>4.5454545454545456E-2</v>
      </c>
    </row>
    <row r="3024" spans="1:25" x14ac:dyDescent="0.3">
      <c r="A3024" s="1">
        <v>3023</v>
      </c>
      <c r="B3024" t="s">
        <v>5993</v>
      </c>
      <c r="C3024" s="7">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4" t="str">
        <f>VLOOKUP(OrdersTable[[#This Row],[Region]],PeopleTable[#All],2,FALSE)</f>
        <v>Anna Andreadi</v>
      </c>
      <c r="W3024" s="4" t="str">
        <f>IFERROR(VLOOKUP(OrdersTable[[#This Row],[Order ID]],ReturnsTable[#All],2,FALSE),"No")</f>
        <v>Yes</v>
      </c>
      <c r="X3024" s="4">
        <f>1/COUNTIF(OrdersTable[Order ID],OrdersTable[[#This Row],[Order ID]])</f>
        <v>0.25</v>
      </c>
      <c r="Y3024" s="4">
        <f>1/COUNTIF(OrdersTable[Customer ID],OrdersTable[[#This Row],[Customer ID]])</f>
        <v>4.5454545454545456E-2</v>
      </c>
    </row>
    <row r="3025" spans="1:25" x14ac:dyDescent="0.3">
      <c r="A3025" s="1">
        <v>3024</v>
      </c>
      <c r="B3025" t="s">
        <v>7634</v>
      </c>
      <c r="C3025" s="7">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4" t="str">
        <f>VLOOKUP(OrdersTable[[#This Row],[Region]],PeopleTable[#All],2,FALSE)</f>
        <v>Kelly Williams</v>
      </c>
      <c r="W3025" s="4" t="str">
        <f>IFERROR(VLOOKUP(OrdersTable[[#This Row],[Order ID]],ReturnsTable[#All],2,FALSE),"No")</f>
        <v>No</v>
      </c>
      <c r="X3025" s="4">
        <f>1/COUNTIF(OrdersTable[Order ID],OrdersTable[[#This Row],[Order ID]])</f>
        <v>1</v>
      </c>
      <c r="Y3025" s="4">
        <f>1/COUNTIF(OrdersTable[Customer ID],OrdersTable[[#This Row],[Customer ID]])</f>
        <v>0.14285714285714285</v>
      </c>
    </row>
    <row r="3026" spans="1:25" x14ac:dyDescent="0.3">
      <c r="A3026" s="1">
        <v>3025</v>
      </c>
      <c r="B3026" t="s">
        <v>7635</v>
      </c>
      <c r="C3026" s="7">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4" t="str">
        <f>VLOOKUP(OrdersTable[[#This Row],[Region]],PeopleTable[#All],2,FALSE)</f>
        <v>Chuck Magee</v>
      </c>
      <c r="W3026" s="4" t="str">
        <f>IFERROR(VLOOKUP(OrdersTable[[#This Row],[Order ID]],ReturnsTable[#All],2,FALSE),"No")</f>
        <v>No</v>
      </c>
      <c r="X3026" s="4">
        <f>1/COUNTIF(OrdersTable[Order ID],OrdersTable[[#This Row],[Order ID]])</f>
        <v>0.5</v>
      </c>
      <c r="Y3026" s="4">
        <f>1/COUNTIF(OrdersTable[Customer ID],OrdersTable[[#This Row],[Customer ID]])</f>
        <v>0.1111111111111111</v>
      </c>
    </row>
    <row r="3027" spans="1:25" x14ac:dyDescent="0.3">
      <c r="A3027" s="1">
        <v>3026</v>
      </c>
      <c r="B3027" t="s">
        <v>7635</v>
      </c>
      <c r="C3027" s="7">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4" t="str">
        <f>VLOOKUP(OrdersTable[[#This Row],[Region]],PeopleTable[#All],2,FALSE)</f>
        <v>Chuck Magee</v>
      </c>
      <c r="W3027" s="4" t="str">
        <f>IFERROR(VLOOKUP(OrdersTable[[#This Row],[Order ID]],ReturnsTable[#All],2,FALSE),"No")</f>
        <v>No</v>
      </c>
      <c r="X3027" s="4">
        <f>1/COUNTIF(OrdersTable[Order ID],OrdersTable[[#This Row],[Order ID]])</f>
        <v>0.5</v>
      </c>
      <c r="Y3027" s="4">
        <f>1/COUNTIF(OrdersTable[Customer ID],OrdersTable[[#This Row],[Customer ID]])</f>
        <v>0.1111111111111111</v>
      </c>
    </row>
    <row r="3028" spans="1:25" x14ac:dyDescent="0.3">
      <c r="A3028" s="1">
        <v>3027</v>
      </c>
      <c r="B3028" t="s">
        <v>7636</v>
      </c>
      <c r="C3028" s="7">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4" t="str">
        <f>VLOOKUP(OrdersTable[[#This Row],[Region]],PeopleTable[#All],2,FALSE)</f>
        <v>Chuck Magee</v>
      </c>
      <c r="W3028" s="4" t="str">
        <f>IFERROR(VLOOKUP(OrdersTable[[#This Row],[Order ID]],ReturnsTable[#All],2,FALSE),"No")</f>
        <v>No</v>
      </c>
      <c r="X3028" s="4">
        <f>1/COUNTIF(OrdersTable[Order ID],OrdersTable[[#This Row],[Order ID]])</f>
        <v>1</v>
      </c>
      <c r="Y3028" s="4">
        <f>1/COUNTIF(OrdersTable[Customer ID],OrdersTable[[#This Row],[Customer ID]])</f>
        <v>9.0909090909090912E-2</v>
      </c>
    </row>
    <row r="3029" spans="1:25" x14ac:dyDescent="0.3">
      <c r="A3029" s="1">
        <v>3028</v>
      </c>
      <c r="B3029" t="s">
        <v>7637</v>
      </c>
      <c r="C3029" s="7">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4" t="str">
        <f>VLOOKUP(OrdersTable[[#This Row],[Region]],PeopleTable[#All],2,FALSE)</f>
        <v>Anna Andreadi</v>
      </c>
      <c r="W3029" s="4" t="str">
        <f>IFERROR(VLOOKUP(OrdersTable[[#This Row],[Order ID]],ReturnsTable[#All],2,FALSE),"No")</f>
        <v>No</v>
      </c>
      <c r="X3029" s="4">
        <f>1/COUNTIF(OrdersTable[Order ID],OrdersTable[[#This Row],[Order ID]])</f>
        <v>1</v>
      </c>
      <c r="Y3029" s="4">
        <f>1/COUNTIF(OrdersTable[Customer ID],OrdersTable[[#This Row],[Customer ID]])</f>
        <v>0.14285714285714285</v>
      </c>
    </row>
    <row r="3030" spans="1:25" x14ac:dyDescent="0.3">
      <c r="A3030" s="1">
        <v>3029</v>
      </c>
      <c r="B3030" t="s">
        <v>7638</v>
      </c>
      <c r="C3030" s="7">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4" t="str">
        <f>VLOOKUP(OrdersTable[[#This Row],[Region]],PeopleTable[#All],2,FALSE)</f>
        <v>Cassandra Brandow</v>
      </c>
      <c r="W3030" s="4" t="str">
        <f>IFERROR(VLOOKUP(OrdersTable[[#This Row],[Order ID]],ReturnsTable[#All],2,FALSE),"No")</f>
        <v>No</v>
      </c>
      <c r="X3030" s="4">
        <f>1/COUNTIF(OrdersTable[Order ID],OrdersTable[[#This Row],[Order ID]])</f>
        <v>1</v>
      </c>
      <c r="Y3030" s="4">
        <f>1/COUNTIF(OrdersTable[Customer ID],OrdersTable[[#This Row],[Customer ID]])</f>
        <v>5.5555555555555552E-2</v>
      </c>
    </row>
    <row r="3031" spans="1:25" x14ac:dyDescent="0.3">
      <c r="A3031" s="1">
        <v>3030</v>
      </c>
      <c r="B3031" t="s">
        <v>7639</v>
      </c>
      <c r="C3031" s="7">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4" t="str">
        <f>VLOOKUP(OrdersTable[[#This Row],[Region]],PeopleTable[#All],2,FALSE)</f>
        <v>Anna Andreadi</v>
      </c>
      <c r="W3031" s="4" t="str">
        <f>IFERROR(VLOOKUP(OrdersTable[[#This Row],[Order ID]],ReturnsTable[#All],2,FALSE),"No")</f>
        <v>No</v>
      </c>
      <c r="X3031" s="4">
        <f>1/COUNTIF(OrdersTable[Order ID],OrdersTable[[#This Row],[Order ID]])</f>
        <v>1</v>
      </c>
      <c r="Y3031" s="4">
        <f>1/COUNTIF(OrdersTable[Customer ID],OrdersTable[[#This Row],[Customer ID]])</f>
        <v>4.1666666666666664E-2</v>
      </c>
    </row>
    <row r="3032" spans="1:25" x14ac:dyDescent="0.3">
      <c r="A3032" s="1">
        <v>3031</v>
      </c>
      <c r="B3032" t="s">
        <v>6030</v>
      </c>
      <c r="C3032" s="7">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4" t="str">
        <f>VLOOKUP(OrdersTable[[#This Row],[Region]],PeopleTable[#All],2,FALSE)</f>
        <v>Kelly Williams</v>
      </c>
      <c r="W3032" s="4" t="str">
        <f>IFERROR(VLOOKUP(OrdersTable[[#This Row],[Order ID]],ReturnsTable[#All],2,FALSE),"No")</f>
        <v>Yes</v>
      </c>
      <c r="X3032" s="4">
        <f>1/COUNTIF(OrdersTable[Order ID],OrdersTable[[#This Row],[Order ID]])</f>
        <v>0.5</v>
      </c>
      <c r="Y3032" s="4">
        <f>1/COUNTIF(OrdersTable[Customer ID],OrdersTable[[#This Row],[Customer ID]])</f>
        <v>0.1111111111111111</v>
      </c>
    </row>
    <row r="3033" spans="1:25" x14ac:dyDescent="0.3">
      <c r="A3033" s="1">
        <v>3032</v>
      </c>
      <c r="B3033" t="s">
        <v>6030</v>
      </c>
      <c r="C3033" s="7">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4" t="str">
        <f>VLOOKUP(OrdersTable[[#This Row],[Region]],PeopleTable[#All],2,FALSE)</f>
        <v>Kelly Williams</v>
      </c>
      <c r="W3033" s="4" t="str">
        <f>IFERROR(VLOOKUP(OrdersTable[[#This Row],[Order ID]],ReturnsTable[#All],2,FALSE),"No")</f>
        <v>Yes</v>
      </c>
      <c r="X3033" s="4">
        <f>1/COUNTIF(OrdersTable[Order ID],OrdersTable[[#This Row],[Order ID]])</f>
        <v>0.5</v>
      </c>
      <c r="Y3033" s="4">
        <f>1/COUNTIF(OrdersTable[Customer ID],OrdersTable[[#This Row],[Customer ID]])</f>
        <v>0.1111111111111111</v>
      </c>
    </row>
    <row r="3034" spans="1:25" x14ac:dyDescent="0.3">
      <c r="A3034" s="1">
        <v>3033</v>
      </c>
      <c r="B3034" t="s">
        <v>6204</v>
      </c>
      <c r="C3034" s="7">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4" t="str">
        <f>VLOOKUP(OrdersTable[[#This Row],[Region]],PeopleTable[#All],2,FALSE)</f>
        <v>Anna Andreadi</v>
      </c>
      <c r="W3034" s="4" t="str">
        <f>IFERROR(VLOOKUP(OrdersTable[[#This Row],[Order ID]],ReturnsTable[#All],2,FALSE),"No")</f>
        <v>Yes</v>
      </c>
      <c r="X3034" s="4">
        <f>1/COUNTIF(OrdersTable[Order ID],OrdersTable[[#This Row],[Order ID]])</f>
        <v>1</v>
      </c>
      <c r="Y3034" s="4">
        <f>1/COUNTIF(OrdersTable[Customer ID],OrdersTable[[#This Row],[Customer ID]])</f>
        <v>0.2</v>
      </c>
    </row>
    <row r="3035" spans="1:25" x14ac:dyDescent="0.3">
      <c r="A3035" s="1">
        <v>3034</v>
      </c>
      <c r="B3035" t="s">
        <v>7640</v>
      </c>
      <c r="C3035" s="7">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4" t="str">
        <f>VLOOKUP(OrdersTable[[#This Row],[Region]],PeopleTable[#All],2,FALSE)</f>
        <v>Chuck Magee</v>
      </c>
      <c r="W3035" s="4" t="str">
        <f>IFERROR(VLOOKUP(OrdersTable[[#This Row],[Order ID]],ReturnsTable[#All],2,FALSE),"No")</f>
        <v>No</v>
      </c>
      <c r="X3035" s="4">
        <f>1/COUNTIF(OrdersTable[Order ID],OrdersTable[[#This Row],[Order ID]])</f>
        <v>1</v>
      </c>
      <c r="Y3035" s="4">
        <f>1/COUNTIF(OrdersTable[Customer ID],OrdersTable[[#This Row],[Customer ID]])</f>
        <v>5.5555555555555552E-2</v>
      </c>
    </row>
    <row r="3036" spans="1:25" x14ac:dyDescent="0.3">
      <c r="A3036" s="1">
        <v>3035</v>
      </c>
      <c r="B3036" t="s">
        <v>7641</v>
      </c>
      <c r="C3036" s="7">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4" t="str">
        <f>VLOOKUP(OrdersTable[[#This Row],[Region]],PeopleTable[#All],2,FALSE)</f>
        <v>Cassandra Brandow</v>
      </c>
      <c r="W3036" s="4" t="str">
        <f>IFERROR(VLOOKUP(OrdersTable[[#This Row],[Order ID]],ReturnsTable[#All],2,FALSE),"No")</f>
        <v>No</v>
      </c>
      <c r="X3036" s="4">
        <f>1/COUNTIF(OrdersTable[Order ID],OrdersTable[[#This Row],[Order ID]])</f>
        <v>0.2</v>
      </c>
      <c r="Y3036" s="4">
        <f>1/COUNTIF(OrdersTable[Customer ID],OrdersTable[[#This Row],[Customer ID]])</f>
        <v>0.05</v>
      </c>
    </row>
    <row r="3037" spans="1:25" x14ac:dyDescent="0.3">
      <c r="A3037" s="1">
        <v>3036</v>
      </c>
      <c r="B3037" t="s">
        <v>7641</v>
      </c>
      <c r="C3037" s="7">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4" t="str">
        <f>VLOOKUP(OrdersTable[[#This Row],[Region]],PeopleTable[#All],2,FALSE)</f>
        <v>Cassandra Brandow</v>
      </c>
      <c r="W3037" s="4" t="str">
        <f>IFERROR(VLOOKUP(OrdersTable[[#This Row],[Order ID]],ReturnsTable[#All],2,FALSE),"No")</f>
        <v>No</v>
      </c>
      <c r="X3037" s="4">
        <f>1/COUNTIF(OrdersTable[Order ID],OrdersTable[[#This Row],[Order ID]])</f>
        <v>0.2</v>
      </c>
      <c r="Y3037" s="4">
        <f>1/COUNTIF(OrdersTable[Customer ID],OrdersTable[[#This Row],[Customer ID]])</f>
        <v>0.05</v>
      </c>
    </row>
    <row r="3038" spans="1:25" x14ac:dyDescent="0.3">
      <c r="A3038" s="1">
        <v>3037</v>
      </c>
      <c r="B3038" t="s">
        <v>7641</v>
      </c>
      <c r="C3038" s="7">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4" t="str">
        <f>VLOOKUP(OrdersTable[[#This Row],[Region]],PeopleTable[#All],2,FALSE)</f>
        <v>Cassandra Brandow</v>
      </c>
      <c r="W3038" s="4" t="str">
        <f>IFERROR(VLOOKUP(OrdersTable[[#This Row],[Order ID]],ReturnsTable[#All],2,FALSE),"No")</f>
        <v>No</v>
      </c>
      <c r="X3038" s="4">
        <f>1/COUNTIF(OrdersTable[Order ID],OrdersTable[[#This Row],[Order ID]])</f>
        <v>0.2</v>
      </c>
      <c r="Y3038" s="4">
        <f>1/COUNTIF(OrdersTable[Customer ID],OrdersTable[[#This Row],[Customer ID]])</f>
        <v>0.05</v>
      </c>
    </row>
    <row r="3039" spans="1:25" x14ac:dyDescent="0.3">
      <c r="A3039" s="1">
        <v>3038</v>
      </c>
      <c r="B3039" t="s">
        <v>7641</v>
      </c>
      <c r="C3039" s="7">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4" t="str">
        <f>VLOOKUP(OrdersTable[[#This Row],[Region]],PeopleTable[#All],2,FALSE)</f>
        <v>Cassandra Brandow</v>
      </c>
      <c r="W3039" s="4" t="str">
        <f>IFERROR(VLOOKUP(OrdersTable[[#This Row],[Order ID]],ReturnsTable[#All],2,FALSE),"No")</f>
        <v>No</v>
      </c>
      <c r="X3039" s="4">
        <f>1/COUNTIF(OrdersTable[Order ID],OrdersTable[[#This Row],[Order ID]])</f>
        <v>0.2</v>
      </c>
      <c r="Y3039" s="4">
        <f>1/COUNTIF(OrdersTable[Customer ID],OrdersTable[[#This Row],[Customer ID]])</f>
        <v>0.05</v>
      </c>
    </row>
    <row r="3040" spans="1:25" x14ac:dyDescent="0.3">
      <c r="A3040" s="1">
        <v>3039</v>
      </c>
      <c r="B3040" t="s">
        <v>7641</v>
      </c>
      <c r="C3040" s="7">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4" t="str">
        <f>VLOOKUP(OrdersTable[[#This Row],[Region]],PeopleTable[#All],2,FALSE)</f>
        <v>Cassandra Brandow</v>
      </c>
      <c r="W3040" s="4" t="str">
        <f>IFERROR(VLOOKUP(OrdersTable[[#This Row],[Order ID]],ReturnsTable[#All],2,FALSE),"No")</f>
        <v>No</v>
      </c>
      <c r="X3040" s="4">
        <f>1/COUNTIF(OrdersTable[Order ID],OrdersTable[[#This Row],[Order ID]])</f>
        <v>0.2</v>
      </c>
      <c r="Y3040" s="4">
        <f>1/COUNTIF(OrdersTable[Customer ID],OrdersTable[[#This Row],[Customer ID]])</f>
        <v>0.05</v>
      </c>
    </row>
    <row r="3041" spans="1:25" x14ac:dyDescent="0.3">
      <c r="A3041" s="1">
        <v>3040</v>
      </c>
      <c r="B3041" t="s">
        <v>7642</v>
      </c>
      <c r="C3041" s="7">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4" t="str">
        <f>VLOOKUP(OrdersTable[[#This Row],[Region]],PeopleTable[#All],2,FALSE)</f>
        <v>Anna Andreadi</v>
      </c>
      <c r="W3041" s="4" t="str">
        <f>IFERROR(VLOOKUP(OrdersTable[[#This Row],[Order ID]],ReturnsTable[#All],2,FALSE),"No")</f>
        <v>No</v>
      </c>
      <c r="X3041" s="4">
        <f>1/COUNTIF(OrdersTable[Order ID],OrdersTable[[#This Row],[Order ID]])</f>
        <v>1</v>
      </c>
      <c r="Y3041" s="4">
        <f>1/COUNTIF(OrdersTable[Customer ID],OrdersTable[[#This Row],[Customer ID]])</f>
        <v>0.1</v>
      </c>
    </row>
    <row r="3042" spans="1:25" x14ac:dyDescent="0.3">
      <c r="A3042" s="1">
        <v>3041</v>
      </c>
      <c r="B3042" t="s">
        <v>7643</v>
      </c>
      <c r="C3042" s="7">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4" t="str">
        <f>VLOOKUP(OrdersTable[[#This Row],[Region]],PeopleTable[#All],2,FALSE)</f>
        <v>Cassandra Brandow</v>
      </c>
      <c r="W3042" s="4" t="str">
        <f>IFERROR(VLOOKUP(OrdersTable[[#This Row],[Order ID]],ReturnsTable[#All],2,FALSE),"No")</f>
        <v>No</v>
      </c>
      <c r="X3042" s="4">
        <f>1/COUNTIF(OrdersTable[Order ID],OrdersTable[[#This Row],[Order ID]])</f>
        <v>1</v>
      </c>
      <c r="Y3042" s="4">
        <f>1/COUNTIF(OrdersTable[Customer ID],OrdersTable[[#This Row],[Customer ID]])</f>
        <v>0.1111111111111111</v>
      </c>
    </row>
    <row r="3043" spans="1:25" x14ac:dyDescent="0.3">
      <c r="A3043" s="1">
        <v>3042</v>
      </c>
      <c r="B3043" t="s">
        <v>7644</v>
      </c>
      <c r="C3043" s="7">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4" t="str">
        <f>VLOOKUP(OrdersTable[[#This Row],[Region]],PeopleTable[#All],2,FALSE)</f>
        <v>Anna Andreadi</v>
      </c>
      <c r="W3043" s="4" t="str">
        <f>IFERROR(VLOOKUP(OrdersTable[[#This Row],[Order ID]],ReturnsTable[#All],2,FALSE),"No")</f>
        <v>No</v>
      </c>
      <c r="X3043" s="4">
        <f>1/COUNTIF(OrdersTable[Order ID],OrdersTable[[#This Row],[Order ID]])</f>
        <v>0.33333333333333331</v>
      </c>
      <c r="Y3043" s="4">
        <f>1/COUNTIF(OrdersTable[Customer ID],OrdersTable[[#This Row],[Customer ID]])</f>
        <v>5.5555555555555552E-2</v>
      </c>
    </row>
    <row r="3044" spans="1:25" x14ac:dyDescent="0.3">
      <c r="A3044" s="1">
        <v>3043</v>
      </c>
      <c r="B3044" t="s">
        <v>7644</v>
      </c>
      <c r="C3044" s="7">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4" t="str">
        <f>VLOOKUP(OrdersTable[[#This Row],[Region]],PeopleTable[#All],2,FALSE)</f>
        <v>Anna Andreadi</v>
      </c>
      <c r="W3044" s="4" t="str">
        <f>IFERROR(VLOOKUP(OrdersTable[[#This Row],[Order ID]],ReturnsTable[#All],2,FALSE),"No")</f>
        <v>No</v>
      </c>
      <c r="X3044" s="4">
        <f>1/COUNTIF(OrdersTable[Order ID],OrdersTable[[#This Row],[Order ID]])</f>
        <v>0.33333333333333331</v>
      </c>
      <c r="Y3044" s="4">
        <f>1/COUNTIF(OrdersTable[Customer ID],OrdersTable[[#This Row],[Customer ID]])</f>
        <v>5.5555555555555552E-2</v>
      </c>
    </row>
    <row r="3045" spans="1:25" x14ac:dyDescent="0.3">
      <c r="A3045" s="1">
        <v>3044</v>
      </c>
      <c r="B3045" t="s">
        <v>7644</v>
      </c>
      <c r="C3045" s="7">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4" t="str">
        <f>VLOOKUP(OrdersTable[[#This Row],[Region]],PeopleTable[#All],2,FALSE)</f>
        <v>Anna Andreadi</v>
      </c>
      <c r="W3045" s="4" t="str">
        <f>IFERROR(VLOOKUP(OrdersTable[[#This Row],[Order ID]],ReturnsTable[#All],2,FALSE),"No")</f>
        <v>No</v>
      </c>
      <c r="X3045" s="4">
        <f>1/COUNTIF(OrdersTable[Order ID],OrdersTable[[#This Row],[Order ID]])</f>
        <v>0.33333333333333331</v>
      </c>
      <c r="Y3045" s="4">
        <f>1/COUNTIF(OrdersTable[Customer ID],OrdersTable[[#This Row],[Customer ID]])</f>
        <v>5.5555555555555552E-2</v>
      </c>
    </row>
    <row r="3046" spans="1:25" x14ac:dyDescent="0.3">
      <c r="A3046" s="1">
        <v>3045</v>
      </c>
      <c r="B3046" t="s">
        <v>7645</v>
      </c>
      <c r="C3046" s="7">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4" t="str">
        <f>VLOOKUP(OrdersTable[[#This Row],[Region]],PeopleTable[#All],2,FALSE)</f>
        <v>Chuck Magee</v>
      </c>
      <c r="W3046" s="4" t="str">
        <f>IFERROR(VLOOKUP(OrdersTable[[#This Row],[Order ID]],ReturnsTable[#All],2,FALSE),"No")</f>
        <v>No</v>
      </c>
      <c r="X3046" s="4">
        <f>1/COUNTIF(OrdersTable[Order ID],OrdersTable[[#This Row],[Order ID]])</f>
        <v>1</v>
      </c>
      <c r="Y3046" s="4">
        <f>1/COUNTIF(OrdersTable[Customer ID],OrdersTable[[#This Row],[Customer ID]])</f>
        <v>0.16666666666666666</v>
      </c>
    </row>
    <row r="3047" spans="1:25" x14ac:dyDescent="0.3">
      <c r="A3047" s="1">
        <v>3046</v>
      </c>
      <c r="B3047" t="s">
        <v>7646</v>
      </c>
      <c r="C3047" s="7">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4" t="str">
        <f>VLOOKUP(OrdersTable[[#This Row],[Region]],PeopleTable[#All],2,FALSE)</f>
        <v>Kelly Williams</v>
      </c>
      <c r="W3047" s="4" t="str">
        <f>IFERROR(VLOOKUP(OrdersTable[[#This Row],[Order ID]],ReturnsTable[#All],2,FALSE),"No")</f>
        <v>No</v>
      </c>
      <c r="X3047" s="4">
        <f>1/COUNTIF(OrdersTable[Order ID],OrdersTable[[#This Row],[Order ID]])</f>
        <v>0.5</v>
      </c>
      <c r="Y3047" s="4">
        <f>1/COUNTIF(OrdersTable[Customer ID],OrdersTable[[#This Row],[Customer ID]])</f>
        <v>5.2631578947368418E-2</v>
      </c>
    </row>
    <row r="3048" spans="1:25" x14ac:dyDescent="0.3">
      <c r="A3048" s="1">
        <v>3047</v>
      </c>
      <c r="B3048" t="s">
        <v>7646</v>
      </c>
      <c r="C3048" s="7">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4" t="str">
        <f>VLOOKUP(OrdersTable[[#This Row],[Region]],PeopleTable[#All],2,FALSE)</f>
        <v>Kelly Williams</v>
      </c>
      <c r="W3048" s="4" t="str">
        <f>IFERROR(VLOOKUP(OrdersTable[[#This Row],[Order ID]],ReturnsTable[#All],2,FALSE),"No")</f>
        <v>No</v>
      </c>
      <c r="X3048" s="4">
        <f>1/COUNTIF(OrdersTable[Order ID],OrdersTable[[#This Row],[Order ID]])</f>
        <v>0.5</v>
      </c>
      <c r="Y3048" s="4">
        <f>1/COUNTIF(OrdersTable[Customer ID],OrdersTable[[#This Row],[Customer ID]])</f>
        <v>5.2631578947368418E-2</v>
      </c>
    </row>
    <row r="3049" spans="1:25" x14ac:dyDescent="0.3">
      <c r="A3049" s="1">
        <v>3048</v>
      </c>
      <c r="B3049" t="s">
        <v>7647</v>
      </c>
      <c r="C3049" s="7">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4" t="str">
        <f>VLOOKUP(OrdersTable[[#This Row],[Region]],PeopleTable[#All],2,FALSE)</f>
        <v>Anna Andreadi</v>
      </c>
      <c r="W3049" s="4" t="str">
        <f>IFERROR(VLOOKUP(OrdersTable[[#This Row],[Order ID]],ReturnsTable[#All],2,FALSE),"No")</f>
        <v>No</v>
      </c>
      <c r="X3049" s="4">
        <f>1/COUNTIF(OrdersTable[Order ID],OrdersTable[[#This Row],[Order ID]])</f>
        <v>1</v>
      </c>
      <c r="Y3049" s="4">
        <f>1/COUNTIF(OrdersTable[Customer ID],OrdersTable[[#This Row],[Customer ID]])</f>
        <v>9.0909090909090912E-2</v>
      </c>
    </row>
    <row r="3050" spans="1:25" x14ac:dyDescent="0.3">
      <c r="A3050" s="1">
        <v>3049</v>
      </c>
      <c r="B3050" t="s">
        <v>7648</v>
      </c>
      <c r="C3050" s="7">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4" t="str">
        <f>VLOOKUP(OrdersTable[[#This Row],[Region]],PeopleTable[#All],2,FALSE)</f>
        <v>Cassandra Brandow</v>
      </c>
      <c r="W3050" s="4" t="str">
        <f>IFERROR(VLOOKUP(OrdersTable[[#This Row],[Order ID]],ReturnsTable[#All],2,FALSE),"No")</f>
        <v>No</v>
      </c>
      <c r="X3050" s="4">
        <f>1/COUNTIF(OrdersTable[Order ID],OrdersTable[[#This Row],[Order ID]])</f>
        <v>0.5</v>
      </c>
      <c r="Y3050" s="4">
        <f>1/COUNTIF(OrdersTable[Customer ID],OrdersTable[[#This Row],[Customer ID]])</f>
        <v>9.0909090909090912E-2</v>
      </c>
    </row>
    <row r="3051" spans="1:25" x14ac:dyDescent="0.3">
      <c r="A3051" s="1">
        <v>3050</v>
      </c>
      <c r="B3051" t="s">
        <v>7648</v>
      </c>
      <c r="C3051" s="7">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4" t="str">
        <f>VLOOKUP(OrdersTable[[#This Row],[Region]],PeopleTable[#All],2,FALSE)</f>
        <v>Cassandra Brandow</v>
      </c>
      <c r="W3051" s="4" t="str">
        <f>IFERROR(VLOOKUP(OrdersTable[[#This Row],[Order ID]],ReturnsTable[#All],2,FALSE),"No")</f>
        <v>No</v>
      </c>
      <c r="X3051" s="4">
        <f>1/COUNTIF(OrdersTable[Order ID],OrdersTable[[#This Row],[Order ID]])</f>
        <v>0.5</v>
      </c>
      <c r="Y3051" s="4">
        <f>1/COUNTIF(OrdersTable[Customer ID],OrdersTable[[#This Row],[Customer ID]])</f>
        <v>9.0909090909090912E-2</v>
      </c>
    </row>
    <row r="3052" spans="1:25" x14ac:dyDescent="0.3">
      <c r="A3052" s="1">
        <v>3051</v>
      </c>
      <c r="B3052" t="s">
        <v>7649</v>
      </c>
      <c r="C3052" s="7">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4" t="str">
        <f>VLOOKUP(OrdersTable[[#This Row],[Region]],PeopleTable[#All],2,FALSE)</f>
        <v>Anna Andreadi</v>
      </c>
      <c r="W3052" s="4" t="str">
        <f>IFERROR(VLOOKUP(OrdersTable[[#This Row],[Order ID]],ReturnsTable[#All],2,FALSE),"No")</f>
        <v>No</v>
      </c>
      <c r="X3052" s="4">
        <f>1/COUNTIF(OrdersTable[Order ID],OrdersTable[[#This Row],[Order ID]])</f>
        <v>0.33333333333333331</v>
      </c>
      <c r="Y3052" s="4">
        <f>1/COUNTIF(OrdersTable[Customer ID],OrdersTable[[#This Row],[Customer ID]])</f>
        <v>0.05</v>
      </c>
    </row>
    <row r="3053" spans="1:25" x14ac:dyDescent="0.3">
      <c r="A3053" s="1">
        <v>3052</v>
      </c>
      <c r="B3053" t="s">
        <v>7649</v>
      </c>
      <c r="C3053" s="7">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4" t="str">
        <f>VLOOKUP(OrdersTable[[#This Row],[Region]],PeopleTable[#All],2,FALSE)</f>
        <v>Anna Andreadi</v>
      </c>
      <c r="W3053" s="4" t="str">
        <f>IFERROR(VLOOKUP(OrdersTable[[#This Row],[Order ID]],ReturnsTable[#All],2,FALSE),"No")</f>
        <v>No</v>
      </c>
      <c r="X3053" s="4">
        <f>1/COUNTIF(OrdersTable[Order ID],OrdersTable[[#This Row],[Order ID]])</f>
        <v>0.33333333333333331</v>
      </c>
      <c r="Y3053" s="4">
        <f>1/COUNTIF(OrdersTable[Customer ID],OrdersTable[[#This Row],[Customer ID]])</f>
        <v>0.05</v>
      </c>
    </row>
    <row r="3054" spans="1:25" x14ac:dyDescent="0.3">
      <c r="A3054" s="1">
        <v>3053</v>
      </c>
      <c r="B3054" t="s">
        <v>7649</v>
      </c>
      <c r="C3054" s="7">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4" t="str">
        <f>VLOOKUP(OrdersTable[[#This Row],[Region]],PeopleTable[#All],2,FALSE)</f>
        <v>Anna Andreadi</v>
      </c>
      <c r="W3054" s="4" t="str">
        <f>IFERROR(VLOOKUP(OrdersTable[[#This Row],[Order ID]],ReturnsTable[#All],2,FALSE),"No")</f>
        <v>No</v>
      </c>
      <c r="X3054" s="4">
        <f>1/COUNTIF(OrdersTable[Order ID],OrdersTable[[#This Row],[Order ID]])</f>
        <v>0.33333333333333331</v>
      </c>
      <c r="Y3054" s="4">
        <f>1/COUNTIF(OrdersTable[Customer ID],OrdersTable[[#This Row],[Customer ID]])</f>
        <v>0.05</v>
      </c>
    </row>
    <row r="3055" spans="1:25" x14ac:dyDescent="0.3">
      <c r="A3055" s="1">
        <v>3054</v>
      </c>
      <c r="B3055" t="s">
        <v>7650</v>
      </c>
      <c r="C3055" s="7">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4" t="str">
        <f>VLOOKUP(OrdersTable[[#This Row],[Region]],PeopleTable[#All],2,FALSE)</f>
        <v>Kelly Williams</v>
      </c>
      <c r="W3055" s="4" t="str">
        <f>IFERROR(VLOOKUP(OrdersTable[[#This Row],[Order ID]],ReturnsTable[#All],2,FALSE),"No")</f>
        <v>No</v>
      </c>
      <c r="X3055" s="4">
        <f>1/COUNTIF(OrdersTable[Order ID],OrdersTable[[#This Row],[Order ID]])</f>
        <v>0.5</v>
      </c>
      <c r="Y3055" s="4">
        <f>1/COUNTIF(OrdersTable[Customer ID],OrdersTable[[#This Row],[Customer ID]])</f>
        <v>0.16666666666666666</v>
      </c>
    </row>
    <row r="3056" spans="1:25" x14ac:dyDescent="0.3">
      <c r="A3056" s="1">
        <v>3055</v>
      </c>
      <c r="B3056" t="s">
        <v>7650</v>
      </c>
      <c r="C3056" s="7">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4" t="str">
        <f>VLOOKUP(OrdersTable[[#This Row],[Region]],PeopleTable[#All],2,FALSE)</f>
        <v>Kelly Williams</v>
      </c>
      <c r="W3056" s="4" t="str">
        <f>IFERROR(VLOOKUP(OrdersTable[[#This Row],[Order ID]],ReturnsTable[#All],2,FALSE),"No")</f>
        <v>No</v>
      </c>
      <c r="X3056" s="4">
        <f>1/COUNTIF(OrdersTable[Order ID],OrdersTable[[#This Row],[Order ID]])</f>
        <v>0.5</v>
      </c>
      <c r="Y3056" s="4">
        <f>1/COUNTIF(OrdersTable[Customer ID],OrdersTable[[#This Row],[Customer ID]])</f>
        <v>0.16666666666666666</v>
      </c>
    </row>
    <row r="3057" spans="1:25" x14ac:dyDescent="0.3">
      <c r="A3057" s="1">
        <v>3056</v>
      </c>
      <c r="B3057" t="s">
        <v>7651</v>
      </c>
      <c r="C3057" s="7">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4" t="str">
        <f>VLOOKUP(OrdersTable[[#This Row],[Region]],PeopleTable[#All],2,FALSE)</f>
        <v>Kelly Williams</v>
      </c>
      <c r="W3057" s="4" t="str">
        <f>IFERROR(VLOOKUP(OrdersTable[[#This Row],[Order ID]],ReturnsTable[#All],2,FALSE),"No")</f>
        <v>No</v>
      </c>
      <c r="X3057" s="4">
        <f>1/COUNTIF(OrdersTable[Order ID],OrdersTable[[#This Row],[Order ID]])</f>
        <v>1</v>
      </c>
      <c r="Y3057" s="4">
        <f>1/COUNTIF(OrdersTable[Customer ID],OrdersTable[[#This Row],[Customer ID]])</f>
        <v>6.6666666666666666E-2</v>
      </c>
    </row>
    <row r="3058" spans="1:25" x14ac:dyDescent="0.3">
      <c r="A3058" s="1">
        <v>3057</v>
      </c>
      <c r="B3058" t="s">
        <v>6128</v>
      </c>
      <c r="C3058" s="7">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4" t="str">
        <f>VLOOKUP(OrdersTable[[#This Row],[Region]],PeopleTable[#All],2,FALSE)</f>
        <v>Anna Andreadi</v>
      </c>
      <c r="W3058" s="4" t="str">
        <f>IFERROR(VLOOKUP(OrdersTable[[#This Row],[Order ID]],ReturnsTable[#All],2,FALSE),"No")</f>
        <v>Yes</v>
      </c>
      <c r="X3058" s="4">
        <f>1/COUNTIF(OrdersTable[Order ID],OrdersTable[[#This Row],[Order ID]])</f>
        <v>0.25</v>
      </c>
      <c r="Y3058" s="4">
        <f>1/COUNTIF(OrdersTable[Customer ID],OrdersTable[[#This Row],[Customer ID]])</f>
        <v>0.16666666666666666</v>
      </c>
    </row>
    <row r="3059" spans="1:25" x14ac:dyDescent="0.3">
      <c r="A3059" s="1">
        <v>3058</v>
      </c>
      <c r="B3059" t="s">
        <v>6128</v>
      </c>
      <c r="C3059" s="7">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4" t="str">
        <f>VLOOKUP(OrdersTable[[#This Row],[Region]],PeopleTable[#All],2,FALSE)</f>
        <v>Anna Andreadi</v>
      </c>
      <c r="W3059" s="4" t="str">
        <f>IFERROR(VLOOKUP(OrdersTable[[#This Row],[Order ID]],ReturnsTable[#All],2,FALSE),"No")</f>
        <v>Yes</v>
      </c>
      <c r="X3059" s="4">
        <f>1/COUNTIF(OrdersTable[Order ID],OrdersTable[[#This Row],[Order ID]])</f>
        <v>0.25</v>
      </c>
      <c r="Y3059" s="4">
        <f>1/COUNTIF(OrdersTable[Customer ID],OrdersTable[[#This Row],[Customer ID]])</f>
        <v>0.16666666666666666</v>
      </c>
    </row>
    <row r="3060" spans="1:25" x14ac:dyDescent="0.3">
      <c r="A3060" s="1">
        <v>3059</v>
      </c>
      <c r="B3060" t="s">
        <v>6128</v>
      </c>
      <c r="C3060" s="7">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4" t="str">
        <f>VLOOKUP(OrdersTable[[#This Row],[Region]],PeopleTable[#All],2,FALSE)</f>
        <v>Anna Andreadi</v>
      </c>
      <c r="W3060" s="4" t="str">
        <f>IFERROR(VLOOKUP(OrdersTable[[#This Row],[Order ID]],ReturnsTable[#All],2,FALSE),"No")</f>
        <v>Yes</v>
      </c>
      <c r="X3060" s="4">
        <f>1/COUNTIF(OrdersTable[Order ID],OrdersTable[[#This Row],[Order ID]])</f>
        <v>0.25</v>
      </c>
      <c r="Y3060" s="4">
        <f>1/COUNTIF(OrdersTable[Customer ID],OrdersTable[[#This Row],[Customer ID]])</f>
        <v>0.16666666666666666</v>
      </c>
    </row>
    <row r="3061" spans="1:25" x14ac:dyDescent="0.3">
      <c r="A3061" s="1">
        <v>3060</v>
      </c>
      <c r="B3061" t="s">
        <v>6128</v>
      </c>
      <c r="C3061" s="7">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4" t="str">
        <f>VLOOKUP(OrdersTable[[#This Row],[Region]],PeopleTable[#All],2,FALSE)</f>
        <v>Anna Andreadi</v>
      </c>
      <c r="W3061" s="4" t="str">
        <f>IFERROR(VLOOKUP(OrdersTable[[#This Row],[Order ID]],ReturnsTable[#All],2,FALSE),"No")</f>
        <v>Yes</v>
      </c>
      <c r="X3061" s="4">
        <f>1/COUNTIF(OrdersTable[Order ID],OrdersTable[[#This Row],[Order ID]])</f>
        <v>0.25</v>
      </c>
      <c r="Y3061" s="4">
        <f>1/COUNTIF(OrdersTable[Customer ID],OrdersTable[[#This Row],[Customer ID]])</f>
        <v>0.16666666666666666</v>
      </c>
    </row>
    <row r="3062" spans="1:25" x14ac:dyDescent="0.3">
      <c r="A3062" s="1">
        <v>3061</v>
      </c>
      <c r="B3062" t="s">
        <v>7652</v>
      </c>
      <c r="C3062" s="7">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4" t="str">
        <f>VLOOKUP(OrdersTable[[#This Row],[Region]],PeopleTable[#All],2,FALSE)</f>
        <v>Chuck Magee</v>
      </c>
      <c r="W3062" s="4" t="str">
        <f>IFERROR(VLOOKUP(OrdersTable[[#This Row],[Order ID]],ReturnsTable[#All],2,FALSE),"No")</f>
        <v>No</v>
      </c>
      <c r="X3062" s="4">
        <f>1/COUNTIF(OrdersTable[Order ID],OrdersTable[[#This Row],[Order ID]])</f>
        <v>1</v>
      </c>
      <c r="Y3062" s="4">
        <f>1/COUNTIF(OrdersTable[Customer ID],OrdersTable[[#This Row],[Customer ID]])</f>
        <v>7.6923076923076927E-2</v>
      </c>
    </row>
    <row r="3063" spans="1:25" x14ac:dyDescent="0.3">
      <c r="A3063" s="1">
        <v>3062</v>
      </c>
      <c r="B3063" t="s">
        <v>7653</v>
      </c>
      <c r="C3063" s="7">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4" t="str">
        <f>VLOOKUP(OrdersTable[[#This Row],[Region]],PeopleTable[#All],2,FALSE)</f>
        <v>Kelly Williams</v>
      </c>
      <c r="W3063" s="4" t="str">
        <f>IFERROR(VLOOKUP(OrdersTable[[#This Row],[Order ID]],ReturnsTable[#All],2,FALSE),"No")</f>
        <v>No</v>
      </c>
      <c r="X3063" s="4">
        <f>1/COUNTIF(OrdersTable[Order ID],OrdersTable[[#This Row],[Order ID]])</f>
        <v>1</v>
      </c>
      <c r="Y3063" s="4">
        <f>1/COUNTIF(OrdersTable[Customer ID],OrdersTable[[#This Row],[Customer ID]])</f>
        <v>0.1111111111111111</v>
      </c>
    </row>
    <row r="3064" spans="1:25" x14ac:dyDescent="0.3">
      <c r="A3064" s="1">
        <v>3063</v>
      </c>
      <c r="B3064" t="s">
        <v>7654</v>
      </c>
      <c r="C3064" s="7">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4" t="str">
        <f>VLOOKUP(OrdersTable[[#This Row],[Region]],PeopleTable[#All],2,FALSE)</f>
        <v>Chuck Magee</v>
      </c>
      <c r="W3064" s="4" t="str">
        <f>IFERROR(VLOOKUP(OrdersTable[[#This Row],[Order ID]],ReturnsTable[#All],2,FALSE),"No")</f>
        <v>No</v>
      </c>
      <c r="X3064" s="4">
        <f>1/COUNTIF(OrdersTable[Order ID],OrdersTable[[#This Row],[Order ID]])</f>
        <v>0.5</v>
      </c>
      <c r="Y3064" s="4">
        <f>1/COUNTIF(OrdersTable[Customer ID],OrdersTable[[#This Row],[Customer ID]])</f>
        <v>5.8823529411764705E-2</v>
      </c>
    </row>
    <row r="3065" spans="1:25" x14ac:dyDescent="0.3">
      <c r="A3065" s="1">
        <v>3064</v>
      </c>
      <c r="B3065" t="s">
        <v>7654</v>
      </c>
      <c r="C3065" s="7">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4" t="str">
        <f>VLOOKUP(OrdersTable[[#This Row],[Region]],PeopleTable[#All],2,FALSE)</f>
        <v>Chuck Magee</v>
      </c>
      <c r="W3065" s="4" t="str">
        <f>IFERROR(VLOOKUP(OrdersTable[[#This Row],[Order ID]],ReturnsTable[#All],2,FALSE),"No")</f>
        <v>No</v>
      </c>
      <c r="X3065" s="4">
        <f>1/COUNTIF(OrdersTable[Order ID],OrdersTable[[#This Row],[Order ID]])</f>
        <v>0.5</v>
      </c>
      <c r="Y3065" s="4">
        <f>1/COUNTIF(OrdersTable[Customer ID],OrdersTable[[#This Row],[Customer ID]])</f>
        <v>5.8823529411764705E-2</v>
      </c>
    </row>
    <row r="3066" spans="1:25" x14ac:dyDescent="0.3">
      <c r="A3066" s="1">
        <v>3065</v>
      </c>
      <c r="B3066" t="s">
        <v>7655</v>
      </c>
      <c r="C3066" s="7">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4" t="str">
        <f>VLOOKUP(OrdersTable[[#This Row],[Region]],PeopleTable[#All],2,FALSE)</f>
        <v>Anna Andreadi</v>
      </c>
      <c r="W3066" s="4" t="str">
        <f>IFERROR(VLOOKUP(OrdersTable[[#This Row],[Order ID]],ReturnsTable[#All],2,FALSE),"No")</f>
        <v>No</v>
      </c>
      <c r="X3066" s="4">
        <f>1/COUNTIF(OrdersTable[Order ID],OrdersTable[[#This Row],[Order ID]])</f>
        <v>0.2</v>
      </c>
      <c r="Y3066" s="4">
        <f>1/COUNTIF(OrdersTable[Customer ID],OrdersTable[[#This Row],[Customer ID]])</f>
        <v>0.125</v>
      </c>
    </row>
    <row r="3067" spans="1:25" x14ac:dyDescent="0.3">
      <c r="A3067" s="1">
        <v>3066</v>
      </c>
      <c r="B3067" t="s">
        <v>7655</v>
      </c>
      <c r="C3067" s="7">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4" t="str">
        <f>VLOOKUP(OrdersTable[[#This Row],[Region]],PeopleTable[#All],2,FALSE)</f>
        <v>Anna Andreadi</v>
      </c>
      <c r="W3067" s="4" t="str">
        <f>IFERROR(VLOOKUP(OrdersTable[[#This Row],[Order ID]],ReturnsTable[#All],2,FALSE),"No")</f>
        <v>No</v>
      </c>
      <c r="X3067" s="4">
        <f>1/COUNTIF(OrdersTable[Order ID],OrdersTable[[#This Row],[Order ID]])</f>
        <v>0.2</v>
      </c>
      <c r="Y3067" s="4">
        <f>1/COUNTIF(OrdersTable[Customer ID],OrdersTable[[#This Row],[Customer ID]])</f>
        <v>0.125</v>
      </c>
    </row>
    <row r="3068" spans="1:25" x14ac:dyDescent="0.3">
      <c r="A3068" s="1">
        <v>3067</v>
      </c>
      <c r="B3068" t="s">
        <v>7655</v>
      </c>
      <c r="C3068" s="7">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4" t="str">
        <f>VLOOKUP(OrdersTable[[#This Row],[Region]],PeopleTable[#All],2,FALSE)</f>
        <v>Anna Andreadi</v>
      </c>
      <c r="W3068" s="4" t="str">
        <f>IFERROR(VLOOKUP(OrdersTable[[#This Row],[Order ID]],ReturnsTable[#All],2,FALSE),"No")</f>
        <v>No</v>
      </c>
      <c r="X3068" s="4">
        <f>1/COUNTIF(OrdersTable[Order ID],OrdersTable[[#This Row],[Order ID]])</f>
        <v>0.2</v>
      </c>
      <c r="Y3068" s="4">
        <f>1/COUNTIF(OrdersTable[Customer ID],OrdersTable[[#This Row],[Customer ID]])</f>
        <v>0.125</v>
      </c>
    </row>
    <row r="3069" spans="1:25" x14ac:dyDescent="0.3">
      <c r="A3069" s="1">
        <v>3068</v>
      </c>
      <c r="B3069" t="s">
        <v>7655</v>
      </c>
      <c r="C3069" s="7">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4" t="str">
        <f>VLOOKUP(OrdersTable[[#This Row],[Region]],PeopleTable[#All],2,FALSE)</f>
        <v>Anna Andreadi</v>
      </c>
      <c r="W3069" s="4" t="str">
        <f>IFERROR(VLOOKUP(OrdersTable[[#This Row],[Order ID]],ReturnsTable[#All],2,FALSE),"No")</f>
        <v>No</v>
      </c>
      <c r="X3069" s="4">
        <f>1/COUNTIF(OrdersTable[Order ID],OrdersTable[[#This Row],[Order ID]])</f>
        <v>0.2</v>
      </c>
      <c r="Y3069" s="4">
        <f>1/COUNTIF(OrdersTable[Customer ID],OrdersTable[[#This Row],[Customer ID]])</f>
        <v>0.125</v>
      </c>
    </row>
    <row r="3070" spans="1:25" x14ac:dyDescent="0.3">
      <c r="A3070" s="1">
        <v>3069</v>
      </c>
      <c r="B3070" t="s">
        <v>7655</v>
      </c>
      <c r="C3070" s="7">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4" t="str">
        <f>VLOOKUP(OrdersTable[[#This Row],[Region]],PeopleTable[#All],2,FALSE)</f>
        <v>Anna Andreadi</v>
      </c>
      <c r="W3070" s="4" t="str">
        <f>IFERROR(VLOOKUP(OrdersTable[[#This Row],[Order ID]],ReturnsTable[#All],2,FALSE),"No")</f>
        <v>No</v>
      </c>
      <c r="X3070" s="4">
        <f>1/COUNTIF(OrdersTable[Order ID],OrdersTable[[#This Row],[Order ID]])</f>
        <v>0.2</v>
      </c>
      <c r="Y3070" s="4">
        <f>1/COUNTIF(OrdersTable[Customer ID],OrdersTable[[#This Row],[Customer ID]])</f>
        <v>0.125</v>
      </c>
    </row>
    <row r="3071" spans="1:25" x14ac:dyDescent="0.3">
      <c r="A3071" s="1">
        <v>3070</v>
      </c>
      <c r="B3071" t="s">
        <v>7656</v>
      </c>
      <c r="C3071" s="7">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4" t="str">
        <f>VLOOKUP(OrdersTable[[#This Row],[Region]],PeopleTable[#All],2,FALSE)</f>
        <v>Chuck Magee</v>
      </c>
      <c r="W3071" s="4" t="str">
        <f>IFERROR(VLOOKUP(OrdersTable[[#This Row],[Order ID]],ReturnsTable[#All],2,FALSE),"No")</f>
        <v>No</v>
      </c>
      <c r="X3071" s="4">
        <f>1/COUNTIF(OrdersTable[Order ID],OrdersTable[[#This Row],[Order ID]])</f>
        <v>1</v>
      </c>
      <c r="Y3071" s="4">
        <f>1/COUNTIF(OrdersTable[Customer ID],OrdersTable[[#This Row],[Customer ID]])</f>
        <v>7.6923076923076927E-2</v>
      </c>
    </row>
    <row r="3072" spans="1:25" x14ac:dyDescent="0.3">
      <c r="A3072" s="1">
        <v>3071</v>
      </c>
      <c r="B3072" t="s">
        <v>7657</v>
      </c>
      <c r="C3072" s="7">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4" t="str">
        <f>VLOOKUP(OrdersTable[[#This Row],[Region]],PeopleTable[#All],2,FALSE)</f>
        <v>Chuck Magee</v>
      </c>
      <c r="W3072" s="4" t="str">
        <f>IFERROR(VLOOKUP(OrdersTable[[#This Row],[Order ID]],ReturnsTable[#All],2,FALSE),"No")</f>
        <v>No</v>
      </c>
      <c r="X3072" s="4">
        <f>1/COUNTIF(OrdersTable[Order ID],OrdersTable[[#This Row],[Order ID]])</f>
        <v>0.33333333333333331</v>
      </c>
      <c r="Y3072" s="4">
        <f>1/COUNTIF(OrdersTable[Customer ID],OrdersTable[[#This Row],[Customer ID]])</f>
        <v>0.125</v>
      </c>
    </row>
    <row r="3073" spans="1:25" x14ac:dyDescent="0.3">
      <c r="A3073" s="1">
        <v>3072</v>
      </c>
      <c r="B3073" t="s">
        <v>7657</v>
      </c>
      <c r="C3073" s="7">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4" t="str">
        <f>VLOOKUP(OrdersTable[[#This Row],[Region]],PeopleTable[#All],2,FALSE)</f>
        <v>Chuck Magee</v>
      </c>
      <c r="W3073" s="4" t="str">
        <f>IFERROR(VLOOKUP(OrdersTable[[#This Row],[Order ID]],ReturnsTable[#All],2,FALSE),"No")</f>
        <v>No</v>
      </c>
      <c r="X3073" s="4">
        <f>1/COUNTIF(OrdersTable[Order ID],OrdersTable[[#This Row],[Order ID]])</f>
        <v>0.33333333333333331</v>
      </c>
      <c r="Y3073" s="4">
        <f>1/COUNTIF(OrdersTable[Customer ID],OrdersTable[[#This Row],[Customer ID]])</f>
        <v>0.125</v>
      </c>
    </row>
    <row r="3074" spans="1:25" x14ac:dyDescent="0.3">
      <c r="A3074" s="1">
        <v>3073</v>
      </c>
      <c r="B3074" t="s">
        <v>7657</v>
      </c>
      <c r="C3074" s="7">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4" t="str">
        <f>VLOOKUP(OrdersTable[[#This Row],[Region]],PeopleTable[#All],2,FALSE)</f>
        <v>Chuck Magee</v>
      </c>
      <c r="W3074" s="4" t="str">
        <f>IFERROR(VLOOKUP(OrdersTable[[#This Row],[Order ID]],ReturnsTable[#All],2,FALSE),"No")</f>
        <v>No</v>
      </c>
      <c r="X3074" s="4">
        <f>1/COUNTIF(OrdersTable[Order ID],OrdersTable[[#This Row],[Order ID]])</f>
        <v>0.33333333333333331</v>
      </c>
      <c r="Y3074" s="4">
        <f>1/COUNTIF(OrdersTable[Customer ID],OrdersTable[[#This Row],[Customer ID]])</f>
        <v>0.125</v>
      </c>
    </row>
    <row r="3075" spans="1:25" x14ac:dyDescent="0.3">
      <c r="A3075" s="1">
        <v>3074</v>
      </c>
      <c r="B3075" t="s">
        <v>7658</v>
      </c>
      <c r="C3075" s="7">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4" t="str">
        <f>VLOOKUP(OrdersTable[[#This Row],[Region]],PeopleTable[#All],2,FALSE)</f>
        <v>Anna Andreadi</v>
      </c>
      <c r="W3075" s="4" t="str">
        <f>IFERROR(VLOOKUP(OrdersTable[[#This Row],[Order ID]],ReturnsTable[#All],2,FALSE),"No")</f>
        <v>No</v>
      </c>
      <c r="X3075" s="4">
        <f>1/COUNTIF(OrdersTable[Order ID],OrdersTable[[#This Row],[Order ID]])</f>
        <v>1</v>
      </c>
      <c r="Y3075" s="4">
        <f>1/COUNTIF(OrdersTable[Customer ID],OrdersTable[[#This Row],[Customer ID]])</f>
        <v>6.25E-2</v>
      </c>
    </row>
    <row r="3076" spans="1:25" x14ac:dyDescent="0.3">
      <c r="A3076" s="1">
        <v>3075</v>
      </c>
      <c r="B3076" t="s">
        <v>7659</v>
      </c>
      <c r="C3076" s="7">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4" t="str">
        <f>VLOOKUP(OrdersTable[[#This Row],[Region]],PeopleTable[#All],2,FALSE)</f>
        <v>Anna Andreadi</v>
      </c>
      <c r="W3076" s="4" t="str">
        <f>IFERROR(VLOOKUP(OrdersTable[[#This Row],[Order ID]],ReturnsTable[#All],2,FALSE),"No")</f>
        <v>No</v>
      </c>
      <c r="X3076" s="4">
        <f>1/COUNTIF(OrdersTable[Order ID],OrdersTable[[#This Row],[Order ID]])</f>
        <v>1</v>
      </c>
      <c r="Y3076" s="4">
        <f>1/COUNTIF(OrdersTable[Customer ID],OrdersTable[[#This Row],[Customer ID]])</f>
        <v>7.1428571428571425E-2</v>
      </c>
    </row>
    <row r="3077" spans="1:25" x14ac:dyDescent="0.3">
      <c r="A3077" s="1">
        <v>3076</v>
      </c>
      <c r="B3077" t="s">
        <v>7660</v>
      </c>
      <c r="C3077" s="7">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4" t="str">
        <f>VLOOKUP(OrdersTable[[#This Row],[Region]],PeopleTable[#All],2,FALSE)</f>
        <v>Kelly Williams</v>
      </c>
      <c r="W3077" s="4" t="str">
        <f>IFERROR(VLOOKUP(OrdersTable[[#This Row],[Order ID]],ReturnsTable[#All],2,FALSE),"No")</f>
        <v>No</v>
      </c>
      <c r="X3077" s="4">
        <f>1/COUNTIF(OrdersTable[Order ID],OrdersTable[[#This Row],[Order ID]])</f>
        <v>0.33333333333333331</v>
      </c>
      <c r="Y3077" s="4">
        <f>1/COUNTIF(OrdersTable[Customer ID],OrdersTable[[#This Row],[Customer ID]])</f>
        <v>0.05</v>
      </c>
    </row>
    <row r="3078" spans="1:25" x14ac:dyDescent="0.3">
      <c r="A3078" s="1">
        <v>3077</v>
      </c>
      <c r="B3078" t="s">
        <v>7660</v>
      </c>
      <c r="C3078" s="7">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4" t="str">
        <f>VLOOKUP(OrdersTable[[#This Row],[Region]],PeopleTable[#All],2,FALSE)</f>
        <v>Kelly Williams</v>
      </c>
      <c r="W3078" s="4" t="str">
        <f>IFERROR(VLOOKUP(OrdersTable[[#This Row],[Order ID]],ReturnsTable[#All],2,FALSE),"No")</f>
        <v>No</v>
      </c>
      <c r="X3078" s="4">
        <f>1/COUNTIF(OrdersTable[Order ID],OrdersTable[[#This Row],[Order ID]])</f>
        <v>0.33333333333333331</v>
      </c>
      <c r="Y3078" s="4">
        <f>1/COUNTIF(OrdersTable[Customer ID],OrdersTable[[#This Row],[Customer ID]])</f>
        <v>0.05</v>
      </c>
    </row>
    <row r="3079" spans="1:25" x14ac:dyDescent="0.3">
      <c r="A3079" s="1">
        <v>3078</v>
      </c>
      <c r="B3079" t="s">
        <v>7660</v>
      </c>
      <c r="C3079" s="7">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4" t="str">
        <f>VLOOKUP(OrdersTable[[#This Row],[Region]],PeopleTable[#All],2,FALSE)</f>
        <v>Kelly Williams</v>
      </c>
      <c r="W3079" s="4" t="str">
        <f>IFERROR(VLOOKUP(OrdersTable[[#This Row],[Order ID]],ReturnsTable[#All],2,FALSE),"No")</f>
        <v>No</v>
      </c>
      <c r="X3079" s="4">
        <f>1/COUNTIF(OrdersTable[Order ID],OrdersTable[[#This Row],[Order ID]])</f>
        <v>0.33333333333333331</v>
      </c>
      <c r="Y3079" s="4">
        <f>1/COUNTIF(OrdersTable[Customer ID],OrdersTable[[#This Row],[Customer ID]])</f>
        <v>0.05</v>
      </c>
    </row>
    <row r="3080" spans="1:25" x14ac:dyDescent="0.3">
      <c r="A3080" s="1">
        <v>3079</v>
      </c>
      <c r="B3080" t="s">
        <v>7661</v>
      </c>
      <c r="C3080" s="7">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4" t="str">
        <f>VLOOKUP(OrdersTable[[#This Row],[Region]],PeopleTable[#All],2,FALSE)</f>
        <v>Anna Andreadi</v>
      </c>
      <c r="W3080" s="4" t="str">
        <f>IFERROR(VLOOKUP(OrdersTable[[#This Row],[Order ID]],ReturnsTable[#All],2,FALSE),"No")</f>
        <v>No</v>
      </c>
      <c r="X3080" s="4">
        <f>1/COUNTIF(OrdersTable[Order ID],OrdersTable[[#This Row],[Order ID]])</f>
        <v>1</v>
      </c>
      <c r="Y3080" s="4">
        <f>1/COUNTIF(OrdersTable[Customer ID],OrdersTable[[#This Row],[Customer ID]])</f>
        <v>0.1</v>
      </c>
    </row>
    <row r="3081" spans="1:25" x14ac:dyDescent="0.3">
      <c r="A3081" s="1">
        <v>3080</v>
      </c>
      <c r="B3081" t="s">
        <v>7662</v>
      </c>
      <c r="C3081" s="7">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4" t="str">
        <f>VLOOKUP(OrdersTable[[#This Row],[Region]],PeopleTable[#All],2,FALSE)</f>
        <v>Anna Andreadi</v>
      </c>
      <c r="W3081" s="4" t="str">
        <f>IFERROR(VLOOKUP(OrdersTable[[#This Row],[Order ID]],ReturnsTable[#All],2,FALSE),"No")</f>
        <v>No</v>
      </c>
      <c r="X3081" s="4">
        <f>1/COUNTIF(OrdersTable[Order ID],OrdersTable[[#This Row],[Order ID]])</f>
        <v>0.5</v>
      </c>
      <c r="Y3081" s="4">
        <f>1/COUNTIF(OrdersTable[Customer ID],OrdersTable[[#This Row],[Customer ID]])</f>
        <v>0.1111111111111111</v>
      </c>
    </row>
    <row r="3082" spans="1:25" x14ac:dyDescent="0.3">
      <c r="A3082" s="1">
        <v>3081</v>
      </c>
      <c r="B3082" t="s">
        <v>7662</v>
      </c>
      <c r="C3082" s="7">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4" t="str">
        <f>VLOOKUP(OrdersTable[[#This Row],[Region]],PeopleTable[#All],2,FALSE)</f>
        <v>Anna Andreadi</v>
      </c>
      <c r="W3082" s="4" t="str">
        <f>IFERROR(VLOOKUP(OrdersTable[[#This Row],[Order ID]],ReturnsTable[#All],2,FALSE),"No")</f>
        <v>No</v>
      </c>
      <c r="X3082" s="4">
        <f>1/COUNTIF(OrdersTable[Order ID],OrdersTable[[#This Row],[Order ID]])</f>
        <v>0.5</v>
      </c>
      <c r="Y3082" s="4">
        <f>1/COUNTIF(OrdersTable[Customer ID],OrdersTable[[#This Row],[Customer ID]])</f>
        <v>0.1111111111111111</v>
      </c>
    </row>
    <row r="3083" spans="1:25" x14ac:dyDescent="0.3">
      <c r="A3083" s="1">
        <v>3082</v>
      </c>
      <c r="B3083" t="s">
        <v>7663</v>
      </c>
      <c r="C3083" s="7">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4" t="str">
        <f>VLOOKUP(OrdersTable[[#This Row],[Region]],PeopleTable[#All],2,FALSE)</f>
        <v>Cassandra Brandow</v>
      </c>
      <c r="W3083" s="4" t="str">
        <f>IFERROR(VLOOKUP(OrdersTable[[#This Row],[Order ID]],ReturnsTable[#All],2,FALSE),"No")</f>
        <v>No</v>
      </c>
      <c r="X3083" s="4">
        <f>1/COUNTIF(OrdersTable[Order ID],OrdersTable[[#This Row],[Order ID]])</f>
        <v>0.5</v>
      </c>
      <c r="Y3083" s="4">
        <f>1/COUNTIF(OrdersTable[Customer ID],OrdersTable[[#This Row],[Customer ID]])</f>
        <v>9.0909090909090912E-2</v>
      </c>
    </row>
    <row r="3084" spans="1:25" x14ac:dyDescent="0.3">
      <c r="A3084" s="1">
        <v>3083</v>
      </c>
      <c r="B3084" t="s">
        <v>7663</v>
      </c>
      <c r="C3084" s="7">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4" t="str">
        <f>VLOOKUP(OrdersTable[[#This Row],[Region]],PeopleTable[#All],2,FALSE)</f>
        <v>Cassandra Brandow</v>
      </c>
      <c r="W3084" s="4" t="str">
        <f>IFERROR(VLOOKUP(OrdersTable[[#This Row],[Order ID]],ReturnsTable[#All],2,FALSE),"No")</f>
        <v>No</v>
      </c>
      <c r="X3084" s="4">
        <f>1/COUNTIF(OrdersTable[Order ID],OrdersTable[[#This Row],[Order ID]])</f>
        <v>0.5</v>
      </c>
      <c r="Y3084" s="4">
        <f>1/COUNTIF(OrdersTable[Customer ID],OrdersTable[[#This Row],[Customer ID]])</f>
        <v>9.0909090909090912E-2</v>
      </c>
    </row>
    <row r="3085" spans="1:25" x14ac:dyDescent="0.3">
      <c r="A3085" s="1">
        <v>3084</v>
      </c>
      <c r="B3085" t="s">
        <v>7664</v>
      </c>
      <c r="C3085" s="7">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4" t="str">
        <f>VLOOKUP(OrdersTable[[#This Row],[Region]],PeopleTable[#All],2,FALSE)</f>
        <v>Chuck Magee</v>
      </c>
      <c r="W3085" s="4" t="str">
        <f>IFERROR(VLOOKUP(OrdersTable[[#This Row],[Order ID]],ReturnsTable[#All],2,FALSE),"No")</f>
        <v>No</v>
      </c>
      <c r="X3085" s="4">
        <f>1/COUNTIF(OrdersTable[Order ID],OrdersTable[[#This Row],[Order ID]])</f>
        <v>1</v>
      </c>
      <c r="Y3085" s="4">
        <f>1/COUNTIF(OrdersTable[Customer ID],OrdersTable[[#This Row],[Customer ID]])</f>
        <v>0.25</v>
      </c>
    </row>
    <row r="3086" spans="1:25" x14ac:dyDescent="0.3">
      <c r="A3086" s="1">
        <v>3085</v>
      </c>
      <c r="B3086" t="s">
        <v>7665</v>
      </c>
      <c r="C3086" s="7">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4" t="str">
        <f>VLOOKUP(OrdersTable[[#This Row],[Region]],PeopleTable[#All],2,FALSE)</f>
        <v>Kelly Williams</v>
      </c>
      <c r="W3086" s="4" t="str">
        <f>IFERROR(VLOOKUP(OrdersTable[[#This Row],[Order ID]],ReturnsTable[#All],2,FALSE),"No")</f>
        <v>No</v>
      </c>
      <c r="X3086" s="4">
        <f>1/COUNTIF(OrdersTable[Order ID],OrdersTable[[#This Row],[Order ID]])</f>
        <v>0.25</v>
      </c>
      <c r="Y3086" s="4">
        <f>1/COUNTIF(OrdersTable[Customer ID],OrdersTable[[#This Row],[Customer ID]])</f>
        <v>0.1</v>
      </c>
    </row>
    <row r="3087" spans="1:25" x14ac:dyDescent="0.3">
      <c r="A3087" s="1">
        <v>3086</v>
      </c>
      <c r="B3087" t="s">
        <v>7665</v>
      </c>
      <c r="C3087" s="7">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4" t="str">
        <f>VLOOKUP(OrdersTable[[#This Row],[Region]],PeopleTable[#All],2,FALSE)</f>
        <v>Kelly Williams</v>
      </c>
      <c r="W3087" s="4" t="str">
        <f>IFERROR(VLOOKUP(OrdersTable[[#This Row],[Order ID]],ReturnsTable[#All],2,FALSE),"No")</f>
        <v>No</v>
      </c>
      <c r="X3087" s="4">
        <f>1/COUNTIF(OrdersTable[Order ID],OrdersTable[[#This Row],[Order ID]])</f>
        <v>0.25</v>
      </c>
      <c r="Y3087" s="4">
        <f>1/COUNTIF(OrdersTable[Customer ID],OrdersTable[[#This Row],[Customer ID]])</f>
        <v>0.1</v>
      </c>
    </row>
    <row r="3088" spans="1:25" x14ac:dyDescent="0.3">
      <c r="A3088" s="1">
        <v>3087</v>
      </c>
      <c r="B3088" t="s">
        <v>7665</v>
      </c>
      <c r="C3088" s="7">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4" t="str">
        <f>VLOOKUP(OrdersTable[[#This Row],[Region]],PeopleTable[#All],2,FALSE)</f>
        <v>Kelly Williams</v>
      </c>
      <c r="W3088" s="4" t="str">
        <f>IFERROR(VLOOKUP(OrdersTable[[#This Row],[Order ID]],ReturnsTable[#All],2,FALSE),"No")</f>
        <v>No</v>
      </c>
      <c r="X3088" s="4">
        <f>1/COUNTIF(OrdersTable[Order ID],OrdersTable[[#This Row],[Order ID]])</f>
        <v>0.25</v>
      </c>
      <c r="Y3088" s="4">
        <f>1/COUNTIF(OrdersTable[Customer ID],OrdersTable[[#This Row],[Customer ID]])</f>
        <v>0.1</v>
      </c>
    </row>
    <row r="3089" spans="1:25" x14ac:dyDescent="0.3">
      <c r="A3089" s="1">
        <v>3088</v>
      </c>
      <c r="B3089" t="s">
        <v>7665</v>
      </c>
      <c r="C3089" s="7">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4" t="str">
        <f>VLOOKUP(OrdersTable[[#This Row],[Region]],PeopleTable[#All],2,FALSE)</f>
        <v>Kelly Williams</v>
      </c>
      <c r="W3089" s="4" t="str">
        <f>IFERROR(VLOOKUP(OrdersTable[[#This Row],[Order ID]],ReturnsTable[#All],2,FALSE),"No")</f>
        <v>No</v>
      </c>
      <c r="X3089" s="4">
        <f>1/COUNTIF(OrdersTable[Order ID],OrdersTable[[#This Row],[Order ID]])</f>
        <v>0.25</v>
      </c>
      <c r="Y3089" s="4">
        <f>1/COUNTIF(OrdersTable[Customer ID],OrdersTable[[#This Row],[Customer ID]])</f>
        <v>0.1</v>
      </c>
    </row>
    <row r="3090" spans="1:25" x14ac:dyDescent="0.3">
      <c r="A3090" s="1">
        <v>3089</v>
      </c>
      <c r="B3090" t="s">
        <v>7666</v>
      </c>
      <c r="C3090" s="7">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4" t="str">
        <f>VLOOKUP(OrdersTable[[#This Row],[Region]],PeopleTable[#All],2,FALSE)</f>
        <v>Cassandra Brandow</v>
      </c>
      <c r="W3090" s="4" t="str">
        <f>IFERROR(VLOOKUP(OrdersTable[[#This Row],[Order ID]],ReturnsTable[#All],2,FALSE),"No")</f>
        <v>No</v>
      </c>
      <c r="X3090" s="4">
        <f>1/COUNTIF(OrdersTable[Order ID],OrdersTable[[#This Row],[Order ID]])</f>
        <v>0.5</v>
      </c>
      <c r="Y3090" s="4">
        <f>1/COUNTIF(OrdersTable[Customer ID],OrdersTable[[#This Row],[Customer ID]])</f>
        <v>8.3333333333333329E-2</v>
      </c>
    </row>
    <row r="3091" spans="1:25" x14ac:dyDescent="0.3">
      <c r="A3091" s="1">
        <v>3090</v>
      </c>
      <c r="B3091" t="s">
        <v>7666</v>
      </c>
      <c r="C3091" s="7">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4" t="str">
        <f>VLOOKUP(OrdersTable[[#This Row],[Region]],PeopleTable[#All],2,FALSE)</f>
        <v>Cassandra Brandow</v>
      </c>
      <c r="W3091" s="4" t="str">
        <f>IFERROR(VLOOKUP(OrdersTable[[#This Row],[Order ID]],ReturnsTable[#All],2,FALSE),"No")</f>
        <v>No</v>
      </c>
      <c r="X3091" s="4">
        <f>1/COUNTIF(OrdersTable[Order ID],OrdersTable[[#This Row],[Order ID]])</f>
        <v>0.5</v>
      </c>
      <c r="Y3091" s="4">
        <f>1/COUNTIF(OrdersTable[Customer ID],OrdersTable[[#This Row],[Customer ID]])</f>
        <v>8.3333333333333329E-2</v>
      </c>
    </row>
    <row r="3092" spans="1:25" x14ac:dyDescent="0.3">
      <c r="A3092" s="1">
        <v>3091</v>
      </c>
      <c r="B3092" t="s">
        <v>6041</v>
      </c>
      <c r="C3092" s="7">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4" t="str">
        <f>VLOOKUP(OrdersTable[[#This Row],[Region]],PeopleTable[#All],2,FALSE)</f>
        <v>Chuck Magee</v>
      </c>
      <c r="W3092" s="4" t="str">
        <f>IFERROR(VLOOKUP(OrdersTable[[#This Row],[Order ID]],ReturnsTable[#All],2,FALSE),"No")</f>
        <v>Yes</v>
      </c>
      <c r="X3092" s="4">
        <f>1/COUNTIF(OrdersTable[Order ID],OrdersTable[[#This Row],[Order ID]])</f>
        <v>0.33333333333333331</v>
      </c>
      <c r="Y3092" s="4">
        <f>1/COUNTIF(OrdersTable[Customer ID],OrdersTable[[#This Row],[Customer ID]])</f>
        <v>4.1666666666666664E-2</v>
      </c>
    </row>
    <row r="3093" spans="1:25" x14ac:dyDescent="0.3">
      <c r="A3093" s="1">
        <v>3092</v>
      </c>
      <c r="B3093" t="s">
        <v>6041</v>
      </c>
      <c r="C3093" s="7">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4" t="str">
        <f>VLOOKUP(OrdersTable[[#This Row],[Region]],PeopleTable[#All],2,FALSE)</f>
        <v>Chuck Magee</v>
      </c>
      <c r="W3093" s="4" t="str">
        <f>IFERROR(VLOOKUP(OrdersTable[[#This Row],[Order ID]],ReturnsTable[#All],2,FALSE),"No")</f>
        <v>Yes</v>
      </c>
      <c r="X3093" s="4">
        <f>1/COUNTIF(OrdersTable[Order ID],OrdersTable[[#This Row],[Order ID]])</f>
        <v>0.33333333333333331</v>
      </c>
      <c r="Y3093" s="4">
        <f>1/COUNTIF(OrdersTable[Customer ID],OrdersTable[[#This Row],[Customer ID]])</f>
        <v>4.1666666666666664E-2</v>
      </c>
    </row>
    <row r="3094" spans="1:25" x14ac:dyDescent="0.3">
      <c r="A3094" s="1">
        <v>3093</v>
      </c>
      <c r="B3094" t="s">
        <v>6041</v>
      </c>
      <c r="C3094" s="7">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4" t="str">
        <f>VLOOKUP(OrdersTable[[#This Row],[Region]],PeopleTable[#All],2,FALSE)</f>
        <v>Chuck Magee</v>
      </c>
      <c r="W3094" s="4" t="str">
        <f>IFERROR(VLOOKUP(OrdersTable[[#This Row],[Order ID]],ReturnsTable[#All],2,FALSE),"No")</f>
        <v>Yes</v>
      </c>
      <c r="X3094" s="4">
        <f>1/COUNTIF(OrdersTable[Order ID],OrdersTable[[#This Row],[Order ID]])</f>
        <v>0.33333333333333331</v>
      </c>
      <c r="Y3094" s="4">
        <f>1/COUNTIF(OrdersTable[Customer ID],OrdersTable[[#This Row],[Customer ID]])</f>
        <v>4.1666666666666664E-2</v>
      </c>
    </row>
    <row r="3095" spans="1:25" x14ac:dyDescent="0.3">
      <c r="A3095" s="1">
        <v>3094</v>
      </c>
      <c r="B3095" t="s">
        <v>7667</v>
      </c>
      <c r="C3095" s="7">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4" t="str">
        <f>VLOOKUP(OrdersTable[[#This Row],[Region]],PeopleTable[#All],2,FALSE)</f>
        <v>Kelly Williams</v>
      </c>
      <c r="W3095" s="4" t="str">
        <f>IFERROR(VLOOKUP(OrdersTable[[#This Row],[Order ID]],ReturnsTable[#All],2,FALSE),"No")</f>
        <v>No</v>
      </c>
      <c r="X3095" s="4">
        <f>1/COUNTIF(OrdersTable[Order ID],OrdersTable[[#This Row],[Order ID]])</f>
        <v>0.25</v>
      </c>
      <c r="Y3095" s="4">
        <f>1/COUNTIF(OrdersTable[Customer ID],OrdersTable[[#This Row],[Customer ID]])</f>
        <v>6.25E-2</v>
      </c>
    </row>
    <row r="3096" spans="1:25" x14ac:dyDescent="0.3">
      <c r="A3096" s="1">
        <v>3095</v>
      </c>
      <c r="B3096" t="s">
        <v>7667</v>
      </c>
      <c r="C3096" s="7">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4" t="str">
        <f>VLOOKUP(OrdersTable[[#This Row],[Region]],PeopleTable[#All],2,FALSE)</f>
        <v>Kelly Williams</v>
      </c>
      <c r="W3096" s="4" t="str">
        <f>IFERROR(VLOOKUP(OrdersTable[[#This Row],[Order ID]],ReturnsTable[#All],2,FALSE),"No")</f>
        <v>No</v>
      </c>
      <c r="X3096" s="4">
        <f>1/COUNTIF(OrdersTable[Order ID],OrdersTable[[#This Row],[Order ID]])</f>
        <v>0.25</v>
      </c>
      <c r="Y3096" s="4">
        <f>1/COUNTIF(OrdersTable[Customer ID],OrdersTable[[#This Row],[Customer ID]])</f>
        <v>6.25E-2</v>
      </c>
    </row>
    <row r="3097" spans="1:25" x14ac:dyDescent="0.3">
      <c r="A3097" s="1">
        <v>3096</v>
      </c>
      <c r="B3097" t="s">
        <v>7667</v>
      </c>
      <c r="C3097" s="7">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4" t="str">
        <f>VLOOKUP(OrdersTable[[#This Row],[Region]],PeopleTable[#All],2,FALSE)</f>
        <v>Kelly Williams</v>
      </c>
      <c r="W3097" s="4" t="str">
        <f>IFERROR(VLOOKUP(OrdersTable[[#This Row],[Order ID]],ReturnsTable[#All],2,FALSE),"No")</f>
        <v>No</v>
      </c>
      <c r="X3097" s="4">
        <f>1/COUNTIF(OrdersTable[Order ID],OrdersTable[[#This Row],[Order ID]])</f>
        <v>0.25</v>
      </c>
      <c r="Y3097" s="4">
        <f>1/COUNTIF(OrdersTable[Customer ID],OrdersTable[[#This Row],[Customer ID]])</f>
        <v>6.25E-2</v>
      </c>
    </row>
    <row r="3098" spans="1:25" x14ac:dyDescent="0.3">
      <c r="A3098" s="1">
        <v>3097</v>
      </c>
      <c r="B3098" t="s">
        <v>7667</v>
      </c>
      <c r="C3098" s="7">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4" t="str">
        <f>VLOOKUP(OrdersTable[[#This Row],[Region]],PeopleTable[#All],2,FALSE)</f>
        <v>Kelly Williams</v>
      </c>
      <c r="W3098" s="4" t="str">
        <f>IFERROR(VLOOKUP(OrdersTable[[#This Row],[Order ID]],ReturnsTable[#All],2,FALSE),"No")</f>
        <v>No</v>
      </c>
      <c r="X3098" s="4">
        <f>1/COUNTIF(OrdersTable[Order ID],OrdersTable[[#This Row],[Order ID]])</f>
        <v>0.25</v>
      </c>
      <c r="Y3098" s="4">
        <f>1/COUNTIF(OrdersTable[Customer ID],OrdersTable[[#This Row],[Customer ID]])</f>
        <v>6.25E-2</v>
      </c>
    </row>
    <row r="3099" spans="1:25" x14ac:dyDescent="0.3">
      <c r="A3099" s="1">
        <v>3098</v>
      </c>
      <c r="B3099" t="s">
        <v>6134</v>
      </c>
      <c r="C3099" s="7">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4" t="str">
        <f>VLOOKUP(OrdersTable[[#This Row],[Region]],PeopleTable[#All],2,FALSE)</f>
        <v>Kelly Williams</v>
      </c>
      <c r="W3099" s="4" t="str">
        <f>IFERROR(VLOOKUP(OrdersTable[[#This Row],[Order ID]],ReturnsTable[#All],2,FALSE),"No")</f>
        <v>Yes</v>
      </c>
      <c r="X3099" s="4">
        <f>1/COUNTIF(OrdersTable[Order ID],OrdersTable[[#This Row],[Order ID]])</f>
        <v>0.5</v>
      </c>
      <c r="Y3099" s="4">
        <f>1/COUNTIF(OrdersTable[Customer ID],OrdersTable[[#This Row],[Customer ID]])</f>
        <v>5.2631578947368418E-2</v>
      </c>
    </row>
    <row r="3100" spans="1:25" x14ac:dyDescent="0.3">
      <c r="A3100" s="1">
        <v>3099</v>
      </c>
      <c r="B3100" t="s">
        <v>6134</v>
      </c>
      <c r="C3100" s="7">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4" t="str">
        <f>VLOOKUP(OrdersTable[[#This Row],[Region]],PeopleTable[#All],2,FALSE)</f>
        <v>Kelly Williams</v>
      </c>
      <c r="W3100" s="4" t="str">
        <f>IFERROR(VLOOKUP(OrdersTable[[#This Row],[Order ID]],ReturnsTable[#All],2,FALSE),"No")</f>
        <v>Yes</v>
      </c>
      <c r="X3100" s="4">
        <f>1/COUNTIF(OrdersTable[Order ID],OrdersTable[[#This Row],[Order ID]])</f>
        <v>0.5</v>
      </c>
      <c r="Y3100" s="4">
        <f>1/COUNTIF(OrdersTable[Customer ID],OrdersTable[[#This Row],[Customer ID]])</f>
        <v>5.2631578947368418E-2</v>
      </c>
    </row>
    <row r="3101" spans="1:25" x14ac:dyDescent="0.3">
      <c r="A3101" s="1">
        <v>3100</v>
      </c>
      <c r="B3101" t="s">
        <v>7668</v>
      </c>
      <c r="C3101" s="7">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4" t="str">
        <f>VLOOKUP(OrdersTable[[#This Row],[Region]],PeopleTable[#All],2,FALSE)</f>
        <v>Chuck Magee</v>
      </c>
      <c r="W3101" s="4" t="str">
        <f>IFERROR(VLOOKUP(OrdersTable[[#This Row],[Order ID]],ReturnsTable[#All],2,FALSE),"No")</f>
        <v>No</v>
      </c>
      <c r="X3101" s="4">
        <f>1/COUNTIF(OrdersTable[Order ID],OrdersTable[[#This Row],[Order ID]])</f>
        <v>0.5</v>
      </c>
      <c r="Y3101" s="4">
        <f>1/COUNTIF(OrdersTable[Customer ID],OrdersTable[[#This Row],[Customer ID]])</f>
        <v>4.5454545454545456E-2</v>
      </c>
    </row>
    <row r="3102" spans="1:25" x14ac:dyDescent="0.3">
      <c r="A3102" s="1">
        <v>3101</v>
      </c>
      <c r="B3102" t="s">
        <v>7668</v>
      </c>
      <c r="C3102" s="7">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4" t="str">
        <f>VLOOKUP(OrdersTable[[#This Row],[Region]],PeopleTable[#All],2,FALSE)</f>
        <v>Chuck Magee</v>
      </c>
      <c r="W3102" s="4" t="str">
        <f>IFERROR(VLOOKUP(OrdersTable[[#This Row],[Order ID]],ReturnsTable[#All],2,FALSE),"No")</f>
        <v>No</v>
      </c>
      <c r="X3102" s="4">
        <f>1/COUNTIF(OrdersTable[Order ID],OrdersTable[[#This Row],[Order ID]])</f>
        <v>0.5</v>
      </c>
      <c r="Y3102" s="4">
        <f>1/COUNTIF(OrdersTable[Customer ID],OrdersTable[[#This Row],[Customer ID]])</f>
        <v>4.5454545454545456E-2</v>
      </c>
    </row>
    <row r="3103" spans="1:25" x14ac:dyDescent="0.3">
      <c r="A3103" s="1">
        <v>3102</v>
      </c>
      <c r="B3103" t="s">
        <v>7669</v>
      </c>
      <c r="C3103" s="7">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4" t="str">
        <f>VLOOKUP(OrdersTable[[#This Row],[Region]],PeopleTable[#All],2,FALSE)</f>
        <v>Chuck Magee</v>
      </c>
      <c r="W3103" s="4" t="str">
        <f>IFERROR(VLOOKUP(OrdersTable[[#This Row],[Order ID]],ReturnsTable[#All],2,FALSE),"No")</f>
        <v>No</v>
      </c>
      <c r="X3103" s="4">
        <f>1/COUNTIF(OrdersTable[Order ID],OrdersTable[[#This Row],[Order ID]])</f>
        <v>0.5</v>
      </c>
      <c r="Y3103" s="4">
        <f>1/COUNTIF(OrdersTable[Customer ID],OrdersTable[[#This Row],[Customer ID]])</f>
        <v>9.0909090909090912E-2</v>
      </c>
    </row>
    <row r="3104" spans="1:25" x14ac:dyDescent="0.3">
      <c r="A3104" s="1">
        <v>3103</v>
      </c>
      <c r="B3104" t="s">
        <v>7669</v>
      </c>
      <c r="C3104" s="7">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4" t="str">
        <f>VLOOKUP(OrdersTable[[#This Row],[Region]],PeopleTable[#All],2,FALSE)</f>
        <v>Chuck Magee</v>
      </c>
      <c r="W3104" s="4" t="str">
        <f>IFERROR(VLOOKUP(OrdersTable[[#This Row],[Order ID]],ReturnsTable[#All],2,FALSE),"No")</f>
        <v>No</v>
      </c>
      <c r="X3104" s="4">
        <f>1/COUNTIF(OrdersTable[Order ID],OrdersTable[[#This Row],[Order ID]])</f>
        <v>0.5</v>
      </c>
      <c r="Y3104" s="4">
        <f>1/COUNTIF(OrdersTable[Customer ID],OrdersTable[[#This Row],[Customer ID]])</f>
        <v>9.0909090909090912E-2</v>
      </c>
    </row>
    <row r="3105" spans="1:25" x14ac:dyDescent="0.3">
      <c r="A3105" s="1">
        <v>3104</v>
      </c>
      <c r="B3105" t="s">
        <v>7670</v>
      </c>
      <c r="C3105" s="7">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4" t="str">
        <f>VLOOKUP(OrdersTable[[#This Row],[Region]],PeopleTable[#All],2,FALSE)</f>
        <v>Chuck Magee</v>
      </c>
      <c r="W3105" s="4" t="str">
        <f>IFERROR(VLOOKUP(OrdersTable[[#This Row],[Order ID]],ReturnsTable[#All],2,FALSE),"No")</f>
        <v>No</v>
      </c>
      <c r="X3105" s="4">
        <f>1/COUNTIF(OrdersTable[Order ID],OrdersTable[[#This Row],[Order ID]])</f>
        <v>1</v>
      </c>
      <c r="Y3105" s="4">
        <f>1/COUNTIF(OrdersTable[Customer ID],OrdersTable[[#This Row],[Customer ID]])</f>
        <v>7.6923076923076927E-2</v>
      </c>
    </row>
    <row r="3106" spans="1:25" x14ac:dyDescent="0.3">
      <c r="A3106" s="1">
        <v>3105</v>
      </c>
      <c r="B3106" t="s">
        <v>7671</v>
      </c>
      <c r="C3106" s="7">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4" t="str">
        <f>VLOOKUP(OrdersTable[[#This Row],[Region]],PeopleTable[#All],2,FALSE)</f>
        <v>Chuck Magee</v>
      </c>
      <c r="W3106" s="4" t="str">
        <f>IFERROR(VLOOKUP(OrdersTable[[#This Row],[Order ID]],ReturnsTable[#All],2,FALSE),"No")</f>
        <v>No</v>
      </c>
      <c r="X3106" s="4">
        <f>1/COUNTIF(OrdersTable[Order ID],OrdersTable[[#This Row],[Order ID]])</f>
        <v>1</v>
      </c>
      <c r="Y3106" s="4">
        <f>1/COUNTIF(OrdersTable[Customer ID],OrdersTable[[#This Row],[Customer ID]])</f>
        <v>0.14285714285714285</v>
      </c>
    </row>
    <row r="3107" spans="1:25" x14ac:dyDescent="0.3">
      <c r="A3107" s="1">
        <v>3106</v>
      </c>
      <c r="B3107" t="s">
        <v>7672</v>
      </c>
      <c r="C3107" s="7">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4" t="str">
        <f>VLOOKUP(OrdersTable[[#This Row],[Region]],PeopleTable[#All],2,FALSE)</f>
        <v>Kelly Williams</v>
      </c>
      <c r="W3107" s="4" t="str">
        <f>IFERROR(VLOOKUP(OrdersTable[[#This Row],[Order ID]],ReturnsTable[#All],2,FALSE),"No")</f>
        <v>No</v>
      </c>
      <c r="X3107" s="4">
        <f>1/COUNTIF(OrdersTable[Order ID],OrdersTable[[#This Row],[Order ID]])</f>
        <v>1</v>
      </c>
      <c r="Y3107" s="4">
        <f>1/COUNTIF(OrdersTable[Customer ID],OrdersTable[[#This Row],[Customer ID]])</f>
        <v>5.8823529411764705E-2</v>
      </c>
    </row>
    <row r="3108" spans="1:25" x14ac:dyDescent="0.3">
      <c r="A3108" s="1">
        <v>3107</v>
      </c>
      <c r="B3108" t="s">
        <v>7673</v>
      </c>
      <c r="C3108" s="7">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4" t="str">
        <f>VLOOKUP(OrdersTable[[#This Row],[Region]],PeopleTable[#All],2,FALSE)</f>
        <v>Kelly Williams</v>
      </c>
      <c r="W3108" s="4" t="str">
        <f>IFERROR(VLOOKUP(OrdersTable[[#This Row],[Order ID]],ReturnsTable[#All],2,FALSE),"No")</f>
        <v>No</v>
      </c>
      <c r="X3108" s="4">
        <f>1/COUNTIF(OrdersTable[Order ID],OrdersTable[[#This Row],[Order ID]])</f>
        <v>1</v>
      </c>
      <c r="Y3108" s="4">
        <f>1/COUNTIF(OrdersTable[Customer ID],OrdersTable[[#This Row],[Customer ID]])</f>
        <v>9.0909090909090912E-2</v>
      </c>
    </row>
    <row r="3109" spans="1:25" x14ac:dyDescent="0.3">
      <c r="A3109" s="1">
        <v>3108</v>
      </c>
      <c r="B3109" t="s">
        <v>7674</v>
      </c>
      <c r="C3109" s="7">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4" t="str">
        <f>VLOOKUP(OrdersTable[[#This Row],[Region]],PeopleTable[#All],2,FALSE)</f>
        <v>Kelly Williams</v>
      </c>
      <c r="W3109" s="4" t="str">
        <f>IFERROR(VLOOKUP(OrdersTable[[#This Row],[Order ID]],ReturnsTable[#All],2,FALSE),"No")</f>
        <v>No</v>
      </c>
      <c r="X3109" s="4">
        <f>1/COUNTIF(OrdersTable[Order ID],OrdersTable[[#This Row],[Order ID]])</f>
        <v>0.2</v>
      </c>
      <c r="Y3109" s="4">
        <f>1/COUNTIF(OrdersTable[Customer ID],OrdersTable[[#This Row],[Customer ID]])</f>
        <v>8.3333333333333329E-2</v>
      </c>
    </row>
    <row r="3110" spans="1:25" x14ac:dyDescent="0.3">
      <c r="A3110" s="1">
        <v>3109</v>
      </c>
      <c r="B3110" t="s">
        <v>7674</v>
      </c>
      <c r="C3110" s="7">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4" t="str">
        <f>VLOOKUP(OrdersTable[[#This Row],[Region]],PeopleTable[#All],2,FALSE)</f>
        <v>Kelly Williams</v>
      </c>
      <c r="W3110" s="4" t="str">
        <f>IFERROR(VLOOKUP(OrdersTable[[#This Row],[Order ID]],ReturnsTable[#All],2,FALSE),"No")</f>
        <v>No</v>
      </c>
      <c r="X3110" s="4">
        <f>1/COUNTIF(OrdersTable[Order ID],OrdersTable[[#This Row],[Order ID]])</f>
        <v>0.2</v>
      </c>
      <c r="Y3110" s="4">
        <f>1/COUNTIF(OrdersTable[Customer ID],OrdersTable[[#This Row],[Customer ID]])</f>
        <v>8.3333333333333329E-2</v>
      </c>
    </row>
    <row r="3111" spans="1:25" x14ac:dyDescent="0.3">
      <c r="A3111" s="1">
        <v>3110</v>
      </c>
      <c r="B3111" t="s">
        <v>7674</v>
      </c>
      <c r="C3111" s="7">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4" t="str">
        <f>VLOOKUP(OrdersTable[[#This Row],[Region]],PeopleTable[#All],2,FALSE)</f>
        <v>Kelly Williams</v>
      </c>
      <c r="W3111" s="4" t="str">
        <f>IFERROR(VLOOKUP(OrdersTable[[#This Row],[Order ID]],ReturnsTable[#All],2,FALSE),"No")</f>
        <v>No</v>
      </c>
      <c r="X3111" s="4">
        <f>1/COUNTIF(OrdersTable[Order ID],OrdersTable[[#This Row],[Order ID]])</f>
        <v>0.2</v>
      </c>
      <c r="Y3111" s="4">
        <f>1/COUNTIF(OrdersTable[Customer ID],OrdersTable[[#This Row],[Customer ID]])</f>
        <v>8.3333333333333329E-2</v>
      </c>
    </row>
    <row r="3112" spans="1:25" x14ac:dyDescent="0.3">
      <c r="A3112" s="1">
        <v>3111</v>
      </c>
      <c r="B3112" t="s">
        <v>7674</v>
      </c>
      <c r="C3112" s="7">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4" t="str">
        <f>VLOOKUP(OrdersTable[[#This Row],[Region]],PeopleTable[#All],2,FALSE)</f>
        <v>Kelly Williams</v>
      </c>
      <c r="W3112" s="4" t="str">
        <f>IFERROR(VLOOKUP(OrdersTable[[#This Row],[Order ID]],ReturnsTable[#All],2,FALSE),"No")</f>
        <v>No</v>
      </c>
      <c r="X3112" s="4">
        <f>1/COUNTIF(OrdersTable[Order ID],OrdersTable[[#This Row],[Order ID]])</f>
        <v>0.2</v>
      </c>
      <c r="Y3112" s="4">
        <f>1/COUNTIF(OrdersTable[Customer ID],OrdersTable[[#This Row],[Customer ID]])</f>
        <v>8.3333333333333329E-2</v>
      </c>
    </row>
    <row r="3113" spans="1:25" x14ac:dyDescent="0.3">
      <c r="A3113" s="1">
        <v>3112</v>
      </c>
      <c r="B3113" t="s">
        <v>7674</v>
      </c>
      <c r="C3113" s="7">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4" t="str">
        <f>VLOOKUP(OrdersTable[[#This Row],[Region]],PeopleTable[#All],2,FALSE)</f>
        <v>Kelly Williams</v>
      </c>
      <c r="W3113" s="4" t="str">
        <f>IFERROR(VLOOKUP(OrdersTable[[#This Row],[Order ID]],ReturnsTable[#All],2,FALSE),"No")</f>
        <v>No</v>
      </c>
      <c r="X3113" s="4">
        <f>1/COUNTIF(OrdersTable[Order ID],OrdersTable[[#This Row],[Order ID]])</f>
        <v>0.2</v>
      </c>
      <c r="Y3113" s="4">
        <f>1/COUNTIF(OrdersTable[Customer ID],OrdersTable[[#This Row],[Customer ID]])</f>
        <v>8.3333333333333329E-2</v>
      </c>
    </row>
    <row r="3114" spans="1:25" x14ac:dyDescent="0.3">
      <c r="A3114" s="1">
        <v>3113</v>
      </c>
      <c r="B3114" t="s">
        <v>7675</v>
      </c>
      <c r="C3114" s="7">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4" t="str">
        <f>VLOOKUP(OrdersTable[[#This Row],[Region]],PeopleTable[#All],2,FALSE)</f>
        <v>Anna Andreadi</v>
      </c>
      <c r="W3114" s="4" t="str">
        <f>IFERROR(VLOOKUP(OrdersTable[[#This Row],[Order ID]],ReturnsTable[#All],2,FALSE),"No")</f>
        <v>No</v>
      </c>
      <c r="X3114" s="4">
        <f>1/COUNTIF(OrdersTable[Order ID],OrdersTable[[#This Row],[Order ID]])</f>
        <v>0.16666666666666666</v>
      </c>
      <c r="Y3114" s="4">
        <f>1/COUNTIF(OrdersTable[Customer ID],OrdersTable[[#This Row],[Customer ID]])</f>
        <v>5.2631578947368418E-2</v>
      </c>
    </row>
    <row r="3115" spans="1:25" x14ac:dyDescent="0.3">
      <c r="A3115" s="1">
        <v>3114</v>
      </c>
      <c r="B3115" t="s">
        <v>7675</v>
      </c>
      <c r="C3115" s="7">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4" t="str">
        <f>VLOOKUP(OrdersTable[[#This Row],[Region]],PeopleTable[#All],2,FALSE)</f>
        <v>Anna Andreadi</v>
      </c>
      <c r="W3115" s="4" t="str">
        <f>IFERROR(VLOOKUP(OrdersTable[[#This Row],[Order ID]],ReturnsTable[#All],2,FALSE),"No")</f>
        <v>No</v>
      </c>
      <c r="X3115" s="4">
        <f>1/COUNTIF(OrdersTable[Order ID],OrdersTable[[#This Row],[Order ID]])</f>
        <v>0.16666666666666666</v>
      </c>
      <c r="Y3115" s="4">
        <f>1/COUNTIF(OrdersTable[Customer ID],OrdersTable[[#This Row],[Customer ID]])</f>
        <v>5.2631578947368418E-2</v>
      </c>
    </row>
    <row r="3116" spans="1:25" x14ac:dyDescent="0.3">
      <c r="A3116" s="1">
        <v>3115</v>
      </c>
      <c r="B3116" t="s">
        <v>7675</v>
      </c>
      <c r="C3116" s="7">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4" t="str">
        <f>VLOOKUP(OrdersTable[[#This Row],[Region]],PeopleTable[#All],2,FALSE)</f>
        <v>Anna Andreadi</v>
      </c>
      <c r="W3116" s="4" t="str">
        <f>IFERROR(VLOOKUP(OrdersTable[[#This Row],[Order ID]],ReturnsTable[#All],2,FALSE),"No")</f>
        <v>No</v>
      </c>
      <c r="X3116" s="4">
        <f>1/COUNTIF(OrdersTable[Order ID],OrdersTable[[#This Row],[Order ID]])</f>
        <v>0.16666666666666666</v>
      </c>
      <c r="Y3116" s="4">
        <f>1/COUNTIF(OrdersTable[Customer ID],OrdersTable[[#This Row],[Customer ID]])</f>
        <v>5.2631578947368418E-2</v>
      </c>
    </row>
    <row r="3117" spans="1:25" x14ac:dyDescent="0.3">
      <c r="A3117" s="1">
        <v>3116</v>
      </c>
      <c r="B3117" t="s">
        <v>7675</v>
      </c>
      <c r="C3117" s="7">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4" t="str">
        <f>VLOOKUP(OrdersTable[[#This Row],[Region]],PeopleTable[#All],2,FALSE)</f>
        <v>Anna Andreadi</v>
      </c>
      <c r="W3117" s="4" t="str">
        <f>IFERROR(VLOOKUP(OrdersTable[[#This Row],[Order ID]],ReturnsTable[#All],2,FALSE),"No")</f>
        <v>No</v>
      </c>
      <c r="X3117" s="4">
        <f>1/COUNTIF(OrdersTable[Order ID],OrdersTable[[#This Row],[Order ID]])</f>
        <v>0.16666666666666666</v>
      </c>
      <c r="Y3117" s="4">
        <f>1/COUNTIF(OrdersTable[Customer ID],OrdersTable[[#This Row],[Customer ID]])</f>
        <v>5.2631578947368418E-2</v>
      </c>
    </row>
    <row r="3118" spans="1:25" x14ac:dyDescent="0.3">
      <c r="A3118" s="1">
        <v>3117</v>
      </c>
      <c r="B3118" t="s">
        <v>7675</v>
      </c>
      <c r="C3118" s="7">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4" t="str">
        <f>VLOOKUP(OrdersTable[[#This Row],[Region]],PeopleTable[#All],2,FALSE)</f>
        <v>Anna Andreadi</v>
      </c>
      <c r="W3118" s="4" t="str">
        <f>IFERROR(VLOOKUP(OrdersTable[[#This Row],[Order ID]],ReturnsTable[#All],2,FALSE),"No")</f>
        <v>No</v>
      </c>
      <c r="X3118" s="4">
        <f>1/COUNTIF(OrdersTable[Order ID],OrdersTable[[#This Row],[Order ID]])</f>
        <v>0.16666666666666666</v>
      </c>
      <c r="Y3118" s="4">
        <f>1/COUNTIF(OrdersTable[Customer ID],OrdersTable[[#This Row],[Customer ID]])</f>
        <v>5.2631578947368418E-2</v>
      </c>
    </row>
    <row r="3119" spans="1:25" x14ac:dyDescent="0.3">
      <c r="A3119" s="1">
        <v>3118</v>
      </c>
      <c r="B3119" t="s">
        <v>7675</v>
      </c>
      <c r="C3119" s="7">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4" t="str">
        <f>VLOOKUP(OrdersTable[[#This Row],[Region]],PeopleTable[#All],2,FALSE)</f>
        <v>Anna Andreadi</v>
      </c>
      <c r="W3119" s="4" t="str">
        <f>IFERROR(VLOOKUP(OrdersTable[[#This Row],[Order ID]],ReturnsTable[#All],2,FALSE),"No")</f>
        <v>No</v>
      </c>
      <c r="X3119" s="4">
        <f>1/COUNTIF(OrdersTable[Order ID],OrdersTable[[#This Row],[Order ID]])</f>
        <v>0.16666666666666666</v>
      </c>
      <c r="Y3119" s="4">
        <f>1/COUNTIF(OrdersTable[Customer ID],OrdersTable[[#This Row],[Customer ID]])</f>
        <v>5.2631578947368418E-2</v>
      </c>
    </row>
    <row r="3120" spans="1:25" x14ac:dyDescent="0.3">
      <c r="A3120" s="1">
        <v>3119</v>
      </c>
      <c r="B3120" t="s">
        <v>7676</v>
      </c>
      <c r="C3120" s="7">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4" t="str">
        <f>VLOOKUP(OrdersTable[[#This Row],[Region]],PeopleTable[#All],2,FALSE)</f>
        <v>Cassandra Brandow</v>
      </c>
      <c r="W3120" s="4" t="str">
        <f>IFERROR(VLOOKUP(OrdersTable[[#This Row],[Order ID]],ReturnsTable[#All],2,FALSE),"No")</f>
        <v>No</v>
      </c>
      <c r="X3120" s="4">
        <f>1/COUNTIF(OrdersTable[Order ID],OrdersTable[[#This Row],[Order ID]])</f>
        <v>0.125</v>
      </c>
      <c r="Y3120" s="4">
        <f>1/COUNTIF(OrdersTable[Customer ID],OrdersTable[[#This Row],[Customer ID]])</f>
        <v>0.05</v>
      </c>
    </row>
    <row r="3121" spans="1:25" x14ac:dyDescent="0.3">
      <c r="A3121" s="1">
        <v>3120</v>
      </c>
      <c r="B3121" t="s">
        <v>7676</v>
      </c>
      <c r="C3121" s="7">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4" t="str">
        <f>VLOOKUP(OrdersTable[[#This Row],[Region]],PeopleTable[#All],2,FALSE)</f>
        <v>Cassandra Brandow</v>
      </c>
      <c r="W3121" s="4" t="str">
        <f>IFERROR(VLOOKUP(OrdersTable[[#This Row],[Order ID]],ReturnsTable[#All],2,FALSE),"No")</f>
        <v>No</v>
      </c>
      <c r="X3121" s="4">
        <f>1/COUNTIF(OrdersTable[Order ID],OrdersTable[[#This Row],[Order ID]])</f>
        <v>0.125</v>
      </c>
      <c r="Y3121" s="4">
        <f>1/COUNTIF(OrdersTable[Customer ID],OrdersTable[[#This Row],[Customer ID]])</f>
        <v>0.05</v>
      </c>
    </row>
    <row r="3122" spans="1:25" x14ac:dyDescent="0.3">
      <c r="A3122" s="1">
        <v>3121</v>
      </c>
      <c r="B3122" t="s">
        <v>7676</v>
      </c>
      <c r="C3122" s="7">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4" t="str">
        <f>VLOOKUP(OrdersTable[[#This Row],[Region]],PeopleTable[#All],2,FALSE)</f>
        <v>Cassandra Brandow</v>
      </c>
      <c r="W3122" s="4" t="str">
        <f>IFERROR(VLOOKUP(OrdersTable[[#This Row],[Order ID]],ReturnsTable[#All],2,FALSE),"No")</f>
        <v>No</v>
      </c>
      <c r="X3122" s="4">
        <f>1/COUNTIF(OrdersTable[Order ID],OrdersTable[[#This Row],[Order ID]])</f>
        <v>0.125</v>
      </c>
      <c r="Y3122" s="4">
        <f>1/COUNTIF(OrdersTable[Customer ID],OrdersTable[[#This Row],[Customer ID]])</f>
        <v>0.05</v>
      </c>
    </row>
    <row r="3123" spans="1:25" x14ac:dyDescent="0.3">
      <c r="A3123" s="1">
        <v>3122</v>
      </c>
      <c r="B3123" t="s">
        <v>7676</v>
      </c>
      <c r="C3123" s="7">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4" t="str">
        <f>VLOOKUP(OrdersTable[[#This Row],[Region]],PeopleTable[#All],2,FALSE)</f>
        <v>Cassandra Brandow</v>
      </c>
      <c r="W3123" s="4" t="str">
        <f>IFERROR(VLOOKUP(OrdersTable[[#This Row],[Order ID]],ReturnsTable[#All],2,FALSE),"No")</f>
        <v>No</v>
      </c>
      <c r="X3123" s="4">
        <f>1/COUNTIF(OrdersTable[Order ID],OrdersTable[[#This Row],[Order ID]])</f>
        <v>0.125</v>
      </c>
      <c r="Y3123" s="4">
        <f>1/COUNTIF(OrdersTable[Customer ID],OrdersTable[[#This Row],[Customer ID]])</f>
        <v>0.05</v>
      </c>
    </row>
    <row r="3124" spans="1:25" x14ac:dyDescent="0.3">
      <c r="A3124" s="1">
        <v>3123</v>
      </c>
      <c r="B3124" t="s">
        <v>7676</v>
      </c>
      <c r="C3124" s="7">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4" t="str">
        <f>VLOOKUP(OrdersTable[[#This Row],[Region]],PeopleTable[#All],2,FALSE)</f>
        <v>Cassandra Brandow</v>
      </c>
      <c r="W3124" s="4" t="str">
        <f>IFERROR(VLOOKUP(OrdersTable[[#This Row],[Order ID]],ReturnsTable[#All],2,FALSE),"No")</f>
        <v>No</v>
      </c>
      <c r="X3124" s="4">
        <f>1/COUNTIF(OrdersTable[Order ID],OrdersTable[[#This Row],[Order ID]])</f>
        <v>0.125</v>
      </c>
      <c r="Y3124" s="4">
        <f>1/COUNTIF(OrdersTable[Customer ID],OrdersTable[[#This Row],[Customer ID]])</f>
        <v>0.05</v>
      </c>
    </row>
    <row r="3125" spans="1:25" x14ac:dyDescent="0.3">
      <c r="A3125" s="1">
        <v>3124</v>
      </c>
      <c r="B3125" t="s">
        <v>7676</v>
      </c>
      <c r="C3125" s="7">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4" t="str">
        <f>VLOOKUP(OrdersTable[[#This Row],[Region]],PeopleTable[#All],2,FALSE)</f>
        <v>Cassandra Brandow</v>
      </c>
      <c r="W3125" s="4" t="str">
        <f>IFERROR(VLOOKUP(OrdersTable[[#This Row],[Order ID]],ReturnsTable[#All],2,FALSE),"No")</f>
        <v>No</v>
      </c>
      <c r="X3125" s="4">
        <f>1/COUNTIF(OrdersTable[Order ID],OrdersTable[[#This Row],[Order ID]])</f>
        <v>0.125</v>
      </c>
      <c r="Y3125" s="4">
        <f>1/COUNTIF(OrdersTable[Customer ID],OrdersTable[[#This Row],[Customer ID]])</f>
        <v>0.05</v>
      </c>
    </row>
    <row r="3126" spans="1:25" x14ac:dyDescent="0.3">
      <c r="A3126" s="1">
        <v>3125</v>
      </c>
      <c r="B3126" t="s">
        <v>7676</v>
      </c>
      <c r="C3126" s="7">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4" t="str">
        <f>VLOOKUP(OrdersTable[[#This Row],[Region]],PeopleTable[#All],2,FALSE)</f>
        <v>Cassandra Brandow</v>
      </c>
      <c r="W3126" s="4" t="str">
        <f>IFERROR(VLOOKUP(OrdersTable[[#This Row],[Order ID]],ReturnsTable[#All],2,FALSE),"No")</f>
        <v>No</v>
      </c>
      <c r="X3126" s="4">
        <f>1/COUNTIF(OrdersTable[Order ID],OrdersTable[[#This Row],[Order ID]])</f>
        <v>0.125</v>
      </c>
      <c r="Y3126" s="4">
        <f>1/COUNTIF(OrdersTable[Customer ID],OrdersTable[[#This Row],[Customer ID]])</f>
        <v>0.05</v>
      </c>
    </row>
    <row r="3127" spans="1:25" x14ac:dyDescent="0.3">
      <c r="A3127" s="1">
        <v>3126</v>
      </c>
      <c r="B3127" t="s">
        <v>7676</v>
      </c>
      <c r="C3127" s="7">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4" t="str">
        <f>VLOOKUP(OrdersTable[[#This Row],[Region]],PeopleTable[#All],2,FALSE)</f>
        <v>Cassandra Brandow</v>
      </c>
      <c r="W3127" s="4" t="str">
        <f>IFERROR(VLOOKUP(OrdersTable[[#This Row],[Order ID]],ReturnsTable[#All],2,FALSE),"No")</f>
        <v>No</v>
      </c>
      <c r="X3127" s="4">
        <f>1/COUNTIF(OrdersTable[Order ID],OrdersTable[[#This Row],[Order ID]])</f>
        <v>0.125</v>
      </c>
      <c r="Y3127" s="4">
        <f>1/COUNTIF(OrdersTable[Customer ID],OrdersTable[[#This Row],[Customer ID]])</f>
        <v>0.05</v>
      </c>
    </row>
    <row r="3128" spans="1:25" x14ac:dyDescent="0.3">
      <c r="A3128" s="1">
        <v>3127</v>
      </c>
      <c r="B3128" t="s">
        <v>7677</v>
      </c>
      <c r="C3128" s="7">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4" t="str">
        <f>VLOOKUP(OrdersTable[[#This Row],[Region]],PeopleTable[#All],2,FALSE)</f>
        <v>Chuck Magee</v>
      </c>
      <c r="W3128" s="4" t="str">
        <f>IFERROR(VLOOKUP(OrdersTable[[#This Row],[Order ID]],ReturnsTable[#All],2,FALSE),"No")</f>
        <v>No</v>
      </c>
      <c r="X3128" s="4">
        <f>1/COUNTIF(OrdersTable[Order ID],OrdersTable[[#This Row],[Order ID]])</f>
        <v>1</v>
      </c>
      <c r="Y3128" s="4">
        <f>1/COUNTIF(OrdersTable[Customer ID],OrdersTable[[#This Row],[Customer ID]])</f>
        <v>9.0909090909090912E-2</v>
      </c>
    </row>
    <row r="3129" spans="1:25" x14ac:dyDescent="0.3">
      <c r="A3129" s="1">
        <v>3128</v>
      </c>
      <c r="B3129" t="s">
        <v>7678</v>
      </c>
      <c r="C3129" s="7">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4" t="str">
        <f>VLOOKUP(OrdersTable[[#This Row],[Region]],PeopleTable[#All],2,FALSE)</f>
        <v>Chuck Magee</v>
      </c>
      <c r="W3129" s="4" t="str">
        <f>IFERROR(VLOOKUP(OrdersTable[[#This Row],[Order ID]],ReturnsTable[#All],2,FALSE),"No")</f>
        <v>No</v>
      </c>
      <c r="X3129" s="4">
        <f>1/COUNTIF(OrdersTable[Order ID],OrdersTable[[#This Row],[Order ID]])</f>
        <v>1</v>
      </c>
      <c r="Y3129" s="4">
        <f>1/COUNTIF(OrdersTable[Customer ID],OrdersTable[[#This Row],[Customer ID]])</f>
        <v>9.0909090909090912E-2</v>
      </c>
    </row>
    <row r="3130" spans="1:25" x14ac:dyDescent="0.3">
      <c r="A3130" s="1">
        <v>3129</v>
      </c>
      <c r="B3130" t="s">
        <v>7679</v>
      </c>
      <c r="C3130" s="7">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4" t="str">
        <f>VLOOKUP(OrdersTable[[#This Row],[Region]],PeopleTable[#All],2,FALSE)</f>
        <v>Anna Andreadi</v>
      </c>
      <c r="W3130" s="4" t="str">
        <f>IFERROR(VLOOKUP(OrdersTable[[#This Row],[Order ID]],ReturnsTable[#All],2,FALSE),"No")</f>
        <v>No</v>
      </c>
      <c r="X3130" s="4">
        <f>1/COUNTIF(OrdersTable[Order ID],OrdersTable[[#This Row],[Order ID]])</f>
        <v>0.25</v>
      </c>
      <c r="Y3130" s="4">
        <f>1/COUNTIF(OrdersTable[Customer ID],OrdersTable[[#This Row],[Customer ID]])</f>
        <v>7.6923076923076927E-2</v>
      </c>
    </row>
    <row r="3131" spans="1:25" x14ac:dyDescent="0.3">
      <c r="A3131" s="1">
        <v>3130</v>
      </c>
      <c r="B3131" t="s">
        <v>7679</v>
      </c>
      <c r="C3131" s="7">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4" t="str">
        <f>VLOOKUP(OrdersTable[[#This Row],[Region]],PeopleTable[#All],2,FALSE)</f>
        <v>Anna Andreadi</v>
      </c>
      <c r="W3131" s="4" t="str">
        <f>IFERROR(VLOOKUP(OrdersTable[[#This Row],[Order ID]],ReturnsTable[#All],2,FALSE),"No")</f>
        <v>No</v>
      </c>
      <c r="X3131" s="4">
        <f>1/COUNTIF(OrdersTable[Order ID],OrdersTable[[#This Row],[Order ID]])</f>
        <v>0.25</v>
      </c>
      <c r="Y3131" s="4">
        <f>1/COUNTIF(OrdersTable[Customer ID],OrdersTable[[#This Row],[Customer ID]])</f>
        <v>7.6923076923076927E-2</v>
      </c>
    </row>
    <row r="3132" spans="1:25" x14ac:dyDescent="0.3">
      <c r="A3132" s="1">
        <v>3131</v>
      </c>
      <c r="B3132" t="s">
        <v>7679</v>
      </c>
      <c r="C3132" s="7">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4" t="str">
        <f>VLOOKUP(OrdersTable[[#This Row],[Region]],PeopleTable[#All],2,FALSE)</f>
        <v>Anna Andreadi</v>
      </c>
      <c r="W3132" s="4" t="str">
        <f>IFERROR(VLOOKUP(OrdersTable[[#This Row],[Order ID]],ReturnsTable[#All],2,FALSE),"No")</f>
        <v>No</v>
      </c>
      <c r="X3132" s="4">
        <f>1/COUNTIF(OrdersTable[Order ID],OrdersTable[[#This Row],[Order ID]])</f>
        <v>0.25</v>
      </c>
      <c r="Y3132" s="4">
        <f>1/COUNTIF(OrdersTable[Customer ID],OrdersTable[[#This Row],[Customer ID]])</f>
        <v>7.6923076923076927E-2</v>
      </c>
    </row>
    <row r="3133" spans="1:25" x14ac:dyDescent="0.3">
      <c r="A3133" s="1">
        <v>3132</v>
      </c>
      <c r="B3133" t="s">
        <v>7679</v>
      </c>
      <c r="C3133" s="7">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4" t="str">
        <f>VLOOKUP(OrdersTable[[#This Row],[Region]],PeopleTable[#All],2,FALSE)</f>
        <v>Anna Andreadi</v>
      </c>
      <c r="W3133" s="4" t="str">
        <f>IFERROR(VLOOKUP(OrdersTable[[#This Row],[Order ID]],ReturnsTable[#All],2,FALSE),"No")</f>
        <v>No</v>
      </c>
      <c r="X3133" s="4">
        <f>1/COUNTIF(OrdersTable[Order ID],OrdersTable[[#This Row],[Order ID]])</f>
        <v>0.25</v>
      </c>
      <c r="Y3133" s="4">
        <f>1/COUNTIF(OrdersTable[Customer ID],OrdersTable[[#This Row],[Customer ID]])</f>
        <v>7.6923076923076927E-2</v>
      </c>
    </row>
    <row r="3134" spans="1:25" x14ac:dyDescent="0.3">
      <c r="A3134" s="1">
        <v>3133</v>
      </c>
      <c r="B3134" t="s">
        <v>7680</v>
      </c>
      <c r="C3134" s="7">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4" t="str">
        <f>VLOOKUP(OrdersTable[[#This Row],[Region]],PeopleTable[#All],2,FALSE)</f>
        <v>Chuck Magee</v>
      </c>
      <c r="W3134" s="4" t="str">
        <f>IFERROR(VLOOKUP(OrdersTable[[#This Row],[Order ID]],ReturnsTable[#All],2,FALSE),"No")</f>
        <v>No</v>
      </c>
      <c r="X3134" s="4">
        <f>1/COUNTIF(OrdersTable[Order ID],OrdersTable[[#This Row],[Order ID]])</f>
        <v>0.5</v>
      </c>
      <c r="Y3134" s="4">
        <f>1/COUNTIF(OrdersTable[Customer ID],OrdersTable[[#This Row],[Customer ID]])</f>
        <v>6.6666666666666666E-2</v>
      </c>
    </row>
    <row r="3135" spans="1:25" x14ac:dyDescent="0.3">
      <c r="A3135" s="1">
        <v>3134</v>
      </c>
      <c r="B3135" t="s">
        <v>7680</v>
      </c>
      <c r="C3135" s="7">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4" t="str">
        <f>VLOOKUP(OrdersTable[[#This Row],[Region]],PeopleTable[#All],2,FALSE)</f>
        <v>Chuck Magee</v>
      </c>
      <c r="W3135" s="4" t="str">
        <f>IFERROR(VLOOKUP(OrdersTable[[#This Row],[Order ID]],ReturnsTable[#All],2,FALSE),"No")</f>
        <v>No</v>
      </c>
      <c r="X3135" s="4">
        <f>1/COUNTIF(OrdersTable[Order ID],OrdersTable[[#This Row],[Order ID]])</f>
        <v>0.5</v>
      </c>
      <c r="Y3135" s="4">
        <f>1/COUNTIF(OrdersTable[Customer ID],OrdersTable[[#This Row],[Customer ID]])</f>
        <v>6.6666666666666666E-2</v>
      </c>
    </row>
    <row r="3136" spans="1:25" x14ac:dyDescent="0.3">
      <c r="A3136" s="1">
        <v>3135</v>
      </c>
      <c r="B3136" t="s">
        <v>7681</v>
      </c>
      <c r="C3136" s="7">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4" t="str">
        <f>VLOOKUP(OrdersTable[[#This Row],[Region]],PeopleTable[#All],2,FALSE)</f>
        <v>Kelly Williams</v>
      </c>
      <c r="W3136" s="4" t="str">
        <f>IFERROR(VLOOKUP(OrdersTable[[#This Row],[Order ID]],ReturnsTable[#All],2,FALSE),"No")</f>
        <v>No</v>
      </c>
      <c r="X3136" s="4">
        <f>1/COUNTIF(OrdersTable[Order ID],OrdersTable[[#This Row],[Order ID]])</f>
        <v>0.16666666666666666</v>
      </c>
      <c r="Y3136" s="4">
        <f>1/COUNTIF(OrdersTable[Customer ID],OrdersTable[[#This Row],[Customer ID]])</f>
        <v>4.5454545454545456E-2</v>
      </c>
    </row>
    <row r="3137" spans="1:25" x14ac:dyDescent="0.3">
      <c r="A3137" s="1">
        <v>3136</v>
      </c>
      <c r="B3137" t="s">
        <v>7681</v>
      </c>
      <c r="C3137" s="7">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4" t="str">
        <f>VLOOKUP(OrdersTable[[#This Row],[Region]],PeopleTable[#All],2,FALSE)</f>
        <v>Kelly Williams</v>
      </c>
      <c r="W3137" s="4" t="str">
        <f>IFERROR(VLOOKUP(OrdersTable[[#This Row],[Order ID]],ReturnsTable[#All],2,FALSE),"No")</f>
        <v>No</v>
      </c>
      <c r="X3137" s="4">
        <f>1/COUNTIF(OrdersTable[Order ID],OrdersTable[[#This Row],[Order ID]])</f>
        <v>0.16666666666666666</v>
      </c>
      <c r="Y3137" s="4">
        <f>1/COUNTIF(OrdersTable[Customer ID],OrdersTable[[#This Row],[Customer ID]])</f>
        <v>4.5454545454545456E-2</v>
      </c>
    </row>
    <row r="3138" spans="1:25" x14ac:dyDescent="0.3">
      <c r="A3138" s="1">
        <v>3137</v>
      </c>
      <c r="B3138" t="s">
        <v>7681</v>
      </c>
      <c r="C3138" s="7">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4" t="str">
        <f>VLOOKUP(OrdersTable[[#This Row],[Region]],PeopleTable[#All],2,FALSE)</f>
        <v>Kelly Williams</v>
      </c>
      <c r="W3138" s="4" t="str">
        <f>IFERROR(VLOOKUP(OrdersTable[[#This Row],[Order ID]],ReturnsTable[#All],2,FALSE),"No")</f>
        <v>No</v>
      </c>
      <c r="X3138" s="4">
        <f>1/COUNTIF(OrdersTable[Order ID],OrdersTable[[#This Row],[Order ID]])</f>
        <v>0.16666666666666666</v>
      </c>
      <c r="Y3138" s="4">
        <f>1/COUNTIF(OrdersTable[Customer ID],OrdersTable[[#This Row],[Customer ID]])</f>
        <v>4.5454545454545456E-2</v>
      </c>
    </row>
    <row r="3139" spans="1:25" x14ac:dyDescent="0.3">
      <c r="A3139" s="1">
        <v>3138</v>
      </c>
      <c r="B3139" t="s">
        <v>7681</v>
      </c>
      <c r="C3139" s="7">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4" t="str">
        <f>VLOOKUP(OrdersTable[[#This Row],[Region]],PeopleTable[#All],2,FALSE)</f>
        <v>Kelly Williams</v>
      </c>
      <c r="W3139" s="4" t="str">
        <f>IFERROR(VLOOKUP(OrdersTable[[#This Row],[Order ID]],ReturnsTable[#All],2,FALSE),"No")</f>
        <v>No</v>
      </c>
      <c r="X3139" s="4">
        <f>1/COUNTIF(OrdersTable[Order ID],OrdersTable[[#This Row],[Order ID]])</f>
        <v>0.16666666666666666</v>
      </c>
      <c r="Y3139" s="4">
        <f>1/COUNTIF(OrdersTable[Customer ID],OrdersTable[[#This Row],[Customer ID]])</f>
        <v>4.5454545454545456E-2</v>
      </c>
    </row>
    <row r="3140" spans="1:25" x14ac:dyDescent="0.3">
      <c r="A3140" s="1">
        <v>3139</v>
      </c>
      <c r="B3140" t="s">
        <v>7681</v>
      </c>
      <c r="C3140" s="7">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4" t="str">
        <f>VLOOKUP(OrdersTable[[#This Row],[Region]],PeopleTable[#All],2,FALSE)</f>
        <v>Kelly Williams</v>
      </c>
      <c r="W3140" s="4" t="str">
        <f>IFERROR(VLOOKUP(OrdersTable[[#This Row],[Order ID]],ReturnsTable[#All],2,FALSE),"No")</f>
        <v>No</v>
      </c>
      <c r="X3140" s="4">
        <f>1/COUNTIF(OrdersTable[Order ID],OrdersTable[[#This Row],[Order ID]])</f>
        <v>0.16666666666666666</v>
      </c>
      <c r="Y3140" s="4">
        <f>1/COUNTIF(OrdersTable[Customer ID],OrdersTable[[#This Row],[Customer ID]])</f>
        <v>4.5454545454545456E-2</v>
      </c>
    </row>
    <row r="3141" spans="1:25" x14ac:dyDescent="0.3">
      <c r="A3141" s="1">
        <v>3140</v>
      </c>
      <c r="B3141" t="s">
        <v>7681</v>
      </c>
      <c r="C3141" s="7">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4" t="str">
        <f>VLOOKUP(OrdersTable[[#This Row],[Region]],PeopleTable[#All],2,FALSE)</f>
        <v>Kelly Williams</v>
      </c>
      <c r="W3141" s="4" t="str">
        <f>IFERROR(VLOOKUP(OrdersTable[[#This Row],[Order ID]],ReturnsTable[#All],2,FALSE),"No")</f>
        <v>No</v>
      </c>
      <c r="X3141" s="4">
        <f>1/COUNTIF(OrdersTable[Order ID],OrdersTable[[#This Row],[Order ID]])</f>
        <v>0.16666666666666666</v>
      </c>
      <c r="Y3141" s="4">
        <f>1/COUNTIF(OrdersTable[Customer ID],OrdersTable[[#This Row],[Customer ID]])</f>
        <v>4.5454545454545456E-2</v>
      </c>
    </row>
    <row r="3142" spans="1:25" x14ac:dyDescent="0.3">
      <c r="A3142" s="1">
        <v>3141</v>
      </c>
      <c r="B3142" t="s">
        <v>7682</v>
      </c>
      <c r="C3142" s="7">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4" t="str">
        <f>VLOOKUP(OrdersTable[[#This Row],[Region]],PeopleTable[#All],2,FALSE)</f>
        <v>Chuck Magee</v>
      </c>
      <c r="W3142" s="4" t="str">
        <f>IFERROR(VLOOKUP(OrdersTable[[#This Row],[Order ID]],ReturnsTable[#All],2,FALSE),"No")</f>
        <v>No</v>
      </c>
      <c r="X3142" s="4">
        <f>1/COUNTIF(OrdersTable[Order ID],OrdersTable[[#This Row],[Order ID]])</f>
        <v>1</v>
      </c>
      <c r="Y3142" s="4">
        <f>1/COUNTIF(OrdersTable[Customer ID],OrdersTable[[#This Row],[Customer ID]])</f>
        <v>9.0909090909090912E-2</v>
      </c>
    </row>
    <row r="3143" spans="1:25" x14ac:dyDescent="0.3">
      <c r="A3143" s="1">
        <v>3142</v>
      </c>
      <c r="B3143" t="s">
        <v>7683</v>
      </c>
      <c r="C3143" s="7">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4" t="str">
        <f>VLOOKUP(OrdersTable[[#This Row],[Region]],PeopleTable[#All],2,FALSE)</f>
        <v>Kelly Williams</v>
      </c>
      <c r="W3143" s="4" t="str">
        <f>IFERROR(VLOOKUP(OrdersTable[[#This Row],[Order ID]],ReturnsTable[#All],2,FALSE),"No")</f>
        <v>No</v>
      </c>
      <c r="X3143" s="4">
        <f>1/COUNTIF(OrdersTable[Order ID],OrdersTable[[#This Row],[Order ID]])</f>
        <v>1</v>
      </c>
      <c r="Y3143" s="4">
        <f>1/COUNTIF(OrdersTable[Customer ID],OrdersTable[[#This Row],[Customer ID]])</f>
        <v>9.0909090909090912E-2</v>
      </c>
    </row>
    <row r="3144" spans="1:25" x14ac:dyDescent="0.3">
      <c r="A3144" s="1">
        <v>3143</v>
      </c>
      <c r="B3144" t="s">
        <v>7684</v>
      </c>
      <c r="C3144" s="7">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4" t="str">
        <f>VLOOKUP(OrdersTable[[#This Row],[Region]],PeopleTable[#All],2,FALSE)</f>
        <v>Chuck Magee</v>
      </c>
      <c r="W3144" s="4" t="str">
        <f>IFERROR(VLOOKUP(OrdersTable[[#This Row],[Order ID]],ReturnsTable[#All],2,FALSE),"No")</f>
        <v>No</v>
      </c>
      <c r="X3144" s="4">
        <f>1/COUNTIF(OrdersTable[Order ID],OrdersTable[[#This Row],[Order ID]])</f>
        <v>0.5</v>
      </c>
      <c r="Y3144" s="4">
        <f>1/COUNTIF(OrdersTable[Customer ID],OrdersTable[[#This Row],[Customer ID]])</f>
        <v>5.5555555555555552E-2</v>
      </c>
    </row>
    <row r="3145" spans="1:25" x14ac:dyDescent="0.3">
      <c r="A3145" s="1">
        <v>3144</v>
      </c>
      <c r="B3145" t="s">
        <v>7684</v>
      </c>
      <c r="C3145" s="7">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4" t="str">
        <f>VLOOKUP(OrdersTable[[#This Row],[Region]],PeopleTable[#All],2,FALSE)</f>
        <v>Chuck Magee</v>
      </c>
      <c r="W3145" s="4" t="str">
        <f>IFERROR(VLOOKUP(OrdersTable[[#This Row],[Order ID]],ReturnsTable[#All],2,FALSE),"No")</f>
        <v>No</v>
      </c>
      <c r="X3145" s="4">
        <f>1/COUNTIF(OrdersTable[Order ID],OrdersTable[[#This Row],[Order ID]])</f>
        <v>0.5</v>
      </c>
      <c r="Y3145" s="4">
        <f>1/COUNTIF(OrdersTable[Customer ID],OrdersTable[[#This Row],[Customer ID]])</f>
        <v>5.5555555555555552E-2</v>
      </c>
    </row>
    <row r="3146" spans="1:25" x14ac:dyDescent="0.3">
      <c r="A3146" s="1">
        <v>3145</v>
      </c>
      <c r="B3146" t="s">
        <v>7685</v>
      </c>
      <c r="C3146" s="7">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4" t="str">
        <f>VLOOKUP(OrdersTable[[#This Row],[Region]],PeopleTable[#All],2,FALSE)</f>
        <v>Kelly Williams</v>
      </c>
      <c r="W3146" s="4" t="str">
        <f>IFERROR(VLOOKUP(OrdersTable[[#This Row],[Order ID]],ReturnsTable[#All],2,FALSE),"No")</f>
        <v>No</v>
      </c>
      <c r="X3146" s="4">
        <f>1/COUNTIF(OrdersTable[Order ID],OrdersTable[[#This Row],[Order ID]])</f>
        <v>1</v>
      </c>
      <c r="Y3146" s="4">
        <f>1/COUNTIF(OrdersTable[Customer ID],OrdersTable[[#This Row],[Customer ID]])</f>
        <v>7.6923076923076927E-2</v>
      </c>
    </row>
    <row r="3147" spans="1:25" x14ac:dyDescent="0.3">
      <c r="A3147" s="1">
        <v>3146</v>
      </c>
      <c r="B3147" t="s">
        <v>6131</v>
      </c>
      <c r="C3147" s="7">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4" t="str">
        <f>VLOOKUP(OrdersTable[[#This Row],[Region]],PeopleTable[#All],2,FALSE)</f>
        <v>Anna Andreadi</v>
      </c>
      <c r="W3147" s="4" t="str">
        <f>IFERROR(VLOOKUP(OrdersTable[[#This Row],[Order ID]],ReturnsTable[#All],2,FALSE),"No")</f>
        <v>Yes</v>
      </c>
      <c r="X3147" s="4">
        <f>1/COUNTIF(OrdersTable[Order ID],OrdersTable[[#This Row],[Order ID]])</f>
        <v>0.5</v>
      </c>
      <c r="Y3147" s="4">
        <f>1/COUNTIF(OrdersTable[Customer ID],OrdersTable[[#This Row],[Customer ID]])</f>
        <v>0.125</v>
      </c>
    </row>
    <row r="3148" spans="1:25" x14ac:dyDescent="0.3">
      <c r="A3148" s="1">
        <v>3147</v>
      </c>
      <c r="B3148" t="s">
        <v>6131</v>
      </c>
      <c r="C3148" s="7">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4" t="str">
        <f>VLOOKUP(OrdersTable[[#This Row],[Region]],PeopleTable[#All],2,FALSE)</f>
        <v>Anna Andreadi</v>
      </c>
      <c r="W3148" s="4" t="str">
        <f>IFERROR(VLOOKUP(OrdersTable[[#This Row],[Order ID]],ReturnsTable[#All],2,FALSE),"No")</f>
        <v>Yes</v>
      </c>
      <c r="X3148" s="4">
        <f>1/COUNTIF(OrdersTable[Order ID],OrdersTable[[#This Row],[Order ID]])</f>
        <v>0.5</v>
      </c>
      <c r="Y3148" s="4">
        <f>1/COUNTIF(OrdersTable[Customer ID],OrdersTable[[#This Row],[Customer ID]])</f>
        <v>0.125</v>
      </c>
    </row>
    <row r="3149" spans="1:25" x14ac:dyDescent="0.3">
      <c r="A3149" s="1">
        <v>3148</v>
      </c>
      <c r="B3149" t="s">
        <v>7686</v>
      </c>
      <c r="C3149" s="7">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4" t="str">
        <f>VLOOKUP(OrdersTable[[#This Row],[Region]],PeopleTable[#All],2,FALSE)</f>
        <v>Anna Andreadi</v>
      </c>
      <c r="W3149" s="4" t="str">
        <f>IFERROR(VLOOKUP(OrdersTable[[#This Row],[Order ID]],ReturnsTable[#All],2,FALSE),"No")</f>
        <v>No</v>
      </c>
      <c r="X3149" s="4">
        <f>1/COUNTIF(OrdersTable[Order ID],OrdersTable[[#This Row],[Order ID]])</f>
        <v>1</v>
      </c>
      <c r="Y3149" s="4">
        <f>1/COUNTIF(OrdersTable[Customer ID],OrdersTable[[#This Row],[Customer ID]])</f>
        <v>7.6923076923076927E-2</v>
      </c>
    </row>
    <row r="3150" spans="1:25" x14ac:dyDescent="0.3">
      <c r="A3150" s="1">
        <v>3149</v>
      </c>
      <c r="B3150" t="s">
        <v>7687</v>
      </c>
      <c r="C3150" s="7">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4" t="str">
        <f>VLOOKUP(OrdersTable[[#This Row],[Region]],PeopleTable[#All],2,FALSE)</f>
        <v>Chuck Magee</v>
      </c>
      <c r="W3150" s="4" t="str">
        <f>IFERROR(VLOOKUP(OrdersTable[[#This Row],[Order ID]],ReturnsTable[#All],2,FALSE),"No")</f>
        <v>No</v>
      </c>
      <c r="X3150" s="4">
        <f>1/COUNTIF(OrdersTable[Order ID],OrdersTable[[#This Row],[Order ID]])</f>
        <v>1</v>
      </c>
      <c r="Y3150" s="4">
        <f>1/COUNTIF(OrdersTable[Customer ID],OrdersTable[[#This Row],[Customer ID]])</f>
        <v>6.25E-2</v>
      </c>
    </row>
    <row r="3151" spans="1:25" x14ac:dyDescent="0.3">
      <c r="A3151" s="1">
        <v>3150</v>
      </c>
      <c r="B3151" t="s">
        <v>7688</v>
      </c>
      <c r="C3151" s="7">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4" t="str">
        <f>VLOOKUP(OrdersTable[[#This Row],[Region]],PeopleTable[#All],2,FALSE)</f>
        <v>Anna Andreadi</v>
      </c>
      <c r="W3151" s="4" t="str">
        <f>IFERROR(VLOOKUP(OrdersTable[[#This Row],[Order ID]],ReturnsTable[#All],2,FALSE),"No")</f>
        <v>No</v>
      </c>
      <c r="X3151" s="4">
        <f>1/COUNTIF(OrdersTable[Order ID],OrdersTable[[#This Row],[Order ID]])</f>
        <v>1</v>
      </c>
      <c r="Y3151" s="4">
        <f>1/COUNTIF(OrdersTable[Customer ID],OrdersTable[[#This Row],[Customer ID]])</f>
        <v>4.3478260869565216E-2</v>
      </c>
    </row>
    <row r="3152" spans="1:25" x14ac:dyDescent="0.3">
      <c r="A3152" s="1">
        <v>3151</v>
      </c>
      <c r="B3152" t="s">
        <v>7689</v>
      </c>
      <c r="C3152" s="7">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4" t="str">
        <f>VLOOKUP(OrdersTable[[#This Row],[Region]],PeopleTable[#All],2,FALSE)</f>
        <v>Chuck Magee</v>
      </c>
      <c r="W3152" s="4" t="str">
        <f>IFERROR(VLOOKUP(OrdersTable[[#This Row],[Order ID]],ReturnsTable[#All],2,FALSE),"No")</f>
        <v>No</v>
      </c>
      <c r="X3152" s="4">
        <f>1/COUNTIF(OrdersTable[Order ID],OrdersTable[[#This Row],[Order ID]])</f>
        <v>0.25</v>
      </c>
      <c r="Y3152" s="4">
        <f>1/COUNTIF(OrdersTable[Customer ID],OrdersTable[[#This Row],[Customer ID]])</f>
        <v>7.1428571428571425E-2</v>
      </c>
    </row>
    <row r="3153" spans="1:25" x14ac:dyDescent="0.3">
      <c r="A3153" s="1">
        <v>3152</v>
      </c>
      <c r="B3153" t="s">
        <v>7689</v>
      </c>
      <c r="C3153" s="7">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4" t="str">
        <f>VLOOKUP(OrdersTable[[#This Row],[Region]],PeopleTable[#All],2,FALSE)</f>
        <v>Chuck Magee</v>
      </c>
      <c r="W3153" s="4" t="str">
        <f>IFERROR(VLOOKUP(OrdersTable[[#This Row],[Order ID]],ReturnsTable[#All],2,FALSE),"No")</f>
        <v>No</v>
      </c>
      <c r="X3153" s="4">
        <f>1/COUNTIF(OrdersTable[Order ID],OrdersTable[[#This Row],[Order ID]])</f>
        <v>0.25</v>
      </c>
      <c r="Y3153" s="4">
        <f>1/COUNTIF(OrdersTable[Customer ID],OrdersTable[[#This Row],[Customer ID]])</f>
        <v>7.1428571428571425E-2</v>
      </c>
    </row>
    <row r="3154" spans="1:25" x14ac:dyDescent="0.3">
      <c r="A3154" s="1">
        <v>3153</v>
      </c>
      <c r="B3154" t="s">
        <v>7689</v>
      </c>
      <c r="C3154" s="7">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4" t="str">
        <f>VLOOKUP(OrdersTable[[#This Row],[Region]],PeopleTable[#All],2,FALSE)</f>
        <v>Chuck Magee</v>
      </c>
      <c r="W3154" s="4" t="str">
        <f>IFERROR(VLOOKUP(OrdersTable[[#This Row],[Order ID]],ReturnsTable[#All],2,FALSE),"No")</f>
        <v>No</v>
      </c>
      <c r="X3154" s="4">
        <f>1/COUNTIF(OrdersTable[Order ID],OrdersTable[[#This Row],[Order ID]])</f>
        <v>0.25</v>
      </c>
      <c r="Y3154" s="4">
        <f>1/COUNTIF(OrdersTable[Customer ID],OrdersTable[[#This Row],[Customer ID]])</f>
        <v>7.1428571428571425E-2</v>
      </c>
    </row>
    <row r="3155" spans="1:25" x14ac:dyDescent="0.3">
      <c r="A3155" s="1">
        <v>3154</v>
      </c>
      <c r="B3155" t="s">
        <v>7689</v>
      </c>
      <c r="C3155" s="7">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4" t="str">
        <f>VLOOKUP(OrdersTable[[#This Row],[Region]],PeopleTable[#All],2,FALSE)</f>
        <v>Chuck Magee</v>
      </c>
      <c r="W3155" s="4" t="str">
        <f>IFERROR(VLOOKUP(OrdersTable[[#This Row],[Order ID]],ReturnsTable[#All],2,FALSE),"No")</f>
        <v>No</v>
      </c>
      <c r="X3155" s="4">
        <f>1/COUNTIF(OrdersTable[Order ID],OrdersTable[[#This Row],[Order ID]])</f>
        <v>0.25</v>
      </c>
      <c r="Y3155" s="4">
        <f>1/COUNTIF(OrdersTable[Customer ID],OrdersTable[[#This Row],[Customer ID]])</f>
        <v>7.1428571428571425E-2</v>
      </c>
    </row>
    <row r="3156" spans="1:25" x14ac:dyDescent="0.3">
      <c r="A3156" s="1">
        <v>3155</v>
      </c>
      <c r="B3156" t="s">
        <v>7690</v>
      </c>
      <c r="C3156" s="7">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4" t="str">
        <f>VLOOKUP(OrdersTable[[#This Row],[Region]],PeopleTable[#All],2,FALSE)</f>
        <v>Kelly Williams</v>
      </c>
      <c r="W3156" s="4" t="str">
        <f>IFERROR(VLOOKUP(OrdersTable[[#This Row],[Order ID]],ReturnsTable[#All],2,FALSE),"No")</f>
        <v>No</v>
      </c>
      <c r="X3156" s="4">
        <f>1/COUNTIF(OrdersTable[Order ID],OrdersTable[[#This Row],[Order ID]])</f>
        <v>1</v>
      </c>
      <c r="Y3156" s="4">
        <f>1/COUNTIF(OrdersTable[Customer ID],OrdersTable[[#This Row],[Customer ID]])</f>
        <v>4.5454545454545456E-2</v>
      </c>
    </row>
    <row r="3157" spans="1:25" x14ac:dyDescent="0.3">
      <c r="A3157" s="1">
        <v>3156</v>
      </c>
      <c r="B3157" t="s">
        <v>7691</v>
      </c>
      <c r="C3157" s="7">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4" t="str">
        <f>VLOOKUP(OrdersTable[[#This Row],[Region]],PeopleTable[#All],2,FALSE)</f>
        <v>Anna Andreadi</v>
      </c>
      <c r="W3157" s="4" t="str">
        <f>IFERROR(VLOOKUP(OrdersTable[[#This Row],[Order ID]],ReturnsTable[#All],2,FALSE),"No")</f>
        <v>No</v>
      </c>
      <c r="X3157" s="4">
        <f>1/COUNTIF(OrdersTable[Order ID],OrdersTable[[#This Row],[Order ID]])</f>
        <v>1</v>
      </c>
      <c r="Y3157" s="4">
        <f>1/COUNTIF(OrdersTable[Customer ID],OrdersTable[[#This Row],[Customer ID]])</f>
        <v>5.8823529411764705E-2</v>
      </c>
    </row>
    <row r="3158" spans="1:25" x14ac:dyDescent="0.3">
      <c r="A3158" s="1">
        <v>3157</v>
      </c>
      <c r="B3158" t="s">
        <v>7692</v>
      </c>
      <c r="C3158" s="7">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4" t="str">
        <f>VLOOKUP(OrdersTable[[#This Row],[Region]],PeopleTable[#All],2,FALSE)</f>
        <v>Chuck Magee</v>
      </c>
      <c r="W3158" s="4" t="str">
        <f>IFERROR(VLOOKUP(OrdersTable[[#This Row],[Order ID]],ReturnsTable[#All],2,FALSE),"No")</f>
        <v>No</v>
      </c>
      <c r="X3158" s="4">
        <f>1/COUNTIF(OrdersTable[Order ID],OrdersTable[[#This Row],[Order ID]])</f>
        <v>0.5</v>
      </c>
      <c r="Y3158" s="4">
        <f>1/COUNTIF(OrdersTable[Customer ID],OrdersTable[[#This Row],[Customer ID]])</f>
        <v>0.14285714285714285</v>
      </c>
    </row>
    <row r="3159" spans="1:25" x14ac:dyDescent="0.3">
      <c r="A3159" s="1">
        <v>3158</v>
      </c>
      <c r="B3159" t="s">
        <v>7692</v>
      </c>
      <c r="C3159" s="7">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4" t="str">
        <f>VLOOKUP(OrdersTable[[#This Row],[Region]],PeopleTable[#All],2,FALSE)</f>
        <v>Chuck Magee</v>
      </c>
      <c r="W3159" s="4" t="str">
        <f>IFERROR(VLOOKUP(OrdersTable[[#This Row],[Order ID]],ReturnsTable[#All],2,FALSE),"No")</f>
        <v>No</v>
      </c>
      <c r="X3159" s="4">
        <f>1/COUNTIF(OrdersTable[Order ID],OrdersTable[[#This Row],[Order ID]])</f>
        <v>0.5</v>
      </c>
      <c r="Y3159" s="4">
        <f>1/COUNTIF(OrdersTable[Customer ID],OrdersTable[[#This Row],[Customer ID]])</f>
        <v>0.14285714285714285</v>
      </c>
    </row>
    <row r="3160" spans="1:25" x14ac:dyDescent="0.3">
      <c r="A3160" s="1">
        <v>3159</v>
      </c>
      <c r="B3160" t="s">
        <v>7693</v>
      </c>
      <c r="C3160" s="7">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4" t="str">
        <f>VLOOKUP(OrdersTable[[#This Row],[Region]],PeopleTable[#All],2,FALSE)</f>
        <v>Cassandra Brandow</v>
      </c>
      <c r="W3160" s="4" t="str">
        <f>IFERROR(VLOOKUP(OrdersTable[[#This Row],[Order ID]],ReturnsTable[#All],2,FALSE),"No")</f>
        <v>No</v>
      </c>
      <c r="X3160" s="4">
        <f>1/COUNTIF(OrdersTable[Order ID],OrdersTable[[#This Row],[Order ID]])</f>
        <v>0.5</v>
      </c>
      <c r="Y3160" s="4">
        <f>1/COUNTIF(OrdersTable[Customer ID],OrdersTable[[#This Row],[Customer ID]])</f>
        <v>4.7619047619047616E-2</v>
      </c>
    </row>
    <row r="3161" spans="1:25" x14ac:dyDescent="0.3">
      <c r="A3161" s="1">
        <v>3160</v>
      </c>
      <c r="B3161" t="s">
        <v>7693</v>
      </c>
      <c r="C3161" s="7">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4" t="str">
        <f>VLOOKUP(OrdersTable[[#This Row],[Region]],PeopleTable[#All],2,FALSE)</f>
        <v>Cassandra Brandow</v>
      </c>
      <c r="W3161" s="4" t="str">
        <f>IFERROR(VLOOKUP(OrdersTable[[#This Row],[Order ID]],ReturnsTable[#All],2,FALSE),"No")</f>
        <v>No</v>
      </c>
      <c r="X3161" s="4">
        <f>1/COUNTIF(OrdersTable[Order ID],OrdersTable[[#This Row],[Order ID]])</f>
        <v>0.5</v>
      </c>
      <c r="Y3161" s="4">
        <f>1/COUNTIF(OrdersTable[Customer ID],OrdersTable[[#This Row],[Customer ID]])</f>
        <v>4.7619047619047616E-2</v>
      </c>
    </row>
    <row r="3162" spans="1:25" x14ac:dyDescent="0.3">
      <c r="A3162" s="1">
        <v>3161</v>
      </c>
      <c r="B3162" t="s">
        <v>7694</v>
      </c>
      <c r="C3162" s="7">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4" t="str">
        <f>VLOOKUP(OrdersTable[[#This Row],[Region]],PeopleTable[#All],2,FALSE)</f>
        <v>Kelly Williams</v>
      </c>
      <c r="W3162" s="4" t="str">
        <f>IFERROR(VLOOKUP(OrdersTable[[#This Row],[Order ID]],ReturnsTable[#All],2,FALSE),"No")</f>
        <v>No</v>
      </c>
      <c r="X3162" s="4">
        <f>1/COUNTIF(OrdersTable[Order ID],OrdersTable[[#This Row],[Order ID]])</f>
        <v>1</v>
      </c>
      <c r="Y3162" s="4">
        <f>1/COUNTIF(OrdersTable[Customer ID],OrdersTable[[#This Row],[Customer ID]])</f>
        <v>0.14285714285714285</v>
      </c>
    </row>
    <row r="3163" spans="1:25" x14ac:dyDescent="0.3">
      <c r="A3163" s="1">
        <v>3162</v>
      </c>
      <c r="B3163" t="s">
        <v>7695</v>
      </c>
      <c r="C3163" s="7">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4" t="str">
        <f>VLOOKUP(OrdersTable[[#This Row],[Region]],PeopleTable[#All],2,FALSE)</f>
        <v>Anna Andreadi</v>
      </c>
      <c r="W3163" s="4" t="str">
        <f>IFERROR(VLOOKUP(OrdersTable[[#This Row],[Order ID]],ReturnsTable[#All],2,FALSE),"No")</f>
        <v>No</v>
      </c>
      <c r="X3163" s="4">
        <f>1/COUNTIF(OrdersTable[Order ID],OrdersTable[[#This Row],[Order ID]])</f>
        <v>0.16666666666666666</v>
      </c>
      <c r="Y3163" s="4">
        <f>1/COUNTIF(OrdersTable[Customer ID],OrdersTable[[#This Row],[Customer ID]])</f>
        <v>5.2631578947368418E-2</v>
      </c>
    </row>
    <row r="3164" spans="1:25" x14ac:dyDescent="0.3">
      <c r="A3164" s="1">
        <v>3163</v>
      </c>
      <c r="B3164" t="s">
        <v>7695</v>
      </c>
      <c r="C3164" s="7">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4" t="str">
        <f>VLOOKUP(OrdersTable[[#This Row],[Region]],PeopleTable[#All],2,FALSE)</f>
        <v>Anna Andreadi</v>
      </c>
      <c r="W3164" s="4" t="str">
        <f>IFERROR(VLOOKUP(OrdersTable[[#This Row],[Order ID]],ReturnsTable[#All],2,FALSE),"No")</f>
        <v>No</v>
      </c>
      <c r="X3164" s="4">
        <f>1/COUNTIF(OrdersTable[Order ID],OrdersTable[[#This Row],[Order ID]])</f>
        <v>0.16666666666666666</v>
      </c>
      <c r="Y3164" s="4">
        <f>1/COUNTIF(OrdersTable[Customer ID],OrdersTable[[#This Row],[Customer ID]])</f>
        <v>5.2631578947368418E-2</v>
      </c>
    </row>
    <row r="3165" spans="1:25" x14ac:dyDescent="0.3">
      <c r="A3165" s="1">
        <v>3164</v>
      </c>
      <c r="B3165" t="s">
        <v>7695</v>
      </c>
      <c r="C3165" s="7">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4" t="str">
        <f>VLOOKUP(OrdersTable[[#This Row],[Region]],PeopleTable[#All],2,FALSE)</f>
        <v>Anna Andreadi</v>
      </c>
      <c r="W3165" s="4" t="str">
        <f>IFERROR(VLOOKUP(OrdersTable[[#This Row],[Order ID]],ReturnsTable[#All],2,FALSE),"No")</f>
        <v>No</v>
      </c>
      <c r="X3165" s="4">
        <f>1/COUNTIF(OrdersTable[Order ID],OrdersTable[[#This Row],[Order ID]])</f>
        <v>0.16666666666666666</v>
      </c>
      <c r="Y3165" s="4">
        <f>1/COUNTIF(OrdersTable[Customer ID],OrdersTable[[#This Row],[Customer ID]])</f>
        <v>5.2631578947368418E-2</v>
      </c>
    </row>
    <row r="3166" spans="1:25" x14ac:dyDescent="0.3">
      <c r="A3166" s="1">
        <v>3165</v>
      </c>
      <c r="B3166" t="s">
        <v>7695</v>
      </c>
      <c r="C3166" s="7">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4" t="str">
        <f>VLOOKUP(OrdersTable[[#This Row],[Region]],PeopleTable[#All],2,FALSE)</f>
        <v>Anna Andreadi</v>
      </c>
      <c r="W3166" s="4" t="str">
        <f>IFERROR(VLOOKUP(OrdersTable[[#This Row],[Order ID]],ReturnsTable[#All],2,FALSE),"No")</f>
        <v>No</v>
      </c>
      <c r="X3166" s="4">
        <f>1/COUNTIF(OrdersTable[Order ID],OrdersTable[[#This Row],[Order ID]])</f>
        <v>0.16666666666666666</v>
      </c>
      <c r="Y3166" s="4">
        <f>1/COUNTIF(OrdersTable[Customer ID],OrdersTable[[#This Row],[Customer ID]])</f>
        <v>5.2631578947368418E-2</v>
      </c>
    </row>
    <row r="3167" spans="1:25" x14ac:dyDescent="0.3">
      <c r="A3167" s="1">
        <v>3166</v>
      </c>
      <c r="B3167" t="s">
        <v>7695</v>
      </c>
      <c r="C3167" s="7">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4" t="str">
        <f>VLOOKUP(OrdersTable[[#This Row],[Region]],PeopleTable[#All],2,FALSE)</f>
        <v>Anna Andreadi</v>
      </c>
      <c r="W3167" s="4" t="str">
        <f>IFERROR(VLOOKUP(OrdersTable[[#This Row],[Order ID]],ReturnsTable[#All],2,FALSE),"No")</f>
        <v>No</v>
      </c>
      <c r="X3167" s="4">
        <f>1/COUNTIF(OrdersTable[Order ID],OrdersTable[[#This Row],[Order ID]])</f>
        <v>0.16666666666666666</v>
      </c>
      <c r="Y3167" s="4">
        <f>1/COUNTIF(OrdersTable[Customer ID],OrdersTable[[#This Row],[Customer ID]])</f>
        <v>5.2631578947368418E-2</v>
      </c>
    </row>
    <row r="3168" spans="1:25" x14ac:dyDescent="0.3">
      <c r="A3168" s="1">
        <v>3167</v>
      </c>
      <c r="B3168" t="s">
        <v>7695</v>
      </c>
      <c r="C3168" s="7">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4" t="str">
        <f>VLOOKUP(OrdersTable[[#This Row],[Region]],PeopleTable[#All],2,FALSE)</f>
        <v>Anna Andreadi</v>
      </c>
      <c r="W3168" s="4" t="str">
        <f>IFERROR(VLOOKUP(OrdersTable[[#This Row],[Order ID]],ReturnsTable[#All],2,FALSE),"No")</f>
        <v>No</v>
      </c>
      <c r="X3168" s="4">
        <f>1/COUNTIF(OrdersTable[Order ID],OrdersTable[[#This Row],[Order ID]])</f>
        <v>0.16666666666666666</v>
      </c>
      <c r="Y3168" s="4">
        <f>1/COUNTIF(OrdersTable[Customer ID],OrdersTable[[#This Row],[Customer ID]])</f>
        <v>5.2631578947368418E-2</v>
      </c>
    </row>
    <row r="3169" spans="1:25" x14ac:dyDescent="0.3">
      <c r="A3169" s="1">
        <v>3168</v>
      </c>
      <c r="B3169" t="s">
        <v>7696</v>
      </c>
      <c r="C3169" s="7">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4" t="str">
        <f>VLOOKUP(OrdersTable[[#This Row],[Region]],PeopleTable[#All],2,FALSE)</f>
        <v>Kelly Williams</v>
      </c>
      <c r="W3169" s="4" t="str">
        <f>IFERROR(VLOOKUP(OrdersTable[[#This Row],[Order ID]],ReturnsTable[#All],2,FALSE),"No")</f>
        <v>No</v>
      </c>
      <c r="X3169" s="4">
        <f>1/COUNTIF(OrdersTable[Order ID],OrdersTable[[#This Row],[Order ID]])</f>
        <v>1</v>
      </c>
      <c r="Y3169" s="4">
        <f>1/COUNTIF(OrdersTable[Customer ID],OrdersTable[[#This Row],[Customer ID]])</f>
        <v>0.1</v>
      </c>
    </row>
    <row r="3170" spans="1:25" x14ac:dyDescent="0.3">
      <c r="A3170" s="1">
        <v>3169</v>
      </c>
      <c r="B3170" t="s">
        <v>7697</v>
      </c>
      <c r="C3170" s="7">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4" t="str">
        <f>VLOOKUP(OrdersTable[[#This Row],[Region]],PeopleTable[#All],2,FALSE)</f>
        <v>Cassandra Brandow</v>
      </c>
      <c r="W3170" s="4" t="str">
        <f>IFERROR(VLOOKUP(OrdersTable[[#This Row],[Order ID]],ReturnsTable[#All],2,FALSE),"No")</f>
        <v>No</v>
      </c>
      <c r="X3170" s="4">
        <f>1/COUNTIF(OrdersTable[Order ID],OrdersTable[[#This Row],[Order ID]])</f>
        <v>0.5</v>
      </c>
      <c r="Y3170" s="4">
        <f>1/COUNTIF(OrdersTable[Customer ID],OrdersTable[[#This Row],[Customer ID]])</f>
        <v>0.14285714285714285</v>
      </c>
    </row>
    <row r="3171" spans="1:25" x14ac:dyDescent="0.3">
      <c r="A3171" s="1">
        <v>3170</v>
      </c>
      <c r="B3171" t="s">
        <v>7697</v>
      </c>
      <c r="C3171" s="7">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4" t="str">
        <f>VLOOKUP(OrdersTable[[#This Row],[Region]],PeopleTable[#All],2,FALSE)</f>
        <v>Cassandra Brandow</v>
      </c>
      <c r="W3171" s="4" t="str">
        <f>IFERROR(VLOOKUP(OrdersTable[[#This Row],[Order ID]],ReturnsTable[#All],2,FALSE),"No")</f>
        <v>No</v>
      </c>
      <c r="X3171" s="4">
        <f>1/COUNTIF(OrdersTable[Order ID],OrdersTable[[#This Row],[Order ID]])</f>
        <v>0.5</v>
      </c>
      <c r="Y3171" s="4">
        <f>1/COUNTIF(OrdersTable[Customer ID],OrdersTable[[#This Row],[Customer ID]])</f>
        <v>0.14285714285714285</v>
      </c>
    </row>
    <row r="3172" spans="1:25" x14ac:dyDescent="0.3">
      <c r="A3172" s="1">
        <v>3171</v>
      </c>
      <c r="B3172" t="s">
        <v>7698</v>
      </c>
      <c r="C3172" s="7">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4" t="str">
        <f>VLOOKUP(OrdersTable[[#This Row],[Region]],PeopleTable[#All],2,FALSE)</f>
        <v>Cassandra Brandow</v>
      </c>
      <c r="W3172" s="4" t="str">
        <f>IFERROR(VLOOKUP(OrdersTable[[#This Row],[Order ID]],ReturnsTable[#All],2,FALSE),"No")</f>
        <v>No</v>
      </c>
      <c r="X3172" s="4">
        <f>1/COUNTIF(OrdersTable[Order ID],OrdersTable[[#This Row],[Order ID]])</f>
        <v>1</v>
      </c>
      <c r="Y3172" s="4">
        <f>1/COUNTIF(OrdersTable[Customer ID],OrdersTable[[#This Row],[Customer ID]])</f>
        <v>0.04</v>
      </c>
    </row>
    <row r="3173" spans="1:25" x14ac:dyDescent="0.3">
      <c r="A3173" s="1">
        <v>3172</v>
      </c>
      <c r="B3173" t="s">
        <v>7699</v>
      </c>
      <c r="C3173" s="7">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4" t="str">
        <f>VLOOKUP(OrdersTable[[#This Row],[Region]],PeopleTable[#All],2,FALSE)</f>
        <v>Kelly Williams</v>
      </c>
      <c r="W3173" s="4" t="str">
        <f>IFERROR(VLOOKUP(OrdersTable[[#This Row],[Order ID]],ReturnsTable[#All],2,FALSE),"No")</f>
        <v>No</v>
      </c>
      <c r="X3173" s="4">
        <f>1/COUNTIF(OrdersTable[Order ID],OrdersTable[[#This Row],[Order ID]])</f>
        <v>0.33333333333333331</v>
      </c>
      <c r="Y3173" s="4">
        <f>1/COUNTIF(OrdersTable[Customer ID],OrdersTable[[#This Row],[Customer ID]])</f>
        <v>7.1428571428571425E-2</v>
      </c>
    </row>
    <row r="3174" spans="1:25" x14ac:dyDescent="0.3">
      <c r="A3174" s="1">
        <v>3173</v>
      </c>
      <c r="B3174" t="s">
        <v>7699</v>
      </c>
      <c r="C3174" s="7">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4" t="str">
        <f>VLOOKUP(OrdersTable[[#This Row],[Region]],PeopleTable[#All],2,FALSE)</f>
        <v>Kelly Williams</v>
      </c>
      <c r="W3174" s="4" t="str">
        <f>IFERROR(VLOOKUP(OrdersTable[[#This Row],[Order ID]],ReturnsTable[#All],2,FALSE),"No")</f>
        <v>No</v>
      </c>
      <c r="X3174" s="4">
        <f>1/COUNTIF(OrdersTable[Order ID],OrdersTable[[#This Row],[Order ID]])</f>
        <v>0.33333333333333331</v>
      </c>
      <c r="Y3174" s="4">
        <f>1/COUNTIF(OrdersTable[Customer ID],OrdersTable[[#This Row],[Customer ID]])</f>
        <v>7.1428571428571425E-2</v>
      </c>
    </row>
    <row r="3175" spans="1:25" x14ac:dyDescent="0.3">
      <c r="A3175" s="1">
        <v>3174</v>
      </c>
      <c r="B3175" t="s">
        <v>7699</v>
      </c>
      <c r="C3175" s="7">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4" t="str">
        <f>VLOOKUP(OrdersTable[[#This Row],[Region]],PeopleTable[#All],2,FALSE)</f>
        <v>Kelly Williams</v>
      </c>
      <c r="W3175" s="4" t="str">
        <f>IFERROR(VLOOKUP(OrdersTable[[#This Row],[Order ID]],ReturnsTable[#All],2,FALSE),"No")</f>
        <v>No</v>
      </c>
      <c r="X3175" s="4">
        <f>1/COUNTIF(OrdersTable[Order ID],OrdersTable[[#This Row],[Order ID]])</f>
        <v>0.33333333333333331</v>
      </c>
      <c r="Y3175" s="4">
        <f>1/COUNTIF(OrdersTable[Customer ID],OrdersTable[[#This Row],[Customer ID]])</f>
        <v>7.1428571428571425E-2</v>
      </c>
    </row>
    <row r="3176" spans="1:25" x14ac:dyDescent="0.3">
      <c r="A3176" s="1">
        <v>3175</v>
      </c>
      <c r="B3176" t="s">
        <v>7700</v>
      </c>
      <c r="C3176" s="7">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4" t="str">
        <f>VLOOKUP(OrdersTable[[#This Row],[Region]],PeopleTable[#All],2,FALSE)</f>
        <v>Kelly Williams</v>
      </c>
      <c r="W3176" s="4" t="str">
        <f>IFERROR(VLOOKUP(OrdersTable[[#This Row],[Order ID]],ReturnsTable[#All],2,FALSE),"No")</f>
        <v>No</v>
      </c>
      <c r="X3176" s="4">
        <f>1/COUNTIF(OrdersTable[Order ID],OrdersTable[[#This Row],[Order ID]])</f>
        <v>1</v>
      </c>
      <c r="Y3176" s="4">
        <f>1/COUNTIF(OrdersTable[Customer ID],OrdersTable[[#This Row],[Customer ID]])</f>
        <v>3.2258064516129031E-2</v>
      </c>
    </row>
    <row r="3177" spans="1:25" x14ac:dyDescent="0.3">
      <c r="A3177" s="1">
        <v>3176</v>
      </c>
      <c r="B3177" t="s">
        <v>7701</v>
      </c>
      <c r="C3177" s="7">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4" t="str">
        <f>VLOOKUP(OrdersTable[[#This Row],[Region]],PeopleTable[#All],2,FALSE)</f>
        <v>Anna Andreadi</v>
      </c>
      <c r="W3177" s="4" t="str">
        <f>IFERROR(VLOOKUP(OrdersTable[[#This Row],[Order ID]],ReturnsTable[#All],2,FALSE),"No")</f>
        <v>No</v>
      </c>
      <c r="X3177" s="4">
        <f>1/COUNTIF(OrdersTable[Order ID],OrdersTable[[#This Row],[Order ID]])</f>
        <v>0.5</v>
      </c>
      <c r="Y3177" s="4">
        <f>1/COUNTIF(OrdersTable[Customer ID],OrdersTable[[#This Row],[Customer ID]])</f>
        <v>3.2258064516129031E-2</v>
      </c>
    </row>
    <row r="3178" spans="1:25" x14ac:dyDescent="0.3">
      <c r="A3178" s="1">
        <v>3177</v>
      </c>
      <c r="B3178" t="s">
        <v>7701</v>
      </c>
      <c r="C3178" s="7">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4" t="str">
        <f>VLOOKUP(OrdersTable[[#This Row],[Region]],PeopleTable[#All],2,FALSE)</f>
        <v>Anna Andreadi</v>
      </c>
      <c r="W3178" s="4" t="str">
        <f>IFERROR(VLOOKUP(OrdersTable[[#This Row],[Order ID]],ReturnsTable[#All],2,FALSE),"No")</f>
        <v>No</v>
      </c>
      <c r="X3178" s="4">
        <f>1/COUNTIF(OrdersTable[Order ID],OrdersTable[[#This Row],[Order ID]])</f>
        <v>0.5</v>
      </c>
      <c r="Y3178" s="4">
        <f>1/COUNTIF(OrdersTable[Customer ID],OrdersTable[[#This Row],[Customer ID]])</f>
        <v>3.2258064516129031E-2</v>
      </c>
    </row>
    <row r="3179" spans="1:25" x14ac:dyDescent="0.3">
      <c r="A3179" s="1">
        <v>3178</v>
      </c>
      <c r="B3179" t="s">
        <v>7702</v>
      </c>
      <c r="C3179" s="7">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4" t="str">
        <f>VLOOKUP(OrdersTable[[#This Row],[Region]],PeopleTable[#All],2,FALSE)</f>
        <v>Chuck Magee</v>
      </c>
      <c r="W3179" s="4" t="str">
        <f>IFERROR(VLOOKUP(OrdersTable[[#This Row],[Order ID]],ReturnsTable[#All],2,FALSE),"No")</f>
        <v>No</v>
      </c>
      <c r="X3179" s="4">
        <f>1/COUNTIF(OrdersTable[Order ID],OrdersTable[[#This Row],[Order ID]])</f>
        <v>1</v>
      </c>
      <c r="Y3179" s="4">
        <f>1/COUNTIF(OrdersTable[Customer ID],OrdersTable[[#This Row],[Customer ID]])</f>
        <v>6.6666666666666666E-2</v>
      </c>
    </row>
    <row r="3180" spans="1:25" x14ac:dyDescent="0.3">
      <c r="A3180" s="1">
        <v>3179</v>
      </c>
      <c r="B3180" t="s">
        <v>7703</v>
      </c>
      <c r="C3180" s="7">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4" t="str">
        <f>VLOOKUP(OrdersTable[[#This Row],[Region]],PeopleTable[#All],2,FALSE)</f>
        <v>Chuck Magee</v>
      </c>
      <c r="W3180" s="4" t="str">
        <f>IFERROR(VLOOKUP(OrdersTable[[#This Row],[Order ID]],ReturnsTable[#All],2,FALSE),"No")</f>
        <v>No</v>
      </c>
      <c r="X3180" s="4">
        <f>1/COUNTIF(OrdersTable[Order ID],OrdersTable[[#This Row],[Order ID]])</f>
        <v>0.33333333333333331</v>
      </c>
      <c r="Y3180" s="4">
        <f>1/COUNTIF(OrdersTable[Customer ID],OrdersTable[[#This Row],[Customer ID]])</f>
        <v>4.5454545454545456E-2</v>
      </c>
    </row>
    <row r="3181" spans="1:25" x14ac:dyDescent="0.3">
      <c r="A3181" s="1">
        <v>3180</v>
      </c>
      <c r="B3181" t="s">
        <v>7703</v>
      </c>
      <c r="C3181" s="7">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4" t="str">
        <f>VLOOKUP(OrdersTable[[#This Row],[Region]],PeopleTable[#All],2,FALSE)</f>
        <v>Chuck Magee</v>
      </c>
      <c r="W3181" s="4" t="str">
        <f>IFERROR(VLOOKUP(OrdersTable[[#This Row],[Order ID]],ReturnsTable[#All],2,FALSE),"No")</f>
        <v>No</v>
      </c>
      <c r="X3181" s="4">
        <f>1/COUNTIF(OrdersTable[Order ID],OrdersTable[[#This Row],[Order ID]])</f>
        <v>0.33333333333333331</v>
      </c>
      <c r="Y3181" s="4">
        <f>1/COUNTIF(OrdersTable[Customer ID],OrdersTable[[#This Row],[Customer ID]])</f>
        <v>4.5454545454545456E-2</v>
      </c>
    </row>
    <row r="3182" spans="1:25" x14ac:dyDescent="0.3">
      <c r="A3182" s="1">
        <v>3181</v>
      </c>
      <c r="B3182" t="s">
        <v>7703</v>
      </c>
      <c r="C3182" s="7">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4" t="str">
        <f>VLOOKUP(OrdersTable[[#This Row],[Region]],PeopleTable[#All],2,FALSE)</f>
        <v>Chuck Magee</v>
      </c>
      <c r="W3182" s="4" t="str">
        <f>IFERROR(VLOOKUP(OrdersTable[[#This Row],[Order ID]],ReturnsTable[#All],2,FALSE),"No")</f>
        <v>No</v>
      </c>
      <c r="X3182" s="4">
        <f>1/COUNTIF(OrdersTable[Order ID],OrdersTable[[#This Row],[Order ID]])</f>
        <v>0.33333333333333331</v>
      </c>
      <c r="Y3182" s="4">
        <f>1/COUNTIF(OrdersTable[Customer ID],OrdersTable[[#This Row],[Customer ID]])</f>
        <v>4.5454545454545456E-2</v>
      </c>
    </row>
    <row r="3183" spans="1:25" x14ac:dyDescent="0.3">
      <c r="A3183" s="1">
        <v>3182</v>
      </c>
      <c r="B3183" t="s">
        <v>7704</v>
      </c>
      <c r="C3183" s="7">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4" t="str">
        <f>VLOOKUP(OrdersTable[[#This Row],[Region]],PeopleTable[#All],2,FALSE)</f>
        <v>Chuck Magee</v>
      </c>
      <c r="W3183" s="4" t="str">
        <f>IFERROR(VLOOKUP(OrdersTable[[#This Row],[Order ID]],ReturnsTable[#All],2,FALSE),"No")</f>
        <v>No</v>
      </c>
      <c r="X3183" s="4">
        <f>1/COUNTIF(OrdersTable[Order ID],OrdersTable[[#This Row],[Order ID]])</f>
        <v>0.25</v>
      </c>
      <c r="Y3183" s="4">
        <f>1/COUNTIF(OrdersTable[Customer ID],OrdersTable[[#This Row],[Customer ID]])</f>
        <v>3.4482758620689655E-2</v>
      </c>
    </row>
    <row r="3184" spans="1:25" x14ac:dyDescent="0.3">
      <c r="A3184" s="1">
        <v>3183</v>
      </c>
      <c r="B3184" t="s">
        <v>7704</v>
      </c>
      <c r="C3184" s="7">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4" t="str">
        <f>VLOOKUP(OrdersTable[[#This Row],[Region]],PeopleTable[#All],2,FALSE)</f>
        <v>Chuck Magee</v>
      </c>
      <c r="W3184" s="4" t="str">
        <f>IFERROR(VLOOKUP(OrdersTable[[#This Row],[Order ID]],ReturnsTable[#All],2,FALSE),"No")</f>
        <v>No</v>
      </c>
      <c r="X3184" s="4">
        <f>1/COUNTIF(OrdersTable[Order ID],OrdersTable[[#This Row],[Order ID]])</f>
        <v>0.25</v>
      </c>
      <c r="Y3184" s="4">
        <f>1/COUNTIF(OrdersTable[Customer ID],OrdersTable[[#This Row],[Customer ID]])</f>
        <v>3.4482758620689655E-2</v>
      </c>
    </row>
    <row r="3185" spans="1:25" x14ac:dyDescent="0.3">
      <c r="A3185" s="1">
        <v>3184</v>
      </c>
      <c r="B3185" t="s">
        <v>7704</v>
      </c>
      <c r="C3185" s="7">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4" t="str">
        <f>VLOOKUP(OrdersTable[[#This Row],[Region]],PeopleTable[#All],2,FALSE)</f>
        <v>Chuck Magee</v>
      </c>
      <c r="W3185" s="4" t="str">
        <f>IFERROR(VLOOKUP(OrdersTable[[#This Row],[Order ID]],ReturnsTable[#All],2,FALSE),"No")</f>
        <v>No</v>
      </c>
      <c r="X3185" s="4">
        <f>1/COUNTIF(OrdersTable[Order ID],OrdersTable[[#This Row],[Order ID]])</f>
        <v>0.25</v>
      </c>
      <c r="Y3185" s="4">
        <f>1/COUNTIF(OrdersTable[Customer ID],OrdersTable[[#This Row],[Customer ID]])</f>
        <v>3.4482758620689655E-2</v>
      </c>
    </row>
    <row r="3186" spans="1:25" x14ac:dyDescent="0.3">
      <c r="A3186" s="1">
        <v>3185</v>
      </c>
      <c r="B3186" t="s">
        <v>7704</v>
      </c>
      <c r="C3186" s="7">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4" t="str">
        <f>VLOOKUP(OrdersTable[[#This Row],[Region]],PeopleTable[#All],2,FALSE)</f>
        <v>Chuck Magee</v>
      </c>
      <c r="W3186" s="4" t="str">
        <f>IFERROR(VLOOKUP(OrdersTable[[#This Row],[Order ID]],ReturnsTable[#All],2,FALSE),"No")</f>
        <v>No</v>
      </c>
      <c r="X3186" s="4">
        <f>1/COUNTIF(OrdersTable[Order ID],OrdersTable[[#This Row],[Order ID]])</f>
        <v>0.25</v>
      </c>
      <c r="Y3186" s="4">
        <f>1/COUNTIF(OrdersTable[Customer ID],OrdersTable[[#This Row],[Customer ID]])</f>
        <v>3.4482758620689655E-2</v>
      </c>
    </row>
    <row r="3187" spans="1:25" x14ac:dyDescent="0.3">
      <c r="A3187" s="1">
        <v>3186</v>
      </c>
      <c r="B3187" t="s">
        <v>5949</v>
      </c>
      <c r="C3187" s="7">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4" t="str">
        <f>VLOOKUP(OrdersTable[[#This Row],[Region]],PeopleTable[#All],2,FALSE)</f>
        <v>Kelly Williams</v>
      </c>
      <c r="W3187" s="4" t="str">
        <f>IFERROR(VLOOKUP(OrdersTable[[#This Row],[Order ID]],ReturnsTable[#All],2,FALSE),"No")</f>
        <v>Yes</v>
      </c>
      <c r="X3187" s="4">
        <f>1/COUNTIF(OrdersTable[Order ID],OrdersTable[[#This Row],[Order ID]])</f>
        <v>0.5</v>
      </c>
      <c r="Y3187" s="4">
        <f>1/COUNTIF(OrdersTable[Customer ID],OrdersTable[[#This Row],[Customer ID]])</f>
        <v>8.3333333333333329E-2</v>
      </c>
    </row>
    <row r="3188" spans="1:25" x14ac:dyDescent="0.3">
      <c r="A3188" s="1">
        <v>3187</v>
      </c>
      <c r="B3188" t="s">
        <v>5949</v>
      </c>
      <c r="C3188" s="7">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4" t="str">
        <f>VLOOKUP(OrdersTable[[#This Row],[Region]],PeopleTable[#All],2,FALSE)</f>
        <v>Kelly Williams</v>
      </c>
      <c r="W3188" s="4" t="str">
        <f>IFERROR(VLOOKUP(OrdersTable[[#This Row],[Order ID]],ReturnsTable[#All],2,FALSE),"No")</f>
        <v>Yes</v>
      </c>
      <c r="X3188" s="4">
        <f>1/COUNTIF(OrdersTable[Order ID],OrdersTable[[#This Row],[Order ID]])</f>
        <v>0.5</v>
      </c>
      <c r="Y3188" s="4">
        <f>1/COUNTIF(OrdersTable[Customer ID],OrdersTable[[#This Row],[Customer ID]])</f>
        <v>8.3333333333333329E-2</v>
      </c>
    </row>
    <row r="3189" spans="1:25" x14ac:dyDescent="0.3">
      <c r="A3189" s="1">
        <v>3188</v>
      </c>
      <c r="B3189" t="s">
        <v>7705</v>
      </c>
      <c r="C3189" s="7">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4" t="str">
        <f>VLOOKUP(OrdersTable[[#This Row],[Region]],PeopleTable[#All],2,FALSE)</f>
        <v>Chuck Magee</v>
      </c>
      <c r="W3189" s="4" t="str">
        <f>IFERROR(VLOOKUP(OrdersTable[[#This Row],[Order ID]],ReturnsTable[#All],2,FALSE),"No")</f>
        <v>No</v>
      </c>
      <c r="X3189" s="4">
        <f>1/COUNTIF(OrdersTable[Order ID],OrdersTable[[#This Row],[Order ID]])</f>
        <v>1</v>
      </c>
      <c r="Y3189" s="4">
        <f>1/COUNTIF(OrdersTable[Customer ID],OrdersTable[[#This Row],[Customer ID]])</f>
        <v>4.3478260869565216E-2</v>
      </c>
    </row>
    <row r="3190" spans="1:25" x14ac:dyDescent="0.3">
      <c r="A3190" s="1">
        <v>3189</v>
      </c>
      <c r="B3190" t="s">
        <v>7706</v>
      </c>
      <c r="C3190" s="7">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4" t="str">
        <f>VLOOKUP(OrdersTable[[#This Row],[Region]],PeopleTable[#All],2,FALSE)</f>
        <v>Anna Andreadi</v>
      </c>
      <c r="W3190" s="4" t="str">
        <f>IFERROR(VLOOKUP(OrdersTable[[#This Row],[Order ID]],ReturnsTable[#All],2,FALSE),"No")</f>
        <v>No</v>
      </c>
      <c r="X3190" s="4">
        <f>1/COUNTIF(OrdersTable[Order ID],OrdersTable[[#This Row],[Order ID]])</f>
        <v>0.5</v>
      </c>
      <c r="Y3190" s="4">
        <f>1/COUNTIF(OrdersTable[Customer ID],OrdersTable[[#This Row],[Customer ID]])</f>
        <v>0.14285714285714285</v>
      </c>
    </row>
    <row r="3191" spans="1:25" x14ac:dyDescent="0.3">
      <c r="A3191" s="1">
        <v>3190</v>
      </c>
      <c r="B3191" t="s">
        <v>7706</v>
      </c>
      <c r="C3191" s="7">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4" t="str">
        <f>VLOOKUP(OrdersTable[[#This Row],[Region]],PeopleTable[#All],2,FALSE)</f>
        <v>Anna Andreadi</v>
      </c>
      <c r="W3191" s="4" t="str">
        <f>IFERROR(VLOOKUP(OrdersTable[[#This Row],[Order ID]],ReturnsTable[#All],2,FALSE),"No")</f>
        <v>No</v>
      </c>
      <c r="X3191" s="4">
        <f>1/COUNTIF(OrdersTable[Order ID],OrdersTable[[#This Row],[Order ID]])</f>
        <v>0.5</v>
      </c>
      <c r="Y3191" s="4">
        <f>1/COUNTIF(OrdersTable[Customer ID],OrdersTable[[#This Row],[Customer ID]])</f>
        <v>0.14285714285714285</v>
      </c>
    </row>
    <row r="3192" spans="1:25" x14ac:dyDescent="0.3">
      <c r="A3192" s="1">
        <v>3191</v>
      </c>
      <c r="B3192" t="s">
        <v>7707</v>
      </c>
      <c r="C3192" s="7">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4" t="str">
        <f>VLOOKUP(OrdersTable[[#This Row],[Region]],PeopleTable[#All],2,FALSE)</f>
        <v>Kelly Williams</v>
      </c>
      <c r="W3192" s="4" t="str">
        <f>IFERROR(VLOOKUP(OrdersTable[[#This Row],[Order ID]],ReturnsTable[#All],2,FALSE),"No")</f>
        <v>No</v>
      </c>
      <c r="X3192" s="4">
        <f>1/COUNTIF(OrdersTable[Order ID],OrdersTable[[#This Row],[Order ID]])</f>
        <v>1</v>
      </c>
      <c r="Y3192" s="4">
        <f>1/COUNTIF(OrdersTable[Customer ID],OrdersTable[[#This Row],[Customer ID]])</f>
        <v>7.6923076923076927E-2</v>
      </c>
    </row>
    <row r="3193" spans="1:25" x14ac:dyDescent="0.3">
      <c r="A3193" s="1">
        <v>3192</v>
      </c>
      <c r="B3193" t="s">
        <v>7708</v>
      </c>
      <c r="C3193" s="7">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4" t="str">
        <f>VLOOKUP(OrdersTable[[#This Row],[Region]],PeopleTable[#All],2,FALSE)</f>
        <v>Chuck Magee</v>
      </c>
      <c r="W3193" s="4" t="str">
        <f>IFERROR(VLOOKUP(OrdersTable[[#This Row],[Order ID]],ReturnsTable[#All],2,FALSE),"No")</f>
        <v>No</v>
      </c>
      <c r="X3193" s="4">
        <f>1/COUNTIF(OrdersTable[Order ID],OrdersTable[[#This Row],[Order ID]])</f>
        <v>1</v>
      </c>
      <c r="Y3193" s="4">
        <f>1/COUNTIF(OrdersTable[Customer ID],OrdersTable[[#This Row],[Customer ID]])</f>
        <v>6.25E-2</v>
      </c>
    </row>
    <row r="3194" spans="1:25" x14ac:dyDescent="0.3">
      <c r="A3194" s="1">
        <v>3193</v>
      </c>
      <c r="B3194" t="s">
        <v>7709</v>
      </c>
      <c r="C3194" s="7">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4" t="str">
        <f>VLOOKUP(OrdersTable[[#This Row],[Region]],PeopleTable[#All],2,FALSE)</f>
        <v>Kelly Williams</v>
      </c>
      <c r="W3194" s="4" t="str">
        <f>IFERROR(VLOOKUP(OrdersTable[[#This Row],[Order ID]],ReturnsTable[#All],2,FALSE),"No")</f>
        <v>No</v>
      </c>
      <c r="X3194" s="4">
        <f>1/COUNTIF(OrdersTable[Order ID],OrdersTable[[#This Row],[Order ID]])</f>
        <v>1</v>
      </c>
      <c r="Y3194" s="4">
        <f>1/COUNTIF(OrdersTable[Customer ID],OrdersTable[[#This Row],[Customer ID]])</f>
        <v>0.25</v>
      </c>
    </row>
    <row r="3195" spans="1:25" x14ac:dyDescent="0.3">
      <c r="A3195" s="1">
        <v>3194</v>
      </c>
      <c r="B3195" t="s">
        <v>7710</v>
      </c>
      <c r="C3195" s="7">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4" t="str">
        <f>VLOOKUP(OrdersTable[[#This Row],[Region]],PeopleTable[#All],2,FALSE)</f>
        <v>Kelly Williams</v>
      </c>
      <c r="W3195" s="4" t="str">
        <f>IFERROR(VLOOKUP(OrdersTable[[#This Row],[Order ID]],ReturnsTable[#All],2,FALSE),"No")</f>
        <v>No</v>
      </c>
      <c r="X3195" s="4">
        <f>1/COUNTIF(OrdersTable[Order ID],OrdersTable[[#This Row],[Order ID]])</f>
        <v>0.5</v>
      </c>
      <c r="Y3195" s="4">
        <f>1/COUNTIF(OrdersTable[Customer ID],OrdersTable[[#This Row],[Customer ID]])</f>
        <v>8.3333333333333329E-2</v>
      </c>
    </row>
    <row r="3196" spans="1:25" x14ac:dyDescent="0.3">
      <c r="A3196" s="1">
        <v>3195</v>
      </c>
      <c r="B3196" t="s">
        <v>7710</v>
      </c>
      <c r="C3196" s="7">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4" t="str">
        <f>VLOOKUP(OrdersTable[[#This Row],[Region]],PeopleTable[#All],2,FALSE)</f>
        <v>Kelly Williams</v>
      </c>
      <c r="W3196" s="4" t="str">
        <f>IFERROR(VLOOKUP(OrdersTable[[#This Row],[Order ID]],ReturnsTable[#All],2,FALSE),"No")</f>
        <v>No</v>
      </c>
      <c r="X3196" s="4">
        <f>1/COUNTIF(OrdersTable[Order ID],OrdersTable[[#This Row],[Order ID]])</f>
        <v>0.5</v>
      </c>
      <c r="Y3196" s="4">
        <f>1/COUNTIF(OrdersTable[Customer ID],OrdersTable[[#This Row],[Customer ID]])</f>
        <v>8.3333333333333329E-2</v>
      </c>
    </row>
    <row r="3197" spans="1:25" x14ac:dyDescent="0.3">
      <c r="A3197" s="1">
        <v>3196</v>
      </c>
      <c r="B3197" t="s">
        <v>7711</v>
      </c>
      <c r="C3197" s="7">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4" t="str">
        <f>VLOOKUP(OrdersTable[[#This Row],[Region]],PeopleTable[#All],2,FALSE)</f>
        <v>Cassandra Brandow</v>
      </c>
      <c r="W3197" s="4" t="str">
        <f>IFERROR(VLOOKUP(OrdersTable[[#This Row],[Order ID]],ReturnsTable[#All],2,FALSE),"No")</f>
        <v>No</v>
      </c>
      <c r="X3197" s="4">
        <f>1/COUNTIF(OrdersTable[Order ID],OrdersTable[[#This Row],[Order ID]])</f>
        <v>1</v>
      </c>
      <c r="Y3197" s="4">
        <f>1/COUNTIF(OrdersTable[Customer ID],OrdersTable[[#This Row],[Customer ID]])</f>
        <v>0.1</v>
      </c>
    </row>
    <row r="3198" spans="1:25" x14ac:dyDescent="0.3">
      <c r="A3198" s="1">
        <v>3197</v>
      </c>
      <c r="B3198" t="s">
        <v>7712</v>
      </c>
      <c r="C3198" s="7">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4" t="str">
        <f>VLOOKUP(OrdersTable[[#This Row],[Region]],PeopleTable[#All],2,FALSE)</f>
        <v>Chuck Magee</v>
      </c>
      <c r="W3198" s="4" t="str">
        <f>IFERROR(VLOOKUP(OrdersTable[[#This Row],[Order ID]],ReturnsTable[#All],2,FALSE),"No")</f>
        <v>No</v>
      </c>
      <c r="X3198" s="4">
        <f>1/COUNTIF(OrdersTable[Order ID],OrdersTable[[#This Row],[Order ID]])</f>
        <v>1</v>
      </c>
      <c r="Y3198" s="4">
        <f>1/COUNTIF(OrdersTable[Customer ID],OrdersTable[[#This Row],[Customer ID]])</f>
        <v>7.6923076923076927E-2</v>
      </c>
    </row>
    <row r="3199" spans="1:25" x14ac:dyDescent="0.3">
      <c r="A3199" s="1">
        <v>3198</v>
      </c>
      <c r="B3199" t="s">
        <v>7713</v>
      </c>
      <c r="C3199" s="7">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4" t="str">
        <f>VLOOKUP(OrdersTable[[#This Row],[Region]],PeopleTable[#All],2,FALSE)</f>
        <v>Anna Andreadi</v>
      </c>
      <c r="W3199" s="4" t="str">
        <f>IFERROR(VLOOKUP(OrdersTable[[#This Row],[Order ID]],ReturnsTable[#All],2,FALSE),"No")</f>
        <v>No</v>
      </c>
      <c r="X3199" s="4">
        <f>1/COUNTIF(OrdersTable[Order ID],OrdersTable[[#This Row],[Order ID]])</f>
        <v>1</v>
      </c>
      <c r="Y3199" s="4">
        <f>1/COUNTIF(OrdersTable[Customer ID],OrdersTable[[#This Row],[Customer ID]])</f>
        <v>5.8823529411764705E-2</v>
      </c>
    </row>
    <row r="3200" spans="1:25" x14ac:dyDescent="0.3">
      <c r="A3200" s="1">
        <v>3199</v>
      </c>
      <c r="B3200" t="s">
        <v>7714</v>
      </c>
      <c r="C3200" s="7">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4" t="str">
        <f>VLOOKUP(OrdersTable[[#This Row],[Region]],PeopleTable[#All],2,FALSE)</f>
        <v>Cassandra Brandow</v>
      </c>
      <c r="W3200" s="4" t="str">
        <f>IFERROR(VLOOKUP(OrdersTable[[#This Row],[Order ID]],ReturnsTable[#All],2,FALSE),"No")</f>
        <v>No</v>
      </c>
      <c r="X3200" s="4">
        <f>1/COUNTIF(OrdersTable[Order ID],OrdersTable[[#This Row],[Order ID]])</f>
        <v>1</v>
      </c>
      <c r="Y3200" s="4">
        <f>1/COUNTIF(OrdersTable[Customer ID],OrdersTable[[#This Row],[Customer ID]])</f>
        <v>9.0909090909090912E-2</v>
      </c>
    </row>
    <row r="3201" spans="1:25" x14ac:dyDescent="0.3">
      <c r="A3201" s="1">
        <v>3200</v>
      </c>
      <c r="B3201" t="s">
        <v>7715</v>
      </c>
      <c r="C3201" s="7">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4" t="str">
        <f>VLOOKUP(OrdersTable[[#This Row],[Region]],PeopleTable[#All],2,FALSE)</f>
        <v>Chuck Magee</v>
      </c>
      <c r="W3201" s="4" t="str">
        <f>IFERROR(VLOOKUP(OrdersTable[[#This Row],[Order ID]],ReturnsTable[#All],2,FALSE),"No")</f>
        <v>No</v>
      </c>
      <c r="X3201" s="4">
        <f>1/COUNTIF(OrdersTable[Order ID],OrdersTable[[#This Row],[Order ID]])</f>
        <v>1</v>
      </c>
      <c r="Y3201" s="4">
        <f>1/COUNTIF(OrdersTable[Customer ID],OrdersTable[[#This Row],[Customer ID]])</f>
        <v>9.0909090909090912E-2</v>
      </c>
    </row>
    <row r="3202" spans="1:25" x14ac:dyDescent="0.3">
      <c r="A3202" s="1">
        <v>3201</v>
      </c>
      <c r="B3202" t="s">
        <v>7716</v>
      </c>
      <c r="C3202" s="7">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4" t="str">
        <f>VLOOKUP(OrdersTable[[#This Row],[Region]],PeopleTable[#All],2,FALSE)</f>
        <v>Chuck Magee</v>
      </c>
      <c r="W3202" s="4" t="str">
        <f>IFERROR(VLOOKUP(OrdersTable[[#This Row],[Order ID]],ReturnsTable[#All],2,FALSE),"No")</f>
        <v>No</v>
      </c>
      <c r="X3202" s="4">
        <f>1/COUNTIF(OrdersTable[Order ID],OrdersTable[[#This Row],[Order ID]])</f>
        <v>0.5</v>
      </c>
      <c r="Y3202" s="4">
        <f>1/COUNTIF(OrdersTable[Customer ID],OrdersTable[[#This Row],[Customer ID]])</f>
        <v>7.1428571428571425E-2</v>
      </c>
    </row>
    <row r="3203" spans="1:25" x14ac:dyDescent="0.3">
      <c r="A3203" s="1">
        <v>3202</v>
      </c>
      <c r="B3203" t="s">
        <v>7716</v>
      </c>
      <c r="C3203" s="7">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4" t="str">
        <f>VLOOKUP(OrdersTable[[#This Row],[Region]],PeopleTable[#All],2,FALSE)</f>
        <v>Chuck Magee</v>
      </c>
      <c r="W3203" s="4" t="str">
        <f>IFERROR(VLOOKUP(OrdersTable[[#This Row],[Order ID]],ReturnsTable[#All],2,FALSE),"No")</f>
        <v>No</v>
      </c>
      <c r="X3203" s="4">
        <f>1/COUNTIF(OrdersTable[Order ID],OrdersTable[[#This Row],[Order ID]])</f>
        <v>0.5</v>
      </c>
      <c r="Y3203" s="4">
        <f>1/COUNTIF(OrdersTable[Customer ID],OrdersTable[[#This Row],[Customer ID]])</f>
        <v>7.1428571428571425E-2</v>
      </c>
    </row>
    <row r="3204" spans="1:25" x14ac:dyDescent="0.3">
      <c r="A3204" s="1">
        <v>3203</v>
      </c>
      <c r="B3204" t="s">
        <v>7717</v>
      </c>
      <c r="C3204" s="7">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4" t="str">
        <f>VLOOKUP(OrdersTable[[#This Row],[Region]],PeopleTable[#All],2,FALSE)</f>
        <v>Anna Andreadi</v>
      </c>
      <c r="W3204" s="4" t="str">
        <f>IFERROR(VLOOKUP(OrdersTable[[#This Row],[Order ID]],ReturnsTable[#All],2,FALSE),"No")</f>
        <v>No</v>
      </c>
      <c r="X3204" s="4">
        <f>1/COUNTIF(OrdersTable[Order ID],OrdersTable[[#This Row],[Order ID]])</f>
        <v>0.16666666666666666</v>
      </c>
      <c r="Y3204" s="4">
        <f>1/COUNTIF(OrdersTable[Customer ID],OrdersTable[[#This Row],[Customer ID]])</f>
        <v>4.7619047619047616E-2</v>
      </c>
    </row>
    <row r="3205" spans="1:25" x14ac:dyDescent="0.3">
      <c r="A3205" s="1">
        <v>3204</v>
      </c>
      <c r="B3205" t="s">
        <v>7717</v>
      </c>
      <c r="C3205" s="7">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4" t="str">
        <f>VLOOKUP(OrdersTable[[#This Row],[Region]],PeopleTable[#All],2,FALSE)</f>
        <v>Anna Andreadi</v>
      </c>
      <c r="W3205" s="4" t="str">
        <f>IFERROR(VLOOKUP(OrdersTable[[#This Row],[Order ID]],ReturnsTable[#All],2,FALSE),"No")</f>
        <v>No</v>
      </c>
      <c r="X3205" s="4">
        <f>1/COUNTIF(OrdersTable[Order ID],OrdersTable[[#This Row],[Order ID]])</f>
        <v>0.16666666666666666</v>
      </c>
      <c r="Y3205" s="4">
        <f>1/COUNTIF(OrdersTable[Customer ID],OrdersTable[[#This Row],[Customer ID]])</f>
        <v>4.7619047619047616E-2</v>
      </c>
    </row>
    <row r="3206" spans="1:25" x14ac:dyDescent="0.3">
      <c r="A3206" s="1">
        <v>3205</v>
      </c>
      <c r="B3206" t="s">
        <v>7717</v>
      </c>
      <c r="C3206" s="7">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4" t="str">
        <f>VLOOKUP(OrdersTable[[#This Row],[Region]],PeopleTable[#All],2,FALSE)</f>
        <v>Anna Andreadi</v>
      </c>
      <c r="W3206" s="4" t="str">
        <f>IFERROR(VLOOKUP(OrdersTable[[#This Row],[Order ID]],ReturnsTable[#All],2,FALSE),"No")</f>
        <v>No</v>
      </c>
      <c r="X3206" s="4">
        <f>1/COUNTIF(OrdersTable[Order ID],OrdersTable[[#This Row],[Order ID]])</f>
        <v>0.16666666666666666</v>
      </c>
      <c r="Y3206" s="4">
        <f>1/COUNTIF(OrdersTable[Customer ID],OrdersTable[[#This Row],[Customer ID]])</f>
        <v>4.7619047619047616E-2</v>
      </c>
    </row>
    <row r="3207" spans="1:25" x14ac:dyDescent="0.3">
      <c r="A3207" s="1">
        <v>3206</v>
      </c>
      <c r="B3207" t="s">
        <v>7717</v>
      </c>
      <c r="C3207" s="7">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4" t="str">
        <f>VLOOKUP(OrdersTable[[#This Row],[Region]],PeopleTable[#All],2,FALSE)</f>
        <v>Anna Andreadi</v>
      </c>
      <c r="W3207" s="4" t="str">
        <f>IFERROR(VLOOKUP(OrdersTable[[#This Row],[Order ID]],ReturnsTable[#All],2,FALSE),"No")</f>
        <v>No</v>
      </c>
      <c r="X3207" s="4">
        <f>1/COUNTIF(OrdersTable[Order ID],OrdersTable[[#This Row],[Order ID]])</f>
        <v>0.16666666666666666</v>
      </c>
      <c r="Y3207" s="4">
        <f>1/COUNTIF(OrdersTable[Customer ID],OrdersTable[[#This Row],[Customer ID]])</f>
        <v>4.7619047619047616E-2</v>
      </c>
    </row>
    <row r="3208" spans="1:25" x14ac:dyDescent="0.3">
      <c r="A3208" s="1">
        <v>3207</v>
      </c>
      <c r="B3208" t="s">
        <v>7717</v>
      </c>
      <c r="C3208" s="7">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4" t="str">
        <f>VLOOKUP(OrdersTable[[#This Row],[Region]],PeopleTable[#All],2,FALSE)</f>
        <v>Anna Andreadi</v>
      </c>
      <c r="W3208" s="4" t="str">
        <f>IFERROR(VLOOKUP(OrdersTable[[#This Row],[Order ID]],ReturnsTable[#All],2,FALSE),"No")</f>
        <v>No</v>
      </c>
      <c r="X3208" s="4">
        <f>1/COUNTIF(OrdersTable[Order ID],OrdersTable[[#This Row],[Order ID]])</f>
        <v>0.16666666666666666</v>
      </c>
      <c r="Y3208" s="4">
        <f>1/COUNTIF(OrdersTable[Customer ID],OrdersTable[[#This Row],[Customer ID]])</f>
        <v>4.7619047619047616E-2</v>
      </c>
    </row>
    <row r="3209" spans="1:25" x14ac:dyDescent="0.3">
      <c r="A3209" s="1">
        <v>3208</v>
      </c>
      <c r="B3209" t="s">
        <v>7717</v>
      </c>
      <c r="C3209" s="7">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4" t="str">
        <f>VLOOKUP(OrdersTable[[#This Row],[Region]],PeopleTable[#All],2,FALSE)</f>
        <v>Anna Andreadi</v>
      </c>
      <c r="W3209" s="4" t="str">
        <f>IFERROR(VLOOKUP(OrdersTable[[#This Row],[Order ID]],ReturnsTable[#All],2,FALSE),"No")</f>
        <v>No</v>
      </c>
      <c r="X3209" s="4">
        <f>1/COUNTIF(OrdersTable[Order ID],OrdersTable[[#This Row],[Order ID]])</f>
        <v>0.16666666666666666</v>
      </c>
      <c r="Y3209" s="4">
        <f>1/COUNTIF(OrdersTable[Customer ID],OrdersTable[[#This Row],[Customer ID]])</f>
        <v>4.7619047619047616E-2</v>
      </c>
    </row>
    <row r="3210" spans="1:25" x14ac:dyDescent="0.3">
      <c r="A3210" s="1">
        <v>3209</v>
      </c>
      <c r="B3210" t="s">
        <v>7718</v>
      </c>
      <c r="C3210" s="7">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4" t="str">
        <f>VLOOKUP(OrdersTable[[#This Row],[Region]],PeopleTable[#All],2,FALSE)</f>
        <v>Anna Andreadi</v>
      </c>
      <c r="W3210" s="4" t="str">
        <f>IFERROR(VLOOKUP(OrdersTable[[#This Row],[Order ID]],ReturnsTable[#All],2,FALSE),"No")</f>
        <v>No</v>
      </c>
      <c r="X3210" s="4">
        <f>1/COUNTIF(OrdersTable[Order ID],OrdersTable[[#This Row],[Order ID]])</f>
        <v>0.5</v>
      </c>
      <c r="Y3210" s="4">
        <f>1/COUNTIF(OrdersTable[Customer ID],OrdersTable[[#This Row],[Customer ID]])</f>
        <v>3.8461538461538464E-2</v>
      </c>
    </row>
    <row r="3211" spans="1:25" x14ac:dyDescent="0.3">
      <c r="A3211" s="1">
        <v>3210</v>
      </c>
      <c r="B3211" t="s">
        <v>7718</v>
      </c>
      <c r="C3211" s="7">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4" t="str">
        <f>VLOOKUP(OrdersTable[[#This Row],[Region]],PeopleTable[#All],2,FALSE)</f>
        <v>Anna Andreadi</v>
      </c>
      <c r="W3211" s="4" t="str">
        <f>IFERROR(VLOOKUP(OrdersTable[[#This Row],[Order ID]],ReturnsTable[#All],2,FALSE),"No")</f>
        <v>No</v>
      </c>
      <c r="X3211" s="4">
        <f>1/COUNTIF(OrdersTable[Order ID],OrdersTable[[#This Row],[Order ID]])</f>
        <v>0.5</v>
      </c>
      <c r="Y3211" s="4">
        <f>1/COUNTIF(OrdersTable[Customer ID],OrdersTable[[#This Row],[Customer ID]])</f>
        <v>3.8461538461538464E-2</v>
      </c>
    </row>
    <row r="3212" spans="1:25" x14ac:dyDescent="0.3">
      <c r="A3212" s="1">
        <v>3211</v>
      </c>
      <c r="B3212" t="s">
        <v>7719</v>
      </c>
      <c r="C3212" s="7">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4" t="str">
        <f>VLOOKUP(OrdersTable[[#This Row],[Region]],PeopleTable[#All],2,FALSE)</f>
        <v>Kelly Williams</v>
      </c>
      <c r="W3212" s="4" t="str">
        <f>IFERROR(VLOOKUP(OrdersTable[[#This Row],[Order ID]],ReturnsTable[#All],2,FALSE),"No")</f>
        <v>No</v>
      </c>
      <c r="X3212" s="4">
        <f>1/COUNTIF(OrdersTable[Order ID],OrdersTable[[#This Row],[Order ID]])</f>
        <v>0.5</v>
      </c>
      <c r="Y3212" s="4">
        <f>1/COUNTIF(OrdersTable[Customer ID],OrdersTable[[#This Row],[Customer ID]])</f>
        <v>3.4482758620689655E-2</v>
      </c>
    </row>
    <row r="3213" spans="1:25" x14ac:dyDescent="0.3">
      <c r="A3213" s="1">
        <v>3212</v>
      </c>
      <c r="B3213" t="s">
        <v>7719</v>
      </c>
      <c r="C3213" s="7">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4" t="str">
        <f>VLOOKUP(OrdersTable[[#This Row],[Region]],PeopleTable[#All],2,FALSE)</f>
        <v>Kelly Williams</v>
      </c>
      <c r="W3213" s="4" t="str">
        <f>IFERROR(VLOOKUP(OrdersTable[[#This Row],[Order ID]],ReturnsTable[#All],2,FALSE),"No")</f>
        <v>No</v>
      </c>
      <c r="X3213" s="4">
        <f>1/COUNTIF(OrdersTable[Order ID],OrdersTable[[#This Row],[Order ID]])</f>
        <v>0.5</v>
      </c>
      <c r="Y3213" s="4">
        <f>1/COUNTIF(OrdersTable[Customer ID],OrdersTable[[#This Row],[Customer ID]])</f>
        <v>3.4482758620689655E-2</v>
      </c>
    </row>
    <row r="3214" spans="1:25" x14ac:dyDescent="0.3">
      <c r="A3214" s="1">
        <v>3213</v>
      </c>
      <c r="B3214" t="s">
        <v>7720</v>
      </c>
      <c r="C3214" s="7">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4" t="str">
        <f>VLOOKUP(OrdersTable[[#This Row],[Region]],PeopleTable[#All],2,FALSE)</f>
        <v>Kelly Williams</v>
      </c>
      <c r="W3214" s="4" t="str">
        <f>IFERROR(VLOOKUP(OrdersTable[[#This Row],[Order ID]],ReturnsTable[#All],2,FALSE),"No")</f>
        <v>No</v>
      </c>
      <c r="X3214" s="4">
        <f>1/COUNTIF(OrdersTable[Order ID],OrdersTable[[#This Row],[Order ID]])</f>
        <v>1</v>
      </c>
      <c r="Y3214" s="4">
        <f>1/COUNTIF(OrdersTable[Customer ID],OrdersTable[[#This Row],[Customer ID]])</f>
        <v>6.6666666666666666E-2</v>
      </c>
    </row>
    <row r="3215" spans="1:25" x14ac:dyDescent="0.3">
      <c r="A3215" s="1">
        <v>3214</v>
      </c>
      <c r="B3215" t="s">
        <v>7721</v>
      </c>
      <c r="C3215" s="7">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4" t="str">
        <f>VLOOKUP(OrdersTable[[#This Row],[Region]],PeopleTable[#All],2,FALSE)</f>
        <v>Chuck Magee</v>
      </c>
      <c r="W3215" s="4" t="str">
        <f>IFERROR(VLOOKUP(OrdersTable[[#This Row],[Order ID]],ReturnsTable[#All],2,FALSE),"No")</f>
        <v>No</v>
      </c>
      <c r="X3215" s="4">
        <f>1/COUNTIF(OrdersTable[Order ID],OrdersTable[[#This Row],[Order ID]])</f>
        <v>0.5</v>
      </c>
      <c r="Y3215" s="4">
        <f>1/COUNTIF(OrdersTable[Customer ID],OrdersTable[[#This Row],[Customer ID]])</f>
        <v>7.6923076923076927E-2</v>
      </c>
    </row>
    <row r="3216" spans="1:25" x14ac:dyDescent="0.3">
      <c r="A3216" s="1">
        <v>3215</v>
      </c>
      <c r="B3216" t="s">
        <v>7721</v>
      </c>
      <c r="C3216" s="7">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4" t="str">
        <f>VLOOKUP(OrdersTable[[#This Row],[Region]],PeopleTable[#All],2,FALSE)</f>
        <v>Chuck Magee</v>
      </c>
      <c r="W3216" s="4" t="str">
        <f>IFERROR(VLOOKUP(OrdersTable[[#This Row],[Order ID]],ReturnsTable[#All],2,FALSE),"No")</f>
        <v>No</v>
      </c>
      <c r="X3216" s="4">
        <f>1/COUNTIF(OrdersTable[Order ID],OrdersTable[[#This Row],[Order ID]])</f>
        <v>0.5</v>
      </c>
      <c r="Y3216" s="4">
        <f>1/COUNTIF(OrdersTable[Customer ID],OrdersTable[[#This Row],[Customer ID]])</f>
        <v>7.6923076923076927E-2</v>
      </c>
    </row>
    <row r="3217" spans="1:25" x14ac:dyDescent="0.3">
      <c r="A3217" s="1">
        <v>3216</v>
      </c>
      <c r="B3217" t="s">
        <v>7722</v>
      </c>
      <c r="C3217" s="7">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4" t="str">
        <f>VLOOKUP(OrdersTable[[#This Row],[Region]],PeopleTable[#All],2,FALSE)</f>
        <v>Anna Andreadi</v>
      </c>
      <c r="W3217" s="4" t="str">
        <f>IFERROR(VLOOKUP(OrdersTable[[#This Row],[Order ID]],ReturnsTable[#All],2,FALSE),"No")</f>
        <v>No</v>
      </c>
      <c r="X3217" s="4">
        <f>1/COUNTIF(OrdersTable[Order ID],OrdersTable[[#This Row],[Order ID]])</f>
        <v>1</v>
      </c>
      <c r="Y3217" s="4">
        <f>1/COUNTIF(OrdersTable[Customer ID],OrdersTable[[#This Row],[Customer ID]])</f>
        <v>0.125</v>
      </c>
    </row>
    <row r="3218" spans="1:25" x14ac:dyDescent="0.3">
      <c r="A3218" s="1">
        <v>3217</v>
      </c>
      <c r="B3218" t="s">
        <v>7723</v>
      </c>
      <c r="C3218" s="7">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4" t="str">
        <f>VLOOKUP(OrdersTable[[#This Row],[Region]],PeopleTable[#All],2,FALSE)</f>
        <v>Anna Andreadi</v>
      </c>
      <c r="W3218" s="4" t="str">
        <f>IFERROR(VLOOKUP(OrdersTable[[#This Row],[Order ID]],ReturnsTable[#All],2,FALSE),"No")</f>
        <v>No</v>
      </c>
      <c r="X3218" s="4">
        <f>1/COUNTIF(OrdersTable[Order ID],OrdersTable[[#This Row],[Order ID]])</f>
        <v>1</v>
      </c>
      <c r="Y3218" s="4">
        <f>1/COUNTIF(OrdersTable[Customer ID],OrdersTable[[#This Row],[Customer ID]])</f>
        <v>4.7619047619047616E-2</v>
      </c>
    </row>
    <row r="3219" spans="1:25" x14ac:dyDescent="0.3">
      <c r="A3219" s="1">
        <v>3218</v>
      </c>
      <c r="B3219" t="s">
        <v>7724</v>
      </c>
      <c r="C3219" s="7">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4" t="str">
        <f>VLOOKUP(OrdersTable[[#This Row],[Region]],PeopleTable[#All],2,FALSE)</f>
        <v>Chuck Magee</v>
      </c>
      <c r="W3219" s="4" t="str">
        <f>IFERROR(VLOOKUP(OrdersTable[[#This Row],[Order ID]],ReturnsTable[#All],2,FALSE),"No")</f>
        <v>No</v>
      </c>
      <c r="X3219" s="4">
        <f>1/COUNTIF(OrdersTable[Order ID],OrdersTable[[#This Row],[Order ID]])</f>
        <v>0.5</v>
      </c>
      <c r="Y3219" s="4">
        <f>1/COUNTIF(OrdersTable[Customer ID],OrdersTable[[#This Row],[Customer ID]])</f>
        <v>4.7619047619047616E-2</v>
      </c>
    </row>
    <row r="3220" spans="1:25" x14ac:dyDescent="0.3">
      <c r="A3220" s="1">
        <v>3219</v>
      </c>
      <c r="B3220" t="s">
        <v>7724</v>
      </c>
      <c r="C3220" s="7">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4" t="str">
        <f>VLOOKUP(OrdersTable[[#This Row],[Region]],PeopleTable[#All],2,FALSE)</f>
        <v>Chuck Magee</v>
      </c>
      <c r="W3220" s="4" t="str">
        <f>IFERROR(VLOOKUP(OrdersTable[[#This Row],[Order ID]],ReturnsTable[#All],2,FALSE),"No")</f>
        <v>No</v>
      </c>
      <c r="X3220" s="4">
        <f>1/COUNTIF(OrdersTable[Order ID],OrdersTable[[#This Row],[Order ID]])</f>
        <v>0.5</v>
      </c>
      <c r="Y3220" s="4">
        <f>1/COUNTIF(OrdersTable[Customer ID],OrdersTable[[#This Row],[Customer ID]])</f>
        <v>4.7619047619047616E-2</v>
      </c>
    </row>
    <row r="3221" spans="1:25" x14ac:dyDescent="0.3">
      <c r="A3221" s="1">
        <v>3220</v>
      </c>
      <c r="B3221" t="s">
        <v>6198</v>
      </c>
      <c r="C3221" s="7">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4" t="str">
        <f>VLOOKUP(OrdersTable[[#This Row],[Region]],PeopleTable[#All],2,FALSE)</f>
        <v>Chuck Magee</v>
      </c>
      <c r="W3221" s="4" t="str">
        <f>IFERROR(VLOOKUP(OrdersTable[[#This Row],[Order ID]],ReturnsTable[#All],2,FALSE),"No")</f>
        <v>Yes</v>
      </c>
      <c r="X3221" s="4">
        <f>1/COUNTIF(OrdersTable[Order ID],OrdersTable[[#This Row],[Order ID]])</f>
        <v>0.33333333333333331</v>
      </c>
      <c r="Y3221" s="4">
        <f>1/COUNTIF(OrdersTable[Customer ID],OrdersTable[[#This Row],[Customer ID]])</f>
        <v>6.6666666666666666E-2</v>
      </c>
    </row>
    <row r="3222" spans="1:25" x14ac:dyDescent="0.3">
      <c r="A3222" s="1">
        <v>3221</v>
      </c>
      <c r="B3222" t="s">
        <v>6198</v>
      </c>
      <c r="C3222" s="7">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4" t="str">
        <f>VLOOKUP(OrdersTable[[#This Row],[Region]],PeopleTable[#All],2,FALSE)</f>
        <v>Chuck Magee</v>
      </c>
      <c r="W3222" s="4" t="str">
        <f>IFERROR(VLOOKUP(OrdersTable[[#This Row],[Order ID]],ReturnsTable[#All],2,FALSE),"No")</f>
        <v>Yes</v>
      </c>
      <c r="X3222" s="4">
        <f>1/COUNTIF(OrdersTable[Order ID],OrdersTable[[#This Row],[Order ID]])</f>
        <v>0.33333333333333331</v>
      </c>
      <c r="Y3222" s="4">
        <f>1/COUNTIF(OrdersTable[Customer ID],OrdersTable[[#This Row],[Customer ID]])</f>
        <v>6.6666666666666666E-2</v>
      </c>
    </row>
    <row r="3223" spans="1:25" x14ac:dyDescent="0.3">
      <c r="A3223" s="1">
        <v>3222</v>
      </c>
      <c r="B3223" t="s">
        <v>6198</v>
      </c>
      <c r="C3223" s="7">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4" t="str">
        <f>VLOOKUP(OrdersTable[[#This Row],[Region]],PeopleTable[#All],2,FALSE)</f>
        <v>Chuck Magee</v>
      </c>
      <c r="W3223" s="4" t="str">
        <f>IFERROR(VLOOKUP(OrdersTable[[#This Row],[Order ID]],ReturnsTable[#All],2,FALSE),"No")</f>
        <v>Yes</v>
      </c>
      <c r="X3223" s="4">
        <f>1/COUNTIF(OrdersTable[Order ID],OrdersTable[[#This Row],[Order ID]])</f>
        <v>0.33333333333333331</v>
      </c>
      <c r="Y3223" s="4">
        <f>1/COUNTIF(OrdersTable[Customer ID],OrdersTable[[#This Row],[Customer ID]])</f>
        <v>6.6666666666666666E-2</v>
      </c>
    </row>
    <row r="3224" spans="1:25" x14ac:dyDescent="0.3">
      <c r="A3224" s="1">
        <v>3223</v>
      </c>
      <c r="B3224" t="s">
        <v>7725</v>
      </c>
      <c r="C3224" s="7">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4" t="str">
        <f>VLOOKUP(OrdersTable[[#This Row],[Region]],PeopleTable[#All],2,FALSE)</f>
        <v>Anna Andreadi</v>
      </c>
      <c r="W3224" s="4" t="str">
        <f>IFERROR(VLOOKUP(OrdersTable[[#This Row],[Order ID]],ReturnsTable[#All],2,FALSE),"No")</f>
        <v>No</v>
      </c>
      <c r="X3224" s="4">
        <f>1/COUNTIF(OrdersTable[Order ID],OrdersTable[[#This Row],[Order ID]])</f>
        <v>0.14285714285714285</v>
      </c>
      <c r="Y3224" s="4">
        <f>1/COUNTIF(OrdersTable[Customer ID],OrdersTable[[#This Row],[Customer ID]])</f>
        <v>0.05</v>
      </c>
    </row>
    <row r="3225" spans="1:25" x14ac:dyDescent="0.3">
      <c r="A3225" s="1">
        <v>3224</v>
      </c>
      <c r="B3225" t="s">
        <v>7725</v>
      </c>
      <c r="C3225" s="7">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4" t="str">
        <f>VLOOKUP(OrdersTable[[#This Row],[Region]],PeopleTable[#All],2,FALSE)</f>
        <v>Anna Andreadi</v>
      </c>
      <c r="W3225" s="4" t="str">
        <f>IFERROR(VLOOKUP(OrdersTable[[#This Row],[Order ID]],ReturnsTable[#All],2,FALSE),"No")</f>
        <v>No</v>
      </c>
      <c r="X3225" s="4">
        <f>1/COUNTIF(OrdersTable[Order ID],OrdersTable[[#This Row],[Order ID]])</f>
        <v>0.14285714285714285</v>
      </c>
      <c r="Y3225" s="4">
        <f>1/COUNTIF(OrdersTable[Customer ID],OrdersTable[[#This Row],[Customer ID]])</f>
        <v>0.05</v>
      </c>
    </row>
    <row r="3226" spans="1:25" x14ac:dyDescent="0.3">
      <c r="A3226" s="1">
        <v>3225</v>
      </c>
      <c r="B3226" t="s">
        <v>7725</v>
      </c>
      <c r="C3226" s="7">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4" t="str">
        <f>VLOOKUP(OrdersTable[[#This Row],[Region]],PeopleTable[#All],2,FALSE)</f>
        <v>Anna Andreadi</v>
      </c>
      <c r="W3226" s="4" t="str">
        <f>IFERROR(VLOOKUP(OrdersTable[[#This Row],[Order ID]],ReturnsTable[#All],2,FALSE),"No")</f>
        <v>No</v>
      </c>
      <c r="X3226" s="4">
        <f>1/COUNTIF(OrdersTable[Order ID],OrdersTable[[#This Row],[Order ID]])</f>
        <v>0.14285714285714285</v>
      </c>
      <c r="Y3226" s="4">
        <f>1/COUNTIF(OrdersTable[Customer ID],OrdersTable[[#This Row],[Customer ID]])</f>
        <v>0.05</v>
      </c>
    </row>
    <row r="3227" spans="1:25" x14ac:dyDescent="0.3">
      <c r="A3227" s="1">
        <v>3226</v>
      </c>
      <c r="B3227" t="s">
        <v>7725</v>
      </c>
      <c r="C3227" s="7">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4" t="str">
        <f>VLOOKUP(OrdersTable[[#This Row],[Region]],PeopleTable[#All],2,FALSE)</f>
        <v>Anna Andreadi</v>
      </c>
      <c r="W3227" s="4" t="str">
        <f>IFERROR(VLOOKUP(OrdersTable[[#This Row],[Order ID]],ReturnsTable[#All],2,FALSE),"No")</f>
        <v>No</v>
      </c>
      <c r="X3227" s="4">
        <f>1/COUNTIF(OrdersTable[Order ID],OrdersTable[[#This Row],[Order ID]])</f>
        <v>0.14285714285714285</v>
      </c>
      <c r="Y3227" s="4">
        <f>1/COUNTIF(OrdersTable[Customer ID],OrdersTable[[#This Row],[Customer ID]])</f>
        <v>0.05</v>
      </c>
    </row>
    <row r="3228" spans="1:25" x14ac:dyDescent="0.3">
      <c r="A3228" s="1">
        <v>3227</v>
      </c>
      <c r="B3228" t="s">
        <v>7725</v>
      </c>
      <c r="C3228" s="7">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4" t="str">
        <f>VLOOKUP(OrdersTable[[#This Row],[Region]],PeopleTable[#All],2,FALSE)</f>
        <v>Anna Andreadi</v>
      </c>
      <c r="W3228" s="4" t="str">
        <f>IFERROR(VLOOKUP(OrdersTable[[#This Row],[Order ID]],ReturnsTable[#All],2,FALSE),"No")</f>
        <v>No</v>
      </c>
      <c r="X3228" s="4">
        <f>1/COUNTIF(OrdersTable[Order ID],OrdersTable[[#This Row],[Order ID]])</f>
        <v>0.14285714285714285</v>
      </c>
      <c r="Y3228" s="4">
        <f>1/COUNTIF(OrdersTable[Customer ID],OrdersTable[[#This Row],[Customer ID]])</f>
        <v>0.05</v>
      </c>
    </row>
    <row r="3229" spans="1:25" x14ac:dyDescent="0.3">
      <c r="A3229" s="1">
        <v>3228</v>
      </c>
      <c r="B3229" t="s">
        <v>7725</v>
      </c>
      <c r="C3229" s="7">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4" t="str">
        <f>VLOOKUP(OrdersTable[[#This Row],[Region]],PeopleTable[#All],2,FALSE)</f>
        <v>Anna Andreadi</v>
      </c>
      <c r="W3229" s="4" t="str">
        <f>IFERROR(VLOOKUP(OrdersTable[[#This Row],[Order ID]],ReturnsTable[#All],2,FALSE),"No")</f>
        <v>No</v>
      </c>
      <c r="X3229" s="4">
        <f>1/COUNTIF(OrdersTable[Order ID],OrdersTable[[#This Row],[Order ID]])</f>
        <v>0.14285714285714285</v>
      </c>
      <c r="Y3229" s="4">
        <f>1/COUNTIF(OrdersTable[Customer ID],OrdersTable[[#This Row],[Customer ID]])</f>
        <v>0.05</v>
      </c>
    </row>
    <row r="3230" spans="1:25" x14ac:dyDescent="0.3">
      <c r="A3230" s="1">
        <v>3229</v>
      </c>
      <c r="B3230" t="s">
        <v>7725</v>
      </c>
      <c r="C3230" s="7">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4" t="str">
        <f>VLOOKUP(OrdersTable[[#This Row],[Region]],PeopleTable[#All],2,FALSE)</f>
        <v>Anna Andreadi</v>
      </c>
      <c r="W3230" s="4" t="str">
        <f>IFERROR(VLOOKUP(OrdersTable[[#This Row],[Order ID]],ReturnsTable[#All],2,FALSE),"No")</f>
        <v>No</v>
      </c>
      <c r="X3230" s="4">
        <f>1/COUNTIF(OrdersTable[Order ID],OrdersTable[[#This Row],[Order ID]])</f>
        <v>0.14285714285714285</v>
      </c>
      <c r="Y3230" s="4">
        <f>1/COUNTIF(OrdersTable[Customer ID],OrdersTable[[#This Row],[Customer ID]])</f>
        <v>0.05</v>
      </c>
    </row>
    <row r="3231" spans="1:25" x14ac:dyDescent="0.3">
      <c r="A3231" s="1">
        <v>3230</v>
      </c>
      <c r="B3231" t="s">
        <v>7726</v>
      </c>
      <c r="C3231" s="7">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4" t="str">
        <f>VLOOKUP(OrdersTable[[#This Row],[Region]],PeopleTable[#All],2,FALSE)</f>
        <v>Chuck Magee</v>
      </c>
      <c r="W3231" s="4" t="str">
        <f>IFERROR(VLOOKUP(OrdersTable[[#This Row],[Order ID]],ReturnsTable[#All],2,FALSE),"No")</f>
        <v>No</v>
      </c>
      <c r="X3231" s="4">
        <f>1/COUNTIF(OrdersTable[Order ID],OrdersTable[[#This Row],[Order ID]])</f>
        <v>1</v>
      </c>
      <c r="Y3231" s="4">
        <f>1/COUNTIF(OrdersTable[Customer ID],OrdersTable[[#This Row],[Customer ID]])</f>
        <v>3.4482758620689655E-2</v>
      </c>
    </row>
    <row r="3232" spans="1:25" x14ac:dyDescent="0.3">
      <c r="A3232" s="1">
        <v>3231</v>
      </c>
      <c r="B3232" t="s">
        <v>7727</v>
      </c>
      <c r="C3232" s="7">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4" t="str">
        <f>VLOOKUP(OrdersTable[[#This Row],[Region]],PeopleTable[#All],2,FALSE)</f>
        <v>Chuck Magee</v>
      </c>
      <c r="W3232" s="4" t="str">
        <f>IFERROR(VLOOKUP(OrdersTable[[#This Row],[Order ID]],ReturnsTable[#All],2,FALSE),"No")</f>
        <v>No</v>
      </c>
      <c r="X3232" s="4">
        <f>1/COUNTIF(OrdersTable[Order ID],OrdersTable[[#This Row],[Order ID]])</f>
        <v>1</v>
      </c>
      <c r="Y3232" s="4">
        <f>1/COUNTIF(OrdersTable[Customer ID],OrdersTable[[#This Row],[Customer ID]])</f>
        <v>5.8823529411764705E-2</v>
      </c>
    </row>
    <row r="3233" spans="1:25" x14ac:dyDescent="0.3">
      <c r="A3233" s="1">
        <v>3232</v>
      </c>
      <c r="B3233" t="s">
        <v>7728</v>
      </c>
      <c r="C3233" s="7">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4" t="str">
        <f>VLOOKUP(OrdersTable[[#This Row],[Region]],PeopleTable[#All],2,FALSE)</f>
        <v>Kelly Williams</v>
      </c>
      <c r="W3233" s="4" t="str">
        <f>IFERROR(VLOOKUP(OrdersTable[[#This Row],[Order ID]],ReturnsTable[#All],2,FALSE),"No")</f>
        <v>No</v>
      </c>
      <c r="X3233" s="4">
        <f>1/COUNTIF(OrdersTable[Order ID],OrdersTable[[#This Row],[Order ID]])</f>
        <v>0.33333333333333331</v>
      </c>
      <c r="Y3233" s="4">
        <f>1/COUNTIF(OrdersTable[Customer ID],OrdersTable[[#This Row],[Customer ID]])</f>
        <v>5.5555555555555552E-2</v>
      </c>
    </row>
    <row r="3234" spans="1:25" x14ac:dyDescent="0.3">
      <c r="A3234" s="1">
        <v>3233</v>
      </c>
      <c r="B3234" t="s">
        <v>7728</v>
      </c>
      <c r="C3234" s="7">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4" t="str">
        <f>VLOOKUP(OrdersTable[[#This Row],[Region]],PeopleTable[#All],2,FALSE)</f>
        <v>Kelly Williams</v>
      </c>
      <c r="W3234" s="4" t="str">
        <f>IFERROR(VLOOKUP(OrdersTable[[#This Row],[Order ID]],ReturnsTable[#All],2,FALSE),"No")</f>
        <v>No</v>
      </c>
      <c r="X3234" s="4">
        <f>1/COUNTIF(OrdersTable[Order ID],OrdersTable[[#This Row],[Order ID]])</f>
        <v>0.33333333333333331</v>
      </c>
      <c r="Y3234" s="4">
        <f>1/COUNTIF(OrdersTable[Customer ID],OrdersTable[[#This Row],[Customer ID]])</f>
        <v>5.5555555555555552E-2</v>
      </c>
    </row>
    <row r="3235" spans="1:25" x14ac:dyDescent="0.3">
      <c r="A3235" s="1">
        <v>3234</v>
      </c>
      <c r="B3235" t="s">
        <v>7728</v>
      </c>
      <c r="C3235" s="7">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4" t="str">
        <f>VLOOKUP(OrdersTable[[#This Row],[Region]],PeopleTable[#All],2,FALSE)</f>
        <v>Kelly Williams</v>
      </c>
      <c r="W3235" s="4" t="str">
        <f>IFERROR(VLOOKUP(OrdersTable[[#This Row],[Order ID]],ReturnsTable[#All],2,FALSE),"No")</f>
        <v>No</v>
      </c>
      <c r="X3235" s="4">
        <f>1/COUNTIF(OrdersTable[Order ID],OrdersTable[[#This Row],[Order ID]])</f>
        <v>0.33333333333333331</v>
      </c>
      <c r="Y3235" s="4">
        <f>1/COUNTIF(OrdersTable[Customer ID],OrdersTable[[#This Row],[Customer ID]])</f>
        <v>5.5555555555555552E-2</v>
      </c>
    </row>
    <row r="3236" spans="1:25" x14ac:dyDescent="0.3">
      <c r="A3236" s="1">
        <v>3235</v>
      </c>
      <c r="B3236" t="s">
        <v>7729</v>
      </c>
      <c r="C3236" s="7">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4" t="str">
        <f>VLOOKUP(OrdersTable[[#This Row],[Region]],PeopleTable[#All],2,FALSE)</f>
        <v>Anna Andreadi</v>
      </c>
      <c r="W3236" s="4" t="str">
        <f>IFERROR(VLOOKUP(OrdersTable[[#This Row],[Order ID]],ReturnsTable[#All],2,FALSE),"No")</f>
        <v>No</v>
      </c>
      <c r="X3236" s="4">
        <f>1/COUNTIF(OrdersTable[Order ID],OrdersTable[[#This Row],[Order ID]])</f>
        <v>1</v>
      </c>
      <c r="Y3236" s="4">
        <f>1/COUNTIF(OrdersTable[Customer ID],OrdersTable[[#This Row],[Customer ID]])</f>
        <v>8.3333333333333329E-2</v>
      </c>
    </row>
    <row r="3237" spans="1:25" x14ac:dyDescent="0.3">
      <c r="A3237" s="1">
        <v>3236</v>
      </c>
      <c r="B3237" t="s">
        <v>7730</v>
      </c>
      <c r="C3237" s="7">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4" t="str">
        <f>VLOOKUP(OrdersTable[[#This Row],[Region]],PeopleTable[#All],2,FALSE)</f>
        <v>Chuck Magee</v>
      </c>
      <c r="W3237" s="4" t="str">
        <f>IFERROR(VLOOKUP(OrdersTable[[#This Row],[Order ID]],ReturnsTable[#All],2,FALSE),"No")</f>
        <v>No</v>
      </c>
      <c r="X3237" s="4">
        <f>1/COUNTIF(OrdersTable[Order ID],OrdersTable[[#This Row],[Order ID]])</f>
        <v>1</v>
      </c>
      <c r="Y3237" s="4">
        <f>1/COUNTIF(OrdersTable[Customer ID],OrdersTable[[#This Row],[Customer ID]])</f>
        <v>0.1</v>
      </c>
    </row>
    <row r="3238" spans="1:25" x14ac:dyDescent="0.3">
      <c r="A3238" s="1">
        <v>3237</v>
      </c>
      <c r="B3238" t="s">
        <v>7731</v>
      </c>
      <c r="C3238" s="7">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4" t="str">
        <f>VLOOKUP(OrdersTable[[#This Row],[Region]],PeopleTable[#All],2,FALSE)</f>
        <v>Chuck Magee</v>
      </c>
      <c r="W3238" s="4" t="str">
        <f>IFERROR(VLOOKUP(OrdersTable[[#This Row],[Order ID]],ReturnsTable[#All],2,FALSE),"No")</f>
        <v>No</v>
      </c>
      <c r="X3238" s="4">
        <f>1/COUNTIF(OrdersTable[Order ID],OrdersTable[[#This Row],[Order ID]])</f>
        <v>0.5</v>
      </c>
      <c r="Y3238" s="4">
        <f>1/COUNTIF(OrdersTable[Customer ID],OrdersTable[[#This Row],[Customer ID]])</f>
        <v>7.6923076923076927E-2</v>
      </c>
    </row>
    <row r="3239" spans="1:25" x14ac:dyDescent="0.3">
      <c r="A3239" s="1">
        <v>3238</v>
      </c>
      <c r="B3239" t="s">
        <v>7731</v>
      </c>
      <c r="C3239" s="7">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4" t="str">
        <f>VLOOKUP(OrdersTable[[#This Row],[Region]],PeopleTable[#All],2,FALSE)</f>
        <v>Chuck Magee</v>
      </c>
      <c r="W3239" s="4" t="str">
        <f>IFERROR(VLOOKUP(OrdersTable[[#This Row],[Order ID]],ReturnsTable[#All],2,FALSE),"No")</f>
        <v>No</v>
      </c>
      <c r="X3239" s="4">
        <f>1/COUNTIF(OrdersTable[Order ID],OrdersTable[[#This Row],[Order ID]])</f>
        <v>0.5</v>
      </c>
      <c r="Y3239" s="4">
        <f>1/COUNTIF(OrdersTable[Customer ID],OrdersTable[[#This Row],[Customer ID]])</f>
        <v>7.6923076923076927E-2</v>
      </c>
    </row>
    <row r="3240" spans="1:25" x14ac:dyDescent="0.3">
      <c r="A3240" s="1">
        <v>3239</v>
      </c>
      <c r="B3240" t="s">
        <v>7732</v>
      </c>
      <c r="C3240" s="7">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4" t="str">
        <f>VLOOKUP(OrdersTable[[#This Row],[Region]],PeopleTable[#All],2,FALSE)</f>
        <v>Kelly Williams</v>
      </c>
      <c r="W3240" s="4" t="str">
        <f>IFERROR(VLOOKUP(OrdersTable[[#This Row],[Order ID]],ReturnsTable[#All],2,FALSE),"No")</f>
        <v>No</v>
      </c>
      <c r="X3240" s="4">
        <f>1/COUNTIF(OrdersTable[Order ID],OrdersTable[[#This Row],[Order ID]])</f>
        <v>0.33333333333333331</v>
      </c>
      <c r="Y3240" s="4">
        <f>1/COUNTIF(OrdersTable[Customer ID],OrdersTable[[#This Row],[Customer ID]])</f>
        <v>0.1111111111111111</v>
      </c>
    </row>
    <row r="3241" spans="1:25" x14ac:dyDescent="0.3">
      <c r="A3241" s="1">
        <v>3240</v>
      </c>
      <c r="B3241" t="s">
        <v>7732</v>
      </c>
      <c r="C3241" s="7">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4" t="str">
        <f>VLOOKUP(OrdersTable[[#This Row],[Region]],PeopleTable[#All],2,FALSE)</f>
        <v>Kelly Williams</v>
      </c>
      <c r="W3241" s="4" t="str">
        <f>IFERROR(VLOOKUP(OrdersTable[[#This Row],[Order ID]],ReturnsTable[#All],2,FALSE),"No")</f>
        <v>No</v>
      </c>
      <c r="X3241" s="4">
        <f>1/COUNTIF(OrdersTable[Order ID],OrdersTable[[#This Row],[Order ID]])</f>
        <v>0.33333333333333331</v>
      </c>
      <c r="Y3241" s="4">
        <f>1/COUNTIF(OrdersTable[Customer ID],OrdersTable[[#This Row],[Customer ID]])</f>
        <v>0.1111111111111111</v>
      </c>
    </row>
    <row r="3242" spans="1:25" x14ac:dyDescent="0.3">
      <c r="A3242" s="1">
        <v>3241</v>
      </c>
      <c r="B3242" t="s">
        <v>7732</v>
      </c>
      <c r="C3242" s="7">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4" t="str">
        <f>VLOOKUP(OrdersTable[[#This Row],[Region]],PeopleTable[#All],2,FALSE)</f>
        <v>Kelly Williams</v>
      </c>
      <c r="W3242" s="4" t="str">
        <f>IFERROR(VLOOKUP(OrdersTable[[#This Row],[Order ID]],ReturnsTable[#All],2,FALSE),"No")</f>
        <v>No</v>
      </c>
      <c r="X3242" s="4">
        <f>1/COUNTIF(OrdersTable[Order ID],OrdersTable[[#This Row],[Order ID]])</f>
        <v>0.33333333333333331</v>
      </c>
      <c r="Y3242" s="4">
        <f>1/COUNTIF(OrdersTable[Customer ID],OrdersTable[[#This Row],[Customer ID]])</f>
        <v>0.1111111111111111</v>
      </c>
    </row>
    <row r="3243" spans="1:25" x14ac:dyDescent="0.3">
      <c r="A3243" s="1">
        <v>3242</v>
      </c>
      <c r="B3243" t="s">
        <v>7733</v>
      </c>
      <c r="C3243" s="7">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4" t="str">
        <f>VLOOKUP(OrdersTable[[#This Row],[Region]],PeopleTable[#All],2,FALSE)</f>
        <v>Cassandra Brandow</v>
      </c>
      <c r="W3243" s="4" t="str">
        <f>IFERROR(VLOOKUP(OrdersTable[[#This Row],[Order ID]],ReturnsTable[#All],2,FALSE),"No")</f>
        <v>No</v>
      </c>
      <c r="X3243" s="4">
        <f>1/COUNTIF(OrdersTable[Order ID],OrdersTable[[#This Row],[Order ID]])</f>
        <v>1</v>
      </c>
      <c r="Y3243" s="4">
        <f>1/COUNTIF(OrdersTable[Customer ID],OrdersTable[[#This Row],[Customer ID]])</f>
        <v>7.1428571428571425E-2</v>
      </c>
    </row>
    <row r="3244" spans="1:25" x14ac:dyDescent="0.3">
      <c r="A3244" s="1">
        <v>3243</v>
      </c>
      <c r="B3244" t="s">
        <v>7734</v>
      </c>
      <c r="C3244" s="7">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4" t="str">
        <f>VLOOKUP(OrdersTable[[#This Row],[Region]],PeopleTable[#All],2,FALSE)</f>
        <v>Kelly Williams</v>
      </c>
      <c r="W3244" s="4" t="str">
        <f>IFERROR(VLOOKUP(OrdersTable[[#This Row],[Order ID]],ReturnsTable[#All],2,FALSE),"No")</f>
        <v>No</v>
      </c>
      <c r="X3244" s="4">
        <f>1/COUNTIF(OrdersTable[Order ID],OrdersTable[[#This Row],[Order ID]])</f>
        <v>1</v>
      </c>
      <c r="Y3244" s="4">
        <f>1/COUNTIF(OrdersTable[Customer ID],OrdersTable[[#This Row],[Customer ID]])</f>
        <v>0.1111111111111111</v>
      </c>
    </row>
    <row r="3245" spans="1:25" x14ac:dyDescent="0.3">
      <c r="A3245" s="1">
        <v>3244</v>
      </c>
      <c r="B3245" t="s">
        <v>7735</v>
      </c>
      <c r="C3245" s="7">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4" t="str">
        <f>VLOOKUP(OrdersTable[[#This Row],[Region]],PeopleTable[#All],2,FALSE)</f>
        <v>Kelly Williams</v>
      </c>
      <c r="W3245" s="4" t="str">
        <f>IFERROR(VLOOKUP(OrdersTable[[#This Row],[Order ID]],ReturnsTable[#All],2,FALSE),"No")</f>
        <v>No</v>
      </c>
      <c r="X3245" s="4">
        <f>1/COUNTIF(OrdersTable[Order ID],OrdersTable[[#This Row],[Order ID]])</f>
        <v>0.5</v>
      </c>
      <c r="Y3245" s="4">
        <f>1/COUNTIF(OrdersTable[Customer ID],OrdersTable[[#This Row],[Customer ID]])</f>
        <v>0.1</v>
      </c>
    </row>
    <row r="3246" spans="1:25" x14ac:dyDescent="0.3">
      <c r="A3246" s="1">
        <v>3245</v>
      </c>
      <c r="B3246" t="s">
        <v>7735</v>
      </c>
      <c r="C3246" s="7">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4" t="str">
        <f>VLOOKUP(OrdersTable[[#This Row],[Region]],PeopleTable[#All],2,FALSE)</f>
        <v>Kelly Williams</v>
      </c>
      <c r="W3246" s="4" t="str">
        <f>IFERROR(VLOOKUP(OrdersTable[[#This Row],[Order ID]],ReturnsTable[#All],2,FALSE),"No")</f>
        <v>No</v>
      </c>
      <c r="X3246" s="4">
        <f>1/COUNTIF(OrdersTable[Order ID],OrdersTable[[#This Row],[Order ID]])</f>
        <v>0.5</v>
      </c>
      <c r="Y3246" s="4">
        <f>1/COUNTIF(OrdersTable[Customer ID],OrdersTable[[#This Row],[Customer ID]])</f>
        <v>0.1</v>
      </c>
    </row>
    <row r="3247" spans="1:25" x14ac:dyDescent="0.3">
      <c r="A3247" s="1">
        <v>3246</v>
      </c>
      <c r="B3247" t="s">
        <v>7736</v>
      </c>
      <c r="C3247" s="7">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4" t="str">
        <f>VLOOKUP(OrdersTable[[#This Row],[Region]],PeopleTable[#All],2,FALSE)</f>
        <v>Anna Andreadi</v>
      </c>
      <c r="W3247" s="4" t="str">
        <f>IFERROR(VLOOKUP(OrdersTable[[#This Row],[Order ID]],ReturnsTable[#All],2,FALSE),"No")</f>
        <v>No</v>
      </c>
      <c r="X3247" s="4">
        <f>1/COUNTIF(OrdersTable[Order ID],OrdersTable[[#This Row],[Order ID]])</f>
        <v>0.33333333333333331</v>
      </c>
      <c r="Y3247" s="4">
        <f>1/COUNTIF(OrdersTable[Customer ID],OrdersTable[[#This Row],[Customer ID]])</f>
        <v>5.5555555555555552E-2</v>
      </c>
    </row>
    <row r="3248" spans="1:25" x14ac:dyDescent="0.3">
      <c r="A3248" s="1">
        <v>3247</v>
      </c>
      <c r="B3248" t="s">
        <v>7736</v>
      </c>
      <c r="C3248" s="7">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4" t="str">
        <f>VLOOKUP(OrdersTable[[#This Row],[Region]],PeopleTable[#All],2,FALSE)</f>
        <v>Anna Andreadi</v>
      </c>
      <c r="W3248" s="4" t="str">
        <f>IFERROR(VLOOKUP(OrdersTable[[#This Row],[Order ID]],ReturnsTable[#All],2,FALSE),"No")</f>
        <v>No</v>
      </c>
      <c r="X3248" s="4">
        <f>1/COUNTIF(OrdersTable[Order ID],OrdersTable[[#This Row],[Order ID]])</f>
        <v>0.33333333333333331</v>
      </c>
      <c r="Y3248" s="4">
        <f>1/COUNTIF(OrdersTable[Customer ID],OrdersTable[[#This Row],[Customer ID]])</f>
        <v>5.5555555555555552E-2</v>
      </c>
    </row>
    <row r="3249" spans="1:25" x14ac:dyDescent="0.3">
      <c r="A3249" s="1">
        <v>3248</v>
      </c>
      <c r="B3249" t="s">
        <v>7736</v>
      </c>
      <c r="C3249" s="7">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4" t="str">
        <f>VLOOKUP(OrdersTable[[#This Row],[Region]],PeopleTable[#All],2,FALSE)</f>
        <v>Anna Andreadi</v>
      </c>
      <c r="W3249" s="4" t="str">
        <f>IFERROR(VLOOKUP(OrdersTable[[#This Row],[Order ID]],ReturnsTable[#All],2,FALSE),"No")</f>
        <v>No</v>
      </c>
      <c r="X3249" s="4">
        <f>1/COUNTIF(OrdersTable[Order ID],OrdersTable[[#This Row],[Order ID]])</f>
        <v>0.33333333333333331</v>
      </c>
      <c r="Y3249" s="4">
        <f>1/COUNTIF(OrdersTable[Customer ID],OrdersTable[[#This Row],[Customer ID]])</f>
        <v>5.5555555555555552E-2</v>
      </c>
    </row>
    <row r="3250" spans="1:25" x14ac:dyDescent="0.3">
      <c r="A3250" s="1">
        <v>3249</v>
      </c>
      <c r="B3250" t="s">
        <v>7737</v>
      </c>
      <c r="C3250" s="7">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4" t="str">
        <f>VLOOKUP(OrdersTable[[#This Row],[Region]],PeopleTable[#All],2,FALSE)</f>
        <v>Anna Andreadi</v>
      </c>
      <c r="W3250" s="4" t="str">
        <f>IFERROR(VLOOKUP(OrdersTable[[#This Row],[Order ID]],ReturnsTable[#All],2,FALSE),"No")</f>
        <v>No</v>
      </c>
      <c r="X3250" s="4">
        <f>1/COUNTIF(OrdersTable[Order ID],OrdersTable[[#This Row],[Order ID]])</f>
        <v>0.5</v>
      </c>
      <c r="Y3250" s="4">
        <f>1/COUNTIF(OrdersTable[Customer ID],OrdersTable[[#This Row],[Customer ID]])</f>
        <v>4.1666666666666664E-2</v>
      </c>
    </row>
    <row r="3251" spans="1:25" x14ac:dyDescent="0.3">
      <c r="A3251" s="1">
        <v>3250</v>
      </c>
      <c r="B3251" t="s">
        <v>7737</v>
      </c>
      <c r="C3251" s="7">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4" t="str">
        <f>VLOOKUP(OrdersTable[[#This Row],[Region]],PeopleTable[#All],2,FALSE)</f>
        <v>Anna Andreadi</v>
      </c>
      <c r="W3251" s="4" t="str">
        <f>IFERROR(VLOOKUP(OrdersTable[[#This Row],[Order ID]],ReturnsTable[#All],2,FALSE),"No")</f>
        <v>No</v>
      </c>
      <c r="X3251" s="4">
        <f>1/COUNTIF(OrdersTable[Order ID],OrdersTable[[#This Row],[Order ID]])</f>
        <v>0.5</v>
      </c>
      <c r="Y3251" s="4">
        <f>1/COUNTIF(OrdersTable[Customer ID],OrdersTable[[#This Row],[Customer ID]])</f>
        <v>4.1666666666666664E-2</v>
      </c>
    </row>
    <row r="3252" spans="1:25" x14ac:dyDescent="0.3">
      <c r="A3252" s="1">
        <v>3251</v>
      </c>
      <c r="B3252" t="s">
        <v>7738</v>
      </c>
      <c r="C3252" s="7">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4" t="str">
        <f>VLOOKUP(OrdersTable[[#This Row],[Region]],PeopleTable[#All],2,FALSE)</f>
        <v>Kelly Williams</v>
      </c>
      <c r="W3252" s="4" t="str">
        <f>IFERROR(VLOOKUP(OrdersTable[[#This Row],[Order ID]],ReturnsTable[#All],2,FALSE),"No")</f>
        <v>No</v>
      </c>
      <c r="X3252" s="4">
        <f>1/COUNTIF(OrdersTable[Order ID],OrdersTable[[#This Row],[Order ID]])</f>
        <v>1</v>
      </c>
      <c r="Y3252" s="4">
        <f>1/COUNTIF(OrdersTable[Customer ID],OrdersTable[[#This Row],[Customer ID]])</f>
        <v>5.8823529411764705E-2</v>
      </c>
    </row>
    <row r="3253" spans="1:25" x14ac:dyDescent="0.3">
      <c r="A3253" s="1">
        <v>3252</v>
      </c>
      <c r="B3253" t="s">
        <v>7739</v>
      </c>
      <c r="C3253" s="7">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4" t="str">
        <f>VLOOKUP(OrdersTable[[#This Row],[Region]],PeopleTable[#All],2,FALSE)</f>
        <v>Chuck Magee</v>
      </c>
      <c r="W3253" s="4" t="str">
        <f>IFERROR(VLOOKUP(OrdersTable[[#This Row],[Order ID]],ReturnsTable[#All],2,FALSE),"No")</f>
        <v>No</v>
      </c>
      <c r="X3253" s="4">
        <f>1/COUNTIF(OrdersTable[Order ID],OrdersTable[[#This Row],[Order ID]])</f>
        <v>1</v>
      </c>
      <c r="Y3253" s="4">
        <f>1/COUNTIF(OrdersTable[Customer ID],OrdersTable[[#This Row],[Customer ID]])</f>
        <v>0.14285714285714285</v>
      </c>
    </row>
    <row r="3254" spans="1:25" x14ac:dyDescent="0.3">
      <c r="A3254" s="1">
        <v>3253</v>
      </c>
      <c r="B3254" t="s">
        <v>7740</v>
      </c>
      <c r="C3254" s="7">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4" t="str">
        <f>VLOOKUP(OrdersTable[[#This Row],[Region]],PeopleTable[#All],2,FALSE)</f>
        <v>Kelly Williams</v>
      </c>
      <c r="W3254" s="4" t="str">
        <f>IFERROR(VLOOKUP(OrdersTable[[#This Row],[Order ID]],ReturnsTable[#All],2,FALSE),"No")</f>
        <v>No</v>
      </c>
      <c r="X3254" s="4">
        <f>1/COUNTIF(OrdersTable[Order ID],OrdersTable[[#This Row],[Order ID]])</f>
        <v>0.5</v>
      </c>
      <c r="Y3254" s="4">
        <f>1/COUNTIF(OrdersTable[Customer ID],OrdersTable[[#This Row],[Customer ID]])</f>
        <v>2.9411764705882353E-2</v>
      </c>
    </row>
    <row r="3255" spans="1:25" x14ac:dyDescent="0.3">
      <c r="A3255" s="1">
        <v>3254</v>
      </c>
      <c r="B3255" t="s">
        <v>7740</v>
      </c>
      <c r="C3255" s="7">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4" t="str">
        <f>VLOOKUP(OrdersTable[[#This Row],[Region]],PeopleTable[#All],2,FALSE)</f>
        <v>Kelly Williams</v>
      </c>
      <c r="W3255" s="4" t="str">
        <f>IFERROR(VLOOKUP(OrdersTable[[#This Row],[Order ID]],ReturnsTable[#All],2,FALSE),"No")</f>
        <v>No</v>
      </c>
      <c r="X3255" s="4">
        <f>1/COUNTIF(OrdersTable[Order ID],OrdersTable[[#This Row],[Order ID]])</f>
        <v>0.5</v>
      </c>
      <c r="Y3255" s="4">
        <f>1/COUNTIF(OrdersTable[Customer ID],OrdersTable[[#This Row],[Customer ID]])</f>
        <v>2.9411764705882353E-2</v>
      </c>
    </row>
    <row r="3256" spans="1:25" x14ac:dyDescent="0.3">
      <c r="A3256" s="1">
        <v>3255</v>
      </c>
      <c r="B3256" t="s">
        <v>7741</v>
      </c>
      <c r="C3256" s="7">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4" t="str">
        <f>VLOOKUP(OrdersTable[[#This Row],[Region]],PeopleTable[#All],2,FALSE)</f>
        <v>Anna Andreadi</v>
      </c>
      <c r="W3256" s="4" t="str">
        <f>IFERROR(VLOOKUP(OrdersTable[[#This Row],[Order ID]],ReturnsTable[#All],2,FALSE),"No")</f>
        <v>No</v>
      </c>
      <c r="X3256" s="4">
        <f>1/COUNTIF(OrdersTable[Order ID],OrdersTable[[#This Row],[Order ID]])</f>
        <v>0.5</v>
      </c>
      <c r="Y3256" s="4">
        <f>1/COUNTIF(OrdersTable[Customer ID],OrdersTable[[#This Row],[Customer ID]])</f>
        <v>4.5454545454545456E-2</v>
      </c>
    </row>
    <row r="3257" spans="1:25" x14ac:dyDescent="0.3">
      <c r="A3257" s="1">
        <v>3256</v>
      </c>
      <c r="B3257" t="s">
        <v>7741</v>
      </c>
      <c r="C3257" s="7">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4" t="str">
        <f>VLOOKUP(OrdersTable[[#This Row],[Region]],PeopleTable[#All],2,FALSE)</f>
        <v>Anna Andreadi</v>
      </c>
      <c r="W3257" s="4" t="str">
        <f>IFERROR(VLOOKUP(OrdersTable[[#This Row],[Order ID]],ReturnsTable[#All],2,FALSE),"No")</f>
        <v>No</v>
      </c>
      <c r="X3257" s="4">
        <f>1/COUNTIF(OrdersTable[Order ID],OrdersTable[[#This Row],[Order ID]])</f>
        <v>0.5</v>
      </c>
      <c r="Y3257" s="4">
        <f>1/COUNTIF(OrdersTable[Customer ID],OrdersTable[[#This Row],[Customer ID]])</f>
        <v>4.5454545454545456E-2</v>
      </c>
    </row>
    <row r="3258" spans="1:25" x14ac:dyDescent="0.3">
      <c r="A3258" s="1">
        <v>3257</v>
      </c>
      <c r="B3258" t="s">
        <v>7742</v>
      </c>
      <c r="C3258" s="7">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4" t="str">
        <f>VLOOKUP(OrdersTable[[#This Row],[Region]],PeopleTable[#All],2,FALSE)</f>
        <v>Cassandra Brandow</v>
      </c>
      <c r="W3258" s="4" t="str">
        <f>IFERROR(VLOOKUP(OrdersTable[[#This Row],[Order ID]],ReturnsTable[#All],2,FALSE),"No")</f>
        <v>No</v>
      </c>
      <c r="X3258" s="4">
        <f>1/COUNTIF(OrdersTable[Order ID],OrdersTable[[#This Row],[Order ID]])</f>
        <v>1</v>
      </c>
      <c r="Y3258" s="4">
        <f>1/COUNTIF(OrdersTable[Customer ID],OrdersTable[[#This Row],[Customer ID]])</f>
        <v>6.6666666666666666E-2</v>
      </c>
    </row>
    <row r="3259" spans="1:25" x14ac:dyDescent="0.3">
      <c r="A3259" s="1">
        <v>3258</v>
      </c>
      <c r="B3259" t="s">
        <v>7743</v>
      </c>
      <c r="C3259" s="7">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4" t="str">
        <f>VLOOKUP(OrdersTable[[#This Row],[Region]],PeopleTable[#All],2,FALSE)</f>
        <v>Cassandra Brandow</v>
      </c>
      <c r="W3259" s="4" t="str">
        <f>IFERROR(VLOOKUP(OrdersTable[[#This Row],[Order ID]],ReturnsTable[#All],2,FALSE),"No")</f>
        <v>No</v>
      </c>
      <c r="X3259" s="4">
        <f>1/COUNTIF(OrdersTable[Order ID],OrdersTable[[#This Row],[Order ID]])</f>
        <v>0.5</v>
      </c>
      <c r="Y3259" s="4">
        <f>1/COUNTIF(OrdersTable[Customer ID],OrdersTable[[#This Row],[Customer ID]])</f>
        <v>3.7037037037037035E-2</v>
      </c>
    </row>
    <row r="3260" spans="1:25" x14ac:dyDescent="0.3">
      <c r="A3260" s="1">
        <v>3259</v>
      </c>
      <c r="B3260" t="s">
        <v>7743</v>
      </c>
      <c r="C3260" s="7">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4" t="str">
        <f>VLOOKUP(OrdersTable[[#This Row],[Region]],PeopleTable[#All],2,FALSE)</f>
        <v>Cassandra Brandow</v>
      </c>
      <c r="W3260" s="4" t="str">
        <f>IFERROR(VLOOKUP(OrdersTable[[#This Row],[Order ID]],ReturnsTable[#All],2,FALSE),"No")</f>
        <v>No</v>
      </c>
      <c r="X3260" s="4">
        <f>1/COUNTIF(OrdersTable[Order ID],OrdersTable[[#This Row],[Order ID]])</f>
        <v>0.5</v>
      </c>
      <c r="Y3260" s="4">
        <f>1/COUNTIF(OrdersTable[Customer ID],OrdersTable[[#This Row],[Customer ID]])</f>
        <v>3.7037037037037035E-2</v>
      </c>
    </row>
    <row r="3261" spans="1:25" x14ac:dyDescent="0.3">
      <c r="A3261" s="1">
        <v>3260</v>
      </c>
      <c r="B3261" t="s">
        <v>7744</v>
      </c>
      <c r="C3261" s="7">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4" t="str">
        <f>VLOOKUP(OrdersTable[[#This Row],[Region]],PeopleTable[#All],2,FALSE)</f>
        <v>Kelly Williams</v>
      </c>
      <c r="W3261" s="4" t="str">
        <f>IFERROR(VLOOKUP(OrdersTable[[#This Row],[Order ID]],ReturnsTable[#All],2,FALSE),"No")</f>
        <v>No</v>
      </c>
      <c r="X3261" s="4">
        <f>1/COUNTIF(OrdersTable[Order ID],OrdersTable[[#This Row],[Order ID]])</f>
        <v>1</v>
      </c>
      <c r="Y3261" s="4">
        <f>1/COUNTIF(OrdersTable[Customer ID],OrdersTable[[#This Row],[Customer ID]])</f>
        <v>4.1666666666666664E-2</v>
      </c>
    </row>
    <row r="3262" spans="1:25" x14ac:dyDescent="0.3">
      <c r="A3262" s="1">
        <v>3261</v>
      </c>
      <c r="B3262" t="s">
        <v>7745</v>
      </c>
      <c r="C3262" s="7">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4" t="str">
        <f>VLOOKUP(OrdersTable[[#This Row],[Region]],PeopleTable[#All],2,FALSE)</f>
        <v>Kelly Williams</v>
      </c>
      <c r="W3262" s="4" t="str">
        <f>IFERROR(VLOOKUP(OrdersTable[[#This Row],[Order ID]],ReturnsTable[#All],2,FALSE),"No")</f>
        <v>No</v>
      </c>
      <c r="X3262" s="4">
        <f>1/COUNTIF(OrdersTable[Order ID],OrdersTable[[#This Row],[Order ID]])</f>
        <v>1</v>
      </c>
      <c r="Y3262" s="4">
        <f>1/COUNTIF(OrdersTable[Customer ID],OrdersTable[[#This Row],[Customer ID]])</f>
        <v>0.1</v>
      </c>
    </row>
    <row r="3263" spans="1:25" x14ac:dyDescent="0.3">
      <c r="A3263" s="1">
        <v>3262</v>
      </c>
      <c r="B3263" t="s">
        <v>7746</v>
      </c>
      <c r="C3263" s="7">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4" t="str">
        <f>VLOOKUP(OrdersTable[[#This Row],[Region]],PeopleTable[#All],2,FALSE)</f>
        <v>Anna Andreadi</v>
      </c>
      <c r="W3263" s="4" t="str">
        <f>IFERROR(VLOOKUP(OrdersTable[[#This Row],[Order ID]],ReturnsTable[#All],2,FALSE),"No")</f>
        <v>No</v>
      </c>
      <c r="X3263" s="4">
        <f>1/COUNTIF(OrdersTable[Order ID],OrdersTable[[#This Row],[Order ID]])</f>
        <v>0.33333333333333331</v>
      </c>
      <c r="Y3263" s="4">
        <f>1/COUNTIF(OrdersTable[Customer ID],OrdersTable[[#This Row],[Customer ID]])</f>
        <v>5.2631578947368418E-2</v>
      </c>
    </row>
    <row r="3264" spans="1:25" x14ac:dyDescent="0.3">
      <c r="A3264" s="1">
        <v>3263</v>
      </c>
      <c r="B3264" t="s">
        <v>7746</v>
      </c>
      <c r="C3264" s="7">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4" t="str">
        <f>VLOOKUP(OrdersTable[[#This Row],[Region]],PeopleTable[#All],2,FALSE)</f>
        <v>Anna Andreadi</v>
      </c>
      <c r="W3264" s="4" t="str">
        <f>IFERROR(VLOOKUP(OrdersTable[[#This Row],[Order ID]],ReturnsTable[#All],2,FALSE),"No")</f>
        <v>No</v>
      </c>
      <c r="X3264" s="4">
        <f>1/COUNTIF(OrdersTable[Order ID],OrdersTable[[#This Row],[Order ID]])</f>
        <v>0.33333333333333331</v>
      </c>
      <c r="Y3264" s="4">
        <f>1/COUNTIF(OrdersTable[Customer ID],OrdersTable[[#This Row],[Customer ID]])</f>
        <v>5.2631578947368418E-2</v>
      </c>
    </row>
    <row r="3265" spans="1:25" x14ac:dyDescent="0.3">
      <c r="A3265" s="1">
        <v>3264</v>
      </c>
      <c r="B3265" t="s">
        <v>7746</v>
      </c>
      <c r="C3265" s="7">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4" t="str">
        <f>VLOOKUP(OrdersTable[[#This Row],[Region]],PeopleTable[#All],2,FALSE)</f>
        <v>Anna Andreadi</v>
      </c>
      <c r="W3265" s="4" t="str">
        <f>IFERROR(VLOOKUP(OrdersTable[[#This Row],[Order ID]],ReturnsTable[#All],2,FALSE),"No")</f>
        <v>No</v>
      </c>
      <c r="X3265" s="4">
        <f>1/COUNTIF(OrdersTable[Order ID],OrdersTable[[#This Row],[Order ID]])</f>
        <v>0.33333333333333331</v>
      </c>
      <c r="Y3265" s="4">
        <f>1/COUNTIF(OrdersTable[Customer ID],OrdersTable[[#This Row],[Customer ID]])</f>
        <v>5.2631578947368418E-2</v>
      </c>
    </row>
    <row r="3266" spans="1:25" x14ac:dyDescent="0.3">
      <c r="A3266" s="1">
        <v>3265</v>
      </c>
      <c r="B3266" t="s">
        <v>7747</v>
      </c>
      <c r="C3266" s="7">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4" t="str">
        <f>VLOOKUP(OrdersTable[[#This Row],[Region]],PeopleTable[#All],2,FALSE)</f>
        <v>Cassandra Brandow</v>
      </c>
      <c r="W3266" s="4" t="str">
        <f>IFERROR(VLOOKUP(OrdersTable[[#This Row],[Order ID]],ReturnsTable[#All],2,FALSE),"No")</f>
        <v>No</v>
      </c>
      <c r="X3266" s="4">
        <f>1/COUNTIF(OrdersTable[Order ID],OrdersTable[[#This Row],[Order ID]])</f>
        <v>1</v>
      </c>
      <c r="Y3266" s="4">
        <f>1/COUNTIF(OrdersTable[Customer ID],OrdersTable[[#This Row],[Customer ID]])</f>
        <v>6.25E-2</v>
      </c>
    </row>
    <row r="3267" spans="1:25" x14ac:dyDescent="0.3">
      <c r="A3267" s="1">
        <v>3266</v>
      </c>
      <c r="B3267" t="s">
        <v>7748</v>
      </c>
      <c r="C3267" s="7">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4" t="str">
        <f>VLOOKUP(OrdersTable[[#This Row],[Region]],PeopleTable[#All],2,FALSE)</f>
        <v>Chuck Magee</v>
      </c>
      <c r="W3267" s="4" t="str">
        <f>IFERROR(VLOOKUP(OrdersTable[[#This Row],[Order ID]],ReturnsTable[#All],2,FALSE),"No")</f>
        <v>No</v>
      </c>
      <c r="X3267" s="4">
        <f>1/COUNTIF(OrdersTable[Order ID],OrdersTable[[#This Row],[Order ID]])</f>
        <v>0.5</v>
      </c>
      <c r="Y3267" s="4">
        <f>1/COUNTIF(OrdersTable[Customer ID],OrdersTable[[#This Row],[Customer ID]])</f>
        <v>6.25E-2</v>
      </c>
    </row>
    <row r="3268" spans="1:25" x14ac:dyDescent="0.3">
      <c r="A3268" s="1">
        <v>3267</v>
      </c>
      <c r="B3268" t="s">
        <v>7748</v>
      </c>
      <c r="C3268" s="7">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4" t="str">
        <f>VLOOKUP(OrdersTable[[#This Row],[Region]],PeopleTable[#All],2,FALSE)</f>
        <v>Chuck Magee</v>
      </c>
      <c r="W3268" s="4" t="str">
        <f>IFERROR(VLOOKUP(OrdersTable[[#This Row],[Order ID]],ReturnsTable[#All],2,FALSE),"No")</f>
        <v>No</v>
      </c>
      <c r="X3268" s="4">
        <f>1/COUNTIF(OrdersTable[Order ID],OrdersTable[[#This Row],[Order ID]])</f>
        <v>0.5</v>
      </c>
      <c r="Y3268" s="4">
        <f>1/COUNTIF(OrdersTable[Customer ID],OrdersTable[[#This Row],[Customer ID]])</f>
        <v>6.25E-2</v>
      </c>
    </row>
    <row r="3269" spans="1:25" x14ac:dyDescent="0.3">
      <c r="A3269" s="1">
        <v>3268</v>
      </c>
      <c r="B3269" t="s">
        <v>5964</v>
      </c>
      <c r="C3269" s="7">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4" t="str">
        <f>VLOOKUP(OrdersTable[[#This Row],[Region]],PeopleTable[#All],2,FALSE)</f>
        <v>Cassandra Brandow</v>
      </c>
      <c r="W3269" s="4" t="str">
        <f>IFERROR(VLOOKUP(OrdersTable[[#This Row],[Order ID]],ReturnsTable[#All],2,FALSE),"No")</f>
        <v>Yes</v>
      </c>
      <c r="X3269" s="4">
        <f>1/COUNTIF(OrdersTable[Order ID],OrdersTable[[#This Row],[Order ID]])</f>
        <v>0.5</v>
      </c>
      <c r="Y3269" s="4">
        <f>1/COUNTIF(OrdersTable[Customer ID],OrdersTable[[#This Row],[Customer ID]])</f>
        <v>0.125</v>
      </c>
    </row>
    <row r="3270" spans="1:25" x14ac:dyDescent="0.3">
      <c r="A3270" s="1">
        <v>3269</v>
      </c>
      <c r="B3270" t="s">
        <v>5964</v>
      </c>
      <c r="C3270" s="7">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4" t="str">
        <f>VLOOKUP(OrdersTable[[#This Row],[Region]],PeopleTable[#All],2,FALSE)</f>
        <v>Cassandra Brandow</v>
      </c>
      <c r="W3270" s="4" t="str">
        <f>IFERROR(VLOOKUP(OrdersTable[[#This Row],[Order ID]],ReturnsTable[#All],2,FALSE),"No")</f>
        <v>Yes</v>
      </c>
      <c r="X3270" s="4">
        <f>1/COUNTIF(OrdersTable[Order ID],OrdersTable[[#This Row],[Order ID]])</f>
        <v>0.5</v>
      </c>
      <c r="Y3270" s="4">
        <f>1/COUNTIF(OrdersTable[Customer ID],OrdersTable[[#This Row],[Customer ID]])</f>
        <v>0.125</v>
      </c>
    </row>
    <row r="3271" spans="1:25" x14ac:dyDescent="0.3">
      <c r="A3271" s="1">
        <v>3270</v>
      </c>
      <c r="B3271" t="s">
        <v>7749</v>
      </c>
      <c r="C3271" s="7">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4" t="str">
        <f>VLOOKUP(OrdersTable[[#This Row],[Region]],PeopleTable[#All],2,FALSE)</f>
        <v>Kelly Williams</v>
      </c>
      <c r="W3271" s="4" t="str">
        <f>IFERROR(VLOOKUP(OrdersTable[[#This Row],[Order ID]],ReturnsTable[#All],2,FALSE),"No")</f>
        <v>No</v>
      </c>
      <c r="X3271" s="4">
        <f>1/COUNTIF(OrdersTable[Order ID],OrdersTable[[#This Row],[Order ID]])</f>
        <v>0.5</v>
      </c>
      <c r="Y3271" s="4">
        <f>1/COUNTIF(OrdersTable[Customer ID],OrdersTable[[#This Row],[Customer ID]])</f>
        <v>5.5555555555555552E-2</v>
      </c>
    </row>
    <row r="3272" spans="1:25" x14ac:dyDescent="0.3">
      <c r="A3272" s="1">
        <v>3271</v>
      </c>
      <c r="B3272" t="s">
        <v>7749</v>
      </c>
      <c r="C3272" s="7">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4" t="str">
        <f>VLOOKUP(OrdersTable[[#This Row],[Region]],PeopleTable[#All],2,FALSE)</f>
        <v>Kelly Williams</v>
      </c>
      <c r="W3272" s="4" t="str">
        <f>IFERROR(VLOOKUP(OrdersTable[[#This Row],[Order ID]],ReturnsTable[#All],2,FALSE),"No")</f>
        <v>No</v>
      </c>
      <c r="X3272" s="4">
        <f>1/COUNTIF(OrdersTable[Order ID],OrdersTable[[#This Row],[Order ID]])</f>
        <v>0.5</v>
      </c>
      <c r="Y3272" s="4">
        <f>1/COUNTIF(OrdersTable[Customer ID],OrdersTable[[#This Row],[Customer ID]])</f>
        <v>5.5555555555555552E-2</v>
      </c>
    </row>
    <row r="3273" spans="1:25" x14ac:dyDescent="0.3">
      <c r="A3273" s="1">
        <v>3272</v>
      </c>
      <c r="B3273" t="s">
        <v>7750</v>
      </c>
      <c r="C3273" s="7">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4" t="str">
        <f>VLOOKUP(OrdersTable[[#This Row],[Region]],PeopleTable[#All],2,FALSE)</f>
        <v>Anna Andreadi</v>
      </c>
      <c r="W3273" s="4" t="str">
        <f>IFERROR(VLOOKUP(OrdersTable[[#This Row],[Order ID]],ReturnsTable[#All],2,FALSE),"No")</f>
        <v>No</v>
      </c>
      <c r="X3273" s="4">
        <f>1/COUNTIF(OrdersTable[Order ID],OrdersTable[[#This Row],[Order ID]])</f>
        <v>1</v>
      </c>
      <c r="Y3273" s="4">
        <f>1/COUNTIF(OrdersTable[Customer ID],OrdersTable[[#This Row],[Customer ID]])</f>
        <v>0.125</v>
      </c>
    </row>
    <row r="3274" spans="1:25" x14ac:dyDescent="0.3">
      <c r="A3274" s="1">
        <v>3273</v>
      </c>
      <c r="B3274" t="s">
        <v>7751</v>
      </c>
      <c r="C3274" s="7">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4" t="str">
        <f>VLOOKUP(OrdersTable[[#This Row],[Region]],PeopleTable[#All],2,FALSE)</f>
        <v>Anna Andreadi</v>
      </c>
      <c r="W3274" s="4" t="str">
        <f>IFERROR(VLOOKUP(OrdersTable[[#This Row],[Order ID]],ReturnsTable[#All],2,FALSE),"No")</f>
        <v>No</v>
      </c>
      <c r="X3274" s="4">
        <f>1/COUNTIF(OrdersTable[Order ID],OrdersTable[[#This Row],[Order ID]])</f>
        <v>1</v>
      </c>
      <c r="Y3274" s="4">
        <f>1/COUNTIF(OrdersTable[Customer ID],OrdersTable[[#This Row],[Customer ID]])</f>
        <v>0.1</v>
      </c>
    </row>
    <row r="3275" spans="1:25" x14ac:dyDescent="0.3">
      <c r="A3275" s="1">
        <v>3274</v>
      </c>
      <c r="B3275" t="s">
        <v>7752</v>
      </c>
      <c r="C3275" s="7">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4" t="str">
        <f>VLOOKUP(OrdersTable[[#This Row],[Region]],PeopleTable[#All],2,FALSE)</f>
        <v>Anna Andreadi</v>
      </c>
      <c r="W3275" s="4" t="str">
        <f>IFERROR(VLOOKUP(OrdersTable[[#This Row],[Order ID]],ReturnsTable[#All],2,FALSE),"No")</f>
        <v>No</v>
      </c>
      <c r="X3275" s="4">
        <f>1/COUNTIF(OrdersTable[Order ID],OrdersTable[[#This Row],[Order ID]])</f>
        <v>1</v>
      </c>
      <c r="Y3275" s="4">
        <f>1/COUNTIF(OrdersTable[Customer ID],OrdersTable[[#This Row],[Customer ID]])</f>
        <v>7.6923076923076927E-2</v>
      </c>
    </row>
    <row r="3276" spans="1:25" x14ac:dyDescent="0.3">
      <c r="A3276" s="1">
        <v>3275</v>
      </c>
      <c r="B3276" t="s">
        <v>7753</v>
      </c>
      <c r="C3276" s="7">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4" t="str">
        <f>VLOOKUP(OrdersTable[[#This Row],[Region]],PeopleTable[#All],2,FALSE)</f>
        <v>Kelly Williams</v>
      </c>
      <c r="W3276" s="4" t="str">
        <f>IFERROR(VLOOKUP(OrdersTable[[#This Row],[Order ID]],ReturnsTable[#All],2,FALSE),"No")</f>
        <v>No</v>
      </c>
      <c r="X3276" s="4">
        <f>1/COUNTIF(OrdersTable[Order ID],OrdersTable[[#This Row],[Order ID]])</f>
        <v>0.5</v>
      </c>
      <c r="Y3276" s="4">
        <f>1/COUNTIF(OrdersTable[Customer ID],OrdersTable[[#This Row],[Customer ID]])</f>
        <v>5.2631578947368418E-2</v>
      </c>
    </row>
    <row r="3277" spans="1:25" x14ac:dyDescent="0.3">
      <c r="A3277" s="1">
        <v>3276</v>
      </c>
      <c r="B3277" t="s">
        <v>7753</v>
      </c>
      <c r="C3277" s="7">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4" t="str">
        <f>VLOOKUP(OrdersTable[[#This Row],[Region]],PeopleTable[#All],2,FALSE)</f>
        <v>Kelly Williams</v>
      </c>
      <c r="W3277" s="4" t="str">
        <f>IFERROR(VLOOKUP(OrdersTable[[#This Row],[Order ID]],ReturnsTable[#All],2,FALSE),"No")</f>
        <v>No</v>
      </c>
      <c r="X3277" s="4">
        <f>1/COUNTIF(OrdersTable[Order ID],OrdersTable[[#This Row],[Order ID]])</f>
        <v>0.5</v>
      </c>
      <c r="Y3277" s="4">
        <f>1/COUNTIF(OrdersTable[Customer ID],OrdersTable[[#This Row],[Customer ID]])</f>
        <v>5.2631578947368418E-2</v>
      </c>
    </row>
    <row r="3278" spans="1:25" x14ac:dyDescent="0.3">
      <c r="A3278" s="1">
        <v>3277</v>
      </c>
      <c r="B3278" t="s">
        <v>7754</v>
      </c>
      <c r="C3278" s="7">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4" t="str">
        <f>VLOOKUP(OrdersTable[[#This Row],[Region]],PeopleTable[#All],2,FALSE)</f>
        <v>Cassandra Brandow</v>
      </c>
      <c r="W3278" s="4" t="str">
        <f>IFERROR(VLOOKUP(OrdersTable[[#This Row],[Order ID]],ReturnsTable[#All],2,FALSE),"No")</f>
        <v>No</v>
      </c>
      <c r="X3278" s="4">
        <f>1/COUNTIF(OrdersTable[Order ID],OrdersTable[[#This Row],[Order ID]])</f>
        <v>0.2</v>
      </c>
      <c r="Y3278" s="4">
        <f>1/COUNTIF(OrdersTable[Customer ID],OrdersTable[[#This Row],[Customer ID]])</f>
        <v>9.0909090909090912E-2</v>
      </c>
    </row>
    <row r="3279" spans="1:25" x14ac:dyDescent="0.3">
      <c r="A3279" s="1">
        <v>3278</v>
      </c>
      <c r="B3279" t="s">
        <v>7754</v>
      </c>
      <c r="C3279" s="7">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4" t="str">
        <f>VLOOKUP(OrdersTable[[#This Row],[Region]],PeopleTable[#All],2,FALSE)</f>
        <v>Cassandra Brandow</v>
      </c>
      <c r="W3279" s="4" t="str">
        <f>IFERROR(VLOOKUP(OrdersTable[[#This Row],[Order ID]],ReturnsTable[#All],2,FALSE),"No")</f>
        <v>No</v>
      </c>
      <c r="X3279" s="4">
        <f>1/COUNTIF(OrdersTable[Order ID],OrdersTable[[#This Row],[Order ID]])</f>
        <v>0.2</v>
      </c>
      <c r="Y3279" s="4">
        <f>1/COUNTIF(OrdersTable[Customer ID],OrdersTable[[#This Row],[Customer ID]])</f>
        <v>9.0909090909090912E-2</v>
      </c>
    </row>
    <row r="3280" spans="1:25" x14ac:dyDescent="0.3">
      <c r="A3280" s="1">
        <v>3279</v>
      </c>
      <c r="B3280" t="s">
        <v>7754</v>
      </c>
      <c r="C3280" s="7">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4" t="str">
        <f>VLOOKUP(OrdersTable[[#This Row],[Region]],PeopleTable[#All],2,FALSE)</f>
        <v>Cassandra Brandow</v>
      </c>
      <c r="W3280" s="4" t="str">
        <f>IFERROR(VLOOKUP(OrdersTable[[#This Row],[Order ID]],ReturnsTable[#All],2,FALSE),"No")</f>
        <v>No</v>
      </c>
      <c r="X3280" s="4">
        <f>1/COUNTIF(OrdersTable[Order ID],OrdersTable[[#This Row],[Order ID]])</f>
        <v>0.2</v>
      </c>
      <c r="Y3280" s="4">
        <f>1/COUNTIF(OrdersTable[Customer ID],OrdersTable[[#This Row],[Customer ID]])</f>
        <v>9.0909090909090912E-2</v>
      </c>
    </row>
    <row r="3281" spans="1:25" x14ac:dyDescent="0.3">
      <c r="A3281" s="1">
        <v>3280</v>
      </c>
      <c r="B3281" t="s">
        <v>7754</v>
      </c>
      <c r="C3281" s="7">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4" t="str">
        <f>VLOOKUP(OrdersTable[[#This Row],[Region]],PeopleTable[#All],2,FALSE)</f>
        <v>Cassandra Brandow</v>
      </c>
      <c r="W3281" s="4" t="str">
        <f>IFERROR(VLOOKUP(OrdersTable[[#This Row],[Order ID]],ReturnsTable[#All],2,FALSE),"No")</f>
        <v>No</v>
      </c>
      <c r="X3281" s="4">
        <f>1/COUNTIF(OrdersTable[Order ID],OrdersTable[[#This Row],[Order ID]])</f>
        <v>0.2</v>
      </c>
      <c r="Y3281" s="4">
        <f>1/COUNTIF(OrdersTable[Customer ID],OrdersTable[[#This Row],[Customer ID]])</f>
        <v>9.0909090909090912E-2</v>
      </c>
    </row>
    <row r="3282" spans="1:25" x14ac:dyDescent="0.3">
      <c r="A3282" s="1">
        <v>3281</v>
      </c>
      <c r="B3282" t="s">
        <v>7754</v>
      </c>
      <c r="C3282" s="7">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4" t="str">
        <f>VLOOKUP(OrdersTable[[#This Row],[Region]],PeopleTable[#All],2,FALSE)</f>
        <v>Cassandra Brandow</v>
      </c>
      <c r="W3282" s="4" t="str">
        <f>IFERROR(VLOOKUP(OrdersTable[[#This Row],[Order ID]],ReturnsTable[#All],2,FALSE),"No")</f>
        <v>No</v>
      </c>
      <c r="X3282" s="4">
        <f>1/COUNTIF(OrdersTable[Order ID],OrdersTable[[#This Row],[Order ID]])</f>
        <v>0.2</v>
      </c>
      <c r="Y3282" s="4">
        <f>1/COUNTIF(OrdersTable[Customer ID],OrdersTable[[#This Row],[Customer ID]])</f>
        <v>9.0909090909090912E-2</v>
      </c>
    </row>
    <row r="3283" spans="1:25" x14ac:dyDescent="0.3">
      <c r="A3283" s="1">
        <v>3282</v>
      </c>
      <c r="B3283" t="s">
        <v>7755</v>
      </c>
      <c r="C3283" s="7">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4" t="str">
        <f>VLOOKUP(OrdersTable[[#This Row],[Region]],PeopleTable[#All],2,FALSE)</f>
        <v>Cassandra Brandow</v>
      </c>
      <c r="W3283" s="4" t="str">
        <f>IFERROR(VLOOKUP(OrdersTable[[#This Row],[Order ID]],ReturnsTable[#All],2,FALSE),"No")</f>
        <v>No</v>
      </c>
      <c r="X3283" s="4">
        <f>1/COUNTIF(OrdersTable[Order ID],OrdersTable[[#This Row],[Order ID]])</f>
        <v>0.5</v>
      </c>
      <c r="Y3283" s="4">
        <f>1/COUNTIF(OrdersTable[Customer ID],OrdersTable[[#This Row],[Customer ID]])</f>
        <v>7.1428571428571425E-2</v>
      </c>
    </row>
    <row r="3284" spans="1:25" x14ac:dyDescent="0.3">
      <c r="A3284" s="1">
        <v>3283</v>
      </c>
      <c r="B3284" t="s">
        <v>7755</v>
      </c>
      <c r="C3284" s="7">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4" t="str">
        <f>VLOOKUP(OrdersTable[[#This Row],[Region]],PeopleTable[#All],2,FALSE)</f>
        <v>Cassandra Brandow</v>
      </c>
      <c r="W3284" s="4" t="str">
        <f>IFERROR(VLOOKUP(OrdersTable[[#This Row],[Order ID]],ReturnsTable[#All],2,FALSE),"No")</f>
        <v>No</v>
      </c>
      <c r="X3284" s="4">
        <f>1/COUNTIF(OrdersTable[Order ID],OrdersTable[[#This Row],[Order ID]])</f>
        <v>0.5</v>
      </c>
      <c r="Y3284" s="4">
        <f>1/COUNTIF(OrdersTable[Customer ID],OrdersTable[[#This Row],[Customer ID]])</f>
        <v>7.1428571428571425E-2</v>
      </c>
    </row>
    <row r="3285" spans="1:25" x14ac:dyDescent="0.3">
      <c r="A3285" s="1">
        <v>3284</v>
      </c>
      <c r="B3285" t="s">
        <v>7756</v>
      </c>
      <c r="C3285" s="7">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4" t="str">
        <f>VLOOKUP(OrdersTable[[#This Row],[Region]],PeopleTable[#All],2,FALSE)</f>
        <v>Chuck Magee</v>
      </c>
      <c r="W3285" s="4" t="str">
        <f>IFERROR(VLOOKUP(OrdersTable[[#This Row],[Order ID]],ReturnsTable[#All],2,FALSE),"No")</f>
        <v>No</v>
      </c>
      <c r="X3285" s="4">
        <f>1/COUNTIF(OrdersTable[Order ID],OrdersTable[[#This Row],[Order ID]])</f>
        <v>1</v>
      </c>
      <c r="Y3285" s="4">
        <f>1/COUNTIF(OrdersTable[Customer ID],OrdersTable[[#This Row],[Customer ID]])</f>
        <v>9.0909090909090912E-2</v>
      </c>
    </row>
    <row r="3286" spans="1:25" x14ac:dyDescent="0.3">
      <c r="A3286" s="1">
        <v>3285</v>
      </c>
      <c r="B3286" t="s">
        <v>7757</v>
      </c>
      <c r="C3286" s="7">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4" t="str">
        <f>VLOOKUP(OrdersTable[[#This Row],[Region]],PeopleTable[#All],2,FALSE)</f>
        <v>Chuck Magee</v>
      </c>
      <c r="W3286" s="4" t="str">
        <f>IFERROR(VLOOKUP(OrdersTable[[#This Row],[Order ID]],ReturnsTable[#All],2,FALSE),"No")</f>
        <v>No</v>
      </c>
      <c r="X3286" s="4">
        <f>1/COUNTIF(OrdersTable[Order ID],OrdersTable[[#This Row],[Order ID]])</f>
        <v>1</v>
      </c>
      <c r="Y3286" s="4">
        <f>1/COUNTIF(OrdersTable[Customer ID],OrdersTable[[#This Row],[Customer ID]])</f>
        <v>0.14285714285714285</v>
      </c>
    </row>
    <row r="3287" spans="1:25" x14ac:dyDescent="0.3">
      <c r="A3287" s="1">
        <v>3286</v>
      </c>
      <c r="B3287" t="s">
        <v>7758</v>
      </c>
      <c r="C3287" s="7">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4" t="str">
        <f>VLOOKUP(OrdersTable[[#This Row],[Region]],PeopleTable[#All],2,FALSE)</f>
        <v>Kelly Williams</v>
      </c>
      <c r="W3287" s="4" t="str">
        <f>IFERROR(VLOOKUP(OrdersTable[[#This Row],[Order ID]],ReturnsTable[#All],2,FALSE),"No")</f>
        <v>No</v>
      </c>
      <c r="X3287" s="4">
        <f>1/COUNTIF(OrdersTable[Order ID],OrdersTable[[#This Row],[Order ID]])</f>
        <v>0.5</v>
      </c>
      <c r="Y3287" s="4">
        <f>1/COUNTIF(OrdersTable[Customer ID],OrdersTable[[#This Row],[Customer ID]])</f>
        <v>7.6923076923076927E-2</v>
      </c>
    </row>
    <row r="3288" spans="1:25" x14ac:dyDescent="0.3">
      <c r="A3288" s="1">
        <v>3287</v>
      </c>
      <c r="B3288" t="s">
        <v>7758</v>
      </c>
      <c r="C3288" s="7">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4" t="str">
        <f>VLOOKUP(OrdersTable[[#This Row],[Region]],PeopleTable[#All],2,FALSE)</f>
        <v>Kelly Williams</v>
      </c>
      <c r="W3288" s="4" t="str">
        <f>IFERROR(VLOOKUP(OrdersTable[[#This Row],[Order ID]],ReturnsTable[#All],2,FALSE),"No")</f>
        <v>No</v>
      </c>
      <c r="X3288" s="4">
        <f>1/COUNTIF(OrdersTable[Order ID],OrdersTable[[#This Row],[Order ID]])</f>
        <v>0.5</v>
      </c>
      <c r="Y3288" s="4">
        <f>1/COUNTIF(OrdersTable[Customer ID],OrdersTable[[#This Row],[Customer ID]])</f>
        <v>7.6923076923076927E-2</v>
      </c>
    </row>
    <row r="3289" spans="1:25" x14ac:dyDescent="0.3">
      <c r="A3289" s="1">
        <v>3288</v>
      </c>
      <c r="B3289" t="s">
        <v>6025</v>
      </c>
      <c r="C3289" s="7">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4" t="str">
        <f>VLOOKUP(OrdersTable[[#This Row],[Region]],PeopleTable[#All],2,FALSE)</f>
        <v>Anna Andreadi</v>
      </c>
      <c r="W3289" s="4" t="str">
        <f>IFERROR(VLOOKUP(OrdersTable[[#This Row],[Order ID]],ReturnsTable[#All],2,FALSE),"No")</f>
        <v>Yes</v>
      </c>
      <c r="X3289" s="4">
        <f>1/COUNTIF(OrdersTable[Order ID],OrdersTable[[#This Row],[Order ID]])</f>
        <v>0.25</v>
      </c>
      <c r="Y3289" s="4">
        <f>1/COUNTIF(OrdersTable[Customer ID],OrdersTable[[#This Row],[Customer ID]])</f>
        <v>5.2631578947368418E-2</v>
      </c>
    </row>
    <row r="3290" spans="1:25" x14ac:dyDescent="0.3">
      <c r="A3290" s="1">
        <v>3289</v>
      </c>
      <c r="B3290" t="s">
        <v>6025</v>
      </c>
      <c r="C3290" s="7">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4" t="str">
        <f>VLOOKUP(OrdersTable[[#This Row],[Region]],PeopleTable[#All],2,FALSE)</f>
        <v>Anna Andreadi</v>
      </c>
      <c r="W3290" s="4" t="str">
        <f>IFERROR(VLOOKUP(OrdersTable[[#This Row],[Order ID]],ReturnsTable[#All],2,FALSE),"No")</f>
        <v>Yes</v>
      </c>
      <c r="X3290" s="4">
        <f>1/COUNTIF(OrdersTable[Order ID],OrdersTable[[#This Row],[Order ID]])</f>
        <v>0.25</v>
      </c>
      <c r="Y3290" s="4">
        <f>1/COUNTIF(OrdersTable[Customer ID],OrdersTable[[#This Row],[Customer ID]])</f>
        <v>5.2631578947368418E-2</v>
      </c>
    </row>
    <row r="3291" spans="1:25" x14ac:dyDescent="0.3">
      <c r="A3291" s="1">
        <v>3290</v>
      </c>
      <c r="B3291" t="s">
        <v>6025</v>
      </c>
      <c r="C3291" s="7">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4" t="str">
        <f>VLOOKUP(OrdersTable[[#This Row],[Region]],PeopleTable[#All],2,FALSE)</f>
        <v>Anna Andreadi</v>
      </c>
      <c r="W3291" s="4" t="str">
        <f>IFERROR(VLOOKUP(OrdersTable[[#This Row],[Order ID]],ReturnsTable[#All],2,FALSE),"No")</f>
        <v>Yes</v>
      </c>
      <c r="X3291" s="4">
        <f>1/COUNTIF(OrdersTable[Order ID],OrdersTable[[#This Row],[Order ID]])</f>
        <v>0.25</v>
      </c>
      <c r="Y3291" s="4">
        <f>1/COUNTIF(OrdersTable[Customer ID],OrdersTable[[#This Row],[Customer ID]])</f>
        <v>5.2631578947368418E-2</v>
      </c>
    </row>
    <row r="3292" spans="1:25" x14ac:dyDescent="0.3">
      <c r="A3292" s="1">
        <v>3291</v>
      </c>
      <c r="B3292" t="s">
        <v>6025</v>
      </c>
      <c r="C3292" s="7">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4" t="str">
        <f>VLOOKUP(OrdersTable[[#This Row],[Region]],PeopleTable[#All],2,FALSE)</f>
        <v>Anna Andreadi</v>
      </c>
      <c r="W3292" s="4" t="str">
        <f>IFERROR(VLOOKUP(OrdersTable[[#This Row],[Order ID]],ReturnsTable[#All],2,FALSE),"No")</f>
        <v>Yes</v>
      </c>
      <c r="X3292" s="4">
        <f>1/COUNTIF(OrdersTable[Order ID],OrdersTable[[#This Row],[Order ID]])</f>
        <v>0.25</v>
      </c>
      <c r="Y3292" s="4">
        <f>1/COUNTIF(OrdersTable[Customer ID],OrdersTable[[#This Row],[Customer ID]])</f>
        <v>5.2631578947368418E-2</v>
      </c>
    </row>
    <row r="3293" spans="1:25" x14ac:dyDescent="0.3">
      <c r="A3293" s="1">
        <v>3292</v>
      </c>
      <c r="B3293" t="s">
        <v>7759</v>
      </c>
      <c r="C3293" s="7">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4" t="str">
        <f>VLOOKUP(OrdersTable[[#This Row],[Region]],PeopleTable[#All],2,FALSE)</f>
        <v>Kelly Williams</v>
      </c>
      <c r="W3293" s="4" t="str">
        <f>IFERROR(VLOOKUP(OrdersTable[[#This Row],[Order ID]],ReturnsTable[#All],2,FALSE),"No")</f>
        <v>No</v>
      </c>
      <c r="X3293" s="4">
        <f>1/COUNTIF(OrdersTable[Order ID],OrdersTable[[#This Row],[Order ID]])</f>
        <v>1</v>
      </c>
      <c r="Y3293" s="4">
        <f>1/COUNTIF(OrdersTable[Customer ID],OrdersTable[[#This Row],[Customer ID]])</f>
        <v>7.1428571428571425E-2</v>
      </c>
    </row>
    <row r="3294" spans="1:25" x14ac:dyDescent="0.3">
      <c r="A3294" s="1">
        <v>3293</v>
      </c>
      <c r="B3294" t="s">
        <v>7760</v>
      </c>
      <c r="C3294" s="7">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4" t="str">
        <f>VLOOKUP(OrdersTable[[#This Row],[Region]],PeopleTable[#All],2,FALSE)</f>
        <v>Anna Andreadi</v>
      </c>
      <c r="W3294" s="4" t="str">
        <f>IFERROR(VLOOKUP(OrdersTable[[#This Row],[Order ID]],ReturnsTable[#All],2,FALSE),"No")</f>
        <v>No</v>
      </c>
      <c r="X3294" s="4">
        <f>1/COUNTIF(OrdersTable[Order ID],OrdersTable[[#This Row],[Order ID]])</f>
        <v>0.5</v>
      </c>
      <c r="Y3294" s="4">
        <f>1/COUNTIF(OrdersTable[Customer ID],OrdersTable[[#This Row],[Customer ID]])</f>
        <v>0.04</v>
      </c>
    </row>
    <row r="3295" spans="1:25" x14ac:dyDescent="0.3">
      <c r="A3295" s="1">
        <v>3294</v>
      </c>
      <c r="B3295" t="s">
        <v>7760</v>
      </c>
      <c r="C3295" s="7">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4" t="str">
        <f>VLOOKUP(OrdersTable[[#This Row],[Region]],PeopleTable[#All],2,FALSE)</f>
        <v>Anna Andreadi</v>
      </c>
      <c r="W3295" s="4" t="str">
        <f>IFERROR(VLOOKUP(OrdersTable[[#This Row],[Order ID]],ReturnsTable[#All],2,FALSE),"No")</f>
        <v>No</v>
      </c>
      <c r="X3295" s="4">
        <f>1/COUNTIF(OrdersTable[Order ID],OrdersTable[[#This Row],[Order ID]])</f>
        <v>0.5</v>
      </c>
      <c r="Y3295" s="4">
        <f>1/COUNTIF(OrdersTable[Customer ID],OrdersTable[[#This Row],[Customer ID]])</f>
        <v>0.04</v>
      </c>
    </row>
    <row r="3296" spans="1:25" x14ac:dyDescent="0.3">
      <c r="A3296" s="1">
        <v>3295</v>
      </c>
      <c r="B3296" t="s">
        <v>7761</v>
      </c>
      <c r="C3296" s="7">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4" t="str">
        <f>VLOOKUP(OrdersTable[[#This Row],[Region]],PeopleTable[#All],2,FALSE)</f>
        <v>Kelly Williams</v>
      </c>
      <c r="W3296" s="4" t="str">
        <f>IFERROR(VLOOKUP(OrdersTable[[#This Row],[Order ID]],ReturnsTable[#All],2,FALSE),"No")</f>
        <v>No</v>
      </c>
      <c r="X3296" s="4">
        <f>1/COUNTIF(OrdersTable[Order ID],OrdersTable[[#This Row],[Order ID]])</f>
        <v>1</v>
      </c>
      <c r="Y3296" s="4">
        <f>1/COUNTIF(OrdersTable[Customer ID],OrdersTable[[#This Row],[Customer ID]])</f>
        <v>4.3478260869565216E-2</v>
      </c>
    </row>
    <row r="3297" spans="1:25" x14ac:dyDescent="0.3">
      <c r="A3297" s="1">
        <v>3296</v>
      </c>
      <c r="B3297" t="s">
        <v>7762</v>
      </c>
      <c r="C3297" s="7">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4" t="str">
        <f>VLOOKUP(OrdersTable[[#This Row],[Region]],PeopleTable[#All],2,FALSE)</f>
        <v>Chuck Magee</v>
      </c>
      <c r="W3297" s="4" t="str">
        <f>IFERROR(VLOOKUP(OrdersTable[[#This Row],[Order ID]],ReturnsTable[#All],2,FALSE),"No")</f>
        <v>No</v>
      </c>
      <c r="X3297" s="4">
        <f>1/COUNTIF(OrdersTable[Order ID],OrdersTable[[#This Row],[Order ID]])</f>
        <v>1</v>
      </c>
      <c r="Y3297" s="4">
        <f>1/COUNTIF(OrdersTable[Customer ID],OrdersTable[[#This Row],[Customer ID]])</f>
        <v>0.1</v>
      </c>
    </row>
    <row r="3298" spans="1:25" x14ac:dyDescent="0.3">
      <c r="A3298" s="1">
        <v>3297</v>
      </c>
      <c r="B3298" t="s">
        <v>6193</v>
      </c>
      <c r="C3298" s="7">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4" t="str">
        <f>VLOOKUP(OrdersTable[[#This Row],[Region]],PeopleTable[#All],2,FALSE)</f>
        <v>Anna Andreadi</v>
      </c>
      <c r="W3298" s="4" t="str">
        <f>IFERROR(VLOOKUP(OrdersTable[[#This Row],[Order ID]],ReturnsTable[#All],2,FALSE),"No")</f>
        <v>Yes</v>
      </c>
      <c r="X3298" s="4">
        <f>1/COUNTIF(OrdersTable[Order ID],OrdersTable[[#This Row],[Order ID]])</f>
        <v>0.5</v>
      </c>
      <c r="Y3298" s="4">
        <f>1/COUNTIF(OrdersTable[Customer ID],OrdersTable[[#This Row],[Customer ID]])</f>
        <v>9.0909090909090912E-2</v>
      </c>
    </row>
    <row r="3299" spans="1:25" x14ac:dyDescent="0.3">
      <c r="A3299" s="1">
        <v>3298</v>
      </c>
      <c r="B3299" t="s">
        <v>6193</v>
      </c>
      <c r="C3299" s="7">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4" t="str">
        <f>VLOOKUP(OrdersTable[[#This Row],[Region]],PeopleTable[#All],2,FALSE)</f>
        <v>Anna Andreadi</v>
      </c>
      <c r="W3299" s="4" t="str">
        <f>IFERROR(VLOOKUP(OrdersTable[[#This Row],[Order ID]],ReturnsTable[#All],2,FALSE),"No")</f>
        <v>Yes</v>
      </c>
      <c r="X3299" s="4">
        <f>1/COUNTIF(OrdersTable[Order ID],OrdersTable[[#This Row],[Order ID]])</f>
        <v>0.5</v>
      </c>
      <c r="Y3299" s="4">
        <f>1/COUNTIF(OrdersTable[Customer ID],OrdersTable[[#This Row],[Customer ID]])</f>
        <v>9.0909090909090912E-2</v>
      </c>
    </row>
    <row r="3300" spans="1:25" x14ac:dyDescent="0.3">
      <c r="A3300" s="1">
        <v>3299</v>
      </c>
      <c r="B3300" t="s">
        <v>6135</v>
      </c>
      <c r="C3300" s="7">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4" t="str">
        <f>VLOOKUP(OrdersTable[[#This Row],[Region]],PeopleTable[#All],2,FALSE)</f>
        <v>Anna Andreadi</v>
      </c>
      <c r="W3300" s="4" t="str">
        <f>IFERROR(VLOOKUP(OrdersTable[[#This Row],[Order ID]],ReturnsTable[#All],2,FALSE),"No")</f>
        <v>Yes</v>
      </c>
      <c r="X3300" s="4">
        <f>1/COUNTIF(OrdersTable[Order ID],OrdersTable[[#This Row],[Order ID]])</f>
        <v>1</v>
      </c>
      <c r="Y3300" s="4">
        <f>1/COUNTIF(OrdersTable[Customer ID],OrdersTable[[#This Row],[Customer ID]])</f>
        <v>0.33333333333333331</v>
      </c>
    </row>
    <row r="3301" spans="1:25" x14ac:dyDescent="0.3">
      <c r="A3301" s="1">
        <v>3300</v>
      </c>
      <c r="B3301" t="s">
        <v>7763</v>
      </c>
      <c r="C3301" s="7">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4" t="str">
        <f>VLOOKUP(OrdersTable[[#This Row],[Region]],PeopleTable[#All],2,FALSE)</f>
        <v>Chuck Magee</v>
      </c>
      <c r="W3301" s="4" t="str">
        <f>IFERROR(VLOOKUP(OrdersTable[[#This Row],[Order ID]],ReturnsTable[#All],2,FALSE),"No")</f>
        <v>No</v>
      </c>
      <c r="X3301" s="4">
        <f>1/COUNTIF(OrdersTable[Order ID],OrdersTable[[#This Row],[Order ID]])</f>
        <v>0.2</v>
      </c>
      <c r="Y3301" s="4">
        <f>1/COUNTIF(OrdersTable[Customer ID],OrdersTable[[#This Row],[Customer ID]])</f>
        <v>4.5454545454545456E-2</v>
      </c>
    </row>
    <row r="3302" spans="1:25" x14ac:dyDescent="0.3">
      <c r="A3302" s="1">
        <v>3301</v>
      </c>
      <c r="B3302" t="s">
        <v>7763</v>
      </c>
      <c r="C3302" s="7">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4" t="str">
        <f>VLOOKUP(OrdersTable[[#This Row],[Region]],PeopleTable[#All],2,FALSE)</f>
        <v>Chuck Magee</v>
      </c>
      <c r="W3302" s="4" t="str">
        <f>IFERROR(VLOOKUP(OrdersTable[[#This Row],[Order ID]],ReturnsTable[#All],2,FALSE),"No")</f>
        <v>No</v>
      </c>
      <c r="X3302" s="4">
        <f>1/COUNTIF(OrdersTable[Order ID],OrdersTable[[#This Row],[Order ID]])</f>
        <v>0.2</v>
      </c>
      <c r="Y3302" s="4">
        <f>1/COUNTIF(OrdersTable[Customer ID],OrdersTable[[#This Row],[Customer ID]])</f>
        <v>4.5454545454545456E-2</v>
      </c>
    </row>
    <row r="3303" spans="1:25" x14ac:dyDescent="0.3">
      <c r="A3303" s="1">
        <v>3302</v>
      </c>
      <c r="B3303" t="s">
        <v>7763</v>
      </c>
      <c r="C3303" s="7">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4" t="str">
        <f>VLOOKUP(OrdersTable[[#This Row],[Region]],PeopleTable[#All],2,FALSE)</f>
        <v>Chuck Magee</v>
      </c>
      <c r="W3303" s="4" t="str">
        <f>IFERROR(VLOOKUP(OrdersTable[[#This Row],[Order ID]],ReturnsTable[#All],2,FALSE),"No")</f>
        <v>No</v>
      </c>
      <c r="X3303" s="4">
        <f>1/COUNTIF(OrdersTable[Order ID],OrdersTable[[#This Row],[Order ID]])</f>
        <v>0.2</v>
      </c>
      <c r="Y3303" s="4">
        <f>1/COUNTIF(OrdersTable[Customer ID],OrdersTable[[#This Row],[Customer ID]])</f>
        <v>4.5454545454545456E-2</v>
      </c>
    </row>
    <row r="3304" spans="1:25" x14ac:dyDescent="0.3">
      <c r="A3304" s="1">
        <v>3303</v>
      </c>
      <c r="B3304" t="s">
        <v>7763</v>
      </c>
      <c r="C3304" s="7">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4" t="str">
        <f>VLOOKUP(OrdersTable[[#This Row],[Region]],PeopleTable[#All],2,FALSE)</f>
        <v>Chuck Magee</v>
      </c>
      <c r="W3304" s="4" t="str">
        <f>IFERROR(VLOOKUP(OrdersTable[[#This Row],[Order ID]],ReturnsTable[#All],2,FALSE),"No")</f>
        <v>No</v>
      </c>
      <c r="X3304" s="4">
        <f>1/COUNTIF(OrdersTable[Order ID],OrdersTable[[#This Row],[Order ID]])</f>
        <v>0.2</v>
      </c>
      <c r="Y3304" s="4">
        <f>1/COUNTIF(OrdersTable[Customer ID],OrdersTable[[#This Row],[Customer ID]])</f>
        <v>4.5454545454545456E-2</v>
      </c>
    </row>
    <row r="3305" spans="1:25" x14ac:dyDescent="0.3">
      <c r="A3305" s="1">
        <v>3304</v>
      </c>
      <c r="B3305" t="s">
        <v>7763</v>
      </c>
      <c r="C3305" s="7">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4" t="str">
        <f>VLOOKUP(OrdersTable[[#This Row],[Region]],PeopleTable[#All],2,FALSE)</f>
        <v>Chuck Magee</v>
      </c>
      <c r="W3305" s="4" t="str">
        <f>IFERROR(VLOOKUP(OrdersTable[[#This Row],[Order ID]],ReturnsTable[#All],2,FALSE),"No")</f>
        <v>No</v>
      </c>
      <c r="X3305" s="4">
        <f>1/COUNTIF(OrdersTable[Order ID],OrdersTable[[#This Row],[Order ID]])</f>
        <v>0.2</v>
      </c>
      <c r="Y3305" s="4">
        <f>1/COUNTIF(OrdersTable[Customer ID],OrdersTable[[#This Row],[Customer ID]])</f>
        <v>4.5454545454545456E-2</v>
      </c>
    </row>
    <row r="3306" spans="1:25" x14ac:dyDescent="0.3">
      <c r="A3306" s="1">
        <v>3305</v>
      </c>
      <c r="B3306" t="s">
        <v>7764</v>
      </c>
      <c r="C3306" s="7">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4" t="str">
        <f>VLOOKUP(OrdersTable[[#This Row],[Region]],PeopleTable[#All],2,FALSE)</f>
        <v>Kelly Williams</v>
      </c>
      <c r="W3306" s="4" t="str">
        <f>IFERROR(VLOOKUP(OrdersTable[[#This Row],[Order ID]],ReturnsTable[#All],2,FALSE),"No")</f>
        <v>No</v>
      </c>
      <c r="X3306" s="4">
        <f>1/COUNTIF(OrdersTable[Order ID],OrdersTable[[#This Row],[Order ID]])</f>
        <v>0.2</v>
      </c>
      <c r="Y3306" s="4">
        <f>1/COUNTIF(OrdersTable[Customer ID],OrdersTable[[#This Row],[Customer ID]])</f>
        <v>4.1666666666666664E-2</v>
      </c>
    </row>
    <row r="3307" spans="1:25" x14ac:dyDescent="0.3">
      <c r="A3307" s="1">
        <v>3306</v>
      </c>
      <c r="B3307" t="s">
        <v>7764</v>
      </c>
      <c r="C3307" s="7">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4" t="str">
        <f>VLOOKUP(OrdersTable[[#This Row],[Region]],PeopleTable[#All],2,FALSE)</f>
        <v>Kelly Williams</v>
      </c>
      <c r="W3307" s="4" t="str">
        <f>IFERROR(VLOOKUP(OrdersTable[[#This Row],[Order ID]],ReturnsTable[#All],2,FALSE),"No")</f>
        <v>No</v>
      </c>
      <c r="X3307" s="4">
        <f>1/COUNTIF(OrdersTable[Order ID],OrdersTable[[#This Row],[Order ID]])</f>
        <v>0.2</v>
      </c>
      <c r="Y3307" s="4">
        <f>1/COUNTIF(OrdersTable[Customer ID],OrdersTable[[#This Row],[Customer ID]])</f>
        <v>4.1666666666666664E-2</v>
      </c>
    </row>
    <row r="3308" spans="1:25" x14ac:dyDescent="0.3">
      <c r="A3308" s="1">
        <v>3307</v>
      </c>
      <c r="B3308" t="s">
        <v>7764</v>
      </c>
      <c r="C3308" s="7">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4" t="str">
        <f>VLOOKUP(OrdersTable[[#This Row],[Region]],PeopleTable[#All],2,FALSE)</f>
        <v>Kelly Williams</v>
      </c>
      <c r="W3308" s="4" t="str">
        <f>IFERROR(VLOOKUP(OrdersTable[[#This Row],[Order ID]],ReturnsTable[#All],2,FALSE),"No")</f>
        <v>No</v>
      </c>
      <c r="X3308" s="4">
        <f>1/COUNTIF(OrdersTable[Order ID],OrdersTable[[#This Row],[Order ID]])</f>
        <v>0.2</v>
      </c>
      <c r="Y3308" s="4">
        <f>1/COUNTIF(OrdersTable[Customer ID],OrdersTable[[#This Row],[Customer ID]])</f>
        <v>4.1666666666666664E-2</v>
      </c>
    </row>
    <row r="3309" spans="1:25" x14ac:dyDescent="0.3">
      <c r="A3309" s="1">
        <v>3308</v>
      </c>
      <c r="B3309" t="s">
        <v>7764</v>
      </c>
      <c r="C3309" s="7">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4" t="str">
        <f>VLOOKUP(OrdersTable[[#This Row],[Region]],PeopleTable[#All],2,FALSE)</f>
        <v>Kelly Williams</v>
      </c>
      <c r="W3309" s="4" t="str">
        <f>IFERROR(VLOOKUP(OrdersTable[[#This Row],[Order ID]],ReturnsTable[#All],2,FALSE),"No")</f>
        <v>No</v>
      </c>
      <c r="X3309" s="4">
        <f>1/COUNTIF(OrdersTable[Order ID],OrdersTable[[#This Row],[Order ID]])</f>
        <v>0.2</v>
      </c>
      <c r="Y3309" s="4">
        <f>1/COUNTIF(OrdersTable[Customer ID],OrdersTable[[#This Row],[Customer ID]])</f>
        <v>4.1666666666666664E-2</v>
      </c>
    </row>
    <row r="3310" spans="1:25" x14ac:dyDescent="0.3">
      <c r="A3310" s="1">
        <v>3309</v>
      </c>
      <c r="B3310" t="s">
        <v>7764</v>
      </c>
      <c r="C3310" s="7">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4" t="str">
        <f>VLOOKUP(OrdersTable[[#This Row],[Region]],PeopleTable[#All],2,FALSE)</f>
        <v>Kelly Williams</v>
      </c>
      <c r="W3310" s="4" t="str">
        <f>IFERROR(VLOOKUP(OrdersTable[[#This Row],[Order ID]],ReturnsTable[#All],2,FALSE),"No")</f>
        <v>No</v>
      </c>
      <c r="X3310" s="4">
        <f>1/COUNTIF(OrdersTable[Order ID],OrdersTable[[#This Row],[Order ID]])</f>
        <v>0.2</v>
      </c>
      <c r="Y3310" s="4">
        <f>1/COUNTIF(OrdersTable[Customer ID],OrdersTable[[#This Row],[Customer ID]])</f>
        <v>4.1666666666666664E-2</v>
      </c>
    </row>
    <row r="3311" spans="1:25" x14ac:dyDescent="0.3">
      <c r="A3311" s="1">
        <v>3310</v>
      </c>
      <c r="B3311" t="s">
        <v>7765</v>
      </c>
      <c r="C3311" s="7">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4" t="str">
        <f>VLOOKUP(OrdersTable[[#This Row],[Region]],PeopleTable[#All],2,FALSE)</f>
        <v>Chuck Magee</v>
      </c>
      <c r="W3311" s="4" t="str">
        <f>IFERROR(VLOOKUP(OrdersTable[[#This Row],[Order ID]],ReturnsTable[#All],2,FALSE),"No")</f>
        <v>No</v>
      </c>
      <c r="X3311" s="4">
        <f>1/COUNTIF(OrdersTable[Order ID],OrdersTable[[#This Row],[Order ID]])</f>
        <v>1</v>
      </c>
      <c r="Y3311" s="4">
        <f>1/COUNTIF(OrdersTable[Customer ID],OrdersTable[[#This Row],[Customer ID]])</f>
        <v>0.16666666666666666</v>
      </c>
    </row>
    <row r="3312" spans="1:25" x14ac:dyDescent="0.3">
      <c r="A3312" s="1">
        <v>3311</v>
      </c>
      <c r="B3312" t="s">
        <v>7766</v>
      </c>
      <c r="C3312" s="7">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4" t="str">
        <f>VLOOKUP(OrdersTable[[#This Row],[Region]],PeopleTable[#All],2,FALSE)</f>
        <v>Chuck Magee</v>
      </c>
      <c r="W3312" s="4" t="str">
        <f>IFERROR(VLOOKUP(OrdersTable[[#This Row],[Order ID]],ReturnsTable[#All],2,FALSE),"No")</f>
        <v>No</v>
      </c>
      <c r="X3312" s="4">
        <f>1/COUNTIF(OrdersTable[Order ID],OrdersTable[[#This Row],[Order ID]])</f>
        <v>1</v>
      </c>
      <c r="Y3312" s="4">
        <f>1/COUNTIF(OrdersTable[Customer ID],OrdersTable[[#This Row],[Customer ID]])</f>
        <v>6.6666666666666666E-2</v>
      </c>
    </row>
    <row r="3313" spans="1:25" x14ac:dyDescent="0.3">
      <c r="A3313" s="1">
        <v>3312</v>
      </c>
      <c r="B3313" t="s">
        <v>7767</v>
      </c>
      <c r="C3313" s="7">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4" t="str">
        <f>VLOOKUP(OrdersTable[[#This Row],[Region]],PeopleTable[#All],2,FALSE)</f>
        <v>Cassandra Brandow</v>
      </c>
      <c r="W3313" s="4" t="str">
        <f>IFERROR(VLOOKUP(OrdersTable[[#This Row],[Order ID]],ReturnsTable[#All],2,FALSE),"No")</f>
        <v>No</v>
      </c>
      <c r="X3313" s="4">
        <f>1/COUNTIF(OrdersTable[Order ID],OrdersTable[[#This Row],[Order ID]])</f>
        <v>1</v>
      </c>
      <c r="Y3313" s="4">
        <f>1/COUNTIF(OrdersTable[Customer ID],OrdersTable[[#This Row],[Customer ID]])</f>
        <v>9.0909090909090912E-2</v>
      </c>
    </row>
    <row r="3314" spans="1:25" x14ac:dyDescent="0.3">
      <c r="A3314" s="1">
        <v>3313</v>
      </c>
      <c r="B3314" t="s">
        <v>7768</v>
      </c>
      <c r="C3314" s="7">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4" t="str">
        <f>VLOOKUP(OrdersTable[[#This Row],[Region]],PeopleTable[#All],2,FALSE)</f>
        <v>Anna Andreadi</v>
      </c>
      <c r="W3314" s="4" t="str">
        <f>IFERROR(VLOOKUP(OrdersTable[[#This Row],[Order ID]],ReturnsTable[#All],2,FALSE),"No")</f>
        <v>No</v>
      </c>
      <c r="X3314" s="4">
        <f>1/COUNTIF(OrdersTable[Order ID],OrdersTable[[#This Row],[Order ID]])</f>
        <v>0.5</v>
      </c>
      <c r="Y3314" s="4">
        <f>1/COUNTIF(OrdersTable[Customer ID],OrdersTable[[#This Row],[Customer ID]])</f>
        <v>0.14285714285714285</v>
      </c>
    </row>
    <row r="3315" spans="1:25" x14ac:dyDescent="0.3">
      <c r="A3315" s="1">
        <v>3314</v>
      </c>
      <c r="B3315" t="s">
        <v>7768</v>
      </c>
      <c r="C3315" s="7">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4" t="str">
        <f>VLOOKUP(OrdersTable[[#This Row],[Region]],PeopleTable[#All],2,FALSE)</f>
        <v>Anna Andreadi</v>
      </c>
      <c r="W3315" s="4" t="str">
        <f>IFERROR(VLOOKUP(OrdersTable[[#This Row],[Order ID]],ReturnsTable[#All],2,FALSE),"No")</f>
        <v>No</v>
      </c>
      <c r="X3315" s="4">
        <f>1/COUNTIF(OrdersTable[Order ID],OrdersTable[[#This Row],[Order ID]])</f>
        <v>0.5</v>
      </c>
      <c r="Y3315" s="4">
        <f>1/COUNTIF(OrdersTable[Customer ID],OrdersTable[[#This Row],[Customer ID]])</f>
        <v>0.14285714285714285</v>
      </c>
    </row>
    <row r="3316" spans="1:25" x14ac:dyDescent="0.3">
      <c r="A3316" s="1">
        <v>3315</v>
      </c>
      <c r="B3316" t="s">
        <v>7769</v>
      </c>
      <c r="C3316" s="7">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4" t="str">
        <f>VLOOKUP(OrdersTable[[#This Row],[Region]],PeopleTable[#All],2,FALSE)</f>
        <v>Chuck Magee</v>
      </c>
      <c r="W3316" s="4" t="str">
        <f>IFERROR(VLOOKUP(OrdersTable[[#This Row],[Order ID]],ReturnsTable[#All],2,FALSE),"No")</f>
        <v>No</v>
      </c>
      <c r="X3316" s="4">
        <f>1/COUNTIF(OrdersTable[Order ID],OrdersTable[[#This Row],[Order ID]])</f>
        <v>0.5</v>
      </c>
      <c r="Y3316" s="4">
        <f>1/COUNTIF(OrdersTable[Customer ID],OrdersTable[[#This Row],[Customer ID]])</f>
        <v>9.0909090909090912E-2</v>
      </c>
    </row>
    <row r="3317" spans="1:25" x14ac:dyDescent="0.3">
      <c r="A3317" s="1">
        <v>3316</v>
      </c>
      <c r="B3317" t="s">
        <v>7769</v>
      </c>
      <c r="C3317" s="7">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4" t="str">
        <f>VLOOKUP(OrdersTable[[#This Row],[Region]],PeopleTable[#All],2,FALSE)</f>
        <v>Chuck Magee</v>
      </c>
      <c r="W3317" s="4" t="str">
        <f>IFERROR(VLOOKUP(OrdersTable[[#This Row],[Order ID]],ReturnsTable[#All],2,FALSE),"No")</f>
        <v>No</v>
      </c>
      <c r="X3317" s="4">
        <f>1/COUNTIF(OrdersTable[Order ID],OrdersTable[[#This Row],[Order ID]])</f>
        <v>0.5</v>
      </c>
      <c r="Y3317" s="4">
        <f>1/COUNTIF(OrdersTable[Customer ID],OrdersTable[[#This Row],[Customer ID]])</f>
        <v>9.0909090909090912E-2</v>
      </c>
    </row>
    <row r="3318" spans="1:25" x14ac:dyDescent="0.3">
      <c r="A3318" s="1">
        <v>3317</v>
      </c>
      <c r="B3318" t="s">
        <v>7770</v>
      </c>
      <c r="C3318" s="7">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4" t="str">
        <f>VLOOKUP(OrdersTable[[#This Row],[Region]],PeopleTable[#All],2,FALSE)</f>
        <v>Kelly Williams</v>
      </c>
      <c r="W3318" s="4" t="str">
        <f>IFERROR(VLOOKUP(OrdersTable[[#This Row],[Order ID]],ReturnsTable[#All],2,FALSE),"No")</f>
        <v>No</v>
      </c>
      <c r="X3318" s="4">
        <f>1/COUNTIF(OrdersTable[Order ID],OrdersTable[[#This Row],[Order ID]])</f>
        <v>1</v>
      </c>
      <c r="Y3318" s="4">
        <f>1/COUNTIF(OrdersTable[Customer ID],OrdersTable[[#This Row],[Customer ID]])</f>
        <v>0.05</v>
      </c>
    </row>
    <row r="3319" spans="1:25" x14ac:dyDescent="0.3">
      <c r="A3319" s="1">
        <v>3318</v>
      </c>
      <c r="B3319" t="s">
        <v>7771</v>
      </c>
      <c r="C3319" s="7">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4" t="str">
        <f>VLOOKUP(OrdersTable[[#This Row],[Region]],PeopleTable[#All],2,FALSE)</f>
        <v>Anna Andreadi</v>
      </c>
      <c r="W3319" s="4" t="str">
        <f>IFERROR(VLOOKUP(OrdersTable[[#This Row],[Order ID]],ReturnsTable[#All],2,FALSE),"No")</f>
        <v>No</v>
      </c>
      <c r="X3319" s="4">
        <f>1/COUNTIF(OrdersTable[Order ID],OrdersTable[[#This Row],[Order ID]])</f>
        <v>0.5</v>
      </c>
      <c r="Y3319" s="4">
        <f>1/COUNTIF(OrdersTable[Customer ID],OrdersTable[[#This Row],[Customer ID]])</f>
        <v>3.8461538461538464E-2</v>
      </c>
    </row>
    <row r="3320" spans="1:25" x14ac:dyDescent="0.3">
      <c r="A3320" s="1">
        <v>3319</v>
      </c>
      <c r="B3320" t="s">
        <v>7771</v>
      </c>
      <c r="C3320" s="7">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4" t="str">
        <f>VLOOKUP(OrdersTable[[#This Row],[Region]],PeopleTable[#All],2,FALSE)</f>
        <v>Anna Andreadi</v>
      </c>
      <c r="W3320" s="4" t="str">
        <f>IFERROR(VLOOKUP(OrdersTable[[#This Row],[Order ID]],ReturnsTable[#All],2,FALSE),"No")</f>
        <v>No</v>
      </c>
      <c r="X3320" s="4">
        <f>1/COUNTIF(OrdersTable[Order ID],OrdersTable[[#This Row],[Order ID]])</f>
        <v>0.5</v>
      </c>
      <c r="Y3320" s="4">
        <f>1/COUNTIF(OrdersTable[Customer ID],OrdersTable[[#This Row],[Customer ID]])</f>
        <v>3.8461538461538464E-2</v>
      </c>
    </row>
    <row r="3321" spans="1:25" x14ac:dyDescent="0.3">
      <c r="A3321" s="1">
        <v>3320</v>
      </c>
      <c r="B3321" t="s">
        <v>7772</v>
      </c>
      <c r="C3321" s="7">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4" t="str">
        <f>VLOOKUP(OrdersTable[[#This Row],[Region]],PeopleTable[#All],2,FALSE)</f>
        <v>Cassandra Brandow</v>
      </c>
      <c r="W3321" s="4" t="str">
        <f>IFERROR(VLOOKUP(OrdersTable[[#This Row],[Order ID]],ReturnsTable[#All],2,FALSE),"No")</f>
        <v>No</v>
      </c>
      <c r="X3321" s="4">
        <f>1/COUNTIF(OrdersTable[Order ID],OrdersTable[[#This Row],[Order ID]])</f>
        <v>0.33333333333333331</v>
      </c>
      <c r="Y3321" s="4">
        <f>1/COUNTIF(OrdersTable[Customer ID],OrdersTable[[#This Row],[Customer ID]])</f>
        <v>7.1428571428571425E-2</v>
      </c>
    </row>
    <row r="3322" spans="1:25" x14ac:dyDescent="0.3">
      <c r="A3322" s="1">
        <v>3321</v>
      </c>
      <c r="B3322" t="s">
        <v>7772</v>
      </c>
      <c r="C3322" s="7">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4" t="str">
        <f>VLOOKUP(OrdersTable[[#This Row],[Region]],PeopleTable[#All],2,FALSE)</f>
        <v>Cassandra Brandow</v>
      </c>
      <c r="W3322" s="4" t="str">
        <f>IFERROR(VLOOKUP(OrdersTable[[#This Row],[Order ID]],ReturnsTable[#All],2,FALSE),"No")</f>
        <v>No</v>
      </c>
      <c r="X3322" s="4">
        <f>1/COUNTIF(OrdersTable[Order ID],OrdersTable[[#This Row],[Order ID]])</f>
        <v>0.33333333333333331</v>
      </c>
      <c r="Y3322" s="4">
        <f>1/COUNTIF(OrdersTable[Customer ID],OrdersTable[[#This Row],[Customer ID]])</f>
        <v>7.1428571428571425E-2</v>
      </c>
    </row>
    <row r="3323" spans="1:25" x14ac:dyDescent="0.3">
      <c r="A3323" s="1">
        <v>3322</v>
      </c>
      <c r="B3323" t="s">
        <v>7772</v>
      </c>
      <c r="C3323" s="7">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4" t="str">
        <f>VLOOKUP(OrdersTable[[#This Row],[Region]],PeopleTable[#All],2,FALSE)</f>
        <v>Cassandra Brandow</v>
      </c>
      <c r="W3323" s="4" t="str">
        <f>IFERROR(VLOOKUP(OrdersTable[[#This Row],[Order ID]],ReturnsTable[#All],2,FALSE),"No")</f>
        <v>No</v>
      </c>
      <c r="X3323" s="4">
        <f>1/COUNTIF(OrdersTable[Order ID],OrdersTable[[#This Row],[Order ID]])</f>
        <v>0.33333333333333331</v>
      </c>
      <c r="Y3323" s="4">
        <f>1/COUNTIF(OrdersTable[Customer ID],OrdersTable[[#This Row],[Customer ID]])</f>
        <v>7.1428571428571425E-2</v>
      </c>
    </row>
    <row r="3324" spans="1:25" x14ac:dyDescent="0.3">
      <c r="A3324" s="1">
        <v>3323</v>
      </c>
      <c r="B3324" t="s">
        <v>7773</v>
      </c>
      <c r="C3324" s="7">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4" t="str">
        <f>VLOOKUP(OrdersTable[[#This Row],[Region]],PeopleTable[#All],2,FALSE)</f>
        <v>Chuck Magee</v>
      </c>
      <c r="W3324" s="4" t="str">
        <f>IFERROR(VLOOKUP(OrdersTable[[#This Row],[Order ID]],ReturnsTable[#All],2,FALSE),"No")</f>
        <v>No</v>
      </c>
      <c r="X3324" s="4">
        <f>1/COUNTIF(OrdersTable[Order ID],OrdersTable[[#This Row],[Order ID]])</f>
        <v>0.5</v>
      </c>
      <c r="Y3324" s="4">
        <f>1/COUNTIF(OrdersTable[Customer ID],OrdersTable[[#This Row],[Customer ID]])</f>
        <v>7.6923076923076927E-2</v>
      </c>
    </row>
    <row r="3325" spans="1:25" x14ac:dyDescent="0.3">
      <c r="A3325" s="1">
        <v>3324</v>
      </c>
      <c r="B3325" t="s">
        <v>7773</v>
      </c>
      <c r="C3325" s="7">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4" t="str">
        <f>VLOOKUP(OrdersTable[[#This Row],[Region]],PeopleTable[#All],2,FALSE)</f>
        <v>Chuck Magee</v>
      </c>
      <c r="W3325" s="4" t="str">
        <f>IFERROR(VLOOKUP(OrdersTable[[#This Row],[Order ID]],ReturnsTable[#All],2,FALSE),"No")</f>
        <v>No</v>
      </c>
      <c r="X3325" s="4">
        <f>1/COUNTIF(OrdersTable[Order ID],OrdersTable[[#This Row],[Order ID]])</f>
        <v>0.5</v>
      </c>
      <c r="Y3325" s="4">
        <f>1/COUNTIF(OrdersTable[Customer ID],OrdersTable[[#This Row],[Customer ID]])</f>
        <v>7.6923076923076927E-2</v>
      </c>
    </row>
    <row r="3326" spans="1:25" x14ac:dyDescent="0.3">
      <c r="A3326" s="1">
        <v>3325</v>
      </c>
      <c r="B3326" t="s">
        <v>7774</v>
      </c>
      <c r="C3326" s="7">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4" t="str">
        <f>VLOOKUP(OrdersTable[[#This Row],[Region]],PeopleTable[#All],2,FALSE)</f>
        <v>Kelly Williams</v>
      </c>
      <c r="W3326" s="4" t="str">
        <f>IFERROR(VLOOKUP(OrdersTable[[#This Row],[Order ID]],ReturnsTable[#All],2,FALSE),"No")</f>
        <v>No</v>
      </c>
      <c r="X3326" s="4">
        <f>1/COUNTIF(OrdersTable[Order ID],OrdersTable[[#This Row],[Order ID]])</f>
        <v>0.14285714285714285</v>
      </c>
      <c r="Y3326" s="4">
        <f>1/COUNTIF(OrdersTable[Customer ID],OrdersTable[[#This Row],[Customer ID]])</f>
        <v>6.25E-2</v>
      </c>
    </row>
    <row r="3327" spans="1:25" x14ac:dyDescent="0.3">
      <c r="A3327" s="1">
        <v>3326</v>
      </c>
      <c r="B3327" t="s">
        <v>7774</v>
      </c>
      <c r="C3327" s="7">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4" t="str">
        <f>VLOOKUP(OrdersTable[[#This Row],[Region]],PeopleTable[#All],2,FALSE)</f>
        <v>Kelly Williams</v>
      </c>
      <c r="W3327" s="4" t="str">
        <f>IFERROR(VLOOKUP(OrdersTable[[#This Row],[Order ID]],ReturnsTable[#All],2,FALSE),"No")</f>
        <v>No</v>
      </c>
      <c r="X3327" s="4">
        <f>1/COUNTIF(OrdersTable[Order ID],OrdersTable[[#This Row],[Order ID]])</f>
        <v>0.14285714285714285</v>
      </c>
      <c r="Y3327" s="4">
        <f>1/COUNTIF(OrdersTable[Customer ID],OrdersTable[[#This Row],[Customer ID]])</f>
        <v>6.25E-2</v>
      </c>
    </row>
    <row r="3328" spans="1:25" x14ac:dyDescent="0.3">
      <c r="A3328" s="1">
        <v>3327</v>
      </c>
      <c r="B3328" t="s">
        <v>7774</v>
      </c>
      <c r="C3328" s="7">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4" t="str">
        <f>VLOOKUP(OrdersTable[[#This Row],[Region]],PeopleTable[#All],2,FALSE)</f>
        <v>Kelly Williams</v>
      </c>
      <c r="W3328" s="4" t="str">
        <f>IFERROR(VLOOKUP(OrdersTable[[#This Row],[Order ID]],ReturnsTable[#All],2,FALSE),"No")</f>
        <v>No</v>
      </c>
      <c r="X3328" s="4">
        <f>1/COUNTIF(OrdersTable[Order ID],OrdersTable[[#This Row],[Order ID]])</f>
        <v>0.14285714285714285</v>
      </c>
      <c r="Y3328" s="4">
        <f>1/COUNTIF(OrdersTable[Customer ID],OrdersTable[[#This Row],[Customer ID]])</f>
        <v>6.25E-2</v>
      </c>
    </row>
    <row r="3329" spans="1:25" x14ac:dyDescent="0.3">
      <c r="A3329" s="1">
        <v>3328</v>
      </c>
      <c r="B3329" t="s">
        <v>7774</v>
      </c>
      <c r="C3329" s="7">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4" t="str">
        <f>VLOOKUP(OrdersTable[[#This Row],[Region]],PeopleTable[#All],2,FALSE)</f>
        <v>Kelly Williams</v>
      </c>
      <c r="W3329" s="4" t="str">
        <f>IFERROR(VLOOKUP(OrdersTable[[#This Row],[Order ID]],ReturnsTable[#All],2,FALSE),"No")</f>
        <v>No</v>
      </c>
      <c r="X3329" s="4">
        <f>1/COUNTIF(OrdersTable[Order ID],OrdersTable[[#This Row],[Order ID]])</f>
        <v>0.14285714285714285</v>
      </c>
      <c r="Y3329" s="4">
        <f>1/COUNTIF(OrdersTable[Customer ID],OrdersTable[[#This Row],[Customer ID]])</f>
        <v>6.25E-2</v>
      </c>
    </row>
    <row r="3330" spans="1:25" x14ac:dyDescent="0.3">
      <c r="A3330" s="1">
        <v>3329</v>
      </c>
      <c r="B3330" t="s">
        <v>7774</v>
      </c>
      <c r="C3330" s="7">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4" t="str">
        <f>VLOOKUP(OrdersTable[[#This Row],[Region]],PeopleTable[#All],2,FALSE)</f>
        <v>Kelly Williams</v>
      </c>
      <c r="W3330" s="4" t="str">
        <f>IFERROR(VLOOKUP(OrdersTable[[#This Row],[Order ID]],ReturnsTable[#All],2,FALSE),"No")</f>
        <v>No</v>
      </c>
      <c r="X3330" s="4">
        <f>1/COUNTIF(OrdersTable[Order ID],OrdersTable[[#This Row],[Order ID]])</f>
        <v>0.14285714285714285</v>
      </c>
      <c r="Y3330" s="4">
        <f>1/COUNTIF(OrdersTable[Customer ID],OrdersTable[[#This Row],[Customer ID]])</f>
        <v>6.25E-2</v>
      </c>
    </row>
    <row r="3331" spans="1:25" x14ac:dyDescent="0.3">
      <c r="A3331" s="1">
        <v>3330</v>
      </c>
      <c r="B3331" t="s">
        <v>7774</v>
      </c>
      <c r="C3331" s="7">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4" t="str">
        <f>VLOOKUP(OrdersTable[[#This Row],[Region]],PeopleTable[#All],2,FALSE)</f>
        <v>Kelly Williams</v>
      </c>
      <c r="W3331" s="4" t="str">
        <f>IFERROR(VLOOKUP(OrdersTable[[#This Row],[Order ID]],ReturnsTable[#All],2,FALSE),"No")</f>
        <v>No</v>
      </c>
      <c r="X3331" s="4">
        <f>1/COUNTIF(OrdersTable[Order ID],OrdersTable[[#This Row],[Order ID]])</f>
        <v>0.14285714285714285</v>
      </c>
      <c r="Y3331" s="4">
        <f>1/COUNTIF(OrdersTable[Customer ID],OrdersTable[[#This Row],[Customer ID]])</f>
        <v>6.25E-2</v>
      </c>
    </row>
    <row r="3332" spans="1:25" x14ac:dyDescent="0.3">
      <c r="A3332" s="1">
        <v>3331</v>
      </c>
      <c r="B3332" t="s">
        <v>7774</v>
      </c>
      <c r="C3332" s="7">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4" t="str">
        <f>VLOOKUP(OrdersTable[[#This Row],[Region]],PeopleTable[#All],2,FALSE)</f>
        <v>Kelly Williams</v>
      </c>
      <c r="W3332" s="4" t="str">
        <f>IFERROR(VLOOKUP(OrdersTable[[#This Row],[Order ID]],ReturnsTable[#All],2,FALSE),"No")</f>
        <v>No</v>
      </c>
      <c r="X3332" s="4">
        <f>1/COUNTIF(OrdersTable[Order ID],OrdersTable[[#This Row],[Order ID]])</f>
        <v>0.14285714285714285</v>
      </c>
      <c r="Y3332" s="4">
        <f>1/COUNTIF(OrdersTable[Customer ID],OrdersTable[[#This Row],[Customer ID]])</f>
        <v>6.25E-2</v>
      </c>
    </row>
    <row r="3333" spans="1:25" x14ac:dyDescent="0.3">
      <c r="A3333" s="1">
        <v>3332</v>
      </c>
      <c r="B3333" t="s">
        <v>7775</v>
      </c>
      <c r="C3333" s="7">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4" t="str">
        <f>VLOOKUP(OrdersTable[[#This Row],[Region]],PeopleTable[#All],2,FALSE)</f>
        <v>Kelly Williams</v>
      </c>
      <c r="W3333" s="4" t="str">
        <f>IFERROR(VLOOKUP(OrdersTable[[#This Row],[Order ID]],ReturnsTable[#All],2,FALSE),"No")</f>
        <v>No</v>
      </c>
      <c r="X3333" s="4">
        <f>1/COUNTIF(OrdersTable[Order ID],OrdersTable[[#This Row],[Order ID]])</f>
        <v>0.33333333333333331</v>
      </c>
      <c r="Y3333" s="4">
        <f>1/COUNTIF(OrdersTable[Customer ID],OrdersTable[[#This Row],[Customer ID]])</f>
        <v>8.3333333333333329E-2</v>
      </c>
    </row>
    <row r="3334" spans="1:25" x14ac:dyDescent="0.3">
      <c r="A3334" s="1">
        <v>3333</v>
      </c>
      <c r="B3334" t="s">
        <v>7775</v>
      </c>
      <c r="C3334" s="7">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4" t="str">
        <f>VLOOKUP(OrdersTable[[#This Row],[Region]],PeopleTable[#All],2,FALSE)</f>
        <v>Kelly Williams</v>
      </c>
      <c r="W3334" s="4" t="str">
        <f>IFERROR(VLOOKUP(OrdersTable[[#This Row],[Order ID]],ReturnsTable[#All],2,FALSE),"No")</f>
        <v>No</v>
      </c>
      <c r="X3334" s="4">
        <f>1/COUNTIF(OrdersTable[Order ID],OrdersTable[[#This Row],[Order ID]])</f>
        <v>0.33333333333333331</v>
      </c>
      <c r="Y3334" s="4">
        <f>1/COUNTIF(OrdersTable[Customer ID],OrdersTable[[#This Row],[Customer ID]])</f>
        <v>8.3333333333333329E-2</v>
      </c>
    </row>
    <row r="3335" spans="1:25" x14ac:dyDescent="0.3">
      <c r="A3335" s="1">
        <v>3334</v>
      </c>
      <c r="B3335" t="s">
        <v>7775</v>
      </c>
      <c r="C3335" s="7">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4" t="str">
        <f>VLOOKUP(OrdersTable[[#This Row],[Region]],PeopleTable[#All],2,FALSE)</f>
        <v>Kelly Williams</v>
      </c>
      <c r="W3335" s="4" t="str">
        <f>IFERROR(VLOOKUP(OrdersTable[[#This Row],[Order ID]],ReturnsTable[#All],2,FALSE),"No")</f>
        <v>No</v>
      </c>
      <c r="X3335" s="4">
        <f>1/COUNTIF(OrdersTable[Order ID],OrdersTable[[#This Row],[Order ID]])</f>
        <v>0.33333333333333331</v>
      </c>
      <c r="Y3335" s="4">
        <f>1/COUNTIF(OrdersTable[Customer ID],OrdersTable[[#This Row],[Customer ID]])</f>
        <v>8.3333333333333329E-2</v>
      </c>
    </row>
    <row r="3336" spans="1:25" x14ac:dyDescent="0.3">
      <c r="A3336" s="1">
        <v>3335</v>
      </c>
      <c r="B3336" t="s">
        <v>6221</v>
      </c>
      <c r="C3336" s="7">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4" t="str">
        <f>VLOOKUP(OrdersTable[[#This Row],[Region]],PeopleTable[#All],2,FALSE)</f>
        <v>Anna Andreadi</v>
      </c>
      <c r="W3336" s="4" t="str">
        <f>IFERROR(VLOOKUP(OrdersTable[[#This Row],[Order ID]],ReturnsTable[#All],2,FALSE),"No")</f>
        <v>Yes</v>
      </c>
      <c r="X3336" s="4">
        <f>1/COUNTIF(OrdersTable[Order ID],OrdersTable[[#This Row],[Order ID]])</f>
        <v>0.14285714285714285</v>
      </c>
      <c r="Y3336" s="4">
        <f>1/COUNTIF(OrdersTable[Customer ID],OrdersTable[[#This Row],[Customer ID]])</f>
        <v>8.3333333333333329E-2</v>
      </c>
    </row>
    <row r="3337" spans="1:25" x14ac:dyDescent="0.3">
      <c r="A3337" s="1">
        <v>3336</v>
      </c>
      <c r="B3337" t="s">
        <v>6221</v>
      </c>
      <c r="C3337" s="7">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4" t="str">
        <f>VLOOKUP(OrdersTable[[#This Row],[Region]],PeopleTable[#All],2,FALSE)</f>
        <v>Anna Andreadi</v>
      </c>
      <c r="W3337" s="4" t="str">
        <f>IFERROR(VLOOKUP(OrdersTable[[#This Row],[Order ID]],ReturnsTable[#All],2,FALSE),"No")</f>
        <v>Yes</v>
      </c>
      <c r="X3337" s="4">
        <f>1/COUNTIF(OrdersTable[Order ID],OrdersTable[[#This Row],[Order ID]])</f>
        <v>0.14285714285714285</v>
      </c>
      <c r="Y3337" s="4">
        <f>1/COUNTIF(OrdersTable[Customer ID],OrdersTable[[#This Row],[Customer ID]])</f>
        <v>8.3333333333333329E-2</v>
      </c>
    </row>
    <row r="3338" spans="1:25" x14ac:dyDescent="0.3">
      <c r="A3338" s="1">
        <v>3337</v>
      </c>
      <c r="B3338" t="s">
        <v>6221</v>
      </c>
      <c r="C3338" s="7">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4" t="str">
        <f>VLOOKUP(OrdersTable[[#This Row],[Region]],PeopleTable[#All],2,FALSE)</f>
        <v>Anna Andreadi</v>
      </c>
      <c r="W3338" s="4" t="str">
        <f>IFERROR(VLOOKUP(OrdersTable[[#This Row],[Order ID]],ReturnsTable[#All],2,FALSE),"No")</f>
        <v>Yes</v>
      </c>
      <c r="X3338" s="4">
        <f>1/COUNTIF(OrdersTable[Order ID],OrdersTable[[#This Row],[Order ID]])</f>
        <v>0.14285714285714285</v>
      </c>
      <c r="Y3338" s="4">
        <f>1/COUNTIF(OrdersTable[Customer ID],OrdersTable[[#This Row],[Customer ID]])</f>
        <v>8.3333333333333329E-2</v>
      </c>
    </row>
    <row r="3339" spans="1:25" x14ac:dyDescent="0.3">
      <c r="A3339" s="1">
        <v>3338</v>
      </c>
      <c r="B3339" t="s">
        <v>6221</v>
      </c>
      <c r="C3339" s="7">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4" t="str">
        <f>VLOOKUP(OrdersTable[[#This Row],[Region]],PeopleTable[#All],2,FALSE)</f>
        <v>Anna Andreadi</v>
      </c>
      <c r="W3339" s="4" t="str">
        <f>IFERROR(VLOOKUP(OrdersTable[[#This Row],[Order ID]],ReturnsTable[#All],2,FALSE),"No")</f>
        <v>Yes</v>
      </c>
      <c r="X3339" s="4">
        <f>1/COUNTIF(OrdersTable[Order ID],OrdersTable[[#This Row],[Order ID]])</f>
        <v>0.14285714285714285</v>
      </c>
      <c r="Y3339" s="4">
        <f>1/COUNTIF(OrdersTable[Customer ID],OrdersTable[[#This Row],[Customer ID]])</f>
        <v>8.3333333333333329E-2</v>
      </c>
    </row>
    <row r="3340" spans="1:25" x14ac:dyDescent="0.3">
      <c r="A3340" s="1">
        <v>3339</v>
      </c>
      <c r="B3340" t="s">
        <v>6221</v>
      </c>
      <c r="C3340" s="7">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4" t="str">
        <f>VLOOKUP(OrdersTable[[#This Row],[Region]],PeopleTable[#All],2,FALSE)</f>
        <v>Anna Andreadi</v>
      </c>
      <c r="W3340" s="4" t="str">
        <f>IFERROR(VLOOKUP(OrdersTable[[#This Row],[Order ID]],ReturnsTable[#All],2,FALSE),"No")</f>
        <v>Yes</v>
      </c>
      <c r="X3340" s="4">
        <f>1/COUNTIF(OrdersTable[Order ID],OrdersTable[[#This Row],[Order ID]])</f>
        <v>0.14285714285714285</v>
      </c>
      <c r="Y3340" s="4">
        <f>1/COUNTIF(OrdersTable[Customer ID],OrdersTable[[#This Row],[Customer ID]])</f>
        <v>8.3333333333333329E-2</v>
      </c>
    </row>
    <row r="3341" spans="1:25" x14ac:dyDescent="0.3">
      <c r="A3341" s="1">
        <v>3340</v>
      </c>
      <c r="B3341" t="s">
        <v>6221</v>
      </c>
      <c r="C3341" s="7">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4" t="str">
        <f>VLOOKUP(OrdersTable[[#This Row],[Region]],PeopleTable[#All],2,FALSE)</f>
        <v>Anna Andreadi</v>
      </c>
      <c r="W3341" s="4" t="str">
        <f>IFERROR(VLOOKUP(OrdersTable[[#This Row],[Order ID]],ReturnsTable[#All],2,FALSE),"No")</f>
        <v>Yes</v>
      </c>
      <c r="X3341" s="4">
        <f>1/COUNTIF(OrdersTable[Order ID],OrdersTable[[#This Row],[Order ID]])</f>
        <v>0.14285714285714285</v>
      </c>
      <c r="Y3341" s="4">
        <f>1/COUNTIF(OrdersTable[Customer ID],OrdersTable[[#This Row],[Customer ID]])</f>
        <v>8.3333333333333329E-2</v>
      </c>
    </row>
    <row r="3342" spans="1:25" x14ac:dyDescent="0.3">
      <c r="A3342" s="1">
        <v>3341</v>
      </c>
      <c r="B3342" t="s">
        <v>6221</v>
      </c>
      <c r="C3342" s="7">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4" t="str">
        <f>VLOOKUP(OrdersTable[[#This Row],[Region]],PeopleTable[#All],2,FALSE)</f>
        <v>Anna Andreadi</v>
      </c>
      <c r="W3342" s="4" t="str">
        <f>IFERROR(VLOOKUP(OrdersTable[[#This Row],[Order ID]],ReturnsTable[#All],2,FALSE),"No")</f>
        <v>Yes</v>
      </c>
      <c r="X3342" s="4">
        <f>1/COUNTIF(OrdersTable[Order ID],OrdersTable[[#This Row],[Order ID]])</f>
        <v>0.14285714285714285</v>
      </c>
      <c r="Y3342" s="4">
        <f>1/COUNTIF(OrdersTable[Customer ID],OrdersTable[[#This Row],[Customer ID]])</f>
        <v>8.3333333333333329E-2</v>
      </c>
    </row>
    <row r="3343" spans="1:25" x14ac:dyDescent="0.3">
      <c r="A3343" s="1">
        <v>3342</v>
      </c>
      <c r="B3343" t="s">
        <v>6075</v>
      </c>
      <c r="C3343" s="7">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4" t="str">
        <f>VLOOKUP(OrdersTable[[#This Row],[Region]],PeopleTable[#All],2,FALSE)</f>
        <v>Chuck Magee</v>
      </c>
      <c r="W3343" s="4" t="str">
        <f>IFERROR(VLOOKUP(OrdersTable[[#This Row],[Order ID]],ReturnsTable[#All],2,FALSE),"No")</f>
        <v>Yes</v>
      </c>
      <c r="X3343" s="4">
        <f>1/COUNTIF(OrdersTable[Order ID],OrdersTable[[#This Row],[Order ID]])</f>
        <v>0.16666666666666666</v>
      </c>
      <c r="Y3343" s="4">
        <f>1/COUNTIF(OrdersTable[Customer ID],OrdersTable[[#This Row],[Customer ID]])</f>
        <v>5.5555555555555552E-2</v>
      </c>
    </row>
    <row r="3344" spans="1:25" x14ac:dyDescent="0.3">
      <c r="A3344" s="1">
        <v>3343</v>
      </c>
      <c r="B3344" t="s">
        <v>6075</v>
      </c>
      <c r="C3344" s="7">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4" t="str">
        <f>VLOOKUP(OrdersTable[[#This Row],[Region]],PeopleTable[#All],2,FALSE)</f>
        <v>Chuck Magee</v>
      </c>
      <c r="W3344" s="4" t="str">
        <f>IFERROR(VLOOKUP(OrdersTable[[#This Row],[Order ID]],ReturnsTable[#All],2,FALSE),"No")</f>
        <v>Yes</v>
      </c>
      <c r="X3344" s="4">
        <f>1/COUNTIF(OrdersTable[Order ID],OrdersTable[[#This Row],[Order ID]])</f>
        <v>0.16666666666666666</v>
      </c>
      <c r="Y3344" s="4">
        <f>1/COUNTIF(OrdersTable[Customer ID],OrdersTable[[#This Row],[Customer ID]])</f>
        <v>5.5555555555555552E-2</v>
      </c>
    </row>
    <row r="3345" spans="1:25" x14ac:dyDescent="0.3">
      <c r="A3345" s="1">
        <v>3344</v>
      </c>
      <c r="B3345" t="s">
        <v>6075</v>
      </c>
      <c r="C3345" s="7">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4" t="str">
        <f>VLOOKUP(OrdersTable[[#This Row],[Region]],PeopleTable[#All],2,FALSE)</f>
        <v>Chuck Magee</v>
      </c>
      <c r="W3345" s="4" t="str">
        <f>IFERROR(VLOOKUP(OrdersTable[[#This Row],[Order ID]],ReturnsTable[#All],2,FALSE),"No")</f>
        <v>Yes</v>
      </c>
      <c r="X3345" s="4">
        <f>1/COUNTIF(OrdersTable[Order ID],OrdersTable[[#This Row],[Order ID]])</f>
        <v>0.16666666666666666</v>
      </c>
      <c r="Y3345" s="4">
        <f>1/COUNTIF(OrdersTable[Customer ID],OrdersTable[[#This Row],[Customer ID]])</f>
        <v>5.5555555555555552E-2</v>
      </c>
    </row>
    <row r="3346" spans="1:25" x14ac:dyDescent="0.3">
      <c r="A3346" s="1">
        <v>3345</v>
      </c>
      <c r="B3346" t="s">
        <v>6075</v>
      </c>
      <c r="C3346" s="7">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4" t="str">
        <f>VLOOKUP(OrdersTable[[#This Row],[Region]],PeopleTable[#All],2,FALSE)</f>
        <v>Chuck Magee</v>
      </c>
      <c r="W3346" s="4" t="str">
        <f>IFERROR(VLOOKUP(OrdersTable[[#This Row],[Order ID]],ReturnsTable[#All],2,FALSE),"No")</f>
        <v>Yes</v>
      </c>
      <c r="X3346" s="4">
        <f>1/COUNTIF(OrdersTable[Order ID],OrdersTable[[#This Row],[Order ID]])</f>
        <v>0.16666666666666666</v>
      </c>
      <c r="Y3346" s="4">
        <f>1/COUNTIF(OrdersTable[Customer ID],OrdersTable[[#This Row],[Customer ID]])</f>
        <v>5.5555555555555552E-2</v>
      </c>
    </row>
    <row r="3347" spans="1:25" x14ac:dyDescent="0.3">
      <c r="A3347" s="1">
        <v>3346</v>
      </c>
      <c r="B3347" t="s">
        <v>6075</v>
      </c>
      <c r="C3347" s="7">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4" t="str">
        <f>VLOOKUP(OrdersTable[[#This Row],[Region]],PeopleTable[#All],2,FALSE)</f>
        <v>Chuck Magee</v>
      </c>
      <c r="W3347" s="4" t="str">
        <f>IFERROR(VLOOKUP(OrdersTable[[#This Row],[Order ID]],ReturnsTable[#All],2,FALSE),"No")</f>
        <v>Yes</v>
      </c>
      <c r="X3347" s="4">
        <f>1/COUNTIF(OrdersTable[Order ID],OrdersTable[[#This Row],[Order ID]])</f>
        <v>0.16666666666666666</v>
      </c>
      <c r="Y3347" s="4">
        <f>1/COUNTIF(OrdersTable[Customer ID],OrdersTable[[#This Row],[Customer ID]])</f>
        <v>5.5555555555555552E-2</v>
      </c>
    </row>
    <row r="3348" spans="1:25" x14ac:dyDescent="0.3">
      <c r="A3348" s="1">
        <v>3347</v>
      </c>
      <c r="B3348" t="s">
        <v>6075</v>
      </c>
      <c r="C3348" s="7">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4" t="str">
        <f>VLOOKUP(OrdersTable[[#This Row],[Region]],PeopleTable[#All],2,FALSE)</f>
        <v>Chuck Magee</v>
      </c>
      <c r="W3348" s="4" t="str">
        <f>IFERROR(VLOOKUP(OrdersTable[[#This Row],[Order ID]],ReturnsTable[#All],2,FALSE),"No")</f>
        <v>Yes</v>
      </c>
      <c r="X3348" s="4">
        <f>1/COUNTIF(OrdersTable[Order ID],OrdersTable[[#This Row],[Order ID]])</f>
        <v>0.16666666666666666</v>
      </c>
      <c r="Y3348" s="4">
        <f>1/COUNTIF(OrdersTable[Customer ID],OrdersTable[[#This Row],[Customer ID]])</f>
        <v>5.5555555555555552E-2</v>
      </c>
    </row>
    <row r="3349" spans="1:25" x14ac:dyDescent="0.3">
      <c r="A3349" s="1">
        <v>3348</v>
      </c>
      <c r="B3349" t="s">
        <v>7776</v>
      </c>
      <c r="C3349" s="7">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4" t="str">
        <f>VLOOKUP(OrdersTable[[#This Row],[Region]],PeopleTable[#All],2,FALSE)</f>
        <v>Anna Andreadi</v>
      </c>
      <c r="W3349" s="4" t="str">
        <f>IFERROR(VLOOKUP(OrdersTable[[#This Row],[Order ID]],ReturnsTable[#All],2,FALSE),"No")</f>
        <v>No</v>
      </c>
      <c r="X3349" s="4">
        <f>1/COUNTIF(OrdersTable[Order ID],OrdersTable[[#This Row],[Order ID]])</f>
        <v>1</v>
      </c>
      <c r="Y3349" s="4">
        <f>1/COUNTIF(OrdersTable[Customer ID],OrdersTable[[#This Row],[Customer ID]])</f>
        <v>6.6666666666666666E-2</v>
      </c>
    </row>
    <row r="3350" spans="1:25" x14ac:dyDescent="0.3">
      <c r="A3350" s="1">
        <v>3349</v>
      </c>
      <c r="B3350" t="s">
        <v>7777</v>
      </c>
      <c r="C3350" s="7">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4" t="str">
        <f>VLOOKUP(OrdersTable[[#This Row],[Region]],PeopleTable[#All],2,FALSE)</f>
        <v>Kelly Williams</v>
      </c>
      <c r="W3350" s="4" t="str">
        <f>IFERROR(VLOOKUP(OrdersTable[[#This Row],[Order ID]],ReturnsTable[#All],2,FALSE),"No")</f>
        <v>No</v>
      </c>
      <c r="X3350" s="4">
        <f>1/COUNTIF(OrdersTable[Order ID],OrdersTable[[#This Row],[Order ID]])</f>
        <v>1</v>
      </c>
      <c r="Y3350" s="4">
        <f>1/COUNTIF(OrdersTable[Customer ID],OrdersTable[[#This Row],[Customer ID]])</f>
        <v>0.125</v>
      </c>
    </row>
    <row r="3351" spans="1:25" x14ac:dyDescent="0.3">
      <c r="A3351" s="1">
        <v>3350</v>
      </c>
      <c r="B3351" t="s">
        <v>7778</v>
      </c>
      <c r="C3351" s="7">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4" t="str">
        <f>VLOOKUP(OrdersTable[[#This Row],[Region]],PeopleTable[#All],2,FALSE)</f>
        <v>Anna Andreadi</v>
      </c>
      <c r="W3351" s="4" t="str">
        <f>IFERROR(VLOOKUP(OrdersTable[[#This Row],[Order ID]],ReturnsTable[#All],2,FALSE),"No")</f>
        <v>No</v>
      </c>
      <c r="X3351" s="4">
        <f>1/COUNTIF(OrdersTable[Order ID],OrdersTable[[#This Row],[Order ID]])</f>
        <v>1</v>
      </c>
      <c r="Y3351" s="4">
        <f>1/COUNTIF(OrdersTable[Customer ID],OrdersTable[[#This Row],[Customer ID]])</f>
        <v>6.6666666666666666E-2</v>
      </c>
    </row>
    <row r="3352" spans="1:25" x14ac:dyDescent="0.3">
      <c r="A3352" s="1">
        <v>3351</v>
      </c>
      <c r="B3352" t="s">
        <v>7779</v>
      </c>
      <c r="C3352" s="7">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4" t="str">
        <f>VLOOKUP(OrdersTable[[#This Row],[Region]],PeopleTable[#All],2,FALSE)</f>
        <v>Chuck Magee</v>
      </c>
      <c r="W3352" s="4" t="str">
        <f>IFERROR(VLOOKUP(OrdersTable[[#This Row],[Order ID]],ReturnsTable[#All],2,FALSE),"No")</f>
        <v>No</v>
      </c>
      <c r="X3352" s="4">
        <f>1/COUNTIF(OrdersTable[Order ID],OrdersTable[[#This Row],[Order ID]])</f>
        <v>1</v>
      </c>
      <c r="Y3352" s="4">
        <f>1/COUNTIF(OrdersTable[Customer ID],OrdersTable[[#This Row],[Customer ID]])</f>
        <v>0.14285714285714285</v>
      </c>
    </row>
    <row r="3353" spans="1:25" x14ac:dyDescent="0.3">
      <c r="A3353" s="1">
        <v>3352</v>
      </c>
      <c r="B3353" t="s">
        <v>7780</v>
      </c>
      <c r="C3353" s="7">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4" t="str">
        <f>VLOOKUP(OrdersTable[[#This Row],[Region]],PeopleTable[#All],2,FALSE)</f>
        <v>Anna Andreadi</v>
      </c>
      <c r="W3353" s="4" t="str">
        <f>IFERROR(VLOOKUP(OrdersTable[[#This Row],[Order ID]],ReturnsTable[#All],2,FALSE),"No")</f>
        <v>No</v>
      </c>
      <c r="X3353" s="4">
        <f>1/COUNTIF(OrdersTable[Order ID],OrdersTable[[#This Row],[Order ID]])</f>
        <v>0.5</v>
      </c>
      <c r="Y3353" s="4">
        <f>1/COUNTIF(OrdersTable[Customer ID],OrdersTable[[#This Row],[Customer ID]])</f>
        <v>3.4482758620689655E-2</v>
      </c>
    </row>
    <row r="3354" spans="1:25" x14ac:dyDescent="0.3">
      <c r="A3354" s="1">
        <v>3353</v>
      </c>
      <c r="B3354" t="s">
        <v>7780</v>
      </c>
      <c r="C3354" s="7">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4" t="str">
        <f>VLOOKUP(OrdersTable[[#This Row],[Region]],PeopleTable[#All],2,FALSE)</f>
        <v>Anna Andreadi</v>
      </c>
      <c r="W3354" s="4" t="str">
        <f>IFERROR(VLOOKUP(OrdersTable[[#This Row],[Order ID]],ReturnsTable[#All],2,FALSE),"No")</f>
        <v>No</v>
      </c>
      <c r="X3354" s="4">
        <f>1/COUNTIF(OrdersTable[Order ID],OrdersTable[[#This Row],[Order ID]])</f>
        <v>0.5</v>
      </c>
      <c r="Y3354" s="4">
        <f>1/COUNTIF(OrdersTable[Customer ID],OrdersTable[[#This Row],[Customer ID]])</f>
        <v>3.4482758620689655E-2</v>
      </c>
    </row>
    <row r="3355" spans="1:25" x14ac:dyDescent="0.3">
      <c r="A3355" s="1">
        <v>3354</v>
      </c>
      <c r="B3355" t="s">
        <v>7781</v>
      </c>
      <c r="C3355" s="7">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4" t="str">
        <f>VLOOKUP(OrdersTable[[#This Row],[Region]],PeopleTable[#All],2,FALSE)</f>
        <v>Chuck Magee</v>
      </c>
      <c r="W3355" s="4" t="str">
        <f>IFERROR(VLOOKUP(OrdersTable[[#This Row],[Order ID]],ReturnsTable[#All],2,FALSE),"No")</f>
        <v>No</v>
      </c>
      <c r="X3355" s="4">
        <f>1/COUNTIF(OrdersTable[Order ID],OrdersTable[[#This Row],[Order ID]])</f>
        <v>0.25</v>
      </c>
      <c r="Y3355" s="4">
        <f>1/COUNTIF(OrdersTable[Customer ID],OrdersTable[[#This Row],[Customer ID]])</f>
        <v>9.0909090909090912E-2</v>
      </c>
    </row>
    <row r="3356" spans="1:25" x14ac:dyDescent="0.3">
      <c r="A3356" s="1">
        <v>3355</v>
      </c>
      <c r="B3356" t="s">
        <v>7781</v>
      </c>
      <c r="C3356" s="7">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4" t="str">
        <f>VLOOKUP(OrdersTable[[#This Row],[Region]],PeopleTable[#All],2,FALSE)</f>
        <v>Chuck Magee</v>
      </c>
      <c r="W3356" s="4" t="str">
        <f>IFERROR(VLOOKUP(OrdersTable[[#This Row],[Order ID]],ReturnsTable[#All],2,FALSE),"No")</f>
        <v>No</v>
      </c>
      <c r="X3356" s="4">
        <f>1/COUNTIF(OrdersTable[Order ID],OrdersTable[[#This Row],[Order ID]])</f>
        <v>0.25</v>
      </c>
      <c r="Y3356" s="4">
        <f>1/COUNTIF(OrdersTable[Customer ID],OrdersTable[[#This Row],[Customer ID]])</f>
        <v>9.0909090909090912E-2</v>
      </c>
    </row>
    <row r="3357" spans="1:25" x14ac:dyDescent="0.3">
      <c r="A3357" s="1">
        <v>3356</v>
      </c>
      <c r="B3357" t="s">
        <v>7781</v>
      </c>
      <c r="C3357" s="7">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4" t="str">
        <f>VLOOKUP(OrdersTable[[#This Row],[Region]],PeopleTable[#All],2,FALSE)</f>
        <v>Chuck Magee</v>
      </c>
      <c r="W3357" s="4" t="str">
        <f>IFERROR(VLOOKUP(OrdersTable[[#This Row],[Order ID]],ReturnsTable[#All],2,FALSE),"No")</f>
        <v>No</v>
      </c>
      <c r="X3357" s="4">
        <f>1/COUNTIF(OrdersTable[Order ID],OrdersTable[[#This Row],[Order ID]])</f>
        <v>0.25</v>
      </c>
      <c r="Y3357" s="4">
        <f>1/COUNTIF(OrdersTable[Customer ID],OrdersTable[[#This Row],[Customer ID]])</f>
        <v>9.0909090909090912E-2</v>
      </c>
    </row>
    <row r="3358" spans="1:25" x14ac:dyDescent="0.3">
      <c r="A3358" s="1">
        <v>3357</v>
      </c>
      <c r="B3358" t="s">
        <v>7781</v>
      </c>
      <c r="C3358" s="7">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4" t="str">
        <f>VLOOKUP(OrdersTable[[#This Row],[Region]],PeopleTable[#All],2,FALSE)</f>
        <v>Chuck Magee</v>
      </c>
      <c r="W3358" s="4" t="str">
        <f>IFERROR(VLOOKUP(OrdersTable[[#This Row],[Order ID]],ReturnsTable[#All],2,FALSE),"No")</f>
        <v>No</v>
      </c>
      <c r="X3358" s="4">
        <f>1/COUNTIF(OrdersTable[Order ID],OrdersTable[[#This Row],[Order ID]])</f>
        <v>0.25</v>
      </c>
      <c r="Y3358" s="4">
        <f>1/COUNTIF(OrdersTable[Customer ID],OrdersTable[[#This Row],[Customer ID]])</f>
        <v>9.0909090909090912E-2</v>
      </c>
    </row>
    <row r="3359" spans="1:25" x14ac:dyDescent="0.3">
      <c r="A3359" s="1">
        <v>3358</v>
      </c>
      <c r="B3359" t="s">
        <v>7782</v>
      </c>
      <c r="C3359" s="7">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4" t="str">
        <f>VLOOKUP(OrdersTable[[#This Row],[Region]],PeopleTable[#All],2,FALSE)</f>
        <v>Kelly Williams</v>
      </c>
      <c r="W3359" s="4" t="str">
        <f>IFERROR(VLOOKUP(OrdersTable[[#This Row],[Order ID]],ReturnsTable[#All],2,FALSE),"No")</f>
        <v>No</v>
      </c>
      <c r="X3359" s="4">
        <f>1/COUNTIF(OrdersTable[Order ID],OrdersTable[[#This Row],[Order ID]])</f>
        <v>1</v>
      </c>
      <c r="Y3359" s="4">
        <f>1/COUNTIF(OrdersTable[Customer ID],OrdersTable[[#This Row],[Customer ID]])</f>
        <v>8.3333333333333329E-2</v>
      </c>
    </row>
    <row r="3360" spans="1:25" x14ac:dyDescent="0.3">
      <c r="A3360" s="1">
        <v>3359</v>
      </c>
      <c r="B3360" t="s">
        <v>7783</v>
      </c>
      <c r="C3360" s="7">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4" t="str">
        <f>VLOOKUP(OrdersTable[[#This Row],[Region]],PeopleTable[#All],2,FALSE)</f>
        <v>Kelly Williams</v>
      </c>
      <c r="W3360" s="4" t="str">
        <f>IFERROR(VLOOKUP(OrdersTable[[#This Row],[Order ID]],ReturnsTable[#All],2,FALSE),"No")</f>
        <v>No</v>
      </c>
      <c r="X3360" s="4">
        <f>1/COUNTIF(OrdersTable[Order ID],OrdersTable[[#This Row],[Order ID]])</f>
        <v>0.5</v>
      </c>
      <c r="Y3360" s="4">
        <f>1/COUNTIF(OrdersTable[Customer ID],OrdersTable[[#This Row],[Customer ID]])</f>
        <v>6.25E-2</v>
      </c>
    </row>
    <row r="3361" spans="1:25" x14ac:dyDescent="0.3">
      <c r="A3361" s="1">
        <v>3360</v>
      </c>
      <c r="B3361" t="s">
        <v>7783</v>
      </c>
      <c r="C3361" s="7">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4" t="str">
        <f>VLOOKUP(OrdersTable[[#This Row],[Region]],PeopleTable[#All],2,FALSE)</f>
        <v>Kelly Williams</v>
      </c>
      <c r="W3361" s="4" t="str">
        <f>IFERROR(VLOOKUP(OrdersTable[[#This Row],[Order ID]],ReturnsTable[#All],2,FALSE),"No")</f>
        <v>No</v>
      </c>
      <c r="X3361" s="4">
        <f>1/COUNTIF(OrdersTable[Order ID],OrdersTable[[#This Row],[Order ID]])</f>
        <v>0.5</v>
      </c>
      <c r="Y3361" s="4">
        <f>1/COUNTIF(OrdersTable[Customer ID],OrdersTable[[#This Row],[Customer ID]])</f>
        <v>6.25E-2</v>
      </c>
    </row>
    <row r="3362" spans="1:25" x14ac:dyDescent="0.3">
      <c r="A3362" s="1">
        <v>3361</v>
      </c>
      <c r="B3362" t="s">
        <v>7784</v>
      </c>
      <c r="C3362" s="7">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4" t="str">
        <f>VLOOKUP(OrdersTable[[#This Row],[Region]],PeopleTable[#All],2,FALSE)</f>
        <v>Chuck Magee</v>
      </c>
      <c r="W3362" s="4" t="str">
        <f>IFERROR(VLOOKUP(OrdersTable[[#This Row],[Order ID]],ReturnsTable[#All],2,FALSE),"No")</f>
        <v>No</v>
      </c>
      <c r="X3362" s="4">
        <f>1/COUNTIF(OrdersTable[Order ID],OrdersTable[[#This Row],[Order ID]])</f>
        <v>0.5</v>
      </c>
      <c r="Y3362" s="4">
        <f>1/COUNTIF(OrdersTable[Customer ID],OrdersTable[[#This Row],[Customer ID]])</f>
        <v>0.1</v>
      </c>
    </row>
    <row r="3363" spans="1:25" x14ac:dyDescent="0.3">
      <c r="A3363" s="1">
        <v>3362</v>
      </c>
      <c r="B3363" t="s">
        <v>7784</v>
      </c>
      <c r="C3363" s="7">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4" t="str">
        <f>VLOOKUP(OrdersTable[[#This Row],[Region]],PeopleTable[#All],2,FALSE)</f>
        <v>Chuck Magee</v>
      </c>
      <c r="W3363" s="4" t="str">
        <f>IFERROR(VLOOKUP(OrdersTable[[#This Row],[Order ID]],ReturnsTable[#All],2,FALSE),"No")</f>
        <v>No</v>
      </c>
      <c r="X3363" s="4">
        <f>1/COUNTIF(OrdersTable[Order ID],OrdersTable[[#This Row],[Order ID]])</f>
        <v>0.5</v>
      </c>
      <c r="Y3363" s="4">
        <f>1/COUNTIF(OrdersTable[Customer ID],OrdersTable[[#This Row],[Customer ID]])</f>
        <v>0.1</v>
      </c>
    </row>
    <row r="3364" spans="1:25" x14ac:dyDescent="0.3">
      <c r="A3364" s="1">
        <v>3363</v>
      </c>
      <c r="B3364" t="s">
        <v>7785</v>
      </c>
      <c r="C3364" s="7">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4" t="str">
        <f>VLOOKUP(OrdersTable[[#This Row],[Region]],PeopleTable[#All],2,FALSE)</f>
        <v>Chuck Magee</v>
      </c>
      <c r="W3364" s="4" t="str">
        <f>IFERROR(VLOOKUP(OrdersTable[[#This Row],[Order ID]],ReturnsTable[#All],2,FALSE),"No")</f>
        <v>No</v>
      </c>
      <c r="X3364" s="4">
        <f>1/COUNTIF(OrdersTable[Order ID],OrdersTable[[#This Row],[Order ID]])</f>
        <v>0.5</v>
      </c>
      <c r="Y3364" s="4">
        <f>1/COUNTIF(OrdersTable[Customer ID],OrdersTable[[#This Row],[Customer ID]])</f>
        <v>3.4482758620689655E-2</v>
      </c>
    </row>
    <row r="3365" spans="1:25" x14ac:dyDescent="0.3">
      <c r="A3365" s="1">
        <v>3364</v>
      </c>
      <c r="B3365" t="s">
        <v>7785</v>
      </c>
      <c r="C3365" s="7">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4" t="str">
        <f>VLOOKUP(OrdersTable[[#This Row],[Region]],PeopleTable[#All],2,FALSE)</f>
        <v>Chuck Magee</v>
      </c>
      <c r="W3365" s="4" t="str">
        <f>IFERROR(VLOOKUP(OrdersTable[[#This Row],[Order ID]],ReturnsTable[#All],2,FALSE),"No")</f>
        <v>No</v>
      </c>
      <c r="X3365" s="4">
        <f>1/COUNTIF(OrdersTable[Order ID],OrdersTable[[#This Row],[Order ID]])</f>
        <v>0.5</v>
      </c>
      <c r="Y3365" s="4">
        <f>1/COUNTIF(OrdersTable[Customer ID],OrdersTable[[#This Row],[Customer ID]])</f>
        <v>3.4482758620689655E-2</v>
      </c>
    </row>
    <row r="3366" spans="1:25" x14ac:dyDescent="0.3">
      <c r="A3366" s="1">
        <v>3365</v>
      </c>
      <c r="B3366" t="s">
        <v>7786</v>
      </c>
      <c r="C3366" s="7">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4" t="str">
        <f>VLOOKUP(OrdersTable[[#This Row],[Region]],PeopleTable[#All],2,FALSE)</f>
        <v>Kelly Williams</v>
      </c>
      <c r="W3366" s="4" t="str">
        <f>IFERROR(VLOOKUP(OrdersTable[[#This Row],[Order ID]],ReturnsTable[#All],2,FALSE),"No")</f>
        <v>No</v>
      </c>
      <c r="X3366" s="4">
        <f>1/COUNTIF(OrdersTable[Order ID],OrdersTable[[#This Row],[Order ID]])</f>
        <v>1</v>
      </c>
      <c r="Y3366" s="4">
        <f>1/COUNTIF(OrdersTable[Customer ID],OrdersTable[[#This Row],[Customer ID]])</f>
        <v>0.1</v>
      </c>
    </row>
    <row r="3367" spans="1:25" x14ac:dyDescent="0.3">
      <c r="A3367" s="1">
        <v>3366</v>
      </c>
      <c r="B3367" t="s">
        <v>7787</v>
      </c>
      <c r="C3367" s="7">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4" t="str">
        <f>VLOOKUP(OrdersTable[[#This Row],[Region]],PeopleTable[#All],2,FALSE)</f>
        <v>Anna Andreadi</v>
      </c>
      <c r="W3367" s="4" t="str">
        <f>IFERROR(VLOOKUP(OrdersTable[[#This Row],[Order ID]],ReturnsTable[#All],2,FALSE),"No")</f>
        <v>No</v>
      </c>
      <c r="X3367" s="4">
        <f>1/COUNTIF(OrdersTable[Order ID],OrdersTable[[#This Row],[Order ID]])</f>
        <v>1</v>
      </c>
      <c r="Y3367" s="4">
        <f>1/COUNTIF(OrdersTable[Customer ID],OrdersTable[[#This Row],[Customer ID]])</f>
        <v>0.1111111111111111</v>
      </c>
    </row>
    <row r="3368" spans="1:25" x14ac:dyDescent="0.3">
      <c r="A3368" s="1">
        <v>3367</v>
      </c>
      <c r="B3368" t="s">
        <v>7788</v>
      </c>
      <c r="C3368" s="7">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4" t="str">
        <f>VLOOKUP(OrdersTable[[#This Row],[Region]],PeopleTable[#All],2,FALSE)</f>
        <v>Kelly Williams</v>
      </c>
      <c r="W3368" s="4" t="str">
        <f>IFERROR(VLOOKUP(OrdersTable[[#This Row],[Order ID]],ReturnsTable[#All],2,FALSE),"No")</f>
        <v>No</v>
      </c>
      <c r="X3368" s="4">
        <f>1/COUNTIF(OrdersTable[Order ID],OrdersTable[[#This Row],[Order ID]])</f>
        <v>0.5</v>
      </c>
      <c r="Y3368" s="4">
        <f>1/COUNTIF(OrdersTable[Customer ID],OrdersTable[[#This Row],[Customer ID]])</f>
        <v>3.4482758620689655E-2</v>
      </c>
    </row>
    <row r="3369" spans="1:25" x14ac:dyDescent="0.3">
      <c r="A3369" s="1">
        <v>3368</v>
      </c>
      <c r="B3369" t="s">
        <v>7788</v>
      </c>
      <c r="C3369" s="7">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4" t="str">
        <f>VLOOKUP(OrdersTable[[#This Row],[Region]],PeopleTable[#All],2,FALSE)</f>
        <v>Kelly Williams</v>
      </c>
      <c r="W3369" s="4" t="str">
        <f>IFERROR(VLOOKUP(OrdersTable[[#This Row],[Order ID]],ReturnsTable[#All],2,FALSE),"No")</f>
        <v>No</v>
      </c>
      <c r="X3369" s="4">
        <f>1/COUNTIF(OrdersTable[Order ID],OrdersTable[[#This Row],[Order ID]])</f>
        <v>0.5</v>
      </c>
      <c r="Y3369" s="4">
        <f>1/COUNTIF(OrdersTable[Customer ID],OrdersTable[[#This Row],[Customer ID]])</f>
        <v>3.4482758620689655E-2</v>
      </c>
    </row>
    <row r="3370" spans="1:25" x14ac:dyDescent="0.3">
      <c r="A3370" s="1">
        <v>3369</v>
      </c>
      <c r="B3370" t="s">
        <v>7789</v>
      </c>
      <c r="C3370" s="7">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4" t="str">
        <f>VLOOKUP(OrdersTable[[#This Row],[Region]],PeopleTable[#All],2,FALSE)</f>
        <v>Anna Andreadi</v>
      </c>
      <c r="W3370" s="4" t="str">
        <f>IFERROR(VLOOKUP(OrdersTable[[#This Row],[Order ID]],ReturnsTable[#All],2,FALSE),"No")</f>
        <v>No</v>
      </c>
      <c r="X3370" s="4">
        <f>1/COUNTIF(OrdersTable[Order ID],OrdersTable[[#This Row],[Order ID]])</f>
        <v>0.5</v>
      </c>
      <c r="Y3370" s="4">
        <f>1/COUNTIF(OrdersTable[Customer ID],OrdersTable[[#This Row],[Customer ID]])</f>
        <v>4.5454545454545456E-2</v>
      </c>
    </row>
    <row r="3371" spans="1:25" x14ac:dyDescent="0.3">
      <c r="A3371" s="1">
        <v>3370</v>
      </c>
      <c r="B3371" t="s">
        <v>7789</v>
      </c>
      <c r="C3371" s="7">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4" t="str">
        <f>VLOOKUP(OrdersTable[[#This Row],[Region]],PeopleTable[#All],2,FALSE)</f>
        <v>Anna Andreadi</v>
      </c>
      <c r="W3371" s="4" t="str">
        <f>IFERROR(VLOOKUP(OrdersTable[[#This Row],[Order ID]],ReturnsTable[#All],2,FALSE),"No")</f>
        <v>No</v>
      </c>
      <c r="X3371" s="4">
        <f>1/COUNTIF(OrdersTable[Order ID],OrdersTable[[#This Row],[Order ID]])</f>
        <v>0.5</v>
      </c>
      <c r="Y3371" s="4">
        <f>1/COUNTIF(OrdersTable[Customer ID],OrdersTable[[#This Row],[Customer ID]])</f>
        <v>4.5454545454545456E-2</v>
      </c>
    </row>
    <row r="3372" spans="1:25" x14ac:dyDescent="0.3">
      <c r="A3372" s="1">
        <v>3371</v>
      </c>
      <c r="B3372" t="s">
        <v>7790</v>
      </c>
      <c r="C3372" s="7">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4" t="str">
        <f>VLOOKUP(OrdersTable[[#This Row],[Region]],PeopleTable[#All],2,FALSE)</f>
        <v>Kelly Williams</v>
      </c>
      <c r="W3372" s="4" t="str">
        <f>IFERROR(VLOOKUP(OrdersTable[[#This Row],[Order ID]],ReturnsTable[#All],2,FALSE),"No")</f>
        <v>No</v>
      </c>
      <c r="X3372" s="4">
        <f>1/COUNTIF(OrdersTable[Order ID],OrdersTable[[#This Row],[Order ID]])</f>
        <v>1</v>
      </c>
      <c r="Y3372" s="4">
        <f>1/COUNTIF(OrdersTable[Customer ID],OrdersTable[[#This Row],[Customer ID]])</f>
        <v>9.0909090909090912E-2</v>
      </c>
    </row>
    <row r="3373" spans="1:25" x14ac:dyDescent="0.3">
      <c r="A3373" s="1">
        <v>3372</v>
      </c>
      <c r="B3373" t="s">
        <v>7791</v>
      </c>
      <c r="C3373" s="7">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4" t="str">
        <f>VLOOKUP(OrdersTable[[#This Row],[Region]],PeopleTable[#All],2,FALSE)</f>
        <v>Anna Andreadi</v>
      </c>
      <c r="W3373" s="4" t="str">
        <f>IFERROR(VLOOKUP(OrdersTable[[#This Row],[Order ID]],ReturnsTable[#All],2,FALSE),"No")</f>
        <v>No</v>
      </c>
      <c r="X3373" s="4">
        <f>1/COUNTIF(OrdersTable[Order ID],OrdersTable[[#This Row],[Order ID]])</f>
        <v>0.5</v>
      </c>
      <c r="Y3373" s="4">
        <f>1/COUNTIF(OrdersTable[Customer ID],OrdersTable[[#This Row],[Customer ID]])</f>
        <v>7.1428571428571425E-2</v>
      </c>
    </row>
    <row r="3374" spans="1:25" x14ac:dyDescent="0.3">
      <c r="A3374" s="1">
        <v>3373</v>
      </c>
      <c r="B3374" t="s">
        <v>7791</v>
      </c>
      <c r="C3374" s="7">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4" t="str">
        <f>VLOOKUP(OrdersTable[[#This Row],[Region]],PeopleTable[#All],2,FALSE)</f>
        <v>Anna Andreadi</v>
      </c>
      <c r="W3374" s="4" t="str">
        <f>IFERROR(VLOOKUP(OrdersTable[[#This Row],[Order ID]],ReturnsTable[#All],2,FALSE),"No")</f>
        <v>No</v>
      </c>
      <c r="X3374" s="4">
        <f>1/COUNTIF(OrdersTable[Order ID],OrdersTable[[#This Row],[Order ID]])</f>
        <v>0.5</v>
      </c>
      <c r="Y3374" s="4">
        <f>1/COUNTIF(OrdersTable[Customer ID],OrdersTable[[#This Row],[Customer ID]])</f>
        <v>7.1428571428571425E-2</v>
      </c>
    </row>
    <row r="3375" spans="1:25" x14ac:dyDescent="0.3">
      <c r="A3375" s="1">
        <v>3374</v>
      </c>
      <c r="B3375" t="s">
        <v>7792</v>
      </c>
      <c r="C3375" s="7">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4" t="str">
        <f>VLOOKUP(OrdersTable[[#This Row],[Region]],PeopleTable[#All],2,FALSE)</f>
        <v>Chuck Magee</v>
      </c>
      <c r="W3375" s="4" t="str">
        <f>IFERROR(VLOOKUP(OrdersTable[[#This Row],[Order ID]],ReturnsTable[#All],2,FALSE),"No")</f>
        <v>No</v>
      </c>
      <c r="X3375" s="4">
        <f>1/COUNTIF(OrdersTable[Order ID],OrdersTable[[#This Row],[Order ID]])</f>
        <v>0.25</v>
      </c>
      <c r="Y3375" s="4">
        <f>1/COUNTIF(OrdersTable[Customer ID],OrdersTable[[#This Row],[Customer ID]])</f>
        <v>6.6666666666666666E-2</v>
      </c>
    </row>
    <row r="3376" spans="1:25" x14ac:dyDescent="0.3">
      <c r="A3376" s="1">
        <v>3375</v>
      </c>
      <c r="B3376" t="s">
        <v>7792</v>
      </c>
      <c r="C3376" s="7">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4" t="str">
        <f>VLOOKUP(OrdersTable[[#This Row],[Region]],PeopleTable[#All],2,FALSE)</f>
        <v>Chuck Magee</v>
      </c>
      <c r="W3376" s="4" t="str">
        <f>IFERROR(VLOOKUP(OrdersTable[[#This Row],[Order ID]],ReturnsTable[#All],2,FALSE),"No")</f>
        <v>No</v>
      </c>
      <c r="X3376" s="4">
        <f>1/COUNTIF(OrdersTable[Order ID],OrdersTable[[#This Row],[Order ID]])</f>
        <v>0.25</v>
      </c>
      <c r="Y3376" s="4">
        <f>1/COUNTIF(OrdersTable[Customer ID],OrdersTable[[#This Row],[Customer ID]])</f>
        <v>6.6666666666666666E-2</v>
      </c>
    </row>
    <row r="3377" spans="1:25" x14ac:dyDescent="0.3">
      <c r="A3377" s="1">
        <v>3376</v>
      </c>
      <c r="B3377" t="s">
        <v>7792</v>
      </c>
      <c r="C3377" s="7">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4" t="str">
        <f>VLOOKUP(OrdersTable[[#This Row],[Region]],PeopleTable[#All],2,FALSE)</f>
        <v>Chuck Magee</v>
      </c>
      <c r="W3377" s="4" t="str">
        <f>IFERROR(VLOOKUP(OrdersTable[[#This Row],[Order ID]],ReturnsTable[#All],2,FALSE),"No")</f>
        <v>No</v>
      </c>
      <c r="X3377" s="4">
        <f>1/COUNTIF(OrdersTable[Order ID],OrdersTable[[#This Row],[Order ID]])</f>
        <v>0.25</v>
      </c>
      <c r="Y3377" s="4">
        <f>1/COUNTIF(OrdersTable[Customer ID],OrdersTable[[#This Row],[Customer ID]])</f>
        <v>6.6666666666666666E-2</v>
      </c>
    </row>
    <row r="3378" spans="1:25" x14ac:dyDescent="0.3">
      <c r="A3378" s="1">
        <v>3377</v>
      </c>
      <c r="B3378" t="s">
        <v>7792</v>
      </c>
      <c r="C3378" s="7">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4" t="str">
        <f>VLOOKUP(OrdersTable[[#This Row],[Region]],PeopleTable[#All],2,FALSE)</f>
        <v>Chuck Magee</v>
      </c>
      <c r="W3378" s="4" t="str">
        <f>IFERROR(VLOOKUP(OrdersTable[[#This Row],[Order ID]],ReturnsTable[#All],2,FALSE),"No")</f>
        <v>No</v>
      </c>
      <c r="X3378" s="4">
        <f>1/COUNTIF(OrdersTable[Order ID],OrdersTable[[#This Row],[Order ID]])</f>
        <v>0.25</v>
      </c>
      <c r="Y3378" s="4">
        <f>1/COUNTIF(OrdersTable[Customer ID],OrdersTable[[#This Row],[Customer ID]])</f>
        <v>6.6666666666666666E-2</v>
      </c>
    </row>
    <row r="3379" spans="1:25" x14ac:dyDescent="0.3">
      <c r="A3379" s="1">
        <v>3378</v>
      </c>
      <c r="B3379" t="s">
        <v>7793</v>
      </c>
      <c r="C3379" s="7">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4" t="str">
        <f>VLOOKUP(OrdersTable[[#This Row],[Region]],PeopleTable[#All],2,FALSE)</f>
        <v>Kelly Williams</v>
      </c>
      <c r="W3379" s="4" t="str">
        <f>IFERROR(VLOOKUP(OrdersTable[[#This Row],[Order ID]],ReturnsTable[#All],2,FALSE),"No")</f>
        <v>No</v>
      </c>
      <c r="X3379" s="4">
        <f>1/COUNTIF(OrdersTable[Order ID],OrdersTable[[#This Row],[Order ID]])</f>
        <v>1</v>
      </c>
      <c r="Y3379" s="4">
        <f>1/COUNTIF(OrdersTable[Customer ID],OrdersTable[[#This Row],[Customer ID]])</f>
        <v>0.1111111111111111</v>
      </c>
    </row>
    <row r="3380" spans="1:25" x14ac:dyDescent="0.3">
      <c r="A3380" s="1">
        <v>3379</v>
      </c>
      <c r="B3380" t="s">
        <v>6151</v>
      </c>
      <c r="C3380" s="7">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4" t="str">
        <f>VLOOKUP(OrdersTable[[#This Row],[Region]],PeopleTable[#All],2,FALSE)</f>
        <v>Kelly Williams</v>
      </c>
      <c r="W3380" s="4" t="str">
        <f>IFERROR(VLOOKUP(OrdersTable[[#This Row],[Order ID]],ReturnsTable[#All],2,FALSE),"No")</f>
        <v>Yes</v>
      </c>
      <c r="X3380" s="4">
        <f>1/COUNTIF(OrdersTable[Order ID],OrdersTable[[#This Row],[Order ID]])</f>
        <v>0.5</v>
      </c>
      <c r="Y3380" s="4">
        <f>1/COUNTIF(OrdersTable[Customer ID],OrdersTable[[#This Row],[Customer ID]])</f>
        <v>5.5555555555555552E-2</v>
      </c>
    </row>
    <row r="3381" spans="1:25" x14ac:dyDescent="0.3">
      <c r="A3381" s="1">
        <v>3380</v>
      </c>
      <c r="B3381" t="s">
        <v>6151</v>
      </c>
      <c r="C3381" s="7">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4" t="str">
        <f>VLOOKUP(OrdersTable[[#This Row],[Region]],PeopleTable[#All],2,FALSE)</f>
        <v>Kelly Williams</v>
      </c>
      <c r="W3381" s="4" t="str">
        <f>IFERROR(VLOOKUP(OrdersTable[[#This Row],[Order ID]],ReturnsTable[#All],2,FALSE),"No")</f>
        <v>Yes</v>
      </c>
      <c r="X3381" s="4">
        <f>1/COUNTIF(OrdersTable[Order ID],OrdersTable[[#This Row],[Order ID]])</f>
        <v>0.5</v>
      </c>
      <c r="Y3381" s="4">
        <f>1/COUNTIF(OrdersTable[Customer ID],OrdersTable[[#This Row],[Customer ID]])</f>
        <v>5.5555555555555552E-2</v>
      </c>
    </row>
    <row r="3382" spans="1:25" x14ac:dyDescent="0.3">
      <c r="A3382" s="1">
        <v>3381</v>
      </c>
      <c r="B3382" t="s">
        <v>7794</v>
      </c>
      <c r="C3382" s="7">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4" t="str">
        <f>VLOOKUP(OrdersTable[[#This Row],[Region]],PeopleTable[#All],2,FALSE)</f>
        <v>Chuck Magee</v>
      </c>
      <c r="W3382" s="4" t="str">
        <f>IFERROR(VLOOKUP(OrdersTable[[#This Row],[Order ID]],ReturnsTable[#All],2,FALSE),"No")</f>
        <v>No</v>
      </c>
      <c r="X3382" s="4">
        <f>1/COUNTIF(OrdersTable[Order ID],OrdersTable[[#This Row],[Order ID]])</f>
        <v>1</v>
      </c>
      <c r="Y3382" s="4">
        <f>1/COUNTIF(OrdersTable[Customer ID],OrdersTable[[#This Row],[Customer ID]])</f>
        <v>6.25E-2</v>
      </c>
    </row>
    <row r="3383" spans="1:25" x14ac:dyDescent="0.3">
      <c r="A3383" s="1">
        <v>3382</v>
      </c>
      <c r="B3383" t="s">
        <v>7795</v>
      </c>
      <c r="C3383" s="7">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4" t="str">
        <f>VLOOKUP(OrdersTable[[#This Row],[Region]],PeopleTable[#All],2,FALSE)</f>
        <v>Cassandra Brandow</v>
      </c>
      <c r="W3383" s="4" t="str">
        <f>IFERROR(VLOOKUP(OrdersTable[[#This Row],[Order ID]],ReturnsTable[#All],2,FALSE),"No")</f>
        <v>No</v>
      </c>
      <c r="X3383" s="4">
        <f>1/COUNTIF(OrdersTable[Order ID],OrdersTable[[#This Row],[Order ID]])</f>
        <v>1</v>
      </c>
      <c r="Y3383" s="4">
        <f>1/COUNTIF(OrdersTable[Customer ID],OrdersTable[[#This Row],[Customer ID]])</f>
        <v>4.1666666666666664E-2</v>
      </c>
    </row>
    <row r="3384" spans="1:25" x14ac:dyDescent="0.3">
      <c r="A3384" s="1">
        <v>3383</v>
      </c>
      <c r="B3384" t="s">
        <v>7796</v>
      </c>
      <c r="C3384" s="7">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4" t="str">
        <f>VLOOKUP(OrdersTable[[#This Row],[Region]],PeopleTable[#All],2,FALSE)</f>
        <v>Chuck Magee</v>
      </c>
      <c r="W3384" s="4" t="str">
        <f>IFERROR(VLOOKUP(OrdersTable[[#This Row],[Order ID]],ReturnsTable[#All],2,FALSE),"No")</f>
        <v>No</v>
      </c>
      <c r="X3384" s="4">
        <f>1/COUNTIF(OrdersTable[Order ID],OrdersTable[[#This Row],[Order ID]])</f>
        <v>0.33333333333333331</v>
      </c>
      <c r="Y3384" s="4">
        <f>1/COUNTIF(OrdersTable[Customer ID],OrdersTable[[#This Row],[Customer ID]])</f>
        <v>4.1666666666666664E-2</v>
      </c>
    </row>
    <row r="3385" spans="1:25" x14ac:dyDescent="0.3">
      <c r="A3385" s="1">
        <v>3384</v>
      </c>
      <c r="B3385" t="s">
        <v>7796</v>
      </c>
      <c r="C3385" s="7">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4" t="str">
        <f>VLOOKUP(OrdersTable[[#This Row],[Region]],PeopleTable[#All],2,FALSE)</f>
        <v>Chuck Magee</v>
      </c>
      <c r="W3385" s="4" t="str">
        <f>IFERROR(VLOOKUP(OrdersTable[[#This Row],[Order ID]],ReturnsTable[#All],2,FALSE),"No")</f>
        <v>No</v>
      </c>
      <c r="X3385" s="4">
        <f>1/COUNTIF(OrdersTable[Order ID],OrdersTable[[#This Row],[Order ID]])</f>
        <v>0.33333333333333331</v>
      </c>
      <c r="Y3385" s="4">
        <f>1/COUNTIF(OrdersTable[Customer ID],OrdersTable[[#This Row],[Customer ID]])</f>
        <v>4.1666666666666664E-2</v>
      </c>
    </row>
    <row r="3386" spans="1:25" x14ac:dyDescent="0.3">
      <c r="A3386" s="1">
        <v>3385</v>
      </c>
      <c r="B3386" t="s">
        <v>7796</v>
      </c>
      <c r="C3386" s="7">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4" t="str">
        <f>VLOOKUP(OrdersTable[[#This Row],[Region]],PeopleTable[#All],2,FALSE)</f>
        <v>Chuck Magee</v>
      </c>
      <c r="W3386" s="4" t="str">
        <f>IFERROR(VLOOKUP(OrdersTable[[#This Row],[Order ID]],ReturnsTable[#All],2,FALSE),"No")</f>
        <v>No</v>
      </c>
      <c r="X3386" s="4">
        <f>1/COUNTIF(OrdersTable[Order ID],OrdersTable[[#This Row],[Order ID]])</f>
        <v>0.33333333333333331</v>
      </c>
      <c r="Y3386" s="4">
        <f>1/COUNTIF(OrdersTable[Customer ID],OrdersTable[[#This Row],[Customer ID]])</f>
        <v>4.1666666666666664E-2</v>
      </c>
    </row>
    <row r="3387" spans="1:25" x14ac:dyDescent="0.3">
      <c r="A3387" s="1">
        <v>3386</v>
      </c>
      <c r="B3387" t="s">
        <v>7797</v>
      </c>
      <c r="C3387" s="7">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4" t="str">
        <f>VLOOKUP(OrdersTable[[#This Row],[Region]],PeopleTable[#All],2,FALSE)</f>
        <v>Cassandra Brandow</v>
      </c>
      <c r="W3387" s="4" t="str">
        <f>IFERROR(VLOOKUP(OrdersTable[[#This Row],[Order ID]],ReturnsTable[#All],2,FALSE),"No")</f>
        <v>No</v>
      </c>
      <c r="X3387" s="4">
        <f>1/COUNTIF(OrdersTable[Order ID],OrdersTable[[#This Row],[Order ID]])</f>
        <v>0.2</v>
      </c>
      <c r="Y3387" s="4">
        <f>1/COUNTIF(OrdersTable[Customer ID],OrdersTable[[#This Row],[Customer ID]])</f>
        <v>3.4482758620689655E-2</v>
      </c>
    </row>
    <row r="3388" spans="1:25" x14ac:dyDescent="0.3">
      <c r="A3388" s="1">
        <v>3387</v>
      </c>
      <c r="B3388" t="s">
        <v>7797</v>
      </c>
      <c r="C3388" s="7">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4" t="str">
        <f>VLOOKUP(OrdersTable[[#This Row],[Region]],PeopleTable[#All],2,FALSE)</f>
        <v>Cassandra Brandow</v>
      </c>
      <c r="W3388" s="4" t="str">
        <f>IFERROR(VLOOKUP(OrdersTable[[#This Row],[Order ID]],ReturnsTable[#All],2,FALSE),"No")</f>
        <v>No</v>
      </c>
      <c r="X3388" s="4">
        <f>1/COUNTIF(OrdersTable[Order ID],OrdersTable[[#This Row],[Order ID]])</f>
        <v>0.2</v>
      </c>
      <c r="Y3388" s="4">
        <f>1/COUNTIF(OrdersTable[Customer ID],OrdersTable[[#This Row],[Customer ID]])</f>
        <v>3.4482758620689655E-2</v>
      </c>
    </row>
    <row r="3389" spans="1:25" x14ac:dyDescent="0.3">
      <c r="A3389" s="1">
        <v>3388</v>
      </c>
      <c r="B3389" t="s">
        <v>7797</v>
      </c>
      <c r="C3389" s="7">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4" t="str">
        <f>VLOOKUP(OrdersTable[[#This Row],[Region]],PeopleTable[#All],2,FALSE)</f>
        <v>Cassandra Brandow</v>
      </c>
      <c r="W3389" s="4" t="str">
        <f>IFERROR(VLOOKUP(OrdersTable[[#This Row],[Order ID]],ReturnsTable[#All],2,FALSE),"No")</f>
        <v>No</v>
      </c>
      <c r="X3389" s="4">
        <f>1/COUNTIF(OrdersTable[Order ID],OrdersTable[[#This Row],[Order ID]])</f>
        <v>0.2</v>
      </c>
      <c r="Y3389" s="4">
        <f>1/COUNTIF(OrdersTable[Customer ID],OrdersTable[[#This Row],[Customer ID]])</f>
        <v>3.4482758620689655E-2</v>
      </c>
    </row>
    <row r="3390" spans="1:25" x14ac:dyDescent="0.3">
      <c r="A3390" s="1">
        <v>3389</v>
      </c>
      <c r="B3390" t="s">
        <v>7797</v>
      </c>
      <c r="C3390" s="7">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4" t="str">
        <f>VLOOKUP(OrdersTable[[#This Row],[Region]],PeopleTable[#All],2,FALSE)</f>
        <v>Cassandra Brandow</v>
      </c>
      <c r="W3390" s="4" t="str">
        <f>IFERROR(VLOOKUP(OrdersTable[[#This Row],[Order ID]],ReturnsTable[#All],2,FALSE),"No")</f>
        <v>No</v>
      </c>
      <c r="X3390" s="4">
        <f>1/COUNTIF(OrdersTable[Order ID],OrdersTable[[#This Row],[Order ID]])</f>
        <v>0.2</v>
      </c>
      <c r="Y3390" s="4">
        <f>1/COUNTIF(OrdersTable[Customer ID],OrdersTable[[#This Row],[Customer ID]])</f>
        <v>3.4482758620689655E-2</v>
      </c>
    </row>
    <row r="3391" spans="1:25" x14ac:dyDescent="0.3">
      <c r="A3391" s="1">
        <v>3390</v>
      </c>
      <c r="B3391" t="s">
        <v>7797</v>
      </c>
      <c r="C3391" s="7">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4" t="str">
        <f>VLOOKUP(OrdersTable[[#This Row],[Region]],PeopleTable[#All],2,FALSE)</f>
        <v>Cassandra Brandow</v>
      </c>
      <c r="W3391" s="4" t="str">
        <f>IFERROR(VLOOKUP(OrdersTable[[#This Row],[Order ID]],ReturnsTable[#All],2,FALSE),"No")</f>
        <v>No</v>
      </c>
      <c r="X3391" s="4">
        <f>1/COUNTIF(OrdersTable[Order ID],OrdersTable[[#This Row],[Order ID]])</f>
        <v>0.2</v>
      </c>
      <c r="Y3391" s="4">
        <f>1/COUNTIF(OrdersTable[Customer ID],OrdersTable[[#This Row],[Customer ID]])</f>
        <v>3.4482758620689655E-2</v>
      </c>
    </row>
    <row r="3392" spans="1:25" x14ac:dyDescent="0.3">
      <c r="A3392" s="1">
        <v>3391</v>
      </c>
      <c r="B3392" t="s">
        <v>7798</v>
      </c>
      <c r="C3392" s="7">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4" t="str">
        <f>VLOOKUP(OrdersTable[[#This Row],[Region]],PeopleTable[#All],2,FALSE)</f>
        <v>Kelly Williams</v>
      </c>
      <c r="W3392" s="4" t="str">
        <f>IFERROR(VLOOKUP(OrdersTable[[#This Row],[Order ID]],ReturnsTable[#All],2,FALSE),"No")</f>
        <v>No</v>
      </c>
      <c r="X3392" s="4">
        <f>1/COUNTIF(OrdersTable[Order ID],OrdersTable[[#This Row],[Order ID]])</f>
        <v>1</v>
      </c>
      <c r="Y3392" s="4">
        <f>1/COUNTIF(OrdersTable[Customer ID],OrdersTable[[#This Row],[Customer ID]])</f>
        <v>0.1</v>
      </c>
    </row>
    <row r="3393" spans="1:25" x14ac:dyDescent="0.3">
      <c r="A3393" s="1">
        <v>3392</v>
      </c>
      <c r="B3393" t="s">
        <v>7799</v>
      </c>
      <c r="C3393" s="7">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4" t="str">
        <f>VLOOKUP(OrdersTable[[#This Row],[Region]],PeopleTable[#All],2,FALSE)</f>
        <v>Anna Andreadi</v>
      </c>
      <c r="W3393" s="4" t="str">
        <f>IFERROR(VLOOKUP(OrdersTable[[#This Row],[Order ID]],ReturnsTable[#All],2,FALSE),"No")</f>
        <v>No</v>
      </c>
      <c r="X3393" s="4">
        <f>1/COUNTIF(OrdersTable[Order ID],OrdersTable[[#This Row],[Order ID]])</f>
        <v>0.5</v>
      </c>
      <c r="Y3393" s="4">
        <f>1/COUNTIF(OrdersTable[Customer ID],OrdersTable[[#This Row],[Customer ID]])</f>
        <v>7.1428571428571425E-2</v>
      </c>
    </row>
    <row r="3394" spans="1:25" x14ac:dyDescent="0.3">
      <c r="A3394" s="1">
        <v>3393</v>
      </c>
      <c r="B3394" t="s">
        <v>7799</v>
      </c>
      <c r="C3394" s="7">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4" t="str">
        <f>VLOOKUP(OrdersTable[[#This Row],[Region]],PeopleTable[#All],2,FALSE)</f>
        <v>Anna Andreadi</v>
      </c>
      <c r="W3394" s="4" t="str">
        <f>IFERROR(VLOOKUP(OrdersTable[[#This Row],[Order ID]],ReturnsTable[#All],2,FALSE),"No")</f>
        <v>No</v>
      </c>
      <c r="X3394" s="4">
        <f>1/COUNTIF(OrdersTable[Order ID],OrdersTable[[#This Row],[Order ID]])</f>
        <v>0.5</v>
      </c>
      <c r="Y3394" s="4">
        <f>1/COUNTIF(OrdersTable[Customer ID],OrdersTable[[#This Row],[Customer ID]])</f>
        <v>7.1428571428571425E-2</v>
      </c>
    </row>
    <row r="3395" spans="1:25" x14ac:dyDescent="0.3">
      <c r="A3395" s="1">
        <v>3394</v>
      </c>
      <c r="B3395" t="s">
        <v>7800</v>
      </c>
      <c r="C3395" s="7">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4" t="str">
        <f>VLOOKUP(OrdersTable[[#This Row],[Region]],PeopleTable[#All],2,FALSE)</f>
        <v>Kelly Williams</v>
      </c>
      <c r="W3395" s="4" t="str">
        <f>IFERROR(VLOOKUP(OrdersTable[[#This Row],[Order ID]],ReturnsTable[#All],2,FALSE),"No")</f>
        <v>No</v>
      </c>
      <c r="X3395" s="4">
        <f>1/COUNTIF(OrdersTable[Order ID],OrdersTable[[#This Row],[Order ID]])</f>
        <v>1</v>
      </c>
      <c r="Y3395" s="4">
        <f>1/COUNTIF(OrdersTable[Customer ID],OrdersTable[[#This Row],[Customer ID]])</f>
        <v>0.125</v>
      </c>
    </row>
    <row r="3396" spans="1:25" x14ac:dyDescent="0.3">
      <c r="A3396" s="1">
        <v>3395</v>
      </c>
      <c r="B3396" t="s">
        <v>7801</v>
      </c>
      <c r="C3396" s="7">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4" t="str">
        <f>VLOOKUP(OrdersTable[[#This Row],[Region]],PeopleTable[#All],2,FALSE)</f>
        <v>Chuck Magee</v>
      </c>
      <c r="W3396" s="4" t="str">
        <f>IFERROR(VLOOKUP(OrdersTable[[#This Row],[Order ID]],ReturnsTable[#All],2,FALSE),"No")</f>
        <v>No</v>
      </c>
      <c r="X3396" s="4">
        <f>1/COUNTIF(OrdersTable[Order ID],OrdersTable[[#This Row],[Order ID]])</f>
        <v>1</v>
      </c>
      <c r="Y3396" s="4">
        <f>1/COUNTIF(OrdersTable[Customer ID],OrdersTable[[#This Row],[Customer ID]])</f>
        <v>0.14285714285714285</v>
      </c>
    </row>
    <row r="3397" spans="1:25" x14ac:dyDescent="0.3">
      <c r="A3397" s="1">
        <v>3396</v>
      </c>
      <c r="B3397" t="s">
        <v>7802</v>
      </c>
      <c r="C3397" s="7">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4" t="str">
        <f>VLOOKUP(OrdersTable[[#This Row],[Region]],PeopleTable[#All],2,FALSE)</f>
        <v>Kelly Williams</v>
      </c>
      <c r="W3397" s="4" t="str">
        <f>IFERROR(VLOOKUP(OrdersTable[[#This Row],[Order ID]],ReturnsTable[#All],2,FALSE),"No")</f>
        <v>No</v>
      </c>
      <c r="X3397" s="4">
        <f>1/COUNTIF(OrdersTable[Order ID],OrdersTable[[#This Row],[Order ID]])</f>
        <v>0.33333333333333331</v>
      </c>
      <c r="Y3397" s="4">
        <f>1/COUNTIF(OrdersTable[Customer ID],OrdersTable[[#This Row],[Customer ID]])</f>
        <v>5.5555555555555552E-2</v>
      </c>
    </row>
    <row r="3398" spans="1:25" x14ac:dyDescent="0.3">
      <c r="A3398" s="1">
        <v>3397</v>
      </c>
      <c r="B3398" t="s">
        <v>7802</v>
      </c>
      <c r="C3398" s="7">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4" t="str">
        <f>VLOOKUP(OrdersTable[[#This Row],[Region]],PeopleTable[#All],2,FALSE)</f>
        <v>Kelly Williams</v>
      </c>
      <c r="W3398" s="4" t="str">
        <f>IFERROR(VLOOKUP(OrdersTable[[#This Row],[Order ID]],ReturnsTable[#All],2,FALSE),"No")</f>
        <v>No</v>
      </c>
      <c r="X3398" s="4">
        <f>1/COUNTIF(OrdersTable[Order ID],OrdersTable[[#This Row],[Order ID]])</f>
        <v>0.33333333333333331</v>
      </c>
      <c r="Y3398" s="4">
        <f>1/COUNTIF(OrdersTable[Customer ID],OrdersTable[[#This Row],[Customer ID]])</f>
        <v>5.5555555555555552E-2</v>
      </c>
    </row>
    <row r="3399" spans="1:25" x14ac:dyDescent="0.3">
      <c r="A3399" s="1">
        <v>3398</v>
      </c>
      <c r="B3399" t="s">
        <v>7802</v>
      </c>
      <c r="C3399" s="7">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4" t="str">
        <f>VLOOKUP(OrdersTable[[#This Row],[Region]],PeopleTable[#All],2,FALSE)</f>
        <v>Kelly Williams</v>
      </c>
      <c r="W3399" s="4" t="str">
        <f>IFERROR(VLOOKUP(OrdersTable[[#This Row],[Order ID]],ReturnsTable[#All],2,FALSE),"No")</f>
        <v>No</v>
      </c>
      <c r="X3399" s="4">
        <f>1/COUNTIF(OrdersTable[Order ID],OrdersTable[[#This Row],[Order ID]])</f>
        <v>0.33333333333333331</v>
      </c>
      <c r="Y3399" s="4">
        <f>1/COUNTIF(OrdersTable[Customer ID],OrdersTable[[#This Row],[Customer ID]])</f>
        <v>5.5555555555555552E-2</v>
      </c>
    </row>
    <row r="3400" spans="1:25" x14ac:dyDescent="0.3">
      <c r="A3400" s="1">
        <v>3399</v>
      </c>
      <c r="B3400" t="s">
        <v>7803</v>
      </c>
      <c r="C3400" s="7">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4" t="str">
        <f>VLOOKUP(OrdersTable[[#This Row],[Region]],PeopleTable[#All],2,FALSE)</f>
        <v>Cassandra Brandow</v>
      </c>
      <c r="W3400" s="4" t="str">
        <f>IFERROR(VLOOKUP(OrdersTable[[#This Row],[Order ID]],ReturnsTable[#All],2,FALSE),"No")</f>
        <v>No</v>
      </c>
      <c r="X3400" s="4">
        <f>1/COUNTIF(OrdersTable[Order ID],OrdersTable[[#This Row],[Order ID]])</f>
        <v>0.25</v>
      </c>
      <c r="Y3400" s="4">
        <f>1/COUNTIF(OrdersTable[Customer ID],OrdersTable[[#This Row],[Customer ID]])</f>
        <v>4.3478260869565216E-2</v>
      </c>
    </row>
    <row r="3401" spans="1:25" x14ac:dyDescent="0.3">
      <c r="A3401" s="1">
        <v>3400</v>
      </c>
      <c r="B3401" t="s">
        <v>7803</v>
      </c>
      <c r="C3401" s="7">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4" t="str">
        <f>VLOOKUP(OrdersTable[[#This Row],[Region]],PeopleTable[#All],2,FALSE)</f>
        <v>Cassandra Brandow</v>
      </c>
      <c r="W3401" s="4" t="str">
        <f>IFERROR(VLOOKUP(OrdersTable[[#This Row],[Order ID]],ReturnsTable[#All],2,FALSE),"No")</f>
        <v>No</v>
      </c>
      <c r="X3401" s="4">
        <f>1/COUNTIF(OrdersTable[Order ID],OrdersTable[[#This Row],[Order ID]])</f>
        <v>0.25</v>
      </c>
      <c r="Y3401" s="4">
        <f>1/COUNTIF(OrdersTable[Customer ID],OrdersTable[[#This Row],[Customer ID]])</f>
        <v>4.3478260869565216E-2</v>
      </c>
    </row>
    <row r="3402" spans="1:25" x14ac:dyDescent="0.3">
      <c r="A3402" s="1">
        <v>3401</v>
      </c>
      <c r="B3402" t="s">
        <v>7803</v>
      </c>
      <c r="C3402" s="7">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4" t="str">
        <f>VLOOKUP(OrdersTable[[#This Row],[Region]],PeopleTable[#All],2,FALSE)</f>
        <v>Cassandra Brandow</v>
      </c>
      <c r="W3402" s="4" t="str">
        <f>IFERROR(VLOOKUP(OrdersTable[[#This Row],[Order ID]],ReturnsTable[#All],2,FALSE),"No")</f>
        <v>No</v>
      </c>
      <c r="X3402" s="4">
        <f>1/COUNTIF(OrdersTable[Order ID],OrdersTable[[#This Row],[Order ID]])</f>
        <v>0.25</v>
      </c>
      <c r="Y3402" s="4">
        <f>1/COUNTIF(OrdersTable[Customer ID],OrdersTable[[#This Row],[Customer ID]])</f>
        <v>4.3478260869565216E-2</v>
      </c>
    </row>
    <row r="3403" spans="1:25" x14ac:dyDescent="0.3">
      <c r="A3403" s="1">
        <v>3402</v>
      </c>
      <c r="B3403" t="s">
        <v>7803</v>
      </c>
      <c r="C3403" s="7">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4" t="str">
        <f>VLOOKUP(OrdersTable[[#This Row],[Region]],PeopleTable[#All],2,FALSE)</f>
        <v>Cassandra Brandow</v>
      </c>
      <c r="W3403" s="4" t="str">
        <f>IFERROR(VLOOKUP(OrdersTable[[#This Row],[Order ID]],ReturnsTable[#All],2,FALSE),"No")</f>
        <v>No</v>
      </c>
      <c r="X3403" s="4">
        <f>1/COUNTIF(OrdersTable[Order ID],OrdersTable[[#This Row],[Order ID]])</f>
        <v>0.25</v>
      </c>
      <c r="Y3403" s="4">
        <f>1/COUNTIF(OrdersTable[Customer ID],OrdersTable[[#This Row],[Customer ID]])</f>
        <v>4.3478260869565216E-2</v>
      </c>
    </row>
    <row r="3404" spans="1:25" x14ac:dyDescent="0.3">
      <c r="A3404" s="1">
        <v>3403</v>
      </c>
      <c r="B3404" t="s">
        <v>7804</v>
      </c>
      <c r="C3404" s="7">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4" t="str">
        <f>VLOOKUP(OrdersTable[[#This Row],[Region]],PeopleTable[#All],2,FALSE)</f>
        <v>Kelly Williams</v>
      </c>
      <c r="W3404" s="4" t="str">
        <f>IFERROR(VLOOKUP(OrdersTable[[#This Row],[Order ID]],ReturnsTable[#All],2,FALSE),"No")</f>
        <v>No</v>
      </c>
      <c r="X3404" s="4">
        <f>1/COUNTIF(OrdersTable[Order ID],OrdersTable[[#This Row],[Order ID]])</f>
        <v>1</v>
      </c>
      <c r="Y3404" s="4">
        <f>1/COUNTIF(OrdersTable[Customer ID],OrdersTable[[#This Row],[Customer ID]])</f>
        <v>3.8461538461538464E-2</v>
      </c>
    </row>
    <row r="3405" spans="1:25" x14ac:dyDescent="0.3">
      <c r="A3405" s="1">
        <v>3404</v>
      </c>
      <c r="B3405" t="s">
        <v>7805</v>
      </c>
      <c r="C3405" s="7">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4" t="str">
        <f>VLOOKUP(OrdersTable[[#This Row],[Region]],PeopleTable[#All],2,FALSE)</f>
        <v>Kelly Williams</v>
      </c>
      <c r="W3405" s="4" t="str">
        <f>IFERROR(VLOOKUP(OrdersTable[[#This Row],[Order ID]],ReturnsTable[#All],2,FALSE),"No")</f>
        <v>No</v>
      </c>
      <c r="X3405" s="4">
        <f>1/COUNTIF(OrdersTable[Order ID],OrdersTable[[#This Row],[Order ID]])</f>
        <v>1</v>
      </c>
      <c r="Y3405" s="4">
        <f>1/COUNTIF(OrdersTable[Customer ID],OrdersTable[[#This Row],[Customer ID]])</f>
        <v>0.16666666666666666</v>
      </c>
    </row>
    <row r="3406" spans="1:25" x14ac:dyDescent="0.3">
      <c r="A3406" s="1">
        <v>3405</v>
      </c>
      <c r="B3406" t="s">
        <v>7806</v>
      </c>
      <c r="C3406" s="7">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4" t="str">
        <f>VLOOKUP(OrdersTable[[#This Row],[Region]],PeopleTable[#All],2,FALSE)</f>
        <v>Anna Andreadi</v>
      </c>
      <c r="W3406" s="4" t="str">
        <f>IFERROR(VLOOKUP(OrdersTable[[#This Row],[Order ID]],ReturnsTable[#All],2,FALSE),"No")</f>
        <v>No</v>
      </c>
      <c r="X3406" s="4">
        <f>1/COUNTIF(OrdersTable[Order ID],OrdersTable[[#This Row],[Order ID]])</f>
        <v>1</v>
      </c>
      <c r="Y3406" s="4">
        <f>1/COUNTIF(OrdersTable[Customer ID],OrdersTable[[#This Row],[Customer ID]])</f>
        <v>0.14285714285714285</v>
      </c>
    </row>
    <row r="3407" spans="1:25" x14ac:dyDescent="0.3">
      <c r="A3407" s="1">
        <v>3406</v>
      </c>
      <c r="B3407" t="s">
        <v>7807</v>
      </c>
      <c r="C3407" s="7">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4" t="str">
        <f>VLOOKUP(OrdersTable[[#This Row],[Region]],PeopleTable[#All],2,FALSE)</f>
        <v>Chuck Magee</v>
      </c>
      <c r="W3407" s="4" t="str">
        <f>IFERROR(VLOOKUP(OrdersTable[[#This Row],[Order ID]],ReturnsTable[#All],2,FALSE),"No")</f>
        <v>No</v>
      </c>
      <c r="X3407" s="4">
        <f>1/COUNTIF(OrdersTable[Order ID],OrdersTable[[#This Row],[Order ID]])</f>
        <v>0.25</v>
      </c>
      <c r="Y3407" s="4">
        <f>1/COUNTIF(OrdersTable[Customer ID],OrdersTable[[#This Row],[Customer ID]])</f>
        <v>4.1666666666666664E-2</v>
      </c>
    </row>
    <row r="3408" spans="1:25" x14ac:dyDescent="0.3">
      <c r="A3408" s="1">
        <v>3407</v>
      </c>
      <c r="B3408" t="s">
        <v>7807</v>
      </c>
      <c r="C3408" s="7">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4" t="str">
        <f>VLOOKUP(OrdersTable[[#This Row],[Region]],PeopleTable[#All],2,FALSE)</f>
        <v>Chuck Magee</v>
      </c>
      <c r="W3408" s="4" t="str">
        <f>IFERROR(VLOOKUP(OrdersTable[[#This Row],[Order ID]],ReturnsTable[#All],2,FALSE),"No")</f>
        <v>No</v>
      </c>
      <c r="X3408" s="4">
        <f>1/COUNTIF(OrdersTable[Order ID],OrdersTable[[#This Row],[Order ID]])</f>
        <v>0.25</v>
      </c>
      <c r="Y3408" s="4">
        <f>1/COUNTIF(OrdersTable[Customer ID],OrdersTable[[#This Row],[Customer ID]])</f>
        <v>4.1666666666666664E-2</v>
      </c>
    </row>
    <row r="3409" spans="1:25" x14ac:dyDescent="0.3">
      <c r="A3409" s="1">
        <v>3408</v>
      </c>
      <c r="B3409" t="s">
        <v>7807</v>
      </c>
      <c r="C3409" s="7">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4" t="str">
        <f>VLOOKUP(OrdersTable[[#This Row],[Region]],PeopleTable[#All],2,FALSE)</f>
        <v>Chuck Magee</v>
      </c>
      <c r="W3409" s="4" t="str">
        <f>IFERROR(VLOOKUP(OrdersTable[[#This Row],[Order ID]],ReturnsTable[#All],2,FALSE),"No")</f>
        <v>No</v>
      </c>
      <c r="X3409" s="4">
        <f>1/COUNTIF(OrdersTable[Order ID],OrdersTable[[#This Row],[Order ID]])</f>
        <v>0.25</v>
      </c>
      <c r="Y3409" s="4">
        <f>1/COUNTIF(OrdersTable[Customer ID],OrdersTable[[#This Row],[Customer ID]])</f>
        <v>4.1666666666666664E-2</v>
      </c>
    </row>
    <row r="3410" spans="1:25" x14ac:dyDescent="0.3">
      <c r="A3410" s="1">
        <v>3409</v>
      </c>
      <c r="B3410" t="s">
        <v>7807</v>
      </c>
      <c r="C3410" s="7">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4" t="str">
        <f>VLOOKUP(OrdersTable[[#This Row],[Region]],PeopleTable[#All],2,FALSE)</f>
        <v>Chuck Magee</v>
      </c>
      <c r="W3410" s="4" t="str">
        <f>IFERROR(VLOOKUP(OrdersTable[[#This Row],[Order ID]],ReturnsTable[#All],2,FALSE),"No")</f>
        <v>No</v>
      </c>
      <c r="X3410" s="4">
        <f>1/COUNTIF(OrdersTable[Order ID],OrdersTable[[#This Row],[Order ID]])</f>
        <v>0.25</v>
      </c>
      <c r="Y3410" s="4">
        <f>1/COUNTIF(OrdersTable[Customer ID],OrdersTable[[#This Row],[Customer ID]])</f>
        <v>4.1666666666666664E-2</v>
      </c>
    </row>
    <row r="3411" spans="1:25" x14ac:dyDescent="0.3">
      <c r="A3411" s="1">
        <v>3410</v>
      </c>
      <c r="B3411" t="s">
        <v>7808</v>
      </c>
      <c r="C3411" s="7">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4" t="str">
        <f>VLOOKUP(OrdersTable[[#This Row],[Region]],PeopleTable[#All],2,FALSE)</f>
        <v>Chuck Magee</v>
      </c>
      <c r="W3411" s="4" t="str">
        <f>IFERROR(VLOOKUP(OrdersTable[[#This Row],[Order ID]],ReturnsTable[#All],2,FALSE),"No")</f>
        <v>No</v>
      </c>
      <c r="X3411" s="4">
        <f>1/COUNTIF(OrdersTable[Order ID],OrdersTable[[#This Row],[Order ID]])</f>
        <v>1</v>
      </c>
      <c r="Y3411" s="4">
        <f>1/COUNTIF(OrdersTable[Customer ID],OrdersTable[[#This Row],[Customer ID]])</f>
        <v>6.6666666666666666E-2</v>
      </c>
    </row>
    <row r="3412" spans="1:25" x14ac:dyDescent="0.3">
      <c r="A3412" s="1">
        <v>3411</v>
      </c>
      <c r="B3412" t="s">
        <v>7809</v>
      </c>
      <c r="C3412" s="7">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4" t="str">
        <f>VLOOKUP(OrdersTable[[#This Row],[Region]],PeopleTable[#All],2,FALSE)</f>
        <v>Anna Andreadi</v>
      </c>
      <c r="W3412" s="4" t="str">
        <f>IFERROR(VLOOKUP(OrdersTable[[#This Row],[Order ID]],ReturnsTable[#All],2,FALSE),"No")</f>
        <v>No</v>
      </c>
      <c r="X3412" s="4">
        <f>1/COUNTIF(OrdersTable[Order ID],OrdersTable[[#This Row],[Order ID]])</f>
        <v>0.2</v>
      </c>
      <c r="Y3412" s="4">
        <f>1/COUNTIF(OrdersTable[Customer ID],OrdersTable[[#This Row],[Customer ID]])</f>
        <v>9.0909090909090912E-2</v>
      </c>
    </row>
    <row r="3413" spans="1:25" x14ac:dyDescent="0.3">
      <c r="A3413" s="1">
        <v>3412</v>
      </c>
      <c r="B3413" t="s">
        <v>7809</v>
      </c>
      <c r="C3413" s="7">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4" t="str">
        <f>VLOOKUP(OrdersTable[[#This Row],[Region]],PeopleTable[#All],2,FALSE)</f>
        <v>Anna Andreadi</v>
      </c>
      <c r="W3413" s="4" t="str">
        <f>IFERROR(VLOOKUP(OrdersTable[[#This Row],[Order ID]],ReturnsTable[#All],2,FALSE),"No")</f>
        <v>No</v>
      </c>
      <c r="X3413" s="4">
        <f>1/COUNTIF(OrdersTable[Order ID],OrdersTable[[#This Row],[Order ID]])</f>
        <v>0.2</v>
      </c>
      <c r="Y3413" s="4">
        <f>1/COUNTIF(OrdersTable[Customer ID],OrdersTable[[#This Row],[Customer ID]])</f>
        <v>9.0909090909090912E-2</v>
      </c>
    </row>
    <row r="3414" spans="1:25" x14ac:dyDescent="0.3">
      <c r="A3414" s="1">
        <v>3413</v>
      </c>
      <c r="B3414" t="s">
        <v>7809</v>
      </c>
      <c r="C3414" s="7">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4" t="str">
        <f>VLOOKUP(OrdersTable[[#This Row],[Region]],PeopleTable[#All],2,FALSE)</f>
        <v>Anna Andreadi</v>
      </c>
      <c r="W3414" s="4" t="str">
        <f>IFERROR(VLOOKUP(OrdersTable[[#This Row],[Order ID]],ReturnsTable[#All],2,FALSE),"No")</f>
        <v>No</v>
      </c>
      <c r="X3414" s="4">
        <f>1/COUNTIF(OrdersTable[Order ID],OrdersTable[[#This Row],[Order ID]])</f>
        <v>0.2</v>
      </c>
      <c r="Y3414" s="4">
        <f>1/COUNTIF(OrdersTable[Customer ID],OrdersTable[[#This Row],[Customer ID]])</f>
        <v>9.0909090909090912E-2</v>
      </c>
    </row>
    <row r="3415" spans="1:25" x14ac:dyDescent="0.3">
      <c r="A3415" s="1">
        <v>3414</v>
      </c>
      <c r="B3415" t="s">
        <v>7809</v>
      </c>
      <c r="C3415" s="7">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4" t="str">
        <f>VLOOKUP(OrdersTable[[#This Row],[Region]],PeopleTable[#All],2,FALSE)</f>
        <v>Anna Andreadi</v>
      </c>
      <c r="W3415" s="4" t="str">
        <f>IFERROR(VLOOKUP(OrdersTable[[#This Row],[Order ID]],ReturnsTable[#All],2,FALSE),"No")</f>
        <v>No</v>
      </c>
      <c r="X3415" s="4">
        <f>1/COUNTIF(OrdersTable[Order ID],OrdersTable[[#This Row],[Order ID]])</f>
        <v>0.2</v>
      </c>
      <c r="Y3415" s="4">
        <f>1/COUNTIF(OrdersTable[Customer ID],OrdersTable[[#This Row],[Customer ID]])</f>
        <v>9.0909090909090912E-2</v>
      </c>
    </row>
    <row r="3416" spans="1:25" x14ac:dyDescent="0.3">
      <c r="A3416" s="1">
        <v>3415</v>
      </c>
      <c r="B3416" t="s">
        <v>7809</v>
      </c>
      <c r="C3416" s="7">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4" t="str">
        <f>VLOOKUP(OrdersTable[[#This Row],[Region]],PeopleTable[#All],2,FALSE)</f>
        <v>Anna Andreadi</v>
      </c>
      <c r="W3416" s="4" t="str">
        <f>IFERROR(VLOOKUP(OrdersTable[[#This Row],[Order ID]],ReturnsTable[#All],2,FALSE),"No")</f>
        <v>No</v>
      </c>
      <c r="X3416" s="4">
        <f>1/COUNTIF(OrdersTable[Order ID],OrdersTable[[#This Row],[Order ID]])</f>
        <v>0.2</v>
      </c>
      <c r="Y3416" s="4">
        <f>1/COUNTIF(OrdersTable[Customer ID],OrdersTable[[#This Row],[Customer ID]])</f>
        <v>9.0909090909090912E-2</v>
      </c>
    </row>
    <row r="3417" spans="1:25" x14ac:dyDescent="0.3">
      <c r="A3417" s="1">
        <v>3416</v>
      </c>
      <c r="B3417" t="s">
        <v>7810</v>
      </c>
      <c r="C3417" s="7">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4" t="str">
        <f>VLOOKUP(OrdersTable[[#This Row],[Region]],PeopleTable[#All],2,FALSE)</f>
        <v>Kelly Williams</v>
      </c>
      <c r="W3417" s="4" t="str">
        <f>IFERROR(VLOOKUP(OrdersTable[[#This Row],[Order ID]],ReturnsTable[#All],2,FALSE),"No")</f>
        <v>No</v>
      </c>
      <c r="X3417" s="4">
        <f>1/COUNTIF(OrdersTable[Order ID],OrdersTable[[#This Row],[Order ID]])</f>
        <v>0.5</v>
      </c>
      <c r="Y3417" s="4">
        <f>1/COUNTIF(OrdersTable[Customer ID],OrdersTable[[#This Row],[Customer ID]])</f>
        <v>0.1111111111111111</v>
      </c>
    </row>
    <row r="3418" spans="1:25" x14ac:dyDescent="0.3">
      <c r="A3418" s="1">
        <v>3417</v>
      </c>
      <c r="B3418" t="s">
        <v>7810</v>
      </c>
      <c r="C3418" s="7">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4" t="str">
        <f>VLOOKUP(OrdersTable[[#This Row],[Region]],PeopleTable[#All],2,FALSE)</f>
        <v>Kelly Williams</v>
      </c>
      <c r="W3418" s="4" t="str">
        <f>IFERROR(VLOOKUP(OrdersTable[[#This Row],[Order ID]],ReturnsTable[#All],2,FALSE),"No")</f>
        <v>No</v>
      </c>
      <c r="X3418" s="4">
        <f>1/COUNTIF(OrdersTable[Order ID],OrdersTable[[#This Row],[Order ID]])</f>
        <v>0.5</v>
      </c>
      <c r="Y3418" s="4">
        <f>1/COUNTIF(OrdersTable[Customer ID],OrdersTable[[#This Row],[Customer ID]])</f>
        <v>0.1111111111111111</v>
      </c>
    </row>
    <row r="3419" spans="1:25" x14ac:dyDescent="0.3">
      <c r="A3419" s="1">
        <v>3418</v>
      </c>
      <c r="B3419" t="s">
        <v>7811</v>
      </c>
      <c r="C3419" s="7">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4" t="str">
        <f>VLOOKUP(OrdersTable[[#This Row],[Region]],PeopleTable[#All],2,FALSE)</f>
        <v>Anna Andreadi</v>
      </c>
      <c r="W3419" s="4" t="str">
        <f>IFERROR(VLOOKUP(OrdersTable[[#This Row],[Order ID]],ReturnsTable[#All],2,FALSE),"No")</f>
        <v>No</v>
      </c>
      <c r="X3419" s="4">
        <f>1/COUNTIF(OrdersTable[Order ID],OrdersTable[[#This Row],[Order ID]])</f>
        <v>0.5</v>
      </c>
      <c r="Y3419" s="4">
        <f>1/COUNTIF(OrdersTable[Customer ID],OrdersTable[[#This Row],[Customer ID]])</f>
        <v>9.0909090909090912E-2</v>
      </c>
    </row>
    <row r="3420" spans="1:25" x14ac:dyDescent="0.3">
      <c r="A3420" s="1">
        <v>3419</v>
      </c>
      <c r="B3420" t="s">
        <v>7811</v>
      </c>
      <c r="C3420" s="7">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4" t="str">
        <f>VLOOKUP(OrdersTable[[#This Row],[Region]],PeopleTable[#All],2,FALSE)</f>
        <v>Anna Andreadi</v>
      </c>
      <c r="W3420" s="4" t="str">
        <f>IFERROR(VLOOKUP(OrdersTable[[#This Row],[Order ID]],ReturnsTable[#All],2,FALSE),"No")</f>
        <v>No</v>
      </c>
      <c r="X3420" s="4">
        <f>1/COUNTIF(OrdersTable[Order ID],OrdersTable[[#This Row],[Order ID]])</f>
        <v>0.5</v>
      </c>
      <c r="Y3420" s="4">
        <f>1/COUNTIF(OrdersTable[Customer ID],OrdersTable[[#This Row],[Customer ID]])</f>
        <v>9.0909090909090912E-2</v>
      </c>
    </row>
    <row r="3421" spans="1:25" x14ac:dyDescent="0.3">
      <c r="A3421" s="1">
        <v>3420</v>
      </c>
      <c r="B3421" t="s">
        <v>7812</v>
      </c>
      <c r="C3421" s="7">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4" t="str">
        <f>VLOOKUP(OrdersTable[[#This Row],[Region]],PeopleTable[#All],2,FALSE)</f>
        <v>Chuck Magee</v>
      </c>
      <c r="W3421" s="4" t="str">
        <f>IFERROR(VLOOKUP(OrdersTable[[#This Row],[Order ID]],ReturnsTable[#All],2,FALSE),"No")</f>
        <v>No</v>
      </c>
      <c r="X3421" s="4">
        <f>1/COUNTIF(OrdersTable[Order ID],OrdersTable[[#This Row],[Order ID]])</f>
        <v>1</v>
      </c>
      <c r="Y3421" s="4">
        <f>1/COUNTIF(OrdersTable[Customer ID],OrdersTable[[#This Row],[Customer ID]])</f>
        <v>5.2631578947368418E-2</v>
      </c>
    </row>
    <row r="3422" spans="1:25" x14ac:dyDescent="0.3">
      <c r="A3422" s="1">
        <v>3421</v>
      </c>
      <c r="B3422" t="s">
        <v>6065</v>
      </c>
      <c r="C3422" s="7">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4" t="str">
        <f>VLOOKUP(OrdersTable[[#This Row],[Region]],PeopleTable[#All],2,FALSE)</f>
        <v>Anna Andreadi</v>
      </c>
      <c r="W3422" s="4" t="str">
        <f>IFERROR(VLOOKUP(OrdersTable[[#This Row],[Order ID]],ReturnsTable[#All],2,FALSE),"No")</f>
        <v>Yes</v>
      </c>
      <c r="X3422" s="4">
        <f>1/COUNTIF(OrdersTable[Order ID],OrdersTable[[#This Row],[Order ID]])</f>
        <v>0.2</v>
      </c>
      <c r="Y3422" s="4">
        <f>1/COUNTIF(OrdersTable[Customer ID],OrdersTable[[#This Row],[Customer ID]])</f>
        <v>3.5714285714285712E-2</v>
      </c>
    </row>
    <row r="3423" spans="1:25" x14ac:dyDescent="0.3">
      <c r="A3423" s="1">
        <v>3422</v>
      </c>
      <c r="B3423" t="s">
        <v>6065</v>
      </c>
      <c r="C3423" s="7">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4" t="str">
        <f>VLOOKUP(OrdersTable[[#This Row],[Region]],PeopleTable[#All],2,FALSE)</f>
        <v>Anna Andreadi</v>
      </c>
      <c r="W3423" s="4" t="str">
        <f>IFERROR(VLOOKUP(OrdersTable[[#This Row],[Order ID]],ReturnsTable[#All],2,FALSE),"No")</f>
        <v>Yes</v>
      </c>
      <c r="X3423" s="4">
        <f>1/COUNTIF(OrdersTable[Order ID],OrdersTable[[#This Row],[Order ID]])</f>
        <v>0.2</v>
      </c>
      <c r="Y3423" s="4">
        <f>1/COUNTIF(OrdersTable[Customer ID],OrdersTable[[#This Row],[Customer ID]])</f>
        <v>3.5714285714285712E-2</v>
      </c>
    </row>
    <row r="3424" spans="1:25" x14ac:dyDescent="0.3">
      <c r="A3424" s="1">
        <v>3423</v>
      </c>
      <c r="B3424" t="s">
        <v>6065</v>
      </c>
      <c r="C3424" s="7">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4" t="str">
        <f>VLOOKUP(OrdersTable[[#This Row],[Region]],PeopleTable[#All],2,FALSE)</f>
        <v>Anna Andreadi</v>
      </c>
      <c r="W3424" s="4" t="str">
        <f>IFERROR(VLOOKUP(OrdersTable[[#This Row],[Order ID]],ReturnsTable[#All],2,FALSE),"No")</f>
        <v>Yes</v>
      </c>
      <c r="X3424" s="4">
        <f>1/COUNTIF(OrdersTable[Order ID],OrdersTable[[#This Row],[Order ID]])</f>
        <v>0.2</v>
      </c>
      <c r="Y3424" s="4">
        <f>1/COUNTIF(OrdersTable[Customer ID],OrdersTable[[#This Row],[Customer ID]])</f>
        <v>3.5714285714285712E-2</v>
      </c>
    </row>
    <row r="3425" spans="1:25" x14ac:dyDescent="0.3">
      <c r="A3425" s="1">
        <v>3424</v>
      </c>
      <c r="B3425" t="s">
        <v>6065</v>
      </c>
      <c r="C3425" s="7">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4" t="str">
        <f>VLOOKUP(OrdersTable[[#This Row],[Region]],PeopleTable[#All],2,FALSE)</f>
        <v>Anna Andreadi</v>
      </c>
      <c r="W3425" s="4" t="str">
        <f>IFERROR(VLOOKUP(OrdersTable[[#This Row],[Order ID]],ReturnsTable[#All],2,FALSE),"No")</f>
        <v>Yes</v>
      </c>
      <c r="X3425" s="4">
        <f>1/COUNTIF(OrdersTable[Order ID],OrdersTable[[#This Row],[Order ID]])</f>
        <v>0.2</v>
      </c>
      <c r="Y3425" s="4">
        <f>1/COUNTIF(OrdersTable[Customer ID],OrdersTable[[#This Row],[Customer ID]])</f>
        <v>3.5714285714285712E-2</v>
      </c>
    </row>
    <row r="3426" spans="1:25" x14ac:dyDescent="0.3">
      <c r="A3426" s="1">
        <v>3425</v>
      </c>
      <c r="B3426" t="s">
        <v>6065</v>
      </c>
      <c r="C3426" s="7">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4" t="str">
        <f>VLOOKUP(OrdersTable[[#This Row],[Region]],PeopleTable[#All],2,FALSE)</f>
        <v>Anna Andreadi</v>
      </c>
      <c r="W3426" s="4" t="str">
        <f>IFERROR(VLOOKUP(OrdersTable[[#This Row],[Order ID]],ReturnsTable[#All],2,FALSE),"No")</f>
        <v>Yes</v>
      </c>
      <c r="X3426" s="4">
        <f>1/COUNTIF(OrdersTable[Order ID],OrdersTable[[#This Row],[Order ID]])</f>
        <v>0.2</v>
      </c>
      <c r="Y3426" s="4">
        <f>1/COUNTIF(OrdersTable[Customer ID],OrdersTable[[#This Row],[Customer ID]])</f>
        <v>3.5714285714285712E-2</v>
      </c>
    </row>
    <row r="3427" spans="1:25" x14ac:dyDescent="0.3">
      <c r="A3427" s="1">
        <v>3426</v>
      </c>
      <c r="B3427" t="s">
        <v>7813</v>
      </c>
      <c r="C3427" s="7">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4" t="str">
        <f>VLOOKUP(OrdersTable[[#This Row],[Region]],PeopleTable[#All],2,FALSE)</f>
        <v>Kelly Williams</v>
      </c>
      <c r="W3427" s="4" t="str">
        <f>IFERROR(VLOOKUP(OrdersTable[[#This Row],[Order ID]],ReturnsTable[#All],2,FALSE),"No")</f>
        <v>No</v>
      </c>
      <c r="X3427" s="4">
        <f>1/COUNTIF(OrdersTable[Order ID],OrdersTable[[#This Row],[Order ID]])</f>
        <v>0.5</v>
      </c>
      <c r="Y3427" s="4">
        <f>1/COUNTIF(OrdersTable[Customer ID],OrdersTable[[#This Row],[Customer ID]])</f>
        <v>0.1111111111111111</v>
      </c>
    </row>
    <row r="3428" spans="1:25" x14ac:dyDescent="0.3">
      <c r="A3428" s="1">
        <v>3427</v>
      </c>
      <c r="B3428" t="s">
        <v>7813</v>
      </c>
      <c r="C3428" s="7">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4" t="str">
        <f>VLOOKUP(OrdersTable[[#This Row],[Region]],PeopleTable[#All],2,FALSE)</f>
        <v>Kelly Williams</v>
      </c>
      <c r="W3428" s="4" t="str">
        <f>IFERROR(VLOOKUP(OrdersTable[[#This Row],[Order ID]],ReturnsTable[#All],2,FALSE),"No")</f>
        <v>No</v>
      </c>
      <c r="X3428" s="4">
        <f>1/COUNTIF(OrdersTable[Order ID],OrdersTable[[#This Row],[Order ID]])</f>
        <v>0.5</v>
      </c>
      <c r="Y3428" s="4">
        <f>1/COUNTIF(OrdersTable[Customer ID],OrdersTable[[#This Row],[Customer ID]])</f>
        <v>0.1111111111111111</v>
      </c>
    </row>
    <row r="3429" spans="1:25" x14ac:dyDescent="0.3">
      <c r="A3429" s="1">
        <v>3428</v>
      </c>
      <c r="B3429" t="s">
        <v>7814</v>
      </c>
      <c r="C3429" s="7">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4" t="str">
        <f>VLOOKUP(OrdersTable[[#This Row],[Region]],PeopleTable[#All],2,FALSE)</f>
        <v>Chuck Magee</v>
      </c>
      <c r="W3429" s="4" t="str">
        <f>IFERROR(VLOOKUP(OrdersTable[[#This Row],[Order ID]],ReturnsTable[#All],2,FALSE),"No")</f>
        <v>No</v>
      </c>
      <c r="X3429" s="4">
        <f>1/COUNTIF(OrdersTable[Order ID],OrdersTable[[#This Row],[Order ID]])</f>
        <v>0.33333333333333331</v>
      </c>
      <c r="Y3429" s="4">
        <f>1/COUNTIF(OrdersTable[Customer ID],OrdersTable[[#This Row],[Customer ID]])</f>
        <v>0.05</v>
      </c>
    </row>
    <row r="3430" spans="1:25" x14ac:dyDescent="0.3">
      <c r="A3430" s="1">
        <v>3429</v>
      </c>
      <c r="B3430" t="s">
        <v>7814</v>
      </c>
      <c r="C3430" s="7">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4" t="str">
        <f>VLOOKUP(OrdersTable[[#This Row],[Region]],PeopleTable[#All],2,FALSE)</f>
        <v>Chuck Magee</v>
      </c>
      <c r="W3430" s="4" t="str">
        <f>IFERROR(VLOOKUP(OrdersTable[[#This Row],[Order ID]],ReturnsTable[#All],2,FALSE),"No")</f>
        <v>No</v>
      </c>
      <c r="X3430" s="4">
        <f>1/COUNTIF(OrdersTable[Order ID],OrdersTable[[#This Row],[Order ID]])</f>
        <v>0.33333333333333331</v>
      </c>
      <c r="Y3430" s="4">
        <f>1/COUNTIF(OrdersTable[Customer ID],OrdersTable[[#This Row],[Customer ID]])</f>
        <v>0.05</v>
      </c>
    </row>
    <row r="3431" spans="1:25" x14ac:dyDescent="0.3">
      <c r="A3431" s="1">
        <v>3430</v>
      </c>
      <c r="B3431" t="s">
        <v>7814</v>
      </c>
      <c r="C3431" s="7">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4" t="str">
        <f>VLOOKUP(OrdersTable[[#This Row],[Region]],PeopleTable[#All],2,FALSE)</f>
        <v>Chuck Magee</v>
      </c>
      <c r="W3431" s="4" t="str">
        <f>IFERROR(VLOOKUP(OrdersTable[[#This Row],[Order ID]],ReturnsTable[#All],2,FALSE),"No")</f>
        <v>No</v>
      </c>
      <c r="X3431" s="4">
        <f>1/COUNTIF(OrdersTable[Order ID],OrdersTable[[#This Row],[Order ID]])</f>
        <v>0.33333333333333331</v>
      </c>
      <c r="Y3431" s="4">
        <f>1/COUNTIF(OrdersTable[Customer ID],OrdersTable[[#This Row],[Customer ID]])</f>
        <v>0.05</v>
      </c>
    </row>
    <row r="3432" spans="1:25" x14ac:dyDescent="0.3">
      <c r="A3432" s="1">
        <v>3431</v>
      </c>
      <c r="B3432" t="s">
        <v>7815</v>
      </c>
      <c r="C3432" s="7">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4" t="str">
        <f>VLOOKUP(OrdersTable[[#This Row],[Region]],PeopleTable[#All],2,FALSE)</f>
        <v>Anna Andreadi</v>
      </c>
      <c r="W3432" s="4" t="str">
        <f>IFERROR(VLOOKUP(OrdersTable[[#This Row],[Order ID]],ReturnsTable[#All],2,FALSE),"No")</f>
        <v>No</v>
      </c>
      <c r="X3432" s="4">
        <f>1/COUNTIF(OrdersTable[Order ID],OrdersTable[[#This Row],[Order ID]])</f>
        <v>0.33333333333333331</v>
      </c>
      <c r="Y3432" s="4">
        <f>1/COUNTIF(OrdersTable[Customer ID],OrdersTable[[#This Row],[Customer ID]])</f>
        <v>6.25E-2</v>
      </c>
    </row>
    <row r="3433" spans="1:25" x14ac:dyDescent="0.3">
      <c r="A3433" s="1">
        <v>3432</v>
      </c>
      <c r="B3433" t="s">
        <v>7815</v>
      </c>
      <c r="C3433" s="7">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4" t="str">
        <f>VLOOKUP(OrdersTable[[#This Row],[Region]],PeopleTable[#All],2,FALSE)</f>
        <v>Anna Andreadi</v>
      </c>
      <c r="W3433" s="4" t="str">
        <f>IFERROR(VLOOKUP(OrdersTable[[#This Row],[Order ID]],ReturnsTable[#All],2,FALSE),"No")</f>
        <v>No</v>
      </c>
      <c r="X3433" s="4">
        <f>1/COUNTIF(OrdersTable[Order ID],OrdersTable[[#This Row],[Order ID]])</f>
        <v>0.33333333333333331</v>
      </c>
      <c r="Y3433" s="4">
        <f>1/COUNTIF(OrdersTable[Customer ID],OrdersTable[[#This Row],[Customer ID]])</f>
        <v>6.25E-2</v>
      </c>
    </row>
    <row r="3434" spans="1:25" x14ac:dyDescent="0.3">
      <c r="A3434" s="1">
        <v>3433</v>
      </c>
      <c r="B3434" t="s">
        <v>7815</v>
      </c>
      <c r="C3434" s="7">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4" t="str">
        <f>VLOOKUP(OrdersTable[[#This Row],[Region]],PeopleTable[#All],2,FALSE)</f>
        <v>Anna Andreadi</v>
      </c>
      <c r="W3434" s="4" t="str">
        <f>IFERROR(VLOOKUP(OrdersTable[[#This Row],[Order ID]],ReturnsTable[#All],2,FALSE),"No")</f>
        <v>No</v>
      </c>
      <c r="X3434" s="4">
        <f>1/COUNTIF(OrdersTable[Order ID],OrdersTable[[#This Row],[Order ID]])</f>
        <v>0.33333333333333331</v>
      </c>
      <c r="Y3434" s="4">
        <f>1/COUNTIF(OrdersTable[Customer ID],OrdersTable[[#This Row],[Customer ID]])</f>
        <v>6.25E-2</v>
      </c>
    </row>
    <row r="3435" spans="1:25" x14ac:dyDescent="0.3">
      <c r="A3435" s="1">
        <v>3434</v>
      </c>
      <c r="B3435" t="s">
        <v>7816</v>
      </c>
      <c r="C3435" s="7">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4" t="str">
        <f>VLOOKUP(OrdersTable[[#This Row],[Region]],PeopleTable[#All],2,FALSE)</f>
        <v>Anna Andreadi</v>
      </c>
      <c r="W3435" s="4" t="str">
        <f>IFERROR(VLOOKUP(OrdersTable[[#This Row],[Order ID]],ReturnsTable[#All],2,FALSE),"No")</f>
        <v>No</v>
      </c>
      <c r="X3435" s="4">
        <f>1/COUNTIF(OrdersTable[Order ID],OrdersTable[[#This Row],[Order ID]])</f>
        <v>0.5</v>
      </c>
      <c r="Y3435" s="4">
        <f>1/COUNTIF(OrdersTable[Customer ID],OrdersTable[[#This Row],[Customer ID]])</f>
        <v>7.1428571428571425E-2</v>
      </c>
    </row>
    <row r="3436" spans="1:25" x14ac:dyDescent="0.3">
      <c r="A3436" s="1">
        <v>3435</v>
      </c>
      <c r="B3436" t="s">
        <v>7816</v>
      </c>
      <c r="C3436" s="7">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4" t="str">
        <f>VLOOKUP(OrdersTable[[#This Row],[Region]],PeopleTable[#All],2,FALSE)</f>
        <v>Anna Andreadi</v>
      </c>
      <c r="W3436" s="4" t="str">
        <f>IFERROR(VLOOKUP(OrdersTable[[#This Row],[Order ID]],ReturnsTable[#All],2,FALSE),"No")</f>
        <v>No</v>
      </c>
      <c r="X3436" s="4">
        <f>1/COUNTIF(OrdersTable[Order ID],OrdersTable[[#This Row],[Order ID]])</f>
        <v>0.5</v>
      </c>
      <c r="Y3436" s="4">
        <f>1/COUNTIF(OrdersTable[Customer ID],OrdersTable[[#This Row],[Customer ID]])</f>
        <v>7.1428571428571425E-2</v>
      </c>
    </row>
    <row r="3437" spans="1:25" x14ac:dyDescent="0.3">
      <c r="A3437" s="1">
        <v>3436</v>
      </c>
      <c r="B3437" t="s">
        <v>7817</v>
      </c>
      <c r="C3437" s="7">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4" t="str">
        <f>VLOOKUP(OrdersTable[[#This Row],[Region]],PeopleTable[#All],2,FALSE)</f>
        <v>Kelly Williams</v>
      </c>
      <c r="W3437" s="4" t="str">
        <f>IFERROR(VLOOKUP(OrdersTable[[#This Row],[Order ID]],ReturnsTable[#All],2,FALSE),"No")</f>
        <v>No</v>
      </c>
      <c r="X3437" s="4">
        <f>1/COUNTIF(OrdersTable[Order ID],OrdersTable[[#This Row],[Order ID]])</f>
        <v>0.5</v>
      </c>
      <c r="Y3437" s="4">
        <f>1/COUNTIF(OrdersTable[Customer ID],OrdersTable[[#This Row],[Customer ID]])</f>
        <v>6.6666666666666666E-2</v>
      </c>
    </row>
    <row r="3438" spans="1:25" x14ac:dyDescent="0.3">
      <c r="A3438" s="1">
        <v>3437</v>
      </c>
      <c r="B3438" t="s">
        <v>7817</v>
      </c>
      <c r="C3438" s="7">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4" t="str">
        <f>VLOOKUP(OrdersTable[[#This Row],[Region]],PeopleTable[#All],2,FALSE)</f>
        <v>Kelly Williams</v>
      </c>
      <c r="W3438" s="4" t="str">
        <f>IFERROR(VLOOKUP(OrdersTable[[#This Row],[Order ID]],ReturnsTable[#All],2,FALSE),"No")</f>
        <v>No</v>
      </c>
      <c r="X3438" s="4">
        <f>1/COUNTIF(OrdersTable[Order ID],OrdersTable[[#This Row],[Order ID]])</f>
        <v>0.5</v>
      </c>
      <c r="Y3438" s="4">
        <f>1/COUNTIF(OrdersTable[Customer ID],OrdersTable[[#This Row],[Customer ID]])</f>
        <v>6.6666666666666666E-2</v>
      </c>
    </row>
    <row r="3439" spans="1:25" x14ac:dyDescent="0.3">
      <c r="A3439" s="1">
        <v>3438</v>
      </c>
      <c r="B3439" t="s">
        <v>7818</v>
      </c>
      <c r="C3439" s="7">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4" t="str">
        <f>VLOOKUP(OrdersTable[[#This Row],[Region]],PeopleTable[#All],2,FALSE)</f>
        <v>Kelly Williams</v>
      </c>
      <c r="W3439" s="4" t="str">
        <f>IFERROR(VLOOKUP(OrdersTable[[#This Row],[Order ID]],ReturnsTable[#All],2,FALSE),"No")</f>
        <v>No</v>
      </c>
      <c r="X3439" s="4">
        <f>1/COUNTIF(OrdersTable[Order ID],OrdersTable[[#This Row],[Order ID]])</f>
        <v>0.33333333333333331</v>
      </c>
      <c r="Y3439" s="4">
        <f>1/COUNTIF(OrdersTable[Customer ID],OrdersTable[[#This Row],[Customer ID]])</f>
        <v>0.1111111111111111</v>
      </c>
    </row>
    <row r="3440" spans="1:25" x14ac:dyDescent="0.3">
      <c r="A3440" s="1">
        <v>3439</v>
      </c>
      <c r="B3440" t="s">
        <v>7818</v>
      </c>
      <c r="C3440" s="7">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4" t="str">
        <f>VLOOKUP(OrdersTable[[#This Row],[Region]],PeopleTable[#All],2,FALSE)</f>
        <v>Kelly Williams</v>
      </c>
      <c r="W3440" s="4" t="str">
        <f>IFERROR(VLOOKUP(OrdersTable[[#This Row],[Order ID]],ReturnsTable[#All],2,FALSE),"No")</f>
        <v>No</v>
      </c>
      <c r="X3440" s="4">
        <f>1/COUNTIF(OrdersTable[Order ID],OrdersTable[[#This Row],[Order ID]])</f>
        <v>0.33333333333333331</v>
      </c>
      <c r="Y3440" s="4">
        <f>1/COUNTIF(OrdersTable[Customer ID],OrdersTable[[#This Row],[Customer ID]])</f>
        <v>0.1111111111111111</v>
      </c>
    </row>
    <row r="3441" spans="1:25" x14ac:dyDescent="0.3">
      <c r="A3441" s="1">
        <v>3440</v>
      </c>
      <c r="B3441" t="s">
        <v>7818</v>
      </c>
      <c r="C3441" s="7">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4" t="str">
        <f>VLOOKUP(OrdersTable[[#This Row],[Region]],PeopleTable[#All],2,FALSE)</f>
        <v>Kelly Williams</v>
      </c>
      <c r="W3441" s="4" t="str">
        <f>IFERROR(VLOOKUP(OrdersTable[[#This Row],[Order ID]],ReturnsTable[#All],2,FALSE),"No")</f>
        <v>No</v>
      </c>
      <c r="X3441" s="4">
        <f>1/COUNTIF(OrdersTable[Order ID],OrdersTable[[#This Row],[Order ID]])</f>
        <v>0.33333333333333331</v>
      </c>
      <c r="Y3441" s="4">
        <f>1/COUNTIF(OrdersTable[Customer ID],OrdersTable[[#This Row],[Customer ID]])</f>
        <v>0.1111111111111111</v>
      </c>
    </row>
    <row r="3442" spans="1:25" x14ac:dyDescent="0.3">
      <c r="A3442" s="1">
        <v>3441</v>
      </c>
      <c r="B3442" t="s">
        <v>7819</v>
      </c>
      <c r="C3442" s="7">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4" t="str">
        <f>VLOOKUP(OrdersTable[[#This Row],[Region]],PeopleTable[#All],2,FALSE)</f>
        <v>Anna Andreadi</v>
      </c>
      <c r="W3442" s="4" t="str">
        <f>IFERROR(VLOOKUP(OrdersTable[[#This Row],[Order ID]],ReturnsTable[#All],2,FALSE),"No")</f>
        <v>No</v>
      </c>
      <c r="X3442" s="4">
        <f>1/COUNTIF(OrdersTable[Order ID],OrdersTable[[#This Row],[Order ID]])</f>
        <v>1</v>
      </c>
      <c r="Y3442" s="4">
        <f>1/COUNTIF(OrdersTable[Customer ID],OrdersTable[[#This Row],[Customer ID]])</f>
        <v>0.1</v>
      </c>
    </row>
    <row r="3443" spans="1:25" x14ac:dyDescent="0.3">
      <c r="A3443" s="1">
        <v>3442</v>
      </c>
      <c r="B3443" t="s">
        <v>7820</v>
      </c>
      <c r="C3443" s="7">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4" t="str">
        <f>VLOOKUP(OrdersTable[[#This Row],[Region]],PeopleTable[#All],2,FALSE)</f>
        <v>Chuck Magee</v>
      </c>
      <c r="W3443" s="4" t="str">
        <f>IFERROR(VLOOKUP(OrdersTable[[#This Row],[Order ID]],ReturnsTable[#All],2,FALSE),"No")</f>
        <v>No</v>
      </c>
      <c r="X3443" s="4">
        <f>1/COUNTIF(OrdersTable[Order ID],OrdersTable[[#This Row],[Order ID]])</f>
        <v>1</v>
      </c>
      <c r="Y3443" s="4">
        <f>1/COUNTIF(OrdersTable[Customer ID],OrdersTable[[#This Row],[Customer ID]])</f>
        <v>9.0909090909090912E-2</v>
      </c>
    </row>
    <row r="3444" spans="1:25" x14ac:dyDescent="0.3">
      <c r="A3444" s="1">
        <v>3443</v>
      </c>
      <c r="B3444" t="s">
        <v>7821</v>
      </c>
      <c r="C3444" s="7">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4" t="str">
        <f>VLOOKUP(OrdersTable[[#This Row],[Region]],PeopleTable[#All],2,FALSE)</f>
        <v>Chuck Magee</v>
      </c>
      <c r="W3444" s="4" t="str">
        <f>IFERROR(VLOOKUP(OrdersTable[[#This Row],[Order ID]],ReturnsTable[#All],2,FALSE),"No")</f>
        <v>No</v>
      </c>
      <c r="X3444" s="4">
        <f>1/COUNTIF(OrdersTable[Order ID],OrdersTable[[#This Row],[Order ID]])</f>
        <v>0.5</v>
      </c>
      <c r="Y3444" s="4">
        <f>1/COUNTIF(OrdersTable[Customer ID],OrdersTable[[#This Row],[Customer ID]])</f>
        <v>5.8823529411764705E-2</v>
      </c>
    </row>
    <row r="3445" spans="1:25" x14ac:dyDescent="0.3">
      <c r="A3445" s="1">
        <v>3444</v>
      </c>
      <c r="B3445" t="s">
        <v>7821</v>
      </c>
      <c r="C3445" s="7">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4" t="str">
        <f>VLOOKUP(OrdersTable[[#This Row],[Region]],PeopleTable[#All],2,FALSE)</f>
        <v>Chuck Magee</v>
      </c>
      <c r="W3445" s="4" t="str">
        <f>IFERROR(VLOOKUP(OrdersTable[[#This Row],[Order ID]],ReturnsTable[#All],2,FALSE),"No")</f>
        <v>No</v>
      </c>
      <c r="X3445" s="4">
        <f>1/COUNTIF(OrdersTable[Order ID],OrdersTable[[#This Row],[Order ID]])</f>
        <v>0.5</v>
      </c>
      <c r="Y3445" s="4">
        <f>1/COUNTIF(OrdersTable[Customer ID],OrdersTable[[#This Row],[Customer ID]])</f>
        <v>5.8823529411764705E-2</v>
      </c>
    </row>
    <row r="3446" spans="1:25" x14ac:dyDescent="0.3">
      <c r="A3446" s="1">
        <v>3445</v>
      </c>
      <c r="B3446" t="s">
        <v>7822</v>
      </c>
      <c r="C3446" s="7">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4" t="str">
        <f>VLOOKUP(OrdersTable[[#This Row],[Region]],PeopleTable[#All],2,FALSE)</f>
        <v>Chuck Magee</v>
      </c>
      <c r="W3446" s="4" t="str">
        <f>IFERROR(VLOOKUP(OrdersTable[[#This Row],[Order ID]],ReturnsTable[#All],2,FALSE),"No")</f>
        <v>No</v>
      </c>
      <c r="X3446" s="4">
        <f>1/COUNTIF(OrdersTable[Order ID],OrdersTable[[#This Row],[Order ID]])</f>
        <v>1</v>
      </c>
      <c r="Y3446" s="4">
        <f>1/COUNTIF(OrdersTable[Customer ID],OrdersTable[[#This Row],[Customer ID]])</f>
        <v>7.6923076923076927E-2</v>
      </c>
    </row>
    <row r="3447" spans="1:25" x14ac:dyDescent="0.3">
      <c r="A3447" s="1">
        <v>3446</v>
      </c>
      <c r="B3447" t="s">
        <v>7823</v>
      </c>
      <c r="C3447" s="7">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4" t="str">
        <f>VLOOKUP(OrdersTable[[#This Row],[Region]],PeopleTable[#All],2,FALSE)</f>
        <v>Chuck Magee</v>
      </c>
      <c r="W3447" s="4" t="str">
        <f>IFERROR(VLOOKUP(OrdersTable[[#This Row],[Order ID]],ReturnsTable[#All],2,FALSE),"No")</f>
        <v>No</v>
      </c>
      <c r="X3447" s="4">
        <f>1/COUNTIF(OrdersTable[Order ID],OrdersTable[[#This Row],[Order ID]])</f>
        <v>1</v>
      </c>
      <c r="Y3447" s="4">
        <f>1/COUNTIF(OrdersTable[Customer ID],OrdersTable[[#This Row],[Customer ID]])</f>
        <v>0.1111111111111111</v>
      </c>
    </row>
    <row r="3448" spans="1:25" x14ac:dyDescent="0.3">
      <c r="A3448" s="1">
        <v>3447</v>
      </c>
      <c r="B3448" t="s">
        <v>7824</v>
      </c>
      <c r="C3448" s="7">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4" t="str">
        <f>VLOOKUP(OrdersTable[[#This Row],[Region]],PeopleTable[#All],2,FALSE)</f>
        <v>Chuck Magee</v>
      </c>
      <c r="W3448" s="4" t="str">
        <f>IFERROR(VLOOKUP(OrdersTable[[#This Row],[Order ID]],ReturnsTable[#All],2,FALSE),"No")</f>
        <v>No</v>
      </c>
      <c r="X3448" s="4">
        <f>1/COUNTIF(OrdersTable[Order ID],OrdersTable[[#This Row],[Order ID]])</f>
        <v>1</v>
      </c>
      <c r="Y3448" s="4">
        <f>1/COUNTIF(OrdersTable[Customer ID],OrdersTable[[#This Row],[Customer ID]])</f>
        <v>4.3478260869565216E-2</v>
      </c>
    </row>
    <row r="3449" spans="1:25" x14ac:dyDescent="0.3">
      <c r="A3449" s="1">
        <v>3448</v>
      </c>
      <c r="B3449" t="s">
        <v>7825</v>
      </c>
      <c r="C3449" s="7">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4" t="str">
        <f>VLOOKUP(OrdersTable[[#This Row],[Region]],PeopleTable[#All],2,FALSE)</f>
        <v>Cassandra Brandow</v>
      </c>
      <c r="W3449" s="4" t="str">
        <f>IFERROR(VLOOKUP(OrdersTable[[#This Row],[Order ID]],ReturnsTable[#All],2,FALSE),"No")</f>
        <v>No</v>
      </c>
      <c r="X3449" s="4">
        <f>1/COUNTIF(OrdersTable[Order ID],OrdersTable[[#This Row],[Order ID]])</f>
        <v>1</v>
      </c>
      <c r="Y3449" s="4">
        <f>1/COUNTIF(OrdersTable[Customer ID],OrdersTable[[#This Row],[Customer ID]])</f>
        <v>6.6666666666666666E-2</v>
      </c>
    </row>
    <row r="3450" spans="1:25" x14ac:dyDescent="0.3">
      <c r="A3450" s="1">
        <v>3449</v>
      </c>
      <c r="B3450" t="s">
        <v>7826</v>
      </c>
      <c r="C3450" s="7">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4" t="str">
        <f>VLOOKUP(OrdersTable[[#This Row],[Region]],PeopleTable[#All],2,FALSE)</f>
        <v>Anna Andreadi</v>
      </c>
      <c r="W3450" s="4" t="str">
        <f>IFERROR(VLOOKUP(OrdersTable[[#This Row],[Order ID]],ReturnsTable[#All],2,FALSE),"No")</f>
        <v>No</v>
      </c>
      <c r="X3450" s="4">
        <f>1/COUNTIF(OrdersTable[Order ID],OrdersTable[[#This Row],[Order ID]])</f>
        <v>1</v>
      </c>
      <c r="Y3450" s="4">
        <f>1/COUNTIF(OrdersTable[Customer ID],OrdersTable[[#This Row],[Customer ID]])</f>
        <v>5.2631578947368418E-2</v>
      </c>
    </row>
    <row r="3451" spans="1:25" x14ac:dyDescent="0.3">
      <c r="A3451" s="1">
        <v>3450</v>
      </c>
      <c r="B3451" t="s">
        <v>7827</v>
      </c>
      <c r="C3451" s="7">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4" t="str">
        <f>VLOOKUP(OrdersTable[[#This Row],[Region]],PeopleTable[#All],2,FALSE)</f>
        <v>Anna Andreadi</v>
      </c>
      <c r="W3451" s="4" t="str">
        <f>IFERROR(VLOOKUP(OrdersTable[[#This Row],[Order ID]],ReturnsTable[#All],2,FALSE),"No")</f>
        <v>No</v>
      </c>
      <c r="X3451" s="4">
        <f>1/COUNTIF(OrdersTable[Order ID],OrdersTable[[#This Row],[Order ID]])</f>
        <v>0.33333333333333331</v>
      </c>
      <c r="Y3451" s="4">
        <f>1/COUNTIF(OrdersTable[Customer ID],OrdersTable[[#This Row],[Customer ID]])</f>
        <v>7.1428571428571425E-2</v>
      </c>
    </row>
    <row r="3452" spans="1:25" x14ac:dyDescent="0.3">
      <c r="A3452" s="1">
        <v>3451</v>
      </c>
      <c r="B3452" t="s">
        <v>7827</v>
      </c>
      <c r="C3452" s="7">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4" t="str">
        <f>VLOOKUP(OrdersTable[[#This Row],[Region]],PeopleTable[#All],2,FALSE)</f>
        <v>Anna Andreadi</v>
      </c>
      <c r="W3452" s="4" t="str">
        <f>IFERROR(VLOOKUP(OrdersTable[[#This Row],[Order ID]],ReturnsTable[#All],2,FALSE),"No")</f>
        <v>No</v>
      </c>
      <c r="X3452" s="4">
        <f>1/COUNTIF(OrdersTable[Order ID],OrdersTable[[#This Row],[Order ID]])</f>
        <v>0.33333333333333331</v>
      </c>
      <c r="Y3452" s="4">
        <f>1/COUNTIF(OrdersTable[Customer ID],OrdersTable[[#This Row],[Customer ID]])</f>
        <v>7.1428571428571425E-2</v>
      </c>
    </row>
    <row r="3453" spans="1:25" x14ac:dyDescent="0.3">
      <c r="A3453" s="1">
        <v>3452</v>
      </c>
      <c r="B3453" t="s">
        <v>7827</v>
      </c>
      <c r="C3453" s="7">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4" t="str">
        <f>VLOOKUP(OrdersTable[[#This Row],[Region]],PeopleTable[#All],2,FALSE)</f>
        <v>Anna Andreadi</v>
      </c>
      <c r="W3453" s="4" t="str">
        <f>IFERROR(VLOOKUP(OrdersTable[[#This Row],[Order ID]],ReturnsTable[#All],2,FALSE),"No")</f>
        <v>No</v>
      </c>
      <c r="X3453" s="4">
        <f>1/COUNTIF(OrdersTable[Order ID],OrdersTable[[#This Row],[Order ID]])</f>
        <v>0.33333333333333331</v>
      </c>
      <c r="Y3453" s="4">
        <f>1/COUNTIF(OrdersTable[Customer ID],OrdersTable[[#This Row],[Customer ID]])</f>
        <v>7.1428571428571425E-2</v>
      </c>
    </row>
    <row r="3454" spans="1:25" x14ac:dyDescent="0.3">
      <c r="A3454" s="1">
        <v>3453</v>
      </c>
      <c r="B3454" t="s">
        <v>7828</v>
      </c>
      <c r="C3454" s="7">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4" t="str">
        <f>VLOOKUP(OrdersTable[[#This Row],[Region]],PeopleTable[#All],2,FALSE)</f>
        <v>Cassandra Brandow</v>
      </c>
      <c r="W3454" s="4" t="str">
        <f>IFERROR(VLOOKUP(OrdersTable[[#This Row],[Order ID]],ReturnsTable[#All],2,FALSE),"No")</f>
        <v>No</v>
      </c>
      <c r="X3454" s="4">
        <f>1/COUNTIF(OrdersTable[Order ID],OrdersTable[[#This Row],[Order ID]])</f>
        <v>1</v>
      </c>
      <c r="Y3454" s="4">
        <f>1/COUNTIF(OrdersTable[Customer ID],OrdersTable[[#This Row],[Customer ID]])</f>
        <v>6.6666666666666666E-2</v>
      </c>
    </row>
    <row r="3455" spans="1:25" x14ac:dyDescent="0.3">
      <c r="A3455" s="1">
        <v>3454</v>
      </c>
      <c r="B3455" t="s">
        <v>7829</v>
      </c>
      <c r="C3455" s="7">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4" t="str">
        <f>VLOOKUP(OrdersTable[[#This Row],[Region]],PeopleTable[#All],2,FALSE)</f>
        <v>Cassandra Brandow</v>
      </c>
      <c r="W3455" s="4" t="str">
        <f>IFERROR(VLOOKUP(OrdersTable[[#This Row],[Order ID]],ReturnsTable[#All],2,FALSE),"No")</f>
        <v>No</v>
      </c>
      <c r="X3455" s="4">
        <f>1/COUNTIF(OrdersTable[Order ID],OrdersTable[[#This Row],[Order ID]])</f>
        <v>1</v>
      </c>
      <c r="Y3455" s="4">
        <f>1/COUNTIF(OrdersTable[Customer ID],OrdersTable[[#This Row],[Customer ID]])</f>
        <v>8.3333333333333329E-2</v>
      </c>
    </row>
    <row r="3456" spans="1:25" x14ac:dyDescent="0.3">
      <c r="A3456" s="1">
        <v>3455</v>
      </c>
      <c r="B3456" t="s">
        <v>7830</v>
      </c>
      <c r="C3456" s="7">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4" t="str">
        <f>VLOOKUP(OrdersTable[[#This Row],[Region]],PeopleTable[#All],2,FALSE)</f>
        <v>Cassandra Brandow</v>
      </c>
      <c r="W3456" s="4" t="str">
        <f>IFERROR(VLOOKUP(OrdersTable[[#This Row],[Order ID]],ReturnsTable[#All],2,FALSE),"No")</f>
        <v>No</v>
      </c>
      <c r="X3456" s="4">
        <f>1/COUNTIF(OrdersTable[Order ID],OrdersTable[[#This Row],[Order ID]])</f>
        <v>1</v>
      </c>
      <c r="Y3456" s="4">
        <f>1/COUNTIF(OrdersTable[Customer ID],OrdersTable[[#This Row],[Customer ID]])</f>
        <v>9.0909090909090912E-2</v>
      </c>
    </row>
    <row r="3457" spans="1:25" x14ac:dyDescent="0.3">
      <c r="A3457" s="1">
        <v>3456</v>
      </c>
      <c r="B3457" t="s">
        <v>7831</v>
      </c>
      <c r="C3457" s="7">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4" t="str">
        <f>VLOOKUP(OrdersTable[[#This Row],[Region]],PeopleTable[#All],2,FALSE)</f>
        <v>Cassandra Brandow</v>
      </c>
      <c r="W3457" s="4" t="str">
        <f>IFERROR(VLOOKUP(OrdersTable[[#This Row],[Order ID]],ReturnsTable[#All],2,FALSE),"No")</f>
        <v>No</v>
      </c>
      <c r="X3457" s="4">
        <f>1/COUNTIF(OrdersTable[Order ID],OrdersTable[[#This Row],[Order ID]])</f>
        <v>1</v>
      </c>
      <c r="Y3457" s="4">
        <f>1/COUNTIF(OrdersTable[Customer ID],OrdersTable[[#This Row],[Customer ID]])</f>
        <v>7.6923076923076927E-2</v>
      </c>
    </row>
    <row r="3458" spans="1:25" x14ac:dyDescent="0.3">
      <c r="A3458" s="1">
        <v>3457</v>
      </c>
      <c r="B3458" t="s">
        <v>7832</v>
      </c>
      <c r="C3458" s="7">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4" t="str">
        <f>VLOOKUP(OrdersTable[[#This Row],[Region]],PeopleTable[#All],2,FALSE)</f>
        <v>Chuck Magee</v>
      </c>
      <c r="W3458" s="4" t="str">
        <f>IFERROR(VLOOKUP(OrdersTable[[#This Row],[Order ID]],ReturnsTable[#All],2,FALSE),"No")</f>
        <v>No</v>
      </c>
      <c r="X3458" s="4">
        <f>1/COUNTIF(OrdersTable[Order ID],OrdersTable[[#This Row],[Order ID]])</f>
        <v>0.2</v>
      </c>
      <c r="Y3458" s="4">
        <f>1/COUNTIF(OrdersTable[Customer ID],OrdersTable[[#This Row],[Customer ID]])</f>
        <v>0.04</v>
      </c>
    </row>
    <row r="3459" spans="1:25" x14ac:dyDescent="0.3">
      <c r="A3459" s="1">
        <v>3458</v>
      </c>
      <c r="B3459" t="s">
        <v>7832</v>
      </c>
      <c r="C3459" s="7">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4" t="str">
        <f>VLOOKUP(OrdersTable[[#This Row],[Region]],PeopleTable[#All],2,FALSE)</f>
        <v>Chuck Magee</v>
      </c>
      <c r="W3459" s="4" t="str">
        <f>IFERROR(VLOOKUP(OrdersTable[[#This Row],[Order ID]],ReturnsTable[#All],2,FALSE),"No")</f>
        <v>No</v>
      </c>
      <c r="X3459" s="4">
        <f>1/COUNTIF(OrdersTable[Order ID],OrdersTable[[#This Row],[Order ID]])</f>
        <v>0.2</v>
      </c>
      <c r="Y3459" s="4">
        <f>1/COUNTIF(OrdersTable[Customer ID],OrdersTable[[#This Row],[Customer ID]])</f>
        <v>0.04</v>
      </c>
    </row>
    <row r="3460" spans="1:25" x14ac:dyDescent="0.3">
      <c r="A3460" s="1">
        <v>3459</v>
      </c>
      <c r="B3460" t="s">
        <v>7832</v>
      </c>
      <c r="C3460" s="7">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4" t="str">
        <f>VLOOKUP(OrdersTable[[#This Row],[Region]],PeopleTable[#All],2,FALSE)</f>
        <v>Chuck Magee</v>
      </c>
      <c r="W3460" s="4" t="str">
        <f>IFERROR(VLOOKUP(OrdersTable[[#This Row],[Order ID]],ReturnsTable[#All],2,FALSE),"No")</f>
        <v>No</v>
      </c>
      <c r="X3460" s="4">
        <f>1/COUNTIF(OrdersTable[Order ID],OrdersTable[[#This Row],[Order ID]])</f>
        <v>0.2</v>
      </c>
      <c r="Y3460" s="4">
        <f>1/COUNTIF(OrdersTable[Customer ID],OrdersTable[[#This Row],[Customer ID]])</f>
        <v>0.04</v>
      </c>
    </row>
    <row r="3461" spans="1:25" x14ac:dyDescent="0.3">
      <c r="A3461" s="1">
        <v>3460</v>
      </c>
      <c r="B3461" t="s">
        <v>7832</v>
      </c>
      <c r="C3461" s="7">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4" t="str">
        <f>VLOOKUP(OrdersTable[[#This Row],[Region]],PeopleTable[#All],2,FALSE)</f>
        <v>Chuck Magee</v>
      </c>
      <c r="W3461" s="4" t="str">
        <f>IFERROR(VLOOKUP(OrdersTable[[#This Row],[Order ID]],ReturnsTable[#All],2,FALSE),"No")</f>
        <v>No</v>
      </c>
      <c r="X3461" s="4">
        <f>1/COUNTIF(OrdersTable[Order ID],OrdersTable[[#This Row],[Order ID]])</f>
        <v>0.2</v>
      </c>
      <c r="Y3461" s="4">
        <f>1/COUNTIF(OrdersTable[Customer ID],OrdersTable[[#This Row],[Customer ID]])</f>
        <v>0.04</v>
      </c>
    </row>
    <row r="3462" spans="1:25" x14ac:dyDescent="0.3">
      <c r="A3462" s="1">
        <v>3461</v>
      </c>
      <c r="B3462" t="s">
        <v>7832</v>
      </c>
      <c r="C3462" s="7">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4" t="str">
        <f>VLOOKUP(OrdersTable[[#This Row],[Region]],PeopleTable[#All],2,FALSE)</f>
        <v>Chuck Magee</v>
      </c>
      <c r="W3462" s="4" t="str">
        <f>IFERROR(VLOOKUP(OrdersTable[[#This Row],[Order ID]],ReturnsTable[#All],2,FALSE),"No")</f>
        <v>No</v>
      </c>
      <c r="X3462" s="4">
        <f>1/COUNTIF(OrdersTable[Order ID],OrdersTable[[#This Row],[Order ID]])</f>
        <v>0.2</v>
      </c>
      <c r="Y3462" s="4">
        <f>1/COUNTIF(OrdersTable[Customer ID],OrdersTable[[#This Row],[Customer ID]])</f>
        <v>0.04</v>
      </c>
    </row>
    <row r="3463" spans="1:25" x14ac:dyDescent="0.3">
      <c r="A3463" s="1">
        <v>3462</v>
      </c>
      <c r="B3463" t="s">
        <v>7833</v>
      </c>
      <c r="C3463" s="7">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4" t="str">
        <f>VLOOKUP(OrdersTable[[#This Row],[Region]],PeopleTable[#All],2,FALSE)</f>
        <v>Kelly Williams</v>
      </c>
      <c r="W3463" s="4" t="str">
        <f>IFERROR(VLOOKUP(OrdersTable[[#This Row],[Order ID]],ReturnsTable[#All],2,FALSE),"No")</f>
        <v>No</v>
      </c>
      <c r="X3463" s="4">
        <f>1/COUNTIF(OrdersTable[Order ID],OrdersTable[[#This Row],[Order ID]])</f>
        <v>1</v>
      </c>
      <c r="Y3463" s="4">
        <f>1/COUNTIF(OrdersTable[Customer ID],OrdersTable[[#This Row],[Customer ID]])</f>
        <v>6.25E-2</v>
      </c>
    </row>
    <row r="3464" spans="1:25" x14ac:dyDescent="0.3">
      <c r="A3464" s="1">
        <v>3463</v>
      </c>
      <c r="B3464" t="s">
        <v>7834</v>
      </c>
      <c r="C3464" s="7">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4" t="str">
        <f>VLOOKUP(OrdersTable[[#This Row],[Region]],PeopleTable[#All],2,FALSE)</f>
        <v>Chuck Magee</v>
      </c>
      <c r="W3464" s="4" t="str">
        <f>IFERROR(VLOOKUP(OrdersTable[[#This Row],[Order ID]],ReturnsTable[#All],2,FALSE),"No")</f>
        <v>No</v>
      </c>
      <c r="X3464" s="4">
        <f>1/COUNTIF(OrdersTable[Order ID],OrdersTable[[#This Row],[Order ID]])</f>
        <v>1</v>
      </c>
      <c r="Y3464" s="4">
        <f>1/COUNTIF(OrdersTable[Customer ID],OrdersTable[[#This Row],[Customer ID]])</f>
        <v>9.0909090909090912E-2</v>
      </c>
    </row>
    <row r="3465" spans="1:25" x14ac:dyDescent="0.3">
      <c r="A3465" s="1">
        <v>3464</v>
      </c>
      <c r="B3465" t="s">
        <v>7835</v>
      </c>
      <c r="C3465" s="7">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4" t="str">
        <f>VLOOKUP(OrdersTable[[#This Row],[Region]],PeopleTable[#All],2,FALSE)</f>
        <v>Cassandra Brandow</v>
      </c>
      <c r="W3465" s="4" t="str">
        <f>IFERROR(VLOOKUP(OrdersTable[[#This Row],[Order ID]],ReturnsTable[#All],2,FALSE),"No")</f>
        <v>No</v>
      </c>
      <c r="X3465" s="4">
        <f>1/COUNTIF(OrdersTable[Order ID],OrdersTable[[#This Row],[Order ID]])</f>
        <v>1</v>
      </c>
      <c r="Y3465" s="4">
        <f>1/COUNTIF(OrdersTable[Customer ID],OrdersTable[[#This Row],[Customer ID]])</f>
        <v>0.16666666666666666</v>
      </c>
    </row>
    <row r="3466" spans="1:25" x14ac:dyDescent="0.3">
      <c r="A3466" s="1">
        <v>3465</v>
      </c>
      <c r="B3466" t="s">
        <v>7836</v>
      </c>
      <c r="C3466" s="7">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4" t="str">
        <f>VLOOKUP(OrdersTable[[#This Row],[Region]],PeopleTable[#All],2,FALSE)</f>
        <v>Cassandra Brandow</v>
      </c>
      <c r="W3466" s="4" t="str">
        <f>IFERROR(VLOOKUP(OrdersTable[[#This Row],[Order ID]],ReturnsTable[#All],2,FALSE),"No")</f>
        <v>No</v>
      </c>
      <c r="X3466" s="4">
        <f>1/COUNTIF(OrdersTable[Order ID],OrdersTable[[#This Row],[Order ID]])</f>
        <v>1</v>
      </c>
      <c r="Y3466" s="4">
        <f>1/COUNTIF(OrdersTable[Customer ID],OrdersTable[[#This Row],[Customer ID]])</f>
        <v>5.5555555555555552E-2</v>
      </c>
    </row>
    <row r="3467" spans="1:25" x14ac:dyDescent="0.3">
      <c r="A3467" s="1">
        <v>3466</v>
      </c>
      <c r="B3467" t="s">
        <v>7837</v>
      </c>
      <c r="C3467" s="7">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4" t="str">
        <f>VLOOKUP(OrdersTable[[#This Row],[Region]],PeopleTable[#All],2,FALSE)</f>
        <v>Chuck Magee</v>
      </c>
      <c r="W3467" s="4" t="str">
        <f>IFERROR(VLOOKUP(OrdersTable[[#This Row],[Order ID]],ReturnsTable[#All],2,FALSE),"No")</f>
        <v>No</v>
      </c>
      <c r="X3467" s="4">
        <f>1/COUNTIF(OrdersTable[Order ID],OrdersTable[[#This Row],[Order ID]])</f>
        <v>0.33333333333333331</v>
      </c>
      <c r="Y3467" s="4">
        <f>1/COUNTIF(OrdersTable[Customer ID],OrdersTable[[#This Row],[Customer ID]])</f>
        <v>3.125E-2</v>
      </c>
    </row>
    <row r="3468" spans="1:25" x14ac:dyDescent="0.3">
      <c r="A3468" s="1">
        <v>3467</v>
      </c>
      <c r="B3468" t="s">
        <v>7837</v>
      </c>
      <c r="C3468" s="7">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4" t="str">
        <f>VLOOKUP(OrdersTable[[#This Row],[Region]],PeopleTable[#All],2,FALSE)</f>
        <v>Chuck Magee</v>
      </c>
      <c r="W3468" s="4" t="str">
        <f>IFERROR(VLOOKUP(OrdersTable[[#This Row],[Order ID]],ReturnsTable[#All],2,FALSE),"No")</f>
        <v>No</v>
      </c>
      <c r="X3468" s="4">
        <f>1/COUNTIF(OrdersTable[Order ID],OrdersTable[[#This Row],[Order ID]])</f>
        <v>0.33333333333333331</v>
      </c>
      <c r="Y3468" s="4">
        <f>1/COUNTIF(OrdersTable[Customer ID],OrdersTable[[#This Row],[Customer ID]])</f>
        <v>3.125E-2</v>
      </c>
    </row>
    <row r="3469" spans="1:25" x14ac:dyDescent="0.3">
      <c r="A3469" s="1">
        <v>3468</v>
      </c>
      <c r="B3469" t="s">
        <v>7837</v>
      </c>
      <c r="C3469" s="7">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4" t="str">
        <f>VLOOKUP(OrdersTable[[#This Row],[Region]],PeopleTable[#All],2,FALSE)</f>
        <v>Chuck Magee</v>
      </c>
      <c r="W3469" s="4" t="str">
        <f>IFERROR(VLOOKUP(OrdersTable[[#This Row],[Order ID]],ReturnsTable[#All],2,FALSE),"No")</f>
        <v>No</v>
      </c>
      <c r="X3469" s="4">
        <f>1/COUNTIF(OrdersTable[Order ID],OrdersTable[[#This Row],[Order ID]])</f>
        <v>0.33333333333333331</v>
      </c>
      <c r="Y3469" s="4">
        <f>1/COUNTIF(OrdersTable[Customer ID],OrdersTable[[#This Row],[Customer ID]])</f>
        <v>3.125E-2</v>
      </c>
    </row>
    <row r="3470" spans="1:25" x14ac:dyDescent="0.3">
      <c r="A3470" s="1">
        <v>3469</v>
      </c>
      <c r="B3470" t="s">
        <v>7838</v>
      </c>
      <c r="C3470" s="7">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4" t="str">
        <f>VLOOKUP(OrdersTable[[#This Row],[Region]],PeopleTable[#All],2,FALSE)</f>
        <v>Cassandra Brandow</v>
      </c>
      <c r="W3470" s="4" t="str">
        <f>IFERROR(VLOOKUP(OrdersTable[[#This Row],[Order ID]],ReturnsTable[#All],2,FALSE),"No")</f>
        <v>No</v>
      </c>
      <c r="X3470" s="4">
        <f>1/COUNTIF(OrdersTable[Order ID],OrdersTable[[#This Row],[Order ID]])</f>
        <v>1</v>
      </c>
      <c r="Y3470" s="4">
        <f>1/COUNTIF(OrdersTable[Customer ID],OrdersTable[[#This Row],[Customer ID]])</f>
        <v>7.1428571428571425E-2</v>
      </c>
    </row>
    <row r="3471" spans="1:25" x14ac:dyDescent="0.3">
      <c r="A3471" s="1">
        <v>3470</v>
      </c>
      <c r="B3471" t="s">
        <v>7839</v>
      </c>
      <c r="C3471" s="7">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4" t="str">
        <f>VLOOKUP(OrdersTable[[#This Row],[Region]],PeopleTable[#All],2,FALSE)</f>
        <v>Cassandra Brandow</v>
      </c>
      <c r="W3471" s="4" t="str">
        <f>IFERROR(VLOOKUP(OrdersTable[[#This Row],[Order ID]],ReturnsTable[#All],2,FALSE),"No")</f>
        <v>No</v>
      </c>
      <c r="X3471" s="4">
        <f>1/COUNTIF(OrdersTable[Order ID],OrdersTable[[#This Row],[Order ID]])</f>
        <v>1</v>
      </c>
      <c r="Y3471" s="4">
        <f>1/COUNTIF(OrdersTable[Customer ID],OrdersTable[[#This Row],[Customer ID]])</f>
        <v>9.0909090909090912E-2</v>
      </c>
    </row>
    <row r="3472" spans="1:25" x14ac:dyDescent="0.3">
      <c r="A3472" s="1">
        <v>3471</v>
      </c>
      <c r="B3472" t="s">
        <v>7840</v>
      </c>
      <c r="C3472" s="7">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4" t="str">
        <f>VLOOKUP(OrdersTable[[#This Row],[Region]],PeopleTable[#All],2,FALSE)</f>
        <v>Anna Andreadi</v>
      </c>
      <c r="W3472" s="4" t="str">
        <f>IFERROR(VLOOKUP(OrdersTable[[#This Row],[Order ID]],ReturnsTable[#All],2,FALSE),"No")</f>
        <v>No</v>
      </c>
      <c r="X3472" s="4">
        <f>1/COUNTIF(OrdersTable[Order ID],OrdersTable[[#This Row],[Order ID]])</f>
        <v>1</v>
      </c>
      <c r="Y3472" s="4">
        <f>1/COUNTIF(OrdersTable[Customer ID],OrdersTable[[#This Row],[Customer ID]])</f>
        <v>0.14285714285714285</v>
      </c>
    </row>
    <row r="3473" spans="1:25" x14ac:dyDescent="0.3">
      <c r="A3473" s="1">
        <v>3472</v>
      </c>
      <c r="B3473" t="s">
        <v>7841</v>
      </c>
      <c r="C3473" s="7">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4" t="str">
        <f>VLOOKUP(OrdersTable[[#This Row],[Region]],PeopleTable[#All],2,FALSE)</f>
        <v>Chuck Magee</v>
      </c>
      <c r="W3473" s="4" t="str">
        <f>IFERROR(VLOOKUP(OrdersTable[[#This Row],[Order ID]],ReturnsTable[#All],2,FALSE),"No")</f>
        <v>No</v>
      </c>
      <c r="X3473" s="4">
        <f>1/COUNTIF(OrdersTable[Order ID],OrdersTable[[#This Row],[Order ID]])</f>
        <v>0.5</v>
      </c>
      <c r="Y3473" s="4">
        <f>1/COUNTIF(OrdersTable[Customer ID],OrdersTable[[#This Row],[Customer ID]])</f>
        <v>5.8823529411764705E-2</v>
      </c>
    </row>
    <row r="3474" spans="1:25" x14ac:dyDescent="0.3">
      <c r="A3474" s="1">
        <v>3473</v>
      </c>
      <c r="B3474" t="s">
        <v>7841</v>
      </c>
      <c r="C3474" s="7">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4" t="str">
        <f>VLOOKUP(OrdersTable[[#This Row],[Region]],PeopleTable[#All],2,FALSE)</f>
        <v>Chuck Magee</v>
      </c>
      <c r="W3474" s="4" t="str">
        <f>IFERROR(VLOOKUP(OrdersTable[[#This Row],[Order ID]],ReturnsTable[#All],2,FALSE),"No")</f>
        <v>No</v>
      </c>
      <c r="X3474" s="4">
        <f>1/COUNTIF(OrdersTable[Order ID],OrdersTable[[#This Row],[Order ID]])</f>
        <v>0.5</v>
      </c>
      <c r="Y3474" s="4">
        <f>1/COUNTIF(OrdersTable[Customer ID],OrdersTable[[#This Row],[Customer ID]])</f>
        <v>5.8823529411764705E-2</v>
      </c>
    </row>
    <row r="3475" spans="1:25" x14ac:dyDescent="0.3">
      <c r="A3475" s="1">
        <v>3474</v>
      </c>
      <c r="B3475" t="s">
        <v>7842</v>
      </c>
      <c r="C3475" s="7">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4" t="str">
        <f>VLOOKUP(OrdersTable[[#This Row],[Region]],PeopleTable[#All],2,FALSE)</f>
        <v>Kelly Williams</v>
      </c>
      <c r="W3475" s="4" t="str">
        <f>IFERROR(VLOOKUP(OrdersTable[[#This Row],[Order ID]],ReturnsTable[#All],2,FALSE),"No")</f>
        <v>No</v>
      </c>
      <c r="X3475" s="4">
        <f>1/COUNTIF(OrdersTable[Order ID],OrdersTable[[#This Row],[Order ID]])</f>
        <v>0.5</v>
      </c>
      <c r="Y3475" s="4">
        <f>1/COUNTIF(OrdersTable[Customer ID],OrdersTable[[#This Row],[Customer ID]])</f>
        <v>3.2258064516129031E-2</v>
      </c>
    </row>
    <row r="3476" spans="1:25" x14ac:dyDescent="0.3">
      <c r="A3476" s="1">
        <v>3475</v>
      </c>
      <c r="B3476" t="s">
        <v>7842</v>
      </c>
      <c r="C3476" s="7">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4" t="str">
        <f>VLOOKUP(OrdersTable[[#This Row],[Region]],PeopleTable[#All],2,FALSE)</f>
        <v>Kelly Williams</v>
      </c>
      <c r="W3476" s="4" t="str">
        <f>IFERROR(VLOOKUP(OrdersTable[[#This Row],[Order ID]],ReturnsTable[#All],2,FALSE),"No")</f>
        <v>No</v>
      </c>
      <c r="X3476" s="4">
        <f>1/COUNTIF(OrdersTable[Order ID],OrdersTable[[#This Row],[Order ID]])</f>
        <v>0.5</v>
      </c>
      <c r="Y3476" s="4">
        <f>1/COUNTIF(OrdersTable[Customer ID],OrdersTable[[#This Row],[Customer ID]])</f>
        <v>3.2258064516129031E-2</v>
      </c>
    </row>
    <row r="3477" spans="1:25" x14ac:dyDescent="0.3">
      <c r="A3477" s="1">
        <v>3476</v>
      </c>
      <c r="B3477" t="s">
        <v>7843</v>
      </c>
      <c r="C3477" s="7">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4" t="str">
        <f>VLOOKUP(OrdersTable[[#This Row],[Region]],PeopleTable[#All],2,FALSE)</f>
        <v>Kelly Williams</v>
      </c>
      <c r="W3477" s="4" t="str">
        <f>IFERROR(VLOOKUP(OrdersTable[[#This Row],[Order ID]],ReturnsTable[#All],2,FALSE),"No")</f>
        <v>No</v>
      </c>
      <c r="X3477" s="4">
        <f>1/COUNTIF(OrdersTable[Order ID],OrdersTable[[#This Row],[Order ID]])</f>
        <v>0.5</v>
      </c>
      <c r="Y3477" s="4">
        <f>1/COUNTIF(OrdersTable[Customer ID],OrdersTable[[#This Row],[Customer ID]])</f>
        <v>6.25E-2</v>
      </c>
    </row>
    <row r="3478" spans="1:25" x14ac:dyDescent="0.3">
      <c r="A3478" s="1">
        <v>3477</v>
      </c>
      <c r="B3478" t="s">
        <v>7843</v>
      </c>
      <c r="C3478" s="7">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4" t="str">
        <f>VLOOKUP(OrdersTable[[#This Row],[Region]],PeopleTable[#All],2,FALSE)</f>
        <v>Kelly Williams</v>
      </c>
      <c r="W3478" s="4" t="str">
        <f>IFERROR(VLOOKUP(OrdersTable[[#This Row],[Order ID]],ReturnsTable[#All],2,FALSE),"No")</f>
        <v>No</v>
      </c>
      <c r="X3478" s="4">
        <f>1/COUNTIF(OrdersTable[Order ID],OrdersTable[[#This Row],[Order ID]])</f>
        <v>0.5</v>
      </c>
      <c r="Y3478" s="4">
        <f>1/COUNTIF(OrdersTable[Customer ID],OrdersTable[[#This Row],[Customer ID]])</f>
        <v>6.25E-2</v>
      </c>
    </row>
    <row r="3479" spans="1:25" x14ac:dyDescent="0.3">
      <c r="A3479" s="1">
        <v>3478</v>
      </c>
      <c r="B3479" t="s">
        <v>7844</v>
      </c>
      <c r="C3479" s="7">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4" t="str">
        <f>VLOOKUP(OrdersTable[[#This Row],[Region]],PeopleTable[#All],2,FALSE)</f>
        <v>Anna Andreadi</v>
      </c>
      <c r="W3479" s="4" t="str">
        <f>IFERROR(VLOOKUP(OrdersTable[[#This Row],[Order ID]],ReturnsTable[#All],2,FALSE),"No")</f>
        <v>No</v>
      </c>
      <c r="X3479" s="4">
        <f>1/COUNTIF(OrdersTable[Order ID],OrdersTable[[#This Row],[Order ID]])</f>
        <v>1</v>
      </c>
      <c r="Y3479" s="4">
        <f>1/COUNTIF(OrdersTable[Customer ID],OrdersTable[[#This Row],[Customer ID]])</f>
        <v>0.14285714285714285</v>
      </c>
    </row>
    <row r="3480" spans="1:25" x14ac:dyDescent="0.3">
      <c r="A3480" s="1">
        <v>3479</v>
      </c>
      <c r="B3480" t="s">
        <v>7845</v>
      </c>
      <c r="C3480" s="7">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4" t="str">
        <f>VLOOKUP(OrdersTable[[#This Row],[Region]],PeopleTable[#All],2,FALSE)</f>
        <v>Anna Andreadi</v>
      </c>
      <c r="W3480" s="4" t="str">
        <f>IFERROR(VLOOKUP(OrdersTable[[#This Row],[Order ID]],ReturnsTable[#All],2,FALSE),"No")</f>
        <v>No</v>
      </c>
      <c r="X3480" s="4">
        <f>1/COUNTIF(OrdersTable[Order ID],OrdersTable[[#This Row],[Order ID]])</f>
        <v>0.33333333333333331</v>
      </c>
      <c r="Y3480" s="4">
        <f>1/COUNTIF(OrdersTable[Customer ID],OrdersTable[[#This Row],[Customer ID]])</f>
        <v>4.1666666666666664E-2</v>
      </c>
    </row>
    <row r="3481" spans="1:25" x14ac:dyDescent="0.3">
      <c r="A3481" s="1">
        <v>3480</v>
      </c>
      <c r="B3481" t="s">
        <v>7845</v>
      </c>
      <c r="C3481" s="7">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4" t="str">
        <f>VLOOKUP(OrdersTable[[#This Row],[Region]],PeopleTable[#All],2,FALSE)</f>
        <v>Anna Andreadi</v>
      </c>
      <c r="W3481" s="4" t="str">
        <f>IFERROR(VLOOKUP(OrdersTable[[#This Row],[Order ID]],ReturnsTable[#All],2,FALSE),"No")</f>
        <v>No</v>
      </c>
      <c r="X3481" s="4">
        <f>1/COUNTIF(OrdersTable[Order ID],OrdersTable[[#This Row],[Order ID]])</f>
        <v>0.33333333333333331</v>
      </c>
      <c r="Y3481" s="4">
        <f>1/COUNTIF(OrdersTable[Customer ID],OrdersTable[[#This Row],[Customer ID]])</f>
        <v>4.1666666666666664E-2</v>
      </c>
    </row>
    <row r="3482" spans="1:25" x14ac:dyDescent="0.3">
      <c r="A3482" s="1">
        <v>3481</v>
      </c>
      <c r="B3482" t="s">
        <v>7845</v>
      </c>
      <c r="C3482" s="7">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4" t="str">
        <f>VLOOKUP(OrdersTable[[#This Row],[Region]],PeopleTable[#All],2,FALSE)</f>
        <v>Anna Andreadi</v>
      </c>
      <c r="W3482" s="4" t="str">
        <f>IFERROR(VLOOKUP(OrdersTable[[#This Row],[Order ID]],ReturnsTable[#All],2,FALSE),"No")</f>
        <v>No</v>
      </c>
      <c r="X3482" s="4">
        <f>1/COUNTIF(OrdersTable[Order ID],OrdersTable[[#This Row],[Order ID]])</f>
        <v>0.33333333333333331</v>
      </c>
      <c r="Y3482" s="4">
        <f>1/COUNTIF(OrdersTable[Customer ID],OrdersTable[[#This Row],[Customer ID]])</f>
        <v>4.1666666666666664E-2</v>
      </c>
    </row>
    <row r="3483" spans="1:25" x14ac:dyDescent="0.3">
      <c r="A3483" s="1">
        <v>3482</v>
      </c>
      <c r="B3483" t="s">
        <v>7846</v>
      </c>
      <c r="C3483" s="7">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4" t="str">
        <f>VLOOKUP(OrdersTable[[#This Row],[Region]],PeopleTable[#All],2,FALSE)</f>
        <v>Cassandra Brandow</v>
      </c>
      <c r="W3483" s="4" t="str">
        <f>IFERROR(VLOOKUP(OrdersTable[[#This Row],[Order ID]],ReturnsTable[#All],2,FALSE),"No")</f>
        <v>No</v>
      </c>
      <c r="X3483" s="4">
        <f>1/COUNTIF(OrdersTable[Order ID],OrdersTable[[#This Row],[Order ID]])</f>
        <v>1</v>
      </c>
      <c r="Y3483" s="4">
        <f>1/COUNTIF(OrdersTable[Customer ID],OrdersTable[[#This Row],[Customer ID]])</f>
        <v>0.1</v>
      </c>
    </row>
    <row r="3484" spans="1:25" x14ac:dyDescent="0.3">
      <c r="A3484" s="1">
        <v>3483</v>
      </c>
      <c r="B3484" t="s">
        <v>5950</v>
      </c>
      <c r="C3484" s="7">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4" t="str">
        <f>VLOOKUP(OrdersTable[[#This Row],[Region]],PeopleTable[#All],2,FALSE)</f>
        <v>Cassandra Brandow</v>
      </c>
      <c r="W3484" s="4" t="str">
        <f>IFERROR(VLOOKUP(OrdersTable[[#This Row],[Order ID]],ReturnsTable[#All],2,FALSE),"No")</f>
        <v>Yes</v>
      </c>
      <c r="X3484" s="4">
        <f>1/COUNTIF(OrdersTable[Order ID],OrdersTable[[#This Row],[Order ID]])</f>
        <v>0.33333333333333331</v>
      </c>
      <c r="Y3484" s="4">
        <f>1/COUNTIF(OrdersTable[Customer ID],OrdersTable[[#This Row],[Customer ID]])</f>
        <v>8.3333333333333329E-2</v>
      </c>
    </row>
    <row r="3485" spans="1:25" x14ac:dyDescent="0.3">
      <c r="A3485" s="1">
        <v>3484</v>
      </c>
      <c r="B3485" t="s">
        <v>5950</v>
      </c>
      <c r="C3485" s="7">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4" t="str">
        <f>VLOOKUP(OrdersTable[[#This Row],[Region]],PeopleTable[#All],2,FALSE)</f>
        <v>Cassandra Brandow</v>
      </c>
      <c r="W3485" s="4" t="str">
        <f>IFERROR(VLOOKUP(OrdersTable[[#This Row],[Order ID]],ReturnsTable[#All],2,FALSE),"No")</f>
        <v>Yes</v>
      </c>
      <c r="X3485" s="4">
        <f>1/COUNTIF(OrdersTable[Order ID],OrdersTable[[#This Row],[Order ID]])</f>
        <v>0.33333333333333331</v>
      </c>
      <c r="Y3485" s="4">
        <f>1/COUNTIF(OrdersTable[Customer ID],OrdersTable[[#This Row],[Customer ID]])</f>
        <v>8.3333333333333329E-2</v>
      </c>
    </row>
    <row r="3486" spans="1:25" x14ac:dyDescent="0.3">
      <c r="A3486" s="1">
        <v>3485</v>
      </c>
      <c r="B3486" t="s">
        <v>5950</v>
      </c>
      <c r="C3486" s="7">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4" t="str">
        <f>VLOOKUP(OrdersTable[[#This Row],[Region]],PeopleTable[#All],2,FALSE)</f>
        <v>Cassandra Brandow</v>
      </c>
      <c r="W3486" s="4" t="str">
        <f>IFERROR(VLOOKUP(OrdersTable[[#This Row],[Order ID]],ReturnsTable[#All],2,FALSE),"No")</f>
        <v>Yes</v>
      </c>
      <c r="X3486" s="4">
        <f>1/COUNTIF(OrdersTable[Order ID],OrdersTable[[#This Row],[Order ID]])</f>
        <v>0.33333333333333331</v>
      </c>
      <c r="Y3486" s="4">
        <f>1/COUNTIF(OrdersTable[Customer ID],OrdersTable[[#This Row],[Customer ID]])</f>
        <v>8.3333333333333329E-2</v>
      </c>
    </row>
    <row r="3487" spans="1:25" x14ac:dyDescent="0.3">
      <c r="A3487" s="1">
        <v>3486</v>
      </c>
      <c r="B3487" t="s">
        <v>7847</v>
      </c>
      <c r="C3487" s="7">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4" t="str">
        <f>VLOOKUP(OrdersTable[[#This Row],[Region]],PeopleTable[#All],2,FALSE)</f>
        <v>Chuck Magee</v>
      </c>
      <c r="W3487" s="4" t="str">
        <f>IFERROR(VLOOKUP(OrdersTable[[#This Row],[Order ID]],ReturnsTable[#All],2,FALSE),"No")</f>
        <v>No</v>
      </c>
      <c r="X3487" s="4">
        <f>1/COUNTIF(OrdersTable[Order ID],OrdersTable[[#This Row],[Order ID]])</f>
        <v>1</v>
      </c>
      <c r="Y3487" s="4">
        <f>1/COUNTIF(OrdersTable[Customer ID],OrdersTable[[#This Row],[Customer ID]])</f>
        <v>4.7619047619047616E-2</v>
      </c>
    </row>
    <row r="3488" spans="1:25" x14ac:dyDescent="0.3">
      <c r="A3488" s="1">
        <v>3487</v>
      </c>
      <c r="B3488" t="s">
        <v>7848</v>
      </c>
      <c r="C3488" s="7">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4" t="str">
        <f>VLOOKUP(OrdersTable[[#This Row],[Region]],PeopleTable[#All],2,FALSE)</f>
        <v>Cassandra Brandow</v>
      </c>
      <c r="W3488" s="4" t="str">
        <f>IFERROR(VLOOKUP(OrdersTable[[#This Row],[Order ID]],ReturnsTable[#All],2,FALSE),"No")</f>
        <v>No</v>
      </c>
      <c r="X3488" s="4">
        <f>1/COUNTIF(OrdersTable[Order ID],OrdersTable[[#This Row],[Order ID]])</f>
        <v>1</v>
      </c>
      <c r="Y3488" s="4">
        <f>1/COUNTIF(OrdersTable[Customer ID],OrdersTable[[#This Row],[Customer ID]])</f>
        <v>4.7619047619047616E-2</v>
      </c>
    </row>
    <row r="3489" spans="1:25" x14ac:dyDescent="0.3">
      <c r="A3489" s="1">
        <v>3488</v>
      </c>
      <c r="B3489" t="s">
        <v>7849</v>
      </c>
      <c r="C3489" s="7">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4" t="str">
        <f>VLOOKUP(OrdersTable[[#This Row],[Region]],PeopleTable[#All],2,FALSE)</f>
        <v>Cassandra Brandow</v>
      </c>
      <c r="W3489" s="4" t="str">
        <f>IFERROR(VLOOKUP(OrdersTable[[#This Row],[Order ID]],ReturnsTable[#All],2,FALSE),"No")</f>
        <v>No</v>
      </c>
      <c r="X3489" s="4">
        <f>1/COUNTIF(OrdersTable[Order ID],OrdersTable[[#This Row],[Order ID]])</f>
        <v>1</v>
      </c>
      <c r="Y3489" s="4">
        <f>1/COUNTIF(OrdersTable[Customer ID],OrdersTable[[#This Row],[Customer ID]])</f>
        <v>0.14285714285714285</v>
      </c>
    </row>
    <row r="3490" spans="1:25" x14ac:dyDescent="0.3">
      <c r="A3490" s="1">
        <v>3489</v>
      </c>
      <c r="B3490" t="s">
        <v>7850</v>
      </c>
      <c r="C3490" s="7">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4" t="str">
        <f>VLOOKUP(OrdersTable[[#This Row],[Region]],PeopleTable[#All],2,FALSE)</f>
        <v>Kelly Williams</v>
      </c>
      <c r="W3490" s="4" t="str">
        <f>IFERROR(VLOOKUP(OrdersTable[[#This Row],[Order ID]],ReturnsTable[#All],2,FALSE),"No")</f>
        <v>No</v>
      </c>
      <c r="X3490" s="4">
        <f>1/COUNTIF(OrdersTable[Order ID],OrdersTable[[#This Row],[Order ID]])</f>
        <v>0.2</v>
      </c>
      <c r="Y3490" s="4">
        <f>1/COUNTIF(OrdersTable[Customer ID],OrdersTable[[#This Row],[Customer ID]])</f>
        <v>9.0909090909090912E-2</v>
      </c>
    </row>
    <row r="3491" spans="1:25" x14ac:dyDescent="0.3">
      <c r="A3491" s="1">
        <v>3490</v>
      </c>
      <c r="B3491" t="s">
        <v>7850</v>
      </c>
      <c r="C3491" s="7">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4" t="str">
        <f>VLOOKUP(OrdersTable[[#This Row],[Region]],PeopleTable[#All],2,FALSE)</f>
        <v>Kelly Williams</v>
      </c>
      <c r="W3491" s="4" t="str">
        <f>IFERROR(VLOOKUP(OrdersTable[[#This Row],[Order ID]],ReturnsTable[#All],2,FALSE),"No")</f>
        <v>No</v>
      </c>
      <c r="X3491" s="4">
        <f>1/COUNTIF(OrdersTable[Order ID],OrdersTable[[#This Row],[Order ID]])</f>
        <v>0.2</v>
      </c>
      <c r="Y3491" s="4">
        <f>1/COUNTIF(OrdersTable[Customer ID],OrdersTable[[#This Row],[Customer ID]])</f>
        <v>9.0909090909090912E-2</v>
      </c>
    </row>
    <row r="3492" spans="1:25" x14ac:dyDescent="0.3">
      <c r="A3492" s="1">
        <v>3491</v>
      </c>
      <c r="B3492" t="s">
        <v>7850</v>
      </c>
      <c r="C3492" s="7">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4" t="str">
        <f>VLOOKUP(OrdersTable[[#This Row],[Region]],PeopleTable[#All],2,FALSE)</f>
        <v>Kelly Williams</v>
      </c>
      <c r="W3492" s="4" t="str">
        <f>IFERROR(VLOOKUP(OrdersTable[[#This Row],[Order ID]],ReturnsTable[#All],2,FALSE),"No")</f>
        <v>No</v>
      </c>
      <c r="X3492" s="4">
        <f>1/COUNTIF(OrdersTable[Order ID],OrdersTable[[#This Row],[Order ID]])</f>
        <v>0.2</v>
      </c>
      <c r="Y3492" s="4">
        <f>1/COUNTIF(OrdersTable[Customer ID],OrdersTable[[#This Row],[Customer ID]])</f>
        <v>9.0909090909090912E-2</v>
      </c>
    </row>
    <row r="3493" spans="1:25" x14ac:dyDescent="0.3">
      <c r="A3493" s="1">
        <v>3492</v>
      </c>
      <c r="B3493" t="s">
        <v>7850</v>
      </c>
      <c r="C3493" s="7">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4" t="str">
        <f>VLOOKUP(OrdersTable[[#This Row],[Region]],PeopleTable[#All],2,FALSE)</f>
        <v>Kelly Williams</v>
      </c>
      <c r="W3493" s="4" t="str">
        <f>IFERROR(VLOOKUP(OrdersTable[[#This Row],[Order ID]],ReturnsTable[#All],2,FALSE),"No")</f>
        <v>No</v>
      </c>
      <c r="X3493" s="4">
        <f>1/COUNTIF(OrdersTable[Order ID],OrdersTable[[#This Row],[Order ID]])</f>
        <v>0.2</v>
      </c>
      <c r="Y3493" s="4">
        <f>1/COUNTIF(OrdersTable[Customer ID],OrdersTable[[#This Row],[Customer ID]])</f>
        <v>9.0909090909090912E-2</v>
      </c>
    </row>
    <row r="3494" spans="1:25" x14ac:dyDescent="0.3">
      <c r="A3494" s="1">
        <v>3493</v>
      </c>
      <c r="B3494" t="s">
        <v>7850</v>
      </c>
      <c r="C3494" s="7">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4" t="str">
        <f>VLOOKUP(OrdersTable[[#This Row],[Region]],PeopleTable[#All],2,FALSE)</f>
        <v>Kelly Williams</v>
      </c>
      <c r="W3494" s="4" t="str">
        <f>IFERROR(VLOOKUP(OrdersTable[[#This Row],[Order ID]],ReturnsTable[#All],2,FALSE),"No")</f>
        <v>No</v>
      </c>
      <c r="X3494" s="4">
        <f>1/COUNTIF(OrdersTable[Order ID],OrdersTable[[#This Row],[Order ID]])</f>
        <v>0.2</v>
      </c>
      <c r="Y3494" s="4">
        <f>1/COUNTIF(OrdersTable[Customer ID],OrdersTable[[#This Row],[Customer ID]])</f>
        <v>9.0909090909090912E-2</v>
      </c>
    </row>
    <row r="3495" spans="1:25" x14ac:dyDescent="0.3">
      <c r="A3495" s="1">
        <v>3494</v>
      </c>
      <c r="B3495" t="s">
        <v>7851</v>
      </c>
      <c r="C3495" s="7">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4" t="str">
        <f>VLOOKUP(OrdersTable[[#This Row],[Region]],PeopleTable[#All],2,FALSE)</f>
        <v>Kelly Williams</v>
      </c>
      <c r="W3495" s="4" t="str">
        <f>IFERROR(VLOOKUP(OrdersTable[[#This Row],[Order ID]],ReturnsTable[#All],2,FALSE),"No")</f>
        <v>No</v>
      </c>
      <c r="X3495" s="4">
        <f>1/COUNTIF(OrdersTable[Order ID],OrdersTable[[#This Row],[Order ID]])</f>
        <v>0.33333333333333331</v>
      </c>
      <c r="Y3495" s="4">
        <f>1/COUNTIF(OrdersTable[Customer ID],OrdersTable[[#This Row],[Customer ID]])</f>
        <v>0.1</v>
      </c>
    </row>
    <row r="3496" spans="1:25" x14ac:dyDescent="0.3">
      <c r="A3496" s="1">
        <v>3495</v>
      </c>
      <c r="B3496" t="s">
        <v>7851</v>
      </c>
      <c r="C3496" s="7">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4" t="str">
        <f>VLOOKUP(OrdersTable[[#This Row],[Region]],PeopleTable[#All],2,FALSE)</f>
        <v>Kelly Williams</v>
      </c>
      <c r="W3496" s="4" t="str">
        <f>IFERROR(VLOOKUP(OrdersTable[[#This Row],[Order ID]],ReturnsTable[#All],2,FALSE),"No")</f>
        <v>No</v>
      </c>
      <c r="X3496" s="4">
        <f>1/COUNTIF(OrdersTable[Order ID],OrdersTable[[#This Row],[Order ID]])</f>
        <v>0.33333333333333331</v>
      </c>
      <c r="Y3496" s="4">
        <f>1/COUNTIF(OrdersTable[Customer ID],OrdersTable[[#This Row],[Customer ID]])</f>
        <v>0.1</v>
      </c>
    </row>
    <row r="3497" spans="1:25" x14ac:dyDescent="0.3">
      <c r="A3497" s="1">
        <v>3496</v>
      </c>
      <c r="B3497" t="s">
        <v>7851</v>
      </c>
      <c r="C3497" s="7">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4" t="str">
        <f>VLOOKUP(OrdersTable[[#This Row],[Region]],PeopleTable[#All],2,FALSE)</f>
        <v>Kelly Williams</v>
      </c>
      <c r="W3497" s="4" t="str">
        <f>IFERROR(VLOOKUP(OrdersTable[[#This Row],[Order ID]],ReturnsTable[#All],2,FALSE),"No")</f>
        <v>No</v>
      </c>
      <c r="X3497" s="4">
        <f>1/COUNTIF(OrdersTable[Order ID],OrdersTable[[#This Row],[Order ID]])</f>
        <v>0.33333333333333331</v>
      </c>
      <c r="Y3497" s="4">
        <f>1/COUNTIF(OrdersTable[Customer ID],OrdersTable[[#This Row],[Customer ID]])</f>
        <v>0.1</v>
      </c>
    </row>
    <row r="3498" spans="1:25" x14ac:dyDescent="0.3">
      <c r="A3498" s="1">
        <v>3497</v>
      </c>
      <c r="B3498" t="s">
        <v>7852</v>
      </c>
      <c r="C3498" s="7">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4" t="str">
        <f>VLOOKUP(OrdersTable[[#This Row],[Region]],PeopleTable[#All],2,FALSE)</f>
        <v>Anna Andreadi</v>
      </c>
      <c r="W3498" s="4" t="str">
        <f>IFERROR(VLOOKUP(OrdersTable[[#This Row],[Order ID]],ReturnsTable[#All],2,FALSE),"No")</f>
        <v>No</v>
      </c>
      <c r="X3498" s="4">
        <f>1/COUNTIF(OrdersTable[Order ID],OrdersTable[[#This Row],[Order ID]])</f>
        <v>0.33333333333333331</v>
      </c>
      <c r="Y3498" s="4">
        <f>1/COUNTIF(OrdersTable[Customer ID],OrdersTable[[#This Row],[Customer ID]])</f>
        <v>0.1</v>
      </c>
    </row>
    <row r="3499" spans="1:25" x14ac:dyDescent="0.3">
      <c r="A3499" s="1">
        <v>3498</v>
      </c>
      <c r="B3499" t="s">
        <v>7852</v>
      </c>
      <c r="C3499" s="7">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4" t="str">
        <f>VLOOKUP(OrdersTable[[#This Row],[Region]],PeopleTable[#All],2,FALSE)</f>
        <v>Anna Andreadi</v>
      </c>
      <c r="W3499" s="4" t="str">
        <f>IFERROR(VLOOKUP(OrdersTable[[#This Row],[Order ID]],ReturnsTable[#All],2,FALSE),"No")</f>
        <v>No</v>
      </c>
      <c r="X3499" s="4">
        <f>1/COUNTIF(OrdersTable[Order ID],OrdersTable[[#This Row],[Order ID]])</f>
        <v>0.33333333333333331</v>
      </c>
      <c r="Y3499" s="4">
        <f>1/COUNTIF(OrdersTable[Customer ID],OrdersTable[[#This Row],[Customer ID]])</f>
        <v>0.1</v>
      </c>
    </row>
    <row r="3500" spans="1:25" x14ac:dyDescent="0.3">
      <c r="A3500" s="1">
        <v>3499</v>
      </c>
      <c r="B3500" t="s">
        <v>7852</v>
      </c>
      <c r="C3500" s="7">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4" t="str">
        <f>VLOOKUP(OrdersTable[[#This Row],[Region]],PeopleTable[#All],2,FALSE)</f>
        <v>Anna Andreadi</v>
      </c>
      <c r="W3500" s="4" t="str">
        <f>IFERROR(VLOOKUP(OrdersTable[[#This Row],[Order ID]],ReturnsTable[#All],2,FALSE),"No")</f>
        <v>No</v>
      </c>
      <c r="X3500" s="4">
        <f>1/COUNTIF(OrdersTable[Order ID],OrdersTable[[#This Row],[Order ID]])</f>
        <v>0.33333333333333331</v>
      </c>
      <c r="Y3500" s="4">
        <f>1/COUNTIF(OrdersTable[Customer ID],OrdersTable[[#This Row],[Customer ID]])</f>
        <v>0.1</v>
      </c>
    </row>
    <row r="3501" spans="1:25" x14ac:dyDescent="0.3">
      <c r="A3501" s="1">
        <v>3500</v>
      </c>
      <c r="B3501" t="s">
        <v>7853</v>
      </c>
      <c r="C3501" s="7">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4" t="str">
        <f>VLOOKUP(OrdersTable[[#This Row],[Region]],PeopleTable[#All],2,FALSE)</f>
        <v>Cassandra Brandow</v>
      </c>
      <c r="W3501" s="4" t="str">
        <f>IFERROR(VLOOKUP(OrdersTable[[#This Row],[Order ID]],ReturnsTable[#All],2,FALSE),"No")</f>
        <v>No</v>
      </c>
      <c r="X3501" s="4">
        <f>1/COUNTIF(OrdersTable[Order ID],OrdersTable[[#This Row],[Order ID]])</f>
        <v>0.33333333333333331</v>
      </c>
      <c r="Y3501" s="4">
        <f>1/COUNTIF(OrdersTable[Customer ID],OrdersTable[[#This Row],[Customer ID]])</f>
        <v>0.05</v>
      </c>
    </row>
    <row r="3502" spans="1:25" x14ac:dyDescent="0.3">
      <c r="A3502" s="1">
        <v>3501</v>
      </c>
      <c r="B3502" t="s">
        <v>7853</v>
      </c>
      <c r="C3502" s="7">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4" t="str">
        <f>VLOOKUP(OrdersTable[[#This Row],[Region]],PeopleTable[#All],2,FALSE)</f>
        <v>Cassandra Brandow</v>
      </c>
      <c r="W3502" s="4" t="str">
        <f>IFERROR(VLOOKUP(OrdersTable[[#This Row],[Order ID]],ReturnsTable[#All],2,FALSE),"No")</f>
        <v>No</v>
      </c>
      <c r="X3502" s="4">
        <f>1/COUNTIF(OrdersTable[Order ID],OrdersTable[[#This Row],[Order ID]])</f>
        <v>0.33333333333333331</v>
      </c>
      <c r="Y3502" s="4">
        <f>1/COUNTIF(OrdersTable[Customer ID],OrdersTable[[#This Row],[Customer ID]])</f>
        <v>0.05</v>
      </c>
    </row>
    <row r="3503" spans="1:25" x14ac:dyDescent="0.3">
      <c r="A3503" s="1">
        <v>3502</v>
      </c>
      <c r="B3503" t="s">
        <v>7853</v>
      </c>
      <c r="C3503" s="7">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4" t="str">
        <f>VLOOKUP(OrdersTable[[#This Row],[Region]],PeopleTable[#All],2,FALSE)</f>
        <v>Cassandra Brandow</v>
      </c>
      <c r="W3503" s="4" t="str">
        <f>IFERROR(VLOOKUP(OrdersTable[[#This Row],[Order ID]],ReturnsTable[#All],2,FALSE),"No")</f>
        <v>No</v>
      </c>
      <c r="X3503" s="4">
        <f>1/COUNTIF(OrdersTable[Order ID],OrdersTable[[#This Row],[Order ID]])</f>
        <v>0.33333333333333331</v>
      </c>
      <c r="Y3503" s="4">
        <f>1/COUNTIF(OrdersTable[Customer ID],OrdersTable[[#This Row],[Customer ID]])</f>
        <v>0.05</v>
      </c>
    </row>
    <row r="3504" spans="1:25" x14ac:dyDescent="0.3">
      <c r="A3504" s="1">
        <v>3503</v>
      </c>
      <c r="B3504" t="s">
        <v>7854</v>
      </c>
      <c r="C3504" s="7">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4" t="str">
        <f>VLOOKUP(OrdersTable[[#This Row],[Region]],PeopleTable[#All],2,FALSE)</f>
        <v>Kelly Williams</v>
      </c>
      <c r="W3504" s="4" t="str">
        <f>IFERROR(VLOOKUP(OrdersTable[[#This Row],[Order ID]],ReturnsTable[#All],2,FALSE),"No")</f>
        <v>No</v>
      </c>
      <c r="X3504" s="4">
        <f>1/COUNTIF(OrdersTable[Order ID],OrdersTable[[#This Row],[Order ID]])</f>
        <v>0.5</v>
      </c>
      <c r="Y3504" s="4">
        <f>1/COUNTIF(OrdersTable[Customer ID],OrdersTable[[#This Row],[Customer ID]])</f>
        <v>0.1</v>
      </c>
    </row>
    <row r="3505" spans="1:25" x14ac:dyDescent="0.3">
      <c r="A3505" s="1">
        <v>3504</v>
      </c>
      <c r="B3505" t="s">
        <v>7854</v>
      </c>
      <c r="C3505" s="7">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4" t="str">
        <f>VLOOKUP(OrdersTable[[#This Row],[Region]],PeopleTable[#All],2,FALSE)</f>
        <v>Kelly Williams</v>
      </c>
      <c r="W3505" s="4" t="str">
        <f>IFERROR(VLOOKUP(OrdersTable[[#This Row],[Order ID]],ReturnsTable[#All],2,FALSE),"No")</f>
        <v>No</v>
      </c>
      <c r="X3505" s="4">
        <f>1/COUNTIF(OrdersTable[Order ID],OrdersTable[[#This Row],[Order ID]])</f>
        <v>0.5</v>
      </c>
      <c r="Y3505" s="4">
        <f>1/COUNTIF(OrdersTable[Customer ID],OrdersTable[[#This Row],[Customer ID]])</f>
        <v>0.1</v>
      </c>
    </row>
    <row r="3506" spans="1:25" x14ac:dyDescent="0.3">
      <c r="A3506" s="1">
        <v>3505</v>
      </c>
      <c r="B3506" t="s">
        <v>7855</v>
      </c>
      <c r="C3506" s="7">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4" t="str">
        <f>VLOOKUP(OrdersTable[[#This Row],[Region]],PeopleTable[#All],2,FALSE)</f>
        <v>Chuck Magee</v>
      </c>
      <c r="W3506" s="4" t="str">
        <f>IFERROR(VLOOKUP(OrdersTable[[#This Row],[Order ID]],ReturnsTable[#All],2,FALSE),"No")</f>
        <v>No</v>
      </c>
      <c r="X3506" s="4">
        <f>1/COUNTIF(OrdersTable[Order ID],OrdersTable[[#This Row],[Order ID]])</f>
        <v>1</v>
      </c>
      <c r="Y3506" s="4">
        <f>1/COUNTIF(OrdersTable[Customer ID],OrdersTable[[#This Row],[Customer ID]])</f>
        <v>5.8823529411764705E-2</v>
      </c>
    </row>
    <row r="3507" spans="1:25" x14ac:dyDescent="0.3">
      <c r="A3507" s="1">
        <v>3506</v>
      </c>
      <c r="B3507" t="s">
        <v>7856</v>
      </c>
      <c r="C3507" s="7">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4" t="str">
        <f>VLOOKUP(OrdersTable[[#This Row],[Region]],PeopleTable[#All],2,FALSE)</f>
        <v>Kelly Williams</v>
      </c>
      <c r="W3507" s="4" t="str">
        <f>IFERROR(VLOOKUP(OrdersTable[[#This Row],[Order ID]],ReturnsTable[#All],2,FALSE),"No")</f>
        <v>No</v>
      </c>
      <c r="X3507" s="4">
        <f>1/COUNTIF(OrdersTable[Order ID],OrdersTable[[#This Row],[Order ID]])</f>
        <v>0.14285714285714285</v>
      </c>
      <c r="Y3507" s="4">
        <f>1/COUNTIF(OrdersTable[Customer ID],OrdersTable[[#This Row],[Customer ID]])</f>
        <v>5.8823529411764705E-2</v>
      </c>
    </row>
    <row r="3508" spans="1:25" x14ac:dyDescent="0.3">
      <c r="A3508" s="1">
        <v>3507</v>
      </c>
      <c r="B3508" t="s">
        <v>7856</v>
      </c>
      <c r="C3508" s="7">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4" t="str">
        <f>VLOOKUP(OrdersTable[[#This Row],[Region]],PeopleTable[#All],2,FALSE)</f>
        <v>Kelly Williams</v>
      </c>
      <c r="W3508" s="4" t="str">
        <f>IFERROR(VLOOKUP(OrdersTable[[#This Row],[Order ID]],ReturnsTable[#All],2,FALSE),"No")</f>
        <v>No</v>
      </c>
      <c r="X3508" s="4">
        <f>1/COUNTIF(OrdersTable[Order ID],OrdersTable[[#This Row],[Order ID]])</f>
        <v>0.14285714285714285</v>
      </c>
      <c r="Y3508" s="4">
        <f>1/COUNTIF(OrdersTable[Customer ID],OrdersTable[[#This Row],[Customer ID]])</f>
        <v>5.8823529411764705E-2</v>
      </c>
    </row>
    <row r="3509" spans="1:25" x14ac:dyDescent="0.3">
      <c r="A3509" s="1">
        <v>3508</v>
      </c>
      <c r="B3509" t="s">
        <v>7856</v>
      </c>
      <c r="C3509" s="7">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4" t="str">
        <f>VLOOKUP(OrdersTable[[#This Row],[Region]],PeopleTable[#All],2,FALSE)</f>
        <v>Kelly Williams</v>
      </c>
      <c r="W3509" s="4" t="str">
        <f>IFERROR(VLOOKUP(OrdersTable[[#This Row],[Order ID]],ReturnsTable[#All],2,FALSE),"No")</f>
        <v>No</v>
      </c>
      <c r="X3509" s="4">
        <f>1/COUNTIF(OrdersTable[Order ID],OrdersTable[[#This Row],[Order ID]])</f>
        <v>0.14285714285714285</v>
      </c>
      <c r="Y3509" s="4">
        <f>1/COUNTIF(OrdersTable[Customer ID],OrdersTable[[#This Row],[Customer ID]])</f>
        <v>5.8823529411764705E-2</v>
      </c>
    </row>
    <row r="3510" spans="1:25" x14ac:dyDescent="0.3">
      <c r="A3510" s="1">
        <v>3509</v>
      </c>
      <c r="B3510" t="s">
        <v>7856</v>
      </c>
      <c r="C3510" s="7">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4" t="str">
        <f>VLOOKUP(OrdersTable[[#This Row],[Region]],PeopleTable[#All],2,FALSE)</f>
        <v>Kelly Williams</v>
      </c>
      <c r="W3510" s="4" t="str">
        <f>IFERROR(VLOOKUP(OrdersTable[[#This Row],[Order ID]],ReturnsTable[#All],2,FALSE),"No")</f>
        <v>No</v>
      </c>
      <c r="X3510" s="4">
        <f>1/COUNTIF(OrdersTable[Order ID],OrdersTable[[#This Row],[Order ID]])</f>
        <v>0.14285714285714285</v>
      </c>
      <c r="Y3510" s="4">
        <f>1/COUNTIF(OrdersTable[Customer ID],OrdersTable[[#This Row],[Customer ID]])</f>
        <v>5.8823529411764705E-2</v>
      </c>
    </row>
    <row r="3511" spans="1:25" x14ac:dyDescent="0.3">
      <c r="A3511" s="1">
        <v>3510</v>
      </c>
      <c r="B3511" t="s">
        <v>7856</v>
      </c>
      <c r="C3511" s="7">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4" t="str">
        <f>VLOOKUP(OrdersTable[[#This Row],[Region]],PeopleTable[#All],2,FALSE)</f>
        <v>Kelly Williams</v>
      </c>
      <c r="W3511" s="4" t="str">
        <f>IFERROR(VLOOKUP(OrdersTable[[#This Row],[Order ID]],ReturnsTable[#All],2,FALSE),"No")</f>
        <v>No</v>
      </c>
      <c r="X3511" s="4">
        <f>1/COUNTIF(OrdersTable[Order ID],OrdersTable[[#This Row],[Order ID]])</f>
        <v>0.14285714285714285</v>
      </c>
      <c r="Y3511" s="4">
        <f>1/COUNTIF(OrdersTable[Customer ID],OrdersTable[[#This Row],[Customer ID]])</f>
        <v>5.8823529411764705E-2</v>
      </c>
    </row>
    <row r="3512" spans="1:25" x14ac:dyDescent="0.3">
      <c r="A3512" s="1">
        <v>3511</v>
      </c>
      <c r="B3512" t="s">
        <v>7856</v>
      </c>
      <c r="C3512" s="7">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4" t="str">
        <f>VLOOKUP(OrdersTable[[#This Row],[Region]],PeopleTable[#All],2,FALSE)</f>
        <v>Kelly Williams</v>
      </c>
      <c r="W3512" s="4" t="str">
        <f>IFERROR(VLOOKUP(OrdersTable[[#This Row],[Order ID]],ReturnsTable[#All],2,FALSE),"No")</f>
        <v>No</v>
      </c>
      <c r="X3512" s="4">
        <f>1/COUNTIF(OrdersTable[Order ID],OrdersTable[[#This Row],[Order ID]])</f>
        <v>0.14285714285714285</v>
      </c>
      <c r="Y3512" s="4">
        <f>1/COUNTIF(OrdersTable[Customer ID],OrdersTable[[#This Row],[Customer ID]])</f>
        <v>5.8823529411764705E-2</v>
      </c>
    </row>
    <row r="3513" spans="1:25" x14ac:dyDescent="0.3">
      <c r="A3513" s="1">
        <v>3512</v>
      </c>
      <c r="B3513" t="s">
        <v>7856</v>
      </c>
      <c r="C3513" s="7">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4" t="str">
        <f>VLOOKUP(OrdersTable[[#This Row],[Region]],PeopleTable[#All],2,FALSE)</f>
        <v>Kelly Williams</v>
      </c>
      <c r="W3513" s="4" t="str">
        <f>IFERROR(VLOOKUP(OrdersTable[[#This Row],[Order ID]],ReturnsTable[#All],2,FALSE),"No")</f>
        <v>No</v>
      </c>
      <c r="X3513" s="4">
        <f>1/COUNTIF(OrdersTable[Order ID],OrdersTable[[#This Row],[Order ID]])</f>
        <v>0.14285714285714285</v>
      </c>
      <c r="Y3513" s="4">
        <f>1/COUNTIF(OrdersTable[Customer ID],OrdersTable[[#This Row],[Customer ID]])</f>
        <v>5.8823529411764705E-2</v>
      </c>
    </row>
    <row r="3514" spans="1:25" x14ac:dyDescent="0.3">
      <c r="A3514" s="1">
        <v>3513</v>
      </c>
      <c r="B3514" t="s">
        <v>7857</v>
      </c>
      <c r="C3514" s="7">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4" t="str">
        <f>VLOOKUP(OrdersTable[[#This Row],[Region]],PeopleTable[#All],2,FALSE)</f>
        <v>Kelly Williams</v>
      </c>
      <c r="W3514" s="4" t="str">
        <f>IFERROR(VLOOKUP(OrdersTable[[#This Row],[Order ID]],ReturnsTable[#All],2,FALSE),"No")</f>
        <v>No</v>
      </c>
      <c r="X3514" s="4">
        <f>1/COUNTIF(OrdersTable[Order ID],OrdersTable[[#This Row],[Order ID]])</f>
        <v>0.33333333333333331</v>
      </c>
      <c r="Y3514" s="4">
        <f>1/COUNTIF(OrdersTable[Customer ID],OrdersTable[[#This Row],[Customer ID]])</f>
        <v>0.05</v>
      </c>
    </row>
    <row r="3515" spans="1:25" x14ac:dyDescent="0.3">
      <c r="A3515" s="1">
        <v>3514</v>
      </c>
      <c r="B3515" t="s">
        <v>7857</v>
      </c>
      <c r="C3515" s="7">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4" t="str">
        <f>VLOOKUP(OrdersTable[[#This Row],[Region]],PeopleTable[#All],2,FALSE)</f>
        <v>Kelly Williams</v>
      </c>
      <c r="W3515" s="4" t="str">
        <f>IFERROR(VLOOKUP(OrdersTable[[#This Row],[Order ID]],ReturnsTable[#All],2,FALSE),"No")</f>
        <v>No</v>
      </c>
      <c r="X3515" s="4">
        <f>1/COUNTIF(OrdersTable[Order ID],OrdersTable[[#This Row],[Order ID]])</f>
        <v>0.33333333333333331</v>
      </c>
      <c r="Y3515" s="4">
        <f>1/COUNTIF(OrdersTable[Customer ID],OrdersTable[[#This Row],[Customer ID]])</f>
        <v>0.05</v>
      </c>
    </row>
    <row r="3516" spans="1:25" x14ac:dyDescent="0.3">
      <c r="A3516" s="1">
        <v>3515</v>
      </c>
      <c r="B3516" t="s">
        <v>7857</v>
      </c>
      <c r="C3516" s="7">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4" t="str">
        <f>VLOOKUP(OrdersTable[[#This Row],[Region]],PeopleTable[#All],2,FALSE)</f>
        <v>Kelly Williams</v>
      </c>
      <c r="W3516" s="4" t="str">
        <f>IFERROR(VLOOKUP(OrdersTable[[#This Row],[Order ID]],ReturnsTable[#All],2,FALSE),"No")</f>
        <v>No</v>
      </c>
      <c r="X3516" s="4">
        <f>1/COUNTIF(OrdersTable[Order ID],OrdersTable[[#This Row],[Order ID]])</f>
        <v>0.33333333333333331</v>
      </c>
      <c r="Y3516" s="4">
        <f>1/COUNTIF(OrdersTable[Customer ID],OrdersTable[[#This Row],[Customer ID]])</f>
        <v>0.05</v>
      </c>
    </row>
    <row r="3517" spans="1:25" x14ac:dyDescent="0.3">
      <c r="A3517" s="1">
        <v>3516</v>
      </c>
      <c r="B3517" t="s">
        <v>7858</v>
      </c>
      <c r="C3517" s="7">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4" t="str">
        <f>VLOOKUP(OrdersTable[[#This Row],[Region]],PeopleTable[#All],2,FALSE)</f>
        <v>Cassandra Brandow</v>
      </c>
      <c r="W3517" s="4" t="str">
        <f>IFERROR(VLOOKUP(OrdersTable[[#This Row],[Order ID]],ReturnsTable[#All],2,FALSE),"No")</f>
        <v>No</v>
      </c>
      <c r="X3517" s="4">
        <f>1/COUNTIF(OrdersTable[Order ID],OrdersTable[[#This Row],[Order ID]])</f>
        <v>1</v>
      </c>
      <c r="Y3517" s="4">
        <f>1/COUNTIF(OrdersTable[Customer ID],OrdersTable[[#This Row],[Customer ID]])</f>
        <v>0.2</v>
      </c>
    </row>
    <row r="3518" spans="1:25" x14ac:dyDescent="0.3">
      <c r="A3518" s="1">
        <v>3517</v>
      </c>
      <c r="B3518" t="s">
        <v>7859</v>
      </c>
      <c r="C3518" s="7">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4" t="str">
        <f>VLOOKUP(OrdersTable[[#This Row],[Region]],PeopleTable[#All],2,FALSE)</f>
        <v>Cassandra Brandow</v>
      </c>
      <c r="W3518" s="4" t="str">
        <f>IFERROR(VLOOKUP(OrdersTable[[#This Row],[Order ID]],ReturnsTable[#All],2,FALSE),"No")</f>
        <v>No</v>
      </c>
      <c r="X3518" s="4">
        <f>1/COUNTIF(OrdersTable[Order ID],OrdersTable[[#This Row],[Order ID]])</f>
        <v>0.33333333333333331</v>
      </c>
      <c r="Y3518" s="4">
        <f>1/COUNTIF(OrdersTable[Customer ID],OrdersTable[[#This Row],[Customer ID]])</f>
        <v>5.5555555555555552E-2</v>
      </c>
    </row>
    <row r="3519" spans="1:25" x14ac:dyDescent="0.3">
      <c r="A3519" s="1">
        <v>3518</v>
      </c>
      <c r="B3519" t="s">
        <v>7859</v>
      </c>
      <c r="C3519" s="7">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4" t="str">
        <f>VLOOKUP(OrdersTable[[#This Row],[Region]],PeopleTable[#All],2,FALSE)</f>
        <v>Cassandra Brandow</v>
      </c>
      <c r="W3519" s="4" t="str">
        <f>IFERROR(VLOOKUP(OrdersTable[[#This Row],[Order ID]],ReturnsTable[#All],2,FALSE),"No")</f>
        <v>No</v>
      </c>
      <c r="X3519" s="4">
        <f>1/COUNTIF(OrdersTable[Order ID],OrdersTable[[#This Row],[Order ID]])</f>
        <v>0.33333333333333331</v>
      </c>
      <c r="Y3519" s="4">
        <f>1/COUNTIF(OrdersTable[Customer ID],OrdersTable[[#This Row],[Customer ID]])</f>
        <v>5.5555555555555552E-2</v>
      </c>
    </row>
    <row r="3520" spans="1:25" x14ac:dyDescent="0.3">
      <c r="A3520" s="1">
        <v>3519</v>
      </c>
      <c r="B3520" t="s">
        <v>7859</v>
      </c>
      <c r="C3520" s="7">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4" t="str">
        <f>VLOOKUP(OrdersTable[[#This Row],[Region]],PeopleTable[#All],2,FALSE)</f>
        <v>Cassandra Brandow</v>
      </c>
      <c r="W3520" s="4" t="str">
        <f>IFERROR(VLOOKUP(OrdersTable[[#This Row],[Order ID]],ReturnsTable[#All],2,FALSE),"No")</f>
        <v>No</v>
      </c>
      <c r="X3520" s="4">
        <f>1/COUNTIF(OrdersTable[Order ID],OrdersTable[[#This Row],[Order ID]])</f>
        <v>0.33333333333333331</v>
      </c>
      <c r="Y3520" s="4">
        <f>1/COUNTIF(OrdersTable[Customer ID],OrdersTable[[#This Row],[Customer ID]])</f>
        <v>5.5555555555555552E-2</v>
      </c>
    </row>
    <row r="3521" spans="1:25" x14ac:dyDescent="0.3">
      <c r="A3521" s="1">
        <v>3520</v>
      </c>
      <c r="B3521" t="s">
        <v>7860</v>
      </c>
      <c r="C3521" s="7">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4" t="str">
        <f>VLOOKUP(OrdersTable[[#This Row],[Region]],PeopleTable[#All],2,FALSE)</f>
        <v>Kelly Williams</v>
      </c>
      <c r="W3521" s="4" t="str">
        <f>IFERROR(VLOOKUP(OrdersTable[[#This Row],[Order ID]],ReturnsTable[#All],2,FALSE),"No")</f>
        <v>No</v>
      </c>
      <c r="X3521" s="4">
        <f>1/COUNTIF(OrdersTable[Order ID],OrdersTable[[#This Row],[Order ID]])</f>
        <v>1</v>
      </c>
      <c r="Y3521" s="4">
        <f>1/COUNTIF(OrdersTable[Customer ID],OrdersTable[[#This Row],[Customer ID]])</f>
        <v>0.14285714285714285</v>
      </c>
    </row>
    <row r="3522" spans="1:25" x14ac:dyDescent="0.3">
      <c r="A3522" s="1">
        <v>3521</v>
      </c>
      <c r="B3522" t="s">
        <v>7861</v>
      </c>
      <c r="C3522" s="7">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4" t="str">
        <f>VLOOKUP(OrdersTable[[#This Row],[Region]],PeopleTable[#All],2,FALSE)</f>
        <v>Anna Andreadi</v>
      </c>
      <c r="W3522" s="4" t="str">
        <f>IFERROR(VLOOKUP(OrdersTable[[#This Row],[Order ID]],ReturnsTable[#All],2,FALSE),"No")</f>
        <v>No</v>
      </c>
      <c r="X3522" s="4">
        <f>1/COUNTIF(OrdersTable[Order ID],OrdersTable[[#This Row],[Order ID]])</f>
        <v>1</v>
      </c>
      <c r="Y3522" s="4">
        <f>1/COUNTIF(OrdersTable[Customer ID],OrdersTable[[#This Row],[Customer ID]])</f>
        <v>0.1111111111111111</v>
      </c>
    </row>
    <row r="3523" spans="1:25" x14ac:dyDescent="0.3">
      <c r="A3523" s="1">
        <v>3522</v>
      </c>
      <c r="B3523" t="s">
        <v>7862</v>
      </c>
      <c r="C3523" s="7">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4" t="str">
        <f>VLOOKUP(OrdersTable[[#This Row],[Region]],PeopleTable[#All],2,FALSE)</f>
        <v>Kelly Williams</v>
      </c>
      <c r="W3523" s="4" t="str">
        <f>IFERROR(VLOOKUP(OrdersTable[[#This Row],[Order ID]],ReturnsTable[#All],2,FALSE),"No")</f>
        <v>No</v>
      </c>
      <c r="X3523" s="4">
        <f>1/COUNTIF(OrdersTable[Order ID],OrdersTable[[#This Row],[Order ID]])</f>
        <v>0.5</v>
      </c>
      <c r="Y3523" s="4">
        <f>1/COUNTIF(OrdersTable[Customer ID],OrdersTable[[#This Row],[Customer ID]])</f>
        <v>7.6923076923076927E-2</v>
      </c>
    </row>
    <row r="3524" spans="1:25" x14ac:dyDescent="0.3">
      <c r="A3524" s="1">
        <v>3523</v>
      </c>
      <c r="B3524" t="s">
        <v>7862</v>
      </c>
      <c r="C3524" s="7">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4" t="str">
        <f>VLOOKUP(OrdersTable[[#This Row],[Region]],PeopleTable[#All],2,FALSE)</f>
        <v>Kelly Williams</v>
      </c>
      <c r="W3524" s="4" t="str">
        <f>IFERROR(VLOOKUP(OrdersTable[[#This Row],[Order ID]],ReturnsTable[#All],2,FALSE),"No")</f>
        <v>No</v>
      </c>
      <c r="X3524" s="4">
        <f>1/COUNTIF(OrdersTable[Order ID],OrdersTable[[#This Row],[Order ID]])</f>
        <v>0.5</v>
      </c>
      <c r="Y3524" s="4">
        <f>1/COUNTIF(OrdersTable[Customer ID],OrdersTable[[#This Row],[Customer ID]])</f>
        <v>7.6923076923076927E-2</v>
      </c>
    </row>
    <row r="3525" spans="1:25" x14ac:dyDescent="0.3">
      <c r="A3525" s="1">
        <v>3524</v>
      </c>
      <c r="B3525" t="s">
        <v>7863</v>
      </c>
      <c r="C3525" s="7">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4" t="str">
        <f>VLOOKUP(OrdersTable[[#This Row],[Region]],PeopleTable[#All],2,FALSE)</f>
        <v>Anna Andreadi</v>
      </c>
      <c r="W3525" s="4" t="str">
        <f>IFERROR(VLOOKUP(OrdersTable[[#This Row],[Order ID]],ReturnsTable[#All],2,FALSE),"No")</f>
        <v>No</v>
      </c>
      <c r="X3525" s="4">
        <f>1/COUNTIF(OrdersTable[Order ID],OrdersTable[[#This Row],[Order ID]])</f>
        <v>1</v>
      </c>
      <c r="Y3525" s="4">
        <f>1/COUNTIF(OrdersTable[Customer ID],OrdersTable[[#This Row],[Customer ID]])</f>
        <v>0.05</v>
      </c>
    </row>
    <row r="3526" spans="1:25" x14ac:dyDescent="0.3">
      <c r="A3526" s="1">
        <v>3525</v>
      </c>
      <c r="B3526" t="s">
        <v>7864</v>
      </c>
      <c r="C3526" s="7">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4" t="str">
        <f>VLOOKUP(OrdersTable[[#This Row],[Region]],PeopleTable[#All],2,FALSE)</f>
        <v>Kelly Williams</v>
      </c>
      <c r="W3526" s="4" t="str">
        <f>IFERROR(VLOOKUP(OrdersTable[[#This Row],[Order ID]],ReturnsTable[#All],2,FALSE),"No")</f>
        <v>No</v>
      </c>
      <c r="X3526" s="4">
        <f>1/COUNTIF(OrdersTable[Order ID],OrdersTable[[#This Row],[Order ID]])</f>
        <v>1</v>
      </c>
      <c r="Y3526" s="4">
        <f>1/COUNTIF(OrdersTable[Customer ID],OrdersTable[[#This Row],[Customer ID]])</f>
        <v>7.1428571428571425E-2</v>
      </c>
    </row>
    <row r="3527" spans="1:25" x14ac:dyDescent="0.3">
      <c r="A3527" s="1">
        <v>3526</v>
      </c>
      <c r="B3527" t="s">
        <v>7865</v>
      </c>
      <c r="C3527" s="7">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4" t="str">
        <f>VLOOKUP(OrdersTable[[#This Row],[Region]],PeopleTable[#All],2,FALSE)</f>
        <v>Cassandra Brandow</v>
      </c>
      <c r="W3527" s="4" t="str">
        <f>IFERROR(VLOOKUP(OrdersTable[[#This Row],[Order ID]],ReturnsTable[#All],2,FALSE),"No")</f>
        <v>No</v>
      </c>
      <c r="X3527" s="4">
        <f>1/COUNTIF(OrdersTable[Order ID],OrdersTable[[#This Row],[Order ID]])</f>
        <v>0.33333333333333331</v>
      </c>
      <c r="Y3527" s="4">
        <f>1/COUNTIF(OrdersTable[Customer ID],OrdersTable[[#This Row],[Customer ID]])</f>
        <v>5.5555555555555552E-2</v>
      </c>
    </row>
    <row r="3528" spans="1:25" x14ac:dyDescent="0.3">
      <c r="A3528" s="1">
        <v>3527</v>
      </c>
      <c r="B3528" t="s">
        <v>7865</v>
      </c>
      <c r="C3528" s="7">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4" t="str">
        <f>VLOOKUP(OrdersTable[[#This Row],[Region]],PeopleTable[#All],2,FALSE)</f>
        <v>Cassandra Brandow</v>
      </c>
      <c r="W3528" s="4" t="str">
        <f>IFERROR(VLOOKUP(OrdersTable[[#This Row],[Order ID]],ReturnsTable[#All],2,FALSE),"No")</f>
        <v>No</v>
      </c>
      <c r="X3528" s="4">
        <f>1/COUNTIF(OrdersTable[Order ID],OrdersTable[[#This Row],[Order ID]])</f>
        <v>0.33333333333333331</v>
      </c>
      <c r="Y3528" s="4">
        <f>1/COUNTIF(OrdersTable[Customer ID],OrdersTable[[#This Row],[Customer ID]])</f>
        <v>5.5555555555555552E-2</v>
      </c>
    </row>
    <row r="3529" spans="1:25" x14ac:dyDescent="0.3">
      <c r="A3529" s="1">
        <v>3528</v>
      </c>
      <c r="B3529" t="s">
        <v>7865</v>
      </c>
      <c r="C3529" s="7">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4" t="str">
        <f>VLOOKUP(OrdersTable[[#This Row],[Region]],PeopleTable[#All],2,FALSE)</f>
        <v>Cassandra Brandow</v>
      </c>
      <c r="W3529" s="4" t="str">
        <f>IFERROR(VLOOKUP(OrdersTable[[#This Row],[Order ID]],ReturnsTable[#All],2,FALSE),"No")</f>
        <v>No</v>
      </c>
      <c r="X3529" s="4">
        <f>1/COUNTIF(OrdersTable[Order ID],OrdersTable[[#This Row],[Order ID]])</f>
        <v>0.33333333333333331</v>
      </c>
      <c r="Y3529" s="4">
        <f>1/COUNTIF(OrdersTable[Customer ID],OrdersTable[[#This Row],[Customer ID]])</f>
        <v>5.5555555555555552E-2</v>
      </c>
    </row>
    <row r="3530" spans="1:25" x14ac:dyDescent="0.3">
      <c r="A3530" s="1">
        <v>3529</v>
      </c>
      <c r="B3530" t="s">
        <v>6060</v>
      </c>
      <c r="C3530" s="7">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4" t="str">
        <f>VLOOKUP(OrdersTable[[#This Row],[Region]],PeopleTable[#All],2,FALSE)</f>
        <v>Anna Andreadi</v>
      </c>
      <c r="W3530" s="4" t="str">
        <f>IFERROR(VLOOKUP(OrdersTable[[#This Row],[Order ID]],ReturnsTable[#All],2,FALSE),"No")</f>
        <v>Yes</v>
      </c>
      <c r="X3530" s="4">
        <f>1/COUNTIF(OrdersTable[Order ID],OrdersTable[[#This Row],[Order ID]])</f>
        <v>1</v>
      </c>
      <c r="Y3530" s="4">
        <f>1/COUNTIF(OrdersTable[Customer ID],OrdersTable[[#This Row],[Customer ID]])</f>
        <v>5.2631578947368418E-2</v>
      </c>
    </row>
    <row r="3531" spans="1:25" x14ac:dyDescent="0.3">
      <c r="A3531" s="1">
        <v>3530</v>
      </c>
      <c r="B3531" t="s">
        <v>7866</v>
      </c>
      <c r="C3531" s="7">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4" t="str">
        <f>VLOOKUP(OrdersTable[[#This Row],[Region]],PeopleTable[#All],2,FALSE)</f>
        <v>Cassandra Brandow</v>
      </c>
      <c r="W3531" s="4" t="str">
        <f>IFERROR(VLOOKUP(OrdersTable[[#This Row],[Order ID]],ReturnsTable[#All],2,FALSE),"No")</f>
        <v>No</v>
      </c>
      <c r="X3531" s="4">
        <f>1/COUNTIF(OrdersTable[Order ID],OrdersTable[[#This Row],[Order ID]])</f>
        <v>1</v>
      </c>
      <c r="Y3531" s="4">
        <f>1/COUNTIF(OrdersTable[Customer ID],OrdersTable[[#This Row],[Customer ID]])</f>
        <v>7.1428571428571425E-2</v>
      </c>
    </row>
    <row r="3532" spans="1:25" x14ac:dyDescent="0.3">
      <c r="A3532" s="1">
        <v>3531</v>
      </c>
      <c r="B3532" t="s">
        <v>7867</v>
      </c>
      <c r="C3532" s="7">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4" t="str">
        <f>VLOOKUP(OrdersTable[[#This Row],[Region]],PeopleTable[#All],2,FALSE)</f>
        <v>Kelly Williams</v>
      </c>
      <c r="W3532" s="4" t="str">
        <f>IFERROR(VLOOKUP(OrdersTable[[#This Row],[Order ID]],ReturnsTable[#All],2,FALSE),"No")</f>
        <v>No</v>
      </c>
      <c r="X3532" s="4">
        <f>1/COUNTIF(OrdersTable[Order ID],OrdersTable[[#This Row],[Order ID]])</f>
        <v>1</v>
      </c>
      <c r="Y3532" s="4">
        <f>1/COUNTIF(OrdersTable[Customer ID],OrdersTable[[#This Row],[Customer ID]])</f>
        <v>6.6666666666666666E-2</v>
      </c>
    </row>
    <row r="3533" spans="1:25" x14ac:dyDescent="0.3">
      <c r="A3533" s="1">
        <v>3532</v>
      </c>
      <c r="B3533" t="s">
        <v>7868</v>
      </c>
      <c r="C3533" s="7">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4" t="str">
        <f>VLOOKUP(OrdersTable[[#This Row],[Region]],PeopleTable[#All],2,FALSE)</f>
        <v>Chuck Magee</v>
      </c>
      <c r="W3533" s="4" t="str">
        <f>IFERROR(VLOOKUP(OrdersTable[[#This Row],[Order ID]],ReturnsTable[#All],2,FALSE),"No")</f>
        <v>No</v>
      </c>
      <c r="X3533" s="4">
        <f>1/COUNTIF(OrdersTable[Order ID],OrdersTable[[#This Row],[Order ID]])</f>
        <v>1</v>
      </c>
      <c r="Y3533" s="4">
        <f>1/COUNTIF(OrdersTable[Customer ID],OrdersTable[[#This Row],[Customer ID]])</f>
        <v>3.125E-2</v>
      </c>
    </row>
    <row r="3534" spans="1:25" x14ac:dyDescent="0.3">
      <c r="A3534" s="1">
        <v>3533</v>
      </c>
      <c r="B3534" t="s">
        <v>7869</v>
      </c>
      <c r="C3534" s="7">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4" t="str">
        <f>VLOOKUP(OrdersTable[[#This Row],[Region]],PeopleTable[#All],2,FALSE)</f>
        <v>Anna Andreadi</v>
      </c>
      <c r="W3534" s="4" t="str">
        <f>IFERROR(VLOOKUP(OrdersTable[[#This Row],[Order ID]],ReturnsTable[#All],2,FALSE),"No")</f>
        <v>No</v>
      </c>
      <c r="X3534" s="4">
        <f>1/COUNTIF(OrdersTable[Order ID],OrdersTable[[#This Row],[Order ID]])</f>
        <v>0.25</v>
      </c>
      <c r="Y3534" s="4">
        <f>1/COUNTIF(OrdersTable[Customer ID],OrdersTable[[#This Row],[Customer ID]])</f>
        <v>2.9411764705882353E-2</v>
      </c>
    </row>
    <row r="3535" spans="1:25" x14ac:dyDescent="0.3">
      <c r="A3535" s="1">
        <v>3534</v>
      </c>
      <c r="B3535" t="s">
        <v>7869</v>
      </c>
      <c r="C3535" s="7">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4" t="str">
        <f>VLOOKUP(OrdersTable[[#This Row],[Region]],PeopleTable[#All],2,FALSE)</f>
        <v>Anna Andreadi</v>
      </c>
      <c r="W3535" s="4" t="str">
        <f>IFERROR(VLOOKUP(OrdersTable[[#This Row],[Order ID]],ReturnsTable[#All],2,FALSE),"No")</f>
        <v>No</v>
      </c>
      <c r="X3535" s="4">
        <f>1/COUNTIF(OrdersTable[Order ID],OrdersTable[[#This Row],[Order ID]])</f>
        <v>0.25</v>
      </c>
      <c r="Y3535" s="4">
        <f>1/COUNTIF(OrdersTable[Customer ID],OrdersTable[[#This Row],[Customer ID]])</f>
        <v>2.9411764705882353E-2</v>
      </c>
    </row>
    <row r="3536" spans="1:25" x14ac:dyDescent="0.3">
      <c r="A3536" s="1">
        <v>3535</v>
      </c>
      <c r="B3536" t="s">
        <v>7869</v>
      </c>
      <c r="C3536" s="7">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4" t="str">
        <f>VLOOKUP(OrdersTable[[#This Row],[Region]],PeopleTable[#All],2,FALSE)</f>
        <v>Anna Andreadi</v>
      </c>
      <c r="W3536" s="4" t="str">
        <f>IFERROR(VLOOKUP(OrdersTable[[#This Row],[Order ID]],ReturnsTable[#All],2,FALSE),"No")</f>
        <v>No</v>
      </c>
      <c r="X3536" s="4">
        <f>1/COUNTIF(OrdersTable[Order ID],OrdersTable[[#This Row],[Order ID]])</f>
        <v>0.25</v>
      </c>
      <c r="Y3536" s="4">
        <f>1/COUNTIF(OrdersTable[Customer ID],OrdersTable[[#This Row],[Customer ID]])</f>
        <v>2.9411764705882353E-2</v>
      </c>
    </row>
    <row r="3537" spans="1:25" x14ac:dyDescent="0.3">
      <c r="A3537" s="1">
        <v>3536</v>
      </c>
      <c r="B3537" t="s">
        <v>7869</v>
      </c>
      <c r="C3537" s="7">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4" t="str">
        <f>VLOOKUP(OrdersTable[[#This Row],[Region]],PeopleTable[#All],2,FALSE)</f>
        <v>Anna Andreadi</v>
      </c>
      <c r="W3537" s="4" t="str">
        <f>IFERROR(VLOOKUP(OrdersTable[[#This Row],[Order ID]],ReturnsTable[#All],2,FALSE),"No")</f>
        <v>No</v>
      </c>
      <c r="X3537" s="4">
        <f>1/COUNTIF(OrdersTable[Order ID],OrdersTable[[#This Row],[Order ID]])</f>
        <v>0.25</v>
      </c>
      <c r="Y3537" s="4">
        <f>1/COUNTIF(OrdersTable[Customer ID],OrdersTable[[#This Row],[Customer ID]])</f>
        <v>2.9411764705882353E-2</v>
      </c>
    </row>
    <row r="3538" spans="1:25" x14ac:dyDescent="0.3">
      <c r="A3538" s="1">
        <v>3537</v>
      </c>
      <c r="B3538" t="s">
        <v>7870</v>
      </c>
      <c r="C3538" s="7">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4" t="str">
        <f>VLOOKUP(OrdersTable[[#This Row],[Region]],PeopleTable[#All],2,FALSE)</f>
        <v>Chuck Magee</v>
      </c>
      <c r="W3538" s="4" t="str">
        <f>IFERROR(VLOOKUP(OrdersTable[[#This Row],[Order ID]],ReturnsTable[#All],2,FALSE),"No")</f>
        <v>No</v>
      </c>
      <c r="X3538" s="4">
        <f>1/COUNTIF(OrdersTable[Order ID],OrdersTable[[#This Row],[Order ID]])</f>
        <v>1</v>
      </c>
      <c r="Y3538" s="4">
        <f>1/COUNTIF(OrdersTable[Customer ID],OrdersTable[[#This Row],[Customer ID]])</f>
        <v>7.1428571428571425E-2</v>
      </c>
    </row>
    <row r="3539" spans="1:25" x14ac:dyDescent="0.3">
      <c r="A3539" s="1">
        <v>3538</v>
      </c>
      <c r="B3539" t="s">
        <v>7871</v>
      </c>
      <c r="C3539" s="7">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4" t="str">
        <f>VLOOKUP(OrdersTable[[#This Row],[Region]],PeopleTable[#All],2,FALSE)</f>
        <v>Cassandra Brandow</v>
      </c>
      <c r="W3539" s="4" t="str">
        <f>IFERROR(VLOOKUP(OrdersTable[[#This Row],[Order ID]],ReturnsTable[#All],2,FALSE),"No")</f>
        <v>No</v>
      </c>
      <c r="X3539" s="4">
        <f>1/COUNTIF(OrdersTable[Order ID],OrdersTable[[#This Row],[Order ID]])</f>
        <v>0.25</v>
      </c>
      <c r="Y3539" s="4">
        <f>1/COUNTIF(OrdersTable[Customer ID],OrdersTable[[#This Row],[Customer ID]])</f>
        <v>5.8823529411764705E-2</v>
      </c>
    </row>
    <row r="3540" spans="1:25" x14ac:dyDescent="0.3">
      <c r="A3540" s="1">
        <v>3539</v>
      </c>
      <c r="B3540" t="s">
        <v>7871</v>
      </c>
      <c r="C3540" s="7">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4" t="str">
        <f>VLOOKUP(OrdersTable[[#This Row],[Region]],PeopleTable[#All],2,FALSE)</f>
        <v>Cassandra Brandow</v>
      </c>
      <c r="W3540" s="4" t="str">
        <f>IFERROR(VLOOKUP(OrdersTable[[#This Row],[Order ID]],ReturnsTable[#All],2,FALSE),"No")</f>
        <v>No</v>
      </c>
      <c r="X3540" s="4">
        <f>1/COUNTIF(OrdersTable[Order ID],OrdersTable[[#This Row],[Order ID]])</f>
        <v>0.25</v>
      </c>
      <c r="Y3540" s="4">
        <f>1/COUNTIF(OrdersTable[Customer ID],OrdersTable[[#This Row],[Customer ID]])</f>
        <v>5.8823529411764705E-2</v>
      </c>
    </row>
    <row r="3541" spans="1:25" x14ac:dyDescent="0.3">
      <c r="A3541" s="1">
        <v>3540</v>
      </c>
      <c r="B3541" t="s">
        <v>7871</v>
      </c>
      <c r="C3541" s="7">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4" t="str">
        <f>VLOOKUP(OrdersTable[[#This Row],[Region]],PeopleTable[#All],2,FALSE)</f>
        <v>Cassandra Brandow</v>
      </c>
      <c r="W3541" s="4" t="str">
        <f>IFERROR(VLOOKUP(OrdersTable[[#This Row],[Order ID]],ReturnsTable[#All],2,FALSE),"No")</f>
        <v>No</v>
      </c>
      <c r="X3541" s="4">
        <f>1/COUNTIF(OrdersTable[Order ID],OrdersTable[[#This Row],[Order ID]])</f>
        <v>0.25</v>
      </c>
      <c r="Y3541" s="4">
        <f>1/COUNTIF(OrdersTable[Customer ID],OrdersTable[[#This Row],[Customer ID]])</f>
        <v>5.8823529411764705E-2</v>
      </c>
    </row>
    <row r="3542" spans="1:25" x14ac:dyDescent="0.3">
      <c r="A3542" s="1">
        <v>3541</v>
      </c>
      <c r="B3542" t="s">
        <v>7871</v>
      </c>
      <c r="C3542" s="7">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4" t="str">
        <f>VLOOKUP(OrdersTable[[#This Row],[Region]],PeopleTable[#All],2,FALSE)</f>
        <v>Cassandra Brandow</v>
      </c>
      <c r="W3542" s="4" t="str">
        <f>IFERROR(VLOOKUP(OrdersTable[[#This Row],[Order ID]],ReturnsTable[#All],2,FALSE),"No")</f>
        <v>No</v>
      </c>
      <c r="X3542" s="4">
        <f>1/COUNTIF(OrdersTable[Order ID],OrdersTable[[#This Row],[Order ID]])</f>
        <v>0.25</v>
      </c>
      <c r="Y3542" s="4">
        <f>1/COUNTIF(OrdersTable[Customer ID],OrdersTable[[#This Row],[Customer ID]])</f>
        <v>5.8823529411764705E-2</v>
      </c>
    </row>
    <row r="3543" spans="1:25" x14ac:dyDescent="0.3">
      <c r="A3543" s="1">
        <v>3542</v>
      </c>
      <c r="B3543" t="s">
        <v>7872</v>
      </c>
      <c r="C3543" s="7">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4" t="str">
        <f>VLOOKUP(OrdersTable[[#This Row],[Region]],PeopleTable[#All],2,FALSE)</f>
        <v>Chuck Magee</v>
      </c>
      <c r="W3543" s="4" t="str">
        <f>IFERROR(VLOOKUP(OrdersTable[[#This Row],[Order ID]],ReturnsTable[#All],2,FALSE),"No")</f>
        <v>No</v>
      </c>
      <c r="X3543" s="4">
        <f>1/COUNTIF(OrdersTable[Order ID],OrdersTable[[#This Row],[Order ID]])</f>
        <v>0.33333333333333331</v>
      </c>
      <c r="Y3543" s="4">
        <f>1/COUNTIF(OrdersTable[Customer ID],OrdersTable[[#This Row],[Customer ID]])</f>
        <v>3.125E-2</v>
      </c>
    </row>
    <row r="3544" spans="1:25" x14ac:dyDescent="0.3">
      <c r="A3544" s="1">
        <v>3543</v>
      </c>
      <c r="B3544" t="s">
        <v>7872</v>
      </c>
      <c r="C3544" s="7">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4" t="str">
        <f>VLOOKUP(OrdersTable[[#This Row],[Region]],PeopleTable[#All],2,FALSE)</f>
        <v>Chuck Magee</v>
      </c>
      <c r="W3544" s="4" t="str">
        <f>IFERROR(VLOOKUP(OrdersTable[[#This Row],[Order ID]],ReturnsTable[#All],2,FALSE),"No")</f>
        <v>No</v>
      </c>
      <c r="X3544" s="4">
        <f>1/COUNTIF(OrdersTable[Order ID],OrdersTable[[#This Row],[Order ID]])</f>
        <v>0.33333333333333331</v>
      </c>
      <c r="Y3544" s="4">
        <f>1/COUNTIF(OrdersTable[Customer ID],OrdersTable[[#This Row],[Customer ID]])</f>
        <v>3.125E-2</v>
      </c>
    </row>
    <row r="3545" spans="1:25" x14ac:dyDescent="0.3">
      <c r="A3545" s="1">
        <v>3544</v>
      </c>
      <c r="B3545" t="s">
        <v>7872</v>
      </c>
      <c r="C3545" s="7">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4" t="str">
        <f>VLOOKUP(OrdersTable[[#This Row],[Region]],PeopleTable[#All],2,FALSE)</f>
        <v>Chuck Magee</v>
      </c>
      <c r="W3545" s="4" t="str">
        <f>IFERROR(VLOOKUP(OrdersTable[[#This Row],[Order ID]],ReturnsTable[#All],2,FALSE),"No")</f>
        <v>No</v>
      </c>
      <c r="X3545" s="4">
        <f>1/COUNTIF(OrdersTable[Order ID],OrdersTable[[#This Row],[Order ID]])</f>
        <v>0.33333333333333331</v>
      </c>
      <c r="Y3545" s="4">
        <f>1/COUNTIF(OrdersTable[Customer ID],OrdersTable[[#This Row],[Customer ID]])</f>
        <v>3.125E-2</v>
      </c>
    </row>
    <row r="3546" spans="1:25" x14ac:dyDescent="0.3">
      <c r="A3546" s="1">
        <v>3545</v>
      </c>
      <c r="B3546" t="s">
        <v>7873</v>
      </c>
      <c r="C3546" s="7">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4" t="str">
        <f>VLOOKUP(OrdersTable[[#This Row],[Region]],PeopleTable[#All],2,FALSE)</f>
        <v>Kelly Williams</v>
      </c>
      <c r="W3546" s="4" t="str">
        <f>IFERROR(VLOOKUP(OrdersTable[[#This Row],[Order ID]],ReturnsTable[#All],2,FALSE),"No")</f>
        <v>No</v>
      </c>
      <c r="X3546" s="4">
        <f>1/COUNTIF(OrdersTable[Order ID],OrdersTable[[#This Row],[Order ID]])</f>
        <v>0.5</v>
      </c>
      <c r="Y3546" s="4">
        <f>1/COUNTIF(OrdersTable[Customer ID],OrdersTable[[#This Row],[Customer ID]])</f>
        <v>6.25E-2</v>
      </c>
    </row>
    <row r="3547" spans="1:25" x14ac:dyDescent="0.3">
      <c r="A3547" s="1">
        <v>3546</v>
      </c>
      <c r="B3547" t="s">
        <v>7873</v>
      </c>
      <c r="C3547" s="7">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4" t="str">
        <f>VLOOKUP(OrdersTable[[#This Row],[Region]],PeopleTable[#All],2,FALSE)</f>
        <v>Kelly Williams</v>
      </c>
      <c r="W3547" s="4" t="str">
        <f>IFERROR(VLOOKUP(OrdersTable[[#This Row],[Order ID]],ReturnsTable[#All],2,FALSE),"No")</f>
        <v>No</v>
      </c>
      <c r="X3547" s="4">
        <f>1/COUNTIF(OrdersTable[Order ID],OrdersTable[[#This Row],[Order ID]])</f>
        <v>0.5</v>
      </c>
      <c r="Y3547" s="4">
        <f>1/COUNTIF(OrdersTable[Customer ID],OrdersTable[[#This Row],[Customer ID]])</f>
        <v>6.25E-2</v>
      </c>
    </row>
    <row r="3548" spans="1:25" x14ac:dyDescent="0.3">
      <c r="A3548" s="1">
        <v>3547</v>
      </c>
      <c r="B3548" t="s">
        <v>7874</v>
      </c>
      <c r="C3548" s="7">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4" t="str">
        <f>VLOOKUP(OrdersTable[[#This Row],[Region]],PeopleTable[#All],2,FALSE)</f>
        <v>Cassandra Brandow</v>
      </c>
      <c r="W3548" s="4" t="str">
        <f>IFERROR(VLOOKUP(OrdersTable[[#This Row],[Order ID]],ReturnsTable[#All],2,FALSE),"No")</f>
        <v>No</v>
      </c>
      <c r="X3548" s="4">
        <f>1/COUNTIF(OrdersTable[Order ID],OrdersTable[[#This Row],[Order ID]])</f>
        <v>0.25</v>
      </c>
      <c r="Y3548" s="4">
        <f>1/COUNTIF(OrdersTable[Customer ID],OrdersTable[[#This Row],[Customer ID]])</f>
        <v>6.25E-2</v>
      </c>
    </row>
    <row r="3549" spans="1:25" x14ac:dyDescent="0.3">
      <c r="A3549" s="1">
        <v>3548</v>
      </c>
      <c r="B3549" t="s">
        <v>7874</v>
      </c>
      <c r="C3549" s="7">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4" t="str">
        <f>VLOOKUP(OrdersTable[[#This Row],[Region]],PeopleTable[#All],2,FALSE)</f>
        <v>Cassandra Brandow</v>
      </c>
      <c r="W3549" s="4" t="str">
        <f>IFERROR(VLOOKUP(OrdersTable[[#This Row],[Order ID]],ReturnsTable[#All],2,FALSE),"No")</f>
        <v>No</v>
      </c>
      <c r="X3549" s="4">
        <f>1/COUNTIF(OrdersTable[Order ID],OrdersTable[[#This Row],[Order ID]])</f>
        <v>0.25</v>
      </c>
      <c r="Y3549" s="4">
        <f>1/COUNTIF(OrdersTable[Customer ID],OrdersTable[[#This Row],[Customer ID]])</f>
        <v>6.25E-2</v>
      </c>
    </row>
    <row r="3550" spans="1:25" x14ac:dyDescent="0.3">
      <c r="A3550" s="1">
        <v>3549</v>
      </c>
      <c r="B3550" t="s">
        <v>7874</v>
      </c>
      <c r="C3550" s="7">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4" t="str">
        <f>VLOOKUP(OrdersTable[[#This Row],[Region]],PeopleTable[#All],2,FALSE)</f>
        <v>Cassandra Brandow</v>
      </c>
      <c r="W3550" s="4" t="str">
        <f>IFERROR(VLOOKUP(OrdersTable[[#This Row],[Order ID]],ReturnsTable[#All],2,FALSE),"No")</f>
        <v>No</v>
      </c>
      <c r="X3550" s="4">
        <f>1/COUNTIF(OrdersTable[Order ID],OrdersTable[[#This Row],[Order ID]])</f>
        <v>0.25</v>
      </c>
      <c r="Y3550" s="4">
        <f>1/COUNTIF(OrdersTable[Customer ID],OrdersTable[[#This Row],[Customer ID]])</f>
        <v>6.25E-2</v>
      </c>
    </row>
    <row r="3551" spans="1:25" x14ac:dyDescent="0.3">
      <c r="A3551" s="1">
        <v>3550</v>
      </c>
      <c r="B3551" t="s">
        <v>7874</v>
      </c>
      <c r="C3551" s="7">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4" t="str">
        <f>VLOOKUP(OrdersTable[[#This Row],[Region]],PeopleTable[#All],2,FALSE)</f>
        <v>Cassandra Brandow</v>
      </c>
      <c r="W3551" s="4" t="str">
        <f>IFERROR(VLOOKUP(OrdersTable[[#This Row],[Order ID]],ReturnsTable[#All],2,FALSE),"No")</f>
        <v>No</v>
      </c>
      <c r="X3551" s="4">
        <f>1/COUNTIF(OrdersTable[Order ID],OrdersTable[[#This Row],[Order ID]])</f>
        <v>0.25</v>
      </c>
      <c r="Y3551" s="4">
        <f>1/COUNTIF(OrdersTable[Customer ID],OrdersTable[[#This Row],[Customer ID]])</f>
        <v>6.25E-2</v>
      </c>
    </row>
    <row r="3552" spans="1:25" x14ac:dyDescent="0.3">
      <c r="A3552" s="1">
        <v>3551</v>
      </c>
      <c r="B3552" t="s">
        <v>7875</v>
      </c>
      <c r="C3552" s="7">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4" t="str">
        <f>VLOOKUP(OrdersTable[[#This Row],[Region]],PeopleTable[#All],2,FALSE)</f>
        <v>Kelly Williams</v>
      </c>
      <c r="W3552" s="4" t="str">
        <f>IFERROR(VLOOKUP(OrdersTable[[#This Row],[Order ID]],ReturnsTable[#All],2,FALSE),"No")</f>
        <v>No</v>
      </c>
      <c r="X3552" s="4">
        <f>1/COUNTIF(OrdersTable[Order ID],OrdersTable[[#This Row],[Order ID]])</f>
        <v>0.33333333333333331</v>
      </c>
      <c r="Y3552" s="4">
        <f>1/COUNTIF(OrdersTable[Customer ID],OrdersTable[[#This Row],[Customer ID]])</f>
        <v>4.5454545454545456E-2</v>
      </c>
    </row>
    <row r="3553" spans="1:25" x14ac:dyDescent="0.3">
      <c r="A3553" s="1">
        <v>3552</v>
      </c>
      <c r="B3553" t="s">
        <v>7875</v>
      </c>
      <c r="C3553" s="7">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4" t="str">
        <f>VLOOKUP(OrdersTable[[#This Row],[Region]],PeopleTable[#All],2,FALSE)</f>
        <v>Kelly Williams</v>
      </c>
      <c r="W3553" s="4" t="str">
        <f>IFERROR(VLOOKUP(OrdersTable[[#This Row],[Order ID]],ReturnsTable[#All],2,FALSE),"No")</f>
        <v>No</v>
      </c>
      <c r="X3553" s="4">
        <f>1/COUNTIF(OrdersTable[Order ID],OrdersTable[[#This Row],[Order ID]])</f>
        <v>0.33333333333333331</v>
      </c>
      <c r="Y3553" s="4">
        <f>1/COUNTIF(OrdersTable[Customer ID],OrdersTable[[#This Row],[Customer ID]])</f>
        <v>4.5454545454545456E-2</v>
      </c>
    </row>
    <row r="3554" spans="1:25" x14ac:dyDescent="0.3">
      <c r="A3554" s="1">
        <v>3553</v>
      </c>
      <c r="B3554" t="s">
        <v>7875</v>
      </c>
      <c r="C3554" s="7">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4" t="str">
        <f>VLOOKUP(OrdersTable[[#This Row],[Region]],PeopleTable[#All],2,FALSE)</f>
        <v>Kelly Williams</v>
      </c>
      <c r="W3554" s="4" t="str">
        <f>IFERROR(VLOOKUP(OrdersTable[[#This Row],[Order ID]],ReturnsTable[#All],2,FALSE),"No")</f>
        <v>No</v>
      </c>
      <c r="X3554" s="4">
        <f>1/COUNTIF(OrdersTable[Order ID],OrdersTable[[#This Row],[Order ID]])</f>
        <v>0.33333333333333331</v>
      </c>
      <c r="Y3554" s="4">
        <f>1/COUNTIF(OrdersTable[Customer ID],OrdersTable[[#This Row],[Customer ID]])</f>
        <v>4.5454545454545456E-2</v>
      </c>
    </row>
    <row r="3555" spans="1:25" x14ac:dyDescent="0.3">
      <c r="A3555" s="1">
        <v>3554</v>
      </c>
      <c r="B3555" t="s">
        <v>7876</v>
      </c>
      <c r="C3555" s="7">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4" t="str">
        <f>VLOOKUP(OrdersTable[[#This Row],[Region]],PeopleTable[#All],2,FALSE)</f>
        <v>Chuck Magee</v>
      </c>
      <c r="W3555" s="4" t="str">
        <f>IFERROR(VLOOKUP(OrdersTable[[#This Row],[Order ID]],ReturnsTable[#All],2,FALSE),"No")</f>
        <v>No</v>
      </c>
      <c r="X3555" s="4">
        <f>1/COUNTIF(OrdersTable[Order ID],OrdersTable[[#This Row],[Order ID]])</f>
        <v>1</v>
      </c>
      <c r="Y3555" s="4">
        <f>1/COUNTIF(OrdersTable[Customer ID],OrdersTable[[#This Row],[Customer ID]])</f>
        <v>4.7619047619047616E-2</v>
      </c>
    </row>
    <row r="3556" spans="1:25" x14ac:dyDescent="0.3">
      <c r="A3556" s="1">
        <v>3555</v>
      </c>
      <c r="B3556" t="s">
        <v>7877</v>
      </c>
      <c r="C3556" s="7">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4" t="str">
        <f>VLOOKUP(OrdersTable[[#This Row],[Region]],PeopleTable[#All],2,FALSE)</f>
        <v>Anna Andreadi</v>
      </c>
      <c r="W3556" s="4" t="str">
        <f>IFERROR(VLOOKUP(OrdersTable[[#This Row],[Order ID]],ReturnsTable[#All],2,FALSE),"No")</f>
        <v>No</v>
      </c>
      <c r="X3556" s="4">
        <f>1/COUNTIF(OrdersTable[Order ID],OrdersTable[[#This Row],[Order ID]])</f>
        <v>0.5</v>
      </c>
      <c r="Y3556" s="4">
        <f>1/COUNTIF(OrdersTable[Customer ID],OrdersTable[[#This Row],[Customer ID]])</f>
        <v>7.6923076923076927E-2</v>
      </c>
    </row>
    <row r="3557" spans="1:25" x14ac:dyDescent="0.3">
      <c r="A3557" s="1">
        <v>3556</v>
      </c>
      <c r="B3557" t="s">
        <v>7877</v>
      </c>
      <c r="C3557" s="7">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4" t="str">
        <f>VLOOKUP(OrdersTable[[#This Row],[Region]],PeopleTable[#All],2,FALSE)</f>
        <v>Anna Andreadi</v>
      </c>
      <c r="W3557" s="4" t="str">
        <f>IFERROR(VLOOKUP(OrdersTable[[#This Row],[Order ID]],ReturnsTable[#All],2,FALSE),"No")</f>
        <v>No</v>
      </c>
      <c r="X3557" s="4">
        <f>1/COUNTIF(OrdersTable[Order ID],OrdersTable[[#This Row],[Order ID]])</f>
        <v>0.5</v>
      </c>
      <c r="Y3557" s="4">
        <f>1/COUNTIF(OrdersTable[Customer ID],OrdersTable[[#This Row],[Customer ID]])</f>
        <v>7.6923076923076927E-2</v>
      </c>
    </row>
    <row r="3558" spans="1:25" x14ac:dyDescent="0.3">
      <c r="A3558" s="1">
        <v>3557</v>
      </c>
      <c r="B3558" t="s">
        <v>6115</v>
      </c>
      <c r="C3558" s="7">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4" t="str">
        <f>VLOOKUP(OrdersTable[[#This Row],[Region]],PeopleTable[#All],2,FALSE)</f>
        <v>Anna Andreadi</v>
      </c>
      <c r="W3558" s="4" t="str">
        <f>IFERROR(VLOOKUP(OrdersTable[[#This Row],[Order ID]],ReturnsTable[#All],2,FALSE),"No")</f>
        <v>Yes</v>
      </c>
      <c r="X3558" s="4">
        <f>1/COUNTIF(OrdersTable[Order ID],OrdersTable[[#This Row],[Order ID]])</f>
        <v>0.5</v>
      </c>
      <c r="Y3558" s="4">
        <f>1/COUNTIF(OrdersTable[Customer ID],OrdersTable[[#This Row],[Customer ID]])</f>
        <v>0.25</v>
      </c>
    </row>
    <row r="3559" spans="1:25" x14ac:dyDescent="0.3">
      <c r="A3559" s="1">
        <v>3558</v>
      </c>
      <c r="B3559" t="s">
        <v>6115</v>
      </c>
      <c r="C3559" s="7">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4" t="str">
        <f>VLOOKUP(OrdersTable[[#This Row],[Region]],PeopleTable[#All],2,FALSE)</f>
        <v>Anna Andreadi</v>
      </c>
      <c r="W3559" s="4" t="str">
        <f>IFERROR(VLOOKUP(OrdersTable[[#This Row],[Order ID]],ReturnsTable[#All],2,FALSE),"No")</f>
        <v>Yes</v>
      </c>
      <c r="X3559" s="4">
        <f>1/COUNTIF(OrdersTable[Order ID],OrdersTable[[#This Row],[Order ID]])</f>
        <v>0.5</v>
      </c>
      <c r="Y3559" s="4">
        <f>1/COUNTIF(OrdersTable[Customer ID],OrdersTable[[#This Row],[Customer ID]])</f>
        <v>0.25</v>
      </c>
    </row>
    <row r="3560" spans="1:25" x14ac:dyDescent="0.3">
      <c r="A3560" s="1">
        <v>3559</v>
      </c>
      <c r="B3560" t="s">
        <v>7878</v>
      </c>
      <c r="C3560" s="7">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4" t="str">
        <f>VLOOKUP(OrdersTable[[#This Row],[Region]],PeopleTable[#All],2,FALSE)</f>
        <v>Anna Andreadi</v>
      </c>
      <c r="W3560" s="4" t="str">
        <f>IFERROR(VLOOKUP(OrdersTable[[#This Row],[Order ID]],ReturnsTable[#All],2,FALSE),"No")</f>
        <v>No</v>
      </c>
      <c r="X3560" s="4">
        <f>1/COUNTIF(OrdersTable[Order ID],OrdersTable[[#This Row],[Order ID]])</f>
        <v>0.5</v>
      </c>
      <c r="Y3560" s="4">
        <f>1/COUNTIF(OrdersTable[Customer ID],OrdersTable[[#This Row],[Customer ID]])</f>
        <v>7.1428571428571425E-2</v>
      </c>
    </row>
    <row r="3561" spans="1:25" x14ac:dyDescent="0.3">
      <c r="A3561" s="1">
        <v>3560</v>
      </c>
      <c r="B3561" t="s">
        <v>7878</v>
      </c>
      <c r="C3561" s="7">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4" t="str">
        <f>VLOOKUP(OrdersTable[[#This Row],[Region]],PeopleTable[#All],2,FALSE)</f>
        <v>Anna Andreadi</v>
      </c>
      <c r="W3561" s="4" t="str">
        <f>IFERROR(VLOOKUP(OrdersTable[[#This Row],[Order ID]],ReturnsTable[#All],2,FALSE),"No")</f>
        <v>No</v>
      </c>
      <c r="X3561" s="4">
        <f>1/COUNTIF(OrdersTable[Order ID],OrdersTable[[#This Row],[Order ID]])</f>
        <v>0.5</v>
      </c>
      <c r="Y3561" s="4">
        <f>1/COUNTIF(OrdersTable[Customer ID],OrdersTable[[#This Row],[Customer ID]])</f>
        <v>7.1428571428571425E-2</v>
      </c>
    </row>
    <row r="3562" spans="1:25" x14ac:dyDescent="0.3">
      <c r="A3562" s="1">
        <v>3561</v>
      </c>
      <c r="B3562" t="s">
        <v>7879</v>
      </c>
      <c r="C3562" s="7">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4" t="str">
        <f>VLOOKUP(OrdersTable[[#This Row],[Region]],PeopleTable[#All],2,FALSE)</f>
        <v>Chuck Magee</v>
      </c>
      <c r="W3562" s="4" t="str">
        <f>IFERROR(VLOOKUP(OrdersTable[[#This Row],[Order ID]],ReturnsTable[#All],2,FALSE),"No")</f>
        <v>No</v>
      </c>
      <c r="X3562" s="4">
        <f>1/COUNTIF(OrdersTable[Order ID],OrdersTable[[#This Row],[Order ID]])</f>
        <v>0.25</v>
      </c>
      <c r="Y3562" s="4">
        <f>1/COUNTIF(OrdersTable[Customer ID],OrdersTable[[#This Row],[Customer ID]])</f>
        <v>5.8823529411764705E-2</v>
      </c>
    </row>
    <row r="3563" spans="1:25" x14ac:dyDescent="0.3">
      <c r="A3563" s="1">
        <v>3562</v>
      </c>
      <c r="B3563" t="s">
        <v>7879</v>
      </c>
      <c r="C3563" s="7">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4" t="str">
        <f>VLOOKUP(OrdersTable[[#This Row],[Region]],PeopleTable[#All],2,FALSE)</f>
        <v>Chuck Magee</v>
      </c>
      <c r="W3563" s="4" t="str">
        <f>IFERROR(VLOOKUP(OrdersTable[[#This Row],[Order ID]],ReturnsTable[#All],2,FALSE),"No")</f>
        <v>No</v>
      </c>
      <c r="X3563" s="4">
        <f>1/COUNTIF(OrdersTable[Order ID],OrdersTable[[#This Row],[Order ID]])</f>
        <v>0.25</v>
      </c>
      <c r="Y3563" s="4">
        <f>1/COUNTIF(OrdersTable[Customer ID],OrdersTable[[#This Row],[Customer ID]])</f>
        <v>5.8823529411764705E-2</v>
      </c>
    </row>
    <row r="3564" spans="1:25" x14ac:dyDescent="0.3">
      <c r="A3564" s="1">
        <v>3563</v>
      </c>
      <c r="B3564" t="s">
        <v>7879</v>
      </c>
      <c r="C3564" s="7">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4" t="str">
        <f>VLOOKUP(OrdersTable[[#This Row],[Region]],PeopleTable[#All],2,FALSE)</f>
        <v>Chuck Magee</v>
      </c>
      <c r="W3564" s="4" t="str">
        <f>IFERROR(VLOOKUP(OrdersTable[[#This Row],[Order ID]],ReturnsTable[#All],2,FALSE),"No")</f>
        <v>No</v>
      </c>
      <c r="X3564" s="4">
        <f>1/COUNTIF(OrdersTable[Order ID],OrdersTable[[#This Row],[Order ID]])</f>
        <v>0.25</v>
      </c>
      <c r="Y3564" s="4">
        <f>1/COUNTIF(OrdersTable[Customer ID],OrdersTable[[#This Row],[Customer ID]])</f>
        <v>5.8823529411764705E-2</v>
      </c>
    </row>
    <row r="3565" spans="1:25" x14ac:dyDescent="0.3">
      <c r="A3565" s="1">
        <v>3564</v>
      </c>
      <c r="B3565" t="s">
        <v>7879</v>
      </c>
      <c r="C3565" s="7">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4" t="str">
        <f>VLOOKUP(OrdersTable[[#This Row],[Region]],PeopleTable[#All],2,FALSE)</f>
        <v>Chuck Magee</v>
      </c>
      <c r="W3565" s="4" t="str">
        <f>IFERROR(VLOOKUP(OrdersTable[[#This Row],[Order ID]],ReturnsTable[#All],2,FALSE),"No")</f>
        <v>No</v>
      </c>
      <c r="X3565" s="4">
        <f>1/COUNTIF(OrdersTable[Order ID],OrdersTable[[#This Row],[Order ID]])</f>
        <v>0.25</v>
      </c>
      <c r="Y3565" s="4">
        <f>1/COUNTIF(OrdersTable[Customer ID],OrdersTable[[#This Row],[Customer ID]])</f>
        <v>5.8823529411764705E-2</v>
      </c>
    </row>
    <row r="3566" spans="1:25" x14ac:dyDescent="0.3">
      <c r="A3566" s="1">
        <v>3565</v>
      </c>
      <c r="B3566" t="s">
        <v>7880</v>
      </c>
      <c r="C3566" s="7">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4" t="str">
        <f>VLOOKUP(OrdersTable[[#This Row],[Region]],PeopleTable[#All],2,FALSE)</f>
        <v>Anna Andreadi</v>
      </c>
      <c r="W3566" s="4" t="str">
        <f>IFERROR(VLOOKUP(OrdersTable[[#This Row],[Order ID]],ReturnsTable[#All],2,FALSE),"No")</f>
        <v>No</v>
      </c>
      <c r="X3566" s="4">
        <f>1/COUNTIF(OrdersTable[Order ID],OrdersTable[[#This Row],[Order ID]])</f>
        <v>0.5</v>
      </c>
      <c r="Y3566" s="4">
        <f>1/COUNTIF(OrdersTable[Customer ID],OrdersTable[[#This Row],[Customer ID]])</f>
        <v>0.14285714285714285</v>
      </c>
    </row>
    <row r="3567" spans="1:25" x14ac:dyDescent="0.3">
      <c r="A3567" s="1">
        <v>3566</v>
      </c>
      <c r="B3567" t="s">
        <v>7880</v>
      </c>
      <c r="C3567" s="7">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4" t="str">
        <f>VLOOKUP(OrdersTable[[#This Row],[Region]],PeopleTable[#All],2,FALSE)</f>
        <v>Anna Andreadi</v>
      </c>
      <c r="W3567" s="4" t="str">
        <f>IFERROR(VLOOKUP(OrdersTable[[#This Row],[Order ID]],ReturnsTable[#All],2,FALSE),"No")</f>
        <v>No</v>
      </c>
      <c r="X3567" s="4">
        <f>1/COUNTIF(OrdersTable[Order ID],OrdersTable[[#This Row],[Order ID]])</f>
        <v>0.5</v>
      </c>
      <c r="Y3567" s="4">
        <f>1/COUNTIF(OrdersTable[Customer ID],OrdersTable[[#This Row],[Customer ID]])</f>
        <v>0.14285714285714285</v>
      </c>
    </row>
    <row r="3568" spans="1:25" x14ac:dyDescent="0.3">
      <c r="A3568" s="1">
        <v>3567</v>
      </c>
      <c r="B3568" t="s">
        <v>7881</v>
      </c>
      <c r="C3568" s="7">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4" t="str">
        <f>VLOOKUP(OrdersTable[[#This Row],[Region]],PeopleTable[#All],2,FALSE)</f>
        <v>Kelly Williams</v>
      </c>
      <c r="W3568" s="4" t="str">
        <f>IFERROR(VLOOKUP(OrdersTable[[#This Row],[Order ID]],ReturnsTable[#All],2,FALSE),"No")</f>
        <v>No</v>
      </c>
      <c r="X3568" s="4">
        <f>1/COUNTIF(OrdersTable[Order ID],OrdersTable[[#This Row],[Order ID]])</f>
        <v>1</v>
      </c>
      <c r="Y3568" s="4">
        <f>1/COUNTIF(OrdersTable[Customer ID],OrdersTable[[#This Row],[Customer ID]])</f>
        <v>0.2</v>
      </c>
    </row>
    <row r="3569" spans="1:25" x14ac:dyDescent="0.3">
      <c r="A3569" s="1">
        <v>3568</v>
      </c>
      <c r="B3569" t="s">
        <v>7882</v>
      </c>
      <c r="C3569" s="7">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4" t="str">
        <f>VLOOKUP(OrdersTable[[#This Row],[Region]],PeopleTable[#All],2,FALSE)</f>
        <v>Kelly Williams</v>
      </c>
      <c r="W3569" s="4" t="str">
        <f>IFERROR(VLOOKUP(OrdersTable[[#This Row],[Order ID]],ReturnsTable[#All],2,FALSE),"No")</f>
        <v>No</v>
      </c>
      <c r="X3569" s="4">
        <f>1/COUNTIF(OrdersTable[Order ID],OrdersTable[[#This Row],[Order ID]])</f>
        <v>1</v>
      </c>
      <c r="Y3569" s="4">
        <f>1/COUNTIF(OrdersTable[Customer ID],OrdersTable[[#This Row],[Customer ID]])</f>
        <v>8.3333333333333329E-2</v>
      </c>
    </row>
    <row r="3570" spans="1:25" x14ac:dyDescent="0.3">
      <c r="A3570" s="1">
        <v>3569</v>
      </c>
      <c r="B3570" t="s">
        <v>7883</v>
      </c>
      <c r="C3570" s="7">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4" t="str">
        <f>VLOOKUP(OrdersTable[[#This Row],[Region]],PeopleTable[#All],2,FALSE)</f>
        <v>Anna Andreadi</v>
      </c>
      <c r="W3570" s="4" t="str">
        <f>IFERROR(VLOOKUP(OrdersTable[[#This Row],[Order ID]],ReturnsTable[#All],2,FALSE),"No")</f>
        <v>No</v>
      </c>
      <c r="X3570" s="4">
        <f>1/COUNTIF(OrdersTable[Order ID],OrdersTable[[#This Row],[Order ID]])</f>
        <v>0.25</v>
      </c>
      <c r="Y3570" s="4">
        <f>1/COUNTIF(OrdersTable[Customer ID],OrdersTable[[#This Row],[Customer ID]])</f>
        <v>8.3333333333333329E-2</v>
      </c>
    </row>
    <row r="3571" spans="1:25" x14ac:dyDescent="0.3">
      <c r="A3571" s="1">
        <v>3570</v>
      </c>
      <c r="B3571" t="s">
        <v>7883</v>
      </c>
      <c r="C3571" s="7">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4" t="str">
        <f>VLOOKUP(OrdersTable[[#This Row],[Region]],PeopleTable[#All],2,FALSE)</f>
        <v>Anna Andreadi</v>
      </c>
      <c r="W3571" s="4" t="str">
        <f>IFERROR(VLOOKUP(OrdersTable[[#This Row],[Order ID]],ReturnsTable[#All],2,FALSE),"No")</f>
        <v>No</v>
      </c>
      <c r="X3571" s="4">
        <f>1/COUNTIF(OrdersTable[Order ID],OrdersTable[[#This Row],[Order ID]])</f>
        <v>0.25</v>
      </c>
      <c r="Y3571" s="4">
        <f>1/COUNTIF(OrdersTable[Customer ID],OrdersTable[[#This Row],[Customer ID]])</f>
        <v>8.3333333333333329E-2</v>
      </c>
    </row>
    <row r="3572" spans="1:25" x14ac:dyDescent="0.3">
      <c r="A3572" s="1">
        <v>3571</v>
      </c>
      <c r="B3572" t="s">
        <v>7883</v>
      </c>
      <c r="C3572" s="7">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4" t="str">
        <f>VLOOKUP(OrdersTable[[#This Row],[Region]],PeopleTable[#All],2,FALSE)</f>
        <v>Anna Andreadi</v>
      </c>
      <c r="W3572" s="4" t="str">
        <f>IFERROR(VLOOKUP(OrdersTable[[#This Row],[Order ID]],ReturnsTable[#All],2,FALSE),"No")</f>
        <v>No</v>
      </c>
      <c r="X3572" s="4">
        <f>1/COUNTIF(OrdersTable[Order ID],OrdersTable[[#This Row],[Order ID]])</f>
        <v>0.25</v>
      </c>
      <c r="Y3572" s="4">
        <f>1/COUNTIF(OrdersTable[Customer ID],OrdersTable[[#This Row],[Customer ID]])</f>
        <v>8.3333333333333329E-2</v>
      </c>
    </row>
    <row r="3573" spans="1:25" x14ac:dyDescent="0.3">
      <c r="A3573" s="1">
        <v>3572</v>
      </c>
      <c r="B3573" t="s">
        <v>7883</v>
      </c>
      <c r="C3573" s="7">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4" t="str">
        <f>VLOOKUP(OrdersTable[[#This Row],[Region]],PeopleTable[#All],2,FALSE)</f>
        <v>Anna Andreadi</v>
      </c>
      <c r="W3573" s="4" t="str">
        <f>IFERROR(VLOOKUP(OrdersTable[[#This Row],[Order ID]],ReturnsTable[#All],2,FALSE),"No")</f>
        <v>No</v>
      </c>
      <c r="X3573" s="4">
        <f>1/COUNTIF(OrdersTable[Order ID],OrdersTable[[#This Row],[Order ID]])</f>
        <v>0.25</v>
      </c>
      <c r="Y3573" s="4">
        <f>1/COUNTIF(OrdersTable[Customer ID],OrdersTable[[#This Row],[Customer ID]])</f>
        <v>8.3333333333333329E-2</v>
      </c>
    </row>
    <row r="3574" spans="1:25" x14ac:dyDescent="0.3">
      <c r="A3574" s="1">
        <v>3573</v>
      </c>
      <c r="B3574" t="s">
        <v>7884</v>
      </c>
      <c r="C3574" s="7">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4" t="str">
        <f>VLOOKUP(OrdersTable[[#This Row],[Region]],PeopleTable[#All],2,FALSE)</f>
        <v>Kelly Williams</v>
      </c>
      <c r="W3574" s="4" t="str">
        <f>IFERROR(VLOOKUP(OrdersTable[[#This Row],[Order ID]],ReturnsTable[#All],2,FALSE),"No")</f>
        <v>No</v>
      </c>
      <c r="X3574" s="4">
        <f>1/COUNTIF(OrdersTable[Order ID],OrdersTable[[#This Row],[Order ID]])</f>
        <v>1</v>
      </c>
      <c r="Y3574" s="4">
        <f>1/COUNTIF(OrdersTable[Customer ID],OrdersTable[[#This Row],[Customer ID]])</f>
        <v>0.1</v>
      </c>
    </row>
    <row r="3575" spans="1:25" x14ac:dyDescent="0.3">
      <c r="A3575" s="1">
        <v>3574</v>
      </c>
      <c r="B3575" t="s">
        <v>7885</v>
      </c>
      <c r="C3575" s="7">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4" t="str">
        <f>VLOOKUP(OrdersTable[[#This Row],[Region]],PeopleTable[#All],2,FALSE)</f>
        <v>Chuck Magee</v>
      </c>
      <c r="W3575" s="4" t="str">
        <f>IFERROR(VLOOKUP(OrdersTable[[#This Row],[Order ID]],ReturnsTable[#All],2,FALSE),"No")</f>
        <v>No</v>
      </c>
      <c r="X3575" s="4">
        <f>1/COUNTIF(OrdersTable[Order ID],OrdersTable[[#This Row],[Order ID]])</f>
        <v>0.5</v>
      </c>
      <c r="Y3575" s="4">
        <f>1/COUNTIF(OrdersTable[Customer ID],OrdersTable[[#This Row],[Customer ID]])</f>
        <v>9.0909090909090912E-2</v>
      </c>
    </row>
    <row r="3576" spans="1:25" x14ac:dyDescent="0.3">
      <c r="A3576" s="1">
        <v>3575</v>
      </c>
      <c r="B3576" t="s">
        <v>7885</v>
      </c>
      <c r="C3576" s="7">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4" t="str">
        <f>VLOOKUP(OrdersTable[[#This Row],[Region]],PeopleTable[#All],2,FALSE)</f>
        <v>Chuck Magee</v>
      </c>
      <c r="W3576" s="4" t="str">
        <f>IFERROR(VLOOKUP(OrdersTable[[#This Row],[Order ID]],ReturnsTable[#All],2,FALSE),"No")</f>
        <v>No</v>
      </c>
      <c r="X3576" s="4">
        <f>1/COUNTIF(OrdersTable[Order ID],OrdersTable[[#This Row],[Order ID]])</f>
        <v>0.5</v>
      </c>
      <c r="Y3576" s="4">
        <f>1/COUNTIF(OrdersTable[Customer ID],OrdersTable[[#This Row],[Customer ID]])</f>
        <v>9.0909090909090912E-2</v>
      </c>
    </row>
    <row r="3577" spans="1:25" x14ac:dyDescent="0.3">
      <c r="A3577" s="1">
        <v>3576</v>
      </c>
      <c r="B3577" t="s">
        <v>7886</v>
      </c>
      <c r="C3577" s="7">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4" t="str">
        <f>VLOOKUP(OrdersTable[[#This Row],[Region]],PeopleTable[#All],2,FALSE)</f>
        <v>Cassandra Brandow</v>
      </c>
      <c r="W3577" s="4" t="str">
        <f>IFERROR(VLOOKUP(OrdersTable[[#This Row],[Order ID]],ReturnsTable[#All],2,FALSE),"No")</f>
        <v>No</v>
      </c>
      <c r="X3577" s="4">
        <f>1/COUNTIF(OrdersTable[Order ID],OrdersTable[[#This Row],[Order ID]])</f>
        <v>1</v>
      </c>
      <c r="Y3577" s="4">
        <f>1/COUNTIF(OrdersTable[Customer ID],OrdersTable[[#This Row],[Customer ID]])</f>
        <v>5.5555555555555552E-2</v>
      </c>
    </row>
    <row r="3578" spans="1:25" x14ac:dyDescent="0.3">
      <c r="A3578" s="1">
        <v>3577</v>
      </c>
      <c r="B3578" t="s">
        <v>7887</v>
      </c>
      <c r="C3578" s="7">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4" t="str">
        <f>VLOOKUP(OrdersTable[[#This Row],[Region]],PeopleTable[#All],2,FALSE)</f>
        <v>Anna Andreadi</v>
      </c>
      <c r="W3578" s="4" t="str">
        <f>IFERROR(VLOOKUP(OrdersTable[[#This Row],[Order ID]],ReturnsTable[#All],2,FALSE),"No")</f>
        <v>No</v>
      </c>
      <c r="X3578" s="4">
        <f>1/COUNTIF(OrdersTable[Order ID],OrdersTable[[#This Row],[Order ID]])</f>
        <v>0.5</v>
      </c>
      <c r="Y3578" s="4">
        <f>1/COUNTIF(OrdersTable[Customer ID],OrdersTable[[#This Row],[Customer ID]])</f>
        <v>0.05</v>
      </c>
    </row>
    <row r="3579" spans="1:25" x14ac:dyDescent="0.3">
      <c r="A3579" s="1">
        <v>3578</v>
      </c>
      <c r="B3579" t="s">
        <v>7887</v>
      </c>
      <c r="C3579" s="7">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4" t="str">
        <f>VLOOKUP(OrdersTable[[#This Row],[Region]],PeopleTable[#All],2,FALSE)</f>
        <v>Anna Andreadi</v>
      </c>
      <c r="W3579" s="4" t="str">
        <f>IFERROR(VLOOKUP(OrdersTable[[#This Row],[Order ID]],ReturnsTable[#All],2,FALSE),"No")</f>
        <v>No</v>
      </c>
      <c r="X3579" s="4">
        <f>1/COUNTIF(OrdersTable[Order ID],OrdersTable[[#This Row],[Order ID]])</f>
        <v>0.5</v>
      </c>
      <c r="Y3579" s="4">
        <f>1/COUNTIF(OrdersTable[Customer ID],OrdersTable[[#This Row],[Customer ID]])</f>
        <v>0.05</v>
      </c>
    </row>
    <row r="3580" spans="1:25" x14ac:dyDescent="0.3">
      <c r="A3580" s="1">
        <v>3579</v>
      </c>
      <c r="B3580" t="s">
        <v>7888</v>
      </c>
      <c r="C3580" s="7">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4" t="str">
        <f>VLOOKUP(OrdersTable[[#This Row],[Region]],PeopleTable[#All],2,FALSE)</f>
        <v>Cassandra Brandow</v>
      </c>
      <c r="W3580" s="4" t="str">
        <f>IFERROR(VLOOKUP(OrdersTable[[#This Row],[Order ID]],ReturnsTable[#All],2,FALSE),"No")</f>
        <v>No</v>
      </c>
      <c r="X3580" s="4">
        <f>1/COUNTIF(OrdersTable[Order ID],OrdersTable[[#This Row],[Order ID]])</f>
        <v>0.33333333333333331</v>
      </c>
      <c r="Y3580" s="4">
        <f>1/COUNTIF(OrdersTable[Customer ID],OrdersTable[[#This Row],[Customer ID]])</f>
        <v>0.1</v>
      </c>
    </row>
    <row r="3581" spans="1:25" x14ac:dyDescent="0.3">
      <c r="A3581" s="1">
        <v>3580</v>
      </c>
      <c r="B3581" t="s">
        <v>7888</v>
      </c>
      <c r="C3581" s="7">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4" t="str">
        <f>VLOOKUP(OrdersTable[[#This Row],[Region]],PeopleTable[#All],2,FALSE)</f>
        <v>Cassandra Brandow</v>
      </c>
      <c r="W3581" s="4" t="str">
        <f>IFERROR(VLOOKUP(OrdersTable[[#This Row],[Order ID]],ReturnsTable[#All],2,FALSE),"No")</f>
        <v>No</v>
      </c>
      <c r="X3581" s="4">
        <f>1/COUNTIF(OrdersTable[Order ID],OrdersTable[[#This Row],[Order ID]])</f>
        <v>0.33333333333333331</v>
      </c>
      <c r="Y3581" s="4">
        <f>1/COUNTIF(OrdersTable[Customer ID],OrdersTable[[#This Row],[Customer ID]])</f>
        <v>0.1</v>
      </c>
    </row>
    <row r="3582" spans="1:25" x14ac:dyDescent="0.3">
      <c r="A3582" s="1">
        <v>3581</v>
      </c>
      <c r="B3582" t="s">
        <v>7888</v>
      </c>
      <c r="C3582" s="7">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4" t="str">
        <f>VLOOKUP(OrdersTable[[#This Row],[Region]],PeopleTable[#All],2,FALSE)</f>
        <v>Cassandra Brandow</v>
      </c>
      <c r="W3582" s="4" t="str">
        <f>IFERROR(VLOOKUP(OrdersTable[[#This Row],[Order ID]],ReturnsTable[#All],2,FALSE),"No")</f>
        <v>No</v>
      </c>
      <c r="X3582" s="4">
        <f>1/COUNTIF(OrdersTable[Order ID],OrdersTable[[#This Row],[Order ID]])</f>
        <v>0.33333333333333331</v>
      </c>
      <c r="Y3582" s="4">
        <f>1/COUNTIF(OrdersTable[Customer ID],OrdersTable[[#This Row],[Customer ID]])</f>
        <v>0.1</v>
      </c>
    </row>
    <row r="3583" spans="1:25" x14ac:dyDescent="0.3">
      <c r="A3583" s="1">
        <v>3582</v>
      </c>
      <c r="B3583" t="s">
        <v>7889</v>
      </c>
      <c r="C3583" s="7">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4" t="str">
        <f>VLOOKUP(OrdersTable[[#This Row],[Region]],PeopleTable[#All],2,FALSE)</f>
        <v>Kelly Williams</v>
      </c>
      <c r="W3583" s="4" t="str">
        <f>IFERROR(VLOOKUP(OrdersTable[[#This Row],[Order ID]],ReturnsTable[#All],2,FALSE),"No")</f>
        <v>No</v>
      </c>
      <c r="X3583" s="4">
        <f>1/COUNTIF(OrdersTable[Order ID],OrdersTable[[#This Row],[Order ID]])</f>
        <v>1</v>
      </c>
      <c r="Y3583" s="4">
        <f>1/COUNTIF(OrdersTable[Customer ID],OrdersTable[[#This Row],[Customer ID]])</f>
        <v>7.6923076923076927E-2</v>
      </c>
    </row>
    <row r="3584" spans="1:25" x14ac:dyDescent="0.3">
      <c r="A3584" s="1">
        <v>3583</v>
      </c>
      <c r="B3584" t="s">
        <v>7890</v>
      </c>
      <c r="C3584" s="7">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4" t="str">
        <f>VLOOKUP(OrdersTable[[#This Row],[Region]],PeopleTable[#All],2,FALSE)</f>
        <v>Kelly Williams</v>
      </c>
      <c r="W3584" s="4" t="str">
        <f>IFERROR(VLOOKUP(OrdersTable[[#This Row],[Order ID]],ReturnsTable[#All],2,FALSE),"No")</f>
        <v>No</v>
      </c>
      <c r="X3584" s="4">
        <f>1/COUNTIF(OrdersTable[Order ID],OrdersTable[[#This Row],[Order ID]])</f>
        <v>0.25</v>
      </c>
      <c r="Y3584" s="4">
        <f>1/COUNTIF(OrdersTable[Customer ID],OrdersTable[[#This Row],[Customer ID]])</f>
        <v>3.5714285714285712E-2</v>
      </c>
    </row>
    <row r="3585" spans="1:25" x14ac:dyDescent="0.3">
      <c r="A3585" s="1">
        <v>3584</v>
      </c>
      <c r="B3585" t="s">
        <v>7890</v>
      </c>
      <c r="C3585" s="7">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4" t="str">
        <f>VLOOKUP(OrdersTable[[#This Row],[Region]],PeopleTable[#All],2,FALSE)</f>
        <v>Kelly Williams</v>
      </c>
      <c r="W3585" s="4" t="str">
        <f>IFERROR(VLOOKUP(OrdersTable[[#This Row],[Order ID]],ReturnsTable[#All],2,FALSE),"No")</f>
        <v>No</v>
      </c>
      <c r="X3585" s="4">
        <f>1/COUNTIF(OrdersTable[Order ID],OrdersTable[[#This Row],[Order ID]])</f>
        <v>0.25</v>
      </c>
      <c r="Y3585" s="4">
        <f>1/COUNTIF(OrdersTable[Customer ID],OrdersTable[[#This Row],[Customer ID]])</f>
        <v>3.5714285714285712E-2</v>
      </c>
    </row>
    <row r="3586" spans="1:25" x14ac:dyDescent="0.3">
      <c r="A3586" s="1">
        <v>3585</v>
      </c>
      <c r="B3586" t="s">
        <v>7890</v>
      </c>
      <c r="C3586" s="7">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4" t="str">
        <f>VLOOKUP(OrdersTable[[#This Row],[Region]],PeopleTable[#All],2,FALSE)</f>
        <v>Kelly Williams</v>
      </c>
      <c r="W3586" s="4" t="str">
        <f>IFERROR(VLOOKUP(OrdersTable[[#This Row],[Order ID]],ReturnsTable[#All],2,FALSE),"No")</f>
        <v>No</v>
      </c>
      <c r="X3586" s="4">
        <f>1/COUNTIF(OrdersTable[Order ID],OrdersTable[[#This Row],[Order ID]])</f>
        <v>0.25</v>
      </c>
      <c r="Y3586" s="4">
        <f>1/COUNTIF(OrdersTable[Customer ID],OrdersTable[[#This Row],[Customer ID]])</f>
        <v>3.5714285714285712E-2</v>
      </c>
    </row>
    <row r="3587" spans="1:25" x14ac:dyDescent="0.3">
      <c r="A3587" s="1">
        <v>3586</v>
      </c>
      <c r="B3587" t="s">
        <v>7890</v>
      </c>
      <c r="C3587" s="7">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4" t="str">
        <f>VLOOKUP(OrdersTable[[#This Row],[Region]],PeopleTable[#All],2,FALSE)</f>
        <v>Kelly Williams</v>
      </c>
      <c r="W3587" s="4" t="str">
        <f>IFERROR(VLOOKUP(OrdersTable[[#This Row],[Order ID]],ReturnsTable[#All],2,FALSE),"No")</f>
        <v>No</v>
      </c>
      <c r="X3587" s="4">
        <f>1/COUNTIF(OrdersTable[Order ID],OrdersTable[[#This Row],[Order ID]])</f>
        <v>0.25</v>
      </c>
      <c r="Y3587" s="4">
        <f>1/COUNTIF(OrdersTable[Customer ID],OrdersTable[[#This Row],[Customer ID]])</f>
        <v>3.5714285714285712E-2</v>
      </c>
    </row>
    <row r="3588" spans="1:25" x14ac:dyDescent="0.3">
      <c r="A3588" s="1">
        <v>3587</v>
      </c>
      <c r="B3588" t="s">
        <v>7891</v>
      </c>
      <c r="C3588" s="7">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4" t="str">
        <f>VLOOKUP(OrdersTable[[#This Row],[Region]],PeopleTable[#All],2,FALSE)</f>
        <v>Anna Andreadi</v>
      </c>
      <c r="W3588" s="4" t="str">
        <f>IFERROR(VLOOKUP(OrdersTable[[#This Row],[Order ID]],ReturnsTable[#All],2,FALSE),"No")</f>
        <v>No</v>
      </c>
      <c r="X3588" s="4">
        <f>1/COUNTIF(OrdersTable[Order ID],OrdersTable[[#This Row],[Order ID]])</f>
        <v>1</v>
      </c>
      <c r="Y3588" s="4">
        <f>1/COUNTIF(OrdersTable[Customer ID],OrdersTable[[#This Row],[Customer ID]])</f>
        <v>0.2</v>
      </c>
    </row>
    <row r="3589" spans="1:25" x14ac:dyDescent="0.3">
      <c r="A3589" s="1">
        <v>3588</v>
      </c>
      <c r="B3589" t="s">
        <v>7892</v>
      </c>
      <c r="C3589" s="7">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4" t="str">
        <f>VLOOKUP(OrdersTable[[#This Row],[Region]],PeopleTable[#All],2,FALSE)</f>
        <v>Chuck Magee</v>
      </c>
      <c r="W3589" s="4" t="str">
        <f>IFERROR(VLOOKUP(OrdersTable[[#This Row],[Order ID]],ReturnsTable[#All],2,FALSE),"No")</f>
        <v>No</v>
      </c>
      <c r="X3589" s="4">
        <f>1/COUNTIF(OrdersTable[Order ID],OrdersTable[[#This Row],[Order ID]])</f>
        <v>1</v>
      </c>
      <c r="Y3589" s="4">
        <f>1/COUNTIF(OrdersTable[Customer ID],OrdersTable[[#This Row],[Customer ID]])</f>
        <v>4.5454545454545456E-2</v>
      </c>
    </row>
    <row r="3590" spans="1:25" x14ac:dyDescent="0.3">
      <c r="A3590" s="1">
        <v>3589</v>
      </c>
      <c r="B3590" t="s">
        <v>6169</v>
      </c>
      <c r="C3590" s="7">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4" t="str">
        <f>VLOOKUP(OrdersTable[[#This Row],[Region]],PeopleTable[#All],2,FALSE)</f>
        <v>Cassandra Brandow</v>
      </c>
      <c r="W3590" s="4" t="str">
        <f>IFERROR(VLOOKUP(OrdersTable[[#This Row],[Order ID]],ReturnsTable[#All],2,FALSE),"No")</f>
        <v>Yes</v>
      </c>
      <c r="X3590" s="4">
        <f>1/COUNTIF(OrdersTable[Order ID],OrdersTable[[#This Row],[Order ID]])</f>
        <v>1</v>
      </c>
      <c r="Y3590" s="4">
        <f>1/COUNTIF(OrdersTable[Customer ID],OrdersTable[[#This Row],[Customer ID]])</f>
        <v>0.1111111111111111</v>
      </c>
    </row>
    <row r="3591" spans="1:25" x14ac:dyDescent="0.3">
      <c r="A3591" s="1">
        <v>3590</v>
      </c>
      <c r="B3591" t="s">
        <v>7893</v>
      </c>
      <c r="C3591" s="7">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4" t="str">
        <f>VLOOKUP(OrdersTable[[#This Row],[Region]],PeopleTable[#All],2,FALSE)</f>
        <v>Cassandra Brandow</v>
      </c>
      <c r="W3591" s="4" t="str">
        <f>IFERROR(VLOOKUP(OrdersTable[[#This Row],[Order ID]],ReturnsTable[#All],2,FALSE),"No")</f>
        <v>No</v>
      </c>
      <c r="X3591" s="4">
        <f>1/COUNTIF(OrdersTable[Order ID],OrdersTable[[#This Row],[Order ID]])</f>
        <v>0.5</v>
      </c>
      <c r="Y3591" s="4">
        <f>1/COUNTIF(OrdersTable[Customer ID],OrdersTable[[#This Row],[Customer ID]])</f>
        <v>0.05</v>
      </c>
    </row>
    <row r="3592" spans="1:25" x14ac:dyDescent="0.3">
      <c r="A3592" s="1">
        <v>3591</v>
      </c>
      <c r="B3592" t="s">
        <v>7893</v>
      </c>
      <c r="C3592" s="7">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4" t="str">
        <f>VLOOKUP(OrdersTable[[#This Row],[Region]],PeopleTable[#All],2,FALSE)</f>
        <v>Cassandra Brandow</v>
      </c>
      <c r="W3592" s="4" t="str">
        <f>IFERROR(VLOOKUP(OrdersTable[[#This Row],[Order ID]],ReturnsTable[#All],2,FALSE),"No")</f>
        <v>No</v>
      </c>
      <c r="X3592" s="4">
        <f>1/COUNTIF(OrdersTable[Order ID],OrdersTable[[#This Row],[Order ID]])</f>
        <v>0.5</v>
      </c>
      <c r="Y3592" s="4">
        <f>1/COUNTIF(OrdersTable[Customer ID],OrdersTable[[#This Row],[Customer ID]])</f>
        <v>0.05</v>
      </c>
    </row>
    <row r="3593" spans="1:25" x14ac:dyDescent="0.3">
      <c r="A3593" s="1">
        <v>3592</v>
      </c>
      <c r="B3593" t="s">
        <v>7894</v>
      </c>
      <c r="C3593" s="7">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4" t="str">
        <f>VLOOKUP(OrdersTable[[#This Row],[Region]],PeopleTable[#All],2,FALSE)</f>
        <v>Kelly Williams</v>
      </c>
      <c r="W3593" s="4" t="str">
        <f>IFERROR(VLOOKUP(OrdersTable[[#This Row],[Order ID]],ReturnsTable[#All],2,FALSE),"No")</f>
        <v>No</v>
      </c>
      <c r="X3593" s="4">
        <f>1/COUNTIF(OrdersTable[Order ID],OrdersTable[[#This Row],[Order ID]])</f>
        <v>1</v>
      </c>
      <c r="Y3593" s="4">
        <f>1/COUNTIF(OrdersTable[Customer ID],OrdersTable[[#This Row],[Customer ID]])</f>
        <v>5.8823529411764705E-2</v>
      </c>
    </row>
    <row r="3594" spans="1:25" x14ac:dyDescent="0.3">
      <c r="A3594" s="1">
        <v>3593</v>
      </c>
      <c r="B3594" t="s">
        <v>7895</v>
      </c>
      <c r="C3594" s="7">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4" t="str">
        <f>VLOOKUP(OrdersTable[[#This Row],[Region]],PeopleTable[#All],2,FALSE)</f>
        <v>Chuck Magee</v>
      </c>
      <c r="W3594" s="4" t="str">
        <f>IFERROR(VLOOKUP(OrdersTable[[#This Row],[Order ID]],ReturnsTable[#All],2,FALSE),"No")</f>
        <v>No</v>
      </c>
      <c r="X3594" s="4">
        <f>1/COUNTIF(OrdersTable[Order ID],OrdersTable[[#This Row],[Order ID]])</f>
        <v>1</v>
      </c>
      <c r="Y3594" s="4">
        <f>1/COUNTIF(OrdersTable[Customer ID],OrdersTable[[#This Row],[Customer ID]])</f>
        <v>5.5555555555555552E-2</v>
      </c>
    </row>
    <row r="3595" spans="1:25" x14ac:dyDescent="0.3">
      <c r="A3595" s="1">
        <v>3594</v>
      </c>
      <c r="B3595" t="s">
        <v>7896</v>
      </c>
      <c r="C3595" s="7">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4" t="str">
        <f>VLOOKUP(OrdersTable[[#This Row],[Region]],PeopleTable[#All],2,FALSE)</f>
        <v>Chuck Magee</v>
      </c>
      <c r="W3595" s="4" t="str">
        <f>IFERROR(VLOOKUP(OrdersTable[[#This Row],[Order ID]],ReturnsTable[#All],2,FALSE),"No")</f>
        <v>No</v>
      </c>
      <c r="X3595" s="4">
        <f>1/COUNTIF(OrdersTable[Order ID],OrdersTable[[#This Row],[Order ID]])</f>
        <v>0.5</v>
      </c>
      <c r="Y3595" s="4">
        <f>1/COUNTIF(OrdersTable[Customer ID],OrdersTable[[#This Row],[Customer ID]])</f>
        <v>0.05</v>
      </c>
    </row>
    <row r="3596" spans="1:25" x14ac:dyDescent="0.3">
      <c r="A3596" s="1">
        <v>3595</v>
      </c>
      <c r="B3596" t="s">
        <v>7896</v>
      </c>
      <c r="C3596" s="7">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4" t="str">
        <f>VLOOKUP(OrdersTable[[#This Row],[Region]],PeopleTable[#All],2,FALSE)</f>
        <v>Chuck Magee</v>
      </c>
      <c r="W3596" s="4" t="str">
        <f>IFERROR(VLOOKUP(OrdersTable[[#This Row],[Order ID]],ReturnsTable[#All],2,FALSE),"No")</f>
        <v>No</v>
      </c>
      <c r="X3596" s="4">
        <f>1/COUNTIF(OrdersTable[Order ID],OrdersTable[[#This Row],[Order ID]])</f>
        <v>0.5</v>
      </c>
      <c r="Y3596" s="4">
        <f>1/COUNTIF(OrdersTable[Customer ID],OrdersTable[[#This Row],[Customer ID]])</f>
        <v>0.05</v>
      </c>
    </row>
    <row r="3597" spans="1:25" x14ac:dyDescent="0.3">
      <c r="A3597" s="1">
        <v>3596</v>
      </c>
      <c r="B3597" t="s">
        <v>7897</v>
      </c>
      <c r="C3597" s="7">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4" t="str">
        <f>VLOOKUP(OrdersTable[[#This Row],[Region]],PeopleTable[#All],2,FALSE)</f>
        <v>Chuck Magee</v>
      </c>
      <c r="W3597" s="4" t="str">
        <f>IFERROR(VLOOKUP(OrdersTable[[#This Row],[Order ID]],ReturnsTable[#All],2,FALSE),"No")</f>
        <v>No</v>
      </c>
      <c r="X3597" s="4">
        <f>1/COUNTIF(OrdersTable[Order ID],OrdersTable[[#This Row],[Order ID]])</f>
        <v>1</v>
      </c>
      <c r="Y3597" s="4">
        <f>1/COUNTIF(OrdersTable[Customer ID],OrdersTable[[#This Row],[Customer ID]])</f>
        <v>5.2631578947368418E-2</v>
      </c>
    </row>
    <row r="3598" spans="1:25" x14ac:dyDescent="0.3">
      <c r="A3598" s="1">
        <v>3597</v>
      </c>
      <c r="B3598" t="s">
        <v>7898</v>
      </c>
      <c r="C3598" s="7">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4" t="str">
        <f>VLOOKUP(OrdersTable[[#This Row],[Region]],PeopleTable[#All],2,FALSE)</f>
        <v>Chuck Magee</v>
      </c>
      <c r="W3598" s="4" t="str">
        <f>IFERROR(VLOOKUP(OrdersTable[[#This Row],[Order ID]],ReturnsTable[#All],2,FALSE),"No")</f>
        <v>No</v>
      </c>
      <c r="X3598" s="4">
        <f>1/COUNTIF(OrdersTable[Order ID],OrdersTable[[#This Row],[Order ID]])</f>
        <v>0.25</v>
      </c>
      <c r="Y3598" s="4">
        <f>1/COUNTIF(OrdersTable[Customer ID],OrdersTable[[#This Row],[Customer ID]])</f>
        <v>5.2631578947368418E-2</v>
      </c>
    </row>
    <row r="3599" spans="1:25" x14ac:dyDescent="0.3">
      <c r="A3599" s="1">
        <v>3598</v>
      </c>
      <c r="B3599" t="s">
        <v>7898</v>
      </c>
      <c r="C3599" s="7">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4" t="str">
        <f>VLOOKUP(OrdersTable[[#This Row],[Region]],PeopleTable[#All],2,FALSE)</f>
        <v>Chuck Magee</v>
      </c>
      <c r="W3599" s="4" t="str">
        <f>IFERROR(VLOOKUP(OrdersTable[[#This Row],[Order ID]],ReturnsTable[#All],2,FALSE),"No")</f>
        <v>No</v>
      </c>
      <c r="X3599" s="4">
        <f>1/COUNTIF(OrdersTable[Order ID],OrdersTable[[#This Row],[Order ID]])</f>
        <v>0.25</v>
      </c>
      <c r="Y3599" s="4">
        <f>1/COUNTIF(OrdersTable[Customer ID],OrdersTable[[#This Row],[Customer ID]])</f>
        <v>5.2631578947368418E-2</v>
      </c>
    </row>
    <row r="3600" spans="1:25" x14ac:dyDescent="0.3">
      <c r="A3600" s="1">
        <v>3599</v>
      </c>
      <c r="B3600" t="s">
        <v>7898</v>
      </c>
      <c r="C3600" s="7">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4" t="str">
        <f>VLOOKUP(OrdersTable[[#This Row],[Region]],PeopleTable[#All],2,FALSE)</f>
        <v>Chuck Magee</v>
      </c>
      <c r="W3600" s="4" t="str">
        <f>IFERROR(VLOOKUP(OrdersTable[[#This Row],[Order ID]],ReturnsTable[#All],2,FALSE),"No")</f>
        <v>No</v>
      </c>
      <c r="X3600" s="4">
        <f>1/COUNTIF(OrdersTable[Order ID],OrdersTable[[#This Row],[Order ID]])</f>
        <v>0.25</v>
      </c>
      <c r="Y3600" s="4">
        <f>1/COUNTIF(OrdersTable[Customer ID],OrdersTable[[#This Row],[Customer ID]])</f>
        <v>5.2631578947368418E-2</v>
      </c>
    </row>
    <row r="3601" spans="1:25" x14ac:dyDescent="0.3">
      <c r="A3601" s="1">
        <v>3600</v>
      </c>
      <c r="B3601" t="s">
        <v>7898</v>
      </c>
      <c r="C3601" s="7">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4" t="str">
        <f>VLOOKUP(OrdersTable[[#This Row],[Region]],PeopleTable[#All],2,FALSE)</f>
        <v>Chuck Magee</v>
      </c>
      <c r="W3601" s="4" t="str">
        <f>IFERROR(VLOOKUP(OrdersTable[[#This Row],[Order ID]],ReturnsTable[#All],2,FALSE),"No")</f>
        <v>No</v>
      </c>
      <c r="X3601" s="4">
        <f>1/COUNTIF(OrdersTable[Order ID],OrdersTable[[#This Row],[Order ID]])</f>
        <v>0.25</v>
      </c>
      <c r="Y3601" s="4">
        <f>1/COUNTIF(OrdersTable[Customer ID],OrdersTable[[#This Row],[Customer ID]])</f>
        <v>5.2631578947368418E-2</v>
      </c>
    </row>
    <row r="3602" spans="1:25" x14ac:dyDescent="0.3">
      <c r="A3602" s="1">
        <v>3601</v>
      </c>
      <c r="B3602" t="s">
        <v>7899</v>
      </c>
      <c r="C3602" s="7">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4" t="str">
        <f>VLOOKUP(OrdersTable[[#This Row],[Region]],PeopleTable[#All],2,FALSE)</f>
        <v>Anna Andreadi</v>
      </c>
      <c r="W3602" s="4" t="str">
        <f>IFERROR(VLOOKUP(OrdersTable[[#This Row],[Order ID]],ReturnsTable[#All],2,FALSE),"No")</f>
        <v>No</v>
      </c>
      <c r="X3602" s="4">
        <f>1/COUNTIF(OrdersTable[Order ID],OrdersTable[[#This Row],[Order ID]])</f>
        <v>1</v>
      </c>
      <c r="Y3602" s="4">
        <f>1/COUNTIF(OrdersTable[Customer ID],OrdersTable[[#This Row],[Customer ID]])</f>
        <v>7.6923076923076927E-2</v>
      </c>
    </row>
    <row r="3603" spans="1:25" x14ac:dyDescent="0.3">
      <c r="A3603" s="1">
        <v>3602</v>
      </c>
      <c r="B3603" t="s">
        <v>7900</v>
      </c>
      <c r="C3603" s="7">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4" t="str">
        <f>VLOOKUP(OrdersTable[[#This Row],[Region]],PeopleTable[#All],2,FALSE)</f>
        <v>Chuck Magee</v>
      </c>
      <c r="W3603" s="4" t="str">
        <f>IFERROR(VLOOKUP(OrdersTable[[#This Row],[Order ID]],ReturnsTable[#All],2,FALSE),"No")</f>
        <v>No</v>
      </c>
      <c r="X3603" s="4">
        <f>1/COUNTIF(OrdersTable[Order ID],OrdersTable[[#This Row],[Order ID]])</f>
        <v>0.5</v>
      </c>
      <c r="Y3603" s="4">
        <f>1/COUNTIF(OrdersTable[Customer ID],OrdersTable[[#This Row],[Customer ID]])</f>
        <v>0.16666666666666666</v>
      </c>
    </row>
    <row r="3604" spans="1:25" x14ac:dyDescent="0.3">
      <c r="A3604" s="1">
        <v>3603</v>
      </c>
      <c r="B3604" t="s">
        <v>7900</v>
      </c>
      <c r="C3604" s="7">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4" t="str">
        <f>VLOOKUP(OrdersTable[[#This Row],[Region]],PeopleTable[#All],2,FALSE)</f>
        <v>Chuck Magee</v>
      </c>
      <c r="W3604" s="4" t="str">
        <f>IFERROR(VLOOKUP(OrdersTable[[#This Row],[Order ID]],ReturnsTable[#All],2,FALSE),"No")</f>
        <v>No</v>
      </c>
      <c r="X3604" s="4">
        <f>1/COUNTIF(OrdersTable[Order ID],OrdersTable[[#This Row],[Order ID]])</f>
        <v>0.5</v>
      </c>
      <c r="Y3604" s="4">
        <f>1/COUNTIF(OrdersTable[Customer ID],OrdersTable[[#This Row],[Customer ID]])</f>
        <v>0.16666666666666666</v>
      </c>
    </row>
    <row r="3605" spans="1:25" x14ac:dyDescent="0.3">
      <c r="A3605" s="1">
        <v>3604</v>
      </c>
      <c r="B3605" t="s">
        <v>7901</v>
      </c>
      <c r="C3605" s="7">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4" t="str">
        <f>VLOOKUP(OrdersTable[[#This Row],[Region]],PeopleTable[#All],2,FALSE)</f>
        <v>Chuck Magee</v>
      </c>
      <c r="W3605" s="4" t="str">
        <f>IFERROR(VLOOKUP(OrdersTable[[#This Row],[Order ID]],ReturnsTable[#All],2,FALSE),"No")</f>
        <v>No</v>
      </c>
      <c r="X3605" s="4">
        <f>1/COUNTIF(OrdersTable[Order ID],OrdersTable[[#This Row],[Order ID]])</f>
        <v>0.33333333333333331</v>
      </c>
      <c r="Y3605" s="4">
        <f>1/COUNTIF(OrdersTable[Customer ID],OrdersTable[[#This Row],[Customer ID]])</f>
        <v>7.6923076923076927E-2</v>
      </c>
    </row>
    <row r="3606" spans="1:25" x14ac:dyDescent="0.3">
      <c r="A3606" s="1">
        <v>3605</v>
      </c>
      <c r="B3606" t="s">
        <v>7901</v>
      </c>
      <c r="C3606" s="7">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4" t="str">
        <f>VLOOKUP(OrdersTable[[#This Row],[Region]],PeopleTable[#All],2,FALSE)</f>
        <v>Chuck Magee</v>
      </c>
      <c r="W3606" s="4" t="str">
        <f>IFERROR(VLOOKUP(OrdersTable[[#This Row],[Order ID]],ReturnsTable[#All],2,FALSE),"No")</f>
        <v>No</v>
      </c>
      <c r="X3606" s="4">
        <f>1/COUNTIF(OrdersTable[Order ID],OrdersTable[[#This Row],[Order ID]])</f>
        <v>0.33333333333333331</v>
      </c>
      <c r="Y3606" s="4">
        <f>1/COUNTIF(OrdersTable[Customer ID],OrdersTable[[#This Row],[Customer ID]])</f>
        <v>7.6923076923076927E-2</v>
      </c>
    </row>
    <row r="3607" spans="1:25" x14ac:dyDescent="0.3">
      <c r="A3607" s="1">
        <v>3606</v>
      </c>
      <c r="B3607" t="s">
        <v>7901</v>
      </c>
      <c r="C3607" s="7">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4" t="str">
        <f>VLOOKUP(OrdersTable[[#This Row],[Region]],PeopleTable[#All],2,FALSE)</f>
        <v>Chuck Magee</v>
      </c>
      <c r="W3607" s="4" t="str">
        <f>IFERROR(VLOOKUP(OrdersTable[[#This Row],[Order ID]],ReturnsTable[#All],2,FALSE),"No")</f>
        <v>No</v>
      </c>
      <c r="X3607" s="4">
        <f>1/COUNTIF(OrdersTable[Order ID],OrdersTable[[#This Row],[Order ID]])</f>
        <v>0.33333333333333331</v>
      </c>
      <c r="Y3607" s="4">
        <f>1/COUNTIF(OrdersTable[Customer ID],OrdersTable[[#This Row],[Customer ID]])</f>
        <v>7.6923076923076927E-2</v>
      </c>
    </row>
    <row r="3608" spans="1:25" x14ac:dyDescent="0.3">
      <c r="A3608" s="1">
        <v>3607</v>
      </c>
      <c r="B3608" t="s">
        <v>7902</v>
      </c>
      <c r="C3608" s="7">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4" t="str">
        <f>VLOOKUP(OrdersTable[[#This Row],[Region]],PeopleTable[#All],2,FALSE)</f>
        <v>Chuck Magee</v>
      </c>
      <c r="W3608" s="4" t="str">
        <f>IFERROR(VLOOKUP(OrdersTable[[#This Row],[Order ID]],ReturnsTable[#All],2,FALSE),"No")</f>
        <v>No</v>
      </c>
      <c r="X3608" s="4">
        <f>1/COUNTIF(OrdersTable[Order ID],OrdersTable[[#This Row],[Order ID]])</f>
        <v>1</v>
      </c>
      <c r="Y3608" s="4">
        <f>1/COUNTIF(OrdersTable[Customer ID],OrdersTable[[#This Row],[Customer ID]])</f>
        <v>0.04</v>
      </c>
    </row>
    <row r="3609" spans="1:25" x14ac:dyDescent="0.3">
      <c r="A3609" s="1">
        <v>3608</v>
      </c>
      <c r="B3609" t="s">
        <v>7903</v>
      </c>
      <c r="C3609" s="7">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4" t="str">
        <f>VLOOKUP(OrdersTable[[#This Row],[Region]],PeopleTable[#All],2,FALSE)</f>
        <v>Chuck Magee</v>
      </c>
      <c r="W3609" s="4" t="str">
        <f>IFERROR(VLOOKUP(OrdersTable[[#This Row],[Order ID]],ReturnsTable[#All],2,FALSE),"No")</f>
        <v>No</v>
      </c>
      <c r="X3609" s="4">
        <f>1/COUNTIF(OrdersTable[Order ID],OrdersTable[[#This Row],[Order ID]])</f>
        <v>1</v>
      </c>
      <c r="Y3609" s="4">
        <f>1/COUNTIF(OrdersTable[Customer ID],OrdersTable[[#This Row],[Customer ID]])</f>
        <v>8.3333333333333329E-2</v>
      </c>
    </row>
    <row r="3610" spans="1:25" x14ac:dyDescent="0.3">
      <c r="A3610" s="1">
        <v>3609</v>
      </c>
      <c r="B3610" t="s">
        <v>7904</v>
      </c>
      <c r="C3610" s="7">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4" t="str">
        <f>VLOOKUP(OrdersTable[[#This Row],[Region]],PeopleTable[#All],2,FALSE)</f>
        <v>Chuck Magee</v>
      </c>
      <c r="W3610" s="4" t="str">
        <f>IFERROR(VLOOKUP(OrdersTable[[#This Row],[Order ID]],ReturnsTable[#All],2,FALSE),"No")</f>
        <v>No</v>
      </c>
      <c r="X3610" s="4">
        <f>1/COUNTIF(OrdersTable[Order ID],OrdersTable[[#This Row],[Order ID]])</f>
        <v>0.33333333333333331</v>
      </c>
      <c r="Y3610" s="4">
        <f>1/COUNTIF(OrdersTable[Customer ID],OrdersTable[[#This Row],[Customer ID]])</f>
        <v>0.05</v>
      </c>
    </row>
    <row r="3611" spans="1:25" x14ac:dyDescent="0.3">
      <c r="A3611" s="1">
        <v>3610</v>
      </c>
      <c r="B3611" t="s">
        <v>7904</v>
      </c>
      <c r="C3611" s="7">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4" t="str">
        <f>VLOOKUP(OrdersTable[[#This Row],[Region]],PeopleTable[#All],2,FALSE)</f>
        <v>Chuck Magee</v>
      </c>
      <c r="W3611" s="4" t="str">
        <f>IFERROR(VLOOKUP(OrdersTable[[#This Row],[Order ID]],ReturnsTable[#All],2,FALSE),"No")</f>
        <v>No</v>
      </c>
      <c r="X3611" s="4">
        <f>1/COUNTIF(OrdersTable[Order ID],OrdersTable[[#This Row],[Order ID]])</f>
        <v>0.33333333333333331</v>
      </c>
      <c r="Y3611" s="4">
        <f>1/COUNTIF(OrdersTable[Customer ID],OrdersTable[[#This Row],[Customer ID]])</f>
        <v>0.05</v>
      </c>
    </row>
    <row r="3612" spans="1:25" x14ac:dyDescent="0.3">
      <c r="A3612" s="1">
        <v>3611</v>
      </c>
      <c r="B3612" t="s">
        <v>7904</v>
      </c>
      <c r="C3612" s="7">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4" t="str">
        <f>VLOOKUP(OrdersTable[[#This Row],[Region]],PeopleTable[#All],2,FALSE)</f>
        <v>Chuck Magee</v>
      </c>
      <c r="W3612" s="4" t="str">
        <f>IFERROR(VLOOKUP(OrdersTable[[#This Row],[Order ID]],ReturnsTable[#All],2,FALSE),"No")</f>
        <v>No</v>
      </c>
      <c r="X3612" s="4">
        <f>1/COUNTIF(OrdersTable[Order ID],OrdersTable[[#This Row],[Order ID]])</f>
        <v>0.33333333333333331</v>
      </c>
      <c r="Y3612" s="4">
        <f>1/COUNTIF(OrdersTable[Customer ID],OrdersTable[[#This Row],[Customer ID]])</f>
        <v>0.05</v>
      </c>
    </row>
    <row r="3613" spans="1:25" x14ac:dyDescent="0.3">
      <c r="A3613" s="1">
        <v>3612</v>
      </c>
      <c r="B3613" t="s">
        <v>7905</v>
      </c>
      <c r="C3613" s="7">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4" t="str">
        <f>VLOOKUP(OrdersTable[[#This Row],[Region]],PeopleTable[#All],2,FALSE)</f>
        <v>Kelly Williams</v>
      </c>
      <c r="W3613" s="4" t="str">
        <f>IFERROR(VLOOKUP(OrdersTable[[#This Row],[Order ID]],ReturnsTable[#All],2,FALSE),"No")</f>
        <v>No</v>
      </c>
      <c r="X3613" s="4">
        <f>1/COUNTIF(OrdersTable[Order ID],OrdersTable[[#This Row],[Order ID]])</f>
        <v>1</v>
      </c>
      <c r="Y3613" s="4">
        <f>1/COUNTIF(OrdersTable[Customer ID],OrdersTable[[#This Row],[Customer ID]])</f>
        <v>6.6666666666666666E-2</v>
      </c>
    </row>
    <row r="3614" spans="1:25" x14ac:dyDescent="0.3">
      <c r="A3614" s="1">
        <v>3613</v>
      </c>
      <c r="B3614" t="s">
        <v>7906</v>
      </c>
      <c r="C3614" s="7">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4" t="str">
        <f>VLOOKUP(OrdersTable[[#This Row],[Region]],PeopleTable[#All],2,FALSE)</f>
        <v>Chuck Magee</v>
      </c>
      <c r="W3614" s="4" t="str">
        <f>IFERROR(VLOOKUP(OrdersTable[[#This Row],[Order ID]],ReturnsTable[#All],2,FALSE),"No")</f>
        <v>No</v>
      </c>
      <c r="X3614" s="4">
        <f>1/COUNTIF(OrdersTable[Order ID],OrdersTable[[#This Row],[Order ID]])</f>
        <v>0.5</v>
      </c>
      <c r="Y3614" s="4">
        <f>1/COUNTIF(OrdersTable[Customer ID],OrdersTable[[#This Row],[Customer ID]])</f>
        <v>7.1428571428571425E-2</v>
      </c>
    </row>
    <row r="3615" spans="1:25" x14ac:dyDescent="0.3">
      <c r="A3615" s="1">
        <v>3614</v>
      </c>
      <c r="B3615" t="s">
        <v>7906</v>
      </c>
      <c r="C3615" s="7">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4" t="str">
        <f>VLOOKUP(OrdersTable[[#This Row],[Region]],PeopleTable[#All],2,FALSE)</f>
        <v>Chuck Magee</v>
      </c>
      <c r="W3615" s="4" t="str">
        <f>IFERROR(VLOOKUP(OrdersTable[[#This Row],[Order ID]],ReturnsTable[#All],2,FALSE),"No")</f>
        <v>No</v>
      </c>
      <c r="X3615" s="4">
        <f>1/COUNTIF(OrdersTable[Order ID],OrdersTable[[#This Row],[Order ID]])</f>
        <v>0.5</v>
      </c>
      <c r="Y3615" s="4">
        <f>1/COUNTIF(OrdersTable[Customer ID],OrdersTable[[#This Row],[Customer ID]])</f>
        <v>7.1428571428571425E-2</v>
      </c>
    </row>
    <row r="3616" spans="1:25" x14ac:dyDescent="0.3">
      <c r="A3616" s="1">
        <v>3615</v>
      </c>
      <c r="B3616" t="s">
        <v>7907</v>
      </c>
      <c r="C3616" s="7">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4" t="str">
        <f>VLOOKUP(OrdersTable[[#This Row],[Region]],PeopleTable[#All],2,FALSE)</f>
        <v>Kelly Williams</v>
      </c>
      <c r="W3616" s="4" t="str">
        <f>IFERROR(VLOOKUP(OrdersTable[[#This Row],[Order ID]],ReturnsTable[#All],2,FALSE),"No")</f>
        <v>No</v>
      </c>
      <c r="X3616" s="4">
        <f>1/COUNTIF(OrdersTable[Order ID],OrdersTable[[#This Row],[Order ID]])</f>
        <v>0.5</v>
      </c>
      <c r="Y3616" s="4">
        <f>1/COUNTIF(OrdersTable[Customer ID],OrdersTable[[#This Row],[Customer ID]])</f>
        <v>4.7619047619047616E-2</v>
      </c>
    </row>
    <row r="3617" spans="1:25" x14ac:dyDescent="0.3">
      <c r="A3617" s="1">
        <v>3616</v>
      </c>
      <c r="B3617" t="s">
        <v>7907</v>
      </c>
      <c r="C3617" s="7">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4" t="str">
        <f>VLOOKUP(OrdersTable[[#This Row],[Region]],PeopleTable[#All],2,FALSE)</f>
        <v>Kelly Williams</v>
      </c>
      <c r="W3617" s="4" t="str">
        <f>IFERROR(VLOOKUP(OrdersTable[[#This Row],[Order ID]],ReturnsTable[#All],2,FALSE),"No")</f>
        <v>No</v>
      </c>
      <c r="X3617" s="4">
        <f>1/COUNTIF(OrdersTable[Order ID],OrdersTable[[#This Row],[Order ID]])</f>
        <v>0.5</v>
      </c>
      <c r="Y3617" s="4">
        <f>1/COUNTIF(OrdersTable[Customer ID],OrdersTable[[#This Row],[Customer ID]])</f>
        <v>4.7619047619047616E-2</v>
      </c>
    </row>
    <row r="3618" spans="1:25" x14ac:dyDescent="0.3">
      <c r="A3618" s="1">
        <v>3617</v>
      </c>
      <c r="B3618" t="s">
        <v>7908</v>
      </c>
      <c r="C3618" s="7">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4" t="str">
        <f>VLOOKUP(OrdersTable[[#This Row],[Region]],PeopleTable[#All],2,FALSE)</f>
        <v>Chuck Magee</v>
      </c>
      <c r="W3618" s="4" t="str">
        <f>IFERROR(VLOOKUP(OrdersTable[[#This Row],[Order ID]],ReturnsTable[#All],2,FALSE),"No")</f>
        <v>No</v>
      </c>
      <c r="X3618" s="4">
        <f>1/COUNTIF(OrdersTable[Order ID],OrdersTable[[#This Row],[Order ID]])</f>
        <v>1</v>
      </c>
      <c r="Y3618" s="4">
        <f>1/COUNTIF(OrdersTable[Customer ID],OrdersTable[[#This Row],[Customer ID]])</f>
        <v>0.25</v>
      </c>
    </row>
    <row r="3619" spans="1:25" x14ac:dyDescent="0.3">
      <c r="A3619" s="1">
        <v>3618</v>
      </c>
      <c r="B3619" t="s">
        <v>6148</v>
      </c>
      <c r="C3619" s="7">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4" t="str">
        <f>VLOOKUP(OrdersTable[[#This Row],[Region]],PeopleTable[#All],2,FALSE)</f>
        <v>Anna Andreadi</v>
      </c>
      <c r="W3619" s="4" t="str">
        <f>IFERROR(VLOOKUP(OrdersTable[[#This Row],[Order ID]],ReturnsTable[#All],2,FALSE),"No")</f>
        <v>Yes</v>
      </c>
      <c r="X3619" s="4">
        <f>1/COUNTIF(OrdersTable[Order ID],OrdersTable[[#This Row],[Order ID]])</f>
        <v>0.33333333333333331</v>
      </c>
      <c r="Y3619" s="4">
        <f>1/COUNTIF(OrdersTable[Customer ID],OrdersTable[[#This Row],[Customer ID]])</f>
        <v>5.8823529411764705E-2</v>
      </c>
    </row>
    <row r="3620" spans="1:25" x14ac:dyDescent="0.3">
      <c r="A3620" s="1">
        <v>3619</v>
      </c>
      <c r="B3620" t="s">
        <v>6148</v>
      </c>
      <c r="C3620" s="7">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4" t="str">
        <f>VLOOKUP(OrdersTable[[#This Row],[Region]],PeopleTable[#All],2,FALSE)</f>
        <v>Anna Andreadi</v>
      </c>
      <c r="W3620" s="4" t="str">
        <f>IFERROR(VLOOKUP(OrdersTable[[#This Row],[Order ID]],ReturnsTable[#All],2,FALSE),"No")</f>
        <v>Yes</v>
      </c>
      <c r="X3620" s="4">
        <f>1/COUNTIF(OrdersTable[Order ID],OrdersTable[[#This Row],[Order ID]])</f>
        <v>0.33333333333333331</v>
      </c>
      <c r="Y3620" s="4">
        <f>1/COUNTIF(OrdersTable[Customer ID],OrdersTable[[#This Row],[Customer ID]])</f>
        <v>5.8823529411764705E-2</v>
      </c>
    </row>
    <row r="3621" spans="1:25" x14ac:dyDescent="0.3">
      <c r="A3621" s="1">
        <v>3620</v>
      </c>
      <c r="B3621" t="s">
        <v>6148</v>
      </c>
      <c r="C3621" s="7">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4" t="str">
        <f>VLOOKUP(OrdersTable[[#This Row],[Region]],PeopleTable[#All],2,FALSE)</f>
        <v>Anna Andreadi</v>
      </c>
      <c r="W3621" s="4" t="str">
        <f>IFERROR(VLOOKUP(OrdersTable[[#This Row],[Order ID]],ReturnsTable[#All],2,FALSE),"No")</f>
        <v>Yes</v>
      </c>
      <c r="X3621" s="4">
        <f>1/COUNTIF(OrdersTable[Order ID],OrdersTable[[#This Row],[Order ID]])</f>
        <v>0.33333333333333331</v>
      </c>
      <c r="Y3621" s="4">
        <f>1/COUNTIF(OrdersTable[Customer ID],OrdersTable[[#This Row],[Customer ID]])</f>
        <v>5.8823529411764705E-2</v>
      </c>
    </row>
    <row r="3622" spans="1:25" x14ac:dyDescent="0.3">
      <c r="A3622" s="1">
        <v>3621</v>
      </c>
      <c r="B3622" t="s">
        <v>7909</v>
      </c>
      <c r="C3622" s="7">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4" t="str">
        <f>VLOOKUP(OrdersTable[[#This Row],[Region]],PeopleTable[#All],2,FALSE)</f>
        <v>Cassandra Brandow</v>
      </c>
      <c r="W3622" s="4" t="str">
        <f>IFERROR(VLOOKUP(OrdersTable[[#This Row],[Order ID]],ReturnsTable[#All],2,FALSE),"No")</f>
        <v>No</v>
      </c>
      <c r="X3622" s="4">
        <f>1/COUNTIF(OrdersTable[Order ID],OrdersTable[[#This Row],[Order ID]])</f>
        <v>0.5</v>
      </c>
      <c r="Y3622" s="4">
        <f>1/COUNTIF(OrdersTable[Customer ID],OrdersTable[[#This Row],[Customer ID]])</f>
        <v>3.4482758620689655E-2</v>
      </c>
    </row>
    <row r="3623" spans="1:25" x14ac:dyDescent="0.3">
      <c r="A3623" s="1">
        <v>3622</v>
      </c>
      <c r="B3623" t="s">
        <v>7909</v>
      </c>
      <c r="C3623" s="7">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4" t="str">
        <f>VLOOKUP(OrdersTable[[#This Row],[Region]],PeopleTable[#All],2,FALSE)</f>
        <v>Cassandra Brandow</v>
      </c>
      <c r="W3623" s="4" t="str">
        <f>IFERROR(VLOOKUP(OrdersTable[[#This Row],[Order ID]],ReturnsTable[#All],2,FALSE),"No")</f>
        <v>No</v>
      </c>
      <c r="X3623" s="4">
        <f>1/COUNTIF(OrdersTable[Order ID],OrdersTable[[#This Row],[Order ID]])</f>
        <v>0.5</v>
      </c>
      <c r="Y3623" s="4">
        <f>1/COUNTIF(OrdersTable[Customer ID],OrdersTable[[#This Row],[Customer ID]])</f>
        <v>3.4482758620689655E-2</v>
      </c>
    </row>
    <row r="3624" spans="1:25" x14ac:dyDescent="0.3">
      <c r="A3624" s="1">
        <v>3623</v>
      </c>
      <c r="B3624" t="s">
        <v>7910</v>
      </c>
      <c r="C3624" s="7">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4" t="str">
        <f>VLOOKUP(OrdersTable[[#This Row],[Region]],PeopleTable[#All],2,FALSE)</f>
        <v>Cassandra Brandow</v>
      </c>
      <c r="W3624" s="4" t="str">
        <f>IFERROR(VLOOKUP(OrdersTable[[#This Row],[Order ID]],ReturnsTable[#All],2,FALSE),"No")</f>
        <v>No</v>
      </c>
      <c r="X3624" s="4">
        <f>1/COUNTIF(OrdersTable[Order ID],OrdersTable[[#This Row],[Order ID]])</f>
        <v>0.5</v>
      </c>
      <c r="Y3624" s="4">
        <f>1/COUNTIF(OrdersTable[Customer ID],OrdersTable[[#This Row],[Customer ID]])</f>
        <v>6.25E-2</v>
      </c>
    </row>
    <row r="3625" spans="1:25" x14ac:dyDescent="0.3">
      <c r="A3625" s="1">
        <v>3624</v>
      </c>
      <c r="B3625" t="s">
        <v>7910</v>
      </c>
      <c r="C3625" s="7">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4" t="str">
        <f>VLOOKUP(OrdersTable[[#This Row],[Region]],PeopleTable[#All],2,FALSE)</f>
        <v>Cassandra Brandow</v>
      </c>
      <c r="W3625" s="4" t="str">
        <f>IFERROR(VLOOKUP(OrdersTable[[#This Row],[Order ID]],ReturnsTable[#All],2,FALSE),"No")</f>
        <v>No</v>
      </c>
      <c r="X3625" s="4">
        <f>1/COUNTIF(OrdersTable[Order ID],OrdersTable[[#This Row],[Order ID]])</f>
        <v>0.5</v>
      </c>
      <c r="Y3625" s="4">
        <f>1/COUNTIF(OrdersTable[Customer ID],OrdersTable[[#This Row],[Customer ID]])</f>
        <v>6.25E-2</v>
      </c>
    </row>
    <row r="3626" spans="1:25" x14ac:dyDescent="0.3">
      <c r="A3626" s="1">
        <v>3625</v>
      </c>
      <c r="B3626" t="s">
        <v>7911</v>
      </c>
      <c r="C3626" s="7">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4" t="str">
        <f>VLOOKUP(OrdersTable[[#This Row],[Region]],PeopleTable[#All],2,FALSE)</f>
        <v>Anna Andreadi</v>
      </c>
      <c r="W3626" s="4" t="str">
        <f>IFERROR(VLOOKUP(OrdersTable[[#This Row],[Order ID]],ReturnsTable[#All],2,FALSE),"No")</f>
        <v>No</v>
      </c>
      <c r="X3626" s="4">
        <f>1/COUNTIF(OrdersTable[Order ID],OrdersTable[[#This Row],[Order ID]])</f>
        <v>0.25</v>
      </c>
      <c r="Y3626" s="4">
        <f>1/COUNTIF(OrdersTable[Customer ID],OrdersTable[[#This Row],[Customer ID]])</f>
        <v>5.5555555555555552E-2</v>
      </c>
    </row>
    <row r="3627" spans="1:25" x14ac:dyDescent="0.3">
      <c r="A3627" s="1">
        <v>3626</v>
      </c>
      <c r="B3627" t="s">
        <v>7911</v>
      </c>
      <c r="C3627" s="7">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4" t="str">
        <f>VLOOKUP(OrdersTable[[#This Row],[Region]],PeopleTable[#All],2,FALSE)</f>
        <v>Anna Andreadi</v>
      </c>
      <c r="W3627" s="4" t="str">
        <f>IFERROR(VLOOKUP(OrdersTable[[#This Row],[Order ID]],ReturnsTable[#All],2,FALSE),"No")</f>
        <v>No</v>
      </c>
      <c r="X3627" s="4">
        <f>1/COUNTIF(OrdersTable[Order ID],OrdersTable[[#This Row],[Order ID]])</f>
        <v>0.25</v>
      </c>
      <c r="Y3627" s="4">
        <f>1/COUNTIF(OrdersTable[Customer ID],OrdersTable[[#This Row],[Customer ID]])</f>
        <v>5.5555555555555552E-2</v>
      </c>
    </row>
    <row r="3628" spans="1:25" x14ac:dyDescent="0.3">
      <c r="A3628" s="1">
        <v>3627</v>
      </c>
      <c r="B3628" t="s">
        <v>7911</v>
      </c>
      <c r="C3628" s="7">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4" t="str">
        <f>VLOOKUP(OrdersTable[[#This Row],[Region]],PeopleTable[#All],2,FALSE)</f>
        <v>Anna Andreadi</v>
      </c>
      <c r="W3628" s="4" t="str">
        <f>IFERROR(VLOOKUP(OrdersTable[[#This Row],[Order ID]],ReturnsTable[#All],2,FALSE),"No")</f>
        <v>No</v>
      </c>
      <c r="X3628" s="4">
        <f>1/COUNTIF(OrdersTable[Order ID],OrdersTable[[#This Row],[Order ID]])</f>
        <v>0.25</v>
      </c>
      <c r="Y3628" s="4">
        <f>1/COUNTIF(OrdersTable[Customer ID],OrdersTable[[#This Row],[Customer ID]])</f>
        <v>5.5555555555555552E-2</v>
      </c>
    </row>
    <row r="3629" spans="1:25" x14ac:dyDescent="0.3">
      <c r="A3629" s="1">
        <v>3628</v>
      </c>
      <c r="B3629" t="s">
        <v>7911</v>
      </c>
      <c r="C3629" s="7">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4" t="str">
        <f>VLOOKUP(OrdersTable[[#This Row],[Region]],PeopleTable[#All],2,FALSE)</f>
        <v>Anna Andreadi</v>
      </c>
      <c r="W3629" s="4" t="str">
        <f>IFERROR(VLOOKUP(OrdersTable[[#This Row],[Order ID]],ReturnsTable[#All],2,FALSE),"No")</f>
        <v>No</v>
      </c>
      <c r="X3629" s="4">
        <f>1/COUNTIF(OrdersTable[Order ID],OrdersTable[[#This Row],[Order ID]])</f>
        <v>0.25</v>
      </c>
      <c r="Y3629" s="4">
        <f>1/COUNTIF(OrdersTable[Customer ID],OrdersTable[[#This Row],[Customer ID]])</f>
        <v>5.5555555555555552E-2</v>
      </c>
    </row>
    <row r="3630" spans="1:25" x14ac:dyDescent="0.3">
      <c r="A3630" s="1">
        <v>3629</v>
      </c>
      <c r="B3630" t="s">
        <v>7912</v>
      </c>
      <c r="C3630" s="7">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4" t="str">
        <f>VLOOKUP(OrdersTable[[#This Row],[Region]],PeopleTable[#All],2,FALSE)</f>
        <v>Anna Andreadi</v>
      </c>
      <c r="W3630" s="4" t="str">
        <f>IFERROR(VLOOKUP(OrdersTable[[#This Row],[Order ID]],ReturnsTable[#All],2,FALSE),"No")</f>
        <v>No</v>
      </c>
      <c r="X3630" s="4">
        <f>1/COUNTIF(OrdersTable[Order ID],OrdersTable[[#This Row],[Order ID]])</f>
        <v>1</v>
      </c>
      <c r="Y3630" s="4">
        <f>1/COUNTIF(OrdersTable[Customer ID],OrdersTable[[#This Row],[Customer ID]])</f>
        <v>7.1428571428571425E-2</v>
      </c>
    </row>
    <row r="3631" spans="1:25" x14ac:dyDescent="0.3">
      <c r="A3631" s="1">
        <v>3630</v>
      </c>
      <c r="B3631" t="s">
        <v>7913</v>
      </c>
      <c r="C3631" s="7">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4" t="str">
        <f>VLOOKUP(OrdersTable[[#This Row],[Region]],PeopleTable[#All],2,FALSE)</f>
        <v>Chuck Magee</v>
      </c>
      <c r="W3631" s="4" t="str">
        <f>IFERROR(VLOOKUP(OrdersTable[[#This Row],[Order ID]],ReturnsTable[#All],2,FALSE),"No")</f>
        <v>No</v>
      </c>
      <c r="X3631" s="4">
        <f>1/COUNTIF(OrdersTable[Order ID],OrdersTable[[#This Row],[Order ID]])</f>
        <v>0.5</v>
      </c>
      <c r="Y3631" s="4">
        <f>1/COUNTIF(OrdersTable[Customer ID],OrdersTable[[#This Row],[Customer ID]])</f>
        <v>8.3333333333333329E-2</v>
      </c>
    </row>
    <row r="3632" spans="1:25" x14ac:dyDescent="0.3">
      <c r="A3632" s="1">
        <v>3631</v>
      </c>
      <c r="B3632" t="s">
        <v>7913</v>
      </c>
      <c r="C3632" s="7">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4" t="str">
        <f>VLOOKUP(OrdersTable[[#This Row],[Region]],PeopleTable[#All],2,FALSE)</f>
        <v>Chuck Magee</v>
      </c>
      <c r="W3632" s="4" t="str">
        <f>IFERROR(VLOOKUP(OrdersTable[[#This Row],[Order ID]],ReturnsTable[#All],2,FALSE),"No")</f>
        <v>No</v>
      </c>
      <c r="X3632" s="4">
        <f>1/COUNTIF(OrdersTable[Order ID],OrdersTable[[#This Row],[Order ID]])</f>
        <v>0.5</v>
      </c>
      <c r="Y3632" s="4">
        <f>1/COUNTIF(OrdersTable[Customer ID],OrdersTable[[#This Row],[Customer ID]])</f>
        <v>8.3333333333333329E-2</v>
      </c>
    </row>
    <row r="3633" spans="1:25" x14ac:dyDescent="0.3">
      <c r="A3633" s="1">
        <v>3632</v>
      </c>
      <c r="B3633" t="s">
        <v>7914</v>
      </c>
      <c r="C3633" s="7">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4" t="str">
        <f>VLOOKUP(OrdersTable[[#This Row],[Region]],PeopleTable[#All],2,FALSE)</f>
        <v>Anna Andreadi</v>
      </c>
      <c r="W3633" s="4" t="str">
        <f>IFERROR(VLOOKUP(OrdersTable[[#This Row],[Order ID]],ReturnsTable[#All],2,FALSE),"No")</f>
        <v>No</v>
      </c>
      <c r="X3633" s="4">
        <f>1/COUNTIF(OrdersTable[Order ID],OrdersTable[[#This Row],[Order ID]])</f>
        <v>0.5</v>
      </c>
      <c r="Y3633" s="4">
        <f>1/COUNTIF(OrdersTable[Customer ID],OrdersTable[[#This Row],[Customer ID]])</f>
        <v>7.1428571428571425E-2</v>
      </c>
    </row>
    <row r="3634" spans="1:25" x14ac:dyDescent="0.3">
      <c r="A3634" s="1">
        <v>3633</v>
      </c>
      <c r="B3634" t="s">
        <v>7914</v>
      </c>
      <c r="C3634" s="7">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4" t="str">
        <f>VLOOKUP(OrdersTable[[#This Row],[Region]],PeopleTable[#All],2,FALSE)</f>
        <v>Anna Andreadi</v>
      </c>
      <c r="W3634" s="4" t="str">
        <f>IFERROR(VLOOKUP(OrdersTable[[#This Row],[Order ID]],ReturnsTable[#All],2,FALSE),"No")</f>
        <v>No</v>
      </c>
      <c r="X3634" s="4">
        <f>1/COUNTIF(OrdersTable[Order ID],OrdersTable[[#This Row],[Order ID]])</f>
        <v>0.5</v>
      </c>
      <c r="Y3634" s="4">
        <f>1/COUNTIF(OrdersTable[Customer ID],OrdersTable[[#This Row],[Customer ID]])</f>
        <v>7.1428571428571425E-2</v>
      </c>
    </row>
    <row r="3635" spans="1:25" x14ac:dyDescent="0.3">
      <c r="A3635" s="1">
        <v>3634</v>
      </c>
      <c r="B3635" t="s">
        <v>7915</v>
      </c>
      <c r="C3635" s="7">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4" t="str">
        <f>VLOOKUP(OrdersTable[[#This Row],[Region]],PeopleTable[#All],2,FALSE)</f>
        <v>Chuck Magee</v>
      </c>
      <c r="W3635" s="4" t="str">
        <f>IFERROR(VLOOKUP(OrdersTable[[#This Row],[Order ID]],ReturnsTable[#All],2,FALSE),"No")</f>
        <v>No</v>
      </c>
      <c r="X3635" s="4">
        <f>1/COUNTIF(OrdersTable[Order ID],OrdersTable[[#This Row],[Order ID]])</f>
        <v>0.1111111111111111</v>
      </c>
      <c r="Y3635" s="4">
        <f>1/COUNTIF(OrdersTable[Customer ID],OrdersTable[[#This Row],[Customer ID]])</f>
        <v>2.9411764705882353E-2</v>
      </c>
    </row>
    <row r="3636" spans="1:25" x14ac:dyDescent="0.3">
      <c r="A3636" s="1">
        <v>3635</v>
      </c>
      <c r="B3636" t="s">
        <v>7915</v>
      </c>
      <c r="C3636" s="7">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4" t="str">
        <f>VLOOKUP(OrdersTable[[#This Row],[Region]],PeopleTable[#All],2,FALSE)</f>
        <v>Chuck Magee</v>
      </c>
      <c r="W3636" s="4" t="str">
        <f>IFERROR(VLOOKUP(OrdersTable[[#This Row],[Order ID]],ReturnsTable[#All],2,FALSE),"No")</f>
        <v>No</v>
      </c>
      <c r="X3636" s="4">
        <f>1/COUNTIF(OrdersTable[Order ID],OrdersTable[[#This Row],[Order ID]])</f>
        <v>0.1111111111111111</v>
      </c>
      <c r="Y3636" s="4">
        <f>1/COUNTIF(OrdersTable[Customer ID],OrdersTable[[#This Row],[Customer ID]])</f>
        <v>2.9411764705882353E-2</v>
      </c>
    </row>
    <row r="3637" spans="1:25" x14ac:dyDescent="0.3">
      <c r="A3637" s="1">
        <v>3636</v>
      </c>
      <c r="B3637" t="s">
        <v>7915</v>
      </c>
      <c r="C3637" s="7">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4" t="str">
        <f>VLOOKUP(OrdersTable[[#This Row],[Region]],PeopleTable[#All],2,FALSE)</f>
        <v>Chuck Magee</v>
      </c>
      <c r="W3637" s="4" t="str">
        <f>IFERROR(VLOOKUP(OrdersTable[[#This Row],[Order ID]],ReturnsTable[#All],2,FALSE),"No")</f>
        <v>No</v>
      </c>
      <c r="X3637" s="4">
        <f>1/COUNTIF(OrdersTable[Order ID],OrdersTable[[#This Row],[Order ID]])</f>
        <v>0.1111111111111111</v>
      </c>
      <c r="Y3637" s="4">
        <f>1/COUNTIF(OrdersTable[Customer ID],OrdersTable[[#This Row],[Customer ID]])</f>
        <v>2.9411764705882353E-2</v>
      </c>
    </row>
    <row r="3638" spans="1:25" x14ac:dyDescent="0.3">
      <c r="A3638" s="1">
        <v>3637</v>
      </c>
      <c r="B3638" t="s">
        <v>7915</v>
      </c>
      <c r="C3638" s="7">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4" t="str">
        <f>VLOOKUP(OrdersTable[[#This Row],[Region]],PeopleTable[#All],2,FALSE)</f>
        <v>Chuck Magee</v>
      </c>
      <c r="W3638" s="4" t="str">
        <f>IFERROR(VLOOKUP(OrdersTable[[#This Row],[Order ID]],ReturnsTable[#All],2,FALSE),"No")</f>
        <v>No</v>
      </c>
      <c r="X3638" s="4">
        <f>1/COUNTIF(OrdersTable[Order ID],OrdersTable[[#This Row],[Order ID]])</f>
        <v>0.1111111111111111</v>
      </c>
      <c r="Y3638" s="4">
        <f>1/COUNTIF(OrdersTable[Customer ID],OrdersTable[[#This Row],[Customer ID]])</f>
        <v>2.9411764705882353E-2</v>
      </c>
    </row>
    <row r="3639" spans="1:25" x14ac:dyDescent="0.3">
      <c r="A3639" s="1">
        <v>3638</v>
      </c>
      <c r="B3639" t="s">
        <v>7915</v>
      </c>
      <c r="C3639" s="7">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4" t="str">
        <f>VLOOKUP(OrdersTable[[#This Row],[Region]],PeopleTable[#All],2,FALSE)</f>
        <v>Chuck Magee</v>
      </c>
      <c r="W3639" s="4" t="str">
        <f>IFERROR(VLOOKUP(OrdersTable[[#This Row],[Order ID]],ReturnsTable[#All],2,FALSE),"No")</f>
        <v>No</v>
      </c>
      <c r="X3639" s="4">
        <f>1/COUNTIF(OrdersTable[Order ID],OrdersTable[[#This Row],[Order ID]])</f>
        <v>0.1111111111111111</v>
      </c>
      <c r="Y3639" s="4">
        <f>1/COUNTIF(OrdersTable[Customer ID],OrdersTable[[#This Row],[Customer ID]])</f>
        <v>2.9411764705882353E-2</v>
      </c>
    </row>
    <row r="3640" spans="1:25" x14ac:dyDescent="0.3">
      <c r="A3640" s="1">
        <v>3639</v>
      </c>
      <c r="B3640" t="s">
        <v>7915</v>
      </c>
      <c r="C3640" s="7">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4" t="str">
        <f>VLOOKUP(OrdersTable[[#This Row],[Region]],PeopleTable[#All],2,FALSE)</f>
        <v>Chuck Magee</v>
      </c>
      <c r="W3640" s="4" t="str">
        <f>IFERROR(VLOOKUP(OrdersTable[[#This Row],[Order ID]],ReturnsTable[#All],2,FALSE),"No")</f>
        <v>No</v>
      </c>
      <c r="X3640" s="4">
        <f>1/COUNTIF(OrdersTable[Order ID],OrdersTable[[#This Row],[Order ID]])</f>
        <v>0.1111111111111111</v>
      </c>
      <c r="Y3640" s="4">
        <f>1/COUNTIF(OrdersTable[Customer ID],OrdersTable[[#This Row],[Customer ID]])</f>
        <v>2.9411764705882353E-2</v>
      </c>
    </row>
    <row r="3641" spans="1:25" x14ac:dyDescent="0.3">
      <c r="A3641" s="1">
        <v>3640</v>
      </c>
      <c r="B3641" t="s">
        <v>7915</v>
      </c>
      <c r="C3641" s="7">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4" t="str">
        <f>VLOOKUP(OrdersTable[[#This Row],[Region]],PeopleTable[#All],2,FALSE)</f>
        <v>Chuck Magee</v>
      </c>
      <c r="W3641" s="4" t="str">
        <f>IFERROR(VLOOKUP(OrdersTable[[#This Row],[Order ID]],ReturnsTable[#All],2,FALSE),"No")</f>
        <v>No</v>
      </c>
      <c r="X3641" s="4">
        <f>1/COUNTIF(OrdersTable[Order ID],OrdersTable[[#This Row],[Order ID]])</f>
        <v>0.1111111111111111</v>
      </c>
      <c r="Y3641" s="4">
        <f>1/COUNTIF(OrdersTable[Customer ID],OrdersTable[[#This Row],[Customer ID]])</f>
        <v>2.9411764705882353E-2</v>
      </c>
    </row>
    <row r="3642" spans="1:25" x14ac:dyDescent="0.3">
      <c r="A3642" s="1">
        <v>3641</v>
      </c>
      <c r="B3642" t="s">
        <v>7915</v>
      </c>
      <c r="C3642" s="7">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4" t="str">
        <f>VLOOKUP(OrdersTable[[#This Row],[Region]],PeopleTable[#All],2,FALSE)</f>
        <v>Chuck Magee</v>
      </c>
      <c r="W3642" s="4" t="str">
        <f>IFERROR(VLOOKUP(OrdersTable[[#This Row],[Order ID]],ReturnsTable[#All],2,FALSE),"No")</f>
        <v>No</v>
      </c>
      <c r="X3642" s="4">
        <f>1/COUNTIF(OrdersTable[Order ID],OrdersTable[[#This Row],[Order ID]])</f>
        <v>0.1111111111111111</v>
      </c>
      <c r="Y3642" s="4">
        <f>1/COUNTIF(OrdersTable[Customer ID],OrdersTable[[#This Row],[Customer ID]])</f>
        <v>2.9411764705882353E-2</v>
      </c>
    </row>
    <row r="3643" spans="1:25" x14ac:dyDescent="0.3">
      <c r="A3643" s="1">
        <v>3642</v>
      </c>
      <c r="B3643" t="s">
        <v>7915</v>
      </c>
      <c r="C3643" s="7">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4" t="str">
        <f>VLOOKUP(OrdersTable[[#This Row],[Region]],PeopleTable[#All],2,FALSE)</f>
        <v>Chuck Magee</v>
      </c>
      <c r="W3643" s="4" t="str">
        <f>IFERROR(VLOOKUP(OrdersTable[[#This Row],[Order ID]],ReturnsTable[#All],2,FALSE),"No")</f>
        <v>No</v>
      </c>
      <c r="X3643" s="4">
        <f>1/COUNTIF(OrdersTable[Order ID],OrdersTable[[#This Row],[Order ID]])</f>
        <v>0.1111111111111111</v>
      </c>
      <c r="Y3643" s="4">
        <f>1/COUNTIF(OrdersTable[Customer ID],OrdersTable[[#This Row],[Customer ID]])</f>
        <v>2.9411764705882353E-2</v>
      </c>
    </row>
    <row r="3644" spans="1:25" x14ac:dyDescent="0.3">
      <c r="A3644" s="1">
        <v>3643</v>
      </c>
      <c r="B3644" t="s">
        <v>7916</v>
      </c>
      <c r="C3644" s="7">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4" t="str">
        <f>VLOOKUP(OrdersTable[[#This Row],[Region]],PeopleTable[#All],2,FALSE)</f>
        <v>Anna Andreadi</v>
      </c>
      <c r="W3644" s="4" t="str">
        <f>IFERROR(VLOOKUP(OrdersTable[[#This Row],[Order ID]],ReturnsTable[#All],2,FALSE),"No")</f>
        <v>No</v>
      </c>
      <c r="X3644" s="4">
        <f>1/COUNTIF(OrdersTable[Order ID],OrdersTable[[#This Row],[Order ID]])</f>
        <v>0.25</v>
      </c>
      <c r="Y3644" s="4">
        <f>1/COUNTIF(OrdersTable[Customer ID],OrdersTable[[#This Row],[Customer ID]])</f>
        <v>7.1428571428571425E-2</v>
      </c>
    </row>
    <row r="3645" spans="1:25" x14ac:dyDescent="0.3">
      <c r="A3645" s="1">
        <v>3644</v>
      </c>
      <c r="B3645" t="s">
        <v>7916</v>
      </c>
      <c r="C3645" s="7">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4" t="str">
        <f>VLOOKUP(OrdersTable[[#This Row],[Region]],PeopleTable[#All],2,FALSE)</f>
        <v>Anna Andreadi</v>
      </c>
      <c r="W3645" s="4" t="str">
        <f>IFERROR(VLOOKUP(OrdersTable[[#This Row],[Order ID]],ReturnsTable[#All],2,FALSE),"No")</f>
        <v>No</v>
      </c>
      <c r="X3645" s="4">
        <f>1/COUNTIF(OrdersTable[Order ID],OrdersTable[[#This Row],[Order ID]])</f>
        <v>0.25</v>
      </c>
      <c r="Y3645" s="4">
        <f>1/COUNTIF(OrdersTable[Customer ID],OrdersTable[[#This Row],[Customer ID]])</f>
        <v>7.1428571428571425E-2</v>
      </c>
    </row>
    <row r="3646" spans="1:25" x14ac:dyDescent="0.3">
      <c r="A3646" s="1">
        <v>3645</v>
      </c>
      <c r="B3646" t="s">
        <v>7916</v>
      </c>
      <c r="C3646" s="7">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4" t="str">
        <f>VLOOKUP(OrdersTable[[#This Row],[Region]],PeopleTable[#All],2,FALSE)</f>
        <v>Anna Andreadi</v>
      </c>
      <c r="W3646" s="4" t="str">
        <f>IFERROR(VLOOKUP(OrdersTable[[#This Row],[Order ID]],ReturnsTable[#All],2,FALSE),"No")</f>
        <v>No</v>
      </c>
      <c r="X3646" s="4">
        <f>1/COUNTIF(OrdersTable[Order ID],OrdersTable[[#This Row],[Order ID]])</f>
        <v>0.25</v>
      </c>
      <c r="Y3646" s="4">
        <f>1/COUNTIF(OrdersTable[Customer ID],OrdersTable[[#This Row],[Customer ID]])</f>
        <v>7.1428571428571425E-2</v>
      </c>
    </row>
    <row r="3647" spans="1:25" x14ac:dyDescent="0.3">
      <c r="A3647" s="1">
        <v>3646</v>
      </c>
      <c r="B3647" t="s">
        <v>7916</v>
      </c>
      <c r="C3647" s="7">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4" t="str">
        <f>VLOOKUP(OrdersTable[[#This Row],[Region]],PeopleTable[#All],2,FALSE)</f>
        <v>Anna Andreadi</v>
      </c>
      <c r="W3647" s="4" t="str">
        <f>IFERROR(VLOOKUP(OrdersTable[[#This Row],[Order ID]],ReturnsTable[#All],2,FALSE),"No")</f>
        <v>No</v>
      </c>
      <c r="X3647" s="4">
        <f>1/COUNTIF(OrdersTable[Order ID],OrdersTable[[#This Row],[Order ID]])</f>
        <v>0.25</v>
      </c>
      <c r="Y3647" s="4">
        <f>1/COUNTIF(OrdersTable[Customer ID],OrdersTable[[#This Row],[Customer ID]])</f>
        <v>7.1428571428571425E-2</v>
      </c>
    </row>
    <row r="3648" spans="1:25" x14ac:dyDescent="0.3">
      <c r="A3648" s="1">
        <v>3647</v>
      </c>
      <c r="B3648" t="s">
        <v>7917</v>
      </c>
      <c r="C3648" s="7">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4" t="str">
        <f>VLOOKUP(OrdersTable[[#This Row],[Region]],PeopleTable[#All],2,FALSE)</f>
        <v>Anna Andreadi</v>
      </c>
      <c r="W3648" s="4" t="str">
        <f>IFERROR(VLOOKUP(OrdersTable[[#This Row],[Order ID]],ReturnsTable[#All],2,FALSE),"No")</f>
        <v>No</v>
      </c>
      <c r="X3648" s="4">
        <f>1/COUNTIF(OrdersTable[Order ID],OrdersTable[[#This Row],[Order ID]])</f>
        <v>0.5</v>
      </c>
      <c r="Y3648" s="4">
        <f>1/COUNTIF(OrdersTable[Customer ID],OrdersTable[[#This Row],[Customer ID]])</f>
        <v>9.0909090909090912E-2</v>
      </c>
    </row>
    <row r="3649" spans="1:25" x14ac:dyDescent="0.3">
      <c r="A3649" s="1">
        <v>3648</v>
      </c>
      <c r="B3649" t="s">
        <v>7917</v>
      </c>
      <c r="C3649" s="7">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4" t="str">
        <f>VLOOKUP(OrdersTable[[#This Row],[Region]],PeopleTable[#All],2,FALSE)</f>
        <v>Anna Andreadi</v>
      </c>
      <c r="W3649" s="4" t="str">
        <f>IFERROR(VLOOKUP(OrdersTable[[#This Row],[Order ID]],ReturnsTable[#All],2,FALSE),"No")</f>
        <v>No</v>
      </c>
      <c r="X3649" s="4">
        <f>1/COUNTIF(OrdersTable[Order ID],OrdersTable[[#This Row],[Order ID]])</f>
        <v>0.5</v>
      </c>
      <c r="Y3649" s="4">
        <f>1/COUNTIF(OrdersTable[Customer ID],OrdersTable[[#This Row],[Customer ID]])</f>
        <v>9.0909090909090912E-2</v>
      </c>
    </row>
    <row r="3650" spans="1:25" x14ac:dyDescent="0.3">
      <c r="A3650" s="1">
        <v>3649</v>
      </c>
      <c r="B3650" t="s">
        <v>7918</v>
      </c>
      <c r="C3650" s="7">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4" t="str">
        <f>VLOOKUP(OrdersTable[[#This Row],[Region]],PeopleTable[#All],2,FALSE)</f>
        <v>Cassandra Brandow</v>
      </c>
      <c r="W3650" s="4" t="str">
        <f>IFERROR(VLOOKUP(OrdersTable[[#This Row],[Order ID]],ReturnsTable[#All],2,FALSE),"No")</f>
        <v>No</v>
      </c>
      <c r="X3650" s="4">
        <f>1/COUNTIF(OrdersTable[Order ID],OrdersTable[[#This Row],[Order ID]])</f>
        <v>0.5</v>
      </c>
      <c r="Y3650" s="4">
        <f>1/COUNTIF(OrdersTable[Customer ID],OrdersTable[[#This Row],[Customer ID]])</f>
        <v>7.6923076923076927E-2</v>
      </c>
    </row>
    <row r="3651" spans="1:25" x14ac:dyDescent="0.3">
      <c r="A3651" s="1">
        <v>3650</v>
      </c>
      <c r="B3651" t="s">
        <v>7918</v>
      </c>
      <c r="C3651" s="7">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4" t="str">
        <f>VLOOKUP(OrdersTable[[#This Row],[Region]],PeopleTable[#All],2,FALSE)</f>
        <v>Cassandra Brandow</v>
      </c>
      <c r="W3651" s="4" t="str">
        <f>IFERROR(VLOOKUP(OrdersTable[[#This Row],[Order ID]],ReturnsTable[#All],2,FALSE),"No")</f>
        <v>No</v>
      </c>
      <c r="X3651" s="4">
        <f>1/COUNTIF(OrdersTable[Order ID],OrdersTable[[#This Row],[Order ID]])</f>
        <v>0.5</v>
      </c>
      <c r="Y3651" s="4">
        <f>1/COUNTIF(OrdersTable[Customer ID],OrdersTable[[#This Row],[Customer ID]])</f>
        <v>7.6923076923076927E-2</v>
      </c>
    </row>
    <row r="3652" spans="1:25" x14ac:dyDescent="0.3">
      <c r="A3652" s="1">
        <v>3651</v>
      </c>
      <c r="B3652" t="s">
        <v>7919</v>
      </c>
      <c r="C3652" s="7">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4" t="str">
        <f>VLOOKUP(OrdersTable[[#This Row],[Region]],PeopleTable[#All],2,FALSE)</f>
        <v>Kelly Williams</v>
      </c>
      <c r="W3652" s="4" t="str">
        <f>IFERROR(VLOOKUP(OrdersTable[[#This Row],[Order ID]],ReturnsTable[#All],2,FALSE),"No")</f>
        <v>No</v>
      </c>
      <c r="X3652" s="4">
        <f>1/COUNTIF(OrdersTable[Order ID],OrdersTable[[#This Row],[Order ID]])</f>
        <v>0.25</v>
      </c>
      <c r="Y3652" s="4">
        <f>1/COUNTIF(OrdersTable[Customer ID],OrdersTable[[#This Row],[Customer ID]])</f>
        <v>4.7619047619047616E-2</v>
      </c>
    </row>
    <row r="3653" spans="1:25" x14ac:dyDescent="0.3">
      <c r="A3653" s="1">
        <v>3652</v>
      </c>
      <c r="B3653" t="s">
        <v>7919</v>
      </c>
      <c r="C3653" s="7">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4" t="str">
        <f>VLOOKUP(OrdersTable[[#This Row],[Region]],PeopleTable[#All],2,FALSE)</f>
        <v>Kelly Williams</v>
      </c>
      <c r="W3653" s="4" t="str">
        <f>IFERROR(VLOOKUP(OrdersTable[[#This Row],[Order ID]],ReturnsTable[#All],2,FALSE),"No")</f>
        <v>No</v>
      </c>
      <c r="X3653" s="4">
        <f>1/COUNTIF(OrdersTable[Order ID],OrdersTable[[#This Row],[Order ID]])</f>
        <v>0.25</v>
      </c>
      <c r="Y3653" s="4">
        <f>1/COUNTIF(OrdersTable[Customer ID],OrdersTable[[#This Row],[Customer ID]])</f>
        <v>4.7619047619047616E-2</v>
      </c>
    </row>
    <row r="3654" spans="1:25" x14ac:dyDescent="0.3">
      <c r="A3654" s="1">
        <v>3653</v>
      </c>
      <c r="B3654" t="s">
        <v>7919</v>
      </c>
      <c r="C3654" s="7">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4" t="str">
        <f>VLOOKUP(OrdersTable[[#This Row],[Region]],PeopleTable[#All],2,FALSE)</f>
        <v>Kelly Williams</v>
      </c>
      <c r="W3654" s="4" t="str">
        <f>IFERROR(VLOOKUP(OrdersTable[[#This Row],[Order ID]],ReturnsTable[#All],2,FALSE),"No")</f>
        <v>No</v>
      </c>
      <c r="X3654" s="4">
        <f>1/COUNTIF(OrdersTable[Order ID],OrdersTable[[#This Row],[Order ID]])</f>
        <v>0.25</v>
      </c>
      <c r="Y3654" s="4">
        <f>1/COUNTIF(OrdersTable[Customer ID],OrdersTable[[#This Row],[Customer ID]])</f>
        <v>4.7619047619047616E-2</v>
      </c>
    </row>
    <row r="3655" spans="1:25" x14ac:dyDescent="0.3">
      <c r="A3655" s="1">
        <v>3654</v>
      </c>
      <c r="B3655" t="s">
        <v>7919</v>
      </c>
      <c r="C3655" s="7">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4" t="str">
        <f>VLOOKUP(OrdersTable[[#This Row],[Region]],PeopleTable[#All],2,FALSE)</f>
        <v>Kelly Williams</v>
      </c>
      <c r="W3655" s="4" t="str">
        <f>IFERROR(VLOOKUP(OrdersTable[[#This Row],[Order ID]],ReturnsTable[#All],2,FALSE),"No")</f>
        <v>No</v>
      </c>
      <c r="X3655" s="4">
        <f>1/COUNTIF(OrdersTable[Order ID],OrdersTable[[#This Row],[Order ID]])</f>
        <v>0.25</v>
      </c>
      <c r="Y3655" s="4">
        <f>1/COUNTIF(OrdersTable[Customer ID],OrdersTable[[#This Row],[Customer ID]])</f>
        <v>4.7619047619047616E-2</v>
      </c>
    </row>
    <row r="3656" spans="1:25" x14ac:dyDescent="0.3">
      <c r="A3656" s="1">
        <v>3655</v>
      </c>
      <c r="B3656" t="s">
        <v>7920</v>
      </c>
      <c r="C3656" s="7">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4" t="str">
        <f>VLOOKUP(OrdersTable[[#This Row],[Region]],PeopleTable[#All],2,FALSE)</f>
        <v>Kelly Williams</v>
      </c>
      <c r="W3656" s="4" t="str">
        <f>IFERROR(VLOOKUP(OrdersTable[[#This Row],[Order ID]],ReturnsTable[#All],2,FALSE),"No")</f>
        <v>No</v>
      </c>
      <c r="X3656" s="4">
        <f>1/COUNTIF(OrdersTable[Order ID],OrdersTable[[#This Row],[Order ID]])</f>
        <v>1</v>
      </c>
      <c r="Y3656" s="4">
        <f>1/COUNTIF(OrdersTable[Customer ID],OrdersTable[[#This Row],[Customer ID]])</f>
        <v>0.1</v>
      </c>
    </row>
    <row r="3657" spans="1:25" x14ac:dyDescent="0.3">
      <c r="A3657" s="1">
        <v>3656</v>
      </c>
      <c r="B3657" t="s">
        <v>7921</v>
      </c>
      <c r="C3657" s="7">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4" t="str">
        <f>VLOOKUP(OrdersTable[[#This Row],[Region]],PeopleTable[#All],2,FALSE)</f>
        <v>Cassandra Brandow</v>
      </c>
      <c r="W3657" s="4" t="str">
        <f>IFERROR(VLOOKUP(OrdersTable[[#This Row],[Order ID]],ReturnsTable[#All],2,FALSE),"No")</f>
        <v>No</v>
      </c>
      <c r="X3657" s="4">
        <f>1/COUNTIF(OrdersTable[Order ID],OrdersTable[[#This Row],[Order ID]])</f>
        <v>1</v>
      </c>
      <c r="Y3657" s="4">
        <f>1/COUNTIF(OrdersTable[Customer ID],OrdersTable[[#This Row],[Customer ID]])</f>
        <v>6.6666666666666666E-2</v>
      </c>
    </row>
    <row r="3658" spans="1:25" x14ac:dyDescent="0.3">
      <c r="A3658" s="1">
        <v>3657</v>
      </c>
      <c r="B3658" t="s">
        <v>7922</v>
      </c>
      <c r="C3658" s="7">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4" t="str">
        <f>VLOOKUP(OrdersTable[[#This Row],[Region]],PeopleTable[#All],2,FALSE)</f>
        <v>Chuck Magee</v>
      </c>
      <c r="W3658" s="4" t="str">
        <f>IFERROR(VLOOKUP(OrdersTable[[#This Row],[Order ID]],ReturnsTable[#All],2,FALSE),"No")</f>
        <v>No</v>
      </c>
      <c r="X3658" s="4">
        <f>1/COUNTIF(OrdersTable[Order ID],OrdersTable[[#This Row],[Order ID]])</f>
        <v>1</v>
      </c>
      <c r="Y3658" s="4">
        <f>1/COUNTIF(OrdersTable[Customer ID],OrdersTable[[#This Row],[Customer ID]])</f>
        <v>7.1428571428571425E-2</v>
      </c>
    </row>
    <row r="3659" spans="1:25" x14ac:dyDescent="0.3">
      <c r="A3659" s="1">
        <v>3658</v>
      </c>
      <c r="B3659" t="s">
        <v>7923</v>
      </c>
      <c r="C3659" s="7">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4" t="str">
        <f>VLOOKUP(OrdersTable[[#This Row],[Region]],PeopleTable[#All],2,FALSE)</f>
        <v>Cassandra Brandow</v>
      </c>
      <c r="W3659" s="4" t="str">
        <f>IFERROR(VLOOKUP(OrdersTable[[#This Row],[Order ID]],ReturnsTable[#All],2,FALSE),"No")</f>
        <v>No</v>
      </c>
      <c r="X3659" s="4">
        <f>1/COUNTIF(OrdersTable[Order ID],OrdersTable[[#This Row],[Order ID]])</f>
        <v>0.33333333333333331</v>
      </c>
      <c r="Y3659" s="4">
        <f>1/COUNTIF(OrdersTable[Customer ID],OrdersTable[[#This Row],[Customer ID]])</f>
        <v>0.05</v>
      </c>
    </row>
    <row r="3660" spans="1:25" x14ac:dyDescent="0.3">
      <c r="A3660" s="1">
        <v>3659</v>
      </c>
      <c r="B3660" t="s">
        <v>7923</v>
      </c>
      <c r="C3660" s="7">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4" t="str">
        <f>VLOOKUP(OrdersTable[[#This Row],[Region]],PeopleTable[#All],2,FALSE)</f>
        <v>Cassandra Brandow</v>
      </c>
      <c r="W3660" s="4" t="str">
        <f>IFERROR(VLOOKUP(OrdersTable[[#This Row],[Order ID]],ReturnsTable[#All],2,FALSE),"No")</f>
        <v>No</v>
      </c>
      <c r="X3660" s="4">
        <f>1/COUNTIF(OrdersTable[Order ID],OrdersTable[[#This Row],[Order ID]])</f>
        <v>0.33333333333333331</v>
      </c>
      <c r="Y3660" s="4">
        <f>1/COUNTIF(OrdersTable[Customer ID],OrdersTable[[#This Row],[Customer ID]])</f>
        <v>0.05</v>
      </c>
    </row>
    <row r="3661" spans="1:25" x14ac:dyDescent="0.3">
      <c r="A3661" s="1">
        <v>3660</v>
      </c>
      <c r="B3661" t="s">
        <v>7923</v>
      </c>
      <c r="C3661" s="7">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4" t="str">
        <f>VLOOKUP(OrdersTable[[#This Row],[Region]],PeopleTable[#All],2,FALSE)</f>
        <v>Cassandra Brandow</v>
      </c>
      <c r="W3661" s="4" t="str">
        <f>IFERROR(VLOOKUP(OrdersTable[[#This Row],[Order ID]],ReturnsTable[#All],2,FALSE),"No")</f>
        <v>No</v>
      </c>
      <c r="X3661" s="4">
        <f>1/COUNTIF(OrdersTable[Order ID],OrdersTable[[#This Row],[Order ID]])</f>
        <v>0.33333333333333331</v>
      </c>
      <c r="Y3661" s="4">
        <f>1/COUNTIF(OrdersTable[Customer ID],OrdersTable[[#This Row],[Customer ID]])</f>
        <v>0.05</v>
      </c>
    </row>
    <row r="3662" spans="1:25" x14ac:dyDescent="0.3">
      <c r="A3662" s="1">
        <v>3661</v>
      </c>
      <c r="B3662" t="s">
        <v>7924</v>
      </c>
      <c r="C3662" s="7">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4" t="str">
        <f>VLOOKUP(OrdersTable[[#This Row],[Region]],PeopleTable[#All],2,FALSE)</f>
        <v>Anna Andreadi</v>
      </c>
      <c r="W3662" s="4" t="str">
        <f>IFERROR(VLOOKUP(OrdersTable[[#This Row],[Order ID]],ReturnsTable[#All],2,FALSE),"No")</f>
        <v>No</v>
      </c>
      <c r="X3662" s="4">
        <f>1/COUNTIF(OrdersTable[Order ID],OrdersTable[[#This Row],[Order ID]])</f>
        <v>1</v>
      </c>
      <c r="Y3662" s="4">
        <f>1/COUNTIF(OrdersTable[Customer ID],OrdersTable[[#This Row],[Customer ID]])</f>
        <v>6.6666666666666666E-2</v>
      </c>
    </row>
    <row r="3663" spans="1:25" x14ac:dyDescent="0.3">
      <c r="A3663" s="1">
        <v>3662</v>
      </c>
      <c r="B3663" t="s">
        <v>7925</v>
      </c>
      <c r="C3663" s="7">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4" t="str">
        <f>VLOOKUP(OrdersTable[[#This Row],[Region]],PeopleTable[#All],2,FALSE)</f>
        <v>Kelly Williams</v>
      </c>
      <c r="W3663" s="4" t="str">
        <f>IFERROR(VLOOKUP(OrdersTable[[#This Row],[Order ID]],ReturnsTable[#All],2,FALSE),"No")</f>
        <v>No</v>
      </c>
      <c r="X3663" s="4">
        <f>1/COUNTIF(OrdersTable[Order ID],OrdersTable[[#This Row],[Order ID]])</f>
        <v>1</v>
      </c>
      <c r="Y3663" s="4">
        <f>1/COUNTIF(OrdersTable[Customer ID],OrdersTable[[#This Row],[Customer ID]])</f>
        <v>6.6666666666666666E-2</v>
      </c>
    </row>
    <row r="3664" spans="1:25" x14ac:dyDescent="0.3">
      <c r="A3664" s="1">
        <v>3663</v>
      </c>
      <c r="B3664" t="s">
        <v>7926</v>
      </c>
      <c r="C3664" s="7">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4" t="str">
        <f>VLOOKUP(OrdersTable[[#This Row],[Region]],PeopleTable[#All],2,FALSE)</f>
        <v>Chuck Magee</v>
      </c>
      <c r="W3664" s="4" t="str">
        <f>IFERROR(VLOOKUP(OrdersTable[[#This Row],[Order ID]],ReturnsTable[#All],2,FALSE),"No")</f>
        <v>No</v>
      </c>
      <c r="X3664" s="4">
        <f>1/COUNTIF(OrdersTable[Order ID],OrdersTable[[#This Row],[Order ID]])</f>
        <v>0.5</v>
      </c>
      <c r="Y3664" s="4">
        <f>1/COUNTIF(OrdersTable[Customer ID],OrdersTable[[#This Row],[Customer ID]])</f>
        <v>0.05</v>
      </c>
    </row>
    <row r="3665" spans="1:25" x14ac:dyDescent="0.3">
      <c r="A3665" s="1">
        <v>3664</v>
      </c>
      <c r="B3665" t="s">
        <v>7926</v>
      </c>
      <c r="C3665" s="7">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4" t="str">
        <f>VLOOKUP(OrdersTable[[#This Row],[Region]],PeopleTable[#All],2,FALSE)</f>
        <v>Chuck Magee</v>
      </c>
      <c r="W3665" s="4" t="str">
        <f>IFERROR(VLOOKUP(OrdersTable[[#This Row],[Order ID]],ReturnsTable[#All],2,FALSE),"No")</f>
        <v>No</v>
      </c>
      <c r="X3665" s="4">
        <f>1/COUNTIF(OrdersTable[Order ID],OrdersTable[[#This Row],[Order ID]])</f>
        <v>0.5</v>
      </c>
      <c r="Y3665" s="4">
        <f>1/COUNTIF(OrdersTable[Customer ID],OrdersTable[[#This Row],[Customer ID]])</f>
        <v>0.05</v>
      </c>
    </row>
    <row r="3666" spans="1:25" x14ac:dyDescent="0.3">
      <c r="A3666" s="1">
        <v>3665</v>
      </c>
      <c r="B3666" t="s">
        <v>7927</v>
      </c>
      <c r="C3666" s="7">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4" t="str">
        <f>VLOOKUP(OrdersTable[[#This Row],[Region]],PeopleTable[#All],2,FALSE)</f>
        <v>Anna Andreadi</v>
      </c>
      <c r="W3666" s="4" t="str">
        <f>IFERROR(VLOOKUP(OrdersTable[[#This Row],[Order ID]],ReturnsTable[#All],2,FALSE),"No")</f>
        <v>No</v>
      </c>
      <c r="X3666" s="4">
        <f>1/COUNTIF(OrdersTable[Order ID],OrdersTable[[#This Row],[Order ID]])</f>
        <v>0.125</v>
      </c>
      <c r="Y3666" s="4">
        <f>1/COUNTIF(OrdersTable[Customer ID],OrdersTable[[#This Row],[Customer ID]])</f>
        <v>5.2631578947368418E-2</v>
      </c>
    </row>
    <row r="3667" spans="1:25" x14ac:dyDescent="0.3">
      <c r="A3667" s="1">
        <v>3666</v>
      </c>
      <c r="B3667" t="s">
        <v>7927</v>
      </c>
      <c r="C3667" s="7">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4" t="str">
        <f>VLOOKUP(OrdersTable[[#This Row],[Region]],PeopleTable[#All],2,FALSE)</f>
        <v>Anna Andreadi</v>
      </c>
      <c r="W3667" s="4" t="str">
        <f>IFERROR(VLOOKUP(OrdersTable[[#This Row],[Order ID]],ReturnsTable[#All],2,FALSE),"No")</f>
        <v>No</v>
      </c>
      <c r="X3667" s="4">
        <f>1/COUNTIF(OrdersTable[Order ID],OrdersTable[[#This Row],[Order ID]])</f>
        <v>0.125</v>
      </c>
      <c r="Y3667" s="4">
        <f>1/COUNTIF(OrdersTable[Customer ID],OrdersTable[[#This Row],[Customer ID]])</f>
        <v>5.2631578947368418E-2</v>
      </c>
    </row>
    <row r="3668" spans="1:25" x14ac:dyDescent="0.3">
      <c r="A3668" s="1">
        <v>3667</v>
      </c>
      <c r="B3668" t="s">
        <v>7927</v>
      </c>
      <c r="C3668" s="7">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4" t="str">
        <f>VLOOKUP(OrdersTable[[#This Row],[Region]],PeopleTable[#All],2,FALSE)</f>
        <v>Anna Andreadi</v>
      </c>
      <c r="W3668" s="4" t="str">
        <f>IFERROR(VLOOKUP(OrdersTable[[#This Row],[Order ID]],ReturnsTable[#All],2,FALSE),"No")</f>
        <v>No</v>
      </c>
      <c r="X3668" s="4">
        <f>1/COUNTIF(OrdersTable[Order ID],OrdersTable[[#This Row],[Order ID]])</f>
        <v>0.125</v>
      </c>
      <c r="Y3668" s="4">
        <f>1/COUNTIF(OrdersTable[Customer ID],OrdersTable[[#This Row],[Customer ID]])</f>
        <v>5.2631578947368418E-2</v>
      </c>
    </row>
    <row r="3669" spans="1:25" x14ac:dyDescent="0.3">
      <c r="A3669" s="1">
        <v>3668</v>
      </c>
      <c r="B3669" t="s">
        <v>7927</v>
      </c>
      <c r="C3669" s="7">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4" t="str">
        <f>VLOOKUP(OrdersTable[[#This Row],[Region]],PeopleTable[#All],2,FALSE)</f>
        <v>Anna Andreadi</v>
      </c>
      <c r="W3669" s="4" t="str">
        <f>IFERROR(VLOOKUP(OrdersTable[[#This Row],[Order ID]],ReturnsTable[#All],2,FALSE),"No")</f>
        <v>No</v>
      </c>
      <c r="X3669" s="4">
        <f>1/COUNTIF(OrdersTable[Order ID],OrdersTable[[#This Row],[Order ID]])</f>
        <v>0.125</v>
      </c>
      <c r="Y3669" s="4">
        <f>1/COUNTIF(OrdersTable[Customer ID],OrdersTable[[#This Row],[Customer ID]])</f>
        <v>5.2631578947368418E-2</v>
      </c>
    </row>
    <row r="3670" spans="1:25" x14ac:dyDescent="0.3">
      <c r="A3670" s="1">
        <v>3669</v>
      </c>
      <c r="B3670" t="s">
        <v>7927</v>
      </c>
      <c r="C3670" s="7">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4" t="str">
        <f>VLOOKUP(OrdersTable[[#This Row],[Region]],PeopleTable[#All],2,FALSE)</f>
        <v>Anna Andreadi</v>
      </c>
      <c r="W3670" s="4" t="str">
        <f>IFERROR(VLOOKUP(OrdersTable[[#This Row],[Order ID]],ReturnsTable[#All],2,FALSE),"No")</f>
        <v>No</v>
      </c>
      <c r="X3670" s="4">
        <f>1/COUNTIF(OrdersTable[Order ID],OrdersTable[[#This Row],[Order ID]])</f>
        <v>0.125</v>
      </c>
      <c r="Y3670" s="4">
        <f>1/COUNTIF(OrdersTable[Customer ID],OrdersTable[[#This Row],[Customer ID]])</f>
        <v>5.2631578947368418E-2</v>
      </c>
    </row>
    <row r="3671" spans="1:25" x14ac:dyDescent="0.3">
      <c r="A3671" s="1">
        <v>3670</v>
      </c>
      <c r="B3671" t="s">
        <v>7927</v>
      </c>
      <c r="C3671" s="7">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4" t="str">
        <f>VLOOKUP(OrdersTable[[#This Row],[Region]],PeopleTable[#All],2,FALSE)</f>
        <v>Anna Andreadi</v>
      </c>
      <c r="W3671" s="4" t="str">
        <f>IFERROR(VLOOKUP(OrdersTable[[#This Row],[Order ID]],ReturnsTable[#All],2,FALSE),"No")</f>
        <v>No</v>
      </c>
      <c r="X3671" s="4">
        <f>1/COUNTIF(OrdersTable[Order ID],OrdersTable[[#This Row],[Order ID]])</f>
        <v>0.125</v>
      </c>
      <c r="Y3671" s="4">
        <f>1/COUNTIF(OrdersTable[Customer ID],OrdersTable[[#This Row],[Customer ID]])</f>
        <v>5.2631578947368418E-2</v>
      </c>
    </row>
    <row r="3672" spans="1:25" x14ac:dyDescent="0.3">
      <c r="A3672" s="1">
        <v>3671</v>
      </c>
      <c r="B3672" t="s">
        <v>7927</v>
      </c>
      <c r="C3672" s="7">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4" t="str">
        <f>VLOOKUP(OrdersTable[[#This Row],[Region]],PeopleTable[#All],2,FALSE)</f>
        <v>Anna Andreadi</v>
      </c>
      <c r="W3672" s="4" t="str">
        <f>IFERROR(VLOOKUP(OrdersTable[[#This Row],[Order ID]],ReturnsTable[#All],2,FALSE),"No")</f>
        <v>No</v>
      </c>
      <c r="X3672" s="4">
        <f>1/COUNTIF(OrdersTable[Order ID],OrdersTable[[#This Row],[Order ID]])</f>
        <v>0.125</v>
      </c>
      <c r="Y3672" s="4">
        <f>1/COUNTIF(OrdersTable[Customer ID],OrdersTable[[#This Row],[Customer ID]])</f>
        <v>5.2631578947368418E-2</v>
      </c>
    </row>
    <row r="3673" spans="1:25" x14ac:dyDescent="0.3">
      <c r="A3673" s="1">
        <v>3672</v>
      </c>
      <c r="B3673" t="s">
        <v>7927</v>
      </c>
      <c r="C3673" s="7">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4" t="str">
        <f>VLOOKUP(OrdersTable[[#This Row],[Region]],PeopleTable[#All],2,FALSE)</f>
        <v>Anna Andreadi</v>
      </c>
      <c r="W3673" s="4" t="str">
        <f>IFERROR(VLOOKUP(OrdersTable[[#This Row],[Order ID]],ReturnsTable[#All],2,FALSE),"No")</f>
        <v>No</v>
      </c>
      <c r="X3673" s="4">
        <f>1/COUNTIF(OrdersTable[Order ID],OrdersTable[[#This Row],[Order ID]])</f>
        <v>0.125</v>
      </c>
      <c r="Y3673" s="4">
        <f>1/COUNTIF(OrdersTable[Customer ID],OrdersTable[[#This Row],[Customer ID]])</f>
        <v>5.2631578947368418E-2</v>
      </c>
    </row>
    <row r="3674" spans="1:25" x14ac:dyDescent="0.3">
      <c r="A3674" s="1">
        <v>3673</v>
      </c>
      <c r="B3674" t="s">
        <v>7928</v>
      </c>
      <c r="C3674" s="7">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4" t="str">
        <f>VLOOKUP(OrdersTable[[#This Row],[Region]],PeopleTable[#All],2,FALSE)</f>
        <v>Chuck Magee</v>
      </c>
      <c r="W3674" s="4" t="str">
        <f>IFERROR(VLOOKUP(OrdersTable[[#This Row],[Order ID]],ReturnsTable[#All],2,FALSE),"No")</f>
        <v>No</v>
      </c>
      <c r="X3674" s="4">
        <f>1/COUNTIF(OrdersTable[Order ID],OrdersTable[[#This Row],[Order ID]])</f>
        <v>0.5</v>
      </c>
      <c r="Y3674" s="4">
        <f>1/COUNTIF(OrdersTable[Customer ID],OrdersTable[[#This Row],[Customer ID]])</f>
        <v>5.5555555555555552E-2</v>
      </c>
    </row>
    <row r="3675" spans="1:25" x14ac:dyDescent="0.3">
      <c r="A3675" s="1">
        <v>3674</v>
      </c>
      <c r="B3675" t="s">
        <v>7928</v>
      </c>
      <c r="C3675" s="7">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4" t="str">
        <f>VLOOKUP(OrdersTable[[#This Row],[Region]],PeopleTable[#All],2,FALSE)</f>
        <v>Chuck Magee</v>
      </c>
      <c r="W3675" s="4" t="str">
        <f>IFERROR(VLOOKUP(OrdersTable[[#This Row],[Order ID]],ReturnsTable[#All],2,FALSE),"No")</f>
        <v>No</v>
      </c>
      <c r="X3675" s="4">
        <f>1/COUNTIF(OrdersTable[Order ID],OrdersTable[[#This Row],[Order ID]])</f>
        <v>0.5</v>
      </c>
      <c r="Y3675" s="4">
        <f>1/COUNTIF(OrdersTable[Customer ID],OrdersTable[[#This Row],[Customer ID]])</f>
        <v>5.5555555555555552E-2</v>
      </c>
    </row>
    <row r="3676" spans="1:25" x14ac:dyDescent="0.3">
      <c r="A3676" s="1">
        <v>3675</v>
      </c>
      <c r="B3676" t="s">
        <v>7929</v>
      </c>
      <c r="C3676" s="7">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4" t="str">
        <f>VLOOKUP(OrdersTable[[#This Row],[Region]],PeopleTable[#All],2,FALSE)</f>
        <v>Chuck Magee</v>
      </c>
      <c r="W3676" s="4" t="str">
        <f>IFERROR(VLOOKUP(OrdersTable[[#This Row],[Order ID]],ReturnsTable[#All],2,FALSE),"No")</f>
        <v>No</v>
      </c>
      <c r="X3676" s="4">
        <f>1/COUNTIF(OrdersTable[Order ID],OrdersTable[[#This Row],[Order ID]])</f>
        <v>0.5</v>
      </c>
      <c r="Y3676" s="4">
        <f>1/COUNTIF(OrdersTable[Customer ID],OrdersTable[[#This Row],[Customer ID]])</f>
        <v>6.6666666666666666E-2</v>
      </c>
    </row>
    <row r="3677" spans="1:25" x14ac:dyDescent="0.3">
      <c r="A3677" s="1">
        <v>3676</v>
      </c>
      <c r="B3677" t="s">
        <v>7929</v>
      </c>
      <c r="C3677" s="7">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4" t="str">
        <f>VLOOKUP(OrdersTable[[#This Row],[Region]],PeopleTable[#All],2,FALSE)</f>
        <v>Chuck Magee</v>
      </c>
      <c r="W3677" s="4" t="str">
        <f>IFERROR(VLOOKUP(OrdersTable[[#This Row],[Order ID]],ReturnsTable[#All],2,FALSE),"No")</f>
        <v>No</v>
      </c>
      <c r="X3677" s="4">
        <f>1/COUNTIF(OrdersTable[Order ID],OrdersTable[[#This Row],[Order ID]])</f>
        <v>0.5</v>
      </c>
      <c r="Y3677" s="4">
        <f>1/COUNTIF(OrdersTable[Customer ID],OrdersTable[[#This Row],[Customer ID]])</f>
        <v>6.6666666666666666E-2</v>
      </c>
    </row>
    <row r="3678" spans="1:25" x14ac:dyDescent="0.3">
      <c r="A3678" s="1">
        <v>3677</v>
      </c>
      <c r="B3678" t="s">
        <v>6024</v>
      </c>
      <c r="C3678" s="7">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4" t="str">
        <f>VLOOKUP(OrdersTable[[#This Row],[Region]],PeopleTable[#All],2,FALSE)</f>
        <v>Anna Andreadi</v>
      </c>
      <c r="W3678" s="4" t="str">
        <f>IFERROR(VLOOKUP(OrdersTable[[#This Row],[Order ID]],ReturnsTable[#All],2,FALSE),"No")</f>
        <v>Yes</v>
      </c>
      <c r="X3678" s="4">
        <f>1/COUNTIF(OrdersTable[Order ID],OrdersTable[[#This Row],[Order ID]])</f>
        <v>1</v>
      </c>
      <c r="Y3678" s="4">
        <f>1/COUNTIF(OrdersTable[Customer ID],OrdersTable[[#This Row],[Customer ID]])</f>
        <v>0.16666666666666666</v>
      </c>
    </row>
    <row r="3679" spans="1:25" x14ac:dyDescent="0.3">
      <c r="A3679" s="1">
        <v>3678</v>
      </c>
      <c r="B3679" t="s">
        <v>7930</v>
      </c>
      <c r="C3679" s="7">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4" t="str">
        <f>VLOOKUP(OrdersTable[[#This Row],[Region]],PeopleTable[#All],2,FALSE)</f>
        <v>Chuck Magee</v>
      </c>
      <c r="W3679" s="4" t="str">
        <f>IFERROR(VLOOKUP(OrdersTable[[#This Row],[Order ID]],ReturnsTable[#All],2,FALSE),"No")</f>
        <v>No</v>
      </c>
      <c r="X3679" s="4">
        <f>1/COUNTIF(OrdersTable[Order ID],OrdersTable[[#This Row],[Order ID]])</f>
        <v>0.1111111111111111</v>
      </c>
      <c r="Y3679" s="4">
        <f>1/COUNTIF(OrdersTable[Customer ID],OrdersTable[[#This Row],[Customer ID]])</f>
        <v>0.05</v>
      </c>
    </row>
    <row r="3680" spans="1:25" x14ac:dyDescent="0.3">
      <c r="A3680" s="1">
        <v>3679</v>
      </c>
      <c r="B3680" t="s">
        <v>7930</v>
      </c>
      <c r="C3680" s="7">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4" t="str">
        <f>VLOOKUP(OrdersTable[[#This Row],[Region]],PeopleTable[#All],2,FALSE)</f>
        <v>Chuck Magee</v>
      </c>
      <c r="W3680" s="4" t="str">
        <f>IFERROR(VLOOKUP(OrdersTable[[#This Row],[Order ID]],ReturnsTable[#All],2,FALSE),"No")</f>
        <v>No</v>
      </c>
      <c r="X3680" s="4">
        <f>1/COUNTIF(OrdersTable[Order ID],OrdersTable[[#This Row],[Order ID]])</f>
        <v>0.1111111111111111</v>
      </c>
      <c r="Y3680" s="4">
        <f>1/COUNTIF(OrdersTable[Customer ID],OrdersTable[[#This Row],[Customer ID]])</f>
        <v>0.05</v>
      </c>
    </row>
    <row r="3681" spans="1:25" x14ac:dyDescent="0.3">
      <c r="A3681" s="1">
        <v>3680</v>
      </c>
      <c r="B3681" t="s">
        <v>7930</v>
      </c>
      <c r="C3681" s="7">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4" t="str">
        <f>VLOOKUP(OrdersTable[[#This Row],[Region]],PeopleTable[#All],2,FALSE)</f>
        <v>Chuck Magee</v>
      </c>
      <c r="W3681" s="4" t="str">
        <f>IFERROR(VLOOKUP(OrdersTable[[#This Row],[Order ID]],ReturnsTable[#All],2,FALSE),"No")</f>
        <v>No</v>
      </c>
      <c r="X3681" s="4">
        <f>1/COUNTIF(OrdersTable[Order ID],OrdersTable[[#This Row],[Order ID]])</f>
        <v>0.1111111111111111</v>
      </c>
      <c r="Y3681" s="4">
        <f>1/COUNTIF(OrdersTable[Customer ID],OrdersTable[[#This Row],[Customer ID]])</f>
        <v>0.05</v>
      </c>
    </row>
    <row r="3682" spans="1:25" x14ac:dyDescent="0.3">
      <c r="A3682" s="1">
        <v>3681</v>
      </c>
      <c r="B3682" t="s">
        <v>7930</v>
      </c>
      <c r="C3682" s="7">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4" t="str">
        <f>VLOOKUP(OrdersTable[[#This Row],[Region]],PeopleTable[#All],2,FALSE)</f>
        <v>Chuck Magee</v>
      </c>
      <c r="W3682" s="4" t="str">
        <f>IFERROR(VLOOKUP(OrdersTable[[#This Row],[Order ID]],ReturnsTable[#All],2,FALSE),"No")</f>
        <v>No</v>
      </c>
      <c r="X3682" s="4">
        <f>1/COUNTIF(OrdersTable[Order ID],OrdersTable[[#This Row],[Order ID]])</f>
        <v>0.1111111111111111</v>
      </c>
      <c r="Y3682" s="4">
        <f>1/COUNTIF(OrdersTable[Customer ID],OrdersTable[[#This Row],[Customer ID]])</f>
        <v>0.05</v>
      </c>
    </row>
    <row r="3683" spans="1:25" x14ac:dyDescent="0.3">
      <c r="A3683" s="1">
        <v>3682</v>
      </c>
      <c r="B3683" t="s">
        <v>7930</v>
      </c>
      <c r="C3683" s="7">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4" t="str">
        <f>VLOOKUP(OrdersTable[[#This Row],[Region]],PeopleTable[#All],2,FALSE)</f>
        <v>Chuck Magee</v>
      </c>
      <c r="W3683" s="4" t="str">
        <f>IFERROR(VLOOKUP(OrdersTable[[#This Row],[Order ID]],ReturnsTable[#All],2,FALSE),"No")</f>
        <v>No</v>
      </c>
      <c r="X3683" s="4">
        <f>1/COUNTIF(OrdersTable[Order ID],OrdersTable[[#This Row],[Order ID]])</f>
        <v>0.1111111111111111</v>
      </c>
      <c r="Y3683" s="4">
        <f>1/COUNTIF(OrdersTable[Customer ID],OrdersTable[[#This Row],[Customer ID]])</f>
        <v>0.05</v>
      </c>
    </row>
    <row r="3684" spans="1:25" x14ac:dyDescent="0.3">
      <c r="A3684" s="1">
        <v>3683</v>
      </c>
      <c r="B3684" t="s">
        <v>7930</v>
      </c>
      <c r="C3684" s="7">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4" t="str">
        <f>VLOOKUP(OrdersTable[[#This Row],[Region]],PeopleTable[#All],2,FALSE)</f>
        <v>Chuck Magee</v>
      </c>
      <c r="W3684" s="4" t="str">
        <f>IFERROR(VLOOKUP(OrdersTable[[#This Row],[Order ID]],ReturnsTable[#All],2,FALSE),"No")</f>
        <v>No</v>
      </c>
      <c r="X3684" s="4">
        <f>1/COUNTIF(OrdersTable[Order ID],OrdersTable[[#This Row],[Order ID]])</f>
        <v>0.1111111111111111</v>
      </c>
      <c r="Y3684" s="4">
        <f>1/COUNTIF(OrdersTable[Customer ID],OrdersTable[[#This Row],[Customer ID]])</f>
        <v>0.05</v>
      </c>
    </row>
    <row r="3685" spans="1:25" x14ac:dyDescent="0.3">
      <c r="A3685" s="1">
        <v>3684</v>
      </c>
      <c r="B3685" t="s">
        <v>7930</v>
      </c>
      <c r="C3685" s="7">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4" t="str">
        <f>VLOOKUP(OrdersTable[[#This Row],[Region]],PeopleTable[#All],2,FALSE)</f>
        <v>Chuck Magee</v>
      </c>
      <c r="W3685" s="4" t="str">
        <f>IFERROR(VLOOKUP(OrdersTable[[#This Row],[Order ID]],ReturnsTable[#All],2,FALSE),"No")</f>
        <v>No</v>
      </c>
      <c r="X3685" s="4">
        <f>1/COUNTIF(OrdersTable[Order ID],OrdersTable[[#This Row],[Order ID]])</f>
        <v>0.1111111111111111</v>
      </c>
      <c r="Y3685" s="4">
        <f>1/COUNTIF(OrdersTable[Customer ID],OrdersTable[[#This Row],[Customer ID]])</f>
        <v>0.05</v>
      </c>
    </row>
    <row r="3686" spans="1:25" x14ac:dyDescent="0.3">
      <c r="A3686" s="1">
        <v>3685</v>
      </c>
      <c r="B3686" t="s">
        <v>7930</v>
      </c>
      <c r="C3686" s="7">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4" t="str">
        <f>VLOOKUP(OrdersTable[[#This Row],[Region]],PeopleTable[#All],2,FALSE)</f>
        <v>Chuck Magee</v>
      </c>
      <c r="W3686" s="4" t="str">
        <f>IFERROR(VLOOKUP(OrdersTable[[#This Row],[Order ID]],ReturnsTable[#All],2,FALSE),"No")</f>
        <v>No</v>
      </c>
      <c r="X3686" s="4">
        <f>1/COUNTIF(OrdersTable[Order ID],OrdersTable[[#This Row],[Order ID]])</f>
        <v>0.1111111111111111</v>
      </c>
      <c r="Y3686" s="4">
        <f>1/COUNTIF(OrdersTable[Customer ID],OrdersTable[[#This Row],[Customer ID]])</f>
        <v>0.05</v>
      </c>
    </row>
    <row r="3687" spans="1:25" x14ac:dyDescent="0.3">
      <c r="A3687" s="1">
        <v>3686</v>
      </c>
      <c r="B3687" t="s">
        <v>7930</v>
      </c>
      <c r="C3687" s="7">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4" t="str">
        <f>VLOOKUP(OrdersTable[[#This Row],[Region]],PeopleTable[#All],2,FALSE)</f>
        <v>Chuck Magee</v>
      </c>
      <c r="W3687" s="4" t="str">
        <f>IFERROR(VLOOKUP(OrdersTable[[#This Row],[Order ID]],ReturnsTable[#All],2,FALSE),"No")</f>
        <v>No</v>
      </c>
      <c r="X3687" s="4">
        <f>1/COUNTIF(OrdersTable[Order ID],OrdersTable[[#This Row],[Order ID]])</f>
        <v>0.1111111111111111</v>
      </c>
      <c r="Y3687" s="4">
        <f>1/COUNTIF(OrdersTable[Customer ID],OrdersTable[[#This Row],[Customer ID]])</f>
        <v>0.05</v>
      </c>
    </row>
    <row r="3688" spans="1:25" x14ac:dyDescent="0.3">
      <c r="A3688" s="1">
        <v>3687</v>
      </c>
      <c r="B3688" t="s">
        <v>7931</v>
      </c>
      <c r="C3688" s="7">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4" t="str">
        <f>VLOOKUP(OrdersTable[[#This Row],[Region]],PeopleTable[#All],2,FALSE)</f>
        <v>Anna Andreadi</v>
      </c>
      <c r="W3688" s="4" t="str">
        <f>IFERROR(VLOOKUP(OrdersTable[[#This Row],[Order ID]],ReturnsTable[#All],2,FALSE),"No")</f>
        <v>No</v>
      </c>
      <c r="X3688" s="4">
        <f>1/COUNTIF(OrdersTable[Order ID],OrdersTable[[#This Row],[Order ID]])</f>
        <v>1</v>
      </c>
      <c r="Y3688" s="4">
        <f>1/COUNTIF(OrdersTable[Customer ID],OrdersTable[[#This Row],[Customer ID]])</f>
        <v>0.25</v>
      </c>
    </row>
    <row r="3689" spans="1:25" x14ac:dyDescent="0.3">
      <c r="A3689" s="1">
        <v>3688</v>
      </c>
      <c r="B3689" t="s">
        <v>7932</v>
      </c>
      <c r="C3689" s="7">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4" t="str">
        <f>VLOOKUP(OrdersTable[[#This Row],[Region]],PeopleTable[#All],2,FALSE)</f>
        <v>Cassandra Brandow</v>
      </c>
      <c r="W3689" s="4" t="str">
        <f>IFERROR(VLOOKUP(OrdersTable[[#This Row],[Order ID]],ReturnsTable[#All],2,FALSE),"No")</f>
        <v>No</v>
      </c>
      <c r="X3689" s="4">
        <f>1/COUNTIF(OrdersTable[Order ID],OrdersTable[[#This Row],[Order ID]])</f>
        <v>1</v>
      </c>
      <c r="Y3689" s="4">
        <f>1/COUNTIF(OrdersTable[Customer ID],OrdersTable[[#This Row],[Customer ID]])</f>
        <v>4.7619047619047616E-2</v>
      </c>
    </row>
    <row r="3690" spans="1:25" x14ac:dyDescent="0.3">
      <c r="A3690" s="1">
        <v>3689</v>
      </c>
      <c r="B3690" t="s">
        <v>7933</v>
      </c>
      <c r="C3690" s="7">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4" t="str">
        <f>VLOOKUP(OrdersTable[[#This Row],[Region]],PeopleTable[#All],2,FALSE)</f>
        <v>Anna Andreadi</v>
      </c>
      <c r="W3690" s="4" t="str">
        <f>IFERROR(VLOOKUP(OrdersTable[[#This Row],[Order ID]],ReturnsTable[#All],2,FALSE),"No")</f>
        <v>No</v>
      </c>
      <c r="X3690" s="4">
        <f>1/COUNTIF(OrdersTable[Order ID],OrdersTable[[#This Row],[Order ID]])</f>
        <v>0.5</v>
      </c>
      <c r="Y3690" s="4">
        <f>1/COUNTIF(OrdersTable[Customer ID],OrdersTable[[#This Row],[Customer ID]])</f>
        <v>7.6923076923076927E-2</v>
      </c>
    </row>
    <row r="3691" spans="1:25" x14ac:dyDescent="0.3">
      <c r="A3691" s="1">
        <v>3690</v>
      </c>
      <c r="B3691" t="s">
        <v>7933</v>
      </c>
      <c r="C3691" s="7">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4" t="str">
        <f>VLOOKUP(OrdersTable[[#This Row],[Region]],PeopleTable[#All],2,FALSE)</f>
        <v>Anna Andreadi</v>
      </c>
      <c r="W3691" s="4" t="str">
        <f>IFERROR(VLOOKUP(OrdersTable[[#This Row],[Order ID]],ReturnsTable[#All],2,FALSE),"No")</f>
        <v>No</v>
      </c>
      <c r="X3691" s="4">
        <f>1/COUNTIF(OrdersTable[Order ID],OrdersTable[[#This Row],[Order ID]])</f>
        <v>0.5</v>
      </c>
      <c r="Y3691" s="4">
        <f>1/COUNTIF(OrdersTable[Customer ID],OrdersTable[[#This Row],[Customer ID]])</f>
        <v>7.6923076923076927E-2</v>
      </c>
    </row>
    <row r="3692" spans="1:25" x14ac:dyDescent="0.3">
      <c r="A3692" s="1">
        <v>3691</v>
      </c>
      <c r="B3692" t="s">
        <v>7934</v>
      </c>
      <c r="C3692" s="7">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4" t="str">
        <f>VLOOKUP(OrdersTable[[#This Row],[Region]],PeopleTable[#All],2,FALSE)</f>
        <v>Anna Andreadi</v>
      </c>
      <c r="W3692" s="4" t="str">
        <f>IFERROR(VLOOKUP(OrdersTable[[#This Row],[Order ID]],ReturnsTable[#All],2,FALSE),"No")</f>
        <v>No</v>
      </c>
      <c r="X3692" s="4">
        <f>1/COUNTIF(OrdersTable[Order ID],OrdersTable[[#This Row],[Order ID]])</f>
        <v>0.25</v>
      </c>
      <c r="Y3692" s="4">
        <f>1/COUNTIF(OrdersTable[Customer ID],OrdersTable[[#This Row],[Customer ID]])</f>
        <v>5.8823529411764705E-2</v>
      </c>
    </row>
    <row r="3693" spans="1:25" x14ac:dyDescent="0.3">
      <c r="A3693" s="1">
        <v>3692</v>
      </c>
      <c r="B3693" t="s">
        <v>7934</v>
      </c>
      <c r="C3693" s="7">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4" t="str">
        <f>VLOOKUP(OrdersTable[[#This Row],[Region]],PeopleTable[#All],2,FALSE)</f>
        <v>Anna Andreadi</v>
      </c>
      <c r="W3693" s="4" t="str">
        <f>IFERROR(VLOOKUP(OrdersTable[[#This Row],[Order ID]],ReturnsTable[#All],2,FALSE),"No")</f>
        <v>No</v>
      </c>
      <c r="X3693" s="4">
        <f>1/COUNTIF(OrdersTable[Order ID],OrdersTable[[#This Row],[Order ID]])</f>
        <v>0.25</v>
      </c>
      <c r="Y3693" s="4">
        <f>1/COUNTIF(OrdersTable[Customer ID],OrdersTable[[#This Row],[Customer ID]])</f>
        <v>5.8823529411764705E-2</v>
      </c>
    </row>
    <row r="3694" spans="1:25" x14ac:dyDescent="0.3">
      <c r="A3694" s="1">
        <v>3693</v>
      </c>
      <c r="B3694" t="s">
        <v>7934</v>
      </c>
      <c r="C3694" s="7">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4" t="str">
        <f>VLOOKUP(OrdersTable[[#This Row],[Region]],PeopleTable[#All],2,FALSE)</f>
        <v>Anna Andreadi</v>
      </c>
      <c r="W3694" s="4" t="str">
        <f>IFERROR(VLOOKUP(OrdersTable[[#This Row],[Order ID]],ReturnsTable[#All],2,FALSE),"No")</f>
        <v>No</v>
      </c>
      <c r="X3694" s="4">
        <f>1/COUNTIF(OrdersTable[Order ID],OrdersTable[[#This Row],[Order ID]])</f>
        <v>0.25</v>
      </c>
      <c r="Y3694" s="4">
        <f>1/COUNTIF(OrdersTable[Customer ID],OrdersTable[[#This Row],[Customer ID]])</f>
        <v>5.8823529411764705E-2</v>
      </c>
    </row>
    <row r="3695" spans="1:25" x14ac:dyDescent="0.3">
      <c r="A3695" s="1">
        <v>3694</v>
      </c>
      <c r="B3695" t="s">
        <v>7934</v>
      </c>
      <c r="C3695" s="7">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4" t="str">
        <f>VLOOKUP(OrdersTable[[#This Row],[Region]],PeopleTable[#All],2,FALSE)</f>
        <v>Anna Andreadi</v>
      </c>
      <c r="W3695" s="4" t="str">
        <f>IFERROR(VLOOKUP(OrdersTable[[#This Row],[Order ID]],ReturnsTable[#All],2,FALSE),"No")</f>
        <v>No</v>
      </c>
      <c r="X3695" s="4">
        <f>1/COUNTIF(OrdersTable[Order ID],OrdersTable[[#This Row],[Order ID]])</f>
        <v>0.25</v>
      </c>
      <c r="Y3695" s="4">
        <f>1/COUNTIF(OrdersTable[Customer ID],OrdersTable[[#This Row],[Customer ID]])</f>
        <v>5.8823529411764705E-2</v>
      </c>
    </row>
    <row r="3696" spans="1:25" x14ac:dyDescent="0.3">
      <c r="A3696" s="1">
        <v>3695</v>
      </c>
      <c r="B3696" t="s">
        <v>7935</v>
      </c>
      <c r="C3696" s="7">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4" t="str">
        <f>VLOOKUP(OrdersTable[[#This Row],[Region]],PeopleTable[#All],2,FALSE)</f>
        <v>Cassandra Brandow</v>
      </c>
      <c r="W3696" s="4" t="str">
        <f>IFERROR(VLOOKUP(OrdersTable[[#This Row],[Order ID]],ReturnsTable[#All],2,FALSE),"No")</f>
        <v>No</v>
      </c>
      <c r="X3696" s="4">
        <f>1/COUNTIF(OrdersTable[Order ID],OrdersTable[[#This Row],[Order ID]])</f>
        <v>0.33333333333333331</v>
      </c>
      <c r="Y3696" s="4">
        <f>1/COUNTIF(OrdersTable[Customer ID],OrdersTable[[#This Row],[Customer ID]])</f>
        <v>7.6923076923076927E-2</v>
      </c>
    </row>
    <row r="3697" spans="1:25" x14ac:dyDescent="0.3">
      <c r="A3697" s="1">
        <v>3696</v>
      </c>
      <c r="B3697" t="s">
        <v>7935</v>
      </c>
      <c r="C3697" s="7">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4" t="str">
        <f>VLOOKUP(OrdersTable[[#This Row],[Region]],PeopleTable[#All],2,FALSE)</f>
        <v>Cassandra Brandow</v>
      </c>
      <c r="W3697" s="4" t="str">
        <f>IFERROR(VLOOKUP(OrdersTable[[#This Row],[Order ID]],ReturnsTable[#All],2,FALSE),"No")</f>
        <v>No</v>
      </c>
      <c r="X3697" s="4">
        <f>1/COUNTIF(OrdersTable[Order ID],OrdersTable[[#This Row],[Order ID]])</f>
        <v>0.33333333333333331</v>
      </c>
      <c r="Y3697" s="4">
        <f>1/COUNTIF(OrdersTable[Customer ID],OrdersTable[[#This Row],[Customer ID]])</f>
        <v>7.6923076923076927E-2</v>
      </c>
    </row>
    <row r="3698" spans="1:25" x14ac:dyDescent="0.3">
      <c r="A3698" s="1">
        <v>3697</v>
      </c>
      <c r="B3698" t="s">
        <v>7935</v>
      </c>
      <c r="C3698" s="7">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4" t="str">
        <f>VLOOKUP(OrdersTable[[#This Row],[Region]],PeopleTable[#All],2,FALSE)</f>
        <v>Cassandra Brandow</v>
      </c>
      <c r="W3698" s="4" t="str">
        <f>IFERROR(VLOOKUP(OrdersTable[[#This Row],[Order ID]],ReturnsTable[#All],2,FALSE),"No")</f>
        <v>No</v>
      </c>
      <c r="X3698" s="4">
        <f>1/COUNTIF(OrdersTable[Order ID],OrdersTable[[#This Row],[Order ID]])</f>
        <v>0.33333333333333331</v>
      </c>
      <c r="Y3698" s="4">
        <f>1/COUNTIF(OrdersTable[Customer ID],OrdersTable[[#This Row],[Customer ID]])</f>
        <v>7.6923076923076927E-2</v>
      </c>
    </row>
    <row r="3699" spans="1:25" x14ac:dyDescent="0.3">
      <c r="A3699" s="1">
        <v>3698</v>
      </c>
      <c r="B3699" t="s">
        <v>7936</v>
      </c>
      <c r="C3699" s="7">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4" t="str">
        <f>VLOOKUP(OrdersTable[[#This Row],[Region]],PeopleTable[#All],2,FALSE)</f>
        <v>Anna Andreadi</v>
      </c>
      <c r="W3699" s="4" t="str">
        <f>IFERROR(VLOOKUP(OrdersTable[[#This Row],[Order ID]],ReturnsTable[#All],2,FALSE),"No")</f>
        <v>No</v>
      </c>
      <c r="X3699" s="4">
        <f>1/COUNTIF(OrdersTable[Order ID],OrdersTable[[#This Row],[Order ID]])</f>
        <v>1</v>
      </c>
      <c r="Y3699" s="4">
        <f>1/COUNTIF(OrdersTable[Customer ID],OrdersTable[[#This Row],[Customer ID]])</f>
        <v>9.0909090909090912E-2</v>
      </c>
    </row>
    <row r="3700" spans="1:25" x14ac:dyDescent="0.3">
      <c r="A3700" s="1">
        <v>3699</v>
      </c>
      <c r="B3700" t="s">
        <v>7937</v>
      </c>
      <c r="C3700" s="7">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4" t="str">
        <f>VLOOKUP(OrdersTable[[#This Row],[Region]],PeopleTable[#All],2,FALSE)</f>
        <v>Anna Andreadi</v>
      </c>
      <c r="W3700" s="4" t="str">
        <f>IFERROR(VLOOKUP(OrdersTable[[#This Row],[Order ID]],ReturnsTable[#All],2,FALSE),"No")</f>
        <v>No</v>
      </c>
      <c r="X3700" s="4">
        <f>1/COUNTIF(OrdersTable[Order ID],OrdersTable[[#This Row],[Order ID]])</f>
        <v>1</v>
      </c>
      <c r="Y3700" s="4">
        <f>1/COUNTIF(OrdersTable[Customer ID],OrdersTable[[#This Row],[Customer ID]])</f>
        <v>6.6666666666666666E-2</v>
      </c>
    </row>
    <row r="3701" spans="1:25" x14ac:dyDescent="0.3">
      <c r="A3701" s="1">
        <v>3700</v>
      </c>
      <c r="B3701" t="s">
        <v>7938</v>
      </c>
      <c r="C3701" s="7">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4" t="str">
        <f>VLOOKUP(OrdersTable[[#This Row],[Region]],PeopleTable[#All],2,FALSE)</f>
        <v>Chuck Magee</v>
      </c>
      <c r="W3701" s="4" t="str">
        <f>IFERROR(VLOOKUP(OrdersTable[[#This Row],[Order ID]],ReturnsTable[#All],2,FALSE),"No")</f>
        <v>No</v>
      </c>
      <c r="X3701" s="4">
        <f>1/COUNTIF(OrdersTable[Order ID],OrdersTable[[#This Row],[Order ID]])</f>
        <v>1</v>
      </c>
      <c r="Y3701" s="4">
        <f>1/COUNTIF(OrdersTable[Customer ID],OrdersTable[[#This Row],[Customer ID]])</f>
        <v>8.3333333333333329E-2</v>
      </c>
    </row>
    <row r="3702" spans="1:25" x14ac:dyDescent="0.3">
      <c r="A3702" s="1">
        <v>3701</v>
      </c>
      <c r="B3702" t="s">
        <v>7939</v>
      </c>
      <c r="C3702" s="7">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4" t="str">
        <f>VLOOKUP(OrdersTable[[#This Row],[Region]],PeopleTable[#All],2,FALSE)</f>
        <v>Chuck Magee</v>
      </c>
      <c r="W3702" s="4" t="str">
        <f>IFERROR(VLOOKUP(OrdersTable[[#This Row],[Order ID]],ReturnsTable[#All],2,FALSE),"No")</f>
        <v>No</v>
      </c>
      <c r="X3702" s="4">
        <f>1/COUNTIF(OrdersTable[Order ID],OrdersTable[[#This Row],[Order ID]])</f>
        <v>1</v>
      </c>
      <c r="Y3702" s="4">
        <f>1/COUNTIF(OrdersTable[Customer ID],OrdersTable[[#This Row],[Customer ID]])</f>
        <v>5.5555555555555552E-2</v>
      </c>
    </row>
    <row r="3703" spans="1:25" x14ac:dyDescent="0.3">
      <c r="A3703" s="1">
        <v>3702</v>
      </c>
      <c r="B3703" t="s">
        <v>7940</v>
      </c>
      <c r="C3703" s="7">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4" t="str">
        <f>VLOOKUP(OrdersTable[[#This Row],[Region]],PeopleTable[#All],2,FALSE)</f>
        <v>Chuck Magee</v>
      </c>
      <c r="W3703" s="4" t="str">
        <f>IFERROR(VLOOKUP(OrdersTable[[#This Row],[Order ID]],ReturnsTable[#All],2,FALSE),"No")</f>
        <v>No</v>
      </c>
      <c r="X3703" s="4">
        <f>1/COUNTIF(OrdersTable[Order ID],OrdersTable[[#This Row],[Order ID]])</f>
        <v>1</v>
      </c>
      <c r="Y3703" s="4">
        <f>1/COUNTIF(OrdersTable[Customer ID],OrdersTable[[#This Row],[Customer ID]])</f>
        <v>0.125</v>
      </c>
    </row>
    <row r="3704" spans="1:25" x14ac:dyDescent="0.3">
      <c r="A3704" s="1">
        <v>3703</v>
      </c>
      <c r="B3704" t="s">
        <v>7941</v>
      </c>
      <c r="C3704" s="7">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4" t="str">
        <f>VLOOKUP(OrdersTable[[#This Row],[Region]],PeopleTable[#All],2,FALSE)</f>
        <v>Cassandra Brandow</v>
      </c>
      <c r="W3704" s="4" t="str">
        <f>IFERROR(VLOOKUP(OrdersTable[[#This Row],[Order ID]],ReturnsTable[#All],2,FALSE),"No")</f>
        <v>No</v>
      </c>
      <c r="X3704" s="4">
        <f>1/COUNTIF(OrdersTable[Order ID],OrdersTable[[#This Row],[Order ID]])</f>
        <v>0.25</v>
      </c>
      <c r="Y3704" s="4">
        <f>1/COUNTIF(OrdersTable[Customer ID],OrdersTable[[#This Row],[Customer ID]])</f>
        <v>4.3478260869565216E-2</v>
      </c>
    </row>
    <row r="3705" spans="1:25" x14ac:dyDescent="0.3">
      <c r="A3705" s="1">
        <v>3704</v>
      </c>
      <c r="B3705" t="s">
        <v>7941</v>
      </c>
      <c r="C3705" s="7">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4" t="str">
        <f>VLOOKUP(OrdersTable[[#This Row],[Region]],PeopleTable[#All],2,FALSE)</f>
        <v>Cassandra Brandow</v>
      </c>
      <c r="W3705" s="4" t="str">
        <f>IFERROR(VLOOKUP(OrdersTable[[#This Row],[Order ID]],ReturnsTable[#All],2,FALSE),"No")</f>
        <v>No</v>
      </c>
      <c r="X3705" s="4">
        <f>1/COUNTIF(OrdersTable[Order ID],OrdersTable[[#This Row],[Order ID]])</f>
        <v>0.25</v>
      </c>
      <c r="Y3705" s="4">
        <f>1/COUNTIF(OrdersTable[Customer ID],OrdersTable[[#This Row],[Customer ID]])</f>
        <v>4.3478260869565216E-2</v>
      </c>
    </row>
    <row r="3706" spans="1:25" x14ac:dyDescent="0.3">
      <c r="A3706" s="1">
        <v>3705</v>
      </c>
      <c r="B3706" t="s">
        <v>7941</v>
      </c>
      <c r="C3706" s="7">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4" t="str">
        <f>VLOOKUP(OrdersTable[[#This Row],[Region]],PeopleTable[#All],2,FALSE)</f>
        <v>Cassandra Brandow</v>
      </c>
      <c r="W3706" s="4" t="str">
        <f>IFERROR(VLOOKUP(OrdersTable[[#This Row],[Order ID]],ReturnsTable[#All],2,FALSE),"No")</f>
        <v>No</v>
      </c>
      <c r="X3706" s="4">
        <f>1/COUNTIF(OrdersTable[Order ID],OrdersTable[[#This Row],[Order ID]])</f>
        <v>0.25</v>
      </c>
      <c r="Y3706" s="4">
        <f>1/COUNTIF(OrdersTable[Customer ID],OrdersTable[[#This Row],[Customer ID]])</f>
        <v>4.3478260869565216E-2</v>
      </c>
    </row>
    <row r="3707" spans="1:25" x14ac:dyDescent="0.3">
      <c r="A3707" s="1">
        <v>3706</v>
      </c>
      <c r="B3707" t="s">
        <v>7941</v>
      </c>
      <c r="C3707" s="7">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4" t="str">
        <f>VLOOKUP(OrdersTable[[#This Row],[Region]],PeopleTable[#All],2,FALSE)</f>
        <v>Cassandra Brandow</v>
      </c>
      <c r="W3707" s="4" t="str">
        <f>IFERROR(VLOOKUP(OrdersTable[[#This Row],[Order ID]],ReturnsTable[#All],2,FALSE),"No")</f>
        <v>No</v>
      </c>
      <c r="X3707" s="4">
        <f>1/COUNTIF(OrdersTable[Order ID],OrdersTable[[#This Row],[Order ID]])</f>
        <v>0.25</v>
      </c>
      <c r="Y3707" s="4">
        <f>1/COUNTIF(OrdersTable[Customer ID],OrdersTable[[#This Row],[Customer ID]])</f>
        <v>4.3478260869565216E-2</v>
      </c>
    </row>
    <row r="3708" spans="1:25" x14ac:dyDescent="0.3">
      <c r="A3708" s="1">
        <v>3707</v>
      </c>
      <c r="B3708" t="s">
        <v>7942</v>
      </c>
      <c r="C3708" s="7">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4" t="str">
        <f>VLOOKUP(OrdersTable[[#This Row],[Region]],PeopleTable[#All],2,FALSE)</f>
        <v>Kelly Williams</v>
      </c>
      <c r="W3708" s="4" t="str">
        <f>IFERROR(VLOOKUP(OrdersTable[[#This Row],[Order ID]],ReturnsTable[#All],2,FALSE),"No")</f>
        <v>No</v>
      </c>
      <c r="X3708" s="4">
        <f>1/COUNTIF(OrdersTable[Order ID],OrdersTable[[#This Row],[Order ID]])</f>
        <v>1</v>
      </c>
      <c r="Y3708" s="4">
        <f>1/COUNTIF(OrdersTable[Customer ID],OrdersTable[[#This Row],[Customer ID]])</f>
        <v>0.1111111111111111</v>
      </c>
    </row>
    <row r="3709" spans="1:25" x14ac:dyDescent="0.3">
      <c r="A3709" s="1">
        <v>3708</v>
      </c>
      <c r="B3709" t="s">
        <v>7943</v>
      </c>
      <c r="C3709" s="7">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4" t="str">
        <f>VLOOKUP(OrdersTable[[#This Row],[Region]],PeopleTable[#All],2,FALSE)</f>
        <v>Kelly Williams</v>
      </c>
      <c r="W3709" s="4" t="str">
        <f>IFERROR(VLOOKUP(OrdersTable[[#This Row],[Order ID]],ReturnsTable[#All],2,FALSE),"No")</f>
        <v>No</v>
      </c>
      <c r="X3709" s="4">
        <f>1/COUNTIF(OrdersTable[Order ID],OrdersTable[[#This Row],[Order ID]])</f>
        <v>0.33333333333333331</v>
      </c>
      <c r="Y3709" s="4">
        <f>1/COUNTIF(OrdersTable[Customer ID],OrdersTable[[#This Row],[Customer ID]])</f>
        <v>4.7619047619047616E-2</v>
      </c>
    </row>
    <row r="3710" spans="1:25" x14ac:dyDescent="0.3">
      <c r="A3710" s="1">
        <v>3709</v>
      </c>
      <c r="B3710" t="s">
        <v>7943</v>
      </c>
      <c r="C3710" s="7">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4" t="str">
        <f>VLOOKUP(OrdersTable[[#This Row],[Region]],PeopleTable[#All],2,FALSE)</f>
        <v>Kelly Williams</v>
      </c>
      <c r="W3710" s="4" t="str">
        <f>IFERROR(VLOOKUP(OrdersTable[[#This Row],[Order ID]],ReturnsTable[#All],2,FALSE),"No")</f>
        <v>No</v>
      </c>
      <c r="X3710" s="4">
        <f>1/COUNTIF(OrdersTable[Order ID],OrdersTable[[#This Row],[Order ID]])</f>
        <v>0.33333333333333331</v>
      </c>
      <c r="Y3710" s="4">
        <f>1/COUNTIF(OrdersTable[Customer ID],OrdersTable[[#This Row],[Customer ID]])</f>
        <v>4.7619047619047616E-2</v>
      </c>
    </row>
    <row r="3711" spans="1:25" x14ac:dyDescent="0.3">
      <c r="A3711" s="1">
        <v>3710</v>
      </c>
      <c r="B3711" t="s">
        <v>7943</v>
      </c>
      <c r="C3711" s="7">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4" t="str">
        <f>VLOOKUP(OrdersTable[[#This Row],[Region]],PeopleTable[#All],2,FALSE)</f>
        <v>Kelly Williams</v>
      </c>
      <c r="W3711" s="4" t="str">
        <f>IFERROR(VLOOKUP(OrdersTable[[#This Row],[Order ID]],ReturnsTable[#All],2,FALSE),"No")</f>
        <v>No</v>
      </c>
      <c r="X3711" s="4">
        <f>1/COUNTIF(OrdersTable[Order ID],OrdersTable[[#This Row],[Order ID]])</f>
        <v>0.33333333333333331</v>
      </c>
      <c r="Y3711" s="4">
        <f>1/COUNTIF(OrdersTable[Customer ID],OrdersTable[[#This Row],[Customer ID]])</f>
        <v>4.7619047619047616E-2</v>
      </c>
    </row>
    <row r="3712" spans="1:25" x14ac:dyDescent="0.3">
      <c r="A3712" s="1">
        <v>3711</v>
      </c>
      <c r="B3712" t="s">
        <v>6108</v>
      </c>
      <c r="C3712" s="7">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4" t="str">
        <f>VLOOKUP(OrdersTable[[#This Row],[Region]],PeopleTable[#All],2,FALSE)</f>
        <v>Anna Andreadi</v>
      </c>
      <c r="W3712" s="4" t="str">
        <f>IFERROR(VLOOKUP(OrdersTable[[#This Row],[Order ID]],ReturnsTable[#All],2,FALSE),"No")</f>
        <v>Yes</v>
      </c>
      <c r="X3712" s="4">
        <f>1/COUNTIF(OrdersTable[Order ID],OrdersTable[[#This Row],[Order ID]])</f>
        <v>0.5</v>
      </c>
      <c r="Y3712" s="4">
        <f>1/COUNTIF(OrdersTable[Customer ID],OrdersTable[[#This Row],[Customer ID]])</f>
        <v>7.1428571428571425E-2</v>
      </c>
    </row>
    <row r="3713" spans="1:25" x14ac:dyDescent="0.3">
      <c r="A3713" s="1">
        <v>3712</v>
      </c>
      <c r="B3713" t="s">
        <v>6108</v>
      </c>
      <c r="C3713" s="7">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4" t="str">
        <f>VLOOKUP(OrdersTable[[#This Row],[Region]],PeopleTable[#All],2,FALSE)</f>
        <v>Anna Andreadi</v>
      </c>
      <c r="W3713" s="4" t="str">
        <f>IFERROR(VLOOKUP(OrdersTable[[#This Row],[Order ID]],ReturnsTable[#All],2,FALSE),"No")</f>
        <v>Yes</v>
      </c>
      <c r="X3713" s="4">
        <f>1/COUNTIF(OrdersTable[Order ID],OrdersTable[[#This Row],[Order ID]])</f>
        <v>0.5</v>
      </c>
      <c r="Y3713" s="4">
        <f>1/COUNTIF(OrdersTable[Customer ID],OrdersTable[[#This Row],[Customer ID]])</f>
        <v>7.1428571428571425E-2</v>
      </c>
    </row>
    <row r="3714" spans="1:25" x14ac:dyDescent="0.3">
      <c r="A3714" s="1">
        <v>3713</v>
      </c>
      <c r="B3714" t="s">
        <v>7944</v>
      </c>
      <c r="C3714" s="7">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4" t="str">
        <f>VLOOKUP(OrdersTable[[#This Row],[Region]],PeopleTable[#All],2,FALSE)</f>
        <v>Anna Andreadi</v>
      </c>
      <c r="W3714" s="4" t="str">
        <f>IFERROR(VLOOKUP(OrdersTable[[#This Row],[Order ID]],ReturnsTable[#All],2,FALSE),"No")</f>
        <v>No</v>
      </c>
      <c r="X3714" s="4">
        <f>1/COUNTIF(OrdersTable[Order ID],OrdersTable[[#This Row],[Order ID]])</f>
        <v>0.5</v>
      </c>
      <c r="Y3714" s="4">
        <f>1/COUNTIF(OrdersTable[Customer ID],OrdersTable[[#This Row],[Customer ID]])</f>
        <v>9.0909090909090912E-2</v>
      </c>
    </row>
    <row r="3715" spans="1:25" x14ac:dyDescent="0.3">
      <c r="A3715" s="1">
        <v>3714</v>
      </c>
      <c r="B3715" t="s">
        <v>7944</v>
      </c>
      <c r="C3715" s="7">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4" t="str">
        <f>VLOOKUP(OrdersTable[[#This Row],[Region]],PeopleTable[#All],2,FALSE)</f>
        <v>Anna Andreadi</v>
      </c>
      <c r="W3715" s="4" t="str">
        <f>IFERROR(VLOOKUP(OrdersTable[[#This Row],[Order ID]],ReturnsTable[#All],2,FALSE),"No")</f>
        <v>No</v>
      </c>
      <c r="X3715" s="4">
        <f>1/COUNTIF(OrdersTable[Order ID],OrdersTable[[#This Row],[Order ID]])</f>
        <v>0.5</v>
      </c>
      <c r="Y3715" s="4">
        <f>1/COUNTIF(OrdersTable[Customer ID],OrdersTable[[#This Row],[Customer ID]])</f>
        <v>9.0909090909090912E-2</v>
      </c>
    </row>
    <row r="3716" spans="1:25" x14ac:dyDescent="0.3">
      <c r="A3716" s="1">
        <v>3715</v>
      </c>
      <c r="B3716" t="s">
        <v>7945</v>
      </c>
      <c r="C3716" s="7">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4" t="str">
        <f>VLOOKUP(OrdersTable[[#This Row],[Region]],PeopleTable[#All],2,FALSE)</f>
        <v>Anna Andreadi</v>
      </c>
      <c r="W3716" s="4" t="str">
        <f>IFERROR(VLOOKUP(OrdersTable[[#This Row],[Order ID]],ReturnsTable[#All],2,FALSE),"No")</f>
        <v>No</v>
      </c>
      <c r="X3716" s="4">
        <f>1/COUNTIF(OrdersTable[Order ID],OrdersTable[[#This Row],[Order ID]])</f>
        <v>0.5</v>
      </c>
      <c r="Y3716" s="4">
        <f>1/COUNTIF(OrdersTable[Customer ID],OrdersTable[[#This Row],[Customer ID]])</f>
        <v>8.3333333333333329E-2</v>
      </c>
    </row>
    <row r="3717" spans="1:25" x14ac:dyDescent="0.3">
      <c r="A3717" s="1">
        <v>3716</v>
      </c>
      <c r="B3717" t="s">
        <v>7945</v>
      </c>
      <c r="C3717" s="7">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4" t="str">
        <f>VLOOKUP(OrdersTable[[#This Row],[Region]],PeopleTable[#All],2,FALSE)</f>
        <v>Anna Andreadi</v>
      </c>
      <c r="W3717" s="4" t="str">
        <f>IFERROR(VLOOKUP(OrdersTable[[#This Row],[Order ID]],ReturnsTable[#All],2,FALSE),"No")</f>
        <v>No</v>
      </c>
      <c r="X3717" s="4">
        <f>1/COUNTIF(OrdersTable[Order ID],OrdersTable[[#This Row],[Order ID]])</f>
        <v>0.5</v>
      </c>
      <c r="Y3717" s="4">
        <f>1/COUNTIF(OrdersTable[Customer ID],OrdersTable[[#This Row],[Customer ID]])</f>
        <v>8.3333333333333329E-2</v>
      </c>
    </row>
    <row r="3718" spans="1:25" x14ac:dyDescent="0.3">
      <c r="A3718" s="1">
        <v>3717</v>
      </c>
      <c r="B3718" t="s">
        <v>7946</v>
      </c>
      <c r="C3718" s="7">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4" t="str">
        <f>VLOOKUP(OrdersTable[[#This Row],[Region]],PeopleTable[#All],2,FALSE)</f>
        <v>Kelly Williams</v>
      </c>
      <c r="W3718" s="4" t="str">
        <f>IFERROR(VLOOKUP(OrdersTable[[#This Row],[Order ID]],ReturnsTable[#All],2,FALSE),"No")</f>
        <v>No</v>
      </c>
      <c r="X3718" s="4">
        <f>1/COUNTIF(OrdersTable[Order ID],OrdersTable[[#This Row],[Order ID]])</f>
        <v>1</v>
      </c>
      <c r="Y3718" s="4">
        <f>1/COUNTIF(OrdersTable[Customer ID],OrdersTable[[#This Row],[Customer ID]])</f>
        <v>9.0909090909090912E-2</v>
      </c>
    </row>
    <row r="3719" spans="1:25" x14ac:dyDescent="0.3">
      <c r="A3719" s="1">
        <v>3718</v>
      </c>
      <c r="B3719" t="s">
        <v>7947</v>
      </c>
      <c r="C3719" s="7">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4" t="str">
        <f>VLOOKUP(OrdersTable[[#This Row],[Region]],PeopleTable[#All],2,FALSE)</f>
        <v>Cassandra Brandow</v>
      </c>
      <c r="W3719" s="4" t="str">
        <f>IFERROR(VLOOKUP(OrdersTable[[#This Row],[Order ID]],ReturnsTable[#All],2,FALSE),"No")</f>
        <v>No</v>
      </c>
      <c r="X3719" s="4">
        <f>1/COUNTIF(OrdersTable[Order ID],OrdersTable[[#This Row],[Order ID]])</f>
        <v>0.5</v>
      </c>
      <c r="Y3719" s="4">
        <f>1/COUNTIF(OrdersTable[Customer ID],OrdersTable[[#This Row],[Customer ID]])</f>
        <v>6.25E-2</v>
      </c>
    </row>
    <row r="3720" spans="1:25" x14ac:dyDescent="0.3">
      <c r="A3720" s="1">
        <v>3719</v>
      </c>
      <c r="B3720" t="s">
        <v>7947</v>
      </c>
      <c r="C3720" s="7">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4" t="str">
        <f>VLOOKUP(OrdersTable[[#This Row],[Region]],PeopleTable[#All],2,FALSE)</f>
        <v>Cassandra Brandow</v>
      </c>
      <c r="W3720" s="4" t="str">
        <f>IFERROR(VLOOKUP(OrdersTable[[#This Row],[Order ID]],ReturnsTable[#All],2,FALSE),"No")</f>
        <v>No</v>
      </c>
      <c r="X3720" s="4">
        <f>1/COUNTIF(OrdersTable[Order ID],OrdersTable[[#This Row],[Order ID]])</f>
        <v>0.5</v>
      </c>
      <c r="Y3720" s="4">
        <f>1/COUNTIF(OrdersTable[Customer ID],OrdersTable[[#This Row],[Customer ID]])</f>
        <v>6.25E-2</v>
      </c>
    </row>
    <row r="3721" spans="1:25" x14ac:dyDescent="0.3">
      <c r="A3721" s="1">
        <v>3720</v>
      </c>
      <c r="B3721" t="s">
        <v>7948</v>
      </c>
      <c r="C3721" s="7">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4" t="str">
        <f>VLOOKUP(OrdersTable[[#This Row],[Region]],PeopleTable[#All],2,FALSE)</f>
        <v>Kelly Williams</v>
      </c>
      <c r="W3721" s="4" t="str">
        <f>IFERROR(VLOOKUP(OrdersTable[[#This Row],[Order ID]],ReturnsTable[#All],2,FALSE),"No")</f>
        <v>No</v>
      </c>
      <c r="X3721" s="4">
        <f>1/COUNTIF(OrdersTable[Order ID],OrdersTable[[#This Row],[Order ID]])</f>
        <v>1</v>
      </c>
      <c r="Y3721" s="4">
        <f>1/COUNTIF(OrdersTable[Customer ID],OrdersTable[[#This Row],[Customer ID]])</f>
        <v>0.1</v>
      </c>
    </row>
    <row r="3722" spans="1:25" x14ac:dyDescent="0.3">
      <c r="A3722" s="1">
        <v>3721</v>
      </c>
      <c r="B3722" t="s">
        <v>7949</v>
      </c>
      <c r="C3722" s="7">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4" t="str">
        <f>VLOOKUP(OrdersTable[[#This Row],[Region]],PeopleTable[#All],2,FALSE)</f>
        <v>Cassandra Brandow</v>
      </c>
      <c r="W3722" s="4" t="str">
        <f>IFERROR(VLOOKUP(OrdersTable[[#This Row],[Order ID]],ReturnsTable[#All],2,FALSE),"No")</f>
        <v>No</v>
      </c>
      <c r="X3722" s="4">
        <f>1/COUNTIF(OrdersTable[Order ID],OrdersTable[[#This Row],[Order ID]])</f>
        <v>0.5</v>
      </c>
      <c r="Y3722" s="4">
        <f>1/COUNTIF(OrdersTable[Customer ID],OrdersTable[[#This Row],[Customer ID]])</f>
        <v>7.1428571428571425E-2</v>
      </c>
    </row>
    <row r="3723" spans="1:25" x14ac:dyDescent="0.3">
      <c r="A3723" s="1">
        <v>3722</v>
      </c>
      <c r="B3723" t="s">
        <v>7949</v>
      </c>
      <c r="C3723" s="7">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4" t="str">
        <f>VLOOKUP(OrdersTable[[#This Row],[Region]],PeopleTable[#All],2,FALSE)</f>
        <v>Cassandra Brandow</v>
      </c>
      <c r="W3723" s="4" t="str">
        <f>IFERROR(VLOOKUP(OrdersTable[[#This Row],[Order ID]],ReturnsTable[#All],2,FALSE),"No")</f>
        <v>No</v>
      </c>
      <c r="X3723" s="4">
        <f>1/COUNTIF(OrdersTable[Order ID],OrdersTable[[#This Row],[Order ID]])</f>
        <v>0.5</v>
      </c>
      <c r="Y3723" s="4">
        <f>1/COUNTIF(OrdersTable[Customer ID],OrdersTable[[#This Row],[Customer ID]])</f>
        <v>7.1428571428571425E-2</v>
      </c>
    </row>
    <row r="3724" spans="1:25" x14ac:dyDescent="0.3">
      <c r="A3724" s="1">
        <v>3723</v>
      </c>
      <c r="B3724" t="s">
        <v>7950</v>
      </c>
      <c r="C3724" s="7">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4" t="str">
        <f>VLOOKUP(OrdersTable[[#This Row],[Region]],PeopleTable[#All],2,FALSE)</f>
        <v>Kelly Williams</v>
      </c>
      <c r="W3724" s="4" t="str">
        <f>IFERROR(VLOOKUP(OrdersTable[[#This Row],[Order ID]],ReturnsTable[#All],2,FALSE),"No")</f>
        <v>No</v>
      </c>
      <c r="X3724" s="4">
        <f>1/COUNTIF(OrdersTable[Order ID],OrdersTable[[#This Row],[Order ID]])</f>
        <v>1</v>
      </c>
      <c r="Y3724" s="4">
        <f>1/COUNTIF(OrdersTable[Customer ID],OrdersTable[[#This Row],[Customer ID]])</f>
        <v>6.6666666666666666E-2</v>
      </c>
    </row>
    <row r="3725" spans="1:25" x14ac:dyDescent="0.3">
      <c r="A3725" s="1">
        <v>3724</v>
      </c>
      <c r="B3725" t="s">
        <v>7951</v>
      </c>
      <c r="C3725" s="7">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4" t="str">
        <f>VLOOKUP(OrdersTable[[#This Row],[Region]],PeopleTable[#All],2,FALSE)</f>
        <v>Anna Andreadi</v>
      </c>
      <c r="W3725" s="4" t="str">
        <f>IFERROR(VLOOKUP(OrdersTable[[#This Row],[Order ID]],ReturnsTable[#All],2,FALSE),"No")</f>
        <v>No</v>
      </c>
      <c r="X3725" s="4">
        <f>1/COUNTIF(OrdersTable[Order ID],OrdersTable[[#This Row],[Order ID]])</f>
        <v>1</v>
      </c>
      <c r="Y3725" s="4">
        <f>1/COUNTIF(OrdersTable[Customer ID],OrdersTable[[#This Row],[Customer ID]])</f>
        <v>0.125</v>
      </c>
    </row>
    <row r="3726" spans="1:25" x14ac:dyDescent="0.3">
      <c r="A3726" s="1">
        <v>3725</v>
      </c>
      <c r="B3726" t="s">
        <v>7952</v>
      </c>
      <c r="C3726" s="7">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4" t="str">
        <f>VLOOKUP(OrdersTable[[#This Row],[Region]],PeopleTable[#All],2,FALSE)</f>
        <v>Kelly Williams</v>
      </c>
      <c r="W3726" s="4" t="str">
        <f>IFERROR(VLOOKUP(OrdersTable[[#This Row],[Order ID]],ReturnsTable[#All],2,FALSE),"No")</f>
        <v>No</v>
      </c>
      <c r="X3726" s="4">
        <f>1/COUNTIF(OrdersTable[Order ID],OrdersTable[[#This Row],[Order ID]])</f>
        <v>1</v>
      </c>
      <c r="Y3726" s="4">
        <f>1/COUNTIF(OrdersTable[Customer ID],OrdersTable[[#This Row],[Customer ID]])</f>
        <v>4.7619047619047616E-2</v>
      </c>
    </row>
    <row r="3727" spans="1:25" x14ac:dyDescent="0.3">
      <c r="A3727" s="1">
        <v>3726</v>
      </c>
      <c r="B3727" t="s">
        <v>7953</v>
      </c>
      <c r="C3727" s="7">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4" t="str">
        <f>VLOOKUP(OrdersTable[[#This Row],[Region]],PeopleTable[#All],2,FALSE)</f>
        <v>Anna Andreadi</v>
      </c>
      <c r="W3727" s="4" t="str">
        <f>IFERROR(VLOOKUP(OrdersTable[[#This Row],[Order ID]],ReturnsTable[#All],2,FALSE),"No")</f>
        <v>No</v>
      </c>
      <c r="X3727" s="4">
        <f>1/COUNTIF(OrdersTable[Order ID],OrdersTable[[#This Row],[Order ID]])</f>
        <v>1</v>
      </c>
      <c r="Y3727" s="4">
        <f>1/COUNTIF(OrdersTable[Customer ID],OrdersTable[[#This Row],[Customer ID]])</f>
        <v>3.4482758620689655E-2</v>
      </c>
    </row>
    <row r="3728" spans="1:25" x14ac:dyDescent="0.3">
      <c r="A3728" s="1">
        <v>3727</v>
      </c>
      <c r="B3728" t="s">
        <v>7954</v>
      </c>
      <c r="C3728" s="7">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4" t="str">
        <f>VLOOKUP(OrdersTable[[#This Row],[Region]],PeopleTable[#All],2,FALSE)</f>
        <v>Chuck Magee</v>
      </c>
      <c r="W3728" s="4" t="str">
        <f>IFERROR(VLOOKUP(OrdersTable[[#This Row],[Order ID]],ReturnsTable[#All],2,FALSE),"No")</f>
        <v>No</v>
      </c>
      <c r="X3728" s="4">
        <f>1/COUNTIF(OrdersTable[Order ID],OrdersTable[[#This Row],[Order ID]])</f>
        <v>0.33333333333333331</v>
      </c>
      <c r="Y3728" s="4">
        <f>1/COUNTIF(OrdersTable[Customer ID],OrdersTable[[#This Row],[Customer ID]])</f>
        <v>0.1</v>
      </c>
    </row>
    <row r="3729" spans="1:25" x14ac:dyDescent="0.3">
      <c r="A3729" s="1">
        <v>3728</v>
      </c>
      <c r="B3729" t="s">
        <v>7954</v>
      </c>
      <c r="C3729" s="7">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4" t="str">
        <f>VLOOKUP(OrdersTable[[#This Row],[Region]],PeopleTable[#All],2,FALSE)</f>
        <v>Chuck Magee</v>
      </c>
      <c r="W3729" s="4" t="str">
        <f>IFERROR(VLOOKUP(OrdersTable[[#This Row],[Order ID]],ReturnsTable[#All],2,FALSE),"No")</f>
        <v>No</v>
      </c>
      <c r="X3729" s="4">
        <f>1/COUNTIF(OrdersTable[Order ID],OrdersTable[[#This Row],[Order ID]])</f>
        <v>0.33333333333333331</v>
      </c>
      <c r="Y3729" s="4">
        <f>1/COUNTIF(OrdersTable[Customer ID],OrdersTable[[#This Row],[Customer ID]])</f>
        <v>0.1</v>
      </c>
    </row>
    <row r="3730" spans="1:25" x14ac:dyDescent="0.3">
      <c r="A3730" s="1">
        <v>3729</v>
      </c>
      <c r="B3730" t="s">
        <v>7954</v>
      </c>
      <c r="C3730" s="7">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4" t="str">
        <f>VLOOKUP(OrdersTable[[#This Row],[Region]],PeopleTable[#All],2,FALSE)</f>
        <v>Chuck Magee</v>
      </c>
      <c r="W3730" s="4" t="str">
        <f>IFERROR(VLOOKUP(OrdersTable[[#This Row],[Order ID]],ReturnsTable[#All],2,FALSE),"No")</f>
        <v>No</v>
      </c>
      <c r="X3730" s="4">
        <f>1/COUNTIF(OrdersTable[Order ID],OrdersTable[[#This Row],[Order ID]])</f>
        <v>0.33333333333333331</v>
      </c>
      <c r="Y3730" s="4">
        <f>1/COUNTIF(OrdersTable[Customer ID],OrdersTable[[#This Row],[Customer ID]])</f>
        <v>0.1</v>
      </c>
    </row>
    <row r="3731" spans="1:25" x14ac:dyDescent="0.3">
      <c r="A3731" s="1">
        <v>3730</v>
      </c>
      <c r="B3731" t="s">
        <v>7955</v>
      </c>
      <c r="C3731" s="7">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4" t="str">
        <f>VLOOKUP(OrdersTable[[#This Row],[Region]],PeopleTable[#All],2,FALSE)</f>
        <v>Chuck Magee</v>
      </c>
      <c r="W3731" s="4" t="str">
        <f>IFERROR(VLOOKUP(OrdersTable[[#This Row],[Order ID]],ReturnsTable[#All],2,FALSE),"No")</f>
        <v>No</v>
      </c>
      <c r="X3731" s="4">
        <f>1/COUNTIF(OrdersTable[Order ID],OrdersTable[[#This Row],[Order ID]])</f>
        <v>0.2</v>
      </c>
      <c r="Y3731" s="4">
        <f>1/COUNTIF(OrdersTable[Customer ID],OrdersTable[[#This Row],[Customer ID]])</f>
        <v>5.8823529411764705E-2</v>
      </c>
    </row>
    <row r="3732" spans="1:25" x14ac:dyDescent="0.3">
      <c r="A3732" s="1">
        <v>3731</v>
      </c>
      <c r="B3732" t="s">
        <v>7955</v>
      </c>
      <c r="C3732" s="7">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4" t="str">
        <f>VLOOKUP(OrdersTable[[#This Row],[Region]],PeopleTable[#All],2,FALSE)</f>
        <v>Chuck Magee</v>
      </c>
      <c r="W3732" s="4" t="str">
        <f>IFERROR(VLOOKUP(OrdersTable[[#This Row],[Order ID]],ReturnsTable[#All],2,FALSE),"No")</f>
        <v>No</v>
      </c>
      <c r="X3732" s="4">
        <f>1/COUNTIF(OrdersTable[Order ID],OrdersTable[[#This Row],[Order ID]])</f>
        <v>0.2</v>
      </c>
      <c r="Y3732" s="4">
        <f>1/COUNTIF(OrdersTable[Customer ID],OrdersTable[[#This Row],[Customer ID]])</f>
        <v>5.8823529411764705E-2</v>
      </c>
    </row>
    <row r="3733" spans="1:25" x14ac:dyDescent="0.3">
      <c r="A3733" s="1">
        <v>3732</v>
      </c>
      <c r="B3733" t="s">
        <v>7955</v>
      </c>
      <c r="C3733" s="7">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4" t="str">
        <f>VLOOKUP(OrdersTable[[#This Row],[Region]],PeopleTable[#All],2,FALSE)</f>
        <v>Chuck Magee</v>
      </c>
      <c r="W3733" s="4" t="str">
        <f>IFERROR(VLOOKUP(OrdersTable[[#This Row],[Order ID]],ReturnsTable[#All],2,FALSE),"No")</f>
        <v>No</v>
      </c>
      <c r="X3733" s="4">
        <f>1/COUNTIF(OrdersTable[Order ID],OrdersTable[[#This Row],[Order ID]])</f>
        <v>0.2</v>
      </c>
      <c r="Y3733" s="4">
        <f>1/COUNTIF(OrdersTable[Customer ID],OrdersTable[[#This Row],[Customer ID]])</f>
        <v>5.8823529411764705E-2</v>
      </c>
    </row>
    <row r="3734" spans="1:25" x14ac:dyDescent="0.3">
      <c r="A3734" s="1">
        <v>3733</v>
      </c>
      <c r="B3734" t="s">
        <v>7955</v>
      </c>
      <c r="C3734" s="7">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4" t="str">
        <f>VLOOKUP(OrdersTable[[#This Row],[Region]],PeopleTable[#All],2,FALSE)</f>
        <v>Chuck Magee</v>
      </c>
      <c r="W3734" s="4" t="str">
        <f>IFERROR(VLOOKUP(OrdersTable[[#This Row],[Order ID]],ReturnsTable[#All],2,FALSE),"No")</f>
        <v>No</v>
      </c>
      <c r="X3734" s="4">
        <f>1/COUNTIF(OrdersTable[Order ID],OrdersTable[[#This Row],[Order ID]])</f>
        <v>0.2</v>
      </c>
      <c r="Y3734" s="4">
        <f>1/COUNTIF(OrdersTable[Customer ID],OrdersTable[[#This Row],[Customer ID]])</f>
        <v>5.8823529411764705E-2</v>
      </c>
    </row>
    <row r="3735" spans="1:25" x14ac:dyDescent="0.3">
      <c r="A3735" s="1">
        <v>3734</v>
      </c>
      <c r="B3735" t="s">
        <v>7955</v>
      </c>
      <c r="C3735" s="7">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4" t="str">
        <f>VLOOKUP(OrdersTable[[#This Row],[Region]],PeopleTable[#All],2,FALSE)</f>
        <v>Chuck Magee</v>
      </c>
      <c r="W3735" s="4" t="str">
        <f>IFERROR(VLOOKUP(OrdersTable[[#This Row],[Order ID]],ReturnsTable[#All],2,FALSE),"No")</f>
        <v>No</v>
      </c>
      <c r="X3735" s="4">
        <f>1/COUNTIF(OrdersTable[Order ID],OrdersTable[[#This Row],[Order ID]])</f>
        <v>0.2</v>
      </c>
      <c r="Y3735" s="4">
        <f>1/COUNTIF(OrdersTable[Customer ID],OrdersTable[[#This Row],[Customer ID]])</f>
        <v>5.8823529411764705E-2</v>
      </c>
    </row>
    <row r="3736" spans="1:25" x14ac:dyDescent="0.3">
      <c r="A3736" s="1">
        <v>3735</v>
      </c>
      <c r="B3736" t="s">
        <v>6182</v>
      </c>
      <c r="C3736" s="7">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4" t="str">
        <f>VLOOKUP(OrdersTable[[#This Row],[Region]],PeopleTable[#All],2,FALSE)</f>
        <v>Chuck Magee</v>
      </c>
      <c r="W3736" s="4" t="str">
        <f>IFERROR(VLOOKUP(OrdersTable[[#This Row],[Order ID]],ReturnsTable[#All],2,FALSE),"No")</f>
        <v>Yes</v>
      </c>
      <c r="X3736" s="4">
        <f>1/COUNTIF(OrdersTable[Order ID],OrdersTable[[#This Row],[Order ID]])</f>
        <v>0.5</v>
      </c>
      <c r="Y3736" s="4">
        <f>1/COUNTIF(OrdersTable[Customer ID],OrdersTable[[#This Row],[Customer ID]])</f>
        <v>0.5</v>
      </c>
    </row>
    <row r="3737" spans="1:25" x14ac:dyDescent="0.3">
      <c r="A3737" s="1">
        <v>3736</v>
      </c>
      <c r="B3737" t="s">
        <v>6182</v>
      </c>
      <c r="C3737" s="7">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4" t="str">
        <f>VLOOKUP(OrdersTable[[#This Row],[Region]],PeopleTable[#All],2,FALSE)</f>
        <v>Chuck Magee</v>
      </c>
      <c r="W3737" s="4" t="str">
        <f>IFERROR(VLOOKUP(OrdersTable[[#This Row],[Order ID]],ReturnsTable[#All],2,FALSE),"No")</f>
        <v>Yes</v>
      </c>
      <c r="X3737" s="4">
        <f>1/COUNTIF(OrdersTable[Order ID],OrdersTable[[#This Row],[Order ID]])</f>
        <v>0.5</v>
      </c>
      <c r="Y3737" s="4">
        <f>1/COUNTIF(OrdersTable[Customer ID],OrdersTable[[#This Row],[Customer ID]])</f>
        <v>0.5</v>
      </c>
    </row>
    <row r="3738" spans="1:25" x14ac:dyDescent="0.3">
      <c r="A3738" s="1">
        <v>3737</v>
      </c>
      <c r="B3738" t="s">
        <v>7956</v>
      </c>
      <c r="C3738" s="7">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4" t="str">
        <f>VLOOKUP(OrdersTable[[#This Row],[Region]],PeopleTable[#All],2,FALSE)</f>
        <v>Chuck Magee</v>
      </c>
      <c r="W3738" s="4" t="str">
        <f>IFERROR(VLOOKUP(OrdersTable[[#This Row],[Order ID]],ReturnsTable[#All],2,FALSE),"No")</f>
        <v>No</v>
      </c>
      <c r="X3738" s="4">
        <f>1/COUNTIF(OrdersTable[Order ID],OrdersTable[[#This Row],[Order ID]])</f>
        <v>0.5</v>
      </c>
      <c r="Y3738" s="4">
        <f>1/COUNTIF(OrdersTable[Customer ID],OrdersTable[[#This Row],[Customer ID]])</f>
        <v>0.125</v>
      </c>
    </row>
    <row r="3739" spans="1:25" x14ac:dyDescent="0.3">
      <c r="A3739" s="1">
        <v>3738</v>
      </c>
      <c r="B3739" t="s">
        <v>7956</v>
      </c>
      <c r="C3739" s="7">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4" t="str">
        <f>VLOOKUP(OrdersTable[[#This Row],[Region]],PeopleTable[#All],2,FALSE)</f>
        <v>Chuck Magee</v>
      </c>
      <c r="W3739" s="4" t="str">
        <f>IFERROR(VLOOKUP(OrdersTable[[#This Row],[Order ID]],ReturnsTable[#All],2,FALSE),"No")</f>
        <v>No</v>
      </c>
      <c r="X3739" s="4">
        <f>1/COUNTIF(OrdersTable[Order ID],OrdersTable[[#This Row],[Order ID]])</f>
        <v>0.5</v>
      </c>
      <c r="Y3739" s="4">
        <f>1/COUNTIF(OrdersTable[Customer ID],OrdersTable[[#This Row],[Customer ID]])</f>
        <v>0.125</v>
      </c>
    </row>
    <row r="3740" spans="1:25" x14ac:dyDescent="0.3">
      <c r="A3740" s="1">
        <v>3739</v>
      </c>
      <c r="B3740" t="s">
        <v>7957</v>
      </c>
      <c r="C3740" s="7">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4" t="str">
        <f>VLOOKUP(OrdersTable[[#This Row],[Region]],PeopleTable[#All],2,FALSE)</f>
        <v>Kelly Williams</v>
      </c>
      <c r="W3740" s="4" t="str">
        <f>IFERROR(VLOOKUP(OrdersTable[[#This Row],[Order ID]],ReturnsTable[#All],2,FALSE),"No")</f>
        <v>No</v>
      </c>
      <c r="X3740" s="4">
        <f>1/COUNTIF(OrdersTable[Order ID],OrdersTable[[#This Row],[Order ID]])</f>
        <v>0.33333333333333331</v>
      </c>
      <c r="Y3740" s="4">
        <f>1/COUNTIF(OrdersTable[Customer ID],OrdersTable[[#This Row],[Customer ID]])</f>
        <v>5.2631578947368418E-2</v>
      </c>
    </row>
    <row r="3741" spans="1:25" x14ac:dyDescent="0.3">
      <c r="A3741" s="1">
        <v>3740</v>
      </c>
      <c r="B3741" t="s">
        <v>7957</v>
      </c>
      <c r="C3741" s="7">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4" t="str">
        <f>VLOOKUP(OrdersTable[[#This Row],[Region]],PeopleTable[#All],2,FALSE)</f>
        <v>Kelly Williams</v>
      </c>
      <c r="W3741" s="4" t="str">
        <f>IFERROR(VLOOKUP(OrdersTable[[#This Row],[Order ID]],ReturnsTable[#All],2,FALSE),"No")</f>
        <v>No</v>
      </c>
      <c r="X3741" s="4">
        <f>1/COUNTIF(OrdersTable[Order ID],OrdersTable[[#This Row],[Order ID]])</f>
        <v>0.33333333333333331</v>
      </c>
      <c r="Y3741" s="4">
        <f>1/COUNTIF(OrdersTable[Customer ID],OrdersTable[[#This Row],[Customer ID]])</f>
        <v>5.2631578947368418E-2</v>
      </c>
    </row>
    <row r="3742" spans="1:25" x14ac:dyDescent="0.3">
      <c r="A3742" s="1">
        <v>3741</v>
      </c>
      <c r="B3742" t="s">
        <v>7957</v>
      </c>
      <c r="C3742" s="7">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4" t="str">
        <f>VLOOKUP(OrdersTable[[#This Row],[Region]],PeopleTable[#All],2,FALSE)</f>
        <v>Kelly Williams</v>
      </c>
      <c r="W3742" s="4" t="str">
        <f>IFERROR(VLOOKUP(OrdersTable[[#This Row],[Order ID]],ReturnsTable[#All],2,FALSE),"No")</f>
        <v>No</v>
      </c>
      <c r="X3742" s="4">
        <f>1/COUNTIF(OrdersTable[Order ID],OrdersTable[[#This Row],[Order ID]])</f>
        <v>0.33333333333333331</v>
      </c>
      <c r="Y3742" s="4">
        <f>1/COUNTIF(OrdersTable[Customer ID],OrdersTable[[#This Row],[Customer ID]])</f>
        <v>5.2631578947368418E-2</v>
      </c>
    </row>
    <row r="3743" spans="1:25" x14ac:dyDescent="0.3">
      <c r="A3743" s="1">
        <v>3742</v>
      </c>
      <c r="B3743" t="s">
        <v>7958</v>
      </c>
      <c r="C3743" s="7">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4" t="str">
        <f>VLOOKUP(OrdersTable[[#This Row],[Region]],PeopleTable[#All],2,FALSE)</f>
        <v>Chuck Magee</v>
      </c>
      <c r="W3743" s="4" t="str">
        <f>IFERROR(VLOOKUP(OrdersTable[[#This Row],[Order ID]],ReturnsTable[#All],2,FALSE),"No")</f>
        <v>No</v>
      </c>
      <c r="X3743" s="4">
        <f>1/COUNTIF(OrdersTable[Order ID],OrdersTable[[#This Row],[Order ID]])</f>
        <v>0.33333333333333331</v>
      </c>
      <c r="Y3743" s="4">
        <f>1/COUNTIF(OrdersTable[Customer ID],OrdersTable[[#This Row],[Customer ID]])</f>
        <v>2.7027027027027029E-2</v>
      </c>
    </row>
    <row r="3744" spans="1:25" x14ac:dyDescent="0.3">
      <c r="A3744" s="1">
        <v>3743</v>
      </c>
      <c r="B3744" t="s">
        <v>7958</v>
      </c>
      <c r="C3744" s="7">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4" t="str">
        <f>VLOOKUP(OrdersTable[[#This Row],[Region]],PeopleTable[#All],2,FALSE)</f>
        <v>Chuck Magee</v>
      </c>
      <c r="W3744" s="4" t="str">
        <f>IFERROR(VLOOKUP(OrdersTable[[#This Row],[Order ID]],ReturnsTable[#All],2,FALSE),"No")</f>
        <v>No</v>
      </c>
      <c r="X3744" s="4">
        <f>1/COUNTIF(OrdersTable[Order ID],OrdersTable[[#This Row],[Order ID]])</f>
        <v>0.33333333333333331</v>
      </c>
      <c r="Y3744" s="4">
        <f>1/COUNTIF(OrdersTable[Customer ID],OrdersTable[[#This Row],[Customer ID]])</f>
        <v>2.7027027027027029E-2</v>
      </c>
    </row>
    <row r="3745" spans="1:25" x14ac:dyDescent="0.3">
      <c r="A3745" s="1">
        <v>3744</v>
      </c>
      <c r="B3745" t="s">
        <v>7958</v>
      </c>
      <c r="C3745" s="7">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4" t="str">
        <f>VLOOKUP(OrdersTable[[#This Row],[Region]],PeopleTable[#All],2,FALSE)</f>
        <v>Chuck Magee</v>
      </c>
      <c r="W3745" s="4" t="str">
        <f>IFERROR(VLOOKUP(OrdersTable[[#This Row],[Order ID]],ReturnsTable[#All],2,FALSE),"No")</f>
        <v>No</v>
      </c>
      <c r="X3745" s="4">
        <f>1/COUNTIF(OrdersTable[Order ID],OrdersTable[[#This Row],[Order ID]])</f>
        <v>0.33333333333333331</v>
      </c>
      <c r="Y3745" s="4">
        <f>1/COUNTIF(OrdersTable[Customer ID],OrdersTable[[#This Row],[Customer ID]])</f>
        <v>2.7027027027027029E-2</v>
      </c>
    </row>
    <row r="3746" spans="1:25" x14ac:dyDescent="0.3">
      <c r="A3746" s="1">
        <v>3745</v>
      </c>
      <c r="B3746" t="s">
        <v>7959</v>
      </c>
      <c r="C3746" s="7">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4" t="str">
        <f>VLOOKUP(OrdersTable[[#This Row],[Region]],PeopleTable[#All],2,FALSE)</f>
        <v>Cassandra Brandow</v>
      </c>
      <c r="W3746" s="4" t="str">
        <f>IFERROR(VLOOKUP(OrdersTable[[#This Row],[Order ID]],ReturnsTable[#All],2,FALSE),"No")</f>
        <v>No</v>
      </c>
      <c r="X3746" s="4">
        <f>1/COUNTIF(OrdersTable[Order ID],OrdersTable[[#This Row],[Order ID]])</f>
        <v>1</v>
      </c>
      <c r="Y3746" s="4">
        <f>1/COUNTIF(OrdersTable[Customer ID],OrdersTable[[#This Row],[Customer ID]])</f>
        <v>3.2258064516129031E-2</v>
      </c>
    </row>
    <row r="3747" spans="1:25" x14ac:dyDescent="0.3">
      <c r="A3747" s="1">
        <v>3746</v>
      </c>
      <c r="B3747" t="s">
        <v>7960</v>
      </c>
      <c r="C3747" s="7">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4" t="str">
        <f>VLOOKUP(OrdersTable[[#This Row],[Region]],PeopleTable[#All],2,FALSE)</f>
        <v>Cassandra Brandow</v>
      </c>
      <c r="W3747" s="4" t="str">
        <f>IFERROR(VLOOKUP(OrdersTable[[#This Row],[Order ID]],ReturnsTable[#All],2,FALSE),"No")</f>
        <v>No</v>
      </c>
      <c r="X3747" s="4">
        <f>1/COUNTIF(OrdersTable[Order ID],OrdersTable[[#This Row],[Order ID]])</f>
        <v>0.5</v>
      </c>
      <c r="Y3747" s="4">
        <f>1/COUNTIF(OrdersTable[Customer ID],OrdersTable[[#This Row],[Customer ID]])</f>
        <v>4.5454545454545456E-2</v>
      </c>
    </row>
    <row r="3748" spans="1:25" x14ac:dyDescent="0.3">
      <c r="A3748" s="1">
        <v>3747</v>
      </c>
      <c r="B3748" t="s">
        <v>7960</v>
      </c>
      <c r="C3748" s="7">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4" t="str">
        <f>VLOOKUP(OrdersTable[[#This Row],[Region]],PeopleTable[#All],2,FALSE)</f>
        <v>Cassandra Brandow</v>
      </c>
      <c r="W3748" s="4" t="str">
        <f>IFERROR(VLOOKUP(OrdersTable[[#This Row],[Order ID]],ReturnsTable[#All],2,FALSE),"No")</f>
        <v>No</v>
      </c>
      <c r="X3748" s="4">
        <f>1/COUNTIF(OrdersTable[Order ID],OrdersTable[[#This Row],[Order ID]])</f>
        <v>0.5</v>
      </c>
      <c r="Y3748" s="4">
        <f>1/COUNTIF(OrdersTable[Customer ID],OrdersTable[[#This Row],[Customer ID]])</f>
        <v>4.5454545454545456E-2</v>
      </c>
    </row>
    <row r="3749" spans="1:25" x14ac:dyDescent="0.3">
      <c r="A3749" s="1">
        <v>3748</v>
      </c>
      <c r="B3749" t="s">
        <v>6173</v>
      </c>
      <c r="C3749" s="7">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4" t="str">
        <f>VLOOKUP(OrdersTable[[#This Row],[Region]],PeopleTable[#All],2,FALSE)</f>
        <v>Anna Andreadi</v>
      </c>
      <c r="W3749" s="4" t="str">
        <f>IFERROR(VLOOKUP(OrdersTable[[#This Row],[Order ID]],ReturnsTable[#All],2,FALSE),"No")</f>
        <v>Yes</v>
      </c>
      <c r="X3749" s="4">
        <f>1/COUNTIF(OrdersTable[Order ID],OrdersTable[[#This Row],[Order ID]])</f>
        <v>0.125</v>
      </c>
      <c r="Y3749" s="4">
        <f>1/COUNTIF(OrdersTable[Customer ID],OrdersTable[[#This Row],[Customer ID]])</f>
        <v>4.1666666666666664E-2</v>
      </c>
    </row>
    <row r="3750" spans="1:25" x14ac:dyDescent="0.3">
      <c r="A3750" s="1">
        <v>3749</v>
      </c>
      <c r="B3750" t="s">
        <v>6173</v>
      </c>
      <c r="C3750" s="7">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4" t="str">
        <f>VLOOKUP(OrdersTable[[#This Row],[Region]],PeopleTable[#All],2,FALSE)</f>
        <v>Anna Andreadi</v>
      </c>
      <c r="W3750" s="4" t="str">
        <f>IFERROR(VLOOKUP(OrdersTable[[#This Row],[Order ID]],ReturnsTable[#All],2,FALSE),"No")</f>
        <v>Yes</v>
      </c>
      <c r="X3750" s="4">
        <f>1/COUNTIF(OrdersTable[Order ID],OrdersTable[[#This Row],[Order ID]])</f>
        <v>0.125</v>
      </c>
      <c r="Y3750" s="4">
        <f>1/COUNTIF(OrdersTable[Customer ID],OrdersTable[[#This Row],[Customer ID]])</f>
        <v>4.1666666666666664E-2</v>
      </c>
    </row>
    <row r="3751" spans="1:25" x14ac:dyDescent="0.3">
      <c r="A3751" s="1">
        <v>3750</v>
      </c>
      <c r="B3751" t="s">
        <v>6173</v>
      </c>
      <c r="C3751" s="7">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4" t="str">
        <f>VLOOKUP(OrdersTable[[#This Row],[Region]],PeopleTable[#All],2,FALSE)</f>
        <v>Anna Andreadi</v>
      </c>
      <c r="W3751" s="4" t="str">
        <f>IFERROR(VLOOKUP(OrdersTable[[#This Row],[Order ID]],ReturnsTable[#All],2,FALSE),"No")</f>
        <v>Yes</v>
      </c>
      <c r="X3751" s="4">
        <f>1/COUNTIF(OrdersTable[Order ID],OrdersTable[[#This Row],[Order ID]])</f>
        <v>0.125</v>
      </c>
      <c r="Y3751" s="4">
        <f>1/COUNTIF(OrdersTable[Customer ID],OrdersTable[[#This Row],[Customer ID]])</f>
        <v>4.1666666666666664E-2</v>
      </c>
    </row>
    <row r="3752" spans="1:25" x14ac:dyDescent="0.3">
      <c r="A3752" s="1">
        <v>3751</v>
      </c>
      <c r="B3752" t="s">
        <v>6173</v>
      </c>
      <c r="C3752" s="7">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4" t="str">
        <f>VLOOKUP(OrdersTable[[#This Row],[Region]],PeopleTable[#All],2,FALSE)</f>
        <v>Anna Andreadi</v>
      </c>
      <c r="W3752" s="4" t="str">
        <f>IFERROR(VLOOKUP(OrdersTable[[#This Row],[Order ID]],ReturnsTable[#All],2,FALSE),"No")</f>
        <v>Yes</v>
      </c>
      <c r="X3752" s="4">
        <f>1/COUNTIF(OrdersTable[Order ID],OrdersTable[[#This Row],[Order ID]])</f>
        <v>0.125</v>
      </c>
      <c r="Y3752" s="4">
        <f>1/COUNTIF(OrdersTable[Customer ID],OrdersTable[[#This Row],[Customer ID]])</f>
        <v>4.1666666666666664E-2</v>
      </c>
    </row>
    <row r="3753" spans="1:25" x14ac:dyDescent="0.3">
      <c r="A3753" s="1">
        <v>3752</v>
      </c>
      <c r="B3753" t="s">
        <v>6173</v>
      </c>
      <c r="C3753" s="7">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4" t="str">
        <f>VLOOKUP(OrdersTable[[#This Row],[Region]],PeopleTable[#All],2,FALSE)</f>
        <v>Anna Andreadi</v>
      </c>
      <c r="W3753" s="4" t="str">
        <f>IFERROR(VLOOKUP(OrdersTable[[#This Row],[Order ID]],ReturnsTable[#All],2,FALSE),"No")</f>
        <v>Yes</v>
      </c>
      <c r="X3753" s="4">
        <f>1/COUNTIF(OrdersTable[Order ID],OrdersTable[[#This Row],[Order ID]])</f>
        <v>0.125</v>
      </c>
      <c r="Y3753" s="4">
        <f>1/COUNTIF(OrdersTable[Customer ID],OrdersTable[[#This Row],[Customer ID]])</f>
        <v>4.1666666666666664E-2</v>
      </c>
    </row>
    <row r="3754" spans="1:25" x14ac:dyDescent="0.3">
      <c r="A3754" s="1">
        <v>3753</v>
      </c>
      <c r="B3754" t="s">
        <v>6173</v>
      </c>
      <c r="C3754" s="7">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4" t="str">
        <f>VLOOKUP(OrdersTable[[#This Row],[Region]],PeopleTable[#All],2,FALSE)</f>
        <v>Anna Andreadi</v>
      </c>
      <c r="W3754" s="4" t="str">
        <f>IFERROR(VLOOKUP(OrdersTable[[#This Row],[Order ID]],ReturnsTable[#All],2,FALSE),"No")</f>
        <v>Yes</v>
      </c>
      <c r="X3754" s="4">
        <f>1/COUNTIF(OrdersTable[Order ID],OrdersTable[[#This Row],[Order ID]])</f>
        <v>0.125</v>
      </c>
      <c r="Y3754" s="4">
        <f>1/COUNTIF(OrdersTable[Customer ID],OrdersTable[[#This Row],[Customer ID]])</f>
        <v>4.1666666666666664E-2</v>
      </c>
    </row>
    <row r="3755" spans="1:25" x14ac:dyDescent="0.3">
      <c r="A3755" s="1">
        <v>3754</v>
      </c>
      <c r="B3755" t="s">
        <v>6173</v>
      </c>
      <c r="C3755" s="7">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4" t="str">
        <f>VLOOKUP(OrdersTable[[#This Row],[Region]],PeopleTable[#All],2,FALSE)</f>
        <v>Anna Andreadi</v>
      </c>
      <c r="W3755" s="4" t="str">
        <f>IFERROR(VLOOKUP(OrdersTable[[#This Row],[Order ID]],ReturnsTable[#All],2,FALSE),"No")</f>
        <v>Yes</v>
      </c>
      <c r="X3755" s="4">
        <f>1/COUNTIF(OrdersTable[Order ID],OrdersTable[[#This Row],[Order ID]])</f>
        <v>0.125</v>
      </c>
      <c r="Y3755" s="4">
        <f>1/COUNTIF(OrdersTable[Customer ID],OrdersTable[[#This Row],[Customer ID]])</f>
        <v>4.1666666666666664E-2</v>
      </c>
    </row>
    <row r="3756" spans="1:25" x14ac:dyDescent="0.3">
      <c r="A3756" s="1">
        <v>3755</v>
      </c>
      <c r="B3756" t="s">
        <v>6173</v>
      </c>
      <c r="C3756" s="7">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4" t="str">
        <f>VLOOKUP(OrdersTable[[#This Row],[Region]],PeopleTable[#All],2,FALSE)</f>
        <v>Anna Andreadi</v>
      </c>
      <c r="W3756" s="4" t="str">
        <f>IFERROR(VLOOKUP(OrdersTable[[#This Row],[Order ID]],ReturnsTable[#All],2,FALSE),"No")</f>
        <v>Yes</v>
      </c>
      <c r="X3756" s="4">
        <f>1/COUNTIF(OrdersTable[Order ID],OrdersTable[[#This Row],[Order ID]])</f>
        <v>0.125</v>
      </c>
      <c r="Y3756" s="4">
        <f>1/COUNTIF(OrdersTable[Customer ID],OrdersTable[[#This Row],[Customer ID]])</f>
        <v>4.1666666666666664E-2</v>
      </c>
    </row>
    <row r="3757" spans="1:25" x14ac:dyDescent="0.3">
      <c r="A3757" s="1">
        <v>3756</v>
      </c>
      <c r="B3757" t="s">
        <v>7961</v>
      </c>
      <c r="C3757" s="7">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4" t="str">
        <f>VLOOKUP(OrdersTable[[#This Row],[Region]],PeopleTable[#All],2,FALSE)</f>
        <v>Kelly Williams</v>
      </c>
      <c r="W3757" s="4" t="str">
        <f>IFERROR(VLOOKUP(OrdersTable[[#This Row],[Order ID]],ReturnsTable[#All],2,FALSE),"No")</f>
        <v>No</v>
      </c>
      <c r="X3757" s="4">
        <f>1/COUNTIF(OrdersTable[Order ID],OrdersTable[[#This Row],[Order ID]])</f>
        <v>0.5</v>
      </c>
      <c r="Y3757" s="4">
        <f>1/COUNTIF(OrdersTable[Customer ID],OrdersTable[[#This Row],[Customer ID]])</f>
        <v>9.0909090909090912E-2</v>
      </c>
    </row>
    <row r="3758" spans="1:25" x14ac:dyDescent="0.3">
      <c r="A3758" s="1">
        <v>3757</v>
      </c>
      <c r="B3758" t="s">
        <v>7961</v>
      </c>
      <c r="C3758" s="7">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4" t="str">
        <f>VLOOKUP(OrdersTable[[#This Row],[Region]],PeopleTable[#All],2,FALSE)</f>
        <v>Kelly Williams</v>
      </c>
      <c r="W3758" s="4" t="str">
        <f>IFERROR(VLOOKUP(OrdersTable[[#This Row],[Order ID]],ReturnsTable[#All],2,FALSE),"No")</f>
        <v>No</v>
      </c>
      <c r="X3758" s="4">
        <f>1/COUNTIF(OrdersTable[Order ID],OrdersTable[[#This Row],[Order ID]])</f>
        <v>0.5</v>
      </c>
      <c r="Y3758" s="4">
        <f>1/COUNTIF(OrdersTable[Customer ID],OrdersTable[[#This Row],[Customer ID]])</f>
        <v>9.0909090909090912E-2</v>
      </c>
    </row>
    <row r="3759" spans="1:25" x14ac:dyDescent="0.3">
      <c r="A3759" s="1">
        <v>3758</v>
      </c>
      <c r="B3759" t="s">
        <v>7962</v>
      </c>
      <c r="C3759" s="7">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4" t="str">
        <f>VLOOKUP(OrdersTable[[#This Row],[Region]],PeopleTable[#All],2,FALSE)</f>
        <v>Chuck Magee</v>
      </c>
      <c r="W3759" s="4" t="str">
        <f>IFERROR(VLOOKUP(OrdersTable[[#This Row],[Order ID]],ReturnsTable[#All],2,FALSE),"No")</f>
        <v>No</v>
      </c>
      <c r="X3759" s="4">
        <f>1/COUNTIF(OrdersTable[Order ID],OrdersTable[[#This Row],[Order ID]])</f>
        <v>1</v>
      </c>
      <c r="Y3759" s="4">
        <f>1/COUNTIF(OrdersTable[Customer ID],OrdersTable[[#This Row],[Customer ID]])</f>
        <v>3.3333333333333333E-2</v>
      </c>
    </row>
    <row r="3760" spans="1:25" x14ac:dyDescent="0.3">
      <c r="A3760" s="1">
        <v>3759</v>
      </c>
      <c r="B3760" t="s">
        <v>7963</v>
      </c>
      <c r="C3760" s="7">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4" t="str">
        <f>VLOOKUP(OrdersTable[[#This Row],[Region]],PeopleTable[#All],2,FALSE)</f>
        <v>Anna Andreadi</v>
      </c>
      <c r="W3760" s="4" t="str">
        <f>IFERROR(VLOOKUP(OrdersTable[[#This Row],[Order ID]],ReturnsTable[#All],2,FALSE),"No")</f>
        <v>No</v>
      </c>
      <c r="X3760" s="4">
        <f>1/COUNTIF(OrdersTable[Order ID],OrdersTable[[#This Row],[Order ID]])</f>
        <v>0.33333333333333331</v>
      </c>
      <c r="Y3760" s="4">
        <f>1/COUNTIF(OrdersTable[Customer ID],OrdersTable[[#This Row],[Customer ID]])</f>
        <v>0.05</v>
      </c>
    </row>
    <row r="3761" spans="1:25" x14ac:dyDescent="0.3">
      <c r="A3761" s="1">
        <v>3760</v>
      </c>
      <c r="B3761" t="s">
        <v>7963</v>
      </c>
      <c r="C3761" s="7">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4" t="str">
        <f>VLOOKUP(OrdersTable[[#This Row],[Region]],PeopleTable[#All],2,FALSE)</f>
        <v>Anna Andreadi</v>
      </c>
      <c r="W3761" s="4" t="str">
        <f>IFERROR(VLOOKUP(OrdersTable[[#This Row],[Order ID]],ReturnsTable[#All],2,FALSE),"No")</f>
        <v>No</v>
      </c>
      <c r="X3761" s="4">
        <f>1/COUNTIF(OrdersTable[Order ID],OrdersTable[[#This Row],[Order ID]])</f>
        <v>0.33333333333333331</v>
      </c>
      <c r="Y3761" s="4">
        <f>1/COUNTIF(OrdersTable[Customer ID],OrdersTable[[#This Row],[Customer ID]])</f>
        <v>0.05</v>
      </c>
    </row>
    <row r="3762" spans="1:25" x14ac:dyDescent="0.3">
      <c r="A3762" s="1">
        <v>3761</v>
      </c>
      <c r="B3762" t="s">
        <v>7963</v>
      </c>
      <c r="C3762" s="7">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4" t="str">
        <f>VLOOKUP(OrdersTable[[#This Row],[Region]],PeopleTable[#All],2,FALSE)</f>
        <v>Anna Andreadi</v>
      </c>
      <c r="W3762" s="4" t="str">
        <f>IFERROR(VLOOKUP(OrdersTable[[#This Row],[Order ID]],ReturnsTable[#All],2,FALSE),"No")</f>
        <v>No</v>
      </c>
      <c r="X3762" s="4">
        <f>1/COUNTIF(OrdersTable[Order ID],OrdersTable[[#This Row],[Order ID]])</f>
        <v>0.33333333333333331</v>
      </c>
      <c r="Y3762" s="4">
        <f>1/COUNTIF(OrdersTable[Customer ID],OrdersTable[[#This Row],[Customer ID]])</f>
        <v>0.05</v>
      </c>
    </row>
    <row r="3763" spans="1:25" x14ac:dyDescent="0.3">
      <c r="A3763" s="1">
        <v>3762</v>
      </c>
      <c r="B3763" t="s">
        <v>7964</v>
      </c>
      <c r="C3763" s="7">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4" t="str">
        <f>VLOOKUP(OrdersTable[[#This Row],[Region]],PeopleTable[#All],2,FALSE)</f>
        <v>Chuck Magee</v>
      </c>
      <c r="W3763" s="4" t="str">
        <f>IFERROR(VLOOKUP(OrdersTable[[#This Row],[Order ID]],ReturnsTable[#All],2,FALSE),"No")</f>
        <v>No</v>
      </c>
      <c r="X3763" s="4">
        <f>1/COUNTIF(OrdersTable[Order ID],OrdersTable[[#This Row],[Order ID]])</f>
        <v>1</v>
      </c>
      <c r="Y3763" s="4">
        <f>1/COUNTIF(OrdersTable[Customer ID],OrdersTable[[#This Row],[Customer ID]])</f>
        <v>3.125E-2</v>
      </c>
    </row>
    <row r="3764" spans="1:25" x14ac:dyDescent="0.3">
      <c r="A3764" s="1">
        <v>3763</v>
      </c>
      <c r="B3764" t="s">
        <v>7965</v>
      </c>
      <c r="C3764" s="7">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4" t="str">
        <f>VLOOKUP(OrdersTable[[#This Row],[Region]],PeopleTable[#All],2,FALSE)</f>
        <v>Kelly Williams</v>
      </c>
      <c r="W3764" s="4" t="str">
        <f>IFERROR(VLOOKUP(OrdersTable[[#This Row],[Order ID]],ReturnsTable[#All],2,FALSE),"No")</f>
        <v>No</v>
      </c>
      <c r="X3764" s="4">
        <f>1/COUNTIF(OrdersTable[Order ID],OrdersTable[[#This Row],[Order ID]])</f>
        <v>0.5</v>
      </c>
      <c r="Y3764" s="4">
        <f>1/COUNTIF(OrdersTable[Customer ID],OrdersTable[[#This Row],[Customer ID]])</f>
        <v>5.8823529411764705E-2</v>
      </c>
    </row>
    <row r="3765" spans="1:25" x14ac:dyDescent="0.3">
      <c r="A3765" s="1">
        <v>3764</v>
      </c>
      <c r="B3765" t="s">
        <v>7965</v>
      </c>
      <c r="C3765" s="7">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4" t="str">
        <f>VLOOKUP(OrdersTable[[#This Row],[Region]],PeopleTable[#All],2,FALSE)</f>
        <v>Kelly Williams</v>
      </c>
      <c r="W3765" s="4" t="str">
        <f>IFERROR(VLOOKUP(OrdersTable[[#This Row],[Order ID]],ReturnsTable[#All],2,FALSE),"No")</f>
        <v>No</v>
      </c>
      <c r="X3765" s="4">
        <f>1/COUNTIF(OrdersTable[Order ID],OrdersTable[[#This Row],[Order ID]])</f>
        <v>0.5</v>
      </c>
      <c r="Y3765" s="4">
        <f>1/COUNTIF(OrdersTable[Customer ID],OrdersTable[[#This Row],[Customer ID]])</f>
        <v>5.8823529411764705E-2</v>
      </c>
    </row>
    <row r="3766" spans="1:25" x14ac:dyDescent="0.3">
      <c r="A3766" s="1">
        <v>3765</v>
      </c>
      <c r="B3766" t="s">
        <v>7966</v>
      </c>
      <c r="C3766" s="7">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4" t="str">
        <f>VLOOKUP(OrdersTable[[#This Row],[Region]],PeopleTable[#All],2,FALSE)</f>
        <v>Kelly Williams</v>
      </c>
      <c r="W3766" s="4" t="str">
        <f>IFERROR(VLOOKUP(OrdersTable[[#This Row],[Order ID]],ReturnsTable[#All],2,FALSE),"No")</f>
        <v>No</v>
      </c>
      <c r="X3766" s="4">
        <f>1/COUNTIF(OrdersTable[Order ID],OrdersTable[[#This Row],[Order ID]])</f>
        <v>1</v>
      </c>
      <c r="Y3766" s="4">
        <f>1/COUNTIF(OrdersTable[Customer ID],OrdersTable[[#This Row],[Customer ID]])</f>
        <v>0.1</v>
      </c>
    </row>
    <row r="3767" spans="1:25" x14ac:dyDescent="0.3">
      <c r="A3767" s="1">
        <v>3766</v>
      </c>
      <c r="B3767" t="s">
        <v>7967</v>
      </c>
      <c r="C3767" s="7">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4" t="str">
        <f>VLOOKUP(OrdersTable[[#This Row],[Region]],PeopleTable[#All],2,FALSE)</f>
        <v>Kelly Williams</v>
      </c>
      <c r="W3767" s="4" t="str">
        <f>IFERROR(VLOOKUP(OrdersTable[[#This Row],[Order ID]],ReturnsTable[#All],2,FALSE),"No")</f>
        <v>No</v>
      </c>
      <c r="X3767" s="4">
        <f>1/COUNTIF(OrdersTable[Order ID],OrdersTable[[#This Row],[Order ID]])</f>
        <v>0.5</v>
      </c>
      <c r="Y3767" s="4">
        <f>1/COUNTIF(OrdersTable[Customer ID],OrdersTable[[#This Row],[Customer ID]])</f>
        <v>0.1111111111111111</v>
      </c>
    </row>
    <row r="3768" spans="1:25" x14ac:dyDescent="0.3">
      <c r="A3768" s="1">
        <v>3767</v>
      </c>
      <c r="B3768" t="s">
        <v>7967</v>
      </c>
      <c r="C3768" s="7">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4" t="str">
        <f>VLOOKUP(OrdersTable[[#This Row],[Region]],PeopleTable[#All],2,FALSE)</f>
        <v>Kelly Williams</v>
      </c>
      <c r="W3768" s="4" t="str">
        <f>IFERROR(VLOOKUP(OrdersTable[[#This Row],[Order ID]],ReturnsTable[#All],2,FALSE),"No")</f>
        <v>No</v>
      </c>
      <c r="X3768" s="4">
        <f>1/COUNTIF(OrdersTable[Order ID],OrdersTable[[#This Row],[Order ID]])</f>
        <v>0.5</v>
      </c>
      <c r="Y3768" s="4">
        <f>1/COUNTIF(OrdersTable[Customer ID],OrdersTable[[#This Row],[Customer ID]])</f>
        <v>0.1111111111111111</v>
      </c>
    </row>
    <row r="3769" spans="1:25" x14ac:dyDescent="0.3">
      <c r="A3769" s="1">
        <v>3768</v>
      </c>
      <c r="B3769" t="s">
        <v>7968</v>
      </c>
      <c r="C3769" s="7">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4" t="str">
        <f>VLOOKUP(OrdersTable[[#This Row],[Region]],PeopleTable[#All],2,FALSE)</f>
        <v>Kelly Williams</v>
      </c>
      <c r="W3769" s="4" t="str">
        <f>IFERROR(VLOOKUP(OrdersTable[[#This Row],[Order ID]],ReturnsTable[#All],2,FALSE),"No")</f>
        <v>No</v>
      </c>
      <c r="X3769" s="4">
        <f>1/COUNTIF(OrdersTable[Order ID],OrdersTable[[#This Row],[Order ID]])</f>
        <v>1</v>
      </c>
      <c r="Y3769" s="4">
        <f>1/COUNTIF(OrdersTable[Customer ID],OrdersTable[[#This Row],[Customer ID]])</f>
        <v>0.33333333333333331</v>
      </c>
    </row>
    <row r="3770" spans="1:25" x14ac:dyDescent="0.3">
      <c r="A3770" s="1">
        <v>3769</v>
      </c>
      <c r="B3770" t="s">
        <v>7969</v>
      </c>
      <c r="C3770" s="7">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4" t="str">
        <f>VLOOKUP(OrdersTable[[#This Row],[Region]],PeopleTable[#All],2,FALSE)</f>
        <v>Cassandra Brandow</v>
      </c>
      <c r="W3770" s="4" t="str">
        <f>IFERROR(VLOOKUP(OrdersTable[[#This Row],[Order ID]],ReturnsTable[#All],2,FALSE),"No")</f>
        <v>No</v>
      </c>
      <c r="X3770" s="4">
        <f>1/COUNTIF(OrdersTable[Order ID],OrdersTable[[#This Row],[Order ID]])</f>
        <v>0.5</v>
      </c>
      <c r="Y3770" s="4">
        <f>1/COUNTIF(OrdersTable[Customer ID],OrdersTable[[#This Row],[Customer ID]])</f>
        <v>4.3478260869565216E-2</v>
      </c>
    </row>
    <row r="3771" spans="1:25" x14ac:dyDescent="0.3">
      <c r="A3771" s="1">
        <v>3770</v>
      </c>
      <c r="B3771" t="s">
        <v>7969</v>
      </c>
      <c r="C3771" s="7">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4" t="str">
        <f>VLOOKUP(OrdersTable[[#This Row],[Region]],PeopleTable[#All],2,FALSE)</f>
        <v>Cassandra Brandow</v>
      </c>
      <c r="W3771" s="4" t="str">
        <f>IFERROR(VLOOKUP(OrdersTable[[#This Row],[Order ID]],ReturnsTable[#All],2,FALSE),"No")</f>
        <v>No</v>
      </c>
      <c r="X3771" s="4">
        <f>1/COUNTIF(OrdersTable[Order ID],OrdersTable[[#This Row],[Order ID]])</f>
        <v>0.5</v>
      </c>
      <c r="Y3771" s="4">
        <f>1/COUNTIF(OrdersTable[Customer ID],OrdersTable[[#This Row],[Customer ID]])</f>
        <v>4.3478260869565216E-2</v>
      </c>
    </row>
    <row r="3772" spans="1:25" x14ac:dyDescent="0.3">
      <c r="A3772" s="1">
        <v>3771</v>
      </c>
      <c r="B3772" t="s">
        <v>7970</v>
      </c>
      <c r="C3772" s="7">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4" t="str">
        <f>VLOOKUP(OrdersTable[[#This Row],[Region]],PeopleTable[#All],2,FALSE)</f>
        <v>Anna Andreadi</v>
      </c>
      <c r="W3772" s="4" t="str">
        <f>IFERROR(VLOOKUP(OrdersTable[[#This Row],[Order ID]],ReturnsTable[#All],2,FALSE),"No")</f>
        <v>No</v>
      </c>
      <c r="X3772" s="4">
        <f>1/COUNTIF(OrdersTable[Order ID],OrdersTable[[#This Row],[Order ID]])</f>
        <v>1</v>
      </c>
      <c r="Y3772" s="4">
        <f>1/COUNTIF(OrdersTable[Customer ID],OrdersTable[[#This Row],[Customer ID]])</f>
        <v>0.14285714285714285</v>
      </c>
    </row>
    <row r="3773" spans="1:25" x14ac:dyDescent="0.3">
      <c r="A3773" s="1">
        <v>3772</v>
      </c>
      <c r="B3773" t="s">
        <v>7971</v>
      </c>
      <c r="C3773" s="7">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4" t="str">
        <f>VLOOKUP(OrdersTable[[#This Row],[Region]],PeopleTable[#All],2,FALSE)</f>
        <v>Chuck Magee</v>
      </c>
      <c r="W3773" s="4" t="str">
        <f>IFERROR(VLOOKUP(OrdersTable[[#This Row],[Order ID]],ReturnsTable[#All],2,FALSE),"No")</f>
        <v>No</v>
      </c>
      <c r="X3773" s="4">
        <f>1/COUNTIF(OrdersTable[Order ID],OrdersTable[[#This Row],[Order ID]])</f>
        <v>1</v>
      </c>
      <c r="Y3773" s="4">
        <f>1/COUNTIF(OrdersTable[Customer ID],OrdersTable[[#This Row],[Customer ID]])</f>
        <v>6.6666666666666666E-2</v>
      </c>
    </row>
    <row r="3774" spans="1:25" x14ac:dyDescent="0.3">
      <c r="A3774" s="1">
        <v>3773</v>
      </c>
      <c r="B3774" t="s">
        <v>7972</v>
      </c>
      <c r="C3774" s="7">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4" t="str">
        <f>VLOOKUP(OrdersTable[[#This Row],[Region]],PeopleTable[#All],2,FALSE)</f>
        <v>Cassandra Brandow</v>
      </c>
      <c r="W3774" s="4" t="str">
        <f>IFERROR(VLOOKUP(OrdersTable[[#This Row],[Order ID]],ReturnsTable[#All],2,FALSE),"No")</f>
        <v>No</v>
      </c>
      <c r="X3774" s="4">
        <f>1/COUNTIF(OrdersTable[Order ID],OrdersTable[[#This Row],[Order ID]])</f>
        <v>1</v>
      </c>
      <c r="Y3774" s="4">
        <f>1/COUNTIF(OrdersTable[Customer ID],OrdersTable[[#This Row],[Customer ID]])</f>
        <v>7.1428571428571425E-2</v>
      </c>
    </row>
    <row r="3775" spans="1:25" x14ac:dyDescent="0.3">
      <c r="A3775" s="1">
        <v>3774</v>
      </c>
      <c r="B3775" t="s">
        <v>7973</v>
      </c>
      <c r="C3775" s="7">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4" t="str">
        <f>VLOOKUP(OrdersTable[[#This Row],[Region]],PeopleTable[#All],2,FALSE)</f>
        <v>Cassandra Brandow</v>
      </c>
      <c r="W3775" s="4" t="str">
        <f>IFERROR(VLOOKUP(OrdersTable[[#This Row],[Order ID]],ReturnsTable[#All],2,FALSE),"No")</f>
        <v>No</v>
      </c>
      <c r="X3775" s="4">
        <f>1/COUNTIF(OrdersTable[Order ID],OrdersTable[[#This Row],[Order ID]])</f>
        <v>0.25</v>
      </c>
      <c r="Y3775" s="4">
        <f>1/COUNTIF(OrdersTable[Customer ID],OrdersTable[[#This Row],[Customer ID]])</f>
        <v>5.8823529411764705E-2</v>
      </c>
    </row>
    <row r="3776" spans="1:25" x14ac:dyDescent="0.3">
      <c r="A3776" s="1">
        <v>3775</v>
      </c>
      <c r="B3776" t="s">
        <v>7973</v>
      </c>
      <c r="C3776" s="7">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4" t="str">
        <f>VLOOKUP(OrdersTable[[#This Row],[Region]],PeopleTable[#All],2,FALSE)</f>
        <v>Cassandra Brandow</v>
      </c>
      <c r="W3776" s="4" t="str">
        <f>IFERROR(VLOOKUP(OrdersTable[[#This Row],[Order ID]],ReturnsTable[#All],2,FALSE),"No")</f>
        <v>No</v>
      </c>
      <c r="X3776" s="4">
        <f>1/COUNTIF(OrdersTable[Order ID],OrdersTable[[#This Row],[Order ID]])</f>
        <v>0.25</v>
      </c>
      <c r="Y3776" s="4">
        <f>1/COUNTIF(OrdersTable[Customer ID],OrdersTable[[#This Row],[Customer ID]])</f>
        <v>5.8823529411764705E-2</v>
      </c>
    </row>
    <row r="3777" spans="1:25" x14ac:dyDescent="0.3">
      <c r="A3777" s="1">
        <v>3776</v>
      </c>
      <c r="B3777" t="s">
        <v>7973</v>
      </c>
      <c r="C3777" s="7">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4" t="str">
        <f>VLOOKUP(OrdersTable[[#This Row],[Region]],PeopleTable[#All],2,FALSE)</f>
        <v>Cassandra Brandow</v>
      </c>
      <c r="W3777" s="4" t="str">
        <f>IFERROR(VLOOKUP(OrdersTable[[#This Row],[Order ID]],ReturnsTable[#All],2,FALSE),"No")</f>
        <v>No</v>
      </c>
      <c r="X3777" s="4">
        <f>1/COUNTIF(OrdersTable[Order ID],OrdersTable[[#This Row],[Order ID]])</f>
        <v>0.25</v>
      </c>
      <c r="Y3777" s="4">
        <f>1/COUNTIF(OrdersTable[Customer ID],OrdersTable[[#This Row],[Customer ID]])</f>
        <v>5.8823529411764705E-2</v>
      </c>
    </row>
    <row r="3778" spans="1:25" x14ac:dyDescent="0.3">
      <c r="A3778" s="1">
        <v>3777</v>
      </c>
      <c r="B3778" t="s">
        <v>7973</v>
      </c>
      <c r="C3778" s="7">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4" t="str">
        <f>VLOOKUP(OrdersTable[[#This Row],[Region]],PeopleTable[#All],2,FALSE)</f>
        <v>Cassandra Brandow</v>
      </c>
      <c r="W3778" s="4" t="str">
        <f>IFERROR(VLOOKUP(OrdersTable[[#This Row],[Order ID]],ReturnsTable[#All],2,FALSE),"No")</f>
        <v>No</v>
      </c>
      <c r="X3778" s="4">
        <f>1/COUNTIF(OrdersTable[Order ID],OrdersTable[[#This Row],[Order ID]])</f>
        <v>0.25</v>
      </c>
      <c r="Y3778" s="4">
        <f>1/COUNTIF(OrdersTable[Customer ID],OrdersTable[[#This Row],[Customer ID]])</f>
        <v>5.8823529411764705E-2</v>
      </c>
    </row>
    <row r="3779" spans="1:25" x14ac:dyDescent="0.3">
      <c r="A3779" s="1">
        <v>3778</v>
      </c>
      <c r="B3779" t="s">
        <v>7974</v>
      </c>
      <c r="C3779" s="7">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4" t="str">
        <f>VLOOKUP(OrdersTable[[#This Row],[Region]],PeopleTable[#All],2,FALSE)</f>
        <v>Anna Andreadi</v>
      </c>
      <c r="W3779" s="4" t="str">
        <f>IFERROR(VLOOKUP(OrdersTable[[#This Row],[Order ID]],ReturnsTable[#All],2,FALSE),"No")</f>
        <v>No</v>
      </c>
      <c r="X3779" s="4">
        <f>1/COUNTIF(OrdersTable[Order ID],OrdersTable[[#This Row],[Order ID]])</f>
        <v>1</v>
      </c>
      <c r="Y3779" s="4">
        <f>1/COUNTIF(OrdersTable[Customer ID],OrdersTable[[#This Row],[Customer ID]])</f>
        <v>0.1111111111111111</v>
      </c>
    </row>
    <row r="3780" spans="1:25" x14ac:dyDescent="0.3">
      <c r="A3780" s="1">
        <v>3779</v>
      </c>
      <c r="B3780" t="s">
        <v>7975</v>
      </c>
      <c r="C3780" s="7">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4" t="str">
        <f>VLOOKUP(OrdersTable[[#This Row],[Region]],PeopleTable[#All],2,FALSE)</f>
        <v>Cassandra Brandow</v>
      </c>
      <c r="W3780" s="4" t="str">
        <f>IFERROR(VLOOKUP(OrdersTable[[#This Row],[Order ID]],ReturnsTable[#All],2,FALSE),"No")</f>
        <v>No</v>
      </c>
      <c r="X3780" s="4">
        <f>1/COUNTIF(OrdersTable[Order ID],OrdersTable[[#This Row],[Order ID]])</f>
        <v>1</v>
      </c>
      <c r="Y3780" s="4">
        <f>1/COUNTIF(OrdersTable[Customer ID],OrdersTable[[#This Row],[Customer ID]])</f>
        <v>7.6923076923076927E-2</v>
      </c>
    </row>
    <row r="3781" spans="1:25" x14ac:dyDescent="0.3">
      <c r="A3781" s="1">
        <v>3780</v>
      </c>
      <c r="B3781" t="s">
        <v>7976</v>
      </c>
      <c r="C3781" s="7">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4" t="str">
        <f>VLOOKUP(OrdersTable[[#This Row],[Region]],PeopleTable[#All],2,FALSE)</f>
        <v>Chuck Magee</v>
      </c>
      <c r="W3781" s="4" t="str">
        <f>IFERROR(VLOOKUP(OrdersTable[[#This Row],[Order ID]],ReturnsTable[#All],2,FALSE),"No")</f>
        <v>No</v>
      </c>
      <c r="X3781" s="4">
        <f>1/COUNTIF(OrdersTable[Order ID],OrdersTable[[#This Row],[Order ID]])</f>
        <v>1</v>
      </c>
      <c r="Y3781" s="4">
        <f>1/COUNTIF(OrdersTable[Customer ID],OrdersTable[[#This Row],[Customer ID]])</f>
        <v>6.25E-2</v>
      </c>
    </row>
    <row r="3782" spans="1:25" x14ac:dyDescent="0.3">
      <c r="A3782" s="1">
        <v>3781</v>
      </c>
      <c r="B3782" t="s">
        <v>7977</v>
      </c>
      <c r="C3782" s="7">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4" t="str">
        <f>VLOOKUP(OrdersTable[[#This Row],[Region]],PeopleTable[#All],2,FALSE)</f>
        <v>Kelly Williams</v>
      </c>
      <c r="W3782" s="4" t="str">
        <f>IFERROR(VLOOKUP(OrdersTable[[#This Row],[Order ID]],ReturnsTable[#All],2,FALSE),"No")</f>
        <v>No</v>
      </c>
      <c r="X3782" s="4">
        <f>1/COUNTIF(OrdersTable[Order ID],OrdersTable[[#This Row],[Order ID]])</f>
        <v>1</v>
      </c>
      <c r="Y3782" s="4">
        <f>1/COUNTIF(OrdersTable[Customer ID],OrdersTable[[#This Row],[Customer ID]])</f>
        <v>8.3333333333333329E-2</v>
      </c>
    </row>
    <row r="3783" spans="1:25" x14ac:dyDescent="0.3">
      <c r="A3783" s="1">
        <v>3782</v>
      </c>
      <c r="B3783" t="s">
        <v>7978</v>
      </c>
      <c r="C3783" s="7">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4" t="str">
        <f>VLOOKUP(OrdersTable[[#This Row],[Region]],PeopleTable[#All],2,FALSE)</f>
        <v>Chuck Magee</v>
      </c>
      <c r="W3783" s="4" t="str">
        <f>IFERROR(VLOOKUP(OrdersTable[[#This Row],[Order ID]],ReturnsTable[#All],2,FALSE),"No")</f>
        <v>No</v>
      </c>
      <c r="X3783" s="4">
        <f>1/COUNTIF(OrdersTable[Order ID],OrdersTable[[#This Row],[Order ID]])</f>
        <v>1</v>
      </c>
      <c r="Y3783" s="4">
        <f>1/COUNTIF(OrdersTable[Customer ID],OrdersTable[[#This Row],[Customer ID]])</f>
        <v>9.0909090909090912E-2</v>
      </c>
    </row>
    <row r="3784" spans="1:25" x14ac:dyDescent="0.3">
      <c r="A3784" s="1">
        <v>3783</v>
      </c>
      <c r="B3784" t="s">
        <v>7979</v>
      </c>
      <c r="C3784" s="7">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4" t="str">
        <f>VLOOKUP(OrdersTable[[#This Row],[Region]],PeopleTable[#All],2,FALSE)</f>
        <v>Cassandra Brandow</v>
      </c>
      <c r="W3784" s="4" t="str">
        <f>IFERROR(VLOOKUP(OrdersTable[[#This Row],[Order ID]],ReturnsTable[#All],2,FALSE),"No")</f>
        <v>No</v>
      </c>
      <c r="X3784" s="4">
        <f>1/COUNTIF(OrdersTable[Order ID],OrdersTable[[#This Row],[Order ID]])</f>
        <v>0.5</v>
      </c>
      <c r="Y3784" s="4">
        <f>1/COUNTIF(OrdersTable[Customer ID],OrdersTable[[#This Row],[Customer ID]])</f>
        <v>0.1</v>
      </c>
    </row>
    <row r="3785" spans="1:25" x14ac:dyDescent="0.3">
      <c r="A3785" s="1">
        <v>3784</v>
      </c>
      <c r="B3785" t="s">
        <v>7979</v>
      </c>
      <c r="C3785" s="7">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4" t="str">
        <f>VLOOKUP(OrdersTable[[#This Row],[Region]],PeopleTable[#All],2,FALSE)</f>
        <v>Cassandra Brandow</v>
      </c>
      <c r="W3785" s="4" t="str">
        <f>IFERROR(VLOOKUP(OrdersTable[[#This Row],[Order ID]],ReturnsTable[#All],2,FALSE),"No")</f>
        <v>No</v>
      </c>
      <c r="X3785" s="4">
        <f>1/COUNTIF(OrdersTable[Order ID],OrdersTable[[#This Row],[Order ID]])</f>
        <v>0.5</v>
      </c>
      <c r="Y3785" s="4">
        <f>1/COUNTIF(OrdersTable[Customer ID],OrdersTable[[#This Row],[Customer ID]])</f>
        <v>0.1</v>
      </c>
    </row>
    <row r="3786" spans="1:25" x14ac:dyDescent="0.3">
      <c r="A3786" s="1">
        <v>3785</v>
      </c>
      <c r="B3786" t="s">
        <v>7980</v>
      </c>
      <c r="C3786" s="7">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4" t="str">
        <f>VLOOKUP(OrdersTable[[#This Row],[Region]],PeopleTable[#All],2,FALSE)</f>
        <v>Cassandra Brandow</v>
      </c>
      <c r="W3786" s="4" t="str">
        <f>IFERROR(VLOOKUP(OrdersTable[[#This Row],[Order ID]],ReturnsTable[#All],2,FALSE),"No")</f>
        <v>No</v>
      </c>
      <c r="X3786" s="4">
        <f>1/COUNTIF(OrdersTable[Order ID],OrdersTable[[#This Row],[Order ID]])</f>
        <v>1</v>
      </c>
      <c r="Y3786" s="4">
        <f>1/COUNTIF(OrdersTable[Customer ID],OrdersTable[[#This Row],[Customer ID]])</f>
        <v>5.5555555555555552E-2</v>
      </c>
    </row>
    <row r="3787" spans="1:25" x14ac:dyDescent="0.3">
      <c r="A3787" s="1">
        <v>3786</v>
      </c>
      <c r="B3787" t="s">
        <v>7981</v>
      </c>
      <c r="C3787" s="7">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4" t="str">
        <f>VLOOKUP(OrdersTable[[#This Row],[Region]],PeopleTable[#All],2,FALSE)</f>
        <v>Chuck Magee</v>
      </c>
      <c r="W3787" s="4" t="str">
        <f>IFERROR(VLOOKUP(OrdersTable[[#This Row],[Order ID]],ReturnsTable[#All],2,FALSE),"No")</f>
        <v>No</v>
      </c>
      <c r="X3787" s="4">
        <f>1/COUNTIF(OrdersTable[Order ID],OrdersTable[[#This Row],[Order ID]])</f>
        <v>1</v>
      </c>
      <c r="Y3787" s="4">
        <f>1/COUNTIF(OrdersTable[Customer ID],OrdersTable[[#This Row],[Customer ID]])</f>
        <v>0.1</v>
      </c>
    </row>
    <row r="3788" spans="1:25" x14ac:dyDescent="0.3">
      <c r="A3788" s="1">
        <v>3787</v>
      </c>
      <c r="B3788" t="s">
        <v>7982</v>
      </c>
      <c r="C3788" s="7">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4" t="str">
        <f>VLOOKUP(OrdersTable[[#This Row],[Region]],PeopleTable[#All],2,FALSE)</f>
        <v>Anna Andreadi</v>
      </c>
      <c r="W3788" s="4" t="str">
        <f>IFERROR(VLOOKUP(OrdersTable[[#This Row],[Order ID]],ReturnsTable[#All],2,FALSE),"No")</f>
        <v>No</v>
      </c>
      <c r="X3788" s="4">
        <f>1/COUNTIF(OrdersTable[Order ID],OrdersTable[[#This Row],[Order ID]])</f>
        <v>1</v>
      </c>
      <c r="Y3788" s="4">
        <f>1/COUNTIF(OrdersTable[Customer ID],OrdersTable[[#This Row],[Customer ID]])</f>
        <v>3.125E-2</v>
      </c>
    </row>
    <row r="3789" spans="1:25" x14ac:dyDescent="0.3">
      <c r="A3789" s="1">
        <v>3788</v>
      </c>
      <c r="B3789" t="s">
        <v>7983</v>
      </c>
      <c r="C3789" s="7">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4" t="str">
        <f>VLOOKUP(OrdersTable[[#This Row],[Region]],PeopleTable[#All],2,FALSE)</f>
        <v>Kelly Williams</v>
      </c>
      <c r="W3789" s="4" t="str">
        <f>IFERROR(VLOOKUP(OrdersTable[[#This Row],[Order ID]],ReturnsTable[#All],2,FALSE),"No")</f>
        <v>No</v>
      </c>
      <c r="X3789" s="4">
        <f>1/COUNTIF(OrdersTable[Order ID],OrdersTable[[#This Row],[Order ID]])</f>
        <v>0.5</v>
      </c>
      <c r="Y3789" s="4">
        <f>1/COUNTIF(OrdersTable[Customer ID],OrdersTable[[#This Row],[Customer ID]])</f>
        <v>7.1428571428571425E-2</v>
      </c>
    </row>
    <row r="3790" spans="1:25" x14ac:dyDescent="0.3">
      <c r="A3790" s="1">
        <v>3789</v>
      </c>
      <c r="B3790" t="s">
        <v>7983</v>
      </c>
      <c r="C3790" s="7">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4" t="str">
        <f>VLOOKUP(OrdersTable[[#This Row],[Region]],PeopleTable[#All],2,FALSE)</f>
        <v>Kelly Williams</v>
      </c>
      <c r="W3790" s="4" t="str">
        <f>IFERROR(VLOOKUP(OrdersTable[[#This Row],[Order ID]],ReturnsTable[#All],2,FALSE),"No")</f>
        <v>No</v>
      </c>
      <c r="X3790" s="4">
        <f>1/COUNTIF(OrdersTable[Order ID],OrdersTable[[#This Row],[Order ID]])</f>
        <v>0.5</v>
      </c>
      <c r="Y3790" s="4">
        <f>1/COUNTIF(OrdersTable[Customer ID],OrdersTable[[#This Row],[Customer ID]])</f>
        <v>7.1428571428571425E-2</v>
      </c>
    </row>
    <row r="3791" spans="1:25" x14ac:dyDescent="0.3">
      <c r="A3791" s="1">
        <v>3790</v>
      </c>
      <c r="B3791" t="s">
        <v>7984</v>
      </c>
      <c r="C3791" s="7">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4" t="str">
        <f>VLOOKUP(OrdersTable[[#This Row],[Region]],PeopleTable[#All],2,FALSE)</f>
        <v>Kelly Williams</v>
      </c>
      <c r="W3791" s="4" t="str">
        <f>IFERROR(VLOOKUP(OrdersTable[[#This Row],[Order ID]],ReturnsTable[#All],2,FALSE),"No")</f>
        <v>No</v>
      </c>
      <c r="X3791" s="4">
        <f>1/COUNTIF(OrdersTable[Order ID],OrdersTable[[#This Row],[Order ID]])</f>
        <v>1</v>
      </c>
      <c r="Y3791" s="4">
        <f>1/COUNTIF(OrdersTable[Customer ID],OrdersTable[[#This Row],[Customer ID]])</f>
        <v>0.16666666666666666</v>
      </c>
    </row>
    <row r="3792" spans="1:25" x14ac:dyDescent="0.3">
      <c r="A3792" s="1">
        <v>3791</v>
      </c>
      <c r="B3792" t="s">
        <v>7985</v>
      </c>
      <c r="C3792" s="7">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4" t="str">
        <f>VLOOKUP(OrdersTable[[#This Row],[Region]],PeopleTable[#All],2,FALSE)</f>
        <v>Anna Andreadi</v>
      </c>
      <c r="W3792" s="4" t="str">
        <f>IFERROR(VLOOKUP(OrdersTable[[#This Row],[Order ID]],ReturnsTable[#All],2,FALSE),"No")</f>
        <v>No</v>
      </c>
      <c r="X3792" s="4">
        <f>1/COUNTIF(OrdersTable[Order ID],OrdersTable[[#This Row],[Order ID]])</f>
        <v>1</v>
      </c>
      <c r="Y3792" s="4">
        <f>1/COUNTIF(OrdersTable[Customer ID],OrdersTable[[#This Row],[Customer ID]])</f>
        <v>7.1428571428571425E-2</v>
      </c>
    </row>
    <row r="3793" spans="1:25" x14ac:dyDescent="0.3">
      <c r="A3793" s="1">
        <v>3792</v>
      </c>
      <c r="B3793" t="s">
        <v>7986</v>
      </c>
      <c r="C3793" s="7">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4" t="str">
        <f>VLOOKUP(OrdersTable[[#This Row],[Region]],PeopleTable[#All],2,FALSE)</f>
        <v>Chuck Magee</v>
      </c>
      <c r="W3793" s="4" t="str">
        <f>IFERROR(VLOOKUP(OrdersTable[[#This Row],[Order ID]],ReturnsTable[#All],2,FALSE),"No")</f>
        <v>No</v>
      </c>
      <c r="X3793" s="4">
        <f>1/COUNTIF(OrdersTable[Order ID],OrdersTable[[#This Row],[Order ID]])</f>
        <v>0.5</v>
      </c>
      <c r="Y3793" s="4">
        <f>1/COUNTIF(OrdersTable[Customer ID],OrdersTable[[#This Row],[Customer ID]])</f>
        <v>0.1</v>
      </c>
    </row>
    <row r="3794" spans="1:25" x14ac:dyDescent="0.3">
      <c r="A3794" s="1">
        <v>3793</v>
      </c>
      <c r="B3794" t="s">
        <v>7986</v>
      </c>
      <c r="C3794" s="7">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4" t="str">
        <f>VLOOKUP(OrdersTable[[#This Row],[Region]],PeopleTable[#All],2,FALSE)</f>
        <v>Chuck Magee</v>
      </c>
      <c r="W3794" s="4" t="str">
        <f>IFERROR(VLOOKUP(OrdersTable[[#This Row],[Order ID]],ReturnsTable[#All],2,FALSE),"No")</f>
        <v>No</v>
      </c>
      <c r="X3794" s="4">
        <f>1/COUNTIF(OrdersTable[Order ID],OrdersTable[[#This Row],[Order ID]])</f>
        <v>0.5</v>
      </c>
      <c r="Y3794" s="4">
        <f>1/COUNTIF(OrdersTable[Customer ID],OrdersTable[[#This Row],[Customer ID]])</f>
        <v>0.1</v>
      </c>
    </row>
    <row r="3795" spans="1:25" x14ac:dyDescent="0.3">
      <c r="A3795" s="1">
        <v>3794</v>
      </c>
      <c r="B3795" t="s">
        <v>7987</v>
      </c>
      <c r="C3795" s="7">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4" t="str">
        <f>VLOOKUP(OrdersTable[[#This Row],[Region]],PeopleTable[#All],2,FALSE)</f>
        <v>Chuck Magee</v>
      </c>
      <c r="W3795" s="4" t="str">
        <f>IFERROR(VLOOKUP(OrdersTable[[#This Row],[Order ID]],ReturnsTable[#All],2,FALSE),"No")</f>
        <v>No</v>
      </c>
      <c r="X3795" s="4">
        <f>1/COUNTIF(OrdersTable[Order ID],OrdersTable[[#This Row],[Order ID]])</f>
        <v>1</v>
      </c>
      <c r="Y3795" s="4">
        <f>1/COUNTIF(OrdersTable[Customer ID],OrdersTable[[#This Row],[Customer ID]])</f>
        <v>7.6923076923076927E-2</v>
      </c>
    </row>
    <row r="3796" spans="1:25" x14ac:dyDescent="0.3">
      <c r="A3796" s="1">
        <v>3795</v>
      </c>
      <c r="B3796" t="s">
        <v>7988</v>
      </c>
      <c r="C3796" s="7">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4" t="str">
        <f>VLOOKUP(OrdersTable[[#This Row],[Region]],PeopleTable[#All],2,FALSE)</f>
        <v>Anna Andreadi</v>
      </c>
      <c r="W3796" s="4" t="str">
        <f>IFERROR(VLOOKUP(OrdersTable[[#This Row],[Order ID]],ReturnsTable[#All],2,FALSE),"No")</f>
        <v>No</v>
      </c>
      <c r="X3796" s="4">
        <f>1/COUNTIF(OrdersTable[Order ID],OrdersTable[[#This Row],[Order ID]])</f>
        <v>0.33333333333333331</v>
      </c>
      <c r="Y3796" s="4">
        <f>1/COUNTIF(OrdersTable[Customer ID],OrdersTable[[#This Row],[Customer ID]])</f>
        <v>0.125</v>
      </c>
    </row>
    <row r="3797" spans="1:25" x14ac:dyDescent="0.3">
      <c r="A3797" s="1">
        <v>3796</v>
      </c>
      <c r="B3797" t="s">
        <v>7988</v>
      </c>
      <c r="C3797" s="7">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4" t="str">
        <f>VLOOKUP(OrdersTable[[#This Row],[Region]],PeopleTable[#All],2,FALSE)</f>
        <v>Anna Andreadi</v>
      </c>
      <c r="W3797" s="4" t="str">
        <f>IFERROR(VLOOKUP(OrdersTable[[#This Row],[Order ID]],ReturnsTable[#All],2,FALSE),"No")</f>
        <v>No</v>
      </c>
      <c r="X3797" s="4">
        <f>1/COUNTIF(OrdersTable[Order ID],OrdersTable[[#This Row],[Order ID]])</f>
        <v>0.33333333333333331</v>
      </c>
      <c r="Y3797" s="4">
        <f>1/COUNTIF(OrdersTable[Customer ID],OrdersTable[[#This Row],[Customer ID]])</f>
        <v>0.125</v>
      </c>
    </row>
    <row r="3798" spans="1:25" x14ac:dyDescent="0.3">
      <c r="A3798" s="1">
        <v>3797</v>
      </c>
      <c r="B3798" t="s">
        <v>7988</v>
      </c>
      <c r="C3798" s="7">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4" t="str">
        <f>VLOOKUP(OrdersTable[[#This Row],[Region]],PeopleTable[#All],2,FALSE)</f>
        <v>Anna Andreadi</v>
      </c>
      <c r="W3798" s="4" t="str">
        <f>IFERROR(VLOOKUP(OrdersTable[[#This Row],[Order ID]],ReturnsTable[#All],2,FALSE),"No")</f>
        <v>No</v>
      </c>
      <c r="X3798" s="4">
        <f>1/COUNTIF(OrdersTable[Order ID],OrdersTable[[#This Row],[Order ID]])</f>
        <v>0.33333333333333331</v>
      </c>
      <c r="Y3798" s="4">
        <f>1/COUNTIF(OrdersTable[Customer ID],OrdersTable[[#This Row],[Customer ID]])</f>
        <v>0.125</v>
      </c>
    </row>
    <row r="3799" spans="1:25" x14ac:dyDescent="0.3">
      <c r="A3799" s="1">
        <v>3798</v>
      </c>
      <c r="B3799" t="s">
        <v>7989</v>
      </c>
      <c r="C3799" s="7">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4" t="str">
        <f>VLOOKUP(OrdersTable[[#This Row],[Region]],PeopleTable[#All],2,FALSE)</f>
        <v>Cassandra Brandow</v>
      </c>
      <c r="W3799" s="4" t="str">
        <f>IFERROR(VLOOKUP(OrdersTable[[#This Row],[Order ID]],ReturnsTable[#All],2,FALSE),"No")</f>
        <v>No</v>
      </c>
      <c r="X3799" s="4">
        <f>1/COUNTIF(OrdersTable[Order ID],OrdersTable[[#This Row],[Order ID]])</f>
        <v>1</v>
      </c>
      <c r="Y3799" s="4">
        <f>1/COUNTIF(OrdersTable[Customer ID],OrdersTable[[#This Row],[Customer ID]])</f>
        <v>0.2</v>
      </c>
    </row>
    <row r="3800" spans="1:25" x14ac:dyDescent="0.3">
      <c r="A3800" s="1">
        <v>3799</v>
      </c>
      <c r="B3800" t="s">
        <v>7990</v>
      </c>
      <c r="C3800" s="7">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4" t="str">
        <f>VLOOKUP(OrdersTable[[#This Row],[Region]],PeopleTable[#All],2,FALSE)</f>
        <v>Cassandra Brandow</v>
      </c>
      <c r="W3800" s="4" t="str">
        <f>IFERROR(VLOOKUP(OrdersTable[[#This Row],[Order ID]],ReturnsTable[#All],2,FALSE),"No")</f>
        <v>No</v>
      </c>
      <c r="X3800" s="4">
        <f>1/COUNTIF(OrdersTable[Order ID],OrdersTable[[#This Row],[Order ID]])</f>
        <v>0.5</v>
      </c>
      <c r="Y3800" s="4">
        <f>1/COUNTIF(OrdersTable[Customer ID],OrdersTable[[#This Row],[Customer ID]])</f>
        <v>4.5454545454545456E-2</v>
      </c>
    </row>
    <row r="3801" spans="1:25" x14ac:dyDescent="0.3">
      <c r="A3801" s="1">
        <v>3800</v>
      </c>
      <c r="B3801" t="s">
        <v>7990</v>
      </c>
      <c r="C3801" s="7">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4" t="str">
        <f>VLOOKUP(OrdersTable[[#This Row],[Region]],PeopleTable[#All],2,FALSE)</f>
        <v>Cassandra Brandow</v>
      </c>
      <c r="W3801" s="4" t="str">
        <f>IFERROR(VLOOKUP(OrdersTable[[#This Row],[Order ID]],ReturnsTable[#All],2,FALSE),"No")</f>
        <v>No</v>
      </c>
      <c r="X3801" s="4">
        <f>1/COUNTIF(OrdersTable[Order ID],OrdersTable[[#This Row],[Order ID]])</f>
        <v>0.5</v>
      </c>
      <c r="Y3801" s="4">
        <f>1/COUNTIF(OrdersTable[Customer ID],OrdersTable[[#This Row],[Customer ID]])</f>
        <v>4.5454545454545456E-2</v>
      </c>
    </row>
    <row r="3802" spans="1:25" x14ac:dyDescent="0.3">
      <c r="A3802" s="1">
        <v>3801</v>
      </c>
      <c r="B3802" t="s">
        <v>7991</v>
      </c>
      <c r="C3802" s="7">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4" t="str">
        <f>VLOOKUP(OrdersTable[[#This Row],[Region]],PeopleTable[#All],2,FALSE)</f>
        <v>Cassandra Brandow</v>
      </c>
      <c r="W3802" s="4" t="str">
        <f>IFERROR(VLOOKUP(OrdersTable[[#This Row],[Order ID]],ReturnsTable[#All],2,FALSE),"No")</f>
        <v>No</v>
      </c>
      <c r="X3802" s="4">
        <f>1/COUNTIF(OrdersTable[Order ID],OrdersTable[[#This Row],[Order ID]])</f>
        <v>0.16666666666666666</v>
      </c>
      <c r="Y3802" s="4">
        <f>1/COUNTIF(OrdersTable[Customer ID],OrdersTable[[#This Row],[Customer ID]])</f>
        <v>7.1428571428571425E-2</v>
      </c>
    </row>
    <row r="3803" spans="1:25" x14ac:dyDescent="0.3">
      <c r="A3803" s="1">
        <v>3802</v>
      </c>
      <c r="B3803" t="s">
        <v>7991</v>
      </c>
      <c r="C3803" s="7">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4" t="str">
        <f>VLOOKUP(OrdersTable[[#This Row],[Region]],PeopleTable[#All],2,FALSE)</f>
        <v>Cassandra Brandow</v>
      </c>
      <c r="W3803" s="4" t="str">
        <f>IFERROR(VLOOKUP(OrdersTable[[#This Row],[Order ID]],ReturnsTable[#All],2,FALSE),"No")</f>
        <v>No</v>
      </c>
      <c r="X3803" s="4">
        <f>1/COUNTIF(OrdersTable[Order ID],OrdersTable[[#This Row],[Order ID]])</f>
        <v>0.16666666666666666</v>
      </c>
      <c r="Y3803" s="4">
        <f>1/COUNTIF(OrdersTable[Customer ID],OrdersTable[[#This Row],[Customer ID]])</f>
        <v>7.1428571428571425E-2</v>
      </c>
    </row>
    <row r="3804" spans="1:25" x14ac:dyDescent="0.3">
      <c r="A3804" s="1">
        <v>3803</v>
      </c>
      <c r="B3804" t="s">
        <v>7991</v>
      </c>
      <c r="C3804" s="7">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4" t="str">
        <f>VLOOKUP(OrdersTable[[#This Row],[Region]],PeopleTable[#All],2,FALSE)</f>
        <v>Cassandra Brandow</v>
      </c>
      <c r="W3804" s="4" t="str">
        <f>IFERROR(VLOOKUP(OrdersTable[[#This Row],[Order ID]],ReturnsTable[#All],2,FALSE),"No")</f>
        <v>No</v>
      </c>
      <c r="X3804" s="4">
        <f>1/COUNTIF(OrdersTable[Order ID],OrdersTable[[#This Row],[Order ID]])</f>
        <v>0.16666666666666666</v>
      </c>
      <c r="Y3804" s="4">
        <f>1/COUNTIF(OrdersTable[Customer ID],OrdersTable[[#This Row],[Customer ID]])</f>
        <v>7.1428571428571425E-2</v>
      </c>
    </row>
    <row r="3805" spans="1:25" x14ac:dyDescent="0.3">
      <c r="A3805" s="1">
        <v>3804</v>
      </c>
      <c r="B3805" t="s">
        <v>7991</v>
      </c>
      <c r="C3805" s="7">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4" t="str">
        <f>VLOOKUP(OrdersTable[[#This Row],[Region]],PeopleTable[#All],2,FALSE)</f>
        <v>Cassandra Brandow</v>
      </c>
      <c r="W3805" s="4" t="str">
        <f>IFERROR(VLOOKUP(OrdersTable[[#This Row],[Order ID]],ReturnsTable[#All],2,FALSE),"No")</f>
        <v>No</v>
      </c>
      <c r="X3805" s="4">
        <f>1/COUNTIF(OrdersTable[Order ID],OrdersTable[[#This Row],[Order ID]])</f>
        <v>0.16666666666666666</v>
      </c>
      <c r="Y3805" s="4">
        <f>1/COUNTIF(OrdersTable[Customer ID],OrdersTable[[#This Row],[Customer ID]])</f>
        <v>7.1428571428571425E-2</v>
      </c>
    </row>
    <row r="3806" spans="1:25" x14ac:dyDescent="0.3">
      <c r="A3806" s="1">
        <v>3805</v>
      </c>
      <c r="B3806" t="s">
        <v>7991</v>
      </c>
      <c r="C3806" s="7">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4" t="str">
        <f>VLOOKUP(OrdersTable[[#This Row],[Region]],PeopleTable[#All],2,FALSE)</f>
        <v>Cassandra Brandow</v>
      </c>
      <c r="W3806" s="4" t="str">
        <f>IFERROR(VLOOKUP(OrdersTable[[#This Row],[Order ID]],ReturnsTable[#All],2,FALSE),"No")</f>
        <v>No</v>
      </c>
      <c r="X3806" s="4">
        <f>1/COUNTIF(OrdersTable[Order ID],OrdersTable[[#This Row],[Order ID]])</f>
        <v>0.16666666666666666</v>
      </c>
      <c r="Y3806" s="4">
        <f>1/COUNTIF(OrdersTable[Customer ID],OrdersTable[[#This Row],[Customer ID]])</f>
        <v>7.1428571428571425E-2</v>
      </c>
    </row>
    <row r="3807" spans="1:25" x14ac:dyDescent="0.3">
      <c r="A3807" s="1">
        <v>3806</v>
      </c>
      <c r="B3807" t="s">
        <v>7991</v>
      </c>
      <c r="C3807" s="7">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4" t="str">
        <f>VLOOKUP(OrdersTable[[#This Row],[Region]],PeopleTable[#All],2,FALSE)</f>
        <v>Cassandra Brandow</v>
      </c>
      <c r="W3807" s="4" t="str">
        <f>IFERROR(VLOOKUP(OrdersTable[[#This Row],[Order ID]],ReturnsTable[#All],2,FALSE),"No")</f>
        <v>No</v>
      </c>
      <c r="X3807" s="4">
        <f>1/COUNTIF(OrdersTable[Order ID],OrdersTable[[#This Row],[Order ID]])</f>
        <v>0.16666666666666666</v>
      </c>
      <c r="Y3807" s="4">
        <f>1/COUNTIF(OrdersTable[Customer ID],OrdersTable[[#This Row],[Customer ID]])</f>
        <v>7.1428571428571425E-2</v>
      </c>
    </row>
    <row r="3808" spans="1:25" x14ac:dyDescent="0.3">
      <c r="A3808" s="1">
        <v>3807</v>
      </c>
      <c r="B3808" t="s">
        <v>5988</v>
      </c>
      <c r="C3808" s="7">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4" t="str">
        <f>VLOOKUP(OrdersTable[[#This Row],[Region]],PeopleTable[#All],2,FALSE)</f>
        <v>Cassandra Brandow</v>
      </c>
      <c r="W3808" s="4" t="str">
        <f>IFERROR(VLOOKUP(OrdersTable[[#This Row],[Order ID]],ReturnsTable[#All],2,FALSE),"No")</f>
        <v>Yes</v>
      </c>
      <c r="X3808" s="4">
        <f>1/COUNTIF(OrdersTable[Order ID],OrdersTable[[#This Row],[Order ID]])</f>
        <v>0.16666666666666666</v>
      </c>
      <c r="Y3808" s="4">
        <f>1/COUNTIF(OrdersTable[Customer ID],OrdersTable[[#This Row],[Customer ID]])</f>
        <v>4.3478260869565216E-2</v>
      </c>
    </row>
    <row r="3809" spans="1:25" x14ac:dyDescent="0.3">
      <c r="A3809" s="1">
        <v>3808</v>
      </c>
      <c r="B3809" t="s">
        <v>5988</v>
      </c>
      <c r="C3809" s="7">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4" t="str">
        <f>VLOOKUP(OrdersTable[[#This Row],[Region]],PeopleTable[#All],2,FALSE)</f>
        <v>Cassandra Brandow</v>
      </c>
      <c r="W3809" s="4" t="str">
        <f>IFERROR(VLOOKUP(OrdersTable[[#This Row],[Order ID]],ReturnsTable[#All],2,FALSE),"No")</f>
        <v>Yes</v>
      </c>
      <c r="X3809" s="4">
        <f>1/COUNTIF(OrdersTable[Order ID],OrdersTable[[#This Row],[Order ID]])</f>
        <v>0.16666666666666666</v>
      </c>
      <c r="Y3809" s="4">
        <f>1/COUNTIF(OrdersTable[Customer ID],OrdersTable[[#This Row],[Customer ID]])</f>
        <v>4.3478260869565216E-2</v>
      </c>
    </row>
    <row r="3810" spans="1:25" x14ac:dyDescent="0.3">
      <c r="A3810" s="1">
        <v>3809</v>
      </c>
      <c r="B3810" t="s">
        <v>5988</v>
      </c>
      <c r="C3810" s="7">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4" t="str">
        <f>VLOOKUP(OrdersTable[[#This Row],[Region]],PeopleTable[#All],2,FALSE)</f>
        <v>Cassandra Brandow</v>
      </c>
      <c r="W3810" s="4" t="str">
        <f>IFERROR(VLOOKUP(OrdersTable[[#This Row],[Order ID]],ReturnsTable[#All],2,FALSE),"No")</f>
        <v>Yes</v>
      </c>
      <c r="X3810" s="4">
        <f>1/COUNTIF(OrdersTable[Order ID],OrdersTable[[#This Row],[Order ID]])</f>
        <v>0.16666666666666666</v>
      </c>
      <c r="Y3810" s="4">
        <f>1/COUNTIF(OrdersTable[Customer ID],OrdersTable[[#This Row],[Customer ID]])</f>
        <v>4.3478260869565216E-2</v>
      </c>
    </row>
    <row r="3811" spans="1:25" x14ac:dyDescent="0.3">
      <c r="A3811" s="1">
        <v>3810</v>
      </c>
      <c r="B3811" t="s">
        <v>5988</v>
      </c>
      <c r="C3811" s="7">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4" t="str">
        <f>VLOOKUP(OrdersTable[[#This Row],[Region]],PeopleTable[#All],2,FALSE)</f>
        <v>Cassandra Brandow</v>
      </c>
      <c r="W3811" s="4" t="str">
        <f>IFERROR(VLOOKUP(OrdersTable[[#This Row],[Order ID]],ReturnsTable[#All],2,FALSE),"No")</f>
        <v>Yes</v>
      </c>
      <c r="X3811" s="4">
        <f>1/COUNTIF(OrdersTable[Order ID],OrdersTable[[#This Row],[Order ID]])</f>
        <v>0.16666666666666666</v>
      </c>
      <c r="Y3811" s="4">
        <f>1/COUNTIF(OrdersTable[Customer ID],OrdersTable[[#This Row],[Customer ID]])</f>
        <v>4.3478260869565216E-2</v>
      </c>
    </row>
    <row r="3812" spans="1:25" x14ac:dyDescent="0.3">
      <c r="A3812" s="1">
        <v>3811</v>
      </c>
      <c r="B3812" t="s">
        <v>5988</v>
      </c>
      <c r="C3812" s="7">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4" t="str">
        <f>VLOOKUP(OrdersTable[[#This Row],[Region]],PeopleTable[#All],2,FALSE)</f>
        <v>Cassandra Brandow</v>
      </c>
      <c r="W3812" s="4" t="str">
        <f>IFERROR(VLOOKUP(OrdersTable[[#This Row],[Order ID]],ReturnsTable[#All],2,FALSE),"No")</f>
        <v>Yes</v>
      </c>
      <c r="X3812" s="4">
        <f>1/COUNTIF(OrdersTable[Order ID],OrdersTable[[#This Row],[Order ID]])</f>
        <v>0.16666666666666666</v>
      </c>
      <c r="Y3812" s="4">
        <f>1/COUNTIF(OrdersTable[Customer ID],OrdersTable[[#This Row],[Customer ID]])</f>
        <v>4.3478260869565216E-2</v>
      </c>
    </row>
    <row r="3813" spans="1:25" x14ac:dyDescent="0.3">
      <c r="A3813" s="1">
        <v>3812</v>
      </c>
      <c r="B3813" t="s">
        <v>5988</v>
      </c>
      <c r="C3813" s="7">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4" t="str">
        <f>VLOOKUP(OrdersTable[[#This Row],[Region]],PeopleTable[#All],2,FALSE)</f>
        <v>Cassandra Brandow</v>
      </c>
      <c r="W3813" s="4" t="str">
        <f>IFERROR(VLOOKUP(OrdersTable[[#This Row],[Order ID]],ReturnsTable[#All],2,FALSE),"No")</f>
        <v>Yes</v>
      </c>
      <c r="X3813" s="4">
        <f>1/COUNTIF(OrdersTable[Order ID],OrdersTable[[#This Row],[Order ID]])</f>
        <v>0.16666666666666666</v>
      </c>
      <c r="Y3813" s="4">
        <f>1/COUNTIF(OrdersTable[Customer ID],OrdersTable[[#This Row],[Customer ID]])</f>
        <v>4.3478260869565216E-2</v>
      </c>
    </row>
    <row r="3814" spans="1:25" x14ac:dyDescent="0.3">
      <c r="A3814" s="1">
        <v>3813</v>
      </c>
      <c r="B3814" t="s">
        <v>7992</v>
      </c>
      <c r="C3814" s="7">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4" t="str">
        <f>VLOOKUP(OrdersTable[[#This Row],[Region]],PeopleTable[#All],2,FALSE)</f>
        <v>Kelly Williams</v>
      </c>
      <c r="W3814" s="4" t="str">
        <f>IFERROR(VLOOKUP(OrdersTable[[#This Row],[Order ID]],ReturnsTable[#All],2,FALSE),"No")</f>
        <v>No</v>
      </c>
      <c r="X3814" s="4">
        <f>1/COUNTIF(OrdersTable[Order ID],OrdersTable[[#This Row],[Order ID]])</f>
        <v>1</v>
      </c>
      <c r="Y3814" s="4">
        <f>1/COUNTIF(OrdersTable[Customer ID],OrdersTable[[#This Row],[Customer ID]])</f>
        <v>0.04</v>
      </c>
    </row>
    <row r="3815" spans="1:25" x14ac:dyDescent="0.3">
      <c r="A3815" s="1">
        <v>3814</v>
      </c>
      <c r="B3815" t="s">
        <v>7993</v>
      </c>
      <c r="C3815" s="7">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4" t="str">
        <f>VLOOKUP(OrdersTable[[#This Row],[Region]],PeopleTable[#All],2,FALSE)</f>
        <v>Kelly Williams</v>
      </c>
      <c r="W3815" s="4" t="str">
        <f>IFERROR(VLOOKUP(OrdersTable[[#This Row],[Order ID]],ReturnsTable[#All],2,FALSE),"No")</f>
        <v>No</v>
      </c>
      <c r="X3815" s="4">
        <f>1/COUNTIF(OrdersTable[Order ID],OrdersTable[[#This Row],[Order ID]])</f>
        <v>1</v>
      </c>
      <c r="Y3815" s="4">
        <f>1/COUNTIF(OrdersTable[Customer ID],OrdersTable[[#This Row],[Customer ID]])</f>
        <v>0.1111111111111111</v>
      </c>
    </row>
    <row r="3816" spans="1:25" x14ac:dyDescent="0.3">
      <c r="A3816" s="1">
        <v>3815</v>
      </c>
      <c r="B3816" t="s">
        <v>7994</v>
      </c>
      <c r="C3816" s="7">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4" t="str">
        <f>VLOOKUP(OrdersTable[[#This Row],[Region]],PeopleTable[#All],2,FALSE)</f>
        <v>Cassandra Brandow</v>
      </c>
      <c r="W3816" s="4" t="str">
        <f>IFERROR(VLOOKUP(OrdersTable[[#This Row],[Order ID]],ReturnsTable[#All],2,FALSE),"No")</f>
        <v>No</v>
      </c>
      <c r="X3816" s="4">
        <f>1/COUNTIF(OrdersTable[Order ID],OrdersTable[[#This Row],[Order ID]])</f>
        <v>0.5</v>
      </c>
      <c r="Y3816" s="4">
        <f>1/COUNTIF(OrdersTable[Customer ID],OrdersTable[[#This Row],[Customer ID]])</f>
        <v>0.1111111111111111</v>
      </c>
    </row>
    <row r="3817" spans="1:25" x14ac:dyDescent="0.3">
      <c r="A3817" s="1">
        <v>3816</v>
      </c>
      <c r="B3817" t="s">
        <v>7994</v>
      </c>
      <c r="C3817" s="7">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4" t="str">
        <f>VLOOKUP(OrdersTable[[#This Row],[Region]],PeopleTable[#All],2,FALSE)</f>
        <v>Cassandra Brandow</v>
      </c>
      <c r="W3817" s="4" t="str">
        <f>IFERROR(VLOOKUP(OrdersTable[[#This Row],[Order ID]],ReturnsTable[#All],2,FALSE),"No")</f>
        <v>No</v>
      </c>
      <c r="X3817" s="4">
        <f>1/COUNTIF(OrdersTable[Order ID],OrdersTable[[#This Row],[Order ID]])</f>
        <v>0.5</v>
      </c>
      <c r="Y3817" s="4">
        <f>1/COUNTIF(OrdersTable[Customer ID],OrdersTable[[#This Row],[Customer ID]])</f>
        <v>0.1111111111111111</v>
      </c>
    </row>
    <row r="3818" spans="1:25" x14ac:dyDescent="0.3">
      <c r="A3818" s="1">
        <v>3817</v>
      </c>
      <c r="B3818" t="s">
        <v>7995</v>
      </c>
      <c r="C3818" s="7">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4" t="str">
        <f>VLOOKUP(OrdersTable[[#This Row],[Region]],PeopleTable[#All],2,FALSE)</f>
        <v>Cassandra Brandow</v>
      </c>
      <c r="W3818" s="4" t="str">
        <f>IFERROR(VLOOKUP(OrdersTable[[#This Row],[Order ID]],ReturnsTable[#All],2,FALSE),"No")</f>
        <v>No</v>
      </c>
      <c r="X3818" s="4">
        <f>1/COUNTIF(OrdersTable[Order ID],OrdersTable[[#This Row],[Order ID]])</f>
        <v>0.33333333333333331</v>
      </c>
      <c r="Y3818" s="4">
        <f>1/COUNTIF(OrdersTable[Customer ID],OrdersTable[[#This Row],[Customer ID]])</f>
        <v>4.5454545454545456E-2</v>
      </c>
    </row>
    <row r="3819" spans="1:25" x14ac:dyDescent="0.3">
      <c r="A3819" s="1">
        <v>3818</v>
      </c>
      <c r="B3819" t="s">
        <v>7995</v>
      </c>
      <c r="C3819" s="7">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4" t="str">
        <f>VLOOKUP(OrdersTable[[#This Row],[Region]],PeopleTable[#All],2,FALSE)</f>
        <v>Cassandra Brandow</v>
      </c>
      <c r="W3819" s="4" t="str">
        <f>IFERROR(VLOOKUP(OrdersTable[[#This Row],[Order ID]],ReturnsTable[#All],2,FALSE),"No")</f>
        <v>No</v>
      </c>
      <c r="X3819" s="4">
        <f>1/COUNTIF(OrdersTable[Order ID],OrdersTable[[#This Row],[Order ID]])</f>
        <v>0.33333333333333331</v>
      </c>
      <c r="Y3819" s="4">
        <f>1/COUNTIF(OrdersTable[Customer ID],OrdersTable[[#This Row],[Customer ID]])</f>
        <v>4.5454545454545456E-2</v>
      </c>
    </row>
    <row r="3820" spans="1:25" x14ac:dyDescent="0.3">
      <c r="A3820" s="1">
        <v>3819</v>
      </c>
      <c r="B3820" t="s">
        <v>7995</v>
      </c>
      <c r="C3820" s="7">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4" t="str">
        <f>VLOOKUP(OrdersTable[[#This Row],[Region]],PeopleTable[#All],2,FALSE)</f>
        <v>Cassandra Brandow</v>
      </c>
      <c r="W3820" s="4" t="str">
        <f>IFERROR(VLOOKUP(OrdersTable[[#This Row],[Order ID]],ReturnsTable[#All],2,FALSE),"No")</f>
        <v>No</v>
      </c>
      <c r="X3820" s="4">
        <f>1/COUNTIF(OrdersTable[Order ID],OrdersTable[[#This Row],[Order ID]])</f>
        <v>0.33333333333333331</v>
      </c>
      <c r="Y3820" s="4">
        <f>1/COUNTIF(OrdersTable[Customer ID],OrdersTable[[#This Row],[Customer ID]])</f>
        <v>4.5454545454545456E-2</v>
      </c>
    </row>
    <row r="3821" spans="1:25" x14ac:dyDescent="0.3">
      <c r="A3821" s="1">
        <v>3820</v>
      </c>
      <c r="B3821" t="s">
        <v>7996</v>
      </c>
      <c r="C3821" s="7">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4" t="str">
        <f>VLOOKUP(OrdersTable[[#This Row],[Region]],PeopleTable[#All],2,FALSE)</f>
        <v>Chuck Magee</v>
      </c>
      <c r="W3821" s="4" t="str">
        <f>IFERROR(VLOOKUP(OrdersTable[[#This Row],[Order ID]],ReturnsTable[#All],2,FALSE),"No")</f>
        <v>No</v>
      </c>
      <c r="X3821" s="4">
        <f>1/COUNTIF(OrdersTable[Order ID],OrdersTable[[#This Row],[Order ID]])</f>
        <v>0.25</v>
      </c>
      <c r="Y3821" s="4">
        <f>1/COUNTIF(OrdersTable[Customer ID],OrdersTable[[#This Row],[Customer ID]])</f>
        <v>0.1</v>
      </c>
    </row>
    <row r="3822" spans="1:25" x14ac:dyDescent="0.3">
      <c r="A3822" s="1">
        <v>3821</v>
      </c>
      <c r="B3822" t="s">
        <v>7996</v>
      </c>
      <c r="C3822" s="7">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4" t="str">
        <f>VLOOKUP(OrdersTable[[#This Row],[Region]],PeopleTable[#All],2,FALSE)</f>
        <v>Chuck Magee</v>
      </c>
      <c r="W3822" s="4" t="str">
        <f>IFERROR(VLOOKUP(OrdersTable[[#This Row],[Order ID]],ReturnsTable[#All],2,FALSE),"No")</f>
        <v>No</v>
      </c>
      <c r="X3822" s="4">
        <f>1/COUNTIF(OrdersTable[Order ID],OrdersTable[[#This Row],[Order ID]])</f>
        <v>0.25</v>
      </c>
      <c r="Y3822" s="4">
        <f>1/COUNTIF(OrdersTable[Customer ID],OrdersTable[[#This Row],[Customer ID]])</f>
        <v>0.1</v>
      </c>
    </row>
    <row r="3823" spans="1:25" x14ac:dyDescent="0.3">
      <c r="A3823" s="1">
        <v>3822</v>
      </c>
      <c r="B3823" t="s">
        <v>7996</v>
      </c>
      <c r="C3823" s="7">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4" t="str">
        <f>VLOOKUP(OrdersTable[[#This Row],[Region]],PeopleTable[#All],2,FALSE)</f>
        <v>Chuck Magee</v>
      </c>
      <c r="W3823" s="4" t="str">
        <f>IFERROR(VLOOKUP(OrdersTable[[#This Row],[Order ID]],ReturnsTable[#All],2,FALSE),"No")</f>
        <v>No</v>
      </c>
      <c r="X3823" s="4">
        <f>1/COUNTIF(OrdersTable[Order ID],OrdersTable[[#This Row],[Order ID]])</f>
        <v>0.25</v>
      </c>
      <c r="Y3823" s="4">
        <f>1/COUNTIF(OrdersTable[Customer ID],OrdersTable[[#This Row],[Customer ID]])</f>
        <v>0.1</v>
      </c>
    </row>
    <row r="3824" spans="1:25" x14ac:dyDescent="0.3">
      <c r="A3824" s="1">
        <v>3823</v>
      </c>
      <c r="B3824" t="s">
        <v>7996</v>
      </c>
      <c r="C3824" s="7">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4" t="str">
        <f>VLOOKUP(OrdersTable[[#This Row],[Region]],PeopleTable[#All],2,FALSE)</f>
        <v>Chuck Magee</v>
      </c>
      <c r="W3824" s="4" t="str">
        <f>IFERROR(VLOOKUP(OrdersTable[[#This Row],[Order ID]],ReturnsTable[#All],2,FALSE),"No")</f>
        <v>No</v>
      </c>
      <c r="X3824" s="4">
        <f>1/COUNTIF(OrdersTable[Order ID],OrdersTable[[#This Row],[Order ID]])</f>
        <v>0.25</v>
      </c>
      <c r="Y3824" s="4">
        <f>1/COUNTIF(OrdersTable[Customer ID],OrdersTable[[#This Row],[Customer ID]])</f>
        <v>0.1</v>
      </c>
    </row>
    <row r="3825" spans="1:25" x14ac:dyDescent="0.3">
      <c r="A3825" s="1">
        <v>3824</v>
      </c>
      <c r="B3825" t="s">
        <v>6004</v>
      </c>
      <c r="C3825" s="7">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4" t="str">
        <f>VLOOKUP(OrdersTable[[#This Row],[Region]],PeopleTable[#All],2,FALSE)</f>
        <v>Chuck Magee</v>
      </c>
      <c r="W3825" s="4" t="str">
        <f>IFERROR(VLOOKUP(OrdersTable[[#This Row],[Order ID]],ReturnsTable[#All],2,FALSE),"No")</f>
        <v>Yes</v>
      </c>
      <c r="X3825" s="4">
        <f>1/COUNTIF(OrdersTable[Order ID],OrdersTable[[#This Row],[Order ID]])</f>
        <v>0.33333333333333331</v>
      </c>
      <c r="Y3825" s="4">
        <f>1/COUNTIF(OrdersTable[Customer ID],OrdersTable[[#This Row],[Customer ID]])</f>
        <v>8.3333333333333329E-2</v>
      </c>
    </row>
    <row r="3826" spans="1:25" x14ac:dyDescent="0.3">
      <c r="A3826" s="1">
        <v>3825</v>
      </c>
      <c r="B3826" t="s">
        <v>6004</v>
      </c>
      <c r="C3826" s="7">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4" t="str">
        <f>VLOOKUP(OrdersTable[[#This Row],[Region]],PeopleTable[#All],2,FALSE)</f>
        <v>Chuck Magee</v>
      </c>
      <c r="W3826" s="4" t="str">
        <f>IFERROR(VLOOKUP(OrdersTable[[#This Row],[Order ID]],ReturnsTable[#All],2,FALSE),"No")</f>
        <v>Yes</v>
      </c>
      <c r="X3826" s="4">
        <f>1/COUNTIF(OrdersTable[Order ID],OrdersTable[[#This Row],[Order ID]])</f>
        <v>0.33333333333333331</v>
      </c>
      <c r="Y3826" s="4">
        <f>1/COUNTIF(OrdersTable[Customer ID],OrdersTable[[#This Row],[Customer ID]])</f>
        <v>8.3333333333333329E-2</v>
      </c>
    </row>
    <row r="3827" spans="1:25" x14ac:dyDescent="0.3">
      <c r="A3827" s="1">
        <v>3826</v>
      </c>
      <c r="B3827" t="s">
        <v>6004</v>
      </c>
      <c r="C3827" s="7">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4" t="str">
        <f>VLOOKUP(OrdersTable[[#This Row],[Region]],PeopleTable[#All],2,FALSE)</f>
        <v>Chuck Magee</v>
      </c>
      <c r="W3827" s="4" t="str">
        <f>IFERROR(VLOOKUP(OrdersTable[[#This Row],[Order ID]],ReturnsTable[#All],2,FALSE),"No")</f>
        <v>Yes</v>
      </c>
      <c r="X3827" s="4">
        <f>1/COUNTIF(OrdersTable[Order ID],OrdersTable[[#This Row],[Order ID]])</f>
        <v>0.33333333333333331</v>
      </c>
      <c r="Y3827" s="4">
        <f>1/COUNTIF(OrdersTable[Customer ID],OrdersTable[[#This Row],[Customer ID]])</f>
        <v>8.3333333333333329E-2</v>
      </c>
    </row>
    <row r="3828" spans="1:25" x14ac:dyDescent="0.3">
      <c r="A3828" s="1">
        <v>3827</v>
      </c>
      <c r="B3828" t="s">
        <v>7997</v>
      </c>
      <c r="C3828" s="7">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4" t="str">
        <f>VLOOKUP(OrdersTable[[#This Row],[Region]],PeopleTable[#All],2,FALSE)</f>
        <v>Kelly Williams</v>
      </c>
      <c r="W3828" s="4" t="str">
        <f>IFERROR(VLOOKUP(OrdersTable[[#This Row],[Order ID]],ReturnsTable[#All],2,FALSE),"No")</f>
        <v>No</v>
      </c>
      <c r="X3828" s="4">
        <f>1/COUNTIF(OrdersTable[Order ID],OrdersTable[[#This Row],[Order ID]])</f>
        <v>1</v>
      </c>
      <c r="Y3828" s="4">
        <f>1/COUNTIF(OrdersTable[Customer ID],OrdersTable[[#This Row],[Customer ID]])</f>
        <v>0.1111111111111111</v>
      </c>
    </row>
    <row r="3829" spans="1:25" x14ac:dyDescent="0.3">
      <c r="A3829" s="1">
        <v>3828</v>
      </c>
      <c r="B3829" t="s">
        <v>7998</v>
      </c>
      <c r="C3829" s="7">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4" t="str">
        <f>VLOOKUP(OrdersTable[[#This Row],[Region]],PeopleTable[#All],2,FALSE)</f>
        <v>Kelly Williams</v>
      </c>
      <c r="W3829" s="4" t="str">
        <f>IFERROR(VLOOKUP(OrdersTable[[#This Row],[Order ID]],ReturnsTable[#All],2,FALSE),"No")</f>
        <v>No</v>
      </c>
      <c r="X3829" s="4">
        <f>1/COUNTIF(OrdersTable[Order ID],OrdersTable[[#This Row],[Order ID]])</f>
        <v>0.25</v>
      </c>
      <c r="Y3829" s="4">
        <f>1/COUNTIF(OrdersTable[Customer ID],OrdersTable[[#This Row],[Customer ID]])</f>
        <v>4.3478260869565216E-2</v>
      </c>
    </row>
    <row r="3830" spans="1:25" x14ac:dyDescent="0.3">
      <c r="A3830" s="1">
        <v>3829</v>
      </c>
      <c r="B3830" t="s">
        <v>7998</v>
      </c>
      <c r="C3830" s="7">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4" t="str">
        <f>VLOOKUP(OrdersTable[[#This Row],[Region]],PeopleTable[#All],2,FALSE)</f>
        <v>Kelly Williams</v>
      </c>
      <c r="W3830" s="4" t="str">
        <f>IFERROR(VLOOKUP(OrdersTable[[#This Row],[Order ID]],ReturnsTable[#All],2,FALSE),"No")</f>
        <v>No</v>
      </c>
      <c r="X3830" s="4">
        <f>1/COUNTIF(OrdersTable[Order ID],OrdersTable[[#This Row],[Order ID]])</f>
        <v>0.25</v>
      </c>
      <c r="Y3830" s="4">
        <f>1/COUNTIF(OrdersTable[Customer ID],OrdersTable[[#This Row],[Customer ID]])</f>
        <v>4.3478260869565216E-2</v>
      </c>
    </row>
    <row r="3831" spans="1:25" x14ac:dyDescent="0.3">
      <c r="A3831" s="1">
        <v>3830</v>
      </c>
      <c r="B3831" t="s">
        <v>7998</v>
      </c>
      <c r="C3831" s="7">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4" t="str">
        <f>VLOOKUP(OrdersTable[[#This Row],[Region]],PeopleTable[#All],2,FALSE)</f>
        <v>Kelly Williams</v>
      </c>
      <c r="W3831" s="4" t="str">
        <f>IFERROR(VLOOKUP(OrdersTable[[#This Row],[Order ID]],ReturnsTable[#All],2,FALSE),"No")</f>
        <v>No</v>
      </c>
      <c r="X3831" s="4">
        <f>1/COUNTIF(OrdersTable[Order ID],OrdersTable[[#This Row],[Order ID]])</f>
        <v>0.25</v>
      </c>
      <c r="Y3831" s="4">
        <f>1/COUNTIF(OrdersTable[Customer ID],OrdersTable[[#This Row],[Customer ID]])</f>
        <v>4.3478260869565216E-2</v>
      </c>
    </row>
    <row r="3832" spans="1:25" x14ac:dyDescent="0.3">
      <c r="A3832" s="1">
        <v>3831</v>
      </c>
      <c r="B3832" t="s">
        <v>7998</v>
      </c>
      <c r="C3832" s="7">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4" t="str">
        <f>VLOOKUP(OrdersTable[[#This Row],[Region]],PeopleTable[#All],2,FALSE)</f>
        <v>Kelly Williams</v>
      </c>
      <c r="W3832" s="4" t="str">
        <f>IFERROR(VLOOKUP(OrdersTable[[#This Row],[Order ID]],ReturnsTable[#All],2,FALSE),"No")</f>
        <v>No</v>
      </c>
      <c r="X3832" s="4">
        <f>1/COUNTIF(OrdersTable[Order ID],OrdersTable[[#This Row],[Order ID]])</f>
        <v>0.25</v>
      </c>
      <c r="Y3832" s="4">
        <f>1/COUNTIF(OrdersTable[Customer ID],OrdersTable[[#This Row],[Customer ID]])</f>
        <v>4.3478260869565216E-2</v>
      </c>
    </row>
    <row r="3833" spans="1:25" x14ac:dyDescent="0.3">
      <c r="A3833" s="1">
        <v>3832</v>
      </c>
      <c r="B3833" t="s">
        <v>7999</v>
      </c>
      <c r="C3833" s="7">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4" t="str">
        <f>VLOOKUP(OrdersTable[[#This Row],[Region]],PeopleTable[#All],2,FALSE)</f>
        <v>Chuck Magee</v>
      </c>
      <c r="W3833" s="4" t="str">
        <f>IFERROR(VLOOKUP(OrdersTable[[#This Row],[Order ID]],ReturnsTable[#All],2,FALSE),"No")</f>
        <v>No</v>
      </c>
      <c r="X3833" s="4">
        <f>1/COUNTIF(OrdersTable[Order ID],OrdersTable[[#This Row],[Order ID]])</f>
        <v>0.5</v>
      </c>
      <c r="Y3833" s="4">
        <f>1/COUNTIF(OrdersTable[Customer ID],OrdersTable[[#This Row],[Customer ID]])</f>
        <v>0.16666666666666666</v>
      </c>
    </row>
    <row r="3834" spans="1:25" x14ac:dyDescent="0.3">
      <c r="A3834" s="1">
        <v>3833</v>
      </c>
      <c r="B3834" t="s">
        <v>7999</v>
      </c>
      <c r="C3834" s="7">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4" t="str">
        <f>VLOOKUP(OrdersTable[[#This Row],[Region]],PeopleTable[#All],2,FALSE)</f>
        <v>Chuck Magee</v>
      </c>
      <c r="W3834" s="4" t="str">
        <f>IFERROR(VLOOKUP(OrdersTable[[#This Row],[Order ID]],ReturnsTable[#All],2,FALSE),"No")</f>
        <v>No</v>
      </c>
      <c r="X3834" s="4">
        <f>1/COUNTIF(OrdersTable[Order ID],OrdersTable[[#This Row],[Order ID]])</f>
        <v>0.5</v>
      </c>
      <c r="Y3834" s="4">
        <f>1/COUNTIF(OrdersTable[Customer ID],OrdersTable[[#This Row],[Customer ID]])</f>
        <v>0.16666666666666666</v>
      </c>
    </row>
    <row r="3835" spans="1:25" x14ac:dyDescent="0.3">
      <c r="A3835" s="1">
        <v>3834</v>
      </c>
      <c r="B3835" t="s">
        <v>8000</v>
      </c>
      <c r="C3835" s="7">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4" t="str">
        <f>VLOOKUP(OrdersTable[[#This Row],[Region]],PeopleTable[#All],2,FALSE)</f>
        <v>Chuck Magee</v>
      </c>
      <c r="W3835" s="4" t="str">
        <f>IFERROR(VLOOKUP(OrdersTable[[#This Row],[Order ID]],ReturnsTable[#All],2,FALSE),"No")</f>
        <v>No</v>
      </c>
      <c r="X3835" s="4">
        <f>1/COUNTIF(OrdersTable[Order ID],OrdersTable[[#This Row],[Order ID]])</f>
        <v>0.5</v>
      </c>
      <c r="Y3835" s="4">
        <f>1/COUNTIF(OrdersTable[Customer ID],OrdersTable[[#This Row],[Customer ID]])</f>
        <v>4.7619047619047616E-2</v>
      </c>
    </row>
    <row r="3836" spans="1:25" x14ac:dyDescent="0.3">
      <c r="A3836" s="1">
        <v>3835</v>
      </c>
      <c r="B3836" t="s">
        <v>8000</v>
      </c>
      <c r="C3836" s="7">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4" t="str">
        <f>VLOOKUP(OrdersTable[[#This Row],[Region]],PeopleTable[#All],2,FALSE)</f>
        <v>Chuck Magee</v>
      </c>
      <c r="W3836" s="4" t="str">
        <f>IFERROR(VLOOKUP(OrdersTable[[#This Row],[Order ID]],ReturnsTable[#All],2,FALSE),"No")</f>
        <v>No</v>
      </c>
      <c r="X3836" s="4">
        <f>1/COUNTIF(OrdersTable[Order ID],OrdersTable[[#This Row],[Order ID]])</f>
        <v>0.5</v>
      </c>
      <c r="Y3836" s="4">
        <f>1/COUNTIF(OrdersTable[Customer ID],OrdersTable[[#This Row],[Customer ID]])</f>
        <v>4.7619047619047616E-2</v>
      </c>
    </row>
    <row r="3837" spans="1:25" x14ac:dyDescent="0.3">
      <c r="A3837" s="1">
        <v>3836</v>
      </c>
      <c r="B3837" t="s">
        <v>8001</v>
      </c>
      <c r="C3837" s="7">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4" t="str">
        <f>VLOOKUP(OrdersTable[[#This Row],[Region]],PeopleTable[#All],2,FALSE)</f>
        <v>Anna Andreadi</v>
      </c>
      <c r="W3837" s="4" t="str">
        <f>IFERROR(VLOOKUP(OrdersTable[[#This Row],[Order ID]],ReturnsTable[#All],2,FALSE),"No")</f>
        <v>No</v>
      </c>
      <c r="X3837" s="4">
        <f>1/COUNTIF(OrdersTable[Order ID],OrdersTable[[#This Row],[Order ID]])</f>
        <v>0.5</v>
      </c>
      <c r="Y3837" s="4">
        <f>1/COUNTIF(OrdersTable[Customer ID],OrdersTable[[#This Row],[Customer ID]])</f>
        <v>8.3333333333333329E-2</v>
      </c>
    </row>
    <row r="3838" spans="1:25" x14ac:dyDescent="0.3">
      <c r="A3838" s="1">
        <v>3837</v>
      </c>
      <c r="B3838" t="s">
        <v>8001</v>
      </c>
      <c r="C3838" s="7">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4" t="str">
        <f>VLOOKUP(OrdersTable[[#This Row],[Region]],PeopleTable[#All],2,FALSE)</f>
        <v>Anna Andreadi</v>
      </c>
      <c r="W3838" s="4" t="str">
        <f>IFERROR(VLOOKUP(OrdersTable[[#This Row],[Order ID]],ReturnsTable[#All],2,FALSE),"No")</f>
        <v>No</v>
      </c>
      <c r="X3838" s="4">
        <f>1/COUNTIF(OrdersTable[Order ID],OrdersTable[[#This Row],[Order ID]])</f>
        <v>0.5</v>
      </c>
      <c r="Y3838" s="4">
        <f>1/COUNTIF(OrdersTable[Customer ID],OrdersTable[[#This Row],[Customer ID]])</f>
        <v>8.3333333333333329E-2</v>
      </c>
    </row>
    <row r="3839" spans="1:25" x14ac:dyDescent="0.3">
      <c r="A3839" s="1">
        <v>3838</v>
      </c>
      <c r="B3839" t="s">
        <v>8002</v>
      </c>
      <c r="C3839" s="7">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4" t="str">
        <f>VLOOKUP(OrdersTable[[#This Row],[Region]],PeopleTable[#All],2,FALSE)</f>
        <v>Anna Andreadi</v>
      </c>
      <c r="W3839" s="4" t="str">
        <f>IFERROR(VLOOKUP(OrdersTable[[#This Row],[Order ID]],ReturnsTable[#All],2,FALSE),"No")</f>
        <v>No</v>
      </c>
      <c r="X3839" s="4">
        <f>1/COUNTIF(OrdersTable[Order ID],OrdersTable[[#This Row],[Order ID]])</f>
        <v>0.25</v>
      </c>
      <c r="Y3839" s="4">
        <f>1/COUNTIF(OrdersTable[Customer ID],OrdersTable[[#This Row],[Customer ID]])</f>
        <v>3.5714285714285712E-2</v>
      </c>
    </row>
    <row r="3840" spans="1:25" x14ac:dyDescent="0.3">
      <c r="A3840" s="1">
        <v>3839</v>
      </c>
      <c r="B3840" t="s">
        <v>8002</v>
      </c>
      <c r="C3840" s="7">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4" t="str">
        <f>VLOOKUP(OrdersTable[[#This Row],[Region]],PeopleTable[#All],2,FALSE)</f>
        <v>Anna Andreadi</v>
      </c>
      <c r="W3840" s="4" t="str">
        <f>IFERROR(VLOOKUP(OrdersTable[[#This Row],[Order ID]],ReturnsTable[#All],2,FALSE),"No")</f>
        <v>No</v>
      </c>
      <c r="X3840" s="4">
        <f>1/COUNTIF(OrdersTable[Order ID],OrdersTable[[#This Row],[Order ID]])</f>
        <v>0.25</v>
      </c>
      <c r="Y3840" s="4">
        <f>1/COUNTIF(OrdersTable[Customer ID],OrdersTable[[#This Row],[Customer ID]])</f>
        <v>3.5714285714285712E-2</v>
      </c>
    </row>
    <row r="3841" spans="1:25" x14ac:dyDescent="0.3">
      <c r="A3841" s="1">
        <v>3840</v>
      </c>
      <c r="B3841" t="s">
        <v>8002</v>
      </c>
      <c r="C3841" s="7">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4" t="str">
        <f>VLOOKUP(OrdersTable[[#This Row],[Region]],PeopleTable[#All],2,FALSE)</f>
        <v>Anna Andreadi</v>
      </c>
      <c r="W3841" s="4" t="str">
        <f>IFERROR(VLOOKUP(OrdersTable[[#This Row],[Order ID]],ReturnsTable[#All],2,FALSE),"No")</f>
        <v>No</v>
      </c>
      <c r="X3841" s="4">
        <f>1/COUNTIF(OrdersTable[Order ID],OrdersTable[[#This Row],[Order ID]])</f>
        <v>0.25</v>
      </c>
      <c r="Y3841" s="4">
        <f>1/COUNTIF(OrdersTable[Customer ID],OrdersTable[[#This Row],[Customer ID]])</f>
        <v>3.5714285714285712E-2</v>
      </c>
    </row>
    <row r="3842" spans="1:25" x14ac:dyDescent="0.3">
      <c r="A3842" s="1">
        <v>3841</v>
      </c>
      <c r="B3842" t="s">
        <v>8002</v>
      </c>
      <c r="C3842" s="7">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4" t="str">
        <f>VLOOKUP(OrdersTable[[#This Row],[Region]],PeopleTable[#All],2,FALSE)</f>
        <v>Anna Andreadi</v>
      </c>
      <c r="W3842" s="4" t="str">
        <f>IFERROR(VLOOKUP(OrdersTable[[#This Row],[Order ID]],ReturnsTable[#All],2,FALSE),"No")</f>
        <v>No</v>
      </c>
      <c r="X3842" s="4">
        <f>1/COUNTIF(OrdersTable[Order ID],OrdersTable[[#This Row],[Order ID]])</f>
        <v>0.25</v>
      </c>
      <c r="Y3842" s="4">
        <f>1/COUNTIF(OrdersTable[Customer ID],OrdersTable[[#This Row],[Customer ID]])</f>
        <v>3.5714285714285712E-2</v>
      </c>
    </row>
    <row r="3843" spans="1:25" x14ac:dyDescent="0.3">
      <c r="A3843" s="1">
        <v>3842</v>
      </c>
      <c r="B3843" t="s">
        <v>8003</v>
      </c>
      <c r="C3843" s="7">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4" t="str">
        <f>VLOOKUP(OrdersTable[[#This Row],[Region]],PeopleTable[#All],2,FALSE)</f>
        <v>Cassandra Brandow</v>
      </c>
      <c r="W3843" s="4" t="str">
        <f>IFERROR(VLOOKUP(OrdersTable[[#This Row],[Order ID]],ReturnsTable[#All],2,FALSE),"No")</f>
        <v>No</v>
      </c>
      <c r="X3843" s="4">
        <f>1/COUNTIF(OrdersTable[Order ID],OrdersTable[[#This Row],[Order ID]])</f>
        <v>1</v>
      </c>
      <c r="Y3843" s="4">
        <f>1/COUNTIF(OrdersTable[Customer ID],OrdersTable[[#This Row],[Customer ID]])</f>
        <v>6.6666666666666666E-2</v>
      </c>
    </row>
    <row r="3844" spans="1:25" x14ac:dyDescent="0.3">
      <c r="A3844" s="1">
        <v>3843</v>
      </c>
      <c r="B3844" t="s">
        <v>8004</v>
      </c>
      <c r="C3844" s="7">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4" t="str">
        <f>VLOOKUP(OrdersTable[[#This Row],[Region]],PeopleTable[#All],2,FALSE)</f>
        <v>Anna Andreadi</v>
      </c>
      <c r="W3844" s="4" t="str">
        <f>IFERROR(VLOOKUP(OrdersTable[[#This Row],[Order ID]],ReturnsTable[#All],2,FALSE),"No")</f>
        <v>No</v>
      </c>
      <c r="X3844" s="4">
        <f>1/COUNTIF(OrdersTable[Order ID],OrdersTable[[#This Row],[Order ID]])</f>
        <v>0.2</v>
      </c>
      <c r="Y3844" s="4">
        <f>1/COUNTIF(OrdersTable[Customer ID],OrdersTable[[#This Row],[Customer ID]])</f>
        <v>6.6666666666666666E-2</v>
      </c>
    </row>
    <row r="3845" spans="1:25" x14ac:dyDescent="0.3">
      <c r="A3845" s="1">
        <v>3844</v>
      </c>
      <c r="B3845" t="s">
        <v>8004</v>
      </c>
      <c r="C3845" s="7">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4" t="str">
        <f>VLOOKUP(OrdersTable[[#This Row],[Region]],PeopleTable[#All],2,FALSE)</f>
        <v>Anna Andreadi</v>
      </c>
      <c r="W3845" s="4" t="str">
        <f>IFERROR(VLOOKUP(OrdersTable[[#This Row],[Order ID]],ReturnsTable[#All],2,FALSE),"No")</f>
        <v>No</v>
      </c>
      <c r="X3845" s="4">
        <f>1/COUNTIF(OrdersTable[Order ID],OrdersTable[[#This Row],[Order ID]])</f>
        <v>0.2</v>
      </c>
      <c r="Y3845" s="4">
        <f>1/COUNTIF(OrdersTable[Customer ID],OrdersTable[[#This Row],[Customer ID]])</f>
        <v>6.6666666666666666E-2</v>
      </c>
    </row>
    <row r="3846" spans="1:25" x14ac:dyDescent="0.3">
      <c r="A3846" s="1">
        <v>3845</v>
      </c>
      <c r="B3846" t="s">
        <v>8004</v>
      </c>
      <c r="C3846" s="7">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4" t="str">
        <f>VLOOKUP(OrdersTable[[#This Row],[Region]],PeopleTable[#All],2,FALSE)</f>
        <v>Anna Andreadi</v>
      </c>
      <c r="W3846" s="4" t="str">
        <f>IFERROR(VLOOKUP(OrdersTable[[#This Row],[Order ID]],ReturnsTable[#All],2,FALSE),"No")</f>
        <v>No</v>
      </c>
      <c r="X3846" s="4">
        <f>1/COUNTIF(OrdersTable[Order ID],OrdersTable[[#This Row],[Order ID]])</f>
        <v>0.2</v>
      </c>
      <c r="Y3846" s="4">
        <f>1/COUNTIF(OrdersTable[Customer ID],OrdersTable[[#This Row],[Customer ID]])</f>
        <v>6.6666666666666666E-2</v>
      </c>
    </row>
    <row r="3847" spans="1:25" x14ac:dyDescent="0.3">
      <c r="A3847" s="1">
        <v>3846</v>
      </c>
      <c r="B3847" t="s">
        <v>8004</v>
      </c>
      <c r="C3847" s="7">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4" t="str">
        <f>VLOOKUP(OrdersTable[[#This Row],[Region]],PeopleTable[#All],2,FALSE)</f>
        <v>Anna Andreadi</v>
      </c>
      <c r="W3847" s="4" t="str">
        <f>IFERROR(VLOOKUP(OrdersTable[[#This Row],[Order ID]],ReturnsTable[#All],2,FALSE),"No")</f>
        <v>No</v>
      </c>
      <c r="X3847" s="4">
        <f>1/COUNTIF(OrdersTable[Order ID],OrdersTable[[#This Row],[Order ID]])</f>
        <v>0.2</v>
      </c>
      <c r="Y3847" s="4">
        <f>1/COUNTIF(OrdersTable[Customer ID],OrdersTable[[#This Row],[Customer ID]])</f>
        <v>6.6666666666666666E-2</v>
      </c>
    </row>
    <row r="3848" spans="1:25" x14ac:dyDescent="0.3">
      <c r="A3848" s="1">
        <v>3847</v>
      </c>
      <c r="B3848" t="s">
        <v>8004</v>
      </c>
      <c r="C3848" s="7">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4" t="str">
        <f>VLOOKUP(OrdersTable[[#This Row],[Region]],PeopleTable[#All],2,FALSE)</f>
        <v>Anna Andreadi</v>
      </c>
      <c r="W3848" s="4" t="str">
        <f>IFERROR(VLOOKUP(OrdersTable[[#This Row],[Order ID]],ReturnsTable[#All],2,FALSE),"No")</f>
        <v>No</v>
      </c>
      <c r="X3848" s="4">
        <f>1/COUNTIF(OrdersTable[Order ID],OrdersTable[[#This Row],[Order ID]])</f>
        <v>0.2</v>
      </c>
      <c r="Y3848" s="4">
        <f>1/COUNTIF(OrdersTable[Customer ID],OrdersTable[[#This Row],[Customer ID]])</f>
        <v>6.6666666666666666E-2</v>
      </c>
    </row>
    <row r="3849" spans="1:25" x14ac:dyDescent="0.3">
      <c r="A3849" s="1">
        <v>3848</v>
      </c>
      <c r="B3849" t="s">
        <v>8005</v>
      </c>
      <c r="C3849" s="7">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4" t="str">
        <f>VLOOKUP(OrdersTable[[#This Row],[Region]],PeopleTable[#All],2,FALSE)</f>
        <v>Kelly Williams</v>
      </c>
      <c r="W3849" s="4" t="str">
        <f>IFERROR(VLOOKUP(OrdersTable[[#This Row],[Order ID]],ReturnsTable[#All],2,FALSE),"No")</f>
        <v>No</v>
      </c>
      <c r="X3849" s="4">
        <f>1/COUNTIF(OrdersTable[Order ID],OrdersTable[[#This Row],[Order ID]])</f>
        <v>1</v>
      </c>
      <c r="Y3849" s="4">
        <f>1/COUNTIF(OrdersTable[Customer ID],OrdersTable[[#This Row],[Customer ID]])</f>
        <v>0.05</v>
      </c>
    </row>
    <row r="3850" spans="1:25" x14ac:dyDescent="0.3">
      <c r="A3850" s="1">
        <v>3849</v>
      </c>
      <c r="B3850" t="s">
        <v>8006</v>
      </c>
      <c r="C3850" s="7">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4" t="str">
        <f>VLOOKUP(OrdersTable[[#This Row],[Region]],PeopleTable[#All],2,FALSE)</f>
        <v>Cassandra Brandow</v>
      </c>
      <c r="W3850" s="4" t="str">
        <f>IFERROR(VLOOKUP(OrdersTable[[#This Row],[Order ID]],ReturnsTable[#All],2,FALSE),"No")</f>
        <v>No</v>
      </c>
      <c r="X3850" s="4">
        <f>1/COUNTIF(OrdersTable[Order ID],OrdersTable[[#This Row],[Order ID]])</f>
        <v>0.5</v>
      </c>
      <c r="Y3850" s="4">
        <f>1/COUNTIF(OrdersTable[Customer ID],OrdersTable[[#This Row],[Customer ID]])</f>
        <v>4.3478260869565216E-2</v>
      </c>
    </row>
    <row r="3851" spans="1:25" x14ac:dyDescent="0.3">
      <c r="A3851" s="1">
        <v>3850</v>
      </c>
      <c r="B3851" t="s">
        <v>8006</v>
      </c>
      <c r="C3851" s="7">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4" t="str">
        <f>VLOOKUP(OrdersTable[[#This Row],[Region]],PeopleTable[#All],2,FALSE)</f>
        <v>Cassandra Brandow</v>
      </c>
      <c r="W3851" s="4" t="str">
        <f>IFERROR(VLOOKUP(OrdersTable[[#This Row],[Order ID]],ReturnsTable[#All],2,FALSE),"No")</f>
        <v>No</v>
      </c>
      <c r="X3851" s="4">
        <f>1/COUNTIF(OrdersTable[Order ID],OrdersTable[[#This Row],[Order ID]])</f>
        <v>0.5</v>
      </c>
      <c r="Y3851" s="4">
        <f>1/COUNTIF(OrdersTable[Customer ID],OrdersTable[[#This Row],[Customer ID]])</f>
        <v>4.3478260869565216E-2</v>
      </c>
    </row>
    <row r="3852" spans="1:25" x14ac:dyDescent="0.3">
      <c r="A3852" s="1">
        <v>3851</v>
      </c>
      <c r="B3852" t="s">
        <v>8007</v>
      </c>
      <c r="C3852" s="7">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4" t="str">
        <f>VLOOKUP(OrdersTable[[#This Row],[Region]],PeopleTable[#All],2,FALSE)</f>
        <v>Kelly Williams</v>
      </c>
      <c r="W3852" s="4" t="str">
        <f>IFERROR(VLOOKUP(OrdersTable[[#This Row],[Order ID]],ReturnsTable[#All],2,FALSE),"No")</f>
        <v>No</v>
      </c>
      <c r="X3852" s="4">
        <f>1/COUNTIF(OrdersTable[Order ID],OrdersTable[[#This Row],[Order ID]])</f>
        <v>1</v>
      </c>
      <c r="Y3852" s="4">
        <f>1/COUNTIF(OrdersTable[Customer ID],OrdersTable[[#This Row],[Customer ID]])</f>
        <v>9.0909090909090912E-2</v>
      </c>
    </row>
    <row r="3853" spans="1:25" x14ac:dyDescent="0.3">
      <c r="A3853" s="1">
        <v>3852</v>
      </c>
      <c r="B3853" t="s">
        <v>8008</v>
      </c>
      <c r="C3853" s="7">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4" t="str">
        <f>VLOOKUP(OrdersTable[[#This Row],[Region]],PeopleTable[#All],2,FALSE)</f>
        <v>Chuck Magee</v>
      </c>
      <c r="W3853" s="4" t="str">
        <f>IFERROR(VLOOKUP(OrdersTable[[#This Row],[Order ID]],ReturnsTable[#All],2,FALSE),"No")</f>
        <v>No</v>
      </c>
      <c r="X3853" s="4">
        <f>1/COUNTIF(OrdersTable[Order ID],OrdersTable[[#This Row],[Order ID]])</f>
        <v>1</v>
      </c>
      <c r="Y3853" s="4">
        <f>1/COUNTIF(OrdersTable[Customer ID],OrdersTable[[#This Row],[Customer ID]])</f>
        <v>9.0909090909090912E-2</v>
      </c>
    </row>
    <row r="3854" spans="1:25" x14ac:dyDescent="0.3">
      <c r="A3854" s="1">
        <v>3853</v>
      </c>
      <c r="B3854" t="s">
        <v>8009</v>
      </c>
      <c r="C3854" s="7">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4" t="str">
        <f>VLOOKUP(OrdersTable[[#This Row],[Region]],PeopleTable[#All],2,FALSE)</f>
        <v>Kelly Williams</v>
      </c>
      <c r="W3854" s="4" t="str">
        <f>IFERROR(VLOOKUP(OrdersTable[[#This Row],[Order ID]],ReturnsTable[#All],2,FALSE),"No")</f>
        <v>No</v>
      </c>
      <c r="X3854" s="4">
        <f>1/COUNTIF(OrdersTable[Order ID],OrdersTable[[#This Row],[Order ID]])</f>
        <v>1</v>
      </c>
      <c r="Y3854" s="4">
        <f>1/COUNTIF(OrdersTable[Customer ID],OrdersTable[[#This Row],[Customer ID]])</f>
        <v>0.14285714285714285</v>
      </c>
    </row>
    <row r="3855" spans="1:25" x14ac:dyDescent="0.3">
      <c r="A3855" s="1">
        <v>3854</v>
      </c>
      <c r="B3855" t="s">
        <v>8010</v>
      </c>
      <c r="C3855" s="7">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4" t="str">
        <f>VLOOKUP(OrdersTable[[#This Row],[Region]],PeopleTable[#All],2,FALSE)</f>
        <v>Anna Andreadi</v>
      </c>
      <c r="W3855" s="4" t="str">
        <f>IFERROR(VLOOKUP(OrdersTable[[#This Row],[Order ID]],ReturnsTable[#All],2,FALSE),"No")</f>
        <v>No</v>
      </c>
      <c r="X3855" s="4">
        <f>1/COUNTIF(OrdersTable[Order ID],OrdersTable[[#This Row],[Order ID]])</f>
        <v>0.5</v>
      </c>
      <c r="Y3855" s="4">
        <f>1/COUNTIF(OrdersTable[Customer ID],OrdersTable[[#This Row],[Customer ID]])</f>
        <v>5.8823529411764705E-2</v>
      </c>
    </row>
    <row r="3856" spans="1:25" x14ac:dyDescent="0.3">
      <c r="A3856" s="1">
        <v>3855</v>
      </c>
      <c r="B3856" t="s">
        <v>8010</v>
      </c>
      <c r="C3856" s="7">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4" t="str">
        <f>VLOOKUP(OrdersTable[[#This Row],[Region]],PeopleTable[#All],2,FALSE)</f>
        <v>Anna Andreadi</v>
      </c>
      <c r="W3856" s="4" t="str">
        <f>IFERROR(VLOOKUP(OrdersTable[[#This Row],[Order ID]],ReturnsTable[#All],2,FALSE),"No")</f>
        <v>No</v>
      </c>
      <c r="X3856" s="4">
        <f>1/COUNTIF(OrdersTable[Order ID],OrdersTable[[#This Row],[Order ID]])</f>
        <v>0.5</v>
      </c>
      <c r="Y3856" s="4">
        <f>1/COUNTIF(OrdersTable[Customer ID],OrdersTable[[#This Row],[Customer ID]])</f>
        <v>5.8823529411764705E-2</v>
      </c>
    </row>
    <row r="3857" spans="1:25" x14ac:dyDescent="0.3">
      <c r="A3857" s="1">
        <v>3856</v>
      </c>
      <c r="B3857" t="s">
        <v>8011</v>
      </c>
      <c r="C3857" s="7">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4" t="str">
        <f>VLOOKUP(OrdersTable[[#This Row],[Region]],PeopleTable[#All],2,FALSE)</f>
        <v>Kelly Williams</v>
      </c>
      <c r="W3857" s="4" t="str">
        <f>IFERROR(VLOOKUP(OrdersTable[[#This Row],[Order ID]],ReturnsTable[#All],2,FALSE),"No")</f>
        <v>No</v>
      </c>
      <c r="X3857" s="4">
        <f>1/COUNTIF(OrdersTable[Order ID],OrdersTable[[#This Row],[Order ID]])</f>
        <v>0.33333333333333331</v>
      </c>
      <c r="Y3857" s="4">
        <f>1/COUNTIF(OrdersTable[Customer ID],OrdersTable[[#This Row],[Customer ID]])</f>
        <v>0.05</v>
      </c>
    </row>
    <row r="3858" spans="1:25" x14ac:dyDescent="0.3">
      <c r="A3858" s="1">
        <v>3857</v>
      </c>
      <c r="B3858" t="s">
        <v>8011</v>
      </c>
      <c r="C3858" s="7">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4" t="str">
        <f>VLOOKUP(OrdersTable[[#This Row],[Region]],PeopleTable[#All],2,FALSE)</f>
        <v>Kelly Williams</v>
      </c>
      <c r="W3858" s="4" t="str">
        <f>IFERROR(VLOOKUP(OrdersTable[[#This Row],[Order ID]],ReturnsTable[#All],2,FALSE),"No")</f>
        <v>No</v>
      </c>
      <c r="X3858" s="4">
        <f>1/COUNTIF(OrdersTable[Order ID],OrdersTable[[#This Row],[Order ID]])</f>
        <v>0.33333333333333331</v>
      </c>
      <c r="Y3858" s="4">
        <f>1/COUNTIF(OrdersTable[Customer ID],OrdersTable[[#This Row],[Customer ID]])</f>
        <v>0.05</v>
      </c>
    </row>
    <row r="3859" spans="1:25" x14ac:dyDescent="0.3">
      <c r="A3859" s="1">
        <v>3858</v>
      </c>
      <c r="B3859" t="s">
        <v>8011</v>
      </c>
      <c r="C3859" s="7">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4" t="str">
        <f>VLOOKUP(OrdersTable[[#This Row],[Region]],PeopleTable[#All],2,FALSE)</f>
        <v>Kelly Williams</v>
      </c>
      <c r="W3859" s="4" t="str">
        <f>IFERROR(VLOOKUP(OrdersTable[[#This Row],[Order ID]],ReturnsTable[#All],2,FALSE),"No")</f>
        <v>No</v>
      </c>
      <c r="X3859" s="4">
        <f>1/COUNTIF(OrdersTable[Order ID],OrdersTable[[#This Row],[Order ID]])</f>
        <v>0.33333333333333331</v>
      </c>
      <c r="Y3859" s="4">
        <f>1/COUNTIF(OrdersTable[Customer ID],OrdersTable[[#This Row],[Customer ID]])</f>
        <v>0.05</v>
      </c>
    </row>
    <row r="3860" spans="1:25" x14ac:dyDescent="0.3">
      <c r="A3860" s="1">
        <v>3859</v>
      </c>
      <c r="B3860" t="s">
        <v>5960</v>
      </c>
      <c r="C3860" s="7">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4" t="str">
        <f>VLOOKUP(OrdersTable[[#This Row],[Region]],PeopleTable[#All],2,FALSE)</f>
        <v>Anna Andreadi</v>
      </c>
      <c r="W3860" s="4" t="str">
        <f>IFERROR(VLOOKUP(OrdersTable[[#This Row],[Order ID]],ReturnsTable[#All],2,FALSE),"No")</f>
        <v>Yes</v>
      </c>
      <c r="X3860" s="4">
        <f>1/COUNTIF(OrdersTable[Order ID],OrdersTable[[#This Row],[Order ID]])</f>
        <v>1</v>
      </c>
      <c r="Y3860" s="4">
        <f>1/COUNTIF(OrdersTable[Customer ID],OrdersTable[[#This Row],[Customer ID]])</f>
        <v>6.25E-2</v>
      </c>
    </row>
    <row r="3861" spans="1:25" x14ac:dyDescent="0.3">
      <c r="A3861" s="1">
        <v>3860</v>
      </c>
      <c r="B3861" t="s">
        <v>8012</v>
      </c>
      <c r="C3861" s="7">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4" t="str">
        <f>VLOOKUP(OrdersTable[[#This Row],[Region]],PeopleTable[#All],2,FALSE)</f>
        <v>Kelly Williams</v>
      </c>
      <c r="W3861" s="4" t="str">
        <f>IFERROR(VLOOKUP(OrdersTable[[#This Row],[Order ID]],ReturnsTable[#All],2,FALSE),"No")</f>
        <v>No</v>
      </c>
      <c r="X3861" s="4">
        <f>1/COUNTIF(OrdersTable[Order ID],OrdersTable[[#This Row],[Order ID]])</f>
        <v>0.5</v>
      </c>
      <c r="Y3861" s="4">
        <f>1/COUNTIF(OrdersTable[Customer ID],OrdersTable[[#This Row],[Customer ID]])</f>
        <v>5.8823529411764705E-2</v>
      </c>
    </row>
    <row r="3862" spans="1:25" x14ac:dyDescent="0.3">
      <c r="A3862" s="1">
        <v>3861</v>
      </c>
      <c r="B3862" t="s">
        <v>8012</v>
      </c>
      <c r="C3862" s="7">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4" t="str">
        <f>VLOOKUP(OrdersTable[[#This Row],[Region]],PeopleTable[#All],2,FALSE)</f>
        <v>Kelly Williams</v>
      </c>
      <c r="W3862" s="4" t="str">
        <f>IFERROR(VLOOKUP(OrdersTable[[#This Row],[Order ID]],ReturnsTable[#All],2,FALSE),"No")</f>
        <v>No</v>
      </c>
      <c r="X3862" s="4">
        <f>1/COUNTIF(OrdersTable[Order ID],OrdersTable[[#This Row],[Order ID]])</f>
        <v>0.5</v>
      </c>
      <c r="Y3862" s="4">
        <f>1/COUNTIF(OrdersTable[Customer ID],OrdersTable[[#This Row],[Customer ID]])</f>
        <v>5.8823529411764705E-2</v>
      </c>
    </row>
    <row r="3863" spans="1:25" x14ac:dyDescent="0.3">
      <c r="A3863" s="1">
        <v>3862</v>
      </c>
      <c r="B3863" t="s">
        <v>8013</v>
      </c>
      <c r="C3863" s="7">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4" t="str">
        <f>VLOOKUP(OrdersTable[[#This Row],[Region]],PeopleTable[#All],2,FALSE)</f>
        <v>Chuck Magee</v>
      </c>
      <c r="W3863" s="4" t="str">
        <f>IFERROR(VLOOKUP(OrdersTable[[#This Row],[Order ID]],ReturnsTable[#All],2,FALSE),"No")</f>
        <v>No</v>
      </c>
      <c r="X3863" s="4">
        <f>1/COUNTIF(OrdersTable[Order ID],OrdersTable[[#This Row],[Order ID]])</f>
        <v>0.5</v>
      </c>
      <c r="Y3863" s="4">
        <f>1/COUNTIF(OrdersTable[Customer ID],OrdersTable[[#This Row],[Customer ID]])</f>
        <v>7.1428571428571425E-2</v>
      </c>
    </row>
    <row r="3864" spans="1:25" x14ac:dyDescent="0.3">
      <c r="A3864" s="1">
        <v>3863</v>
      </c>
      <c r="B3864" t="s">
        <v>8013</v>
      </c>
      <c r="C3864" s="7">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4" t="str">
        <f>VLOOKUP(OrdersTable[[#This Row],[Region]],PeopleTable[#All],2,FALSE)</f>
        <v>Chuck Magee</v>
      </c>
      <c r="W3864" s="4" t="str">
        <f>IFERROR(VLOOKUP(OrdersTable[[#This Row],[Order ID]],ReturnsTable[#All],2,FALSE),"No")</f>
        <v>No</v>
      </c>
      <c r="X3864" s="4">
        <f>1/COUNTIF(OrdersTable[Order ID],OrdersTable[[#This Row],[Order ID]])</f>
        <v>0.5</v>
      </c>
      <c r="Y3864" s="4">
        <f>1/COUNTIF(OrdersTable[Customer ID],OrdersTable[[#This Row],[Customer ID]])</f>
        <v>7.1428571428571425E-2</v>
      </c>
    </row>
    <row r="3865" spans="1:25" x14ac:dyDescent="0.3">
      <c r="A3865" s="1">
        <v>3864</v>
      </c>
      <c r="B3865" t="s">
        <v>8014</v>
      </c>
      <c r="C3865" s="7">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4" t="str">
        <f>VLOOKUP(OrdersTable[[#This Row],[Region]],PeopleTable[#All],2,FALSE)</f>
        <v>Anna Andreadi</v>
      </c>
      <c r="W3865" s="4" t="str">
        <f>IFERROR(VLOOKUP(OrdersTable[[#This Row],[Order ID]],ReturnsTable[#All],2,FALSE),"No")</f>
        <v>No</v>
      </c>
      <c r="X3865" s="4">
        <f>1/COUNTIF(OrdersTable[Order ID],OrdersTable[[#This Row],[Order ID]])</f>
        <v>1</v>
      </c>
      <c r="Y3865" s="4">
        <f>1/COUNTIF(OrdersTable[Customer ID],OrdersTable[[#This Row],[Customer ID]])</f>
        <v>0.2</v>
      </c>
    </row>
    <row r="3866" spans="1:25" x14ac:dyDescent="0.3">
      <c r="A3866" s="1">
        <v>3865</v>
      </c>
      <c r="B3866" t="s">
        <v>8015</v>
      </c>
      <c r="C3866" s="7">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4" t="str">
        <f>VLOOKUP(OrdersTable[[#This Row],[Region]],PeopleTable[#All],2,FALSE)</f>
        <v>Kelly Williams</v>
      </c>
      <c r="W3866" s="4" t="str">
        <f>IFERROR(VLOOKUP(OrdersTable[[#This Row],[Order ID]],ReturnsTable[#All],2,FALSE),"No")</f>
        <v>No</v>
      </c>
      <c r="X3866" s="4">
        <f>1/COUNTIF(OrdersTable[Order ID],OrdersTable[[#This Row],[Order ID]])</f>
        <v>1</v>
      </c>
      <c r="Y3866" s="4">
        <f>1/COUNTIF(OrdersTable[Customer ID],OrdersTable[[#This Row],[Customer ID]])</f>
        <v>4.3478260869565216E-2</v>
      </c>
    </row>
    <row r="3867" spans="1:25" x14ac:dyDescent="0.3">
      <c r="A3867" s="1">
        <v>3866</v>
      </c>
      <c r="B3867" t="s">
        <v>8016</v>
      </c>
      <c r="C3867" s="7">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4" t="str">
        <f>VLOOKUP(OrdersTable[[#This Row],[Region]],PeopleTable[#All],2,FALSE)</f>
        <v>Anna Andreadi</v>
      </c>
      <c r="W3867" s="4" t="str">
        <f>IFERROR(VLOOKUP(OrdersTable[[#This Row],[Order ID]],ReturnsTable[#All],2,FALSE),"No")</f>
        <v>No</v>
      </c>
      <c r="X3867" s="4">
        <f>1/COUNTIF(OrdersTable[Order ID],OrdersTable[[#This Row],[Order ID]])</f>
        <v>1</v>
      </c>
      <c r="Y3867" s="4">
        <f>1/COUNTIF(OrdersTable[Customer ID],OrdersTable[[#This Row],[Customer ID]])</f>
        <v>0.1111111111111111</v>
      </c>
    </row>
    <row r="3868" spans="1:25" x14ac:dyDescent="0.3">
      <c r="A3868" s="1">
        <v>3867</v>
      </c>
      <c r="B3868" t="s">
        <v>8017</v>
      </c>
      <c r="C3868" s="7">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4" t="str">
        <f>VLOOKUP(OrdersTable[[#This Row],[Region]],PeopleTable[#All],2,FALSE)</f>
        <v>Kelly Williams</v>
      </c>
      <c r="W3868" s="4" t="str">
        <f>IFERROR(VLOOKUP(OrdersTable[[#This Row],[Order ID]],ReturnsTable[#All],2,FALSE),"No")</f>
        <v>No</v>
      </c>
      <c r="X3868" s="4">
        <f>1/COUNTIF(OrdersTable[Order ID],OrdersTable[[#This Row],[Order ID]])</f>
        <v>1</v>
      </c>
      <c r="Y3868" s="4">
        <f>1/COUNTIF(OrdersTable[Customer ID],OrdersTable[[#This Row],[Customer ID]])</f>
        <v>8.3333333333333329E-2</v>
      </c>
    </row>
    <row r="3869" spans="1:25" x14ac:dyDescent="0.3">
      <c r="A3869" s="1">
        <v>3868</v>
      </c>
      <c r="B3869" t="s">
        <v>8018</v>
      </c>
      <c r="C3869" s="7">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4" t="str">
        <f>VLOOKUP(OrdersTable[[#This Row],[Region]],PeopleTable[#All],2,FALSE)</f>
        <v>Anna Andreadi</v>
      </c>
      <c r="W3869" s="4" t="str">
        <f>IFERROR(VLOOKUP(OrdersTable[[#This Row],[Order ID]],ReturnsTable[#All],2,FALSE),"No")</f>
        <v>No</v>
      </c>
      <c r="X3869" s="4">
        <f>1/COUNTIF(OrdersTable[Order ID],OrdersTable[[#This Row],[Order ID]])</f>
        <v>0.16666666666666666</v>
      </c>
      <c r="Y3869" s="4">
        <f>1/COUNTIF(OrdersTable[Customer ID],OrdersTable[[#This Row],[Customer ID]])</f>
        <v>6.25E-2</v>
      </c>
    </row>
    <row r="3870" spans="1:25" x14ac:dyDescent="0.3">
      <c r="A3870" s="1">
        <v>3869</v>
      </c>
      <c r="B3870" t="s">
        <v>8018</v>
      </c>
      <c r="C3870" s="7">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4" t="str">
        <f>VLOOKUP(OrdersTable[[#This Row],[Region]],PeopleTable[#All],2,FALSE)</f>
        <v>Anna Andreadi</v>
      </c>
      <c r="W3870" s="4" t="str">
        <f>IFERROR(VLOOKUP(OrdersTable[[#This Row],[Order ID]],ReturnsTable[#All],2,FALSE),"No")</f>
        <v>No</v>
      </c>
      <c r="X3870" s="4">
        <f>1/COUNTIF(OrdersTable[Order ID],OrdersTable[[#This Row],[Order ID]])</f>
        <v>0.16666666666666666</v>
      </c>
      <c r="Y3870" s="4">
        <f>1/COUNTIF(OrdersTable[Customer ID],OrdersTable[[#This Row],[Customer ID]])</f>
        <v>6.25E-2</v>
      </c>
    </row>
    <row r="3871" spans="1:25" x14ac:dyDescent="0.3">
      <c r="A3871" s="1">
        <v>3870</v>
      </c>
      <c r="B3871" t="s">
        <v>8018</v>
      </c>
      <c r="C3871" s="7">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4" t="str">
        <f>VLOOKUP(OrdersTable[[#This Row],[Region]],PeopleTable[#All],2,FALSE)</f>
        <v>Anna Andreadi</v>
      </c>
      <c r="W3871" s="4" t="str">
        <f>IFERROR(VLOOKUP(OrdersTable[[#This Row],[Order ID]],ReturnsTable[#All],2,FALSE),"No")</f>
        <v>No</v>
      </c>
      <c r="X3871" s="4">
        <f>1/COUNTIF(OrdersTable[Order ID],OrdersTable[[#This Row],[Order ID]])</f>
        <v>0.16666666666666666</v>
      </c>
      <c r="Y3871" s="4">
        <f>1/COUNTIF(OrdersTable[Customer ID],OrdersTable[[#This Row],[Customer ID]])</f>
        <v>6.25E-2</v>
      </c>
    </row>
    <row r="3872" spans="1:25" x14ac:dyDescent="0.3">
      <c r="A3872" s="1">
        <v>3871</v>
      </c>
      <c r="B3872" t="s">
        <v>8018</v>
      </c>
      <c r="C3872" s="7">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4" t="str">
        <f>VLOOKUP(OrdersTable[[#This Row],[Region]],PeopleTable[#All],2,FALSE)</f>
        <v>Anna Andreadi</v>
      </c>
      <c r="W3872" s="4" t="str">
        <f>IFERROR(VLOOKUP(OrdersTable[[#This Row],[Order ID]],ReturnsTable[#All],2,FALSE),"No")</f>
        <v>No</v>
      </c>
      <c r="X3872" s="4">
        <f>1/COUNTIF(OrdersTable[Order ID],OrdersTable[[#This Row],[Order ID]])</f>
        <v>0.16666666666666666</v>
      </c>
      <c r="Y3872" s="4">
        <f>1/COUNTIF(OrdersTable[Customer ID],OrdersTable[[#This Row],[Customer ID]])</f>
        <v>6.25E-2</v>
      </c>
    </row>
    <row r="3873" spans="1:25" x14ac:dyDescent="0.3">
      <c r="A3873" s="1">
        <v>3872</v>
      </c>
      <c r="B3873" t="s">
        <v>8018</v>
      </c>
      <c r="C3873" s="7">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4" t="str">
        <f>VLOOKUP(OrdersTable[[#This Row],[Region]],PeopleTable[#All],2,FALSE)</f>
        <v>Anna Andreadi</v>
      </c>
      <c r="W3873" s="4" t="str">
        <f>IFERROR(VLOOKUP(OrdersTable[[#This Row],[Order ID]],ReturnsTable[#All],2,FALSE),"No")</f>
        <v>No</v>
      </c>
      <c r="X3873" s="4">
        <f>1/COUNTIF(OrdersTable[Order ID],OrdersTable[[#This Row],[Order ID]])</f>
        <v>0.16666666666666666</v>
      </c>
      <c r="Y3873" s="4">
        <f>1/COUNTIF(OrdersTable[Customer ID],OrdersTable[[#This Row],[Customer ID]])</f>
        <v>6.25E-2</v>
      </c>
    </row>
    <row r="3874" spans="1:25" x14ac:dyDescent="0.3">
      <c r="A3874" s="1">
        <v>3873</v>
      </c>
      <c r="B3874" t="s">
        <v>8018</v>
      </c>
      <c r="C3874" s="7">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4" t="str">
        <f>VLOOKUP(OrdersTable[[#This Row],[Region]],PeopleTable[#All],2,FALSE)</f>
        <v>Anna Andreadi</v>
      </c>
      <c r="W3874" s="4" t="str">
        <f>IFERROR(VLOOKUP(OrdersTable[[#This Row],[Order ID]],ReturnsTable[#All],2,FALSE),"No")</f>
        <v>No</v>
      </c>
      <c r="X3874" s="4">
        <f>1/COUNTIF(OrdersTable[Order ID],OrdersTable[[#This Row],[Order ID]])</f>
        <v>0.16666666666666666</v>
      </c>
      <c r="Y3874" s="4">
        <f>1/COUNTIF(OrdersTable[Customer ID],OrdersTable[[#This Row],[Customer ID]])</f>
        <v>6.25E-2</v>
      </c>
    </row>
    <row r="3875" spans="1:25" x14ac:dyDescent="0.3">
      <c r="A3875" s="1">
        <v>3874</v>
      </c>
      <c r="B3875" t="s">
        <v>8019</v>
      </c>
      <c r="C3875" s="7">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4" t="str">
        <f>VLOOKUP(OrdersTable[[#This Row],[Region]],PeopleTable[#All],2,FALSE)</f>
        <v>Cassandra Brandow</v>
      </c>
      <c r="W3875" s="4" t="str">
        <f>IFERROR(VLOOKUP(OrdersTable[[#This Row],[Order ID]],ReturnsTable[#All],2,FALSE),"No")</f>
        <v>No</v>
      </c>
      <c r="X3875" s="4">
        <f>1/COUNTIF(OrdersTable[Order ID],OrdersTable[[#This Row],[Order ID]])</f>
        <v>0.25</v>
      </c>
      <c r="Y3875" s="4">
        <f>1/COUNTIF(OrdersTable[Customer ID],OrdersTable[[#This Row],[Customer ID]])</f>
        <v>0.05</v>
      </c>
    </row>
    <row r="3876" spans="1:25" x14ac:dyDescent="0.3">
      <c r="A3876" s="1">
        <v>3875</v>
      </c>
      <c r="B3876" t="s">
        <v>8019</v>
      </c>
      <c r="C3876" s="7">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4" t="str">
        <f>VLOOKUP(OrdersTable[[#This Row],[Region]],PeopleTable[#All],2,FALSE)</f>
        <v>Cassandra Brandow</v>
      </c>
      <c r="W3876" s="4" t="str">
        <f>IFERROR(VLOOKUP(OrdersTable[[#This Row],[Order ID]],ReturnsTable[#All],2,FALSE),"No")</f>
        <v>No</v>
      </c>
      <c r="X3876" s="4">
        <f>1/COUNTIF(OrdersTable[Order ID],OrdersTable[[#This Row],[Order ID]])</f>
        <v>0.25</v>
      </c>
      <c r="Y3876" s="4">
        <f>1/COUNTIF(OrdersTable[Customer ID],OrdersTable[[#This Row],[Customer ID]])</f>
        <v>0.05</v>
      </c>
    </row>
    <row r="3877" spans="1:25" x14ac:dyDescent="0.3">
      <c r="A3877" s="1">
        <v>3876</v>
      </c>
      <c r="B3877" t="s">
        <v>8019</v>
      </c>
      <c r="C3877" s="7">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4" t="str">
        <f>VLOOKUP(OrdersTable[[#This Row],[Region]],PeopleTable[#All],2,FALSE)</f>
        <v>Cassandra Brandow</v>
      </c>
      <c r="W3877" s="4" t="str">
        <f>IFERROR(VLOOKUP(OrdersTable[[#This Row],[Order ID]],ReturnsTable[#All],2,FALSE),"No")</f>
        <v>No</v>
      </c>
      <c r="X3877" s="4">
        <f>1/COUNTIF(OrdersTable[Order ID],OrdersTable[[#This Row],[Order ID]])</f>
        <v>0.25</v>
      </c>
      <c r="Y3877" s="4">
        <f>1/COUNTIF(OrdersTable[Customer ID],OrdersTable[[#This Row],[Customer ID]])</f>
        <v>0.05</v>
      </c>
    </row>
    <row r="3878" spans="1:25" x14ac:dyDescent="0.3">
      <c r="A3878" s="1">
        <v>3877</v>
      </c>
      <c r="B3878" t="s">
        <v>8019</v>
      </c>
      <c r="C3878" s="7">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4" t="str">
        <f>VLOOKUP(OrdersTable[[#This Row],[Region]],PeopleTable[#All],2,FALSE)</f>
        <v>Cassandra Brandow</v>
      </c>
      <c r="W3878" s="4" t="str">
        <f>IFERROR(VLOOKUP(OrdersTable[[#This Row],[Order ID]],ReturnsTable[#All],2,FALSE),"No")</f>
        <v>No</v>
      </c>
      <c r="X3878" s="4">
        <f>1/COUNTIF(OrdersTable[Order ID],OrdersTable[[#This Row],[Order ID]])</f>
        <v>0.25</v>
      </c>
      <c r="Y3878" s="4">
        <f>1/COUNTIF(OrdersTable[Customer ID],OrdersTable[[#This Row],[Customer ID]])</f>
        <v>0.05</v>
      </c>
    </row>
    <row r="3879" spans="1:25" x14ac:dyDescent="0.3">
      <c r="A3879" s="1">
        <v>3878</v>
      </c>
      <c r="B3879" t="s">
        <v>8020</v>
      </c>
      <c r="C3879" s="7">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4" t="str">
        <f>VLOOKUP(OrdersTable[[#This Row],[Region]],PeopleTable[#All],2,FALSE)</f>
        <v>Cassandra Brandow</v>
      </c>
      <c r="W3879" s="4" t="str">
        <f>IFERROR(VLOOKUP(OrdersTable[[#This Row],[Order ID]],ReturnsTable[#All],2,FALSE),"No")</f>
        <v>No</v>
      </c>
      <c r="X3879" s="4">
        <f>1/COUNTIF(OrdersTable[Order ID],OrdersTable[[#This Row],[Order ID]])</f>
        <v>1</v>
      </c>
      <c r="Y3879" s="4">
        <f>1/COUNTIF(OrdersTable[Customer ID],OrdersTable[[#This Row],[Customer ID]])</f>
        <v>3.2258064516129031E-2</v>
      </c>
    </row>
    <row r="3880" spans="1:25" x14ac:dyDescent="0.3">
      <c r="A3880" s="1">
        <v>3879</v>
      </c>
      <c r="B3880" t="s">
        <v>8021</v>
      </c>
      <c r="C3880" s="7">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4" t="str">
        <f>VLOOKUP(OrdersTable[[#This Row],[Region]],PeopleTable[#All],2,FALSE)</f>
        <v>Kelly Williams</v>
      </c>
      <c r="W3880" s="4" t="str">
        <f>IFERROR(VLOOKUP(OrdersTable[[#This Row],[Order ID]],ReturnsTable[#All],2,FALSE),"No")</f>
        <v>No</v>
      </c>
      <c r="X3880" s="4">
        <f>1/COUNTIF(OrdersTable[Order ID],OrdersTable[[#This Row],[Order ID]])</f>
        <v>0.5</v>
      </c>
      <c r="Y3880" s="4">
        <f>1/COUNTIF(OrdersTable[Customer ID],OrdersTable[[#This Row],[Customer ID]])</f>
        <v>0.1111111111111111</v>
      </c>
    </row>
    <row r="3881" spans="1:25" x14ac:dyDescent="0.3">
      <c r="A3881" s="1">
        <v>3880</v>
      </c>
      <c r="B3881" t="s">
        <v>8021</v>
      </c>
      <c r="C3881" s="7">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4" t="str">
        <f>VLOOKUP(OrdersTable[[#This Row],[Region]],PeopleTable[#All],2,FALSE)</f>
        <v>Kelly Williams</v>
      </c>
      <c r="W3881" s="4" t="str">
        <f>IFERROR(VLOOKUP(OrdersTable[[#This Row],[Order ID]],ReturnsTable[#All],2,FALSE),"No")</f>
        <v>No</v>
      </c>
      <c r="X3881" s="4">
        <f>1/COUNTIF(OrdersTable[Order ID],OrdersTable[[#This Row],[Order ID]])</f>
        <v>0.5</v>
      </c>
      <c r="Y3881" s="4">
        <f>1/COUNTIF(OrdersTable[Customer ID],OrdersTable[[#This Row],[Customer ID]])</f>
        <v>0.1111111111111111</v>
      </c>
    </row>
    <row r="3882" spans="1:25" x14ac:dyDescent="0.3">
      <c r="A3882" s="1">
        <v>3881</v>
      </c>
      <c r="B3882" t="s">
        <v>8022</v>
      </c>
      <c r="C3882" s="7">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4" t="str">
        <f>VLOOKUP(OrdersTable[[#This Row],[Region]],PeopleTable[#All],2,FALSE)</f>
        <v>Anna Andreadi</v>
      </c>
      <c r="W3882" s="4" t="str">
        <f>IFERROR(VLOOKUP(OrdersTable[[#This Row],[Order ID]],ReturnsTable[#All],2,FALSE),"No")</f>
        <v>No</v>
      </c>
      <c r="X3882" s="4">
        <f>1/COUNTIF(OrdersTable[Order ID],OrdersTable[[#This Row],[Order ID]])</f>
        <v>0.25</v>
      </c>
      <c r="Y3882" s="4">
        <f>1/COUNTIF(OrdersTable[Customer ID],OrdersTable[[#This Row],[Customer ID]])</f>
        <v>5.2631578947368418E-2</v>
      </c>
    </row>
    <row r="3883" spans="1:25" x14ac:dyDescent="0.3">
      <c r="A3883" s="1">
        <v>3882</v>
      </c>
      <c r="B3883" t="s">
        <v>8022</v>
      </c>
      <c r="C3883" s="7">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4" t="str">
        <f>VLOOKUP(OrdersTable[[#This Row],[Region]],PeopleTable[#All],2,FALSE)</f>
        <v>Anna Andreadi</v>
      </c>
      <c r="W3883" s="4" t="str">
        <f>IFERROR(VLOOKUP(OrdersTable[[#This Row],[Order ID]],ReturnsTable[#All],2,FALSE),"No")</f>
        <v>No</v>
      </c>
      <c r="X3883" s="4">
        <f>1/COUNTIF(OrdersTable[Order ID],OrdersTable[[#This Row],[Order ID]])</f>
        <v>0.25</v>
      </c>
      <c r="Y3883" s="4">
        <f>1/COUNTIF(OrdersTable[Customer ID],OrdersTable[[#This Row],[Customer ID]])</f>
        <v>5.2631578947368418E-2</v>
      </c>
    </row>
    <row r="3884" spans="1:25" x14ac:dyDescent="0.3">
      <c r="A3884" s="1">
        <v>3883</v>
      </c>
      <c r="B3884" t="s">
        <v>8022</v>
      </c>
      <c r="C3884" s="7">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4" t="str">
        <f>VLOOKUP(OrdersTable[[#This Row],[Region]],PeopleTable[#All],2,FALSE)</f>
        <v>Anna Andreadi</v>
      </c>
      <c r="W3884" s="4" t="str">
        <f>IFERROR(VLOOKUP(OrdersTable[[#This Row],[Order ID]],ReturnsTable[#All],2,FALSE),"No")</f>
        <v>No</v>
      </c>
      <c r="X3884" s="4">
        <f>1/COUNTIF(OrdersTable[Order ID],OrdersTable[[#This Row],[Order ID]])</f>
        <v>0.25</v>
      </c>
      <c r="Y3884" s="4">
        <f>1/COUNTIF(OrdersTable[Customer ID],OrdersTable[[#This Row],[Customer ID]])</f>
        <v>5.2631578947368418E-2</v>
      </c>
    </row>
    <row r="3885" spans="1:25" x14ac:dyDescent="0.3">
      <c r="A3885" s="1">
        <v>3884</v>
      </c>
      <c r="B3885" t="s">
        <v>8022</v>
      </c>
      <c r="C3885" s="7">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4" t="str">
        <f>VLOOKUP(OrdersTable[[#This Row],[Region]],PeopleTable[#All],2,FALSE)</f>
        <v>Anna Andreadi</v>
      </c>
      <c r="W3885" s="4" t="str">
        <f>IFERROR(VLOOKUP(OrdersTable[[#This Row],[Order ID]],ReturnsTable[#All],2,FALSE),"No")</f>
        <v>No</v>
      </c>
      <c r="X3885" s="4">
        <f>1/COUNTIF(OrdersTable[Order ID],OrdersTable[[#This Row],[Order ID]])</f>
        <v>0.25</v>
      </c>
      <c r="Y3885" s="4">
        <f>1/COUNTIF(OrdersTable[Customer ID],OrdersTable[[#This Row],[Customer ID]])</f>
        <v>5.2631578947368418E-2</v>
      </c>
    </row>
    <row r="3886" spans="1:25" x14ac:dyDescent="0.3">
      <c r="A3886" s="1">
        <v>3885</v>
      </c>
      <c r="B3886" t="s">
        <v>8023</v>
      </c>
      <c r="C3886" s="7">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4" t="str">
        <f>VLOOKUP(OrdersTable[[#This Row],[Region]],PeopleTable[#All],2,FALSE)</f>
        <v>Cassandra Brandow</v>
      </c>
      <c r="W3886" s="4" t="str">
        <f>IFERROR(VLOOKUP(OrdersTable[[#This Row],[Order ID]],ReturnsTable[#All],2,FALSE),"No")</f>
        <v>No</v>
      </c>
      <c r="X3886" s="4">
        <f>1/COUNTIF(OrdersTable[Order ID],OrdersTable[[#This Row],[Order ID]])</f>
        <v>1</v>
      </c>
      <c r="Y3886" s="4">
        <f>1/COUNTIF(OrdersTable[Customer ID],OrdersTable[[#This Row],[Customer ID]])</f>
        <v>0.1111111111111111</v>
      </c>
    </row>
    <row r="3887" spans="1:25" x14ac:dyDescent="0.3">
      <c r="A3887" s="1">
        <v>3886</v>
      </c>
      <c r="B3887" t="s">
        <v>8024</v>
      </c>
      <c r="C3887" s="7">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4" t="str">
        <f>VLOOKUP(OrdersTable[[#This Row],[Region]],PeopleTable[#All],2,FALSE)</f>
        <v>Kelly Williams</v>
      </c>
      <c r="W3887" s="4" t="str">
        <f>IFERROR(VLOOKUP(OrdersTable[[#This Row],[Order ID]],ReturnsTable[#All],2,FALSE),"No")</f>
        <v>No</v>
      </c>
      <c r="X3887" s="4">
        <f>1/COUNTIF(OrdersTable[Order ID],OrdersTable[[#This Row],[Order ID]])</f>
        <v>1</v>
      </c>
      <c r="Y3887" s="4">
        <f>1/COUNTIF(OrdersTable[Customer ID],OrdersTable[[#This Row],[Customer ID]])</f>
        <v>0.04</v>
      </c>
    </row>
    <row r="3888" spans="1:25" x14ac:dyDescent="0.3">
      <c r="A3888" s="1">
        <v>3887</v>
      </c>
      <c r="B3888" t="s">
        <v>6091</v>
      </c>
      <c r="C3888" s="7">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4" t="str">
        <f>VLOOKUP(OrdersTable[[#This Row],[Region]],PeopleTable[#All],2,FALSE)</f>
        <v>Kelly Williams</v>
      </c>
      <c r="W3888" s="4" t="str">
        <f>IFERROR(VLOOKUP(OrdersTable[[#This Row],[Order ID]],ReturnsTable[#All],2,FALSE),"No")</f>
        <v>Yes</v>
      </c>
      <c r="X3888" s="4">
        <f>1/COUNTIF(OrdersTable[Order ID],OrdersTable[[#This Row],[Order ID]])</f>
        <v>1</v>
      </c>
      <c r="Y3888" s="4">
        <f>1/COUNTIF(OrdersTable[Customer ID],OrdersTable[[#This Row],[Customer ID]])</f>
        <v>7.1428571428571425E-2</v>
      </c>
    </row>
    <row r="3889" spans="1:25" x14ac:dyDescent="0.3">
      <c r="A3889" s="1">
        <v>3888</v>
      </c>
      <c r="B3889" t="s">
        <v>8025</v>
      </c>
      <c r="C3889" s="7">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4" t="str">
        <f>VLOOKUP(OrdersTable[[#This Row],[Region]],PeopleTable[#All],2,FALSE)</f>
        <v>Cassandra Brandow</v>
      </c>
      <c r="W3889" s="4" t="str">
        <f>IFERROR(VLOOKUP(OrdersTable[[#This Row],[Order ID]],ReturnsTable[#All],2,FALSE),"No")</f>
        <v>No</v>
      </c>
      <c r="X3889" s="4">
        <f>1/COUNTIF(OrdersTable[Order ID],OrdersTable[[#This Row],[Order ID]])</f>
        <v>0.33333333333333331</v>
      </c>
      <c r="Y3889" s="4">
        <f>1/COUNTIF(OrdersTable[Customer ID],OrdersTable[[#This Row],[Customer ID]])</f>
        <v>0.04</v>
      </c>
    </row>
    <row r="3890" spans="1:25" x14ac:dyDescent="0.3">
      <c r="A3890" s="1">
        <v>3889</v>
      </c>
      <c r="B3890" t="s">
        <v>8025</v>
      </c>
      <c r="C3890" s="7">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4" t="str">
        <f>VLOOKUP(OrdersTable[[#This Row],[Region]],PeopleTable[#All],2,FALSE)</f>
        <v>Cassandra Brandow</v>
      </c>
      <c r="W3890" s="4" t="str">
        <f>IFERROR(VLOOKUP(OrdersTable[[#This Row],[Order ID]],ReturnsTable[#All],2,FALSE),"No")</f>
        <v>No</v>
      </c>
      <c r="X3890" s="4">
        <f>1/COUNTIF(OrdersTable[Order ID],OrdersTable[[#This Row],[Order ID]])</f>
        <v>0.33333333333333331</v>
      </c>
      <c r="Y3890" s="4">
        <f>1/COUNTIF(OrdersTable[Customer ID],OrdersTable[[#This Row],[Customer ID]])</f>
        <v>0.04</v>
      </c>
    </row>
    <row r="3891" spans="1:25" x14ac:dyDescent="0.3">
      <c r="A3891" s="1">
        <v>3890</v>
      </c>
      <c r="B3891" t="s">
        <v>8025</v>
      </c>
      <c r="C3891" s="7">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4" t="str">
        <f>VLOOKUP(OrdersTable[[#This Row],[Region]],PeopleTable[#All],2,FALSE)</f>
        <v>Cassandra Brandow</v>
      </c>
      <c r="W3891" s="4" t="str">
        <f>IFERROR(VLOOKUP(OrdersTable[[#This Row],[Order ID]],ReturnsTable[#All],2,FALSE),"No")</f>
        <v>No</v>
      </c>
      <c r="X3891" s="4">
        <f>1/COUNTIF(OrdersTable[Order ID],OrdersTable[[#This Row],[Order ID]])</f>
        <v>0.33333333333333331</v>
      </c>
      <c r="Y3891" s="4">
        <f>1/COUNTIF(OrdersTable[Customer ID],OrdersTable[[#This Row],[Customer ID]])</f>
        <v>0.04</v>
      </c>
    </row>
    <row r="3892" spans="1:25" x14ac:dyDescent="0.3">
      <c r="A3892" s="1">
        <v>3891</v>
      </c>
      <c r="B3892" t="s">
        <v>8026</v>
      </c>
      <c r="C3892" s="7">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4" t="str">
        <f>VLOOKUP(OrdersTable[[#This Row],[Region]],PeopleTable[#All],2,FALSE)</f>
        <v>Anna Andreadi</v>
      </c>
      <c r="W3892" s="4" t="str">
        <f>IFERROR(VLOOKUP(OrdersTable[[#This Row],[Order ID]],ReturnsTable[#All],2,FALSE),"No")</f>
        <v>No</v>
      </c>
      <c r="X3892" s="4">
        <f>1/COUNTIF(OrdersTable[Order ID],OrdersTable[[#This Row],[Order ID]])</f>
        <v>0.33333333333333331</v>
      </c>
      <c r="Y3892" s="4">
        <f>1/COUNTIF(OrdersTable[Customer ID],OrdersTable[[#This Row],[Customer ID]])</f>
        <v>4.1666666666666664E-2</v>
      </c>
    </row>
    <row r="3893" spans="1:25" x14ac:dyDescent="0.3">
      <c r="A3893" s="1">
        <v>3892</v>
      </c>
      <c r="B3893" t="s">
        <v>8026</v>
      </c>
      <c r="C3893" s="7">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4" t="str">
        <f>VLOOKUP(OrdersTable[[#This Row],[Region]],PeopleTable[#All],2,FALSE)</f>
        <v>Anna Andreadi</v>
      </c>
      <c r="W3893" s="4" t="str">
        <f>IFERROR(VLOOKUP(OrdersTable[[#This Row],[Order ID]],ReturnsTable[#All],2,FALSE),"No")</f>
        <v>No</v>
      </c>
      <c r="X3893" s="4">
        <f>1/COUNTIF(OrdersTable[Order ID],OrdersTable[[#This Row],[Order ID]])</f>
        <v>0.33333333333333331</v>
      </c>
      <c r="Y3893" s="4">
        <f>1/COUNTIF(OrdersTable[Customer ID],OrdersTable[[#This Row],[Customer ID]])</f>
        <v>4.1666666666666664E-2</v>
      </c>
    </row>
    <row r="3894" spans="1:25" x14ac:dyDescent="0.3">
      <c r="A3894" s="1">
        <v>3893</v>
      </c>
      <c r="B3894" t="s">
        <v>8026</v>
      </c>
      <c r="C3894" s="7">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4" t="str">
        <f>VLOOKUP(OrdersTable[[#This Row],[Region]],PeopleTable[#All],2,FALSE)</f>
        <v>Anna Andreadi</v>
      </c>
      <c r="W3894" s="4" t="str">
        <f>IFERROR(VLOOKUP(OrdersTable[[#This Row],[Order ID]],ReturnsTable[#All],2,FALSE),"No")</f>
        <v>No</v>
      </c>
      <c r="X3894" s="4">
        <f>1/COUNTIF(OrdersTable[Order ID],OrdersTable[[#This Row],[Order ID]])</f>
        <v>0.33333333333333331</v>
      </c>
      <c r="Y3894" s="4">
        <f>1/COUNTIF(OrdersTable[Customer ID],OrdersTable[[#This Row],[Customer ID]])</f>
        <v>4.1666666666666664E-2</v>
      </c>
    </row>
    <row r="3895" spans="1:25" x14ac:dyDescent="0.3">
      <c r="A3895" s="1">
        <v>3894</v>
      </c>
      <c r="B3895" t="s">
        <v>8027</v>
      </c>
      <c r="C3895" s="7">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4" t="str">
        <f>VLOOKUP(OrdersTable[[#This Row],[Region]],PeopleTable[#All],2,FALSE)</f>
        <v>Kelly Williams</v>
      </c>
      <c r="W3895" s="4" t="str">
        <f>IFERROR(VLOOKUP(OrdersTable[[#This Row],[Order ID]],ReturnsTable[#All],2,FALSE),"No")</f>
        <v>No</v>
      </c>
      <c r="X3895" s="4">
        <f>1/COUNTIF(OrdersTable[Order ID],OrdersTable[[#This Row],[Order ID]])</f>
        <v>1</v>
      </c>
      <c r="Y3895" s="4">
        <f>1/COUNTIF(OrdersTable[Customer ID],OrdersTable[[#This Row],[Customer ID]])</f>
        <v>5.2631578947368418E-2</v>
      </c>
    </row>
    <row r="3896" spans="1:25" x14ac:dyDescent="0.3">
      <c r="A3896" s="1">
        <v>3895</v>
      </c>
      <c r="B3896" t="s">
        <v>8028</v>
      </c>
      <c r="C3896" s="7">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4" t="str">
        <f>VLOOKUP(OrdersTable[[#This Row],[Region]],PeopleTable[#All],2,FALSE)</f>
        <v>Kelly Williams</v>
      </c>
      <c r="W3896" s="4" t="str">
        <f>IFERROR(VLOOKUP(OrdersTable[[#This Row],[Order ID]],ReturnsTable[#All],2,FALSE),"No")</f>
        <v>No</v>
      </c>
      <c r="X3896" s="4">
        <f>1/COUNTIF(OrdersTable[Order ID],OrdersTable[[#This Row],[Order ID]])</f>
        <v>1</v>
      </c>
      <c r="Y3896" s="4">
        <f>1/COUNTIF(OrdersTable[Customer ID],OrdersTable[[#This Row],[Customer ID]])</f>
        <v>9.0909090909090912E-2</v>
      </c>
    </row>
    <row r="3897" spans="1:25" x14ac:dyDescent="0.3">
      <c r="A3897" s="1">
        <v>3896</v>
      </c>
      <c r="B3897" t="s">
        <v>8029</v>
      </c>
      <c r="C3897" s="7">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4" t="str">
        <f>VLOOKUP(OrdersTable[[#This Row],[Region]],PeopleTable[#All],2,FALSE)</f>
        <v>Cassandra Brandow</v>
      </c>
      <c r="W3897" s="4" t="str">
        <f>IFERROR(VLOOKUP(OrdersTable[[#This Row],[Order ID]],ReturnsTable[#All],2,FALSE),"No")</f>
        <v>No</v>
      </c>
      <c r="X3897" s="4">
        <f>1/COUNTIF(OrdersTable[Order ID],OrdersTable[[#This Row],[Order ID]])</f>
        <v>1</v>
      </c>
      <c r="Y3897" s="4">
        <f>1/COUNTIF(OrdersTable[Customer ID],OrdersTable[[#This Row],[Customer ID]])</f>
        <v>4.1666666666666664E-2</v>
      </c>
    </row>
    <row r="3898" spans="1:25" x14ac:dyDescent="0.3">
      <c r="A3898" s="1">
        <v>3897</v>
      </c>
      <c r="B3898" t="s">
        <v>8030</v>
      </c>
      <c r="C3898" s="7">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4" t="str">
        <f>VLOOKUP(OrdersTable[[#This Row],[Region]],PeopleTable[#All],2,FALSE)</f>
        <v>Kelly Williams</v>
      </c>
      <c r="W3898" s="4" t="str">
        <f>IFERROR(VLOOKUP(OrdersTable[[#This Row],[Order ID]],ReturnsTable[#All],2,FALSE),"No")</f>
        <v>No</v>
      </c>
      <c r="X3898" s="4">
        <f>1/COUNTIF(OrdersTable[Order ID],OrdersTable[[#This Row],[Order ID]])</f>
        <v>0.5</v>
      </c>
      <c r="Y3898" s="4">
        <f>1/COUNTIF(OrdersTable[Customer ID],OrdersTable[[#This Row],[Customer ID]])</f>
        <v>0.05</v>
      </c>
    </row>
    <row r="3899" spans="1:25" x14ac:dyDescent="0.3">
      <c r="A3899" s="1">
        <v>3898</v>
      </c>
      <c r="B3899" t="s">
        <v>8030</v>
      </c>
      <c r="C3899" s="7">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4" t="str">
        <f>VLOOKUP(OrdersTable[[#This Row],[Region]],PeopleTable[#All],2,FALSE)</f>
        <v>Kelly Williams</v>
      </c>
      <c r="W3899" s="4" t="str">
        <f>IFERROR(VLOOKUP(OrdersTable[[#This Row],[Order ID]],ReturnsTable[#All],2,FALSE),"No")</f>
        <v>No</v>
      </c>
      <c r="X3899" s="4">
        <f>1/COUNTIF(OrdersTable[Order ID],OrdersTable[[#This Row],[Order ID]])</f>
        <v>0.5</v>
      </c>
      <c r="Y3899" s="4">
        <f>1/COUNTIF(OrdersTable[Customer ID],OrdersTable[[#This Row],[Customer ID]])</f>
        <v>0.05</v>
      </c>
    </row>
    <row r="3900" spans="1:25" x14ac:dyDescent="0.3">
      <c r="A3900" s="1">
        <v>3899</v>
      </c>
      <c r="B3900" t="s">
        <v>8031</v>
      </c>
      <c r="C3900" s="7">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4" t="str">
        <f>VLOOKUP(OrdersTable[[#This Row],[Region]],PeopleTable[#All],2,FALSE)</f>
        <v>Kelly Williams</v>
      </c>
      <c r="W3900" s="4" t="str">
        <f>IFERROR(VLOOKUP(OrdersTable[[#This Row],[Order ID]],ReturnsTable[#All],2,FALSE),"No")</f>
        <v>No</v>
      </c>
      <c r="X3900" s="4">
        <f>1/COUNTIF(OrdersTable[Order ID],OrdersTable[[#This Row],[Order ID]])</f>
        <v>1</v>
      </c>
      <c r="Y3900" s="4">
        <f>1/COUNTIF(OrdersTable[Customer ID],OrdersTable[[#This Row],[Customer ID]])</f>
        <v>0.2</v>
      </c>
    </row>
    <row r="3901" spans="1:25" x14ac:dyDescent="0.3">
      <c r="A3901" s="1">
        <v>3900</v>
      </c>
      <c r="B3901" t="s">
        <v>8032</v>
      </c>
      <c r="C3901" s="7">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4" t="str">
        <f>VLOOKUP(OrdersTable[[#This Row],[Region]],PeopleTable[#All],2,FALSE)</f>
        <v>Chuck Magee</v>
      </c>
      <c r="W3901" s="4" t="str">
        <f>IFERROR(VLOOKUP(OrdersTable[[#This Row],[Order ID]],ReturnsTable[#All],2,FALSE),"No")</f>
        <v>No</v>
      </c>
      <c r="X3901" s="4">
        <f>1/COUNTIF(OrdersTable[Order ID],OrdersTable[[#This Row],[Order ID]])</f>
        <v>1</v>
      </c>
      <c r="Y3901" s="4">
        <f>1/COUNTIF(OrdersTable[Customer ID],OrdersTable[[#This Row],[Customer ID]])</f>
        <v>6.6666666666666666E-2</v>
      </c>
    </row>
    <row r="3902" spans="1:25" x14ac:dyDescent="0.3">
      <c r="A3902" s="1">
        <v>3901</v>
      </c>
      <c r="B3902" t="s">
        <v>8033</v>
      </c>
      <c r="C3902" s="7">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4" t="str">
        <f>VLOOKUP(OrdersTable[[#This Row],[Region]],PeopleTable[#All],2,FALSE)</f>
        <v>Kelly Williams</v>
      </c>
      <c r="W3902" s="4" t="str">
        <f>IFERROR(VLOOKUP(OrdersTable[[#This Row],[Order ID]],ReturnsTable[#All],2,FALSE),"No")</f>
        <v>No</v>
      </c>
      <c r="X3902" s="4">
        <f>1/COUNTIF(OrdersTable[Order ID],OrdersTable[[#This Row],[Order ID]])</f>
        <v>1</v>
      </c>
      <c r="Y3902" s="4">
        <f>1/COUNTIF(OrdersTable[Customer ID],OrdersTable[[#This Row],[Customer ID]])</f>
        <v>5.8823529411764705E-2</v>
      </c>
    </row>
    <row r="3903" spans="1:25" x14ac:dyDescent="0.3">
      <c r="A3903" s="1">
        <v>3902</v>
      </c>
      <c r="B3903" t="s">
        <v>8034</v>
      </c>
      <c r="C3903" s="7">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4" t="str">
        <f>VLOOKUP(OrdersTable[[#This Row],[Region]],PeopleTable[#All],2,FALSE)</f>
        <v>Chuck Magee</v>
      </c>
      <c r="W3903" s="4" t="str">
        <f>IFERROR(VLOOKUP(OrdersTable[[#This Row],[Order ID]],ReturnsTable[#All],2,FALSE),"No")</f>
        <v>No</v>
      </c>
      <c r="X3903" s="4">
        <f>1/COUNTIF(OrdersTable[Order ID],OrdersTable[[#This Row],[Order ID]])</f>
        <v>1</v>
      </c>
      <c r="Y3903" s="4">
        <f>1/COUNTIF(OrdersTable[Customer ID],OrdersTable[[#This Row],[Customer ID]])</f>
        <v>0.1</v>
      </c>
    </row>
    <row r="3904" spans="1:25" x14ac:dyDescent="0.3">
      <c r="A3904" s="1">
        <v>3903</v>
      </c>
      <c r="B3904" t="s">
        <v>8035</v>
      </c>
      <c r="C3904" s="7">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4" t="str">
        <f>VLOOKUP(OrdersTable[[#This Row],[Region]],PeopleTable[#All],2,FALSE)</f>
        <v>Anna Andreadi</v>
      </c>
      <c r="W3904" s="4" t="str">
        <f>IFERROR(VLOOKUP(OrdersTable[[#This Row],[Order ID]],ReturnsTable[#All],2,FALSE),"No")</f>
        <v>No</v>
      </c>
      <c r="X3904" s="4">
        <f>1/COUNTIF(OrdersTable[Order ID],OrdersTable[[#This Row],[Order ID]])</f>
        <v>1</v>
      </c>
      <c r="Y3904" s="4">
        <f>1/COUNTIF(OrdersTable[Customer ID],OrdersTable[[#This Row],[Customer ID]])</f>
        <v>7.1428571428571425E-2</v>
      </c>
    </row>
    <row r="3905" spans="1:25" x14ac:dyDescent="0.3">
      <c r="A3905" s="1">
        <v>3904</v>
      </c>
      <c r="B3905" t="s">
        <v>8036</v>
      </c>
      <c r="C3905" s="7">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4" t="str">
        <f>VLOOKUP(OrdersTable[[#This Row],[Region]],PeopleTable[#All],2,FALSE)</f>
        <v>Chuck Magee</v>
      </c>
      <c r="W3905" s="4" t="str">
        <f>IFERROR(VLOOKUP(OrdersTable[[#This Row],[Order ID]],ReturnsTable[#All],2,FALSE),"No")</f>
        <v>No</v>
      </c>
      <c r="X3905" s="4">
        <f>1/COUNTIF(OrdersTable[Order ID],OrdersTable[[#This Row],[Order ID]])</f>
        <v>0.125</v>
      </c>
      <c r="Y3905" s="4">
        <f>1/COUNTIF(OrdersTable[Customer ID],OrdersTable[[#This Row],[Customer ID]])</f>
        <v>0.1111111111111111</v>
      </c>
    </row>
    <row r="3906" spans="1:25" x14ac:dyDescent="0.3">
      <c r="A3906" s="1">
        <v>3905</v>
      </c>
      <c r="B3906" t="s">
        <v>8036</v>
      </c>
      <c r="C3906" s="7">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4" t="str">
        <f>VLOOKUP(OrdersTable[[#This Row],[Region]],PeopleTable[#All],2,FALSE)</f>
        <v>Chuck Magee</v>
      </c>
      <c r="W3906" s="4" t="str">
        <f>IFERROR(VLOOKUP(OrdersTable[[#This Row],[Order ID]],ReturnsTable[#All],2,FALSE),"No")</f>
        <v>No</v>
      </c>
      <c r="X3906" s="4">
        <f>1/COUNTIF(OrdersTable[Order ID],OrdersTable[[#This Row],[Order ID]])</f>
        <v>0.125</v>
      </c>
      <c r="Y3906" s="4">
        <f>1/COUNTIF(OrdersTable[Customer ID],OrdersTable[[#This Row],[Customer ID]])</f>
        <v>0.1111111111111111</v>
      </c>
    </row>
    <row r="3907" spans="1:25" x14ac:dyDescent="0.3">
      <c r="A3907" s="1">
        <v>3906</v>
      </c>
      <c r="B3907" t="s">
        <v>8036</v>
      </c>
      <c r="C3907" s="7">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4" t="str">
        <f>VLOOKUP(OrdersTable[[#This Row],[Region]],PeopleTable[#All],2,FALSE)</f>
        <v>Chuck Magee</v>
      </c>
      <c r="W3907" s="4" t="str">
        <f>IFERROR(VLOOKUP(OrdersTable[[#This Row],[Order ID]],ReturnsTable[#All],2,FALSE),"No")</f>
        <v>No</v>
      </c>
      <c r="X3907" s="4">
        <f>1/COUNTIF(OrdersTable[Order ID],OrdersTable[[#This Row],[Order ID]])</f>
        <v>0.125</v>
      </c>
      <c r="Y3907" s="4">
        <f>1/COUNTIF(OrdersTable[Customer ID],OrdersTable[[#This Row],[Customer ID]])</f>
        <v>0.1111111111111111</v>
      </c>
    </row>
    <row r="3908" spans="1:25" x14ac:dyDescent="0.3">
      <c r="A3908" s="1">
        <v>3907</v>
      </c>
      <c r="B3908" t="s">
        <v>8036</v>
      </c>
      <c r="C3908" s="7">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4" t="str">
        <f>VLOOKUP(OrdersTable[[#This Row],[Region]],PeopleTable[#All],2,FALSE)</f>
        <v>Chuck Magee</v>
      </c>
      <c r="W3908" s="4" t="str">
        <f>IFERROR(VLOOKUP(OrdersTable[[#This Row],[Order ID]],ReturnsTable[#All],2,FALSE),"No")</f>
        <v>No</v>
      </c>
      <c r="X3908" s="4">
        <f>1/COUNTIF(OrdersTable[Order ID],OrdersTable[[#This Row],[Order ID]])</f>
        <v>0.125</v>
      </c>
      <c r="Y3908" s="4">
        <f>1/COUNTIF(OrdersTable[Customer ID],OrdersTable[[#This Row],[Customer ID]])</f>
        <v>0.1111111111111111</v>
      </c>
    </row>
    <row r="3909" spans="1:25" x14ac:dyDescent="0.3">
      <c r="A3909" s="1">
        <v>3908</v>
      </c>
      <c r="B3909" t="s">
        <v>8036</v>
      </c>
      <c r="C3909" s="7">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4" t="str">
        <f>VLOOKUP(OrdersTable[[#This Row],[Region]],PeopleTable[#All],2,FALSE)</f>
        <v>Chuck Magee</v>
      </c>
      <c r="W3909" s="4" t="str">
        <f>IFERROR(VLOOKUP(OrdersTable[[#This Row],[Order ID]],ReturnsTable[#All],2,FALSE),"No")</f>
        <v>No</v>
      </c>
      <c r="X3909" s="4">
        <f>1/COUNTIF(OrdersTable[Order ID],OrdersTable[[#This Row],[Order ID]])</f>
        <v>0.125</v>
      </c>
      <c r="Y3909" s="4">
        <f>1/COUNTIF(OrdersTable[Customer ID],OrdersTable[[#This Row],[Customer ID]])</f>
        <v>0.1111111111111111</v>
      </c>
    </row>
    <row r="3910" spans="1:25" x14ac:dyDescent="0.3">
      <c r="A3910" s="1">
        <v>3909</v>
      </c>
      <c r="B3910" t="s">
        <v>8036</v>
      </c>
      <c r="C3910" s="7">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4" t="str">
        <f>VLOOKUP(OrdersTable[[#This Row],[Region]],PeopleTable[#All],2,FALSE)</f>
        <v>Chuck Magee</v>
      </c>
      <c r="W3910" s="4" t="str">
        <f>IFERROR(VLOOKUP(OrdersTable[[#This Row],[Order ID]],ReturnsTable[#All],2,FALSE),"No")</f>
        <v>No</v>
      </c>
      <c r="X3910" s="4">
        <f>1/COUNTIF(OrdersTable[Order ID],OrdersTable[[#This Row],[Order ID]])</f>
        <v>0.125</v>
      </c>
      <c r="Y3910" s="4">
        <f>1/COUNTIF(OrdersTable[Customer ID],OrdersTable[[#This Row],[Customer ID]])</f>
        <v>0.1111111111111111</v>
      </c>
    </row>
    <row r="3911" spans="1:25" x14ac:dyDescent="0.3">
      <c r="A3911" s="1">
        <v>3910</v>
      </c>
      <c r="B3911" t="s">
        <v>8036</v>
      </c>
      <c r="C3911" s="7">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4" t="str">
        <f>VLOOKUP(OrdersTable[[#This Row],[Region]],PeopleTable[#All],2,FALSE)</f>
        <v>Chuck Magee</v>
      </c>
      <c r="W3911" s="4" t="str">
        <f>IFERROR(VLOOKUP(OrdersTable[[#This Row],[Order ID]],ReturnsTable[#All],2,FALSE),"No")</f>
        <v>No</v>
      </c>
      <c r="X3911" s="4">
        <f>1/COUNTIF(OrdersTable[Order ID],OrdersTable[[#This Row],[Order ID]])</f>
        <v>0.125</v>
      </c>
      <c r="Y3911" s="4">
        <f>1/COUNTIF(OrdersTable[Customer ID],OrdersTable[[#This Row],[Customer ID]])</f>
        <v>0.1111111111111111</v>
      </c>
    </row>
    <row r="3912" spans="1:25" x14ac:dyDescent="0.3">
      <c r="A3912" s="1">
        <v>3911</v>
      </c>
      <c r="B3912" t="s">
        <v>8036</v>
      </c>
      <c r="C3912" s="7">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4" t="str">
        <f>VLOOKUP(OrdersTable[[#This Row],[Region]],PeopleTable[#All],2,FALSE)</f>
        <v>Chuck Magee</v>
      </c>
      <c r="W3912" s="4" t="str">
        <f>IFERROR(VLOOKUP(OrdersTable[[#This Row],[Order ID]],ReturnsTable[#All],2,FALSE),"No")</f>
        <v>No</v>
      </c>
      <c r="X3912" s="4">
        <f>1/COUNTIF(OrdersTable[Order ID],OrdersTable[[#This Row],[Order ID]])</f>
        <v>0.125</v>
      </c>
      <c r="Y3912" s="4">
        <f>1/COUNTIF(OrdersTable[Customer ID],OrdersTable[[#This Row],[Customer ID]])</f>
        <v>0.1111111111111111</v>
      </c>
    </row>
    <row r="3913" spans="1:25" x14ac:dyDescent="0.3">
      <c r="A3913" s="1">
        <v>3912</v>
      </c>
      <c r="B3913" t="s">
        <v>8037</v>
      </c>
      <c r="C3913" s="7">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4" t="str">
        <f>VLOOKUP(OrdersTable[[#This Row],[Region]],PeopleTable[#All],2,FALSE)</f>
        <v>Kelly Williams</v>
      </c>
      <c r="W3913" s="4" t="str">
        <f>IFERROR(VLOOKUP(OrdersTable[[#This Row],[Order ID]],ReturnsTable[#All],2,FALSE),"No")</f>
        <v>No</v>
      </c>
      <c r="X3913" s="4">
        <f>1/COUNTIF(OrdersTable[Order ID],OrdersTable[[#This Row],[Order ID]])</f>
        <v>1</v>
      </c>
      <c r="Y3913" s="4">
        <f>1/COUNTIF(OrdersTable[Customer ID],OrdersTable[[#This Row],[Customer ID]])</f>
        <v>0.05</v>
      </c>
    </row>
    <row r="3914" spans="1:25" x14ac:dyDescent="0.3">
      <c r="A3914" s="1">
        <v>3913</v>
      </c>
      <c r="B3914" t="s">
        <v>8038</v>
      </c>
      <c r="C3914" s="7">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4" t="str">
        <f>VLOOKUP(OrdersTable[[#This Row],[Region]],PeopleTable[#All],2,FALSE)</f>
        <v>Chuck Magee</v>
      </c>
      <c r="W3914" s="4" t="str">
        <f>IFERROR(VLOOKUP(OrdersTable[[#This Row],[Order ID]],ReturnsTable[#All],2,FALSE),"No")</f>
        <v>No</v>
      </c>
      <c r="X3914" s="4">
        <f>1/COUNTIF(OrdersTable[Order ID],OrdersTable[[#This Row],[Order ID]])</f>
        <v>0.5</v>
      </c>
      <c r="Y3914" s="4">
        <f>1/COUNTIF(OrdersTable[Customer ID],OrdersTable[[#This Row],[Customer ID]])</f>
        <v>8.3333333333333329E-2</v>
      </c>
    </row>
    <row r="3915" spans="1:25" x14ac:dyDescent="0.3">
      <c r="A3915" s="1">
        <v>3914</v>
      </c>
      <c r="B3915" t="s">
        <v>8038</v>
      </c>
      <c r="C3915" s="7">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4" t="str">
        <f>VLOOKUP(OrdersTable[[#This Row],[Region]],PeopleTable[#All],2,FALSE)</f>
        <v>Chuck Magee</v>
      </c>
      <c r="W3915" s="4" t="str">
        <f>IFERROR(VLOOKUP(OrdersTable[[#This Row],[Order ID]],ReturnsTable[#All],2,FALSE),"No")</f>
        <v>No</v>
      </c>
      <c r="X3915" s="4">
        <f>1/COUNTIF(OrdersTable[Order ID],OrdersTable[[#This Row],[Order ID]])</f>
        <v>0.5</v>
      </c>
      <c r="Y3915" s="4">
        <f>1/COUNTIF(OrdersTable[Customer ID],OrdersTable[[#This Row],[Customer ID]])</f>
        <v>8.3333333333333329E-2</v>
      </c>
    </row>
    <row r="3916" spans="1:25" x14ac:dyDescent="0.3">
      <c r="A3916" s="1">
        <v>3915</v>
      </c>
      <c r="B3916" t="s">
        <v>8039</v>
      </c>
      <c r="C3916" s="7">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4" t="str">
        <f>VLOOKUP(OrdersTable[[#This Row],[Region]],PeopleTable[#All],2,FALSE)</f>
        <v>Anna Andreadi</v>
      </c>
      <c r="W3916" s="4" t="str">
        <f>IFERROR(VLOOKUP(OrdersTable[[#This Row],[Order ID]],ReturnsTable[#All],2,FALSE),"No")</f>
        <v>No</v>
      </c>
      <c r="X3916" s="4">
        <f>1/COUNTIF(OrdersTable[Order ID],OrdersTable[[#This Row],[Order ID]])</f>
        <v>0.2</v>
      </c>
      <c r="Y3916" s="4">
        <f>1/COUNTIF(OrdersTable[Customer ID],OrdersTable[[#This Row],[Customer ID]])</f>
        <v>6.6666666666666666E-2</v>
      </c>
    </row>
    <row r="3917" spans="1:25" x14ac:dyDescent="0.3">
      <c r="A3917" s="1">
        <v>3916</v>
      </c>
      <c r="B3917" t="s">
        <v>8039</v>
      </c>
      <c r="C3917" s="7">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4" t="str">
        <f>VLOOKUP(OrdersTable[[#This Row],[Region]],PeopleTable[#All],2,FALSE)</f>
        <v>Anna Andreadi</v>
      </c>
      <c r="W3917" s="4" t="str">
        <f>IFERROR(VLOOKUP(OrdersTable[[#This Row],[Order ID]],ReturnsTable[#All],2,FALSE),"No")</f>
        <v>No</v>
      </c>
      <c r="X3917" s="4">
        <f>1/COUNTIF(OrdersTable[Order ID],OrdersTable[[#This Row],[Order ID]])</f>
        <v>0.2</v>
      </c>
      <c r="Y3917" s="4">
        <f>1/COUNTIF(OrdersTable[Customer ID],OrdersTable[[#This Row],[Customer ID]])</f>
        <v>6.6666666666666666E-2</v>
      </c>
    </row>
    <row r="3918" spans="1:25" x14ac:dyDescent="0.3">
      <c r="A3918" s="1">
        <v>3917</v>
      </c>
      <c r="B3918" t="s">
        <v>8039</v>
      </c>
      <c r="C3918" s="7">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4" t="str">
        <f>VLOOKUP(OrdersTable[[#This Row],[Region]],PeopleTable[#All],2,FALSE)</f>
        <v>Anna Andreadi</v>
      </c>
      <c r="W3918" s="4" t="str">
        <f>IFERROR(VLOOKUP(OrdersTable[[#This Row],[Order ID]],ReturnsTable[#All],2,FALSE),"No")</f>
        <v>No</v>
      </c>
      <c r="X3918" s="4">
        <f>1/COUNTIF(OrdersTable[Order ID],OrdersTable[[#This Row],[Order ID]])</f>
        <v>0.2</v>
      </c>
      <c r="Y3918" s="4">
        <f>1/COUNTIF(OrdersTable[Customer ID],OrdersTable[[#This Row],[Customer ID]])</f>
        <v>6.6666666666666666E-2</v>
      </c>
    </row>
    <row r="3919" spans="1:25" x14ac:dyDescent="0.3">
      <c r="A3919" s="1">
        <v>3918</v>
      </c>
      <c r="B3919" t="s">
        <v>8039</v>
      </c>
      <c r="C3919" s="7">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4" t="str">
        <f>VLOOKUP(OrdersTable[[#This Row],[Region]],PeopleTable[#All],2,FALSE)</f>
        <v>Anna Andreadi</v>
      </c>
      <c r="W3919" s="4" t="str">
        <f>IFERROR(VLOOKUP(OrdersTable[[#This Row],[Order ID]],ReturnsTable[#All],2,FALSE),"No")</f>
        <v>No</v>
      </c>
      <c r="X3919" s="4">
        <f>1/COUNTIF(OrdersTable[Order ID],OrdersTable[[#This Row],[Order ID]])</f>
        <v>0.2</v>
      </c>
      <c r="Y3919" s="4">
        <f>1/COUNTIF(OrdersTable[Customer ID],OrdersTable[[#This Row],[Customer ID]])</f>
        <v>6.6666666666666666E-2</v>
      </c>
    </row>
    <row r="3920" spans="1:25" x14ac:dyDescent="0.3">
      <c r="A3920" s="1">
        <v>3919</v>
      </c>
      <c r="B3920" t="s">
        <v>8039</v>
      </c>
      <c r="C3920" s="7">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4" t="str">
        <f>VLOOKUP(OrdersTable[[#This Row],[Region]],PeopleTable[#All],2,FALSE)</f>
        <v>Anna Andreadi</v>
      </c>
      <c r="W3920" s="4" t="str">
        <f>IFERROR(VLOOKUP(OrdersTable[[#This Row],[Order ID]],ReturnsTable[#All],2,FALSE),"No")</f>
        <v>No</v>
      </c>
      <c r="X3920" s="4">
        <f>1/COUNTIF(OrdersTable[Order ID],OrdersTable[[#This Row],[Order ID]])</f>
        <v>0.2</v>
      </c>
      <c r="Y3920" s="4">
        <f>1/COUNTIF(OrdersTable[Customer ID],OrdersTable[[#This Row],[Customer ID]])</f>
        <v>6.6666666666666666E-2</v>
      </c>
    </row>
    <row r="3921" spans="1:25" x14ac:dyDescent="0.3">
      <c r="A3921" s="1">
        <v>3920</v>
      </c>
      <c r="B3921" t="s">
        <v>8040</v>
      </c>
      <c r="C3921" s="7">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4" t="str">
        <f>VLOOKUP(OrdersTable[[#This Row],[Region]],PeopleTable[#All],2,FALSE)</f>
        <v>Cassandra Brandow</v>
      </c>
      <c r="W3921" s="4" t="str">
        <f>IFERROR(VLOOKUP(OrdersTable[[#This Row],[Order ID]],ReturnsTable[#All],2,FALSE),"No")</f>
        <v>No</v>
      </c>
      <c r="X3921" s="4">
        <f>1/COUNTIF(OrdersTable[Order ID],OrdersTable[[#This Row],[Order ID]])</f>
        <v>0.5</v>
      </c>
      <c r="Y3921" s="4">
        <f>1/COUNTIF(OrdersTable[Customer ID],OrdersTable[[#This Row],[Customer ID]])</f>
        <v>3.5714285714285712E-2</v>
      </c>
    </row>
    <row r="3922" spans="1:25" x14ac:dyDescent="0.3">
      <c r="A3922" s="1">
        <v>3921</v>
      </c>
      <c r="B3922" t="s">
        <v>8040</v>
      </c>
      <c r="C3922" s="7">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4" t="str">
        <f>VLOOKUP(OrdersTable[[#This Row],[Region]],PeopleTable[#All],2,FALSE)</f>
        <v>Cassandra Brandow</v>
      </c>
      <c r="W3922" s="4" t="str">
        <f>IFERROR(VLOOKUP(OrdersTable[[#This Row],[Order ID]],ReturnsTable[#All],2,FALSE),"No")</f>
        <v>No</v>
      </c>
      <c r="X3922" s="4">
        <f>1/COUNTIF(OrdersTable[Order ID],OrdersTable[[#This Row],[Order ID]])</f>
        <v>0.5</v>
      </c>
      <c r="Y3922" s="4">
        <f>1/COUNTIF(OrdersTable[Customer ID],OrdersTable[[#This Row],[Customer ID]])</f>
        <v>3.5714285714285712E-2</v>
      </c>
    </row>
    <row r="3923" spans="1:25" x14ac:dyDescent="0.3">
      <c r="A3923" s="1">
        <v>3922</v>
      </c>
      <c r="B3923" t="s">
        <v>8041</v>
      </c>
      <c r="C3923" s="7">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4" t="str">
        <f>VLOOKUP(OrdersTable[[#This Row],[Region]],PeopleTable[#All],2,FALSE)</f>
        <v>Kelly Williams</v>
      </c>
      <c r="W3923" s="4" t="str">
        <f>IFERROR(VLOOKUP(OrdersTable[[#This Row],[Order ID]],ReturnsTable[#All],2,FALSE),"No")</f>
        <v>No</v>
      </c>
      <c r="X3923" s="4">
        <f>1/COUNTIF(OrdersTable[Order ID],OrdersTable[[#This Row],[Order ID]])</f>
        <v>1</v>
      </c>
      <c r="Y3923" s="4">
        <f>1/COUNTIF(OrdersTable[Customer ID],OrdersTable[[#This Row],[Customer ID]])</f>
        <v>7.1428571428571425E-2</v>
      </c>
    </row>
    <row r="3924" spans="1:25" x14ac:dyDescent="0.3">
      <c r="A3924" s="1">
        <v>3923</v>
      </c>
      <c r="B3924" t="s">
        <v>8042</v>
      </c>
      <c r="C3924" s="7">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4" t="str">
        <f>VLOOKUP(OrdersTable[[#This Row],[Region]],PeopleTable[#All],2,FALSE)</f>
        <v>Kelly Williams</v>
      </c>
      <c r="W3924" s="4" t="str">
        <f>IFERROR(VLOOKUP(OrdersTable[[#This Row],[Order ID]],ReturnsTable[#All],2,FALSE),"No")</f>
        <v>No</v>
      </c>
      <c r="X3924" s="4">
        <f>1/COUNTIF(OrdersTable[Order ID],OrdersTable[[#This Row],[Order ID]])</f>
        <v>0.5</v>
      </c>
      <c r="Y3924" s="4">
        <f>1/COUNTIF(OrdersTable[Customer ID],OrdersTable[[#This Row],[Customer ID]])</f>
        <v>8.3333333333333329E-2</v>
      </c>
    </row>
    <row r="3925" spans="1:25" x14ac:dyDescent="0.3">
      <c r="A3925" s="1">
        <v>3924</v>
      </c>
      <c r="B3925" t="s">
        <v>8042</v>
      </c>
      <c r="C3925" s="7">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4" t="str">
        <f>VLOOKUP(OrdersTable[[#This Row],[Region]],PeopleTable[#All],2,FALSE)</f>
        <v>Kelly Williams</v>
      </c>
      <c r="W3925" s="4" t="str">
        <f>IFERROR(VLOOKUP(OrdersTable[[#This Row],[Order ID]],ReturnsTable[#All],2,FALSE),"No")</f>
        <v>No</v>
      </c>
      <c r="X3925" s="4">
        <f>1/COUNTIF(OrdersTable[Order ID],OrdersTable[[#This Row],[Order ID]])</f>
        <v>0.5</v>
      </c>
      <c r="Y3925" s="4">
        <f>1/COUNTIF(OrdersTable[Customer ID],OrdersTable[[#This Row],[Customer ID]])</f>
        <v>8.3333333333333329E-2</v>
      </c>
    </row>
    <row r="3926" spans="1:25" x14ac:dyDescent="0.3">
      <c r="A3926" s="1">
        <v>3925</v>
      </c>
      <c r="B3926" t="s">
        <v>5938</v>
      </c>
      <c r="C3926" s="7">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4" t="str">
        <f>VLOOKUP(OrdersTable[[#This Row],[Region]],PeopleTable[#All],2,FALSE)</f>
        <v>Anna Andreadi</v>
      </c>
      <c r="W3926" s="4" t="str">
        <f>IFERROR(VLOOKUP(OrdersTable[[#This Row],[Order ID]],ReturnsTable[#All],2,FALSE),"No")</f>
        <v>Yes</v>
      </c>
      <c r="X3926" s="4">
        <f>1/COUNTIF(OrdersTable[Order ID],OrdersTable[[#This Row],[Order ID]])</f>
        <v>0.25</v>
      </c>
      <c r="Y3926" s="4">
        <f>1/COUNTIF(OrdersTable[Customer ID],OrdersTable[[#This Row],[Customer ID]])</f>
        <v>5.8823529411764705E-2</v>
      </c>
    </row>
    <row r="3927" spans="1:25" x14ac:dyDescent="0.3">
      <c r="A3927" s="1">
        <v>3926</v>
      </c>
      <c r="B3927" t="s">
        <v>5938</v>
      </c>
      <c r="C3927" s="7">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4" t="str">
        <f>VLOOKUP(OrdersTable[[#This Row],[Region]],PeopleTable[#All],2,FALSE)</f>
        <v>Anna Andreadi</v>
      </c>
      <c r="W3927" s="4" t="str">
        <f>IFERROR(VLOOKUP(OrdersTable[[#This Row],[Order ID]],ReturnsTable[#All],2,FALSE),"No")</f>
        <v>Yes</v>
      </c>
      <c r="X3927" s="4">
        <f>1/COUNTIF(OrdersTable[Order ID],OrdersTable[[#This Row],[Order ID]])</f>
        <v>0.25</v>
      </c>
      <c r="Y3927" s="4">
        <f>1/COUNTIF(OrdersTable[Customer ID],OrdersTable[[#This Row],[Customer ID]])</f>
        <v>5.8823529411764705E-2</v>
      </c>
    </row>
    <row r="3928" spans="1:25" x14ac:dyDescent="0.3">
      <c r="A3928" s="1">
        <v>3927</v>
      </c>
      <c r="B3928" t="s">
        <v>5938</v>
      </c>
      <c r="C3928" s="7">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4" t="str">
        <f>VLOOKUP(OrdersTable[[#This Row],[Region]],PeopleTable[#All],2,FALSE)</f>
        <v>Anna Andreadi</v>
      </c>
      <c r="W3928" s="4" t="str">
        <f>IFERROR(VLOOKUP(OrdersTable[[#This Row],[Order ID]],ReturnsTable[#All],2,FALSE),"No")</f>
        <v>Yes</v>
      </c>
      <c r="X3928" s="4">
        <f>1/COUNTIF(OrdersTable[Order ID],OrdersTable[[#This Row],[Order ID]])</f>
        <v>0.25</v>
      </c>
      <c r="Y3928" s="4">
        <f>1/COUNTIF(OrdersTable[Customer ID],OrdersTable[[#This Row],[Customer ID]])</f>
        <v>5.8823529411764705E-2</v>
      </c>
    </row>
    <row r="3929" spans="1:25" x14ac:dyDescent="0.3">
      <c r="A3929" s="1">
        <v>3928</v>
      </c>
      <c r="B3929" t="s">
        <v>5938</v>
      </c>
      <c r="C3929" s="7">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4" t="str">
        <f>VLOOKUP(OrdersTable[[#This Row],[Region]],PeopleTable[#All],2,FALSE)</f>
        <v>Anna Andreadi</v>
      </c>
      <c r="W3929" s="4" t="str">
        <f>IFERROR(VLOOKUP(OrdersTable[[#This Row],[Order ID]],ReturnsTable[#All],2,FALSE),"No")</f>
        <v>Yes</v>
      </c>
      <c r="X3929" s="4">
        <f>1/COUNTIF(OrdersTable[Order ID],OrdersTable[[#This Row],[Order ID]])</f>
        <v>0.25</v>
      </c>
      <c r="Y3929" s="4">
        <f>1/COUNTIF(OrdersTable[Customer ID],OrdersTable[[#This Row],[Customer ID]])</f>
        <v>5.8823529411764705E-2</v>
      </c>
    </row>
    <row r="3930" spans="1:25" x14ac:dyDescent="0.3">
      <c r="A3930" s="1">
        <v>3929</v>
      </c>
      <c r="B3930" t="s">
        <v>8043</v>
      </c>
      <c r="C3930" s="7">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4" t="str">
        <f>VLOOKUP(OrdersTable[[#This Row],[Region]],PeopleTable[#All],2,FALSE)</f>
        <v>Kelly Williams</v>
      </c>
      <c r="W3930" s="4" t="str">
        <f>IFERROR(VLOOKUP(OrdersTable[[#This Row],[Order ID]],ReturnsTable[#All],2,FALSE),"No")</f>
        <v>No</v>
      </c>
      <c r="X3930" s="4">
        <f>1/COUNTIF(OrdersTable[Order ID],OrdersTable[[#This Row],[Order ID]])</f>
        <v>0.33333333333333331</v>
      </c>
      <c r="Y3930" s="4">
        <f>1/COUNTIF(OrdersTable[Customer ID],OrdersTable[[#This Row],[Customer ID]])</f>
        <v>0.1111111111111111</v>
      </c>
    </row>
    <row r="3931" spans="1:25" x14ac:dyDescent="0.3">
      <c r="A3931" s="1">
        <v>3930</v>
      </c>
      <c r="B3931" t="s">
        <v>8043</v>
      </c>
      <c r="C3931" s="7">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4" t="str">
        <f>VLOOKUP(OrdersTable[[#This Row],[Region]],PeopleTable[#All],2,FALSE)</f>
        <v>Kelly Williams</v>
      </c>
      <c r="W3931" s="4" t="str">
        <f>IFERROR(VLOOKUP(OrdersTable[[#This Row],[Order ID]],ReturnsTable[#All],2,FALSE),"No")</f>
        <v>No</v>
      </c>
      <c r="X3931" s="4">
        <f>1/COUNTIF(OrdersTable[Order ID],OrdersTable[[#This Row],[Order ID]])</f>
        <v>0.33333333333333331</v>
      </c>
      <c r="Y3931" s="4">
        <f>1/COUNTIF(OrdersTable[Customer ID],OrdersTable[[#This Row],[Customer ID]])</f>
        <v>0.1111111111111111</v>
      </c>
    </row>
    <row r="3932" spans="1:25" x14ac:dyDescent="0.3">
      <c r="A3932" s="1">
        <v>3931</v>
      </c>
      <c r="B3932" t="s">
        <v>8043</v>
      </c>
      <c r="C3932" s="7">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4" t="str">
        <f>VLOOKUP(OrdersTable[[#This Row],[Region]],PeopleTable[#All],2,FALSE)</f>
        <v>Kelly Williams</v>
      </c>
      <c r="W3932" s="4" t="str">
        <f>IFERROR(VLOOKUP(OrdersTable[[#This Row],[Order ID]],ReturnsTable[#All],2,FALSE),"No")</f>
        <v>No</v>
      </c>
      <c r="X3932" s="4">
        <f>1/COUNTIF(OrdersTable[Order ID],OrdersTable[[#This Row],[Order ID]])</f>
        <v>0.33333333333333331</v>
      </c>
      <c r="Y3932" s="4">
        <f>1/COUNTIF(OrdersTable[Customer ID],OrdersTable[[#This Row],[Customer ID]])</f>
        <v>0.1111111111111111</v>
      </c>
    </row>
    <row r="3933" spans="1:25" x14ac:dyDescent="0.3">
      <c r="A3933" s="1">
        <v>3932</v>
      </c>
      <c r="B3933" t="s">
        <v>8044</v>
      </c>
      <c r="C3933" s="7">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4" t="str">
        <f>VLOOKUP(OrdersTable[[#This Row],[Region]],PeopleTable[#All],2,FALSE)</f>
        <v>Chuck Magee</v>
      </c>
      <c r="W3933" s="4" t="str">
        <f>IFERROR(VLOOKUP(OrdersTable[[#This Row],[Order ID]],ReturnsTable[#All],2,FALSE),"No")</f>
        <v>No</v>
      </c>
      <c r="X3933" s="4">
        <f>1/COUNTIF(OrdersTable[Order ID],OrdersTable[[#This Row],[Order ID]])</f>
        <v>0.5</v>
      </c>
      <c r="Y3933" s="4">
        <f>1/COUNTIF(OrdersTable[Customer ID],OrdersTable[[#This Row],[Customer ID]])</f>
        <v>0.16666666666666666</v>
      </c>
    </row>
    <row r="3934" spans="1:25" x14ac:dyDescent="0.3">
      <c r="A3934" s="1">
        <v>3933</v>
      </c>
      <c r="B3934" t="s">
        <v>8044</v>
      </c>
      <c r="C3934" s="7">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4" t="str">
        <f>VLOOKUP(OrdersTable[[#This Row],[Region]],PeopleTable[#All],2,FALSE)</f>
        <v>Chuck Magee</v>
      </c>
      <c r="W3934" s="4" t="str">
        <f>IFERROR(VLOOKUP(OrdersTable[[#This Row],[Order ID]],ReturnsTable[#All],2,FALSE),"No")</f>
        <v>No</v>
      </c>
      <c r="X3934" s="4">
        <f>1/COUNTIF(OrdersTable[Order ID],OrdersTable[[#This Row],[Order ID]])</f>
        <v>0.5</v>
      </c>
      <c r="Y3934" s="4">
        <f>1/COUNTIF(OrdersTable[Customer ID],OrdersTable[[#This Row],[Customer ID]])</f>
        <v>0.16666666666666666</v>
      </c>
    </row>
    <row r="3935" spans="1:25" x14ac:dyDescent="0.3">
      <c r="A3935" s="1">
        <v>3934</v>
      </c>
      <c r="B3935" t="s">
        <v>8045</v>
      </c>
      <c r="C3935" s="7">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4" t="str">
        <f>VLOOKUP(OrdersTable[[#This Row],[Region]],PeopleTable[#All],2,FALSE)</f>
        <v>Anna Andreadi</v>
      </c>
      <c r="W3935" s="4" t="str">
        <f>IFERROR(VLOOKUP(OrdersTable[[#This Row],[Order ID]],ReturnsTable[#All],2,FALSE),"No")</f>
        <v>No</v>
      </c>
      <c r="X3935" s="4">
        <f>1/COUNTIF(OrdersTable[Order ID],OrdersTable[[#This Row],[Order ID]])</f>
        <v>0.33333333333333331</v>
      </c>
      <c r="Y3935" s="4">
        <f>1/COUNTIF(OrdersTable[Customer ID],OrdersTable[[#This Row],[Customer ID]])</f>
        <v>0.125</v>
      </c>
    </row>
    <row r="3936" spans="1:25" x14ac:dyDescent="0.3">
      <c r="A3936" s="1">
        <v>3935</v>
      </c>
      <c r="B3936" t="s">
        <v>8045</v>
      </c>
      <c r="C3936" s="7">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4" t="str">
        <f>VLOOKUP(OrdersTable[[#This Row],[Region]],PeopleTable[#All],2,FALSE)</f>
        <v>Anna Andreadi</v>
      </c>
      <c r="W3936" s="4" t="str">
        <f>IFERROR(VLOOKUP(OrdersTable[[#This Row],[Order ID]],ReturnsTable[#All],2,FALSE),"No")</f>
        <v>No</v>
      </c>
      <c r="X3936" s="4">
        <f>1/COUNTIF(OrdersTable[Order ID],OrdersTable[[#This Row],[Order ID]])</f>
        <v>0.33333333333333331</v>
      </c>
      <c r="Y3936" s="4">
        <f>1/COUNTIF(OrdersTable[Customer ID],OrdersTable[[#This Row],[Customer ID]])</f>
        <v>0.125</v>
      </c>
    </row>
    <row r="3937" spans="1:25" x14ac:dyDescent="0.3">
      <c r="A3937" s="1">
        <v>3936</v>
      </c>
      <c r="B3937" t="s">
        <v>8045</v>
      </c>
      <c r="C3937" s="7">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4" t="str">
        <f>VLOOKUP(OrdersTable[[#This Row],[Region]],PeopleTable[#All],2,FALSE)</f>
        <v>Anna Andreadi</v>
      </c>
      <c r="W3937" s="4" t="str">
        <f>IFERROR(VLOOKUP(OrdersTable[[#This Row],[Order ID]],ReturnsTable[#All],2,FALSE),"No")</f>
        <v>No</v>
      </c>
      <c r="X3937" s="4">
        <f>1/COUNTIF(OrdersTable[Order ID],OrdersTable[[#This Row],[Order ID]])</f>
        <v>0.33333333333333331</v>
      </c>
      <c r="Y3937" s="4">
        <f>1/COUNTIF(OrdersTable[Customer ID],OrdersTable[[#This Row],[Customer ID]])</f>
        <v>0.125</v>
      </c>
    </row>
    <row r="3938" spans="1:25" x14ac:dyDescent="0.3">
      <c r="A3938" s="1">
        <v>3937</v>
      </c>
      <c r="B3938" t="s">
        <v>8046</v>
      </c>
      <c r="C3938" s="7">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4" t="str">
        <f>VLOOKUP(OrdersTable[[#This Row],[Region]],PeopleTable[#All],2,FALSE)</f>
        <v>Kelly Williams</v>
      </c>
      <c r="W3938" s="4" t="str">
        <f>IFERROR(VLOOKUP(OrdersTable[[#This Row],[Order ID]],ReturnsTable[#All],2,FALSE),"No")</f>
        <v>No</v>
      </c>
      <c r="X3938" s="4">
        <f>1/COUNTIF(OrdersTable[Order ID],OrdersTable[[#This Row],[Order ID]])</f>
        <v>0.33333333333333331</v>
      </c>
      <c r="Y3938" s="4">
        <f>1/COUNTIF(OrdersTable[Customer ID],OrdersTable[[#This Row],[Customer ID]])</f>
        <v>0.16666666666666666</v>
      </c>
    </row>
    <row r="3939" spans="1:25" x14ac:dyDescent="0.3">
      <c r="A3939" s="1">
        <v>3938</v>
      </c>
      <c r="B3939" t="s">
        <v>8046</v>
      </c>
      <c r="C3939" s="7">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4" t="str">
        <f>VLOOKUP(OrdersTable[[#This Row],[Region]],PeopleTable[#All],2,FALSE)</f>
        <v>Kelly Williams</v>
      </c>
      <c r="W3939" s="4" t="str">
        <f>IFERROR(VLOOKUP(OrdersTable[[#This Row],[Order ID]],ReturnsTable[#All],2,FALSE),"No")</f>
        <v>No</v>
      </c>
      <c r="X3939" s="4">
        <f>1/COUNTIF(OrdersTable[Order ID],OrdersTable[[#This Row],[Order ID]])</f>
        <v>0.33333333333333331</v>
      </c>
      <c r="Y3939" s="4">
        <f>1/COUNTIF(OrdersTable[Customer ID],OrdersTable[[#This Row],[Customer ID]])</f>
        <v>0.16666666666666666</v>
      </c>
    </row>
    <row r="3940" spans="1:25" x14ac:dyDescent="0.3">
      <c r="A3940" s="1">
        <v>3939</v>
      </c>
      <c r="B3940" t="s">
        <v>8046</v>
      </c>
      <c r="C3940" s="7">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4" t="str">
        <f>VLOOKUP(OrdersTable[[#This Row],[Region]],PeopleTable[#All],2,FALSE)</f>
        <v>Kelly Williams</v>
      </c>
      <c r="W3940" s="4" t="str">
        <f>IFERROR(VLOOKUP(OrdersTable[[#This Row],[Order ID]],ReturnsTable[#All],2,FALSE),"No")</f>
        <v>No</v>
      </c>
      <c r="X3940" s="4">
        <f>1/COUNTIF(OrdersTable[Order ID],OrdersTable[[#This Row],[Order ID]])</f>
        <v>0.33333333333333331</v>
      </c>
      <c r="Y3940" s="4">
        <f>1/COUNTIF(OrdersTable[Customer ID],OrdersTable[[#This Row],[Customer ID]])</f>
        <v>0.16666666666666666</v>
      </c>
    </row>
    <row r="3941" spans="1:25" x14ac:dyDescent="0.3">
      <c r="A3941" s="1">
        <v>3940</v>
      </c>
      <c r="B3941" t="s">
        <v>8047</v>
      </c>
      <c r="C3941" s="7">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4" t="str">
        <f>VLOOKUP(OrdersTable[[#This Row],[Region]],PeopleTable[#All],2,FALSE)</f>
        <v>Kelly Williams</v>
      </c>
      <c r="W3941" s="4" t="str">
        <f>IFERROR(VLOOKUP(OrdersTable[[#This Row],[Order ID]],ReturnsTable[#All],2,FALSE),"No")</f>
        <v>No</v>
      </c>
      <c r="X3941" s="4">
        <f>1/COUNTIF(OrdersTable[Order ID],OrdersTable[[#This Row],[Order ID]])</f>
        <v>1</v>
      </c>
      <c r="Y3941" s="4">
        <f>1/COUNTIF(OrdersTable[Customer ID],OrdersTable[[#This Row],[Customer ID]])</f>
        <v>9.0909090909090912E-2</v>
      </c>
    </row>
    <row r="3942" spans="1:25" x14ac:dyDescent="0.3">
      <c r="A3942" s="1">
        <v>3941</v>
      </c>
      <c r="B3942" t="s">
        <v>8048</v>
      </c>
      <c r="C3942" s="7">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4" t="str">
        <f>VLOOKUP(OrdersTable[[#This Row],[Region]],PeopleTable[#All],2,FALSE)</f>
        <v>Chuck Magee</v>
      </c>
      <c r="W3942" s="4" t="str">
        <f>IFERROR(VLOOKUP(OrdersTable[[#This Row],[Order ID]],ReturnsTable[#All],2,FALSE),"No")</f>
        <v>No</v>
      </c>
      <c r="X3942" s="4">
        <f>1/COUNTIF(OrdersTable[Order ID],OrdersTable[[#This Row],[Order ID]])</f>
        <v>0.5</v>
      </c>
      <c r="Y3942" s="4">
        <f>1/COUNTIF(OrdersTable[Customer ID],OrdersTable[[#This Row],[Customer ID]])</f>
        <v>8.3333333333333329E-2</v>
      </c>
    </row>
    <row r="3943" spans="1:25" x14ac:dyDescent="0.3">
      <c r="A3943" s="1">
        <v>3942</v>
      </c>
      <c r="B3943" t="s">
        <v>8048</v>
      </c>
      <c r="C3943" s="7">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4" t="str">
        <f>VLOOKUP(OrdersTable[[#This Row],[Region]],PeopleTable[#All],2,FALSE)</f>
        <v>Chuck Magee</v>
      </c>
      <c r="W3943" s="4" t="str">
        <f>IFERROR(VLOOKUP(OrdersTable[[#This Row],[Order ID]],ReturnsTable[#All],2,FALSE),"No")</f>
        <v>No</v>
      </c>
      <c r="X3943" s="4">
        <f>1/COUNTIF(OrdersTable[Order ID],OrdersTable[[#This Row],[Order ID]])</f>
        <v>0.5</v>
      </c>
      <c r="Y3943" s="4">
        <f>1/COUNTIF(OrdersTable[Customer ID],OrdersTable[[#This Row],[Customer ID]])</f>
        <v>8.3333333333333329E-2</v>
      </c>
    </row>
    <row r="3944" spans="1:25" x14ac:dyDescent="0.3">
      <c r="A3944" s="1">
        <v>3943</v>
      </c>
      <c r="B3944" t="s">
        <v>8049</v>
      </c>
      <c r="C3944" s="7">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4" t="str">
        <f>VLOOKUP(OrdersTable[[#This Row],[Region]],PeopleTable[#All],2,FALSE)</f>
        <v>Cassandra Brandow</v>
      </c>
      <c r="W3944" s="4" t="str">
        <f>IFERROR(VLOOKUP(OrdersTable[[#This Row],[Order ID]],ReturnsTable[#All],2,FALSE),"No")</f>
        <v>No</v>
      </c>
      <c r="X3944" s="4">
        <f>1/COUNTIF(OrdersTable[Order ID],OrdersTable[[#This Row],[Order ID]])</f>
        <v>1</v>
      </c>
      <c r="Y3944" s="4">
        <f>1/COUNTIF(OrdersTable[Customer ID],OrdersTable[[#This Row],[Customer ID]])</f>
        <v>5.8823529411764705E-2</v>
      </c>
    </row>
    <row r="3945" spans="1:25" x14ac:dyDescent="0.3">
      <c r="A3945" s="1">
        <v>3944</v>
      </c>
      <c r="B3945" t="s">
        <v>8050</v>
      </c>
      <c r="C3945" s="7">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4" t="str">
        <f>VLOOKUP(OrdersTable[[#This Row],[Region]],PeopleTable[#All],2,FALSE)</f>
        <v>Chuck Magee</v>
      </c>
      <c r="W3945" s="4" t="str">
        <f>IFERROR(VLOOKUP(OrdersTable[[#This Row],[Order ID]],ReturnsTable[#All],2,FALSE),"No")</f>
        <v>No</v>
      </c>
      <c r="X3945" s="4">
        <f>1/COUNTIF(OrdersTable[Order ID],OrdersTable[[#This Row],[Order ID]])</f>
        <v>1</v>
      </c>
      <c r="Y3945" s="4">
        <f>1/COUNTIF(OrdersTable[Customer ID],OrdersTable[[#This Row],[Customer ID]])</f>
        <v>0.14285714285714285</v>
      </c>
    </row>
    <row r="3946" spans="1:25" x14ac:dyDescent="0.3">
      <c r="A3946" s="1">
        <v>3945</v>
      </c>
      <c r="B3946" t="s">
        <v>8051</v>
      </c>
      <c r="C3946" s="7">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4" t="str">
        <f>VLOOKUP(OrdersTable[[#This Row],[Region]],PeopleTable[#All],2,FALSE)</f>
        <v>Anna Andreadi</v>
      </c>
      <c r="W3946" s="4" t="str">
        <f>IFERROR(VLOOKUP(OrdersTable[[#This Row],[Order ID]],ReturnsTable[#All],2,FALSE),"No")</f>
        <v>No</v>
      </c>
      <c r="X3946" s="4">
        <f>1/COUNTIF(OrdersTable[Order ID],OrdersTable[[#This Row],[Order ID]])</f>
        <v>1</v>
      </c>
      <c r="Y3946" s="4">
        <f>1/COUNTIF(OrdersTable[Customer ID],OrdersTable[[#This Row],[Customer ID]])</f>
        <v>7.6923076923076927E-2</v>
      </c>
    </row>
    <row r="3947" spans="1:25" x14ac:dyDescent="0.3">
      <c r="A3947" s="1">
        <v>3946</v>
      </c>
      <c r="B3947" t="s">
        <v>8052</v>
      </c>
      <c r="C3947" s="7">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4" t="str">
        <f>VLOOKUP(OrdersTable[[#This Row],[Region]],PeopleTable[#All],2,FALSE)</f>
        <v>Cassandra Brandow</v>
      </c>
      <c r="W3947" s="4" t="str">
        <f>IFERROR(VLOOKUP(OrdersTable[[#This Row],[Order ID]],ReturnsTable[#All],2,FALSE),"No")</f>
        <v>No</v>
      </c>
      <c r="X3947" s="4">
        <f>1/COUNTIF(OrdersTable[Order ID],OrdersTable[[#This Row],[Order ID]])</f>
        <v>0.5</v>
      </c>
      <c r="Y3947" s="4">
        <f>1/COUNTIF(OrdersTable[Customer ID],OrdersTable[[#This Row],[Customer ID]])</f>
        <v>6.25E-2</v>
      </c>
    </row>
    <row r="3948" spans="1:25" x14ac:dyDescent="0.3">
      <c r="A3948" s="1">
        <v>3947</v>
      </c>
      <c r="B3948" t="s">
        <v>8052</v>
      </c>
      <c r="C3948" s="7">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4" t="str">
        <f>VLOOKUP(OrdersTable[[#This Row],[Region]],PeopleTable[#All],2,FALSE)</f>
        <v>Cassandra Brandow</v>
      </c>
      <c r="W3948" s="4" t="str">
        <f>IFERROR(VLOOKUP(OrdersTable[[#This Row],[Order ID]],ReturnsTable[#All],2,FALSE),"No")</f>
        <v>No</v>
      </c>
      <c r="X3948" s="4">
        <f>1/COUNTIF(OrdersTable[Order ID],OrdersTable[[#This Row],[Order ID]])</f>
        <v>0.5</v>
      </c>
      <c r="Y3948" s="4">
        <f>1/COUNTIF(OrdersTable[Customer ID],OrdersTable[[#This Row],[Customer ID]])</f>
        <v>6.25E-2</v>
      </c>
    </row>
    <row r="3949" spans="1:25" x14ac:dyDescent="0.3">
      <c r="A3949" s="1">
        <v>3948</v>
      </c>
      <c r="B3949" t="s">
        <v>8053</v>
      </c>
      <c r="C3949" s="7">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4" t="str">
        <f>VLOOKUP(OrdersTable[[#This Row],[Region]],PeopleTable[#All],2,FALSE)</f>
        <v>Kelly Williams</v>
      </c>
      <c r="W3949" s="4" t="str">
        <f>IFERROR(VLOOKUP(OrdersTable[[#This Row],[Order ID]],ReturnsTable[#All],2,FALSE),"No")</f>
        <v>No</v>
      </c>
      <c r="X3949" s="4">
        <f>1/COUNTIF(OrdersTable[Order ID],OrdersTable[[#This Row],[Order ID]])</f>
        <v>0.25</v>
      </c>
      <c r="Y3949" s="4">
        <f>1/COUNTIF(OrdersTable[Customer ID],OrdersTable[[#This Row],[Customer ID]])</f>
        <v>5.2631578947368418E-2</v>
      </c>
    </row>
    <row r="3950" spans="1:25" x14ac:dyDescent="0.3">
      <c r="A3950" s="1">
        <v>3949</v>
      </c>
      <c r="B3950" t="s">
        <v>8053</v>
      </c>
      <c r="C3950" s="7">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4" t="str">
        <f>VLOOKUP(OrdersTable[[#This Row],[Region]],PeopleTable[#All],2,FALSE)</f>
        <v>Kelly Williams</v>
      </c>
      <c r="W3950" s="4" t="str">
        <f>IFERROR(VLOOKUP(OrdersTable[[#This Row],[Order ID]],ReturnsTable[#All],2,FALSE),"No")</f>
        <v>No</v>
      </c>
      <c r="X3950" s="4">
        <f>1/COUNTIF(OrdersTable[Order ID],OrdersTable[[#This Row],[Order ID]])</f>
        <v>0.25</v>
      </c>
      <c r="Y3950" s="4">
        <f>1/COUNTIF(OrdersTable[Customer ID],OrdersTable[[#This Row],[Customer ID]])</f>
        <v>5.2631578947368418E-2</v>
      </c>
    </row>
    <row r="3951" spans="1:25" x14ac:dyDescent="0.3">
      <c r="A3951" s="1">
        <v>3950</v>
      </c>
      <c r="B3951" t="s">
        <v>8053</v>
      </c>
      <c r="C3951" s="7">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4" t="str">
        <f>VLOOKUP(OrdersTable[[#This Row],[Region]],PeopleTable[#All],2,FALSE)</f>
        <v>Kelly Williams</v>
      </c>
      <c r="W3951" s="4" t="str">
        <f>IFERROR(VLOOKUP(OrdersTable[[#This Row],[Order ID]],ReturnsTable[#All],2,FALSE),"No")</f>
        <v>No</v>
      </c>
      <c r="X3951" s="4">
        <f>1/COUNTIF(OrdersTable[Order ID],OrdersTable[[#This Row],[Order ID]])</f>
        <v>0.25</v>
      </c>
      <c r="Y3951" s="4">
        <f>1/COUNTIF(OrdersTable[Customer ID],OrdersTable[[#This Row],[Customer ID]])</f>
        <v>5.2631578947368418E-2</v>
      </c>
    </row>
    <row r="3952" spans="1:25" x14ac:dyDescent="0.3">
      <c r="A3952" s="1">
        <v>3951</v>
      </c>
      <c r="B3952" t="s">
        <v>8053</v>
      </c>
      <c r="C3952" s="7">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4" t="str">
        <f>VLOOKUP(OrdersTable[[#This Row],[Region]],PeopleTable[#All],2,FALSE)</f>
        <v>Kelly Williams</v>
      </c>
      <c r="W3952" s="4" t="str">
        <f>IFERROR(VLOOKUP(OrdersTable[[#This Row],[Order ID]],ReturnsTable[#All],2,FALSE),"No")</f>
        <v>No</v>
      </c>
      <c r="X3952" s="4">
        <f>1/COUNTIF(OrdersTable[Order ID],OrdersTable[[#This Row],[Order ID]])</f>
        <v>0.25</v>
      </c>
      <c r="Y3952" s="4">
        <f>1/COUNTIF(OrdersTable[Customer ID],OrdersTable[[#This Row],[Customer ID]])</f>
        <v>5.2631578947368418E-2</v>
      </c>
    </row>
    <row r="3953" spans="1:25" x14ac:dyDescent="0.3">
      <c r="A3953" s="1">
        <v>3952</v>
      </c>
      <c r="B3953" t="s">
        <v>8054</v>
      </c>
      <c r="C3953" s="7">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4" t="str">
        <f>VLOOKUP(OrdersTable[[#This Row],[Region]],PeopleTable[#All],2,FALSE)</f>
        <v>Chuck Magee</v>
      </c>
      <c r="W3953" s="4" t="str">
        <f>IFERROR(VLOOKUP(OrdersTable[[#This Row],[Order ID]],ReturnsTable[#All],2,FALSE),"No")</f>
        <v>No</v>
      </c>
      <c r="X3953" s="4">
        <f>1/COUNTIF(OrdersTable[Order ID],OrdersTable[[#This Row],[Order ID]])</f>
        <v>1</v>
      </c>
      <c r="Y3953" s="4">
        <f>1/COUNTIF(OrdersTable[Customer ID],OrdersTable[[#This Row],[Customer ID]])</f>
        <v>0.2</v>
      </c>
    </row>
    <row r="3954" spans="1:25" x14ac:dyDescent="0.3">
      <c r="A3954" s="1">
        <v>3953</v>
      </c>
      <c r="B3954" t="s">
        <v>8055</v>
      </c>
      <c r="C3954" s="7">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4" t="str">
        <f>VLOOKUP(OrdersTable[[#This Row],[Region]],PeopleTable[#All],2,FALSE)</f>
        <v>Anna Andreadi</v>
      </c>
      <c r="W3954" s="4" t="str">
        <f>IFERROR(VLOOKUP(OrdersTable[[#This Row],[Order ID]],ReturnsTable[#All],2,FALSE),"No")</f>
        <v>No</v>
      </c>
      <c r="X3954" s="4">
        <f>1/COUNTIF(OrdersTable[Order ID],OrdersTable[[#This Row],[Order ID]])</f>
        <v>1</v>
      </c>
      <c r="Y3954" s="4">
        <f>1/COUNTIF(OrdersTable[Customer ID],OrdersTable[[#This Row],[Customer ID]])</f>
        <v>6.6666666666666666E-2</v>
      </c>
    </row>
    <row r="3955" spans="1:25" x14ac:dyDescent="0.3">
      <c r="A3955" s="1">
        <v>3954</v>
      </c>
      <c r="B3955" t="s">
        <v>8056</v>
      </c>
      <c r="C3955" s="7">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4" t="str">
        <f>VLOOKUP(OrdersTable[[#This Row],[Region]],PeopleTable[#All],2,FALSE)</f>
        <v>Chuck Magee</v>
      </c>
      <c r="W3955" s="4" t="str">
        <f>IFERROR(VLOOKUP(OrdersTable[[#This Row],[Order ID]],ReturnsTable[#All],2,FALSE),"No")</f>
        <v>No</v>
      </c>
      <c r="X3955" s="4">
        <f>1/COUNTIF(OrdersTable[Order ID],OrdersTable[[#This Row],[Order ID]])</f>
        <v>1</v>
      </c>
      <c r="Y3955" s="4">
        <f>1/COUNTIF(OrdersTable[Customer ID],OrdersTable[[#This Row],[Customer ID]])</f>
        <v>4.5454545454545456E-2</v>
      </c>
    </row>
    <row r="3956" spans="1:25" x14ac:dyDescent="0.3">
      <c r="A3956" s="1">
        <v>3955</v>
      </c>
      <c r="B3956" t="s">
        <v>8057</v>
      </c>
      <c r="C3956" s="7">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4" t="str">
        <f>VLOOKUP(OrdersTable[[#This Row],[Region]],PeopleTable[#All],2,FALSE)</f>
        <v>Kelly Williams</v>
      </c>
      <c r="W3956" s="4" t="str">
        <f>IFERROR(VLOOKUP(OrdersTable[[#This Row],[Order ID]],ReturnsTable[#All],2,FALSE),"No")</f>
        <v>No</v>
      </c>
      <c r="X3956" s="4">
        <f>1/COUNTIF(OrdersTable[Order ID],OrdersTable[[#This Row],[Order ID]])</f>
        <v>0.5</v>
      </c>
      <c r="Y3956" s="4">
        <f>1/COUNTIF(OrdersTable[Customer ID],OrdersTable[[#This Row],[Customer ID]])</f>
        <v>6.6666666666666666E-2</v>
      </c>
    </row>
    <row r="3957" spans="1:25" x14ac:dyDescent="0.3">
      <c r="A3957" s="1">
        <v>3956</v>
      </c>
      <c r="B3957" t="s">
        <v>8057</v>
      </c>
      <c r="C3957" s="7">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4" t="str">
        <f>VLOOKUP(OrdersTable[[#This Row],[Region]],PeopleTable[#All],2,FALSE)</f>
        <v>Kelly Williams</v>
      </c>
      <c r="W3957" s="4" t="str">
        <f>IFERROR(VLOOKUP(OrdersTable[[#This Row],[Order ID]],ReturnsTable[#All],2,FALSE),"No")</f>
        <v>No</v>
      </c>
      <c r="X3957" s="4">
        <f>1/COUNTIF(OrdersTable[Order ID],OrdersTable[[#This Row],[Order ID]])</f>
        <v>0.5</v>
      </c>
      <c r="Y3957" s="4">
        <f>1/COUNTIF(OrdersTable[Customer ID],OrdersTable[[#This Row],[Customer ID]])</f>
        <v>6.6666666666666666E-2</v>
      </c>
    </row>
    <row r="3958" spans="1:25" x14ac:dyDescent="0.3">
      <c r="A3958" s="1">
        <v>3957</v>
      </c>
      <c r="B3958" t="s">
        <v>8058</v>
      </c>
      <c r="C3958" s="7">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4" t="str">
        <f>VLOOKUP(OrdersTable[[#This Row],[Region]],PeopleTable[#All],2,FALSE)</f>
        <v>Anna Andreadi</v>
      </c>
      <c r="W3958" s="4" t="str">
        <f>IFERROR(VLOOKUP(OrdersTable[[#This Row],[Order ID]],ReturnsTable[#All],2,FALSE),"No")</f>
        <v>No</v>
      </c>
      <c r="X3958" s="4">
        <f>1/COUNTIF(OrdersTable[Order ID],OrdersTable[[#This Row],[Order ID]])</f>
        <v>1</v>
      </c>
      <c r="Y3958" s="4">
        <f>1/COUNTIF(OrdersTable[Customer ID],OrdersTable[[#This Row],[Customer ID]])</f>
        <v>9.0909090909090912E-2</v>
      </c>
    </row>
    <row r="3959" spans="1:25" x14ac:dyDescent="0.3">
      <c r="A3959" s="1">
        <v>3958</v>
      </c>
      <c r="B3959" t="s">
        <v>8059</v>
      </c>
      <c r="C3959" s="7">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4" t="str">
        <f>VLOOKUP(OrdersTable[[#This Row],[Region]],PeopleTable[#All],2,FALSE)</f>
        <v>Cassandra Brandow</v>
      </c>
      <c r="W3959" s="4" t="str">
        <f>IFERROR(VLOOKUP(OrdersTable[[#This Row],[Order ID]],ReturnsTable[#All],2,FALSE),"No")</f>
        <v>No</v>
      </c>
      <c r="X3959" s="4">
        <f>1/COUNTIF(OrdersTable[Order ID],OrdersTable[[#This Row],[Order ID]])</f>
        <v>0.33333333333333331</v>
      </c>
      <c r="Y3959" s="4">
        <f>1/COUNTIF(OrdersTable[Customer ID],OrdersTable[[#This Row],[Customer ID]])</f>
        <v>5.5555555555555552E-2</v>
      </c>
    </row>
    <row r="3960" spans="1:25" x14ac:dyDescent="0.3">
      <c r="A3960" s="1">
        <v>3959</v>
      </c>
      <c r="B3960" t="s">
        <v>8059</v>
      </c>
      <c r="C3960" s="7">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4" t="str">
        <f>VLOOKUP(OrdersTable[[#This Row],[Region]],PeopleTable[#All],2,FALSE)</f>
        <v>Cassandra Brandow</v>
      </c>
      <c r="W3960" s="4" t="str">
        <f>IFERROR(VLOOKUP(OrdersTable[[#This Row],[Order ID]],ReturnsTable[#All],2,FALSE),"No")</f>
        <v>No</v>
      </c>
      <c r="X3960" s="4">
        <f>1/COUNTIF(OrdersTable[Order ID],OrdersTable[[#This Row],[Order ID]])</f>
        <v>0.33333333333333331</v>
      </c>
      <c r="Y3960" s="4">
        <f>1/COUNTIF(OrdersTable[Customer ID],OrdersTable[[#This Row],[Customer ID]])</f>
        <v>5.5555555555555552E-2</v>
      </c>
    </row>
    <row r="3961" spans="1:25" x14ac:dyDescent="0.3">
      <c r="A3961" s="1">
        <v>3960</v>
      </c>
      <c r="B3961" t="s">
        <v>8059</v>
      </c>
      <c r="C3961" s="7">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4" t="str">
        <f>VLOOKUP(OrdersTable[[#This Row],[Region]],PeopleTable[#All],2,FALSE)</f>
        <v>Cassandra Brandow</v>
      </c>
      <c r="W3961" s="4" t="str">
        <f>IFERROR(VLOOKUP(OrdersTable[[#This Row],[Order ID]],ReturnsTable[#All],2,FALSE),"No")</f>
        <v>No</v>
      </c>
      <c r="X3961" s="4">
        <f>1/COUNTIF(OrdersTable[Order ID],OrdersTable[[#This Row],[Order ID]])</f>
        <v>0.33333333333333331</v>
      </c>
      <c r="Y3961" s="4">
        <f>1/COUNTIF(OrdersTable[Customer ID],OrdersTable[[#This Row],[Customer ID]])</f>
        <v>5.5555555555555552E-2</v>
      </c>
    </row>
    <row r="3962" spans="1:25" x14ac:dyDescent="0.3">
      <c r="A3962" s="1">
        <v>3961</v>
      </c>
      <c r="B3962" t="s">
        <v>8060</v>
      </c>
      <c r="C3962" s="7">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4" t="str">
        <f>VLOOKUP(OrdersTable[[#This Row],[Region]],PeopleTable[#All],2,FALSE)</f>
        <v>Kelly Williams</v>
      </c>
      <c r="W3962" s="4" t="str">
        <f>IFERROR(VLOOKUP(OrdersTable[[#This Row],[Order ID]],ReturnsTable[#All],2,FALSE),"No")</f>
        <v>No</v>
      </c>
      <c r="X3962" s="4">
        <f>1/COUNTIF(OrdersTable[Order ID],OrdersTable[[#This Row],[Order ID]])</f>
        <v>0.5</v>
      </c>
      <c r="Y3962" s="4">
        <f>1/COUNTIF(OrdersTable[Customer ID],OrdersTable[[#This Row],[Customer ID]])</f>
        <v>9.0909090909090912E-2</v>
      </c>
    </row>
    <row r="3963" spans="1:25" x14ac:dyDescent="0.3">
      <c r="A3963" s="1">
        <v>3962</v>
      </c>
      <c r="B3963" t="s">
        <v>8060</v>
      </c>
      <c r="C3963" s="7">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4" t="str">
        <f>VLOOKUP(OrdersTable[[#This Row],[Region]],PeopleTable[#All],2,FALSE)</f>
        <v>Kelly Williams</v>
      </c>
      <c r="W3963" s="4" t="str">
        <f>IFERROR(VLOOKUP(OrdersTable[[#This Row],[Order ID]],ReturnsTable[#All],2,FALSE),"No")</f>
        <v>No</v>
      </c>
      <c r="X3963" s="4">
        <f>1/COUNTIF(OrdersTable[Order ID],OrdersTable[[#This Row],[Order ID]])</f>
        <v>0.5</v>
      </c>
      <c r="Y3963" s="4">
        <f>1/COUNTIF(OrdersTable[Customer ID],OrdersTable[[#This Row],[Customer ID]])</f>
        <v>9.0909090909090912E-2</v>
      </c>
    </row>
    <row r="3964" spans="1:25" x14ac:dyDescent="0.3">
      <c r="A3964" s="1">
        <v>3963</v>
      </c>
      <c r="B3964" t="s">
        <v>8061</v>
      </c>
      <c r="C3964" s="7">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4" t="str">
        <f>VLOOKUP(OrdersTable[[#This Row],[Region]],PeopleTable[#All],2,FALSE)</f>
        <v>Anna Andreadi</v>
      </c>
      <c r="W3964" s="4" t="str">
        <f>IFERROR(VLOOKUP(OrdersTable[[#This Row],[Order ID]],ReturnsTable[#All],2,FALSE),"No")</f>
        <v>No</v>
      </c>
      <c r="X3964" s="4">
        <f>1/COUNTIF(OrdersTable[Order ID],OrdersTable[[#This Row],[Order ID]])</f>
        <v>0.5</v>
      </c>
      <c r="Y3964" s="4">
        <f>1/COUNTIF(OrdersTable[Customer ID],OrdersTable[[#This Row],[Customer ID]])</f>
        <v>7.1428571428571425E-2</v>
      </c>
    </row>
    <row r="3965" spans="1:25" x14ac:dyDescent="0.3">
      <c r="A3965" s="1">
        <v>3964</v>
      </c>
      <c r="B3965" t="s">
        <v>8061</v>
      </c>
      <c r="C3965" s="7">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4" t="str">
        <f>VLOOKUP(OrdersTable[[#This Row],[Region]],PeopleTable[#All],2,FALSE)</f>
        <v>Anna Andreadi</v>
      </c>
      <c r="W3965" s="4" t="str">
        <f>IFERROR(VLOOKUP(OrdersTable[[#This Row],[Order ID]],ReturnsTable[#All],2,FALSE),"No")</f>
        <v>No</v>
      </c>
      <c r="X3965" s="4">
        <f>1/COUNTIF(OrdersTable[Order ID],OrdersTable[[#This Row],[Order ID]])</f>
        <v>0.5</v>
      </c>
      <c r="Y3965" s="4">
        <f>1/COUNTIF(OrdersTable[Customer ID],OrdersTable[[#This Row],[Customer ID]])</f>
        <v>7.1428571428571425E-2</v>
      </c>
    </row>
    <row r="3966" spans="1:25" x14ac:dyDescent="0.3">
      <c r="A3966" s="1">
        <v>3965</v>
      </c>
      <c r="B3966" t="s">
        <v>8062</v>
      </c>
      <c r="C3966" s="7">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4" t="str">
        <f>VLOOKUP(OrdersTable[[#This Row],[Region]],PeopleTable[#All],2,FALSE)</f>
        <v>Chuck Magee</v>
      </c>
      <c r="W3966" s="4" t="str">
        <f>IFERROR(VLOOKUP(OrdersTable[[#This Row],[Order ID]],ReturnsTable[#All],2,FALSE),"No")</f>
        <v>No</v>
      </c>
      <c r="X3966" s="4">
        <f>1/COUNTIF(OrdersTable[Order ID],OrdersTable[[#This Row],[Order ID]])</f>
        <v>1</v>
      </c>
      <c r="Y3966" s="4">
        <f>1/COUNTIF(OrdersTable[Customer ID],OrdersTable[[#This Row],[Customer ID]])</f>
        <v>8.3333333333333329E-2</v>
      </c>
    </row>
    <row r="3967" spans="1:25" x14ac:dyDescent="0.3">
      <c r="A3967" s="1">
        <v>3966</v>
      </c>
      <c r="B3967" t="s">
        <v>8063</v>
      </c>
      <c r="C3967" s="7">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4" t="str">
        <f>VLOOKUP(OrdersTable[[#This Row],[Region]],PeopleTable[#All],2,FALSE)</f>
        <v>Cassandra Brandow</v>
      </c>
      <c r="W3967" s="4" t="str">
        <f>IFERROR(VLOOKUP(OrdersTable[[#This Row],[Order ID]],ReturnsTable[#All],2,FALSE),"No")</f>
        <v>No</v>
      </c>
      <c r="X3967" s="4">
        <f>1/COUNTIF(OrdersTable[Order ID],OrdersTable[[#This Row],[Order ID]])</f>
        <v>1</v>
      </c>
      <c r="Y3967" s="4">
        <f>1/COUNTIF(OrdersTable[Customer ID],OrdersTable[[#This Row],[Customer ID]])</f>
        <v>7.6923076923076927E-2</v>
      </c>
    </row>
    <row r="3968" spans="1:25" x14ac:dyDescent="0.3">
      <c r="A3968" s="1">
        <v>3967</v>
      </c>
      <c r="B3968" t="s">
        <v>8064</v>
      </c>
      <c r="C3968" s="7">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4" t="str">
        <f>VLOOKUP(OrdersTable[[#This Row],[Region]],PeopleTable[#All],2,FALSE)</f>
        <v>Chuck Magee</v>
      </c>
      <c r="W3968" s="4" t="str">
        <f>IFERROR(VLOOKUP(OrdersTable[[#This Row],[Order ID]],ReturnsTable[#All],2,FALSE),"No")</f>
        <v>No</v>
      </c>
      <c r="X3968" s="4">
        <f>1/COUNTIF(OrdersTable[Order ID],OrdersTable[[#This Row],[Order ID]])</f>
        <v>1</v>
      </c>
      <c r="Y3968" s="4">
        <f>1/COUNTIF(OrdersTable[Customer ID],OrdersTable[[#This Row],[Customer ID]])</f>
        <v>0.1111111111111111</v>
      </c>
    </row>
    <row r="3969" spans="1:25" x14ac:dyDescent="0.3">
      <c r="A3969" s="1">
        <v>3968</v>
      </c>
      <c r="B3969" t="s">
        <v>8065</v>
      </c>
      <c r="C3969" s="7">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4" t="str">
        <f>VLOOKUP(OrdersTable[[#This Row],[Region]],PeopleTable[#All],2,FALSE)</f>
        <v>Anna Andreadi</v>
      </c>
      <c r="W3969" s="4" t="str">
        <f>IFERROR(VLOOKUP(OrdersTable[[#This Row],[Order ID]],ReturnsTable[#All],2,FALSE),"No")</f>
        <v>No</v>
      </c>
      <c r="X3969" s="4">
        <f>1/COUNTIF(OrdersTable[Order ID],OrdersTable[[#This Row],[Order ID]])</f>
        <v>1</v>
      </c>
      <c r="Y3969" s="4">
        <f>1/COUNTIF(OrdersTable[Customer ID],OrdersTable[[#This Row],[Customer ID]])</f>
        <v>5.5555555555555552E-2</v>
      </c>
    </row>
    <row r="3970" spans="1:25" x14ac:dyDescent="0.3">
      <c r="A3970" s="1">
        <v>3969</v>
      </c>
      <c r="B3970" t="s">
        <v>8066</v>
      </c>
      <c r="C3970" s="7">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4" t="str">
        <f>VLOOKUP(OrdersTable[[#This Row],[Region]],PeopleTable[#All],2,FALSE)</f>
        <v>Kelly Williams</v>
      </c>
      <c r="W3970" s="4" t="str">
        <f>IFERROR(VLOOKUP(OrdersTable[[#This Row],[Order ID]],ReturnsTable[#All],2,FALSE),"No")</f>
        <v>No</v>
      </c>
      <c r="X3970" s="4">
        <f>1/COUNTIF(OrdersTable[Order ID],OrdersTable[[#This Row],[Order ID]])</f>
        <v>0.5</v>
      </c>
      <c r="Y3970" s="4">
        <f>1/COUNTIF(OrdersTable[Customer ID],OrdersTable[[#This Row],[Customer ID]])</f>
        <v>6.6666666666666666E-2</v>
      </c>
    </row>
    <row r="3971" spans="1:25" x14ac:dyDescent="0.3">
      <c r="A3971" s="1">
        <v>3970</v>
      </c>
      <c r="B3971" t="s">
        <v>8066</v>
      </c>
      <c r="C3971" s="7">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4" t="str">
        <f>VLOOKUP(OrdersTable[[#This Row],[Region]],PeopleTable[#All],2,FALSE)</f>
        <v>Kelly Williams</v>
      </c>
      <c r="W3971" s="4" t="str">
        <f>IFERROR(VLOOKUP(OrdersTable[[#This Row],[Order ID]],ReturnsTable[#All],2,FALSE),"No")</f>
        <v>No</v>
      </c>
      <c r="X3971" s="4">
        <f>1/COUNTIF(OrdersTable[Order ID],OrdersTable[[#This Row],[Order ID]])</f>
        <v>0.5</v>
      </c>
      <c r="Y3971" s="4">
        <f>1/COUNTIF(OrdersTable[Customer ID],OrdersTable[[#This Row],[Customer ID]])</f>
        <v>6.6666666666666666E-2</v>
      </c>
    </row>
    <row r="3972" spans="1:25" x14ac:dyDescent="0.3">
      <c r="A3972" s="1">
        <v>3971</v>
      </c>
      <c r="B3972" t="s">
        <v>8067</v>
      </c>
      <c r="C3972" s="7">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4" t="str">
        <f>VLOOKUP(OrdersTable[[#This Row],[Region]],PeopleTable[#All],2,FALSE)</f>
        <v>Anna Andreadi</v>
      </c>
      <c r="W3972" s="4" t="str">
        <f>IFERROR(VLOOKUP(OrdersTable[[#This Row],[Order ID]],ReturnsTable[#All],2,FALSE),"No")</f>
        <v>No</v>
      </c>
      <c r="X3972" s="4">
        <f>1/COUNTIF(OrdersTable[Order ID],OrdersTable[[#This Row],[Order ID]])</f>
        <v>1</v>
      </c>
      <c r="Y3972" s="4">
        <f>1/COUNTIF(OrdersTable[Customer ID],OrdersTable[[#This Row],[Customer ID]])</f>
        <v>7.1428571428571425E-2</v>
      </c>
    </row>
    <row r="3973" spans="1:25" x14ac:dyDescent="0.3">
      <c r="A3973" s="1">
        <v>3972</v>
      </c>
      <c r="B3973" t="s">
        <v>5997</v>
      </c>
      <c r="C3973" s="7">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4" t="str">
        <f>VLOOKUP(OrdersTable[[#This Row],[Region]],PeopleTable[#All],2,FALSE)</f>
        <v>Kelly Williams</v>
      </c>
      <c r="W3973" s="4" t="str">
        <f>IFERROR(VLOOKUP(OrdersTable[[#This Row],[Order ID]],ReturnsTable[#All],2,FALSE),"No")</f>
        <v>Yes</v>
      </c>
      <c r="X3973" s="4">
        <f>1/COUNTIF(OrdersTable[Order ID],OrdersTable[[#This Row],[Order ID]])</f>
        <v>1</v>
      </c>
      <c r="Y3973" s="4">
        <f>1/COUNTIF(OrdersTable[Customer ID],OrdersTable[[#This Row],[Customer ID]])</f>
        <v>7.6923076923076927E-2</v>
      </c>
    </row>
    <row r="3974" spans="1:25" x14ac:dyDescent="0.3">
      <c r="A3974" s="1">
        <v>3973</v>
      </c>
      <c r="B3974" t="s">
        <v>8068</v>
      </c>
      <c r="C3974" s="7">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4" t="str">
        <f>VLOOKUP(OrdersTable[[#This Row],[Region]],PeopleTable[#All],2,FALSE)</f>
        <v>Chuck Magee</v>
      </c>
      <c r="W3974" s="4" t="str">
        <f>IFERROR(VLOOKUP(OrdersTable[[#This Row],[Order ID]],ReturnsTable[#All],2,FALSE),"No")</f>
        <v>No</v>
      </c>
      <c r="X3974" s="4">
        <f>1/COUNTIF(OrdersTable[Order ID],OrdersTable[[#This Row],[Order ID]])</f>
        <v>0.25</v>
      </c>
      <c r="Y3974" s="4">
        <f>1/COUNTIF(OrdersTable[Customer ID],OrdersTable[[#This Row],[Customer ID]])</f>
        <v>5.2631578947368418E-2</v>
      </c>
    </row>
    <row r="3975" spans="1:25" x14ac:dyDescent="0.3">
      <c r="A3975" s="1">
        <v>3974</v>
      </c>
      <c r="B3975" t="s">
        <v>8068</v>
      </c>
      <c r="C3975" s="7">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4" t="str">
        <f>VLOOKUP(OrdersTable[[#This Row],[Region]],PeopleTable[#All],2,FALSE)</f>
        <v>Chuck Magee</v>
      </c>
      <c r="W3975" s="4" t="str">
        <f>IFERROR(VLOOKUP(OrdersTable[[#This Row],[Order ID]],ReturnsTable[#All],2,FALSE),"No")</f>
        <v>No</v>
      </c>
      <c r="X3975" s="4">
        <f>1/COUNTIF(OrdersTable[Order ID],OrdersTable[[#This Row],[Order ID]])</f>
        <v>0.25</v>
      </c>
      <c r="Y3975" s="4">
        <f>1/COUNTIF(OrdersTable[Customer ID],OrdersTable[[#This Row],[Customer ID]])</f>
        <v>5.2631578947368418E-2</v>
      </c>
    </row>
    <row r="3976" spans="1:25" x14ac:dyDescent="0.3">
      <c r="A3976" s="1">
        <v>3975</v>
      </c>
      <c r="B3976" t="s">
        <v>8068</v>
      </c>
      <c r="C3976" s="7">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4" t="str">
        <f>VLOOKUP(OrdersTable[[#This Row],[Region]],PeopleTable[#All],2,FALSE)</f>
        <v>Chuck Magee</v>
      </c>
      <c r="W3976" s="4" t="str">
        <f>IFERROR(VLOOKUP(OrdersTable[[#This Row],[Order ID]],ReturnsTable[#All],2,FALSE),"No")</f>
        <v>No</v>
      </c>
      <c r="X3976" s="4">
        <f>1/COUNTIF(OrdersTable[Order ID],OrdersTable[[#This Row],[Order ID]])</f>
        <v>0.25</v>
      </c>
      <c r="Y3976" s="4">
        <f>1/COUNTIF(OrdersTable[Customer ID],OrdersTable[[#This Row],[Customer ID]])</f>
        <v>5.2631578947368418E-2</v>
      </c>
    </row>
    <row r="3977" spans="1:25" x14ac:dyDescent="0.3">
      <c r="A3977" s="1">
        <v>3976</v>
      </c>
      <c r="B3977" t="s">
        <v>8068</v>
      </c>
      <c r="C3977" s="7">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4" t="str">
        <f>VLOOKUP(OrdersTable[[#This Row],[Region]],PeopleTable[#All],2,FALSE)</f>
        <v>Chuck Magee</v>
      </c>
      <c r="W3977" s="4" t="str">
        <f>IFERROR(VLOOKUP(OrdersTable[[#This Row],[Order ID]],ReturnsTable[#All],2,FALSE),"No")</f>
        <v>No</v>
      </c>
      <c r="X3977" s="4">
        <f>1/COUNTIF(OrdersTable[Order ID],OrdersTable[[#This Row],[Order ID]])</f>
        <v>0.25</v>
      </c>
      <c r="Y3977" s="4">
        <f>1/COUNTIF(OrdersTable[Customer ID],OrdersTable[[#This Row],[Customer ID]])</f>
        <v>5.2631578947368418E-2</v>
      </c>
    </row>
    <row r="3978" spans="1:25" x14ac:dyDescent="0.3">
      <c r="A3978" s="1">
        <v>3977</v>
      </c>
      <c r="B3978" t="s">
        <v>8069</v>
      </c>
      <c r="C3978" s="7">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4" t="str">
        <f>VLOOKUP(OrdersTable[[#This Row],[Region]],PeopleTable[#All],2,FALSE)</f>
        <v>Cassandra Brandow</v>
      </c>
      <c r="W3978" s="4" t="str">
        <f>IFERROR(VLOOKUP(OrdersTable[[#This Row],[Order ID]],ReturnsTable[#All],2,FALSE),"No")</f>
        <v>No</v>
      </c>
      <c r="X3978" s="4">
        <f>1/COUNTIF(OrdersTable[Order ID],OrdersTable[[#This Row],[Order ID]])</f>
        <v>1</v>
      </c>
      <c r="Y3978" s="4">
        <f>1/COUNTIF(OrdersTable[Customer ID],OrdersTable[[#This Row],[Customer ID]])</f>
        <v>0.14285714285714285</v>
      </c>
    </row>
    <row r="3979" spans="1:25" x14ac:dyDescent="0.3">
      <c r="A3979" s="1">
        <v>3978</v>
      </c>
      <c r="B3979" t="s">
        <v>8070</v>
      </c>
      <c r="C3979" s="7">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4" t="str">
        <f>VLOOKUP(OrdersTable[[#This Row],[Region]],PeopleTable[#All],2,FALSE)</f>
        <v>Anna Andreadi</v>
      </c>
      <c r="W3979" s="4" t="str">
        <f>IFERROR(VLOOKUP(OrdersTable[[#This Row],[Order ID]],ReturnsTable[#All],2,FALSE),"No")</f>
        <v>No</v>
      </c>
      <c r="X3979" s="4">
        <f>1/COUNTIF(OrdersTable[Order ID],OrdersTable[[#This Row],[Order ID]])</f>
        <v>0.5</v>
      </c>
      <c r="Y3979" s="4">
        <f>1/COUNTIF(OrdersTable[Customer ID],OrdersTable[[#This Row],[Customer ID]])</f>
        <v>9.0909090909090912E-2</v>
      </c>
    </row>
    <row r="3980" spans="1:25" x14ac:dyDescent="0.3">
      <c r="A3980" s="1">
        <v>3979</v>
      </c>
      <c r="B3980" t="s">
        <v>8070</v>
      </c>
      <c r="C3980" s="7">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4" t="str">
        <f>VLOOKUP(OrdersTable[[#This Row],[Region]],PeopleTable[#All],2,FALSE)</f>
        <v>Anna Andreadi</v>
      </c>
      <c r="W3980" s="4" t="str">
        <f>IFERROR(VLOOKUP(OrdersTable[[#This Row],[Order ID]],ReturnsTable[#All],2,FALSE),"No")</f>
        <v>No</v>
      </c>
      <c r="X3980" s="4">
        <f>1/COUNTIF(OrdersTable[Order ID],OrdersTable[[#This Row],[Order ID]])</f>
        <v>0.5</v>
      </c>
      <c r="Y3980" s="4">
        <f>1/COUNTIF(OrdersTable[Customer ID],OrdersTable[[#This Row],[Customer ID]])</f>
        <v>9.0909090909090912E-2</v>
      </c>
    </row>
    <row r="3981" spans="1:25" x14ac:dyDescent="0.3">
      <c r="A3981" s="1">
        <v>3980</v>
      </c>
      <c r="B3981" t="s">
        <v>8071</v>
      </c>
      <c r="C3981" s="7">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4" t="str">
        <f>VLOOKUP(OrdersTable[[#This Row],[Region]],PeopleTable[#All],2,FALSE)</f>
        <v>Chuck Magee</v>
      </c>
      <c r="W3981" s="4" t="str">
        <f>IFERROR(VLOOKUP(OrdersTable[[#This Row],[Order ID]],ReturnsTable[#All],2,FALSE),"No")</f>
        <v>No</v>
      </c>
      <c r="X3981" s="4">
        <f>1/COUNTIF(OrdersTable[Order ID],OrdersTable[[#This Row],[Order ID]])</f>
        <v>0.5</v>
      </c>
      <c r="Y3981" s="4">
        <f>1/COUNTIF(OrdersTable[Customer ID],OrdersTable[[#This Row],[Customer ID]])</f>
        <v>7.6923076923076927E-2</v>
      </c>
    </row>
    <row r="3982" spans="1:25" x14ac:dyDescent="0.3">
      <c r="A3982" s="1">
        <v>3981</v>
      </c>
      <c r="B3982" t="s">
        <v>8071</v>
      </c>
      <c r="C3982" s="7">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4" t="str">
        <f>VLOOKUP(OrdersTable[[#This Row],[Region]],PeopleTable[#All],2,FALSE)</f>
        <v>Chuck Magee</v>
      </c>
      <c r="W3982" s="4" t="str">
        <f>IFERROR(VLOOKUP(OrdersTable[[#This Row],[Order ID]],ReturnsTable[#All],2,FALSE),"No")</f>
        <v>No</v>
      </c>
      <c r="X3982" s="4">
        <f>1/COUNTIF(OrdersTable[Order ID],OrdersTable[[#This Row],[Order ID]])</f>
        <v>0.5</v>
      </c>
      <c r="Y3982" s="4">
        <f>1/COUNTIF(OrdersTable[Customer ID],OrdersTable[[#This Row],[Customer ID]])</f>
        <v>7.6923076923076927E-2</v>
      </c>
    </row>
    <row r="3983" spans="1:25" x14ac:dyDescent="0.3">
      <c r="A3983" s="1">
        <v>3982</v>
      </c>
      <c r="B3983" t="s">
        <v>8072</v>
      </c>
      <c r="C3983" s="7">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4" t="str">
        <f>VLOOKUP(OrdersTable[[#This Row],[Region]],PeopleTable[#All],2,FALSE)</f>
        <v>Anna Andreadi</v>
      </c>
      <c r="W3983" s="4" t="str">
        <f>IFERROR(VLOOKUP(OrdersTable[[#This Row],[Order ID]],ReturnsTable[#All],2,FALSE),"No")</f>
        <v>No</v>
      </c>
      <c r="X3983" s="4">
        <f>1/COUNTIF(OrdersTable[Order ID],OrdersTable[[#This Row],[Order ID]])</f>
        <v>1</v>
      </c>
      <c r="Y3983" s="4">
        <f>1/COUNTIF(OrdersTable[Customer ID],OrdersTable[[#This Row],[Customer ID]])</f>
        <v>0.125</v>
      </c>
    </row>
    <row r="3984" spans="1:25" x14ac:dyDescent="0.3">
      <c r="A3984" s="1">
        <v>3983</v>
      </c>
      <c r="B3984" t="s">
        <v>8073</v>
      </c>
      <c r="C3984" s="7">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4" t="str">
        <f>VLOOKUP(OrdersTable[[#This Row],[Region]],PeopleTable[#All],2,FALSE)</f>
        <v>Anna Andreadi</v>
      </c>
      <c r="W3984" s="4" t="str">
        <f>IFERROR(VLOOKUP(OrdersTable[[#This Row],[Order ID]],ReturnsTable[#All],2,FALSE),"No")</f>
        <v>No</v>
      </c>
      <c r="X3984" s="4">
        <f>1/COUNTIF(OrdersTable[Order ID],OrdersTable[[#This Row],[Order ID]])</f>
        <v>0.33333333333333331</v>
      </c>
      <c r="Y3984" s="4">
        <f>1/COUNTIF(OrdersTable[Customer ID],OrdersTable[[#This Row],[Customer ID]])</f>
        <v>9.0909090909090912E-2</v>
      </c>
    </row>
    <row r="3985" spans="1:25" x14ac:dyDescent="0.3">
      <c r="A3985" s="1">
        <v>3984</v>
      </c>
      <c r="B3985" t="s">
        <v>8073</v>
      </c>
      <c r="C3985" s="7">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4" t="str">
        <f>VLOOKUP(OrdersTable[[#This Row],[Region]],PeopleTable[#All],2,FALSE)</f>
        <v>Anna Andreadi</v>
      </c>
      <c r="W3985" s="4" t="str">
        <f>IFERROR(VLOOKUP(OrdersTable[[#This Row],[Order ID]],ReturnsTable[#All],2,FALSE),"No")</f>
        <v>No</v>
      </c>
      <c r="X3985" s="4">
        <f>1/COUNTIF(OrdersTable[Order ID],OrdersTable[[#This Row],[Order ID]])</f>
        <v>0.33333333333333331</v>
      </c>
      <c r="Y3985" s="4">
        <f>1/COUNTIF(OrdersTable[Customer ID],OrdersTable[[#This Row],[Customer ID]])</f>
        <v>9.0909090909090912E-2</v>
      </c>
    </row>
    <row r="3986" spans="1:25" x14ac:dyDescent="0.3">
      <c r="A3986" s="1">
        <v>3985</v>
      </c>
      <c r="B3986" t="s">
        <v>8073</v>
      </c>
      <c r="C3986" s="7">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4" t="str">
        <f>VLOOKUP(OrdersTable[[#This Row],[Region]],PeopleTable[#All],2,FALSE)</f>
        <v>Anna Andreadi</v>
      </c>
      <c r="W3986" s="4" t="str">
        <f>IFERROR(VLOOKUP(OrdersTable[[#This Row],[Order ID]],ReturnsTable[#All],2,FALSE),"No")</f>
        <v>No</v>
      </c>
      <c r="X3986" s="4">
        <f>1/COUNTIF(OrdersTable[Order ID],OrdersTable[[#This Row],[Order ID]])</f>
        <v>0.33333333333333331</v>
      </c>
      <c r="Y3986" s="4">
        <f>1/COUNTIF(OrdersTable[Customer ID],OrdersTable[[#This Row],[Customer ID]])</f>
        <v>9.0909090909090912E-2</v>
      </c>
    </row>
    <row r="3987" spans="1:25" x14ac:dyDescent="0.3">
      <c r="A3987" s="1">
        <v>3986</v>
      </c>
      <c r="B3987" t="s">
        <v>8074</v>
      </c>
      <c r="C3987" s="7">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4" t="str">
        <f>VLOOKUP(OrdersTable[[#This Row],[Region]],PeopleTable[#All],2,FALSE)</f>
        <v>Anna Andreadi</v>
      </c>
      <c r="W3987" s="4" t="str">
        <f>IFERROR(VLOOKUP(OrdersTable[[#This Row],[Order ID]],ReturnsTable[#All],2,FALSE),"No")</f>
        <v>No</v>
      </c>
      <c r="X3987" s="4">
        <f>1/COUNTIF(OrdersTable[Order ID],OrdersTable[[#This Row],[Order ID]])</f>
        <v>1</v>
      </c>
      <c r="Y3987" s="4">
        <f>1/COUNTIF(OrdersTable[Customer ID],OrdersTable[[#This Row],[Customer ID]])</f>
        <v>0.1</v>
      </c>
    </row>
    <row r="3988" spans="1:25" x14ac:dyDescent="0.3">
      <c r="A3988" s="1">
        <v>3987</v>
      </c>
      <c r="B3988" t="s">
        <v>8075</v>
      </c>
      <c r="C3988" s="7">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4" t="str">
        <f>VLOOKUP(OrdersTable[[#This Row],[Region]],PeopleTable[#All],2,FALSE)</f>
        <v>Chuck Magee</v>
      </c>
      <c r="W3988" s="4" t="str">
        <f>IFERROR(VLOOKUP(OrdersTable[[#This Row],[Order ID]],ReturnsTable[#All],2,FALSE),"No")</f>
        <v>No</v>
      </c>
      <c r="X3988" s="4">
        <f>1/COUNTIF(OrdersTable[Order ID],OrdersTable[[#This Row],[Order ID]])</f>
        <v>0.5</v>
      </c>
      <c r="Y3988" s="4">
        <f>1/COUNTIF(OrdersTable[Customer ID],OrdersTable[[#This Row],[Customer ID]])</f>
        <v>5.5555555555555552E-2</v>
      </c>
    </row>
    <row r="3989" spans="1:25" x14ac:dyDescent="0.3">
      <c r="A3989" s="1">
        <v>3988</v>
      </c>
      <c r="B3989" t="s">
        <v>8075</v>
      </c>
      <c r="C3989" s="7">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4" t="str">
        <f>VLOOKUP(OrdersTable[[#This Row],[Region]],PeopleTable[#All],2,FALSE)</f>
        <v>Chuck Magee</v>
      </c>
      <c r="W3989" s="4" t="str">
        <f>IFERROR(VLOOKUP(OrdersTable[[#This Row],[Order ID]],ReturnsTable[#All],2,FALSE),"No")</f>
        <v>No</v>
      </c>
      <c r="X3989" s="4">
        <f>1/COUNTIF(OrdersTable[Order ID],OrdersTable[[#This Row],[Order ID]])</f>
        <v>0.5</v>
      </c>
      <c r="Y3989" s="4">
        <f>1/COUNTIF(OrdersTable[Customer ID],OrdersTable[[#This Row],[Customer ID]])</f>
        <v>5.5555555555555552E-2</v>
      </c>
    </row>
    <row r="3990" spans="1:25" x14ac:dyDescent="0.3">
      <c r="A3990" s="1">
        <v>3989</v>
      </c>
      <c r="B3990" t="s">
        <v>8076</v>
      </c>
      <c r="C3990" s="7">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4" t="str">
        <f>VLOOKUP(OrdersTable[[#This Row],[Region]],PeopleTable[#All],2,FALSE)</f>
        <v>Cassandra Brandow</v>
      </c>
      <c r="W3990" s="4" t="str">
        <f>IFERROR(VLOOKUP(OrdersTable[[#This Row],[Order ID]],ReturnsTable[#All],2,FALSE),"No")</f>
        <v>No</v>
      </c>
      <c r="X3990" s="4">
        <f>1/COUNTIF(OrdersTable[Order ID],OrdersTable[[#This Row],[Order ID]])</f>
        <v>1</v>
      </c>
      <c r="Y3990" s="4">
        <f>1/COUNTIF(OrdersTable[Customer ID],OrdersTable[[#This Row],[Customer ID]])</f>
        <v>0.125</v>
      </c>
    </row>
    <row r="3991" spans="1:25" x14ac:dyDescent="0.3">
      <c r="A3991" s="1">
        <v>3990</v>
      </c>
      <c r="B3991" t="s">
        <v>8077</v>
      </c>
      <c r="C3991" s="7">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4" t="str">
        <f>VLOOKUP(OrdersTable[[#This Row],[Region]],PeopleTable[#All],2,FALSE)</f>
        <v>Chuck Magee</v>
      </c>
      <c r="W3991" s="4" t="str">
        <f>IFERROR(VLOOKUP(OrdersTable[[#This Row],[Order ID]],ReturnsTable[#All],2,FALSE),"No")</f>
        <v>No</v>
      </c>
      <c r="X3991" s="4">
        <f>1/COUNTIF(OrdersTable[Order ID],OrdersTable[[#This Row],[Order ID]])</f>
        <v>1</v>
      </c>
      <c r="Y3991" s="4">
        <f>1/COUNTIF(OrdersTable[Customer ID],OrdersTable[[#This Row],[Customer ID]])</f>
        <v>0.1111111111111111</v>
      </c>
    </row>
    <row r="3992" spans="1:25" x14ac:dyDescent="0.3">
      <c r="A3992" s="1">
        <v>3991</v>
      </c>
      <c r="B3992" t="s">
        <v>8078</v>
      </c>
      <c r="C3992" s="7">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4" t="str">
        <f>VLOOKUP(OrdersTable[[#This Row],[Region]],PeopleTable[#All],2,FALSE)</f>
        <v>Chuck Magee</v>
      </c>
      <c r="W3992" s="4" t="str">
        <f>IFERROR(VLOOKUP(OrdersTable[[#This Row],[Order ID]],ReturnsTable[#All],2,FALSE),"No")</f>
        <v>No</v>
      </c>
      <c r="X3992" s="4">
        <f>1/COUNTIF(OrdersTable[Order ID],OrdersTable[[#This Row],[Order ID]])</f>
        <v>1</v>
      </c>
      <c r="Y3992" s="4">
        <f>1/COUNTIF(OrdersTable[Customer ID],OrdersTable[[#This Row],[Customer ID]])</f>
        <v>5.2631578947368418E-2</v>
      </c>
    </row>
    <row r="3993" spans="1:25" x14ac:dyDescent="0.3">
      <c r="A3993" s="1">
        <v>3992</v>
      </c>
      <c r="B3993" t="s">
        <v>8079</v>
      </c>
      <c r="C3993" s="7">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4" t="str">
        <f>VLOOKUP(OrdersTable[[#This Row],[Region]],PeopleTable[#All],2,FALSE)</f>
        <v>Cassandra Brandow</v>
      </c>
      <c r="W3993" s="4" t="str">
        <f>IFERROR(VLOOKUP(OrdersTable[[#This Row],[Order ID]],ReturnsTable[#All],2,FALSE),"No")</f>
        <v>No</v>
      </c>
      <c r="X3993" s="4">
        <f>1/COUNTIF(OrdersTable[Order ID],OrdersTable[[#This Row],[Order ID]])</f>
        <v>0.33333333333333331</v>
      </c>
      <c r="Y3993" s="4">
        <f>1/COUNTIF(OrdersTable[Customer ID],OrdersTable[[#This Row],[Customer ID]])</f>
        <v>7.1428571428571425E-2</v>
      </c>
    </row>
    <row r="3994" spans="1:25" x14ac:dyDescent="0.3">
      <c r="A3994" s="1">
        <v>3993</v>
      </c>
      <c r="B3994" t="s">
        <v>8079</v>
      </c>
      <c r="C3994" s="7">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4" t="str">
        <f>VLOOKUP(OrdersTable[[#This Row],[Region]],PeopleTable[#All],2,FALSE)</f>
        <v>Cassandra Brandow</v>
      </c>
      <c r="W3994" s="4" t="str">
        <f>IFERROR(VLOOKUP(OrdersTable[[#This Row],[Order ID]],ReturnsTable[#All],2,FALSE),"No")</f>
        <v>No</v>
      </c>
      <c r="X3994" s="4">
        <f>1/COUNTIF(OrdersTable[Order ID],OrdersTable[[#This Row],[Order ID]])</f>
        <v>0.33333333333333331</v>
      </c>
      <c r="Y3994" s="4">
        <f>1/COUNTIF(OrdersTable[Customer ID],OrdersTable[[#This Row],[Customer ID]])</f>
        <v>7.1428571428571425E-2</v>
      </c>
    </row>
    <row r="3995" spans="1:25" x14ac:dyDescent="0.3">
      <c r="A3995" s="1">
        <v>3994</v>
      </c>
      <c r="B3995" t="s">
        <v>8079</v>
      </c>
      <c r="C3995" s="7">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4" t="str">
        <f>VLOOKUP(OrdersTable[[#This Row],[Region]],PeopleTable[#All],2,FALSE)</f>
        <v>Cassandra Brandow</v>
      </c>
      <c r="W3995" s="4" t="str">
        <f>IFERROR(VLOOKUP(OrdersTable[[#This Row],[Order ID]],ReturnsTable[#All],2,FALSE),"No")</f>
        <v>No</v>
      </c>
      <c r="X3995" s="4">
        <f>1/COUNTIF(OrdersTable[Order ID],OrdersTable[[#This Row],[Order ID]])</f>
        <v>0.33333333333333331</v>
      </c>
      <c r="Y3995" s="4">
        <f>1/COUNTIF(OrdersTable[Customer ID],OrdersTable[[#This Row],[Customer ID]])</f>
        <v>7.1428571428571425E-2</v>
      </c>
    </row>
    <row r="3996" spans="1:25" x14ac:dyDescent="0.3">
      <c r="A3996" s="1">
        <v>3995</v>
      </c>
      <c r="B3996" t="s">
        <v>8080</v>
      </c>
      <c r="C3996" s="7">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4" t="str">
        <f>VLOOKUP(OrdersTable[[#This Row],[Region]],PeopleTable[#All],2,FALSE)</f>
        <v>Kelly Williams</v>
      </c>
      <c r="W3996" s="4" t="str">
        <f>IFERROR(VLOOKUP(OrdersTable[[#This Row],[Order ID]],ReturnsTable[#All],2,FALSE),"No")</f>
        <v>No</v>
      </c>
      <c r="X3996" s="4">
        <f>1/COUNTIF(OrdersTable[Order ID],OrdersTable[[#This Row],[Order ID]])</f>
        <v>0.2</v>
      </c>
      <c r="Y3996" s="4">
        <f>1/COUNTIF(OrdersTable[Customer ID],OrdersTable[[#This Row],[Customer ID]])</f>
        <v>6.6666666666666666E-2</v>
      </c>
    </row>
    <row r="3997" spans="1:25" x14ac:dyDescent="0.3">
      <c r="A3997" s="1">
        <v>3996</v>
      </c>
      <c r="B3997" t="s">
        <v>8080</v>
      </c>
      <c r="C3997" s="7">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4" t="str">
        <f>VLOOKUP(OrdersTable[[#This Row],[Region]],PeopleTable[#All],2,FALSE)</f>
        <v>Kelly Williams</v>
      </c>
      <c r="W3997" s="4" t="str">
        <f>IFERROR(VLOOKUP(OrdersTable[[#This Row],[Order ID]],ReturnsTable[#All],2,FALSE),"No")</f>
        <v>No</v>
      </c>
      <c r="X3997" s="4">
        <f>1/COUNTIF(OrdersTable[Order ID],OrdersTable[[#This Row],[Order ID]])</f>
        <v>0.2</v>
      </c>
      <c r="Y3997" s="4">
        <f>1/COUNTIF(OrdersTable[Customer ID],OrdersTable[[#This Row],[Customer ID]])</f>
        <v>6.6666666666666666E-2</v>
      </c>
    </row>
    <row r="3998" spans="1:25" x14ac:dyDescent="0.3">
      <c r="A3998" s="1">
        <v>3997</v>
      </c>
      <c r="B3998" t="s">
        <v>8080</v>
      </c>
      <c r="C3998" s="7">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4" t="str">
        <f>VLOOKUP(OrdersTable[[#This Row],[Region]],PeopleTable[#All],2,FALSE)</f>
        <v>Kelly Williams</v>
      </c>
      <c r="W3998" s="4" t="str">
        <f>IFERROR(VLOOKUP(OrdersTable[[#This Row],[Order ID]],ReturnsTable[#All],2,FALSE),"No")</f>
        <v>No</v>
      </c>
      <c r="X3998" s="4">
        <f>1/COUNTIF(OrdersTable[Order ID],OrdersTable[[#This Row],[Order ID]])</f>
        <v>0.2</v>
      </c>
      <c r="Y3998" s="4">
        <f>1/COUNTIF(OrdersTable[Customer ID],OrdersTable[[#This Row],[Customer ID]])</f>
        <v>6.6666666666666666E-2</v>
      </c>
    </row>
    <row r="3999" spans="1:25" x14ac:dyDescent="0.3">
      <c r="A3999" s="1">
        <v>3998</v>
      </c>
      <c r="B3999" t="s">
        <v>8080</v>
      </c>
      <c r="C3999" s="7">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4" t="str">
        <f>VLOOKUP(OrdersTable[[#This Row],[Region]],PeopleTable[#All],2,FALSE)</f>
        <v>Kelly Williams</v>
      </c>
      <c r="W3999" s="4" t="str">
        <f>IFERROR(VLOOKUP(OrdersTable[[#This Row],[Order ID]],ReturnsTable[#All],2,FALSE),"No")</f>
        <v>No</v>
      </c>
      <c r="X3999" s="4">
        <f>1/COUNTIF(OrdersTable[Order ID],OrdersTable[[#This Row],[Order ID]])</f>
        <v>0.2</v>
      </c>
      <c r="Y3999" s="4">
        <f>1/COUNTIF(OrdersTable[Customer ID],OrdersTable[[#This Row],[Customer ID]])</f>
        <v>6.6666666666666666E-2</v>
      </c>
    </row>
    <row r="4000" spans="1:25" x14ac:dyDescent="0.3">
      <c r="A4000" s="1">
        <v>3999</v>
      </c>
      <c r="B4000" t="s">
        <v>8080</v>
      </c>
      <c r="C4000" s="7">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4" t="str">
        <f>VLOOKUP(OrdersTable[[#This Row],[Region]],PeopleTable[#All],2,FALSE)</f>
        <v>Kelly Williams</v>
      </c>
      <c r="W4000" s="4" t="str">
        <f>IFERROR(VLOOKUP(OrdersTable[[#This Row],[Order ID]],ReturnsTable[#All],2,FALSE),"No")</f>
        <v>No</v>
      </c>
      <c r="X4000" s="4">
        <f>1/COUNTIF(OrdersTable[Order ID],OrdersTable[[#This Row],[Order ID]])</f>
        <v>0.2</v>
      </c>
      <c r="Y4000" s="4">
        <f>1/COUNTIF(OrdersTable[Customer ID],OrdersTable[[#This Row],[Customer ID]])</f>
        <v>6.6666666666666666E-2</v>
      </c>
    </row>
    <row r="4001" spans="1:25" x14ac:dyDescent="0.3">
      <c r="A4001" s="1">
        <v>4000</v>
      </c>
      <c r="B4001" t="s">
        <v>8081</v>
      </c>
      <c r="C4001" s="7">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4" t="str">
        <f>VLOOKUP(OrdersTable[[#This Row],[Region]],PeopleTable[#All],2,FALSE)</f>
        <v>Cassandra Brandow</v>
      </c>
      <c r="W4001" s="4" t="str">
        <f>IFERROR(VLOOKUP(OrdersTable[[#This Row],[Order ID]],ReturnsTable[#All],2,FALSE),"No")</f>
        <v>No</v>
      </c>
      <c r="X4001" s="4">
        <f>1/COUNTIF(OrdersTable[Order ID],OrdersTable[[#This Row],[Order ID]])</f>
        <v>1</v>
      </c>
      <c r="Y4001" s="4">
        <f>1/COUNTIF(OrdersTable[Customer ID],OrdersTable[[#This Row],[Customer ID]])</f>
        <v>0.05</v>
      </c>
    </row>
    <row r="4002" spans="1:25" x14ac:dyDescent="0.3">
      <c r="A4002" s="1">
        <v>4001</v>
      </c>
      <c r="B4002" t="s">
        <v>8082</v>
      </c>
      <c r="C4002" s="7">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4" t="str">
        <f>VLOOKUP(OrdersTable[[#This Row],[Region]],PeopleTable[#All],2,FALSE)</f>
        <v>Anna Andreadi</v>
      </c>
      <c r="W4002" s="4" t="str">
        <f>IFERROR(VLOOKUP(OrdersTable[[#This Row],[Order ID]],ReturnsTable[#All],2,FALSE),"No")</f>
        <v>No</v>
      </c>
      <c r="X4002" s="4">
        <f>1/COUNTIF(OrdersTable[Order ID],OrdersTable[[#This Row],[Order ID]])</f>
        <v>0.5</v>
      </c>
      <c r="Y4002" s="4">
        <f>1/COUNTIF(OrdersTable[Customer ID],OrdersTable[[#This Row],[Customer ID]])</f>
        <v>3.4482758620689655E-2</v>
      </c>
    </row>
    <row r="4003" spans="1:25" x14ac:dyDescent="0.3">
      <c r="A4003" s="1">
        <v>4002</v>
      </c>
      <c r="B4003" t="s">
        <v>8082</v>
      </c>
      <c r="C4003" s="7">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4" t="str">
        <f>VLOOKUP(OrdersTable[[#This Row],[Region]],PeopleTable[#All],2,FALSE)</f>
        <v>Anna Andreadi</v>
      </c>
      <c r="W4003" s="4" t="str">
        <f>IFERROR(VLOOKUP(OrdersTable[[#This Row],[Order ID]],ReturnsTable[#All],2,FALSE),"No")</f>
        <v>No</v>
      </c>
      <c r="X4003" s="4">
        <f>1/COUNTIF(OrdersTable[Order ID],OrdersTable[[#This Row],[Order ID]])</f>
        <v>0.5</v>
      </c>
      <c r="Y4003" s="4">
        <f>1/COUNTIF(OrdersTable[Customer ID],OrdersTable[[#This Row],[Customer ID]])</f>
        <v>3.4482758620689655E-2</v>
      </c>
    </row>
    <row r="4004" spans="1:25" x14ac:dyDescent="0.3">
      <c r="A4004" s="1">
        <v>4003</v>
      </c>
      <c r="B4004" t="s">
        <v>8083</v>
      </c>
      <c r="C4004" s="7">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4" t="str">
        <f>VLOOKUP(OrdersTable[[#This Row],[Region]],PeopleTable[#All],2,FALSE)</f>
        <v>Kelly Williams</v>
      </c>
      <c r="W4004" s="4" t="str">
        <f>IFERROR(VLOOKUP(OrdersTable[[#This Row],[Order ID]],ReturnsTable[#All],2,FALSE),"No")</f>
        <v>No</v>
      </c>
      <c r="X4004" s="4">
        <f>1/COUNTIF(OrdersTable[Order ID],OrdersTable[[#This Row],[Order ID]])</f>
        <v>0.33333333333333331</v>
      </c>
      <c r="Y4004" s="4">
        <f>1/COUNTIF(OrdersTable[Customer ID],OrdersTable[[#This Row],[Customer ID]])</f>
        <v>4.5454545454545456E-2</v>
      </c>
    </row>
    <row r="4005" spans="1:25" x14ac:dyDescent="0.3">
      <c r="A4005" s="1">
        <v>4004</v>
      </c>
      <c r="B4005" t="s">
        <v>8083</v>
      </c>
      <c r="C4005" s="7">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4" t="str">
        <f>VLOOKUP(OrdersTable[[#This Row],[Region]],PeopleTable[#All],2,FALSE)</f>
        <v>Kelly Williams</v>
      </c>
      <c r="W4005" s="4" t="str">
        <f>IFERROR(VLOOKUP(OrdersTable[[#This Row],[Order ID]],ReturnsTable[#All],2,FALSE),"No")</f>
        <v>No</v>
      </c>
      <c r="X4005" s="4">
        <f>1/COUNTIF(OrdersTable[Order ID],OrdersTable[[#This Row],[Order ID]])</f>
        <v>0.33333333333333331</v>
      </c>
      <c r="Y4005" s="4">
        <f>1/COUNTIF(OrdersTable[Customer ID],OrdersTable[[#This Row],[Customer ID]])</f>
        <v>4.5454545454545456E-2</v>
      </c>
    </row>
    <row r="4006" spans="1:25" x14ac:dyDescent="0.3">
      <c r="A4006" s="1">
        <v>4005</v>
      </c>
      <c r="B4006" t="s">
        <v>8083</v>
      </c>
      <c r="C4006" s="7">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4" t="str">
        <f>VLOOKUP(OrdersTable[[#This Row],[Region]],PeopleTable[#All],2,FALSE)</f>
        <v>Kelly Williams</v>
      </c>
      <c r="W4006" s="4" t="str">
        <f>IFERROR(VLOOKUP(OrdersTable[[#This Row],[Order ID]],ReturnsTable[#All],2,FALSE),"No")</f>
        <v>No</v>
      </c>
      <c r="X4006" s="4">
        <f>1/COUNTIF(OrdersTable[Order ID],OrdersTable[[#This Row],[Order ID]])</f>
        <v>0.33333333333333331</v>
      </c>
      <c r="Y4006" s="4">
        <f>1/COUNTIF(OrdersTable[Customer ID],OrdersTable[[#This Row],[Customer ID]])</f>
        <v>4.5454545454545456E-2</v>
      </c>
    </row>
    <row r="4007" spans="1:25" x14ac:dyDescent="0.3">
      <c r="A4007" s="1">
        <v>4006</v>
      </c>
      <c r="B4007" t="s">
        <v>8084</v>
      </c>
      <c r="C4007" s="7">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4" t="str">
        <f>VLOOKUP(OrdersTable[[#This Row],[Region]],PeopleTable[#All],2,FALSE)</f>
        <v>Cassandra Brandow</v>
      </c>
      <c r="W4007" s="4" t="str">
        <f>IFERROR(VLOOKUP(OrdersTable[[#This Row],[Order ID]],ReturnsTable[#All],2,FALSE),"No")</f>
        <v>No</v>
      </c>
      <c r="X4007" s="4">
        <f>1/COUNTIF(OrdersTable[Order ID],OrdersTable[[#This Row],[Order ID]])</f>
        <v>0.33333333333333331</v>
      </c>
      <c r="Y4007" s="4">
        <f>1/COUNTIF(OrdersTable[Customer ID],OrdersTable[[#This Row],[Customer ID]])</f>
        <v>0.1111111111111111</v>
      </c>
    </row>
    <row r="4008" spans="1:25" x14ac:dyDescent="0.3">
      <c r="A4008" s="1">
        <v>4007</v>
      </c>
      <c r="B4008" t="s">
        <v>8084</v>
      </c>
      <c r="C4008" s="7">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4" t="str">
        <f>VLOOKUP(OrdersTable[[#This Row],[Region]],PeopleTable[#All],2,FALSE)</f>
        <v>Cassandra Brandow</v>
      </c>
      <c r="W4008" s="4" t="str">
        <f>IFERROR(VLOOKUP(OrdersTable[[#This Row],[Order ID]],ReturnsTable[#All],2,FALSE),"No")</f>
        <v>No</v>
      </c>
      <c r="X4008" s="4">
        <f>1/COUNTIF(OrdersTable[Order ID],OrdersTable[[#This Row],[Order ID]])</f>
        <v>0.33333333333333331</v>
      </c>
      <c r="Y4008" s="4">
        <f>1/COUNTIF(OrdersTable[Customer ID],OrdersTable[[#This Row],[Customer ID]])</f>
        <v>0.1111111111111111</v>
      </c>
    </row>
    <row r="4009" spans="1:25" x14ac:dyDescent="0.3">
      <c r="A4009" s="1">
        <v>4008</v>
      </c>
      <c r="B4009" t="s">
        <v>8084</v>
      </c>
      <c r="C4009" s="7">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4" t="str">
        <f>VLOOKUP(OrdersTable[[#This Row],[Region]],PeopleTable[#All],2,FALSE)</f>
        <v>Cassandra Brandow</v>
      </c>
      <c r="W4009" s="4" t="str">
        <f>IFERROR(VLOOKUP(OrdersTable[[#This Row],[Order ID]],ReturnsTable[#All],2,FALSE),"No")</f>
        <v>No</v>
      </c>
      <c r="X4009" s="4">
        <f>1/COUNTIF(OrdersTable[Order ID],OrdersTable[[#This Row],[Order ID]])</f>
        <v>0.33333333333333331</v>
      </c>
      <c r="Y4009" s="4">
        <f>1/COUNTIF(OrdersTable[Customer ID],OrdersTable[[#This Row],[Customer ID]])</f>
        <v>0.1111111111111111</v>
      </c>
    </row>
    <row r="4010" spans="1:25" x14ac:dyDescent="0.3">
      <c r="A4010" s="1">
        <v>4009</v>
      </c>
      <c r="B4010" t="s">
        <v>8085</v>
      </c>
      <c r="C4010" s="7">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4" t="str">
        <f>VLOOKUP(OrdersTable[[#This Row],[Region]],PeopleTable[#All],2,FALSE)</f>
        <v>Anna Andreadi</v>
      </c>
      <c r="W4010" s="4" t="str">
        <f>IFERROR(VLOOKUP(OrdersTable[[#This Row],[Order ID]],ReturnsTable[#All],2,FALSE),"No")</f>
        <v>No</v>
      </c>
      <c r="X4010" s="4">
        <f>1/COUNTIF(OrdersTable[Order ID],OrdersTable[[#This Row],[Order ID]])</f>
        <v>1</v>
      </c>
      <c r="Y4010" s="4">
        <f>1/COUNTIF(OrdersTable[Customer ID],OrdersTable[[#This Row],[Customer ID]])</f>
        <v>5.8823529411764705E-2</v>
      </c>
    </row>
    <row r="4011" spans="1:25" x14ac:dyDescent="0.3">
      <c r="A4011" s="1">
        <v>4010</v>
      </c>
      <c r="B4011" t="s">
        <v>8086</v>
      </c>
      <c r="C4011" s="7">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4" t="str">
        <f>VLOOKUP(OrdersTable[[#This Row],[Region]],PeopleTable[#All],2,FALSE)</f>
        <v>Anna Andreadi</v>
      </c>
      <c r="W4011" s="4" t="str">
        <f>IFERROR(VLOOKUP(OrdersTable[[#This Row],[Order ID]],ReturnsTable[#All],2,FALSE),"No")</f>
        <v>No</v>
      </c>
      <c r="X4011" s="4">
        <f>1/COUNTIF(OrdersTable[Order ID],OrdersTable[[#This Row],[Order ID]])</f>
        <v>1</v>
      </c>
      <c r="Y4011" s="4">
        <f>1/COUNTIF(OrdersTable[Customer ID],OrdersTable[[#This Row],[Customer ID]])</f>
        <v>3.8461538461538464E-2</v>
      </c>
    </row>
    <row r="4012" spans="1:25" x14ac:dyDescent="0.3">
      <c r="A4012" s="1">
        <v>4011</v>
      </c>
      <c r="B4012" t="s">
        <v>8087</v>
      </c>
      <c r="C4012" s="7">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4" t="str">
        <f>VLOOKUP(OrdersTable[[#This Row],[Region]],PeopleTable[#All],2,FALSE)</f>
        <v>Chuck Magee</v>
      </c>
      <c r="W4012" s="4" t="str">
        <f>IFERROR(VLOOKUP(OrdersTable[[#This Row],[Order ID]],ReturnsTable[#All],2,FALSE),"No")</f>
        <v>No</v>
      </c>
      <c r="X4012" s="4">
        <f>1/COUNTIF(OrdersTable[Order ID],OrdersTable[[#This Row],[Order ID]])</f>
        <v>0.5</v>
      </c>
      <c r="Y4012" s="4">
        <f>1/COUNTIF(OrdersTable[Customer ID],OrdersTable[[#This Row],[Customer ID]])</f>
        <v>7.6923076923076927E-2</v>
      </c>
    </row>
    <row r="4013" spans="1:25" x14ac:dyDescent="0.3">
      <c r="A4013" s="1">
        <v>4012</v>
      </c>
      <c r="B4013" t="s">
        <v>8087</v>
      </c>
      <c r="C4013" s="7">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4" t="str">
        <f>VLOOKUP(OrdersTable[[#This Row],[Region]],PeopleTable[#All],2,FALSE)</f>
        <v>Chuck Magee</v>
      </c>
      <c r="W4013" s="4" t="str">
        <f>IFERROR(VLOOKUP(OrdersTable[[#This Row],[Order ID]],ReturnsTable[#All],2,FALSE),"No")</f>
        <v>No</v>
      </c>
      <c r="X4013" s="4">
        <f>1/COUNTIF(OrdersTable[Order ID],OrdersTable[[#This Row],[Order ID]])</f>
        <v>0.5</v>
      </c>
      <c r="Y4013" s="4">
        <f>1/COUNTIF(OrdersTable[Customer ID],OrdersTable[[#This Row],[Customer ID]])</f>
        <v>7.6923076923076927E-2</v>
      </c>
    </row>
    <row r="4014" spans="1:25" x14ac:dyDescent="0.3">
      <c r="A4014" s="1">
        <v>4013</v>
      </c>
      <c r="B4014" t="s">
        <v>8088</v>
      </c>
      <c r="C4014" s="7">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4" t="str">
        <f>VLOOKUP(OrdersTable[[#This Row],[Region]],PeopleTable[#All],2,FALSE)</f>
        <v>Kelly Williams</v>
      </c>
      <c r="W4014" s="4" t="str">
        <f>IFERROR(VLOOKUP(OrdersTable[[#This Row],[Order ID]],ReturnsTable[#All],2,FALSE),"No")</f>
        <v>No</v>
      </c>
      <c r="X4014" s="4">
        <f>1/COUNTIF(OrdersTable[Order ID],OrdersTable[[#This Row],[Order ID]])</f>
        <v>1</v>
      </c>
      <c r="Y4014" s="4">
        <f>1/COUNTIF(OrdersTable[Customer ID],OrdersTable[[#This Row],[Customer ID]])</f>
        <v>0.1111111111111111</v>
      </c>
    </row>
    <row r="4015" spans="1:25" x14ac:dyDescent="0.3">
      <c r="A4015" s="1">
        <v>4014</v>
      </c>
      <c r="B4015" t="s">
        <v>8089</v>
      </c>
      <c r="C4015" s="7">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4" t="str">
        <f>VLOOKUP(OrdersTable[[#This Row],[Region]],PeopleTable[#All],2,FALSE)</f>
        <v>Cassandra Brandow</v>
      </c>
      <c r="W4015" s="4" t="str">
        <f>IFERROR(VLOOKUP(OrdersTable[[#This Row],[Order ID]],ReturnsTable[#All],2,FALSE),"No")</f>
        <v>No</v>
      </c>
      <c r="X4015" s="4">
        <f>1/COUNTIF(OrdersTable[Order ID],OrdersTable[[#This Row],[Order ID]])</f>
        <v>0.14285714285714285</v>
      </c>
      <c r="Y4015" s="4">
        <f>1/COUNTIF(OrdersTable[Customer ID],OrdersTable[[#This Row],[Customer ID]])</f>
        <v>7.1428571428571425E-2</v>
      </c>
    </row>
    <row r="4016" spans="1:25" x14ac:dyDescent="0.3">
      <c r="A4016" s="1">
        <v>4015</v>
      </c>
      <c r="B4016" t="s">
        <v>8089</v>
      </c>
      <c r="C4016" s="7">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4" t="str">
        <f>VLOOKUP(OrdersTable[[#This Row],[Region]],PeopleTable[#All],2,FALSE)</f>
        <v>Cassandra Brandow</v>
      </c>
      <c r="W4016" s="4" t="str">
        <f>IFERROR(VLOOKUP(OrdersTable[[#This Row],[Order ID]],ReturnsTable[#All],2,FALSE),"No")</f>
        <v>No</v>
      </c>
      <c r="X4016" s="4">
        <f>1/COUNTIF(OrdersTable[Order ID],OrdersTable[[#This Row],[Order ID]])</f>
        <v>0.14285714285714285</v>
      </c>
      <c r="Y4016" s="4">
        <f>1/COUNTIF(OrdersTable[Customer ID],OrdersTable[[#This Row],[Customer ID]])</f>
        <v>7.1428571428571425E-2</v>
      </c>
    </row>
    <row r="4017" spans="1:25" x14ac:dyDescent="0.3">
      <c r="A4017" s="1">
        <v>4016</v>
      </c>
      <c r="B4017" t="s">
        <v>8089</v>
      </c>
      <c r="C4017" s="7">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4" t="str">
        <f>VLOOKUP(OrdersTable[[#This Row],[Region]],PeopleTable[#All],2,FALSE)</f>
        <v>Cassandra Brandow</v>
      </c>
      <c r="W4017" s="4" t="str">
        <f>IFERROR(VLOOKUP(OrdersTable[[#This Row],[Order ID]],ReturnsTable[#All],2,FALSE),"No")</f>
        <v>No</v>
      </c>
      <c r="X4017" s="4">
        <f>1/COUNTIF(OrdersTable[Order ID],OrdersTable[[#This Row],[Order ID]])</f>
        <v>0.14285714285714285</v>
      </c>
      <c r="Y4017" s="4">
        <f>1/COUNTIF(OrdersTable[Customer ID],OrdersTable[[#This Row],[Customer ID]])</f>
        <v>7.1428571428571425E-2</v>
      </c>
    </row>
    <row r="4018" spans="1:25" x14ac:dyDescent="0.3">
      <c r="A4018" s="1">
        <v>4017</v>
      </c>
      <c r="B4018" t="s">
        <v>8089</v>
      </c>
      <c r="C4018" s="7">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4" t="str">
        <f>VLOOKUP(OrdersTable[[#This Row],[Region]],PeopleTable[#All],2,FALSE)</f>
        <v>Cassandra Brandow</v>
      </c>
      <c r="W4018" s="4" t="str">
        <f>IFERROR(VLOOKUP(OrdersTable[[#This Row],[Order ID]],ReturnsTable[#All],2,FALSE),"No")</f>
        <v>No</v>
      </c>
      <c r="X4018" s="4">
        <f>1/COUNTIF(OrdersTable[Order ID],OrdersTable[[#This Row],[Order ID]])</f>
        <v>0.14285714285714285</v>
      </c>
      <c r="Y4018" s="4">
        <f>1/COUNTIF(OrdersTable[Customer ID],OrdersTable[[#This Row],[Customer ID]])</f>
        <v>7.1428571428571425E-2</v>
      </c>
    </row>
    <row r="4019" spans="1:25" x14ac:dyDescent="0.3">
      <c r="A4019" s="1">
        <v>4018</v>
      </c>
      <c r="B4019" t="s">
        <v>8089</v>
      </c>
      <c r="C4019" s="7">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4" t="str">
        <f>VLOOKUP(OrdersTable[[#This Row],[Region]],PeopleTable[#All],2,FALSE)</f>
        <v>Cassandra Brandow</v>
      </c>
      <c r="W4019" s="4" t="str">
        <f>IFERROR(VLOOKUP(OrdersTable[[#This Row],[Order ID]],ReturnsTable[#All],2,FALSE),"No")</f>
        <v>No</v>
      </c>
      <c r="X4019" s="4">
        <f>1/COUNTIF(OrdersTable[Order ID],OrdersTable[[#This Row],[Order ID]])</f>
        <v>0.14285714285714285</v>
      </c>
      <c r="Y4019" s="4">
        <f>1/COUNTIF(OrdersTable[Customer ID],OrdersTable[[#This Row],[Customer ID]])</f>
        <v>7.1428571428571425E-2</v>
      </c>
    </row>
    <row r="4020" spans="1:25" x14ac:dyDescent="0.3">
      <c r="A4020" s="1">
        <v>4019</v>
      </c>
      <c r="B4020" t="s">
        <v>8089</v>
      </c>
      <c r="C4020" s="7">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4" t="str">
        <f>VLOOKUP(OrdersTable[[#This Row],[Region]],PeopleTable[#All],2,FALSE)</f>
        <v>Cassandra Brandow</v>
      </c>
      <c r="W4020" s="4" t="str">
        <f>IFERROR(VLOOKUP(OrdersTable[[#This Row],[Order ID]],ReturnsTable[#All],2,FALSE),"No")</f>
        <v>No</v>
      </c>
      <c r="X4020" s="4">
        <f>1/COUNTIF(OrdersTable[Order ID],OrdersTable[[#This Row],[Order ID]])</f>
        <v>0.14285714285714285</v>
      </c>
      <c r="Y4020" s="4">
        <f>1/COUNTIF(OrdersTable[Customer ID],OrdersTable[[#This Row],[Customer ID]])</f>
        <v>7.1428571428571425E-2</v>
      </c>
    </row>
    <row r="4021" spans="1:25" x14ac:dyDescent="0.3">
      <c r="A4021" s="1">
        <v>4020</v>
      </c>
      <c r="B4021" t="s">
        <v>8089</v>
      </c>
      <c r="C4021" s="7">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4" t="str">
        <f>VLOOKUP(OrdersTable[[#This Row],[Region]],PeopleTable[#All],2,FALSE)</f>
        <v>Cassandra Brandow</v>
      </c>
      <c r="W4021" s="4" t="str">
        <f>IFERROR(VLOOKUP(OrdersTable[[#This Row],[Order ID]],ReturnsTable[#All],2,FALSE),"No")</f>
        <v>No</v>
      </c>
      <c r="X4021" s="4">
        <f>1/COUNTIF(OrdersTable[Order ID],OrdersTable[[#This Row],[Order ID]])</f>
        <v>0.14285714285714285</v>
      </c>
      <c r="Y4021" s="4">
        <f>1/COUNTIF(OrdersTable[Customer ID],OrdersTable[[#This Row],[Customer ID]])</f>
        <v>7.1428571428571425E-2</v>
      </c>
    </row>
    <row r="4022" spans="1:25" x14ac:dyDescent="0.3">
      <c r="A4022" s="1">
        <v>4021</v>
      </c>
      <c r="B4022" t="s">
        <v>8090</v>
      </c>
      <c r="C4022" s="7">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4" t="str">
        <f>VLOOKUP(OrdersTable[[#This Row],[Region]],PeopleTable[#All],2,FALSE)</f>
        <v>Chuck Magee</v>
      </c>
      <c r="W4022" s="4" t="str">
        <f>IFERROR(VLOOKUP(OrdersTable[[#This Row],[Order ID]],ReturnsTable[#All],2,FALSE),"No")</f>
        <v>No</v>
      </c>
      <c r="X4022" s="4">
        <f>1/COUNTIF(OrdersTable[Order ID],OrdersTable[[#This Row],[Order ID]])</f>
        <v>0.33333333333333331</v>
      </c>
      <c r="Y4022" s="4">
        <f>1/COUNTIF(OrdersTable[Customer ID],OrdersTable[[#This Row],[Customer ID]])</f>
        <v>5.5555555555555552E-2</v>
      </c>
    </row>
    <row r="4023" spans="1:25" x14ac:dyDescent="0.3">
      <c r="A4023" s="1">
        <v>4022</v>
      </c>
      <c r="B4023" t="s">
        <v>8090</v>
      </c>
      <c r="C4023" s="7">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4" t="str">
        <f>VLOOKUP(OrdersTable[[#This Row],[Region]],PeopleTable[#All],2,FALSE)</f>
        <v>Chuck Magee</v>
      </c>
      <c r="W4023" s="4" t="str">
        <f>IFERROR(VLOOKUP(OrdersTable[[#This Row],[Order ID]],ReturnsTable[#All],2,FALSE),"No")</f>
        <v>No</v>
      </c>
      <c r="X4023" s="4">
        <f>1/COUNTIF(OrdersTable[Order ID],OrdersTable[[#This Row],[Order ID]])</f>
        <v>0.33333333333333331</v>
      </c>
      <c r="Y4023" s="4">
        <f>1/COUNTIF(OrdersTable[Customer ID],OrdersTable[[#This Row],[Customer ID]])</f>
        <v>5.5555555555555552E-2</v>
      </c>
    </row>
    <row r="4024" spans="1:25" x14ac:dyDescent="0.3">
      <c r="A4024" s="1">
        <v>4023</v>
      </c>
      <c r="B4024" t="s">
        <v>8090</v>
      </c>
      <c r="C4024" s="7">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4" t="str">
        <f>VLOOKUP(OrdersTable[[#This Row],[Region]],PeopleTable[#All],2,FALSE)</f>
        <v>Chuck Magee</v>
      </c>
      <c r="W4024" s="4" t="str">
        <f>IFERROR(VLOOKUP(OrdersTable[[#This Row],[Order ID]],ReturnsTable[#All],2,FALSE),"No")</f>
        <v>No</v>
      </c>
      <c r="X4024" s="4">
        <f>1/COUNTIF(OrdersTable[Order ID],OrdersTable[[#This Row],[Order ID]])</f>
        <v>0.33333333333333331</v>
      </c>
      <c r="Y4024" s="4">
        <f>1/COUNTIF(OrdersTable[Customer ID],OrdersTable[[#This Row],[Customer ID]])</f>
        <v>5.5555555555555552E-2</v>
      </c>
    </row>
    <row r="4025" spans="1:25" x14ac:dyDescent="0.3">
      <c r="A4025" s="1">
        <v>4024</v>
      </c>
      <c r="B4025" t="s">
        <v>8091</v>
      </c>
      <c r="C4025" s="7">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4" t="str">
        <f>VLOOKUP(OrdersTable[[#This Row],[Region]],PeopleTable[#All],2,FALSE)</f>
        <v>Anna Andreadi</v>
      </c>
      <c r="W4025" s="4" t="str">
        <f>IFERROR(VLOOKUP(OrdersTable[[#This Row],[Order ID]],ReturnsTable[#All],2,FALSE),"No")</f>
        <v>No</v>
      </c>
      <c r="X4025" s="4">
        <f>1/COUNTIF(OrdersTable[Order ID],OrdersTable[[#This Row],[Order ID]])</f>
        <v>0.5</v>
      </c>
      <c r="Y4025" s="4">
        <f>1/COUNTIF(OrdersTable[Customer ID],OrdersTable[[#This Row],[Customer ID]])</f>
        <v>7.6923076923076927E-2</v>
      </c>
    </row>
    <row r="4026" spans="1:25" x14ac:dyDescent="0.3">
      <c r="A4026" s="1">
        <v>4025</v>
      </c>
      <c r="B4026" t="s">
        <v>8091</v>
      </c>
      <c r="C4026" s="7">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4" t="str">
        <f>VLOOKUP(OrdersTable[[#This Row],[Region]],PeopleTable[#All],2,FALSE)</f>
        <v>Anna Andreadi</v>
      </c>
      <c r="W4026" s="4" t="str">
        <f>IFERROR(VLOOKUP(OrdersTable[[#This Row],[Order ID]],ReturnsTable[#All],2,FALSE),"No")</f>
        <v>No</v>
      </c>
      <c r="X4026" s="4">
        <f>1/COUNTIF(OrdersTable[Order ID],OrdersTable[[#This Row],[Order ID]])</f>
        <v>0.5</v>
      </c>
      <c r="Y4026" s="4">
        <f>1/COUNTIF(OrdersTable[Customer ID],OrdersTable[[#This Row],[Customer ID]])</f>
        <v>7.6923076923076927E-2</v>
      </c>
    </row>
    <row r="4027" spans="1:25" x14ac:dyDescent="0.3">
      <c r="A4027" s="1">
        <v>4026</v>
      </c>
      <c r="B4027" t="s">
        <v>8092</v>
      </c>
      <c r="C4027" s="7">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4" t="str">
        <f>VLOOKUP(OrdersTable[[#This Row],[Region]],PeopleTable[#All],2,FALSE)</f>
        <v>Kelly Williams</v>
      </c>
      <c r="W4027" s="4" t="str">
        <f>IFERROR(VLOOKUP(OrdersTable[[#This Row],[Order ID]],ReturnsTable[#All],2,FALSE),"No")</f>
        <v>No</v>
      </c>
      <c r="X4027" s="4">
        <f>1/COUNTIF(OrdersTable[Order ID],OrdersTable[[#This Row],[Order ID]])</f>
        <v>0.25</v>
      </c>
      <c r="Y4027" s="4">
        <f>1/COUNTIF(OrdersTable[Customer ID],OrdersTable[[#This Row],[Customer ID]])</f>
        <v>5.8823529411764705E-2</v>
      </c>
    </row>
    <row r="4028" spans="1:25" x14ac:dyDescent="0.3">
      <c r="A4028" s="1">
        <v>4027</v>
      </c>
      <c r="B4028" t="s">
        <v>8092</v>
      </c>
      <c r="C4028" s="7">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4" t="str">
        <f>VLOOKUP(OrdersTable[[#This Row],[Region]],PeopleTable[#All],2,FALSE)</f>
        <v>Kelly Williams</v>
      </c>
      <c r="W4028" s="4" t="str">
        <f>IFERROR(VLOOKUP(OrdersTable[[#This Row],[Order ID]],ReturnsTable[#All],2,FALSE),"No")</f>
        <v>No</v>
      </c>
      <c r="X4028" s="4">
        <f>1/COUNTIF(OrdersTable[Order ID],OrdersTable[[#This Row],[Order ID]])</f>
        <v>0.25</v>
      </c>
      <c r="Y4028" s="4">
        <f>1/COUNTIF(OrdersTable[Customer ID],OrdersTable[[#This Row],[Customer ID]])</f>
        <v>5.8823529411764705E-2</v>
      </c>
    </row>
    <row r="4029" spans="1:25" x14ac:dyDescent="0.3">
      <c r="A4029" s="1">
        <v>4028</v>
      </c>
      <c r="B4029" t="s">
        <v>8092</v>
      </c>
      <c r="C4029" s="7">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4" t="str">
        <f>VLOOKUP(OrdersTable[[#This Row],[Region]],PeopleTable[#All],2,FALSE)</f>
        <v>Kelly Williams</v>
      </c>
      <c r="W4029" s="4" t="str">
        <f>IFERROR(VLOOKUP(OrdersTable[[#This Row],[Order ID]],ReturnsTable[#All],2,FALSE),"No")</f>
        <v>No</v>
      </c>
      <c r="X4029" s="4">
        <f>1/COUNTIF(OrdersTable[Order ID],OrdersTable[[#This Row],[Order ID]])</f>
        <v>0.25</v>
      </c>
      <c r="Y4029" s="4">
        <f>1/COUNTIF(OrdersTable[Customer ID],OrdersTable[[#This Row],[Customer ID]])</f>
        <v>5.8823529411764705E-2</v>
      </c>
    </row>
    <row r="4030" spans="1:25" x14ac:dyDescent="0.3">
      <c r="A4030" s="1">
        <v>4029</v>
      </c>
      <c r="B4030" t="s">
        <v>8092</v>
      </c>
      <c r="C4030" s="7">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4" t="str">
        <f>VLOOKUP(OrdersTable[[#This Row],[Region]],PeopleTable[#All],2,FALSE)</f>
        <v>Kelly Williams</v>
      </c>
      <c r="W4030" s="4" t="str">
        <f>IFERROR(VLOOKUP(OrdersTable[[#This Row],[Order ID]],ReturnsTable[#All],2,FALSE),"No")</f>
        <v>No</v>
      </c>
      <c r="X4030" s="4">
        <f>1/COUNTIF(OrdersTable[Order ID],OrdersTable[[#This Row],[Order ID]])</f>
        <v>0.25</v>
      </c>
      <c r="Y4030" s="4">
        <f>1/COUNTIF(OrdersTable[Customer ID],OrdersTable[[#This Row],[Customer ID]])</f>
        <v>5.8823529411764705E-2</v>
      </c>
    </row>
    <row r="4031" spans="1:25" x14ac:dyDescent="0.3">
      <c r="A4031" s="1">
        <v>4030</v>
      </c>
      <c r="B4031" t="s">
        <v>8093</v>
      </c>
      <c r="C4031" s="7">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4" t="str">
        <f>VLOOKUP(OrdersTable[[#This Row],[Region]],PeopleTable[#All],2,FALSE)</f>
        <v>Cassandra Brandow</v>
      </c>
      <c r="W4031" s="4" t="str">
        <f>IFERROR(VLOOKUP(OrdersTable[[#This Row],[Order ID]],ReturnsTable[#All],2,FALSE),"No")</f>
        <v>No</v>
      </c>
      <c r="X4031" s="4">
        <f>1/COUNTIF(OrdersTable[Order ID],OrdersTable[[#This Row],[Order ID]])</f>
        <v>0.5</v>
      </c>
      <c r="Y4031" s="4">
        <f>1/COUNTIF(OrdersTable[Customer ID],OrdersTable[[#This Row],[Customer ID]])</f>
        <v>4.5454545454545456E-2</v>
      </c>
    </row>
    <row r="4032" spans="1:25" x14ac:dyDescent="0.3">
      <c r="A4032" s="1">
        <v>4031</v>
      </c>
      <c r="B4032" t="s">
        <v>8093</v>
      </c>
      <c r="C4032" s="7">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4" t="str">
        <f>VLOOKUP(OrdersTable[[#This Row],[Region]],PeopleTable[#All],2,FALSE)</f>
        <v>Cassandra Brandow</v>
      </c>
      <c r="W4032" s="4" t="str">
        <f>IFERROR(VLOOKUP(OrdersTable[[#This Row],[Order ID]],ReturnsTable[#All],2,FALSE),"No")</f>
        <v>No</v>
      </c>
      <c r="X4032" s="4">
        <f>1/COUNTIF(OrdersTable[Order ID],OrdersTable[[#This Row],[Order ID]])</f>
        <v>0.5</v>
      </c>
      <c r="Y4032" s="4">
        <f>1/COUNTIF(OrdersTable[Customer ID],OrdersTable[[#This Row],[Customer ID]])</f>
        <v>4.5454545454545456E-2</v>
      </c>
    </row>
    <row r="4033" spans="1:25" x14ac:dyDescent="0.3">
      <c r="A4033" s="1">
        <v>4032</v>
      </c>
      <c r="B4033" t="s">
        <v>8094</v>
      </c>
      <c r="C4033" s="7">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4" t="str">
        <f>VLOOKUP(OrdersTable[[#This Row],[Region]],PeopleTable[#All],2,FALSE)</f>
        <v>Anna Andreadi</v>
      </c>
      <c r="W4033" s="4" t="str">
        <f>IFERROR(VLOOKUP(OrdersTable[[#This Row],[Order ID]],ReturnsTable[#All],2,FALSE),"No")</f>
        <v>No</v>
      </c>
      <c r="X4033" s="4">
        <f>1/COUNTIF(OrdersTable[Order ID],OrdersTable[[#This Row],[Order ID]])</f>
        <v>0.33333333333333331</v>
      </c>
      <c r="Y4033" s="4">
        <f>1/COUNTIF(OrdersTable[Customer ID],OrdersTable[[#This Row],[Customer ID]])</f>
        <v>5.2631578947368418E-2</v>
      </c>
    </row>
    <row r="4034" spans="1:25" x14ac:dyDescent="0.3">
      <c r="A4034" s="1">
        <v>4033</v>
      </c>
      <c r="B4034" t="s">
        <v>8094</v>
      </c>
      <c r="C4034" s="7">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4" t="str">
        <f>VLOOKUP(OrdersTable[[#This Row],[Region]],PeopleTable[#All],2,FALSE)</f>
        <v>Anna Andreadi</v>
      </c>
      <c r="W4034" s="4" t="str">
        <f>IFERROR(VLOOKUP(OrdersTable[[#This Row],[Order ID]],ReturnsTable[#All],2,FALSE),"No")</f>
        <v>No</v>
      </c>
      <c r="X4034" s="4">
        <f>1/COUNTIF(OrdersTable[Order ID],OrdersTable[[#This Row],[Order ID]])</f>
        <v>0.33333333333333331</v>
      </c>
      <c r="Y4034" s="4">
        <f>1/COUNTIF(OrdersTable[Customer ID],OrdersTable[[#This Row],[Customer ID]])</f>
        <v>5.2631578947368418E-2</v>
      </c>
    </row>
    <row r="4035" spans="1:25" x14ac:dyDescent="0.3">
      <c r="A4035" s="1">
        <v>4034</v>
      </c>
      <c r="B4035" t="s">
        <v>8094</v>
      </c>
      <c r="C4035" s="7">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4" t="str">
        <f>VLOOKUP(OrdersTable[[#This Row],[Region]],PeopleTable[#All],2,FALSE)</f>
        <v>Anna Andreadi</v>
      </c>
      <c r="W4035" s="4" t="str">
        <f>IFERROR(VLOOKUP(OrdersTable[[#This Row],[Order ID]],ReturnsTable[#All],2,FALSE),"No")</f>
        <v>No</v>
      </c>
      <c r="X4035" s="4">
        <f>1/COUNTIF(OrdersTable[Order ID],OrdersTable[[#This Row],[Order ID]])</f>
        <v>0.33333333333333331</v>
      </c>
      <c r="Y4035" s="4">
        <f>1/COUNTIF(OrdersTable[Customer ID],OrdersTable[[#This Row],[Customer ID]])</f>
        <v>5.2631578947368418E-2</v>
      </c>
    </row>
    <row r="4036" spans="1:25" x14ac:dyDescent="0.3">
      <c r="A4036" s="1">
        <v>4035</v>
      </c>
      <c r="B4036" t="s">
        <v>8095</v>
      </c>
      <c r="C4036" s="7">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4" t="str">
        <f>VLOOKUP(OrdersTable[[#This Row],[Region]],PeopleTable[#All],2,FALSE)</f>
        <v>Chuck Magee</v>
      </c>
      <c r="W4036" s="4" t="str">
        <f>IFERROR(VLOOKUP(OrdersTable[[#This Row],[Order ID]],ReturnsTable[#All],2,FALSE),"No")</f>
        <v>No</v>
      </c>
      <c r="X4036" s="4">
        <f>1/COUNTIF(OrdersTable[Order ID],OrdersTable[[#This Row],[Order ID]])</f>
        <v>0.5</v>
      </c>
      <c r="Y4036" s="4">
        <f>1/COUNTIF(OrdersTable[Customer ID],OrdersTable[[#This Row],[Customer ID]])</f>
        <v>8.3333333333333329E-2</v>
      </c>
    </row>
    <row r="4037" spans="1:25" x14ac:dyDescent="0.3">
      <c r="A4037" s="1">
        <v>4036</v>
      </c>
      <c r="B4037" t="s">
        <v>8095</v>
      </c>
      <c r="C4037" s="7">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4" t="str">
        <f>VLOOKUP(OrdersTable[[#This Row],[Region]],PeopleTable[#All],2,FALSE)</f>
        <v>Chuck Magee</v>
      </c>
      <c r="W4037" s="4" t="str">
        <f>IFERROR(VLOOKUP(OrdersTable[[#This Row],[Order ID]],ReturnsTable[#All],2,FALSE),"No")</f>
        <v>No</v>
      </c>
      <c r="X4037" s="4">
        <f>1/COUNTIF(OrdersTable[Order ID],OrdersTable[[#This Row],[Order ID]])</f>
        <v>0.5</v>
      </c>
      <c r="Y4037" s="4">
        <f>1/COUNTIF(OrdersTable[Customer ID],OrdersTable[[#This Row],[Customer ID]])</f>
        <v>8.3333333333333329E-2</v>
      </c>
    </row>
    <row r="4038" spans="1:25" x14ac:dyDescent="0.3">
      <c r="A4038" s="1">
        <v>4037</v>
      </c>
      <c r="B4038" t="s">
        <v>8096</v>
      </c>
      <c r="C4038" s="7">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4" t="str">
        <f>VLOOKUP(OrdersTable[[#This Row],[Region]],PeopleTable[#All],2,FALSE)</f>
        <v>Kelly Williams</v>
      </c>
      <c r="W4038" s="4" t="str">
        <f>IFERROR(VLOOKUP(OrdersTable[[#This Row],[Order ID]],ReturnsTable[#All],2,FALSE),"No")</f>
        <v>No</v>
      </c>
      <c r="X4038" s="4">
        <f>1/COUNTIF(OrdersTable[Order ID],OrdersTable[[#This Row],[Order ID]])</f>
        <v>1</v>
      </c>
      <c r="Y4038" s="4">
        <f>1/COUNTIF(OrdersTable[Customer ID],OrdersTable[[#This Row],[Customer ID]])</f>
        <v>7.1428571428571425E-2</v>
      </c>
    </row>
    <row r="4039" spans="1:25" x14ac:dyDescent="0.3">
      <c r="A4039" s="1">
        <v>4038</v>
      </c>
      <c r="B4039" t="s">
        <v>5944</v>
      </c>
      <c r="C4039" s="7">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4" t="str">
        <f>VLOOKUP(OrdersTable[[#This Row],[Region]],PeopleTable[#All],2,FALSE)</f>
        <v>Anna Andreadi</v>
      </c>
      <c r="W4039" s="4" t="str">
        <f>IFERROR(VLOOKUP(OrdersTable[[#This Row],[Order ID]],ReturnsTable[#All],2,FALSE),"No")</f>
        <v>Yes</v>
      </c>
      <c r="X4039" s="4">
        <f>1/COUNTIF(OrdersTable[Order ID],OrdersTable[[#This Row],[Order ID]])</f>
        <v>0.14285714285714285</v>
      </c>
      <c r="Y4039" s="4">
        <f>1/COUNTIF(OrdersTable[Customer ID],OrdersTable[[#This Row],[Customer ID]])</f>
        <v>4.7619047619047616E-2</v>
      </c>
    </row>
    <row r="4040" spans="1:25" x14ac:dyDescent="0.3">
      <c r="A4040" s="1">
        <v>4039</v>
      </c>
      <c r="B4040" t="s">
        <v>5944</v>
      </c>
      <c r="C4040" s="7">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4" t="str">
        <f>VLOOKUP(OrdersTable[[#This Row],[Region]],PeopleTable[#All],2,FALSE)</f>
        <v>Anna Andreadi</v>
      </c>
      <c r="W4040" s="4" t="str">
        <f>IFERROR(VLOOKUP(OrdersTable[[#This Row],[Order ID]],ReturnsTable[#All],2,FALSE),"No")</f>
        <v>Yes</v>
      </c>
      <c r="X4040" s="4">
        <f>1/COUNTIF(OrdersTable[Order ID],OrdersTable[[#This Row],[Order ID]])</f>
        <v>0.14285714285714285</v>
      </c>
      <c r="Y4040" s="4">
        <f>1/COUNTIF(OrdersTable[Customer ID],OrdersTable[[#This Row],[Customer ID]])</f>
        <v>4.7619047619047616E-2</v>
      </c>
    </row>
    <row r="4041" spans="1:25" x14ac:dyDescent="0.3">
      <c r="A4041" s="1">
        <v>4040</v>
      </c>
      <c r="B4041" t="s">
        <v>5944</v>
      </c>
      <c r="C4041" s="7">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4" t="str">
        <f>VLOOKUP(OrdersTable[[#This Row],[Region]],PeopleTable[#All],2,FALSE)</f>
        <v>Anna Andreadi</v>
      </c>
      <c r="W4041" s="4" t="str">
        <f>IFERROR(VLOOKUP(OrdersTable[[#This Row],[Order ID]],ReturnsTable[#All],2,FALSE),"No")</f>
        <v>Yes</v>
      </c>
      <c r="X4041" s="4">
        <f>1/COUNTIF(OrdersTable[Order ID],OrdersTable[[#This Row],[Order ID]])</f>
        <v>0.14285714285714285</v>
      </c>
      <c r="Y4041" s="4">
        <f>1/COUNTIF(OrdersTable[Customer ID],OrdersTable[[#This Row],[Customer ID]])</f>
        <v>4.7619047619047616E-2</v>
      </c>
    </row>
    <row r="4042" spans="1:25" x14ac:dyDescent="0.3">
      <c r="A4042" s="1">
        <v>4041</v>
      </c>
      <c r="B4042" t="s">
        <v>5944</v>
      </c>
      <c r="C4042" s="7">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4" t="str">
        <f>VLOOKUP(OrdersTable[[#This Row],[Region]],PeopleTable[#All],2,FALSE)</f>
        <v>Anna Andreadi</v>
      </c>
      <c r="W4042" s="4" t="str">
        <f>IFERROR(VLOOKUP(OrdersTable[[#This Row],[Order ID]],ReturnsTable[#All],2,FALSE),"No")</f>
        <v>Yes</v>
      </c>
      <c r="X4042" s="4">
        <f>1/COUNTIF(OrdersTable[Order ID],OrdersTable[[#This Row],[Order ID]])</f>
        <v>0.14285714285714285</v>
      </c>
      <c r="Y4042" s="4">
        <f>1/COUNTIF(OrdersTable[Customer ID],OrdersTable[[#This Row],[Customer ID]])</f>
        <v>4.7619047619047616E-2</v>
      </c>
    </row>
    <row r="4043" spans="1:25" x14ac:dyDescent="0.3">
      <c r="A4043" s="1">
        <v>4042</v>
      </c>
      <c r="B4043" t="s">
        <v>5944</v>
      </c>
      <c r="C4043" s="7">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4" t="str">
        <f>VLOOKUP(OrdersTable[[#This Row],[Region]],PeopleTable[#All],2,FALSE)</f>
        <v>Anna Andreadi</v>
      </c>
      <c r="W4043" s="4" t="str">
        <f>IFERROR(VLOOKUP(OrdersTable[[#This Row],[Order ID]],ReturnsTable[#All],2,FALSE),"No")</f>
        <v>Yes</v>
      </c>
      <c r="X4043" s="4">
        <f>1/COUNTIF(OrdersTable[Order ID],OrdersTable[[#This Row],[Order ID]])</f>
        <v>0.14285714285714285</v>
      </c>
      <c r="Y4043" s="4">
        <f>1/COUNTIF(OrdersTable[Customer ID],OrdersTable[[#This Row],[Customer ID]])</f>
        <v>4.7619047619047616E-2</v>
      </c>
    </row>
    <row r="4044" spans="1:25" x14ac:dyDescent="0.3">
      <c r="A4044" s="1">
        <v>4043</v>
      </c>
      <c r="B4044" t="s">
        <v>5944</v>
      </c>
      <c r="C4044" s="7">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4" t="str">
        <f>VLOOKUP(OrdersTable[[#This Row],[Region]],PeopleTable[#All],2,FALSE)</f>
        <v>Anna Andreadi</v>
      </c>
      <c r="W4044" s="4" t="str">
        <f>IFERROR(VLOOKUP(OrdersTable[[#This Row],[Order ID]],ReturnsTable[#All],2,FALSE),"No")</f>
        <v>Yes</v>
      </c>
      <c r="X4044" s="4">
        <f>1/COUNTIF(OrdersTable[Order ID],OrdersTable[[#This Row],[Order ID]])</f>
        <v>0.14285714285714285</v>
      </c>
      <c r="Y4044" s="4">
        <f>1/COUNTIF(OrdersTable[Customer ID],OrdersTable[[#This Row],[Customer ID]])</f>
        <v>4.7619047619047616E-2</v>
      </c>
    </row>
    <row r="4045" spans="1:25" x14ac:dyDescent="0.3">
      <c r="A4045" s="1">
        <v>4044</v>
      </c>
      <c r="B4045" t="s">
        <v>5944</v>
      </c>
      <c r="C4045" s="7">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4" t="str">
        <f>VLOOKUP(OrdersTable[[#This Row],[Region]],PeopleTable[#All],2,FALSE)</f>
        <v>Anna Andreadi</v>
      </c>
      <c r="W4045" s="4" t="str">
        <f>IFERROR(VLOOKUP(OrdersTable[[#This Row],[Order ID]],ReturnsTable[#All],2,FALSE),"No")</f>
        <v>Yes</v>
      </c>
      <c r="X4045" s="4">
        <f>1/COUNTIF(OrdersTable[Order ID],OrdersTable[[#This Row],[Order ID]])</f>
        <v>0.14285714285714285</v>
      </c>
      <c r="Y4045" s="4">
        <f>1/COUNTIF(OrdersTable[Customer ID],OrdersTable[[#This Row],[Customer ID]])</f>
        <v>4.7619047619047616E-2</v>
      </c>
    </row>
    <row r="4046" spans="1:25" x14ac:dyDescent="0.3">
      <c r="A4046" s="1">
        <v>4045</v>
      </c>
      <c r="B4046" t="s">
        <v>8097</v>
      </c>
      <c r="C4046" s="7">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4" t="str">
        <f>VLOOKUP(OrdersTable[[#This Row],[Region]],PeopleTable[#All],2,FALSE)</f>
        <v>Anna Andreadi</v>
      </c>
      <c r="W4046" s="4" t="str">
        <f>IFERROR(VLOOKUP(OrdersTable[[#This Row],[Order ID]],ReturnsTable[#All],2,FALSE),"No")</f>
        <v>No</v>
      </c>
      <c r="X4046" s="4">
        <f>1/COUNTIF(OrdersTable[Order ID],OrdersTable[[#This Row],[Order ID]])</f>
        <v>1</v>
      </c>
      <c r="Y4046" s="4">
        <f>1/COUNTIF(OrdersTable[Customer ID],OrdersTable[[#This Row],[Customer ID]])</f>
        <v>6.25E-2</v>
      </c>
    </row>
    <row r="4047" spans="1:25" x14ac:dyDescent="0.3">
      <c r="A4047" s="1">
        <v>4046</v>
      </c>
      <c r="B4047" t="s">
        <v>8098</v>
      </c>
      <c r="C4047" s="7">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4" t="str">
        <f>VLOOKUP(OrdersTable[[#This Row],[Region]],PeopleTable[#All],2,FALSE)</f>
        <v>Kelly Williams</v>
      </c>
      <c r="W4047" s="4" t="str">
        <f>IFERROR(VLOOKUP(OrdersTable[[#This Row],[Order ID]],ReturnsTable[#All],2,FALSE),"No")</f>
        <v>No</v>
      </c>
      <c r="X4047" s="4">
        <f>1/COUNTIF(OrdersTable[Order ID],OrdersTable[[#This Row],[Order ID]])</f>
        <v>1</v>
      </c>
      <c r="Y4047" s="4">
        <f>1/COUNTIF(OrdersTable[Customer ID],OrdersTable[[#This Row],[Customer ID]])</f>
        <v>0.125</v>
      </c>
    </row>
    <row r="4048" spans="1:25" x14ac:dyDescent="0.3">
      <c r="A4048" s="1">
        <v>4047</v>
      </c>
      <c r="B4048" t="s">
        <v>8099</v>
      </c>
      <c r="C4048" s="7">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4" t="str">
        <f>VLOOKUP(OrdersTable[[#This Row],[Region]],PeopleTable[#All],2,FALSE)</f>
        <v>Kelly Williams</v>
      </c>
      <c r="W4048" s="4" t="str">
        <f>IFERROR(VLOOKUP(OrdersTable[[#This Row],[Order ID]],ReturnsTable[#All],2,FALSE),"No")</f>
        <v>No</v>
      </c>
      <c r="X4048" s="4">
        <f>1/COUNTIF(OrdersTable[Order ID],OrdersTable[[#This Row],[Order ID]])</f>
        <v>1</v>
      </c>
      <c r="Y4048" s="4">
        <f>1/COUNTIF(OrdersTable[Customer ID],OrdersTable[[#This Row],[Customer ID]])</f>
        <v>7.1428571428571425E-2</v>
      </c>
    </row>
    <row r="4049" spans="1:25" x14ac:dyDescent="0.3">
      <c r="A4049" s="1">
        <v>4048</v>
      </c>
      <c r="B4049" t="s">
        <v>8100</v>
      </c>
      <c r="C4049" s="7">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4" t="str">
        <f>VLOOKUP(OrdersTable[[#This Row],[Region]],PeopleTable[#All],2,FALSE)</f>
        <v>Chuck Magee</v>
      </c>
      <c r="W4049" s="4" t="str">
        <f>IFERROR(VLOOKUP(OrdersTable[[#This Row],[Order ID]],ReturnsTable[#All],2,FALSE),"No")</f>
        <v>No</v>
      </c>
      <c r="X4049" s="4">
        <f>1/COUNTIF(OrdersTable[Order ID],OrdersTable[[#This Row],[Order ID]])</f>
        <v>0.5</v>
      </c>
      <c r="Y4049" s="4">
        <f>1/COUNTIF(OrdersTable[Customer ID],OrdersTable[[#This Row],[Customer ID]])</f>
        <v>6.6666666666666666E-2</v>
      </c>
    </row>
    <row r="4050" spans="1:25" x14ac:dyDescent="0.3">
      <c r="A4050" s="1">
        <v>4049</v>
      </c>
      <c r="B4050" t="s">
        <v>8100</v>
      </c>
      <c r="C4050" s="7">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4" t="str">
        <f>VLOOKUP(OrdersTable[[#This Row],[Region]],PeopleTable[#All],2,FALSE)</f>
        <v>Chuck Magee</v>
      </c>
      <c r="W4050" s="4" t="str">
        <f>IFERROR(VLOOKUP(OrdersTable[[#This Row],[Order ID]],ReturnsTable[#All],2,FALSE),"No")</f>
        <v>No</v>
      </c>
      <c r="X4050" s="4">
        <f>1/COUNTIF(OrdersTable[Order ID],OrdersTable[[#This Row],[Order ID]])</f>
        <v>0.5</v>
      </c>
      <c r="Y4050" s="4">
        <f>1/COUNTIF(OrdersTable[Customer ID],OrdersTable[[#This Row],[Customer ID]])</f>
        <v>6.6666666666666666E-2</v>
      </c>
    </row>
    <row r="4051" spans="1:25" x14ac:dyDescent="0.3">
      <c r="A4051" s="1">
        <v>4050</v>
      </c>
      <c r="B4051" t="s">
        <v>8101</v>
      </c>
      <c r="C4051" s="7">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4" t="str">
        <f>VLOOKUP(OrdersTable[[#This Row],[Region]],PeopleTable[#All],2,FALSE)</f>
        <v>Chuck Magee</v>
      </c>
      <c r="W4051" s="4" t="str">
        <f>IFERROR(VLOOKUP(OrdersTable[[#This Row],[Order ID]],ReturnsTable[#All],2,FALSE),"No")</f>
        <v>No</v>
      </c>
      <c r="X4051" s="4">
        <f>1/COUNTIF(OrdersTable[Order ID],OrdersTable[[#This Row],[Order ID]])</f>
        <v>0.5</v>
      </c>
      <c r="Y4051" s="4">
        <f>1/COUNTIF(OrdersTable[Customer ID],OrdersTable[[#This Row],[Customer ID]])</f>
        <v>7.1428571428571425E-2</v>
      </c>
    </row>
    <row r="4052" spans="1:25" x14ac:dyDescent="0.3">
      <c r="A4052" s="1">
        <v>4051</v>
      </c>
      <c r="B4052" t="s">
        <v>8101</v>
      </c>
      <c r="C4052" s="7">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4" t="str">
        <f>VLOOKUP(OrdersTable[[#This Row],[Region]],PeopleTable[#All],2,FALSE)</f>
        <v>Chuck Magee</v>
      </c>
      <c r="W4052" s="4" t="str">
        <f>IFERROR(VLOOKUP(OrdersTable[[#This Row],[Order ID]],ReturnsTable[#All],2,FALSE),"No")</f>
        <v>No</v>
      </c>
      <c r="X4052" s="4">
        <f>1/COUNTIF(OrdersTable[Order ID],OrdersTable[[#This Row],[Order ID]])</f>
        <v>0.5</v>
      </c>
      <c r="Y4052" s="4">
        <f>1/COUNTIF(OrdersTable[Customer ID],OrdersTable[[#This Row],[Customer ID]])</f>
        <v>7.1428571428571425E-2</v>
      </c>
    </row>
    <row r="4053" spans="1:25" x14ac:dyDescent="0.3">
      <c r="A4053" s="1">
        <v>4052</v>
      </c>
      <c r="B4053" t="s">
        <v>8102</v>
      </c>
      <c r="C4053" s="7">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4" t="str">
        <f>VLOOKUP(OrdersTable[[#This Row],[Region]],PeopleTable[#All],2,FALSE)</f>
        <v>Chuck Magee</v>
      </c>
      <c r="W4053" s="4" t="str">
        <f>IFERROR(VLOOKUP(OrdersTable[[#This Row],[Order ID]],ReturnsTable[#All],2,FALSE),"No")</f>
        <v>No</v>
      </c>
      <c r="X4053" s="4">
        <f>1/COUNTIF(OrdersTable[Order ID],OrdersTable[[#This Row],[Order ID]])</f>
        <v>0.16666666666666666</v>
      </c>
      <c r="Y4053" s="4">
        <f>1/COUNTIF(OrdersTable[Customer ID],OrdersTable[[#This Row],[Customer ID]])</f>
        <v>4.5454545454545456E-2</v>
      </c>
    </row>
    <row r="4054" spans="1:25" x14ac:dyDescent="0.3">
      <c r="A4054" s="1">
        <v>4053</v>
      </c>
      <c r="B4054" t="s">
        <v>8102</v>
      </c>
      <c r="C4054" s="7">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4" t="str">
        <f>VLOOKUP(OrdersTable[[#This Row],[Region]],PeopleTable[#All],2,FALSE)</f>
        <v>Chuck Magee</v>
      </c>
      <c r="W4054" s="4" t="str">
        <f>IFERROR(VLOOKUP(OrdersTable[[#This Row],[Order ID]],ReturnsTable[#All],2,FALSE),"No")</f>
        <v>No</v>
      </c>
      <c r="X4054" s="4">
        <f>1/COUNTIF(OrdersTable[Order ID],OrdersTable[[#This Row],[Order ID]])</f>
        <v>0.16666666666666666</v>
      </c>
      <c r="Y4054" s="4">
        <f>1/COUNTIF(OrdersTable[Customer ID],OrdersTable[[#This Row],[Customer ID]])</f>
        <v>4.5454545454545456E-2</v>
      </c>
    </row>
    <row r="4055" spans="1:25" x14ac:dyDescent="0.3">
      <c r="A4055" s="1">
        <v>4054</v>
      </c>
      <c r="B4055" t="s">
        <v>8102</v>
      </c>
      <c r="C4055" s="7">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4" t="str">
        <f>VLOOKUP(OrdersTable[[#This Row],[Region]],PeopleTable[#All],2,FALSE)</f>
        <v>Chuck Magee</v>
      </c>
      <c r="W4055" s="4" t="str">
        <f>IFERROR(VLOOKUP(OrdersTable[[#This Row],[Order ID]],ReturnsTable[#All],2,FALSE),"No")</f>
        <v>No</v>
      </c>
      <c r="X4055" s="4">
        <f>1/COUNTIF(OrdersTable[Order ID],OrdersTable[[#This Row],[Order ID]])</f>
        <v>0.16666666666666666</v>
      </c>
      <c r="Y4055" s="4">
        <f>1/COUNTIF(OrdersTable[Customer ID],OrdersTable[[#This Row],[Customer ID]])</f>
        <v>4.5454545454545456E-2</v>
      </c>
    </row>
    <row r="4056" spans="1:25" x14ac:dyDescent="0.3">
      <c r="A4056" s="1">
        <v>4055</v>
      </c>
      <c r="B4056" t="s">
        <v>8102</v>
      </c>
      <c r="C4056" s="7">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4" t="str">
        <f>VLOOKUP(OrdersTable[[#This Row],[Region]],PeopleTable[#All],2,FALSE)</f>
        <v>Chuck Magee</v>
      </c>
      <c r="W4056" s="4" t="str">
        <f>IFERROR(VLOOKUP(OrdersTable[[#This Row],[Order ID]],ReturnsTable[#All],2,FALSE),"No")</f>
        <v>No</v>
      </c>
      <c r="X4056" s="4">
        <f>1/COUNTIF(OrdersTable[Order ID],OrdersTable[[#This Row],[Order ID]])</f>
        <v>0.16666666666666666</v>
      </c>
      <c r="Y4056" s="4">
        <f>1/COUNTIF(OrdersTable[Customer ID],OrdersTable[[#This Row],[Customer ID]])</f>
        <v>4.5454545454545456E-2</v>
      </c>
    </row>
    <row r="4057" spans="1:25" x14ac:dyDescent="0.3">
      <c r="A4057" s="1">
        <v>4056</v>
      </c>
      <c r="B4057" t="s">
        <v>8102</v>
      </c>
      <c r="C4057" s="7">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4" t="str">
        <f>VLOOKUP(OrdersTable[[#This Row],[Region]],PeopleTable[#All],2,FALSE)</f>
        <v>Chuck Magee</v>
      </c>
      <c r="W4057" s="4" t="str">
        <f>IFERROR(VLOOKUP(OrdersTable[[#This Row],[Order ID]],ReturnsTable[#All],2,FALSE),"No")</f>
        <v>No</v>
      </c>
      <c r="X4057" s="4">
        <f>1/COUNTIF(OrdersTable[Order ID],OrdersTable[[#This Row],[Order ID]])</f>
        <v>0.16666666666666666</v>
      </c>
      <c r="Y4057" s="4">
        <f>1/COUNTIF(OrdersTable[Customer ID],OrdersTable[[#This Row],[Customer ID]])</f>
        <v>4.5454545454545456E-2</v>
      </c>
    </row>
    <row r="4058" spans="1:25" x14ac:dyDescent="0.3">
      <c r="A4058" s="1">
        <v>4057</v>
      </c>
      <c r="B4058" t="s">
        <v>8102</v>
      </c>
      <c r="C4058" s="7">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4" t="str">
        <f>VLOOKUP(OrdersTable[[#This Row],[Region]],PeopleTable[#All],2,FALSE)</f>
        <v>Chuck Magee</v>
      </c>
      <c r="W4058" s="4" t="str">
        <f>IFERROR(VLOOKUP(OrdersTable[[#This Row],[Order ID]],ReturnsTable[#All],2,FALSE),"No")</f>
        <v>No</v>
      </c>
      <c r="X4058" s="4">
        <f>1/COUNTIF(OrdersTable[Order ID],OrdersTable[[#This Row],[Order ID]])</f>
        <v>0.16666666666666666</v>
      </c>
      <c r="Y4058" s="4">
        <f>1/COUNTIF(OrdersTable[Customer ID],OrdersTable[[#This Row],[Customer ID]])</f>
        <v>4.5454545454545456E-2</v>
      </c>
    </row>
    <row r="4059" spans="1:25" x14ac:dyDescent="0.3">
      <c r="A4059" s="1">
        <v>4058</v>
      </c>
      <c r="B4059" t="s">
        <v>8103</v>
      </c>
      <c r="C4059" s="7">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4" t="str">
        <f>VLOOKUP(OrdersTable[[#This Row],[Region]],PeopleTable[#All],2,FALSE)</f>
        <v>Kelly Williams</v>
      </c>
      <c r="W4059" s="4" t="str">
        <f>IFERROR(VLOOKUP(OrdersTable[[#This Row],[Order ID]],ReturnsTable[#All],2,FALSE),"No")</f>
        <v>No</v>
      </c>
      <c r="X4059" s="4">
        <f>1/COUNTIF(OrdersTable[Order ID],OrdersTable[[#This Row],[Order ID]])</f>
        <v>1</v>
      </c>
      <c r="Y4059" s="4">
        <f>1/COUNTIF(OrdersTable[Customer ID],OrdersTable[[#This Row],[Customer ID]])</f>
        <v>0.125</v>
      </c>
    </row>
    <row r="4060" spans="1:25" x14ac:dyDescent="0.3">
      <c r="A4060" s="1">
        <v>4059</v>
      </c>
      <c r="B4060" t="s">
        <v>5994</v>
      </c>
      <c r="C4060" s="7">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4" t="str">
        <f>VLOOKUP(OrdersTable[[#This Row],[Region]],PeopleTable[#All],2,FALSE)</f>
        <v>Anna Andreadi</v>
      </c>
      <c r="W4060" s="4" t="str">
        <f>IFERROR(VLOOKUP(OrdersTable[[#This Row],[Order ID]],ReturnsTable[#All],2,FALSE),"No")</f>
        <v>Yes</v>
      </c>
      <c r="X4060" s="4">
        <f>1/COUNTIF(OrdersTable[Order ID],OrdersTable[[#This Row],[Order ID]])</f>
        <v>0.5</v>
      </c>
      <c r="Y4060" s="4">
        <f>1/COUNTIF(OrdersTable[Customer ID],OrdersTable[[#This Row],[Customer ID]])</f>
        <v>4.3478260869565216E-2</v>
      </c>
    </row>
    <row r="4061" spans="1:25" x14ac:dyDescent="0.3">
      <c r="A4061" s="1">
        <v>4060</v>
      </c>
      <c r="B4061" t="s">
        <v>5994</v>
      </c>
      <c r="C4061" s="7">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4" t="str">
        <f>VLOOKUP(OrdersTable[[#This Row],[Region]],PeopleTable[#All],2,FALSE)</f>
        <v>Anna Andreadi</v>
      </c>
      <c r="W4061" s="4" t="str">
        <f>IFERROR(VLOOKUP(OrdersTable[[#This Row],[Order ID]],ReturnsTable[#All],2,FALSE),"No")</f>
        <v>Yes</v>
      </c>
      <c r="X4061" s="4">
        <f>1/COUNTIF(OrdersTable[Order ID],OrdersTable[[#This Row],[Order ID]])</f>
        <v>0.5</v>
      </c>
      <c r="Y4061" s="4">
        <f>1/COUNTIF(OrdersTable[Customer ID],OrdersTable[[#This Row],[Customer ID]])</f>
        <v>4.3478260869565216E-2</v>
      </c>
    </row>
    <row r="4062" spans="1:25" x14ac:dyDescent="0.3">
      <c r="A4062" s="1">
        <v>4061</v>
      </c>
      <c r="B4062" t="s">
        <v>8104</v>
      </c>
      <c r="C4062" s="7">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4" t="str">
        <f>VLOOKUP(OrdersTable[[#This Row],[Region]],PeopleTable[#All],2,FALSE)</f>
        <v>Kelly Williams</v>
      </c>
      <c r="W4062" s="4" t="str">
        <f>IFERROR(VLOOKUP(OrdersTable[[#This Row],[Order ID]],ReturnsTable[#All],2,FALSE),"No")</f>
        <v>No</v>
      </c>
      <c r="X4062" s="4">
        <f>1/COUNTIF(OrdersTable[Order ID],OrdersTable[[#This Row],[Order ID]])</f>
        <v>1</v>
      </c>
      <c r="Y4062" s="4">
        <f>1/COUNTIF(OrdersTable[Customer ID],OrdersTable[[#This Row],[Customer ID]])</f>
        <v>3.5714285714285712E-2</v>
      </c>
    </row>
    <row r="4063" spans="1:25" x14ac:dyDescent="0.3">
      <c r="A4063" s="1">
        <v>4062</v>
      </c>
      <c r="B4063" t="s">
        <v>8105</v>
      </c>
      <c r="C4063" s="7">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4" t="str">
        <f>VLOOKUP(OrdersTable[[#This Row],[Region]],PeopleTable[#All],2,FALSE)</f>
        <v>Anna Andreadi</v>
      </c>
      <c r="W4063" s="4" t="str">
        <f>IFERROR(VLOOKUP(OrdersTable[[#This Row],[Order ID]],ReturnsTable[#All],2,FALSE),"No")</f>
        <v>No</v>
      </c>
      <c r="X4063" s="4">
        <f>1/COUNTIF(OrdersTable[Order ID],OrdersTable[[#This Row],[Order ID]])</f>
        <v>1</v>
      </c>
      <c r="Y4063" s="4">
        <f>1/COUNTIF(OrdersTable[Customer ID],OrdersTable[[#This Row],[Customer ID]])</f>
        <v>0.125</v>
      </c>
    </row>
    <row r="4064" spans="1:25" x14ac:dyDescent="0.3">
      <c r="A4064" s="1">
        <v>4063</v>
      </c>
      <c r="B4064" t="s">
        <v>8106</v>
      </c>
      <c r="C4064" s="7">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4" t="str">
        <f>VLOOKUP(OrdersTable[[#This Row],[Region]],PeopleTable[#All],2,FALSE)</f>
        <v>Chuck Magee</v>
      </c>
      <c r="W4064" s="4" t="str">
        <f>IFERROR(VLOOKUP(OrdersTable[[#This Row],[Order ID]],ReturnsTable[#All],2,FALSE),"No")</f>
        <v>No</v>
      </c>
      <c r="X4064" s="4">
        <f>1/COUNTIF(OrdersTable[Order ID],OrdersTable[[#This Row],[Order ID]])</f>
        <v>1</v>
      </c>
      <c r="Y4064" s="4">
        <f>1/COUNTIF(OrdersTable[Customer ID],OrdersTable[[#This Row],[Customer ID]])</f>
        <v>0.1</v>
      </c>
    </row>
    <row r="4065" spans="1:25" x14ac:dyDescent="0.3">
      <c r="A4065" s="1">
        <v>4064</v>
      </c>
      <c r="B4065" t="s">
        <v>8107</v>
      </c>
      <c r="C4065" s="7">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4" t="str">
        <f>VLOOKUP(OrdersTable[[#This Row],[Region]],PeopleTable[#All],2,FALSE)</f>
        <v>Cassandra Brandow</v>
      </c>
      <c r="W4065" s="4" t="str">
        <f>IFERROR(VLOOKUP(OrdersTable[[#This Row],[Order ID]],ReturnsTable[#All],2,FALSE),"No")</f>
        <v>No</v>
      </c>
      <c r="X4065" s="4">
        <f>1/COUNTIF(OrdersTable[Order ID],OrdersTable[[#This Row],[Order ID]])</f>
        <v>0.5</v>
      </c>
      <c r="Y4065" s="4">
        <f>1/COUNTIF(OrdersTable[Customer ID],OrdersTable[[#This Row],[Customer ID]])</f>
        <v>0.125</v>
      </c>
    </row>
    <row r="4066" spans="1:25" x14ac:dyDescent="0.3">
      <c r="A4066" s="1">
        <v>4065</v>
      </c>
      <c r="B4066" t="s">
        <v>8107</v>
      </c>
      <c r="C4066" s="7">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4" t="str">
        <f>VLOOKUP(OrdersTable[[#This Row],[Region]],PeopleTable[#All],2,FALSE)</f>
        <v>Cassandra Brandow</v>
      </c>
      <c r="W4066" s="4" t="str">
        <f>IFERROR(VLOOKUP(OrdersTable[[#This Row],[Order ID]],ReturnsTable[#All],2,FALSE),"No")</f>
        <v>No</v>
      </c>
      <c r="X4066" s="4">
        <f>1/COUNTIF(OrdersTable[Order ID],OrdersTable[[#This Row],[Order ID]])</f>
        <v>0.5</v>
      </c>
      <c r="Y4066" s="4">
        <f>1/COUNTIF(OrdersTable[Customer ID],OrdersTable[[#This Row],[Customer ID]])</f>
        <v>0.125</v>
      </c>
    </row>
    <row r="4067" spans="1:25" x14ac:dyDescent="0.3">
      <c r="A4067" s="1">
        <v>4066</v>
      </c>
      <c r="B4067" t="s">
        <v>8108</v>
      </c>
      <c r="C4067" s="7">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4" t="str">
        <f>VLOOKUP(OrdersTable[[#This Row],[Region]],PeopleTable[#All],2,FALSE)</f>
        <v>Cassandra Brandow</v>
      </c>
      <c r="W4067" s="4" t="str">
        <f>IFERROR(VLOOKUP(OrdersTable[[#This Row],[Order ID]],ReturnsTable[#All],2,FALSE),"No")</f>
        <v>No</v>
      </c>
      <c r="X4067" s="4">
        <f>1/COUNTIF(OrdersTable[Order ID],OrdersTable[[#This Row],[Order ID]])</f>
        <v>0.25</v>
      </c>
      <c r="Y4067" s="4">
        <f>1/COUNTIF(OrdersTable[Customer ID],OrdersTable[[#This Row],[Customer ID]])</f>
        <v>5.8823529411764705E-2</v>
      </c>
    </row>
    <row r="4068" spans="1:25" x14ac:dyDescent="0.3">
      <c r="A4068" s="1">
        <v>4067</v>
      </c>
      <c r="B4068" t="s">
        <v>8108</v>
      </c>
      <c r="C4068" s="7">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4" t="str">
        <f>VLOOKUP(OrdersTable[[#This Row],[Region]],PeopleTable[#All],2,FALSE)</f>
        <v>Cassandra Brandow</v>
      </c>
      <c r="W4068" s="4" t="str">
        <f>IFERROR(VLOOKUP(OrdersTable[[#This Row],[Order ID]],ReturnsTable[#All],2,FALSE),"No")</f>
        <v>No</v>
      </c>
      <c r="X4068" s="4">
        <f>1/COUNTIF(OrdersTable[Order ID],OrdersTable[[#This Row],[Order ID]])</f>
        <v>0.25</v>
      </c>
      <c r="Y4068" s="4">
        <f>1/COUNTIF(OrdersTable[Customer ID],OrdersTable[[#This Row],[Customer ID]])</f>
        <v>5.8823529411764705E-2</v>
      </c>
    </row>
    <row r="4069" spans="1:25" x14ac:dyDescent="0.3">
      <c r="A4069" s="1">
        <v>4068</v>
      </c>
      <c r="B4069" t="s">
        <v>8108</v>
      </c>
      <c r="C4069" s="7">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4" t="str">
        <f>VLOOKUP(OrdersTable[[#This Row],[Region]],PeopleTable[#All],2,FALSE)</f>
        <v>Cassandra Brandow</v>
      </c>
      <c r="W4069" s="4" t="str">
        <f>IFERROR(VLOOKUP(OrdersTable[[#This Row],[Order ID]],ReturnsTable[#All],2,FALSE),"No")</f>
        <v>No</v>
      </c>
      <c r="X4069" s="4">
        <f>1/COUNTIF(OrdersTable[Order ID],OrdersTable[[#This Row],[Order ID]])</f>
        <v>0.25</v>
      </c>
      <c r="Y4069" s="4">
        <f>1/COUNTIF(OrdersTable[Customer ID],OrdersTable[[#This Row],[Customer ID]])</f>
        <v>5.8823529411764705E-2</v>
      </c>
    </row>
    <row r="4070" spans="1:25" x14ac:dyDescent="0.3">
      <c r="A4070" s="1">
        <v>4069</v>
      </c>
      <c r="B4070" t="s">
        <v>8108</v>
      </c>
      <c r="C4070" s="7">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4" t="str">
        <f>VLOOKUP(OrdersTable[[#This Row],[Region]],PeopleTable[#All],2,FALSE)</f>
        <v>Cassandra Brandow</v>
      </c>
      <c r="W4070" s="4" t="str">
        <f>IFERROR(VLOOKUP(OrdersTable[[#This Row],[Order ID]],ReturnsTable[#All],2,FALSE),"No")</f>
        <v>No</v>
      </c>
      <c r="X4070" s="4">
        <f>1/COUNTIF(OrdersTable[Order ID],OrdersTable[[#This Row],[Order ID]])</f>
        <v>0.25</v>
      </c>
      <c r="Y4070" s="4">
        <f>1/COUNTIF(OrdersTable[Customer ID],OrdersTable[[#This Row],[Customer ID]])</f>
        <v>5.8823529411764705E-2</v>
      </c>
    </row>
    <row r="4071" spans="1:25" x14ac:dyDescent="0.3">
      <c r="A4071" s="1">
        <v>4070</v>
      </c>
      <c r="B4071" t="s">
        <v>8109</v>
      </c>
      <c r="C4071" s="7">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4" t="str">
        <f>VLOOKUP(OrdersTable[[#This Row],[Region]],PeopleTable[#All],2,FALSE)</f>
        <v>Kelly Williams</v>
      </c>
      <c r="W4071" s="4" t="str">
        <f>IFERROR(VLOOKUP(OrdersTable[[#This Row],[Order ID]],ReturnsTable[#All],2,FALSE),"No")</f>
        <v>No</v>
      </c>
      <c r="X4071" s="4">
        <f>1/COUNTIF(OrdersTable[Order ID],OrdersTable[[#This Row],[Order ID]])</f>
        <v>0.33333333333333331</v>
      </c>
      <c r="Y4071" s="4">
        <f>1/COUNTIF(OrdersTable[Customer ID],OrdersTable[[#This Row],[Customer ID]])</f>
        <v>0.1</v>
      </c>
    </row>
    <row r="4072" spans="1:25" x14ac:dyDescent="0.3">
      <c r="A4072" s="1">
        <v>4071</v>
      </c>
      <c r="B4072" t="s">
        <v>8109</v>
      </c>
      <c r="C4072" s="7">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4" t="str">
        <f>VLOOKUP(OrdersTable[[#This Row],[Region]],PeopleTable[#All],2,FALSE)</f>
        <v>Kelly Williams</v>
      </c>
      <c r="W4072" s="4" t="str">
        <f>IFERROR(VLOOKUP(OrdersTable[[#This Row],[Order ID]],ReturnsTable[#All],2,FALSE),"No")</f>
        <v>No</v>
      </c>
      <c r="X4072" s="4">
        <f>1/COUNTIF(OrdersTable[Order ID],OrdersTable[[#This Row],[Order ID]])</f>
        <v>0.33333333333333331</v>
      </c>
      <c r="Y4072" s="4">
        <f>1/COUNTIF(OrdersTable[Customer ID],OrdersTable[[#This Row],[Customer ID]])</f>
        <v>0.1</v>
      </c>
    </row>
    <row r="4073" spans="1:25" x14ac:dyDescent="0.3">
      <c r="A4073" s="1">
        <v>4072</v>
      </c>
      <c r="B4073" t="s">
        <v>8109</v>
      </c>
      <c r="C4073" s="7">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4" t="str">
        <f>VLOOKUP(OrdersTable[[#This Row],[Region]],PeopleTable[#All],2,FALSE)</f>
        <v>Kelly Williams</v>
      </c>
      <c r="W4073" s="4" t="str">
        <f>IFERROR(VLOOKUP(OrdersTable[[#This Row],[Order ID]],ReturnsTable[#All],2,FALSE),"No")</f>
        <v>No</v>
      </c>
      <c r="X4073" s="4">
        <f>1/COUNTIF(OrdersTable[Order ID],OrdersTable[[#This Row],[Order ID]])</f>
        <v>0.33333333333333331</v>
      </c>
      <c r="Y4073" s="4">
        <f>1/COUNTIF(OrdersTable[Customer ID],OrdersTable[[#This Row],[Customer ID]])</f>
        <v>0.1</v>
      </c>
    </row>
    <row r="4074" spans="1:25" x14ac:dyDescent="0.3">
      <c r="A4074" s="1">
        <v>4073</v>
      </c>
      <c r="B4074" t="s">
        <v>8110</v>
      </c>
      <c r="C4074" s="7">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4" t="str">
        <f>VLOOKUP(OrdersTable[[#This Row],[Region]],PeopleTable[#All],2,FALSE)</f>
        <v>Kelly Williams</v>
      </c>
      <c r="W4074" s="4" t="str">
        <f>IFERROR(VLOOKUP(OrdersTable[[#This Row],[Order ID]],ReturnsTable[#All],2,FALSE),"No")</f>
        <v>No</v>
      </c>
      <c r="X4074" s="4">
        <f>1/COUNTIF(OrdersTable[Order ID],OrdersTable[[#This Row],[Order ID]])</f>
        <v>1</v>
      </c>
      <c r="Y4074" s="4">
        <f>1/COUNTIF(OrdersTable[Customer ID],OrdersTable[[#This Row],[Customer ID]])</f>
        <v>0.14285714285714285</v>
      </c>
    </row>
    <row r="4075" spans="1:25" x14ac:dyDescent="0.3">
      <c r="A4075" s="1">
        <v>4074</v>
      </c>
      <c r="B4075" t="s">
        <v>8111</v>
      </c>
      <c r="C4075" s="7">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4" t="str">
        <f>VLOOKUP(OrdersTable[[#This Row],[Region]],PeopleTable[#All],2,FALSE)</f>
        <v>Kelly Williams</v>
      </c>
      <c r="W4075" s="4" t="str">
        <f>IFERROR(VLOOKUP(OrdersTable[[#This Row],[Order ID]],ReturnsTable[#All],2,FALSE),"No")</f>
        <v>No</v>
      </c>
      <c r="X4075" s="4">
        <f>1/COUNTIF(OrdersTable[Order ID],OrdersTable[[#This Row],[Order ID]])</f>
        <v>1</v>
      </c>
      <c r="Y4075" s="4">
        <f>1/COUNTIF(OrdersTable[Customer ID],OrdersTable[[#This Row],[Customer ID]])</f>
        <v>0.125</v>
      </c>
    </row>
    <row r="4076" spans="1:25" x14ac:dyDescent="0.3">
      <c r="A4076" s="1">
        <v>4075</v>
      </c>
      <c r="B4076" t="s">
        <v>8112</v>
      </c>
      <c r="C4076" s="7">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4" t="str">
        <f>VLOOKUP(OrdersTable[[#This Row],[Region]],PeopleTable[#All],2,FALSE)</f>
        <v>Cassandra Brandow</v>
      </c>
      <c r="W4076" s="4" t="str">
        <f>IFERROR(VLOOKUP(OrdersTable[[#This Row],[Order ID]],ReturnsTable[#All],2,FALSE),"No")</f>
        <v>No</v>
      </c>
      <c r="X4076" s="4">
        <f>1/COUNTIF(OrdersTable[Order ID],OrdersTable[[#This Row],[Order ID]])</f>
        <v>0.5</v>
      </c>
      <c r="Y4076" s="4">
        <f>1/COUNTIF(OrdersTable[Customer ID],OrdersTable[[#This Row],[Customer ID]])</f>
        <v>6.6666666666666666E-2</v>
      </c>
    </row>
    <row r="4077" spans="1:25" x14ac:dyDescent="0.3">
      <c r="A4077" s="1">
        <v>4076</v>
      </c>
      <c r="B4077" t="s">
        <v>8112</v>
      </c>
      <c r="C4077" s="7">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4" t="str">
        <f>VLOOKUP(OrdersTable[[#This Row],[Region]],PeopleTable[#All],2,FALSE)</f>
        <v>Cassandra Brandow</v>
      </c>
      <c r="W4077" s="4" t="str">
        <f>IFERROR(VLOOKUP(OrdersTable[[#This Row],[Order ID]],ReturnsTable[#All],2,FALSE),"No")</f>
        <v>No</v>
      </c>
      <c r="X4077" s="4">
        <f>1/COUNTIF(OrdersTable[Order ID],OrdersTable[[#This Row],[Order ID]])</f>
        <v>0.5</v>
      </c>
      <c r="Y4077" s="4">
        <f>1/COUNTIF(OrdersTable[Customer ID],OrdersTable[[#This Row],[Customer ID]])</f>
        <v>6.6666666666666666E-2</v>
      </c>
    </row>
    <row r="4078" spans="1:25" x14ac:dyDescent="0.3">
      <c r="A4078" s="1">
        <v>4077</v>
      </c>
      <c r="B4078" t="s">
        <v>8113</v>
      </c>
      <c r="C4078" s="7">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4" t="str">
        <f>VLOOKUP(OrdersTable[[#This Row],[Region]],PeopleTable[#All],2,FALSE)</f>
        <v>Kelly Williams</v>
      </c>
      <c r="W4078" s="4" t="str">
        <f>IFERROR(VLOOKUP(OrdersTable[[#This Row],[Order ID]],ReturnsTable[#All],2,FALSE),"No")</f>
        <v>No</v>
      </c>
      <c r="X4078" s="4">
        <f>1/COUNTIF(OrdersTable[Order ID],OrdersTable[[#This Row],[Order ID]])</f>
        <v>0.33333333333333331</v>
      </c>
      <c r="Y4078" s="4">
        <f>1/COUNTIF(OrdersTable[Customer ID],OrdersTable[[#This Row],[Customer ID]])</f>
        <v>4.5454545454545456E-2</v>
      </c>
    </row>
    <row r="4079" spans="1:25" x14ac:dyDescent="0.3">
      <c r="A4079" s="1">
        <v>4078</v>
      </c>
      <c r="B4079" t="s">
        <v>8113</v>
      </c>
      <c r="C4079" s="7">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4" t="str">
        <f>VLOOKUP(OrdersTable[[#This Row],[Region]],PeopleTable[#All],2,FALSE)</f>
        <v>Kelly Williams</v>
      </c>
      <c r="W4079" s="4" t="str">
        <f>IFERROR(VLOOKUP(OrdersTable[[#This Row],[Order ID]],ReturnsTable[#All],2,FALSE),"No")</f>
        <v>No</v>
      </c>
      <c r="X4079" s="4">
        <f>1/COUNTIF(OrdersTable[Order ID],OrdersTable[[#This Row],[Order ID]])</f>
        <v>0.33333333333333331</v>
      </c>
      <c r="Y4079" s="4">
        <f>1/COUNTIF(OrdersTable[Customer ID],OrdersTable[[#This Row],[Customer ID]])</f>
        <v>4.5454545454545456E-2</v>
      </c>
    </row>
    <row r="4080" spans="1:25" x14ac:dyDescent="0.3">
      <c r="A4080" s="1">
        <v>4079</v>
      </c>
      <c r="B4080" t="s">
        <v>8113</v>
      </c>
      <c r="C4080" s="7">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4" t="str">
        <f>VLOOKUP(OrdersTable[[#This Row],[Region]],PeopleTable[#All],2,FALSE)</f>
        <v>Kelly Williams</v>
      </c>
      <c r="W4080" s="4" t="str">
        <f>IFERROR(VLOOKUP(OrdersTable[[#This Row],[Order ID]],ReturnsTable[#All],2,FALSE),"No")</f>
        <v>No</v>
      </c>
      <c r="X4080" s="4">
        <f>1/COUNTIF(OrdersTable[Order ID],OrdersTable[[#This Row],[Order ID]])</f>
        <v>0.33333333333333331</v>
      </c>
      <c r="Y4080" s="4">
        <f>1/COUNTIF(OrdersTable[Customer ID],OrdersTable[[#This Row],[Customer ID]])</f>
        <v>4.5454545454545456E-2</v>
      </c>
    </row>
    <row r="4081" spans="1:25" x14ac:dyDescent="0.3">
      <c r="A4081" s="1">
        <v>4080</v>
      </c>
      <c r="B4081" t="s">
        <v>8114</v>
      </c>
      <c r="C4081" s="7">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4" t="str">
        <f>VLOOKUP(OrdersTable[[#This Row],[Region]],PeopleTable[#All],2,FALSE)</f>
        <v>Cassandra Brandow</v>
      </c>
      <c r="W4081" s="4" t="str">
        <f>IFERROR(VLOOKUP(OrdersTable[[#This Row],[Order ID]],ReturnsTable[#All],2,FALSE),"No")</f>
        <v>No</v>
      </c>
      <c r="X4081" s="4">
        <f>1/COUNTIF(OrdersTable[Order ID],OrdersTable[[#This Row],[Order ID]])</f>
        <v>1</v>
      </c>
      <c r="Y4081" s="4">
        <f>1/COUNTIF(OrdersTable[Customer ID],OrdersTable[[#This Row],[Customer ID]])</f>
        <v>8.3333333333333329E-2</v>
      </c>
    </row>
    <row r="4082" spans="1:25" x14ac:dyDescent="0.3">
      <c r="A4082" s="1">
        <v>4081</v>
      </c>
      <c r="B4082" t="s">
        <v>8115</v>
      </c>
      <c r="C4082" s="7">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4" t="str">
        <f>VLOOKUP(OrdersTable[[#This Row],[Region]],PeopleTable[#All],2,FALSE)</f>
        <v>Anna Andreadi</v>
      </c>
      <c r="W4082" s="4" t="str">
        <f>IFERROR(VLOOKUP(OrdersTable[[#This Row],[Order ID]],ReturnsTable[#All],2,FALSE),"No")</f>
        <v>No</v>
      </c>
      <c r="X4082" s="4">
        <f>1/COUNTIF(OrdersTable[Order ID],OrdersTable[[#This Row],[Order ID]])</f>
        <v>0.5</v>
      </c>
      <c r="Y4082" s="4">
        <f>1/COUNTIF(OrdersTable[Customer ID],OrdersTable[[#This Row],[Customer ID]])</f>
        <v>6.6666666666666666E-2</v>
      </c>
    </row>
    <row r="4083" spans="1:25" x14ac:dyDescent="0.3">
      <c r="A4083" s="1">
        <v>4082</v>
      </c>
      <c r="B4083" t="s">
        <v>8115</v>
      </c>
      <c r="C4083" s="7">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4" t="str">
        <f>VLOOKUP(OrdersTable[[#This Row],[Region]],PeopleTable[#All],2,FALSE)</f>
        <v>Anna Andreadi</v>
      </c>
      <c r="W4083" s="4" t="str">
        <f>IFERROR(VLOOKUP(OrdersTable[[#This Row],[Order ID]],ReturnsTable[#All],2,FALSE),"No")</f>
        <v>No</v>
      </c>
      <c r="X4083" s="4">
        <f>1/COUNTIF(OrdersTable[Order ID],OrdersTable[[#This Row],[Order ID]])</f>
        <v>0.5</v>
      </c>
      <c r="Y4083" s="4">
        <f>1/COUNTIF(OrdersTable[Customer ID],OrdersTable[[#This Row],[Customer ID]])</f>
        <v>6.6666666666666666E-2</v>
      </c>
    </row>
    <row r="4084" spans="1:25" x14ac:dyDescent="0.3">
      <c r="A4084" s="1">
        <v>4083</v>
      </c>
      <c r="B4084" t="s">
        <v>8116</v>
      </c>
      <c r="C4084" s="7">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4" t="str">
        <f>VLOOKUP(OrdersTable[[#This Row],[Region]],PeopleTable[#All],2,FALSE)</f>
        <v>Kelly Williams</v>
      </c>
      <c r="W4084" s="4" t="str">
        <f>IFERROR(VLOOKUP(OrdersTable[[#This Row],[Order ID]],ReturnsTable[#All],2,FALSE),"No")</f>
        <v>No</v>
      </c>
      <c r="X4084" s="4">
        <f>1/COUNTIF(OrdersTable[Order ID],OrdersTable[[#This Row],[Order ID]])</f>
        <v>0.5</v>
      </c>
      <c r="Y4084" s="4">
        <f>1/COUNTIF(OrdersTable[Customer ID],OrdersTable[[#This Row],[Customer ID]])</f>
        <v>0.125</v>
      </c>
    </row>
    <row r="4085" spans="1:25" x14ac:dyDescent="0.3">
      <c r="A4085" s="1">
        <v>4084</v>
      </c>
      <c r="B4085" t="s">
        <v>8116</v>
      </c>
      <c r="C4085" s="7">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4" t="str">
        <f>VLOOKUP(OrdersTable[[#This Row],[Region]],PeopleTable[#All],2,FALSE)</f>
        <v>Kelly Williams</v>
      </c>
      <c r="W4085" s="4" t="str">
        <f>IFERROR(VLOOKUP(OrdersTable[[#This Row],[Order ID]],ReturnsTable[#All],2,FALSE),"No")</f>
        <v>No</v>
      </c>
      <c r="X4085" s="4">
        <f>1/COUNTIF(OrdersTable[Order ID],OrdersTable[[#This Row],[Order ID]])</f>
        <v>0.5</v>
      </c>
      <c r="Y4085" s="4">
        <f>1/COUNTIF(OrdersTable[Customer ID],OrdersTable[[#This Row],[Customer ID]])</f>
        <v>0.125</v>
      </c>
    </row>
    <row r="4086" spans="1:25" x14ac:dyDescent="0.3">
      <c r="A4086" s="1">
        <v>4085</v>
      </c>
      <c r="B4086" t="s">
        <v>8117</v>
      </c>
      <c r="C4086" s="7">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4" t="str">
        <f>VLOOKUP(OrdersTable[[#This Row],[Region]],PeopleTable[#All],2,FALSE)</f>
        <v>Anna Andreadi</v>
      </c>
      <c r="W4086" s="4" t="str">
        <f>IFERROR(VLOOKUP(OrdersTable[[#This Row],[Order ID]],ReturnsTable[#All],2,FALSE),"No")</f>
        <v>No</v>
      </c>
      <c r="X4086" s="4">
        <f>1/COUNTIF(OrdersTable[Order ID],OrdersTable[[#This Row],[Order ID]])</f>
        <v>1</v>
      </c>
      <c r="Y4086" s="4">
        <f>1/COUNTIF(OrdersTable[Customer ID],OrdersTable[[#This Row],[Customer ID]])</f>
        <v>3.4482758620689655E-2</v>
      </c>
    </row>
    <row r="4087" spans="1:25" x14ac:dyDescent="0.3">
      <c r="A4087" s="1">
        <v>4086</v>
      </c>
      <c r="B4087" t="s">
        <v>8118</v>
      </c>
      <c r="C4087" s="7">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4" t="str">
        <f>VLOOKUP(OrdersTable[[#This Row],[Region]],PeopleTable[#All],2,FALSE)</f>
        <v>Anna Andreadi</v>
      </c>
      <c r="W4087" s="4" t="str">
        <f>IFERROR(VLOOKUP(OrdersTable[[#This Row],[Order ID]],ReturnsTable[#All],2,FALSE),"No")</f>
        <v>No</v>
      </c>
      <c r="X4087" s="4">
        <f>1/COUNTIF(OrdersTable[Order ID],OrdersTable[[#This Row],[Order ID]])</f>
        <v>0.33333333333333331</v>
      </c>
      <c r="Y4087" s="4">
        <f>1/COUNTIF(OrdersTable[Customer ID],OrdersTable[[#This Row],[Customer ID]])</f>
        <v>7.1428571428571425E-2</v>
      </c>
    </row>
    <row r="4088" spans="1:25" x14ac:dyDescent="0.3">
      <c r="A4088" s="1">
        <v>4087</v>
      </c>
      <c r="B4088" t="s">
        <v>8118</v>
      </c>
      <c r="C4088" s="7">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4" t="str">
        <f>VLOOKUP(OrdersTable[[#This Row],[Region]],PeopleTable[#All],2,FALSE)</f>
        <v>Anna Andreadi</v>
      </c>
      <c r="W4088" s="4" t="str">
        <f>IFERROR(VLOOKUP(OrdersTable[[#This Row],[Order ID]],ReturnsTable[#All],2,FALSE),"No")</f>
        <v>No</v>
      </c>
      <c r="X4088" s="4">
        <f>1/COUNTIF(OrdersTable[Order ID],OrdersTable[[#This Row],[Order ID]])</f>
        <v>0.33333333333333331</v>
      </c>
      <c r="Y4088" s="4">
        <f>1/COUNTIF(OrdersTable[Customer ID],OrdersTable[[#This Row],[Customer ID]])</f>
        <v>7.1428571428571425E-2</v>
      </c>
    </row>
    <row r="4089" spans="1:25" x14ac:dyDescent="0.3">
      <c r="A4089" s="1">
        <v>4088</v>
      </c>
      <c r="B4089" t="s">
        <v>8118</v>
      </c>
      <c r="C4089" s="7">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4" t="str">
        <f>VLOOKUP(OrdersTable[[#This Row],[Region]],PeopleTable[#All],2,FALSE)</f>
        <v>Anna Andreadi</v>
      </c>
      <c r="W4089" s="4" t="str">
        <f>IFERROR(VLOOKUP(OrdersTable[[#This Row],[Order ID]],ReturnsTable[#All],2,FALSE),"No")</f>
        <v>No</v>
      </c>
      <c r="X4089" s="4">
        <f>1/COUNTIF(OrdersTable[Order ID],OrdersTable[[#This Row],[Order ID]])</f>
        <v>0.33333333333333331</v>
      </c>
      <c r="Y4089" s="4">
        <f>1/COUNTIF(OrdersTable[Customer ID],OrdersTable[[#This Row],[Customer ID]])</f>
        <v>7.1428571428571425E-2</v>
      </c>
    </row>
    <row r="4090" spans="1:25" x14ac:dyDescent="0.3">
      <c r="A4090" s="1">
        <v>4089</v>
      </c>
      <c r="B4090" t="s">
        <v>8119</v>
      </c>
      <c r="C4090" s="7">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4" t="str">
        <f>VLOOKUP(OrdersTable[[#This Row],[Region]],PeopleTable[#All],2,FALSE)</f>
        <v>Cassandra Brandow</v>
      </c>
      <c r="W4090" s="4" t="str">
        <f>IFERROR(VLOOKUP(OrdersTable[[#This Row],[Order ID]],ReturnsTable[#All],2,FALSE),"No")</f>
        <v>No</v>
      </c>
      <c r="X4090" s="4">
        <f>1/COUNTIF(OrdersTable[Order ID],OrdersTable[[#This Row],[Order ID]])</f>
        <v>1</v>
      </c>
      <c r="Y4090" s="4">
        <f>1/COUNTIF(OrdersTable[Customer ID],OrdersTable[[#This Row],[Customer ID]])</f>
        <v>6.6666666666666666E-2</v>
      </c>
    </row>
    <row r="4091" spans="1:25" x14ac:dyDescent="0.3">
      <c r="A4091" s="1">
        <v>4090</v>
      </c>
      <c r="B4091" t="s">
        <v>8120</v>
      </c>
      <c r="C4091" s="7">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4" t="str">
        <f>VLOOKUP(OrdersTable[[#This Row],[Region]],PeopleTable[#All],2,FALSE)</f>
        <v>Chuck Magee</v>
      </c>
      <c r="W4091" s="4" t="str">
        <f>IFERROR(VLOOKUP(OrdersTable[[#This Row],[Order ID]],ReturnsTable[#All],2,FALSE),"No")</f>
        <v>No</v>
      </c>
      <c r="X4091" s="4">
        <f>1/COUNTIF(OrdersTable[Order ID],OrdersTable[[#This Row],[Order ID]])</f>
        <v>0.33333333333333331</v>
      </c>
      <c r="Y4091" s="4">
        <f>1/COUNTIF(OrdersTable[Customer ID],OrdersTable[[#This Row],[Customer ID]])</f>
        <v>9.0909090909090912E-2</v>
      </c>
    </row>
    <row r="4092" spans="1:25" x14ac:dyDescent="0.3">
      <c r="A4092" s="1">
        <v>4091</v>
      </c>
      <c r="B4092" t="s">
        <v>8120</v>
      </c>
      <c r="C4092" s="7">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4" t="str">
        <f>VLOOKUP(OrdersTable[[#This Row],[Region]],PeopleTable[#All],2,FALSE)</f>
        <v>Chuck Magee</v>
      </c>
      <c r="W4092" s="4" t="str">
        <f>IFERROR(VLOOKUP(OrdersTable[[#This Row],[Order ID]],ReturnsTable[#All],2,FALSE),"No")</f>
        <v>No</v>
      </c>
      <c r="X4092" s="4">
        <f>1/COUNTIF(OrdersTable[Order ID],OrdersTable[[#This Row],[Order ID]])</f>
        <v>0.33333333333333331</v>
      </c>
      <c r="Y4092" s="4">
        <f>1/COUNTIF(OrdersTable[Customer ID],OrdersTable[[#This Row],[Customer ID]])</f>
        <v>9.0909090909090912E-2</v>
      </c>
    </row>
    <row r="4093" spans="1:25" x14ac:dyDescent="0.3">
      <c r="A4093" s="1">
        <v>4092</v>
      </c>
      <c r="B4093" t="s">
        <v>8120</v>
      </c>
      <c r="C4093" s="7">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4" t="str">
        <f>VLOOKUP(OrdersTable[[#This Row],[Region]],PeopleTable[#All],2,FALSE)</f>
        <v>Chuck Magee</v>
      </c>
      <c r="W4093" s="4" t="str">
        <f>IFERROR(VLOOKUP(OrdersTable[[#This Row],[Order ID]],ReturnsTable[#All],2,FALSE),"No")</f>
        <v>No</v>
      </c>
      <c r="X4093" s="4">
        <f>1/COUNTIF(OrdersTable[Order ID],OrdersTable[[#This Row],[Order ID]])</f>
        <v>0.33333333333333331</v>
      </c>
      <c r="Y4093" s="4">
        <f>1/COUNTIF(OrdersTable[Customer ID],OrdersTable[[#This Row],[Customer ID]])</f>
        <v>9.0909090909090912E-2</v>
      </c>
    </row>
    <row r="4094" spans="1:25" x14ac:dyDescent="0.3">
      <c r="A4094" s="1">
        <v>4093</v>
      </c>
      <c r="B4094" t="s">
        <v>8121</v>
      </c>
      <c r="C4094" s="7">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4" t="str">
        <f>VLOOKUP(OrdersTable[[#This Row],[Region]],PeopleTable[#All],2,FALSE)</f>
        <v>Chuck Magee</v>
      </c>
      <c r="W4094" s="4" t="str">
        <f>IFERROR(VLOOKUP(OrdersTable[[#This Row],[Order ID]],ReturnsTable[#All],2,FALSE),"No")</f>
        <v>No</v>
      </c>
      <c r="X4094" s="4">
        <f>1/COUNTIF(OrdersTable[Order ID],OrdersTable[[#This Row],[Order ID]])</f>
        <v>1</v>
      </c>
      <c r="Y4094" s="4">
        <f>1/COUNTIF(OrdersTable[Customer ID],OrdersTable[[#This Row],[Customer ID]])</f>
        <v>7.6923076923076927E-2</v>
      </c>
    </row>
    <row r="4095" spans="1:25" x14ac:dyDescent="0.3">
      <c r="A4095" s="1">
        <v>4094</v>
      </c>
      <c r="B4095" t="s">
        <v>8122</v>
      </c>
      <c r="C4095" s="7">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4" t="str">
        <f>VLOOKUP(OrdersTable[[#This Row],[Region]],PeopleTable[#All],2,FALSE)</f>
        <v>Cassandra Brandow</v>
      </c>
      <c r="W4095" s="4" t="str">
        <f>IFERROR(VLOOKUP(OrdersTable[[#This Row],[Order ID]],ReturnsTable[#All],2,FALSE),"No")</f>
        <v>No</v>
      </c>
      <c r="X4095" s="4">
        <f>1/COUNTIF(OrdersTable[Order ID],OrdersTable[[#This Row],[Order ID]])</f>
        <v>0.33333333333333331</v>
      </c>
      <c r="Y4095" s="4">
        <f>1/COUNTIF(OrdersTable[Customer ID],OrdersTable[[#This Row],[Customer ID]])</f>
        <v>0.1</v>
      </c>
    </row>
    <row r="4096" spans="1:25" x14ac:dyDescent="0.3">
      <c r="A4096" s="1">
        <v>4095</v>
      </c>
      <c r="B4096" t="s">
        <v>8122</v>
      </c>
      <c r="C4096" s="7">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4" t="str">
        <f>VLOOKUP(OrdersTable[[#This Row],[Region]],PeopleTable[#All],2,FALSE)</f>
        <v>Cassandra Brandow</v>
      </c>
      <c r="W4096" s="4" t="str">
        <f>IFERROR(VLOOKUP(OrdersTable[[#This Row],[Order ID]],ReturnsTable[#All],2,FALSE),"No")</f>
        <v>No</v>
      </c>
      <c r="X4096" s="4">
        <f>1/COUNTIF(OrdersTable[Order ID],OrdersTable[[#This Row],[Order ID]])</f>
        <v>0.33333333333333331</v>
      </c>
      <c r="Y4096" s="4">
        <f>1/COUNTIF(OrdersTable[Customer ID],OrdersTable[[#This Row],[Customer ID]])</f>
        <v>0.1</v>
      </c>
    </row>
    <row r="4097" spans="1:25" x14ac:dyDescent="0.3">
      <c r="A4097" s="1">
        <v>4096</v>
      </c>
      <c r="B4097" t="s">
        <v>8122</v>
      </c>
      <c r="C4097" s="7">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4" t="str">
        <f>VLOOKUP(OrdersTable[[#This Row],[Region]],PeopleTable[#All],2,FALSE)</f>
        <v>Cassandra Brandow</v>
      </c>
      <c r="W4097" s="4" t="str">
        <f>IFERROR(VLOOKUP(OrdersTable[[#This Row],[Order ID]],ReturnsTable[#All],2,FALSE),"No")</f>
        <v>No</v>
      </c>
      <c r="X4097" s="4">
        <f>1/COUNTIF(OrdersTable[Order ID],OrdersTable[[#This Row],[Order ID]])</f>
        <v>0.33333333333333331</v>
      </c>
      <c r="Y4097" s="4">
        <f>1/COUNTIF(OrdersTable[Customer ID],OrdersTable[[#This Row],[Customer ID]])</f>
        <v>0.1</v>
      </c>
    </row>
    <row r="4098" spans="1:25" x14ac:dyDescent="0.3">
      <c r="A4098" s="1">
        <v>4097</v>
      </c>
      <c r="B4098" t="s">
        <v>8123</v>
      </c>
      <c r="C4098" s="7">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4" t="str">
        <f>VLOOKUP(OrdersTable[[#This Row],[Region]],PeopleTable[#All],2,FALSE)</f>
        <v>Kelly Williams</v>
      </c>
      <c r="W4098" s="4" t="str">
        <f>IFERROR(VLOOKUP(OrdersTable[[#This Row],[Order ID]],ReturnsTable[#All],2,FALSE),"No")</f>
        <v>No</v>
      </c>
      <c r="X4098" s="4">
        <f>1/COUNTIF(OrdersTable[Order ID],OrdersTable[[#This Row],[Order ID]])</f>
        <v>0.25</v>
      </c>
      <c r="Y4098" s="4">
        <f>1/COUNTIF(OrdersTable[Customer ID],OrdersTable[[#This Row],[Customer ID]])</f>
        <v>4.5454545454545456E-2</v>
      </c>
    </row>
    <row r="4099" spans="1:25" x14ac:dyDescent="0.3">
      <c r="A4099" s="1">
        <v>4098</v>
      </c>
      <c r="B4099" t="s">
        <v>8123</v>
      </c>
      <c r="C4099" s="7">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4" t="str">
        <f>VLOOKUP(OrdersTable[[#This Row],[Region]],PeopleTable[#All],2,FALSE)</f>
        <v>Kelly Williams</v>
      </c>
      <c r="W4099" s="4" t="str">
        <f>IFERROR(VLOOKUP(OrdersTable[[#This Row],[Order ID]],ReturnsTable[#All],2,FALSE),"No")</f>
        <v>No</v>
      </c>
      <c r="X4099" s="4">
        <f>1/COUNTIF(OrdersTable[Order ID],OrdersTable[[#This Row],[Order ID]])</f>
        <v>0.25</v>
      </c>
      <c r="Y4099" s="4">
        <f>1/COUNTIF(OrdersTable[Customer ID],OrdersTable[[#This Row],[Customer ID]])</f>
        <v>4.5454545454545456E-2</v>
      </c>
    </row>
    <row r="4100" spans="1:25" x14ac:dyDescent="0.3">
      <c r="A4100" s="1">
        <v>4099</v>
      </c>
      <c r="B4100" t="s">
        <v>8123</v>
      </c>
      <c r="C4100" s="7">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4" t="str">
        <f>VLOOKUP(OrdersTable[[#This Row],[Region]],PeopleTable[#All],2,FALSE)</f>
        <v>Kelly Williams</v>
      </c>
      <c r="W4100" s="4" t="str">
        <f>IFERROR(VLOOKUP(OrdersTable[[#This Row],[Order ID]],ReturnsTable[#All],2,FALSE),"No")</f>
        <v>No</v>
      </c>
      <c r="X4100" s="4">
        <f>1/COUNTIF(OrdersTable[Order ID],OrdersTable[[#This Row],[Order ID]])</f>
        <v>0.25</v>
      </c>
      <c r="Y4100" s="4">
        <f>1/COUNTIF(OrdersTable[Customer ID],OrdersTable[[#This Row],[Customer ID]])</f>
        <v>4.5454545454545456E-2</v>
      </c>
    </row>
    <row r="4101" spans="1:25" x14ac:dyDescent="0.3">
      <c r="A4101" s="1">
        <v>4100</v>
      </c>
      <c r="B4101" t="s">
        <v>8123</v>
      </c>
      <c r="C4101" s="7">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4" t="str">
        <f>VLOOKUP(OrdersTable[[#This Row],[Region]],PeopleTable[#All],2,FALSE)</f>
        <v>Kelly Williams</v>
      </c>
      <c r="W4101" s="4" t="str">
        <f>IFERROR(VLOOKUP(OrdersTable[[#This Row],[Order ID]],ReturnsTable[#All],2,FALSE),"No")</f>
        <v>No</v>
      </c>
      <c r="X4101" s="4">
        <f>1/COUNTIF(OrdersTable[Order ID],OrdersTable[[#This Row],[Order ID]])</f>
        <v>0.25</v>
      </c>
      <c r="Y4101" s="4">
        <f>1/COUNTIF(OrdersTable[Customer ID],OrdersTable[[#This Row],[Customer ID]])</f>
        <v>4.5454545454545456E-2</v>
      </c>
    </row>
    <row r="4102" spans="1:25" x14ac:dyDescent="0.3">
      <c r="A4102" s="1">
        <v>4101</v>
      </c>
      <c r="B4102" t="s">
        <v>8124</v>
      </c>
      <c r="C4102" s="7">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4" t="str">
        <f>VLOOKUP(OrdersTable[[#This Row],[Region]],PeopleTable[#All],2,FALSE)</f>
        <v>Kelly Williams</v>
      </c>
      <c r="W4102" s="4" t="str">
        <f>IFERROR(VLOOKUP(OrdersTable[[#This Row],[Order ID]],ReturnsTable[#All],2,FALSE),"No")</f>
        <v>No</v>
      </c>
      <c r="X4102" s="4">
        <f>1/COUNTIF(OrdersTable[Order ID],OrdersTable[[#This Row],[Order ID]])</f>
        <v>0.33333333333333331</v>
      </c>
      <c r="Y4102" s="4">
        <f>1/COUNTIF(OrdersTable[Customer ID],OrdersTable[[#This Row],[Customer ID]])</f>
        <v>3.2258064516129031E-2</v>
      </c>
    </row>
    <row r="4103" spans="1:25" x14ac:dyDescent="0.3">
      <c r="A4103" s="1">
        <v>4102</v>
      </c>
      <c r="B4103" t="s">
        <v>8124</v>
      </c>
      <c r="C4103" s="7">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4" t="str">
        <f>VLOOKUP(OrdersTable[[#This Row],[Region]],PeopleTable[#All],2,FALSE)</f>
        <v>Kelly Williams</v>
      </c>
      <c r="W4103" s="4" t="str">
        <f>IFERROR(VLOOKUP(OrdersTable[[#This Row],[Order ID]],ReturnsTable[#All],2,FALSE),"No")</f>
        <v>No</v>
      </c>
      <c r="X4103" s="4">
        <f>1/COUNTIF(OrdersTable[Order ID],OrdersTable[[#This Row],[Order ID]])</f>
        <v>0.33333333333333331</v>
      </c>
      <c r="Y4103" s="4">
        <f>1/COUNTIF(OrdersTable[Customer ID],OrdersTable[[#This Row],[Customer ID]])</f>
        <v>3.2258064516129031E-2</v>
      </c>
    </row>
    <row r="4104" spans="1:25" x14ac:dyDescent="0.3">
      <c r="A4104" s="1">
        <v>4103</v>
      </c>
      <c r="B4104" t="s">
        <v>8124</v>
      </c>
      <c r="C4104" s="7">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4" t="str">
        <f>VLOOKUP(OrdersTable[[#This Row],[Region]],PeopleTable[#All],2,FALSE)</f>
        <v>Kelly Williams</v>
      </c>
      <c r="W4104" s="4" t="str">
        <f>IFERROR(VLOOKUP(OrdersTable[[#This Row],[Order ID]],ReturnsTable[#All],2,FALSE),"No")</f>
        <v>No</v>
      </c>
      <c r="X4104" s="4">
        <f>1/COUNTIF(OrdersTable[Order ID],OrdersTable[[#This Row],[Order ID]])</f>
        <v>0.33333333333333331</v>
      </c>
      <c r="Y4104" s="4">
        <f>1/COUNTIF(OrdersTable[Customer ID],OrdersTable[[#This Row],[Customer ID]])</f>
        <v>3.2258064516129031E-2</v>
      </c>
    </row>
    <row r="4105" spans="1:25" x14ac:dyDescent="0.3">
      <c r="A4105" s="1">
        <v>4104</v>
      </c>
      <c r="B4105" t="s">
        <v>8125</v>
      </c>
      <c r="C4105" s="7">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4" t="str">
        <f>VLOOKUP(OrdersTable[[#This Row],[Region]],PeopleTable[#All],2,FALSE)</f>
        <v>Kelly Williams</v>
      </c>
      <c r="W4105" s="4" t="str">
        <f>IFERROR(VLOOKUP(OrdersTable[[#This Row],[Order ID]],ReturnsTable[#All],2,FALSE),"No")</f>
        <v>No</v>
      </c>
      <c r="X4105" s="4">
        <f>1/COUNTIF(OrdersTable[Order ID],OrdersTable[[#This Row],[Order ID]])</f>
        <v>1</v>
      </c>
      <c r="Y4105" s="4">
        <f>1/COUNTIF(OrdersTable[Customer ID],OrdersTable[[#This Row],[Customer ID]])</f>
        <v>4.3478260869565216E-2</v>
      </c>
    </row>
    <row r="4106" spans="1:25" x14ac:dyDescent="0.3">
      <c r="A4106" s="1">
        <v>4105</v>
      </c>
      <c r="B4106" t="s">
        <v>6228</v>
      </c>
      <c r="C4106" s="7">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4" t="str">
        <f>VLOOKUP(OrdersTable[[#This Row],[Region]],PeopleTable[#All],2,FALSE)</f>
        <v>Anna Andreadi</v>
      </c>
      <c r="W4106" s="4" t="str">
        <f>IFERROR(VLOOKUP(OrdersTable[[#This Row],[Order ID]],ReturnsTable[#All],2,FALSE),"No")</f>
        <v>Yes</v>
      </c>
      <c r="X4106" s="4">
        <f>1/COUNTIF(OrdersTable[Order ID],OrdersTable[[#This Row],[Order ID]])</f>
        <v>0.5</v>
      </c>
      <c r="Y4106" s="4">
        <f>1/COUNTIF(OrdersTable[Customer ID],OrdersTable[[#This Row],[Customer ID]])</f>
        <v>5.8823529411764705E-2</v>
      </c>
    </row>
    <row r="4107" spans="1:25" x14ac:dyDescent="0.3">
      <c r="A4107" s="1">
        <v>4106</v>
      </c>
      <c r="B4107" t="s">
        <v>6228</v>
      </c>
      <c r="C4107" s="7">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4" t="str">
        <f>VLOOKUP(OrdersTable[[#This Row],[Region]],PeopleTable[#All],2,FALSE)</f>
        <v>Anna Andreadi</v>
      </c>
      <c r="W4107" s="4" t="str">
        <f>IFERROR(VLOOKUP(OrdersTable[[#This Row],[Order ID]],ReturnsTable[#All],2,FALSE),"No")</f>
        <v>Yes</v>
      </c>
      <c r="X4107" s="4">
        <f>1/COUNTIF(OrdersTable[Order ID],OrdersTable[[#This Row],[Order ID]])</f>
        <v>0.5</v>
      </c>
      <c r="Y4107" s="4">
        <f>1/COUNTIF(OrdersTable[Customer ID],OrdersTable[[#This Row],[Customer ID]])</f>
        <v>5.8823529411764705E-2</v>
      </c>
    </row>
    <row r="4108" spans="1:25" x14ac:dyDescent="0.3">
      <c r="A4108" s="1">
        <v>4107</v>
      </c>
      <c r="B4108" t="s">
        <v>8126</v>
      </c>
      <c r="C4108" s="7">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4" t="str">
        <f>VLOOKUP(OrdersTable[[#This Row],[Region]],PeopleTable[#All],2,FALSE)</f>
        <v>Kelly Williams</v>
      </c>
      <c r="W4108" s="4" t="str">
        <f>IFERROR(VLOOKUP(OrdersTable[[#This Row],[Order ID]],ReturnsTable[#All],2,FALSE),"No")</f>
        <v>No</v>
      </c>
      <c r="X4108" s="4">
        <f>1/COUNTIF(OrdersTable[Order ID],OrdersTable[[#This Row],[Order ID]])</f>
        <v>1</v>
      </c>
      <c r="Y4108" s="4">
        <f>1/COUNTIF(OrdersTable[Customer ID],OrdersTable[[#This Row],[Customer ID]])</f>
        <v>0.1111111111111111</v>
      </c>
    </row>
    <row r="4109" spans="1:25" x14ac:dyDescent="0.3">
      <c r="A4109" s="1">
        <v>4108</v>
      </c>
      <c r="B4109" t="s">
        <v>8127</v>
      </c>
      <c r="C4109" s="7">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4" t="str">
        <f>VLOOKUP(OrdersTable[[#This Row],[Region]],PeopleTable[#All],2,FALSE)</f>
        <v>Chuck Magee</v>
      </c>
      <c r="W4109" s="4" t="str">
        <f>IFERROR(VLOOKUP(OrdersTable[[#This Row],[Order ID]],ReturnsTable[#All],2,FALSE),"No")</f>
        <v>No</v>
      </c>
      <c r="X4109" s="4">
        <f>1/COUNTIF(OrdersTable[Order ID],OrdersTable[[#This Row],[Order ID]])</f>
        <v>0.5</v>
      </c>
      <c r="Y4109" s="4">
        <f>1/COUNTIF(OrdersTable[Customer ID],OrdersTable[[#This Row],[Customer ID]])</f>
        <v>7.6923076923076927E-2</v>
      </c>
    </row>
    <row r="4110" spans="1:25" x14ac:dyDescent="0.3">
      <c r="A4110" s="1">
        <v>4109</v>
      </c>
      <c r="B4110" t="s">
        <v>8127</v>
      </c>
      <c r="C4110" s="7">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4" t="str">
        <f>VLOOKUP(OrdersTable[[#This Row],[Region]],PeopleTable[#All],2,FALSE)</f>
        <v>Chuck Magee</v>
      </c>
      <c r="W4110" s="4" t="str">
        <f>IFERROR(VLOOKUP(OrdersTable[[#This Row],[Order ID]],ReturnsTable[#All],2,FALSE),"No")</f>
        <v>No</v>
      </c>
      <c r="X4110" s="4">
        <f>1/COUNTIF(OrdersTable[Order ID],OrdersTable[[#This Row],[Order ID]])</f>
        <v>0.5</v>
      </c>
      <c r="Y4110" s="4">
        <f>1/COUNTIF(OrdersTable[Customer ID],OrdersTable[[#This Row],[Customer ID]])</f>
        <v>7.6923076923076927E-2</v>
      </c>
    </row>
    <row r="4111" spans="1:25" x14ac:dyDescent="0.3">
      <c r="A4111" s="1">
        <v>4110</v>
      </c>
      <c r="B4111" t="s">
        <v>8128</v>
      </c>
      <c r="C4111" s="7">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4" t="str">
        <f>VLOOKUP(OrdersTable[[#This Row],[Region]],PeopleTable[#All],2,FALSE)</f>
        <v>Kelly Williams</v>
      </c>
      <c r="W4111" s="4" t="str">
        <f>IFERROR(VLOOKUP(OrdersTable[[#This Row],[Order ID]],ReturnsTable[#All],2,FALSE),"No")</f>
        <v>No</v>
      </c>
      <c r="X4111" s="4">
        <f>1/COUNTIF(OrdersTable[Order ID],OrdersTable[[#This Row],[Order ID]])</f>
        <v>0.25</v>
      </c>
      <c r="Y4111" s="4">
        <f>1/COUNTIF(OrdersTable[Customer ID],OrdersTable[[#This Row],[Customer ID]])</f>
        <v>8.3333333333333329E-2</v>
      </c>
    </row>
    <row r="4112" spans="1:25" x14ac:dyDescent="0.3">
      <c r="A4112" s="1">
        <v>4111</v>
      </c>
      <c r="B4112" t="s">
        <v>8128</v>
      </c>
      <c r="C4112" s="7">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4" t="str">
        <f>VLOOKUP(OrdersTable[[#This Row],[Region]],PeopleTable[#All],2,FALSE)</f>
        <v>Kelly Williams</v>
      </c>
      <c r="W4112" s="4" t="str">
        <f>IFERROR(VLOOKUP(OrdersTable[[#This Row],[Order ID]],ReturnsTable[#All],2,FALSE),"No")</f>
        <v>No</v>
      </c>
      <c r="X4112" s="4">
        <f>1/COUNTIF(OrdersTable[Order ID],OrdersTable[[#This Row],[Order ID]])</f>
        <v>0.25</v>
      </c>
      <c r="Y4112" s="4">
        <f>1/COUNTIF(OrdersTable[Customer ID],OrdersTable[[#This Row],[Customer ID]])</f>
        <v>8.3333333333333329E-2</v>
      </c>
    </row>
    <row r="4113" spans="1:25" x14ac:dyDescent="0.3">
      <c r="A4113" s="1">
        <v>4112</v>
      </c>
      <c r="B4113" t="s">
        <v>8128</v>
      </c>
      <c r="C4113" s="7">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4" t="str">
        <f>VLOOKUP(OrdersTable[[#This Row],[Region]],PeopleTable[#All],2,FALSE)</f>
        <v>Kelly Williams</v>
      </c>
      <c r="W4113" s="4" t="str">
        <f>IFERROR(VLOOKUP(OrdersTable[[#This Row],[Order ID]],ReturnsTable[#All],2,FALSE),"No")</f>
        <v>No</v>
      </c>
      <c r="X4113" s="4">
        <f>1/COUNTIF(OrdersTable[Order ID],OrdersTable[[#This Row],[Order ID]])</f>
        <v>0.25</v>
      </c>
      <c r="Y4113" s="4">
        <f>1/COUNTIF(OrdersTable[Customer ID],OrdersTable[[#This Row],[Customer ID]])</f>
        <v>8.3333333333333329E-2</v>
      </c>
    </row>
    <row r="4114" spans="1:25" x14ac:dyDescent="0.3">
      <c r="A4114" s="1">
        <v>4113</v>
      </c>
      <c r="B4114" t="s">
        <v>8128</v>
      </c>
      <c r="C4114" s="7">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4" t="str">
        <f>VLOOKUP(OrdersTable[[#This Row],[Region]],PeopleTable[#All],2,FALSE)</f>
        <v>Kelly Williams</v>
      </c>
      <c r="W4114" s="4" t="str">
        <f>IFERROR(VLOOKUP(OrdersTable[[#This Row],[Order ID]],ReturnsTable[#All],2,FALSE),"No")</f>
        <v>No</v>
      </c>
      <c r="X4114" s="4">
        <f>1/COUNTIF(OrdersTable[Order ID],OrdersTable[[#This Row],[Order ID]])</f>
        <v>0.25</v>
      </c>
      <c r="Y4114" s="4">
        <f>1/COUNTIF(OrdersTable[Customer ID],OrdersTable[[#This Row],[Customer ID]])</f>
        <v>8.3333333333333329E-2</v>
      </c>
    </row>
    <row r="4115" spans="1:25" x14ac:dyDescent="0.3">
      <c r="A4115" s="1">
        <v>4114</v>
      </c>
      <c r="B4115" t="s">
        <v>8129</v>
      </c>
      <c r="C4115" s="7">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4" t="str">
        <f>VLOOKUP(OrdersTable[[#This Row],[Region]],PeopleTable[#All],2,FALSE)</f>
        <v>Kelly Williams</v>
      </c>
      <c r="W4115" s="4" t="str">
        <f>IFERROR(VLOOKUP(OrdersTable[[#This Row],[Order ID]],ReturnsTable[#All],2,FALSE),"No")</f>
        <v>No</v>
      </c>
      <c r="X4115" s="4">
        <f>1/COUNTIF(OrdersTable[Order ID],OrdersTable[[#This Row],[Order ID]])</f>
        <v>0.5</v>
      </c>
      <c r="Y4115" s="4">
        <f>1/COUNTIF(OrdersTable[Customer ID],OrdersTable[[#This Row],[Customer ID]])</f>
        <v>0.1111111111111111</v>
      </c>
    </row>
    <row r="4116" spans="1:25" x14ac:dyDescent="0.3">
      <c r="A4116" s="1">
        <v>4115</v>
      </c>
      <c r="B4116" t="s">
        <v>8129</v>
      </c>
      <c r="C4116" s="7">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4" t="str">
        <f>VLOOKUP(OrdersTable[[#This Row],[Region]],PeopleTable[#All],2,FALSE)</f>
        <v>Kelly Williams</v>
      </c>
      <c r="W4116" s="4" t="str">
        <f>IFERROR(VLOOKUP(OrdersTable[[#This Row],[Order ID]],ReturnsTable[#All],2,FALSE),"No")</f>
        <v>No</v>
      </c>
      <c r="X4116" s="4">
        <f>1/COUNTIF(OrdersTable[Order ID],OrdersTable[[#This Row],[Order ID]])</f>
        <v>0.5</v>
      </c>
      <c r="Y4116" s="4">
        <f>1/COUNTIF(OrdersTable[Customer ID],OrdersTable[[#This Row],[Customer ID]])</f>
        <v>0.1111111111111111</v>
      </c>
    </row>
    <row r="4117" spans="1:25" x14ac:dyDescent="0.3">
      <c r="A4117" s="1">
        <v>4116</v>
      </c>
      <c r="B4117" t="s">
        <v>8130</v>
      </c>
      <c r="C4117" s="7">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4" t="str">
        <f>VLOOKUP(OrdersTable[[#This Row],[Region]],PeopleTable[#All],2,FALSE)</f>
        <v>Anna Andreadi</v>
      </c>
      <c r="W4117" s="4" t="str">
        <f>IFERROR(VLOOKUP(OrdersTable[[#This Row],[Order ID]],ReturnsTable[#All],2,FALSE),"No")</f>
        <v>No</v>
      </c>
      <c r="X4117" s="4">
        <f>1/COUNTIF(OrdersTable[Order ID],OrdersTable[[#This Row],[Order ID]])</f>
        <v>1</v>
      </c>
      <c r="Y4117" s="4">
        <f>1/COUNTIF(OrdersTable[Customer ID],OrdersTable[[#This Row],[Customer ID]])</f>
        <v>0.1111111111111111</v>
      </c>
    </row>
    <row r="4118" spans="1:25" x14ac:dyDescent="0.3">
      <c r="A4118" s="1">
        <v>4117</v>
      </c>
      <c r="B4118" t="s">
        <v>8131</v>
      </c>
      <c r="C4118" s="7">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4" t="str">
        <f>VLOOKUP(OrdersTable[[#This Row],[Region]],PeopleTable[#All],2,FALSE)</f>
        <v>Anna Andreadi</v>
      </c>
      <c r="W4118" s="4" t="str">
        <f>IFERROR(VLOOKUP(OrdersTable[[#This Row],[Order ID]],ReturnsTable[#All],2,FALSE),"No")</f>
        <v>No</v>
      </c>
      <c r="X4118" s="4">
        <f>1/COUNTIF(OrdersTable[Order ID],OrdersTable[[#This Row],[Order ID]])</f>
        <v>0.25</v>
      </c>
      <c r="Y4118" s="4">
        <f>1/COUNTIF(OrdersTable[Customer ID],OrdersTable[[#This Row],[Customer ID]])</f>
        <v>8.3333333333333329E-2</v>
      </c>
    </row>
    <row r="4119" spans="1:25" x14ac:dyDescent="0.3">
      <c r="A4119" s="1">
        <v>4118</v>
      </c>
      <c r="B4119" t="s">
        <v>8131</v>
      </c>
      <c r="C4119" s="7">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4" t="str">
        <f>VLOOKUP(OrdersTable[[#This Row],[Region]],PeopleTable[#All],2,FALSE)</f>
        <v>Anna Andreadi</v>
      </c>
      <c r="W4119" s="4" t="str">
        <f>IFERROR(VLOOKUP(OrdersTable[[#This Row],[Order ID]],ReturnsTable[#All],2,FALSE),"No")</f>
        <v>No</v>
      </c>
      <c r="X4119" s="4">
        <f>1/COUNTIF(OrdersTable[Order ID],OrdersTable[[#This Row],[Order ID]])</f>
        <v>0.25</v>
      </c>
      <c r="Y4119" s="4">
        <f>1/COUNTIF(OrdersTable[Customer ID],OrdersTable[[#This Row],[Customer ID]])</f>
        <v>8.3333333333333329E-2</v>
      </c>
    </row>
    <row r="4120" spans="1:25" x14ac:dyDescent="0.3">
      <c r="A4120" s="1">
        <v>4119</v>
      </c>
      <c r="B4120" t="s">
        <v>8131</v>
      </c>
      <c r="C4120" s="7">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4" t="str">
        <f>VLOOKUP(OrdersTable[[#This Row],[Region]],PeopleTable[#All],2,FALSE)</f>
        <v>Anna Andreadi</v>
      </c>
      <c r="W4120" s="4" t="str">
        <f>IFERROR(VLOOKUP(OrdersTable[[#This Row],[Order ID]],ReturnsTable[#All],2,FALSE),"No")</f>
        <v>No</v>
      </c>
      <c r="X4120" s="4">
        <f>1/COUNTIF(OrdersTable[Order ID],OrdersTable[[#This Row],[Order ID]])</f>
        <v>0.25</v>
      </c>
      <c r="Y4120" s="4">
        <f>1/COUNTIF(OrdersTable[Customer ID],OrdersTable[[#This Row],[Customer ID]])</f>
        <v>8.3333333333333329E-2</v>
      </c>
    </row>
    <row r="4121" spans="1:25" x14ac:dyDescent="0.3">
      <c r="A4121" s="1">
        <v>4120</v>
      </c>
      <c r="B4121" t="s">
        <v>8131</v>
      </c>
      <c r="C4121" s="7">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4" t="str">
        <f>VLOOKUP(OrdersTable[[#This Row],[Region]],PeopleTable[#All],2,FALSE)</f>
        <v>Anna Andreadi</v>
      </c>
      <c r="W4121" s="4" t="str">
        <f>IFERROR(VLOOKUP(OrdersTable[[#This Row],[Order ID]],ReturnsTable[#All],2,FALSE),"No")</f>
        <v>No</v>
      </c>
      <c r="X4121" s="4">
        <f>1/COUNTIF(OrdersTable[Order ID],OrdersTable[[#This Row],[Order ID]])</f>
        <v>0.25</v>
      </c>
      <c r="Y4121" s="4">
        <f>1/COUNTIF(OrdersTable[Customer ID],OrdersTable[[#This Row],[Customer ID]])</f>
        <v>8.3333333333333329E-2</v>
      </c>
    </row>
    <row r="4122" spans="1:25" x14ac:dyDescent="0.3">
      <c r="A4122" s="1">
        <v>4121</v>
      </c>
      <c r="B4122" t="s">
        <v>8132</v>
      </c>
      <c r="C4122" s="7">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4" t="str">
        <f>VLOOKUP(OrdersTable[[#This Row],[Region]],PeopleTable[#All],2,FALSE)</f>
        <v>Chuck Magee</v>
      </c>
      <c r="W4122" s="4" t="str">
        <f>IFERROR(VLOOKUP(OrdersTable[[#This Row],[Order ID]],ReturnsTable[#All],2,FALSE),"No")</f>
        <v>No</v>
      </c>
      <c r="X4122" s="4">
        <f>1/COUNTIF(OrdersTable[Order ID],OrdersTable[[#This Row],[Order ID]])</f>
        <v>1</v>
      </c>
      <c r="Y4122" s="4">
        <f>1/COUNTIF(OrdersTable[Customer ID],OrdersTable[[#This Row],[Customer ID]])</f>
        <v>6.25E-2</v>
      </c>
    </row>
    <row r="4123" spans="1:25" x14ac:dyDescent="0.3">
      <c r="A4123" s="1">
        <v>4122</v>
      </c>
      <c r="B4123" t="s">
        <v>8133</v>
      </c>
      <c r="C4123" s="7">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4" t="str">
        <f>VLOOKUP(OrdersTable[[#This Row],[Region]],PeopleTable[#All],2,FALSE)</f>
        <v>Anna Andreadi</v>
      </c>
      <c r="W4123" s="4" t="str">
        <f>IFERROR(VLOOKUP(OrdersTable[[#This Row],[Order ID]],ReturnsTable[#All],2,FALSE),"No")</f>
        <v>No</v>
      </c>
      <c r="X4123" s="4">
        <f>1/COUNTIF(OrdersTable[Order ID],OrdersTable[[#This Row],[Order ID]])</f>
        <v>0.33333333333333331</v>
      </c>
      <c r="Y4123" s="4">
        <f>1/COUNTIF(OrdersTable[Customer ID],OrdersTable[[#This Row],[Customer ID]])</f>
        <v>0.1111111111111111</v>
      </c>
    </row>
    <row r="4124" spans="1:25" x14ac:dyDescent="0.3">
      <c r="A4124" s="1">
        <v>4123</v>
      </c>
      <c r="B4124" t="s">
        <v>8133</v>
      </c>
      <c r="C4124" s="7">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4" t="str">
        <f>VLOOKUP(OrdersTable[[#This Row],[Region]],PeopleTable[#All],2,FALSE)</f>
        <v>Anna Andreadi</v>
      </c>
      <c r="W4124" s="4" t="str">
        <f>IFERROR(VLOOKUP(OrdersTable[[#This Row],[Order ID]],ReturnsTable[#All],2,FALSE),"No")</f>
        <v>No</v>
      </c>
      <c r="X4124" s="4">
        <f>1/COUNTIF(OrdersTable[Order ID],OrdersTable[[#This Row],[Order ID]])</f>
        <v>0.33333333333333331</v>
      </c>
      <c r="Y4124" s="4">
        <f>1/COUNTIF(OrdersTable[Customer ID],OrdersTable[[#This Row],[Customer ID]])</f>
        <v>0.1111111111111111</v>
      </c>
    </row>
    <row r="4125" spans="1:25" x14ac:dyDescent="0.3">
      <c r="A4125" s="1">
        <v>4124</v>
      </c>
      <c r="B4125" t="s">
        <v>8133</v>
      </c>
      <c r="C4125" s="7">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4" t="str">
        <f>VLOOKUP(OrdersTable[[#This Row],[Region]],PeopleTable[#All],2,FALSE)</f>
        <v>Anna Andreadi</v>
      </c>
      <c r="W4125" s="4" t="str">
        <f>IFERROR(VLOOKUP(OrdersTable[[#This Row],[Order ID]],ReturnsTable[#All],2,FALSE),"No")</f>
        <v>No</v>
      </c>
      <c r="X4125" s="4">
        <f>1/COUNTIF(OrdersTable[Order ID],OrdersTable[[#This Row],[Order ID]])</f>
        <v>0.33333333333333331</v>
      </c>
      <c r="Y4125" s="4">
        <f>1/COUNTIF(OrdersTable[Customer ID],OrdersTable[[#This Row],[Customer ID]])</f>
        <v>0.1111111111111111</v>
      </c>
    </row>
    <row r="4126" spans="1:25" x14ac:dyDescent="0.3">
      <c r="A4126" s="1">
        <v>4125</v>
      </c>
      <c r="B4126" t="s">
        <v>8134</v>
      </c>
      <c r="C4126" s="7">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4" t="str">
        <f>VLOOKUP(OrdersTable[[#This Row],[Region]],PeopleTable[#All],2,FALSE)</f>
        <v>Chuck Magee</v>
      </c>
      <c r="W4126" s="4" t="str">
        <f>IFERROR(VLOOKUP(OrdersTable[[#This Row],[Order ID]],ReturnsTable[#All],2,FALSE),"No")</f>
        <v>No</v>
      </c>
      <c r="X4126" s="4">
        <f>1/COUNTIF(OrdersTable[Order ID],OrdersTable[[#This Row],[Order ID]])</f>
        <v>1</v>
      </c>
      <c r="Y4126" s="4">
        <f>1/COUNTIF(OrdersTable[Customer ID],OrdersTable[[#This Row],[Customer ID]])</f>
        <v>0.125</v>
      </c>
    </row>
    <row r="4127" spans="1:25" x14ac:dyDescent="0.3">
      <c r="A4127" s="1">
        <v>4126</v>
      </c>
      <c r="B4127" t="s">
        <v>8135</v>
      </c>
      <c r="C4127" s="7">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4" t="str">
        <f>VLOOKUP(OrdersTable[[#This Row],[Region]],PeopleTable[#All],2,FALSE)</f>
        <v>Cassandra Brandow</v>
      </c>
      <c r="W4127" s="4" t="str">
        <f>IFERROR(VLOOKUP(OrdersTable[[#This Row],[Order ID]],ReturnsTable[#All],2,FALSE),"No")</f>
        <v>No</v>
      </c>
      <c r="X4127" s="4">
        <f>1/COUNTIF(OrdersTable[Order ID],OrdersTable[[#This Row],[Order ID]])</f>
        <v>1</v>
      </c>
      <c r="Y4127" s="4">
        <f>1/COUNTIF(OrdersTable[Customer ID],OrdersTable[[#This Row],[Customer ID]])</f>
        <v>0.125</v>
      </c>
    </row>
    <row r="4128" spans="1:25" x14ac:dyDescent="0.3">
      <c r="A4128" s="1">
        <v>4127</v>
      </c>
      <c r="B4128" t="s">
        <v>8136</v>
      </c>
      <c r="C4128" s="7">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4" t="str">
        <f>VLOOKUP(OrdersTable[[#This Row],[Region]],PeopleTable[#All],2,FALSE)</f>
        <v>Cassandra Brandow</v>
      </c>
      <c r="W4128" s="4" t="str">
        <f>IFERROR(VLOOKUP(OrdersTable[[#This Row],[Order ID]],ReturnsTable[#All],2,FALSE),"No")</f>
        <v>No</v>
      </c>
      <c r="X4128" s="4">
        <f>1/COUNTIF(OrdersTable[Order ID],OrdersTable[[#This Row],[Order ID]])</f>
        <v>1</v>
      </c>
      <c r="Y4128" s="4">
        <f>1/COUNTIF(OrdersTable[Customer ID],OrdersTable[[#This Row],[Customer ID]])</f>
        <v>7.1428571428571425E-2</v>
      </c>
    </row>
    <row r="4129" spans="1:25" x14ac:dyDescent="0.3">
      <c r="A4129" s="1">
        <v>4128</v>
      </c>
      <c r="B4129" t="s">
        <v>8137</v>
      </c>
      <c r="C4129" s="7">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4" t="str">
        <f>VLOOKUP(OrdersTable[[#This Row],[Region]],PeopleTable[#All],2,FALSE)</f>
        <v>Cassandra Brandow</v>
      </c>
      <c r="W4129" s="4" t="str">
        <f>IFERROR(VLOOKUP(OrdersTable[[#This Row],[Order ID]],ReturnsTable[#All],2,FALSE),"No")</f>
        <v>No</v>
      </c>
      <c r="X4129" s="4">
        <f>1/COUNTIF(OrdersTable[Order ID],OrdersTable[[#This Row],[Order ID]])</f>
        <v>0.5</v>
      </c>
      <c r="Y4129" s="4">
        <f>1/COUNTIF(OrdersTable[Customer ID],OrdersTable[[#This Row],[Customer ID]])</f>
        <v>2.9411764705882353E-2</v>
      </c>
    </row>
    <row r="4130" spans="1:25" x14ac:dyDescent="0.3">
      <c r="A4130" s="1">
        <v>4129</v>
      </c>
      <c r="B4130" t="s">
        <v>8137</v>
      </c>
      <c r="C4130" s="7">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4" t="str">
        <f>VLOOKUP(OrdersTable[[#This Row],[Region]],PeopleTable[#All],2,FALSE)</f>
        <v>Cassandra Brandow</v>
      </c>
      <c r="W4130" s="4" t="str">
        <f>IFERROR(VLOOKUP(OrdersTable[[#This Row],[Order ID]],ReturnsTable[#All],2,FALSE),"No")</f>
        <v>No</v>
      </c>
      <c r="X4130" s="4">
        <f>1/COUNTIF(OrdersTable[Order ID],OrdersTable[[#This Row],[Order ID]])</f>
        <v>0.5</v>
      </c>
      <c r="Y4130" s="4">
        <f>1/COUNTIF(OrdersTable[Customer ID],OrdersTable[[#This Row],[Customer ID]])</f>
        <v>2.9411764705882353E-2</v>
      </c>
    </row>
    <row r="4131" spans="1:25" x14ac:dyDescent="0.3">
      <c r="A4131" s="1">
        <v>4130</v>
      </c>
      <c r="B4131" t="s">
        <v>8138</v>
      </c>
      <c r="C4131" s="7">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4" t="str">
        <f>VLOOKUP(OrdersTable[[#This Row],[Region]],PeopleTable[#All],2,FALSE)</f>
        <v>Anna Andreadi</v>
      </c>
      <c r="W4131" s="4" t="str">
        <f>IFERROR(VLOOKUP(OrdersTable[[#This Row],[Order ID]],ReturnsTable[#All],2,FALSE),"No")</f>
        <v>No</v>
      </c>
      <c r="X4131" s="4">
        <f>1/COUNTIF(OrdersTable[Order ID],OrdersTable[[#This Row],[Order ID]])</f>
        <v>1</v>
      </c>
      <c r="Y4131" s="4">
        <f>1/COUNTIF(OrdersTable[Customer ID],OrdersTable[[#This Row],[Customer ID]])</f>
        <v>7.6923076923076927E-2</v>
      </c>
    </row>
    <row r="4132" spans="1:25" x14ac:dyDescent="0.3">
      <c r="A4132" s="1">
        <v>4131</v>
      </c>
      <c r="B4132" t="s">
        <v>8139</v>
      </c>
      <c r="C4132" s="7">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4" t="str">
        <f>VLOOKUP(OrdersTable[[#This Row],[Region]],PeopleTable[#All],2,FALSE)</f>
        <v>Kelly Williams</v>
      </c>
      <c r="W4132" s="4" t="str">
        <f>IFERROR(VLOOKUP(OrdersTable[[#This Row],[Order ID]],ReturnsTable[#All],2,FALSE),"No")</f>
        <v>No</v>
      </c>
      <c r="X4132" s="4">
        <f>1/COUNTIF(OrdersTable[Order ID],OrdersTable[[#This Row],[Order ID]])</f>
        <v>1</v>
      </c>
      <c r="Y4132" s="4">
        <f>1/COUNTIF(OrdersTable[Customer ID],OrdersTable[[#This Row],[Customer ID]])</f>
        <v>0.125</v>
      </c>
    </row>
    <row r="4133" spans="1:25" x14ac:dyDescent="0.3">
      <c r="A4133" s="1">
        <v>4132</v>
      </c>
      <c r="B4133" t="s">
        <v>8140</v>
      </c>
      <c r="C4133" s="7">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4" t="str">
        <f>VLOOKUP(OrdersTable[[#This Row],[Region]],PeopleTable[#All],2,FALSE)</f>
        <v>Cassandra Brandow</v>
      </c>
      <c r="W4133" s="4" t="str">
        <f>IFERROR(VLOOKUP(OrdersTable[[#This Row],[Order ID]],ReturnsTable[#All],2,FALSE),"No")</f>
        <v>No</v>
      </c>
      <c r="X4133" s="4">
        <f>1/COUNTIF(OrdersTable[Order ID],OrdersTable[[#This Row],[Order ID]])</f>
        <v>0.5</v>
      </c>
      <c r="Y4133" s="4">
        <f>1/COUNTIF(OrdersTable[Customer ID],OrdersTable[[#This Row],[Customer ID]])</f>
        <v>4.5454545454545456E-2</v>
      </c>
    </row>
    <row r="4134" spans="1:25" x14ac:dyDescent="0.3">
      <c r="A4134" s="1">
        <v>4133</v>
      </c>
      <c r="B4134" t="s">
        <v>8140</v>
      </c>
      <c r="C4134" s="7">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4" t="str">
        <f>VLOOKUP(OrdersTable[[#This Row],[Region]],PeopleTable[#All],2,FALSE)</f>
        <v>Cassandra Brandow</v>
      </c>
      <c r="W4134" s="4" t="str">
        <f>IFERROR(VLOOKUP(OrdersTable[[#This Row],[Order ID]],ReturnsTable[#All],2,FALSE),"No")</f>
        <v>No</v>
      </c>
      <c r="X4134" s="4">
        <f>1/COUNTIF(OrdersTable[Order ID],OrdersTable[[#This Row],[Order ID]])</f>
        <v>0.5</v>
      </c>
      <c r="Y4134" s="4">
        <f>1/COUNTIF(OrdersTable[Customer ID],OrdersTable[[#This Row],[Customer ID]])</f>
        <v>4.5454545454545456E-2</v>
      </c>
    </row>
    <row r="4135" spans="1:25" x14ac:dyDescent="0.3">
      <c r="A4135" s="1">
        <v>4134</v>
      </c>
      <c r="B4135" t="s">
        <v>8141</v>
      </c>
      <c r="C4135" s="7">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4" t="str">
        <f>VLOOKUP(OrdersTable[[#This Row],[Region]],PeopleTable[#All],2,FALSE)</f>
        <v>Cassandra Brandow</v>
      </c>
      <c r="W4135" s="4" t="str">
        <f>IFERROR(VLOOKUP(OrdersTable[[#This Row],[Order ID]],ReturnsTable[#All],2,FALSE),"No")</f>
        <v>No</v>
      </c>
      <c r="X4135" s="4">
        <f>1/COUNTIF(OrdersTable[Order ID],OrdersTable[[#This Row],[Order ID]])</f>
        <v>0.5</v>
      </c>
      <c r="Y4135" s="4">
        <f>1/COUNTIF(OrdersTable[Customer ID],OrdersTable[[#This Row],[Customer ID]])</f>
        <v>7.1428571428571425E-2</v>
      </c>
    </row>
    <row r="4136" spans="1:25" x14ac:dyDescent="0.3">
      <c r="A4136" s="1">
        <v>4135</v>
      </c>
      <c r="B4136" t="s">
        <v>8141</v>
      </c>
      <c r="C4136" s="7">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4" t="str">
        <f>VLOOKUP(OrdersTable[[#This Row],[Region]],PeopleTable[#All],2,FALSE)</f>
        <v>Cassandra Brandow</v>
      </c>
      <c r="W4136" s="4" t="str">
        <f>IFERROR(VLOOKUP(OrdersTable[[#This Row],[Order ID]],ReturnsTable[#All],2,FALSE),"No")</f>
        <v>No</v>
      </c>
      <c r="X4136" s="4">
        <f>1/COUNTIF(OrdersTable[Order ID],OrdersTable[[#This Row],[Order ID]])</f>
        <v>0.5</v>
      </c>
      <c r="Y4136" s="4">
        <f>1/COUNTIF(OrdersTable[Customer ID],OrdersTable[[#This Row],[Customer ID]])</f>
        <v>7.1428571428571425E-2</v>
      </c>
    </row>
    <row r="4137" spans="1:25" x14ac:dyDescent="0.3">
      <c r="A4137" s="1">
        <v>4136</v>
      </c>
      <c r="B4137" t="s">
        <v>8142</v>
      </c>
      <c r="C4137" s="7">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4" t="str">
        <f>VLOOKUP(OrdersTable[[#This Row],[Region]],PeopleTable[#All],2,FALSE)</f>
        <v>Anna Andreadi</v>
      </c>
      <c r="W4137" s="4" t="str">
        <f>IFERROR(VLOOKUP(OrdersTable[[#This Row],[Order ID]],ReturnsTable[#All],2,FALSE),"No")</f>
        <v>No</v>
      </c>
      <c r="X4137" s="4">
        <f>1/COUNTIF(OrdersTable[Order ID],OrdersTable[[#This Row],[Order ID]])</f>
        <v>0.5</v>
      </c>
      <c r="Y4137" s="4">
        <f>1/COUNTIF(OrdersTable[Customer ID],OrdersTable[[#This Row],[Customer ID]])</f>
        <v>7.6923076923076927E-2</v>
      </c>
    </row>
    <row r="4138" spans="1:25" x14ac:dyDescent="0.3">
      <c r="A4138" s="1">
        <v>4137</v>
      </c>
      <c r="B4138" t="s">
        <v>8142</v>
      </c>
      <c r="C4138" s="7">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4" t="str">
        <f>VLOOKUP(OrdersTable[[#This Row],[Region]],PeopleTable[#All],2,FALSE)</f>
        <v>Anna Andreadi</v>
      </c>
      <c r="W4138" s="4" t="str">
        <f>IFERROR(VLOOKUP(OrdersTable[[#This Row],[Order ID]],ReturnsTable[#All],2,FALSE),"No")</f>
        <v>No</v>
      </c>
      <c r="X4138" s="4">
        <f>1/COUNTIF(OrdersTable[Order ID],OrdersTable[[#This Row],[Order ID]])</f>
        <v>0.5</v>
      </c>
      <c r="Y4138" s="4">
        <f>1/COUNTIF(OrdersTable[Customer ID],OrdersTable[[#This Row],[Customer ID]])</f>
        <v>7.6923076923076927E-2</v>
      </c>
    </row>
    <row r="4139" spans="1:25" x14ac:dyDescent="0.3">
      <c r="A4139" s="1">
        <v>4138</v>
      </c>
      <c r="B4139" t="s">
        <v>8143</v>
      </c>
      <c r="C4139" s="7">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4" t="str">
        <f>VLOOKUP(OrdersTable[[#This Row],[Region]],PeopleTable[#All],2,FALSE)</f>
        <v>Cassandra Brandow</v>
      </c>
      <c r="W4139" s="4" t="str">
        <f>IFERROR(VLOOKUP(OrdersTable[[#This Row],[Order ID]],ReturnsTable[#All],2,FALSE),"No")</f>
        <v>No</v>
      </c>
      <c r="X4139" s="4">
        <f>1/COUNTIF(OrdersTable[Order ID],OrdersTable[[#This Row],[Order ID]])</f>
        <v>1</v>
      </c>
      <c r="Y4139" s="4">
        <f>1/COUNTIF(OrdersTable[Customer ID],OrdersTable[[#This Row],[Customer ID]])</f>
        <v>0.1111111111111111</v>
      </c>
    </row>
    <row r="4140" spans="1:25" x14ac:dyDescent="0.3">
      <c r="A4140" s="1">
        <v>4139</v>
      </c>
      <c r="B4140" t="s">
        <v>8144</v>
      </c>
      <c r="C4140" s="7">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4" t="str">
        <f>VLOOKUP(OrdersTable[[#This Row],[Region]],PeopleTable[#All],2,FALSE)</f>
        <v>Kelly Williams</v>
      </c>
      <c r="W4140" s="4" t="str">
        <f>IFERROR(VLOOKUP(OrdersTable[[#This Row],[Order ID]],ReturnsTable[#All],2,FALSE),"No")</f>
        <v>No</v>
      </c>
      <c r="X4140" s="4">
        <f>1/COUNTIF(OrdersTable[Order ID],OrdersTable[[#This Row],[Order ID]])</f>
        <v>1</v>
      </c>
      <c r="Y4140" s="4">
        <f>1/COUNTIF(OrdersTable[Customer ID],OrdersTable[[#This Row],[Customer ID]])</f>
        <v>3.5714285714285712E-2</v>
      </c>
    </row>
    <row r="4141" spans="1:25" x14ac:dyDescent="0.3">
      <c r="A4141" s="1">
        <v>4140</v>
      </c>
      <c r="B4141" t="s">
        <v>8145</v>
      </c>
      <c r="C4141" s="7">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4" t="str">
        <f>VLOOKUP(OrdersTable[[#This Row],[Region]],PeopleTable[#All],2,FALSE)</f>
        <v>Chuck Magee</v>
      </c>
      <c r="W4141" s="4" t="str">
        <f>IFERROR(VLOOKUP(OrdersTable[[#This Row],[Order ID]],ReturnsTable[#All],2,FALSE),"No")</f>
        <v>No</v>
      </c>
      <c r="X4141" s="4">
        <f>1/COUNTIF(OrdersTable[Order ID],OrdersTable[[#This Row],[Order ID]])</f>
        <v>0.5</v>
      </c>
      <c r="Y4141" s="4">
        <f>1/COUNTIF(OrdersTable[Customer ID],OrdersTable[[#This Row],[Customer ID]])</f>
        <v>5.8823529411764705E-2</v>
      </c>
    </row>
    <row r="4142" spans="1:25" x14ac:dyDescent="0.3">
      <c r="A4142" s="1">
        <v>4141</v>
      </c>
      <c r="B4142" t="s">
        <v>8145</v>
      </c>
      <c r="C4142" s="7">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4" t="str">
        <f>VLOOKUP(OrdersTable[[#This Row],[Region]],PeopleTable[#All],2,FALSE)</f>
        <v>Chuck Magee</v>
      </c>
      <c r="W4142" s="4" t="str">
        <f>IFERROR(VLOOKUP(OrdersTable[[#This Row],[Order ID]],ReturnsTable[#All],2,FALSE),"No")</f>
        <v>No</v>
      </c>
      <c r="X4142" s="4">
        <f>1/COUNTIF(OrdersTable[Order ID],OrdersTable[[#This Row],[Order ID]])</f>
        <v>0.5</v>
      </c>
      <c r="Y4142" s="4">
        <f>1/COUNTIF(OrdersTable[Customer ID],OrdersTable[[#This Row],[Customer ID]])</f>
        <v>5.8823529411764705E-2</v>
      </c>
    </row>
    <row r="4143" spans="1:25" x14ac:dyDescent="0.3">
      <c r="A4143" s="1">
        <v>4142</v>
      </c>
      <c r="B4143" t="s">
        <v>8146</v>
      </c>
      <c r="C4143" s="7">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4" t="str">
        <f>VLOOKUP(OrdersTable[[#This Row],[Region]],PeopleTable[#All],2,FALSE)</f>
        <v>Kelly Williams</v>
      </c>
      <c r="W4143" s="4" t="str">
        <f>IFERROR(VLOOKUP(OrdersTable[[#This Row],[Order ID]],ReturnsTable[#All],2,FALSE),"No")</f>
        <v>No</v>
      </c>
      <c r="X4143" s="4">
        <f>1/COUNTIF(OrdersTable[Order ID],OrdersTable[[#This Row],[Order ID]])</f>
        <v>1</v>
      </c>
      <c r="Y4143" s="4">
        <f>1/COUNTIF(OrdersTable[Customer ID],OrdersTable[[#This Row],[Customer ID]])</f>
        <v>0.1111111111111111</v>
      </c>
    </row>
    <row r="4144" spans="1:25" x14ac:dyDescent="0.3">
      <c r="A4144" s="1">
        <v>4143</v>
      </c>
      <c r="B4144" t="s">
        <v>8147</v>
      </c>
      <c r="C4144" s="7">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4" t="str">
        <f>VLOOKUP(OrdersTable[[#This Row],[Region]],PeopleTable[#All],2,FALSE)</f>
        <v>Kelly Williams</v>
      </c>
      <c r="W4144" s="4" t="str">
        <f>IFERROR(VLOOKUP(OrdersTable[[#This Row],[Order ID]],ReturnsTable[#All],2,FALSE),"No")</f>
        <v>No</v>
      </c>
      <c r="X4144" s="4">
        <f>1/COUNTIF(OrdersTable[Order ID],OrdersTable[[#This Row],[Order ID]])</f>
        <v>1</v>
      </c>
      <c r="Y4144" s="4">
        <f>1/COUNTIF(OrdersTable[Customer ID],OrdersTable[[#This Row],[Customer ID]])</f>
        <v>0.125</v>
      </c>
    </row>
    <row r="4145" spans="1:25" x14ac:dyDescent="0.3">
      <c r="A4145" s="1">
        <v>4144</v>
      </c>
      <c r="B4145" t="s">
        <v>6105</v>
      </c>
      <c r="C4145" s="7">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4" t="str">
        <f>VLOOKUP(OrdersTable[[#This Row],[Region]],PeopleTable[#All],2,FALSE)</f>
        <v>Anna Andreadi</v>
      </c>
      <c r="W4145" s="4" t="str">
        <f>IFERROR(VLOOKUP(OrdersTable[[#This Row],[Order ID]],ReturnsTable[#All],2,FALSE),"No")</f>
        <v>Yes</v>
      </c>
      <c r="X4145" s="4">
        <f>1/COUNTIF(OrdersTable[Order ID],OrdersTable[[#This Row],[Order ID]])</f>
        <v>0.33333333333333331</v>
      </c>
      <c r="Y4145" s="4">
        <f>1/COUNTIF(OrdersTable[Customer ID],OrdersTable[[#This Row],[Customer ID]])</f>
        <v>5.5555555555555552E-2</v>
      </c>
    </row>
    <row r="4146" spans="1:25" x14ac:dyDescent="0.3">
      <c r="A4146" s="1">
        <v>4145</v>
      </c>
      <c r="B4146" t="s">
        <v>6105</v>
      </c>
      <c r="C4146" s="7">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4" t="str">
        <f>VLOOKUP(OrdersTable[[#This Row],[Region]],PeopleTable[#All],2,FALSE)</f>
        <v>Anna Andreadi</v>
      </c>
      <c r="W4146" s="4" t="str">
        <f>IFERROR(VLOOKUP(OrdersTable[[#This Row],[Order ID]],ReturnsTable[#All],2,FALSE),"No")</f>
        <v>Yes</v>
      </c>
      <c r="X4146" s="4">
        <f>1/COUNTIF(OrdersTable[Order ID],OrdersTable[[#This Row],[Order ID]])</f>
        <v>0.33333333333333331</v>
      </c>
      <c r="Y4146" s="4">
        <f>1/COUNTIF(OrdersTable[Customer ID],OrdersTable[[#This Row],[Customer ID]])</f>
        <v>5.5555555555555552E-2</v>
      </c>
    </row>
    <row r="4147" spans="1:25" x14ac:dyDescent="0.3">
      <c r="A4147" s="1">
        <v>4146</v>
      </c>
      <c r="B4147" t="s">
        <v>6105</v>
      </c>
      <c r="C4147" s="7">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4" t="str">
        <f>VLOOKUP(OrdersTable[[#This Row],[Region]],PeopleTable[#All],2,FALSE)</f>
        <v>Anna Andreadi</v>
      </c>
      <c r="W4147" s="4" t="str">
        <f>IFERROR(VLOOKUP(OrdersTable[[#This Row],[Order ID]],ReturnsTable[#All],2,FALSE),"No")</f>
        <v>Yes</v>
      </c>
      <c r="X4147" s="4">
        <f>1/COUNTIF(OrdersTable[Order ID],OrdersTable[[#This Row],[Order ID]])</f>
        <v>0.33333333333333331</v>
      </c>
      <c r="Y4147" s="4">
        <f>1/COUNTIF(OrdersTable[Customer ID],OrdersTable[[#This Row],[Customer ID]])</f>
        <v>5.5555555555555552E-2</v>
      </c>
    </row>
    <row r="4148" spans="1:25" x14ac:dyDescent="0.3">
      <c r="A4148" s="1">
        <v>4147</v>
      </c>
      <c r="B4148" t="s">
        <v>8148</v>
      </c>
      <c r="C4148" s="7">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4" t="str">
        <f>VLOOKUP(OrdersTable[[#This Row],[Region]],PeopleTable[#All],2,FALSE)</f>
        <v>Chuck Magee</v>
      </c>
      <c r="W4148" s="4" t="str">
        <f>IFERROR(VLOOKUP(OrdersTable[[#This Row],[Order ID]],ReturnsTable[#All],2,FALSE),"No")</f>
        <v>No</v>
      </c>
      <c r="X4148" s="4">
        <f>1/COUNTIF(OrdersTable[Order ID],OrdersTable[[#This Row],[Order ID]])</f>
        <v>1</v>
      </c>
      <c r="Y4148" s="4">
        <f>1/COUNTIF(OrdersTable[Customer ID],OrdersTable[[#This Row],[Customer ID]])</f>
        <v>0.1</v>
      </c>
    </row>
    <row r="4149" spans="1:25" x14ac:dyDescent="0.3">
      <c r="A4149" s="1">
        <v>4148</v>
      </c>
      <c r="B4149" t="s">
        <v>8149</v>
      </c>
      <c r="C4149" s="7">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4" t="str">
        <f>VLOOKUP(OrdersTable[[#This Row],[Region]],PeopleTable[#All],2,FALSE)</f>
        <v>Kelly Williams</v>
      </c>
      <c r="W4149" s="4" t="str">
        <f>IFERROR(VLOOKUP(OrdersTable[[#This Row],[Order ID]],ReturnsTable[#All],2,FALSE),"No")</f>
        <v>No</v>
      </c>
      <c r="X4149" s="4">
        <f>1/COUNTIF(OrdersTable[Order ID],OrdersTable[[#This Row],[Order ID]])</f>
        <v>0.25</v>
      </c>
      <c r="Y4149" s="4">
        <f>1/COUNTIF(OrdersTable[Customer ID],OrdersTable[[#This Row],[Customer ID]])</f>
        <v>0.16666666666666666</v>
      </c>
    </row>
    <row r="4150" spans="1:25" x14ac:dyDescent="0.3">
      <c r="A4150" s="1">
        <v>4149</v>
      </c>
      <c r="B4150" t="s">
        <v>8149</v>
      </c>
      <c r="C4150" s="7">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4" t="str">
        <f>VLOOKUP(OrdersTable[[#This Row],[Region]],PeopleTable[#All],2,FALSE)</f>
        <v>Kelly Williams</v>
      </c>
      <c r="W4150" s="4" t="str">
        <f>IFERROR(VLOOKUP(OrdersTable[[#This Row],[Order ID]],ReturnsTable[#All],2,FALSE),"No")</f>
        <v>No</v>
      </c>
      <c r="X4150" s="4">
        <f>1/COUNTIF(OrdersTable[Order ID],OrdersTable[[#This Row],[Order ID]])</f>
        <v>0.25</v>
      </c>
      <c r="Y4150" s="4">
        <f>1/COUNTIF(OrdersTable[Customer ID],OrdersTable[[#This Row],[Customer ID]])</f>
        <v>0.16666666666666666</v>
      </c>
    </row>
    <row r="4151" spans="1:25" x14ac:dyDescent="0.3">
      <c r="A4151" s="1">
        <v>4150</v>
      </c>
      <c r="B4151" t="s">
        <v>8149</v>
      </c>
      <c r="C4151" s="7">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4" t="str">
        <f>VLOOKUP(OrdersTable[[#This Row],[Region]],PeopleTable[#All],2,FALSE)</f>
        <v>Kelly Williams</v>
      </c>
      <c r="W4151" s="4" t="str">
        <f>IFERROR(VLOOKUP(OrdersTable[[#This Row],[Order ID]],ReturnsTable[#All],2,FALSE),"No")</f>
        <v>No</v>
      </c>
      <c r="X4151" s="4">
        <f>1/COUNTIF(OrdersTable[Order ID],OrdersTable[[#This Row],[Order ID]])</f>
        <v>0.25</v>
      </c>
      <c r="Y4151" s="4">
        <f>1/COUNTIF(OrdersTable[Customer ID],OrdersTable[[#This Row],[Customer ID]])</f>
        <v>0.16666666666666666</v>
      </c>
    </row>
    <row r="4152" spans="1:25" x14ac:dyDescent="0.3">
      <c r="A4152" s="1">
        <v>4151</v>
      </c>
      <c r="B4152" t="s">
        <v>8149</v>
      </c>
      <c r="C4152" s="7">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4" t="str">
        <f>VLOOKUP(OrdersTable[[#This Row],[Region]],PeopleTable[#All],2,FALSE)</f>
        <v>Kelly Williams</v>
      </c>
      <c r="W4152" s="4" t="str">
        <f>IFERROR(VLOOKUP(OrdersTable[[#This Row],[Order ID]],ReturnsTable[#All],2,FALSE),"No")</f>
        <v>No</v>
      </c>
      <c r="X4152" s="4">
        <f>1/COUNTIF(OrdersTable[Order ID],OrdersTable[[#This Row],[Order ID]])</f>
        <v>0.25</v>
      </c>
      <c r="Y4152" s="4">
        <f>1/COUNTIF(OrdersTable[Customer ID],OrdersTable[[#This Row],[Customer ID]])</f>
        <v>0.16666666666666666</v>
      </c>
    </row>
    <row r="4153" spans="1:25" x14ac:dyDescent="0.3">
      <c r="A4153" s="1">
        <v>4152</v>
      </c>
      <c r="B4153" t="s">
        <v>8150</v>
      </c>
      <c r="C4153" s="7">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4" t="str">
        <f>VLOOKUP(OrdersTable[[#This Row],[Region]],PeopleTable[#All],2,FALSE)</f>
        <v>Chuck Magee</v>
      </c>
      <c r="W4153" s="4" t="str">
        <f>IFERROR(VLOOKUP(OrdersTable[[#This Row],[Order ID]],ReturnsTable[#All],2,FALSE),"No")</f>
        <v>No</v>
      </c>
      <c r="X4153" s="4">
        <f>1/COUNTIF(OrdersTable[Order ID],OrdersTable[[#This Row],[Order ID]])</f>
        <v>0.33333333333333331</v>
      </c>
      <c r="Y4153" s="4">
        <f>1/COUNTIF(OrdersTable[Customer ID],OrdersTable[[#This Row],[Customer ID]])</f>
        <v>3.8461538461538464E-2</v>
      </c>
    </row>
    <row r="4154" spans="1:25" x14ac:dyDescent="0.3">
      <c r="A4154" s="1">
        <v>4153</v>
      </c>
      <c r="B4154" t="s">
        <v>8150</v>
      </c>
      <c r="C4154" s="7">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4" t="str">
        <f>VLOOKUP(OrdersTable[[#This Row],[Region]],PeopleTable[#All],2,FALSE)</f>
        <v>Chuck Magee</v>
      </c>
      <c r="W4154" s="4" t="str">
        <f>IFERROR(VLOOKUP(OrdersTable[[#This Row],[Order ID]],ReturnsTable[#All],2,FALSE),"No")</f>
        <v>No</v>
      </c>
      <c r="X4154" s="4">
        <f>1/COUNTIF(OrdersTable[Order ID],OrdersTable[[#This Row],[Order ID]])</f>
        <v>0.33333333333333331</v>
      </c>
      <c r="Y4154" s="4">
        <f>1/COUNTIF(OrdersTable[Customer ID],OrdersTable[[#This Row],[Customer ID]])</f>
        <v>3.8461538461538464E-2</v>
      </c>
    </row>
    <row r="4155" spans="1:25" x14ac:dyDescent="0.3">
      <c r="A4155" s="1">
        <v>4154</v>
      </c>
      <c r="B4155" t="s">
        <v>8150</v>
      </c>
      <c r="C4155" s="7">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4" t="str">
        <f>VLOOKUP(OrdersTable[[#This Row],[Region]],PeopleTable[#All],2,FALSE)</f>
        <v>Chuck Magee</v>
      </c>
      <c r="W4155" s="4" t="str">
        <f>IFERROR(VLOOKUP(OrdersTable[[#This Row],[Order ID]],ReturnsTable[#All],2,FALSE),"No")</f>
        <v>No</v>
      </c>
      <c r="X4155" s="4">
        <f>1/COUNTIF(OrdersTable[Order ID],OrdersTable[[#This Row],[Order ID]])</f>
        <v>0.33333333333333331</v>
      </c>
      <c r="Y4155" s="4">
        <f>1/COUNTIF(OrdersTable[Customer ID],OrdersTable[[#This Row],[Customer ID]])</f>
        <v>3.8461538461538464E-2</v>
      </c>
    </row>
    <row r="4156" spans="1:25" x14ac:dyDescent="0.3">
      <c r="A4156" s="1">
        <v>4155</v>
      </c>
      <c r="B4156" t="s">
        <v>8151</v>
      </c>
      <c r="C4156" s="7">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4" t="str">
        <f>VLOOKUP(OrdersTable[[#This Row],[Region]],PeopleTable[#All],2,FALSE)</f>
        <v>Cassandra Brandow</v>
      </c>
      <c r="W4156" s="4" t="str">
        <f>IFERROR(VLOOKUP(OrdersTable[[#This Row],[Order ID]],ReturnsTable[#All],2,FALSE),"No")</f>
        <v>No</v>
      </c>
      <c r="X4156" s="4">
        <f>1/COUNTIF(OrdersTable[Order ID],OrdersTable[[#This Row],[Order ID]])</f>
        <v>0.5</v>
      </c>
      <c r="Y4156" s="4">
        <f>1/COUNTIF(OrdersTable[Customer ID],OrdersTable[[#This Row],[Customer ID]])</f>
        <v>0.05</v>
      </c>
    </row>
    <row r="4157" spans="1:25" x14ac:dyDescent="0.3">
      <c r="A4157" s="1">
        <v>4156</v>
      </c>
      <c r="B4157" t="s">
        <v>8151</v>
      </c>
      <c r="C4157" s="7">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4" t="str">
        <f>VLOOKUP(OrdersTable[[#This Row],[Region]],PeopleTable[#All],2,FALSE)</f>
        <v>Cassandra Brandow</v>
      </c>
      <c r="W4157" s="4" t="str">
        <f>IFERROR(VLOOKUP(OrdersTable[[#This Row],[Order ID]],ReturnsTable[#All],2,FALSE),"No")</f>
        <v>No</v>
      </c>
      <c r="X4157" s="4">
        <f>1/COUNTIF(OrdersTable[Order ID],OrdersTable[[#This Row],[Order ID]])</f>
        <v>0.5</v>
      </c>
      <c r="Y4157" s="4">
        <f>1/COUNTIF(OrdersTable[Customer ID],OrdersTable[[#This Row],[Customer ID]])</f>
        <v>0.05</v>
      </c>
    </row>
    <row r="4158" spans="1:25" x14ac:dyDescent="0.3">
      <c r="A4158" s="1">
        <v>4157</v>
      </c>
      <c r="B4158" t="s">
        <v>8152</v>
      </c>
      <c r="C4158" s="7">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4" t="str">
        <f>VLOOKUP(OrdersTable[[#This Row],[Region]],PeopleTable[#All],2,FALSE)</f>
        <v>Chuck Magee</v>
      </c>
      <c r="W4158" s="4" t="str">
        <f>IFERROR(VLOOKUP(OrdersTable[[#This Row],[Order ID]],ReturnsTable[#All],2,FALSE),"No")</f>
        <v>No</v>
      </c>
      <c r="X4158" s="4">
        <f>1/COUNTIF(OrdersTable[Order ID],OrdersTable[[#This Row],[Order ID]])</f>
        <v>0.5</v>
      </c>
      <c r="Y4158" s="4">
        <f>1/COUNTIF(OrdersTable[Customer ID],OrdersTable[[#This Row],[Customer ID]])</f>
        <v>0.1</v>
      </c>
    </row>
    <row r="4159" spans="1:25" x14ac:dyDescent="0.3">
      <c r="A4159" s="1">
        <v>4158</v>
      </c>
      <c r="B4159" t="s">
        <v>8152</v>
      </c>
      <c r="C4159" s="7">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4" t="str">
        <f>VLOOKUP(OrdersTable[[#This Row],[Region]],PeopleTable[#All],2,FALSE)</f>
        <v>Chuck Magee</v>
      </c>
      <c r="W4159" s="4" t="str">
        <f>IFERROR(VLOOKUP(OrdersTable[[#This Row],[Order ID]],ReturnsTable[#All],2,FALSE),"No")</f>
        <v>No</v>
      </c>
      <c r="X4159" s="4">
        <f>1/COUNTIF(OrdersTable[Order ID],OrdersTable[[#This Row],[Order ID]])</f>
        <v>0.5</v>
      </c>
      <c r="Y4159" s="4">
        <f>1/COUNTIF(OrdersTable[Customer ID],OrdersTable[[#This Row],[Customer ID]])</f>
        <v>0.1</v>
      </c>
    </row>
    <row r="4160" spans="1:25" x14ac:dyDescent="0.3">
      <c r="A4160" s="1">
        <v>4159</v>
      </c>
      <c r="B4160" t="s">
        <v>8153</v>
      </c>
      <c r="C4160" s="7">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4" t="str">
        <f>VLOOKUP(OrdersTable[[#This Row],[Region]],PeopleTable[#All],2,FALSE)</f>
        <v>Kelly Williams</v>
      </c>
      <c r="W4160" s="4" t="str">
        <f>IFERROR(VLOOKUP(OrdersTable[[#This Row],[Order ID]],ReturnsTable[#All],2,FALSE),"No")</f>
        <v>No</v>
      </c>
      <c r="X4160" s="4">
        <f>1/COUNTIF(OrdersTable[Order ID],OrdersTable[[#This Row],[Order ID]])</f>
        <v>1</v>
      </c>
      <c r="Y4160" s="4">
        <f>1/COUNTIF(OrdersTable[Customer ID],OrdersTable[[#This Row],[Customer ID]])</f>
        <v>4.5454545454545456E-2</v>
      </c>
    </row>
    <row r="4161" spans="1:25" x14ac:dyDescent="0.3">
      <c r="A4161" s="1">
        <v>4160</v>
      </c>
      <c r="B4161" t="s">
        <v>8154</v>
      </c>
      <c r="C4161" s="7">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4" t="str">
        <f>VLOOKUP(OrdersTable[[#This Row],[Region]],PeopleTable[#All],2,FALSE)</f>
        <v>Cassandra Brandow</v>
      </c>
      <c r="W4161" s="4" t="str">
        <f>IFERROR(VLOOKUP(OrdersTable[[#This Row],[Order ID]],ReturnsTable[#All],2,FALSE),"No")</f>
        <v>No</v>
      </c>
      <c r="X4161" s="4">
        <f>1/COUNTIF(OrdersTable[Order ID],OrdersTable[[#This Row],[Order ID]])</f>
        <v>1</v>
      </c>
      <c r="Y4161" s="4">
        <f>1/COUNTIF(OrdersTable[Customer ID],OrdersTable[[#This Row],[Customer ID]])</f>
        <v>3.2258064516129031E-2</v>
      </c>
    </row>
    <row r="4162" spans="1:25" x14ac:dyDescent="0.3">
      <c r="A4162" s="1">
        <v>4161</v>
      </c>
      <c r="B4162" t="s">
        <v>8155</v>
      </c>
      <c r="C4162" s="7">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4" t="str">
        <f>VLOOKUP(OrdersTable[[#This Row],[Region]],PeopleTable[#All],2,FALSE)</f>
        <v>Chuck Magee</v>
      </c>
      <c r="W4162" s="4" t="str">
        <f>IFERROR(VLOOKUP(OrdersTable[[#This Row],[Order ID]],ReturnsTable[#All],2,FALSE),"No")</f>
        <v>No</v>
      </c>
      <c r="X4162" s="4">
        <f>1/COUNTIF(OrdersTable[Order ID],OrdersTable[[#This Row],[Order ID]])</f>
        <v>0.5</v>
      </c>
      <c r="Y4162" s="4">
        <f>1/COUNTIF(OrdersTable[Customer ID],OrdersTable[[#This Row],[Customer ID]])</f>
        <v>0.125</v>
      </c>
    </row>
    <row r="4163" spans="1:25" x14ac:dyDescent="0.3">
      <c r="A4163" s="1">
        <v>4162</v>
      </c>
      <c r="B4163" t="s">
        <v>8155</v>
      </c>
      <c r="C4163" s="7">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4" t="str">
        <f>VLOOKUP(OrdersTable[[#This Row],[Region]],PeopleTable[#All],2,FALSE)</f>
        <v>Chuck Magee</v>
      </c>
      <c r="W4163" s="4" t="str">
        <f>IFERROR(VLOOKUP(OrdersTable[[#This Row],[Order ID]],ReturnsTable[#All],2,FALSE),"No")</f>
        <v>No</v>
      </c>
      <c r="X4163" s="4">
        <f>1/COUNTIF(OrdersTable[Order ID],OrdersTable[[#This Row],[Order ID]])</f>
        <v>0.5</v>
      </c>
      <c r="Y4163" s="4">
        <f>1/COUNTIF(OrdersTable[Customer ID],OrdersTable[[#This Row],[Customer ID]])</f>
        <v>0.125</v>
      </c>
    </row>
    <row r="4164" spans="1:25" x14ac:dyDescent="0.3">
      <c r="A4164" s="1">
        <v>4163</v>
      </c>
      <c r="B4164" t="s">
        <v>8156</v>
      </c>
      <c r="C4164" s="7">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4" t="str">
        <f>VLOOKUP(OrdersTable[[#This Row],[Region]],PeopleTable[#All],2,FALSE)</f>
        <v>Chuck Magee</v>
      </c>
      <c r="W4164" s="4" t="str">
        <f>IFERROR(VLOOKUP(OrdersTable[[#This Row],[Order ID]],ReturnsTable[#All],2,FALSE),"No")</f>
        <v>No</v>
      </c>
      <c r="X4164" s="4">
        <f>1/COUNTIF(OrdersTable[Order ID],OrdersTable[[#This Row],[Order ID]])</f>
        <v>0.5</v>
      </c>
      <c r="Y4164" s="4">
        <f>1/COUNTIF(OrdersTable[Customer ID],OrdersTable[[#This Row],[Customer ID]])</f>
        <v>3.2258064516129031E-2</v>
      </c>
    </row>
    <row r="4165" spans="1:25" x14ac:dyDescent="0.3">
      <c r="A4165" s="1">
        <v>4164</v>
      </c>
      <c r="B4165" t="s">
        <v>8156</v>
      </c>
      <c r="C4165" s="7">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4" t="str">
        <f>VLOOKUP(OrdersTable[[#This Row],[Region]],PeopleTable[#All],2,FALSE)</f>
        <v>Chuck Magee</v>
      </c>
      <c r="W4165" s="4" t="str">
        <f>IFERROR(VLOOKUP(OrdersTable[[#This Row],[Order ID]],ReturnsTable[#All],2,FALSE),"No")</f>
        <v>No</v>
      </c>
      <c r="X4165" s="4">
        <f>1/COUNTIF(OrdersTable[Order ID],OrdersTable[[#This Row],[Order ID]])</f>
        <v>0.5</v>
      </c>
      <c r="Y4165" s="4">
        <f>1/COUNTIF(OrdersTable[Customer ID],OrdersTable[[#This Row],[Customer ID]])</f>
        <v>3.2258064516129031E-2</v>
      </c>
    </row>
    <row r="4166" spans="1:25" x14ac:dyDescent="0.3">
      <c r="A4166" s="1">
        <v>4165</v>
      </c>
      <c r="B4166" t="s">
        <v>8157</v>
      </c>
      <c r="C4166" s="7">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4" t="str">
        <f>VLOOKUP(OrdersTable[[#This Row],[Region]],PeopleTable[#All],2,FALSE)</f>
        <v>Anna Andreadi</v>
      </c>
      <c r="W4166" s="4" t="str">
        <f>IFERROR(VLOOKUP(OrdersTable[[#This Row],[Order ID]],ReturnsTable[#All],2,FALSE),"No")</f>
        <v>No</v>
      </c>
      <c r="X4166" s="4">
        <f>1/COUNTIF(OrdersTable[Order ID],OrdersTable[[#This Row],[Order ID]])</f>
        <v>0.5</v>
      </c>
      <c r="Y4166" s="4">
        <f>1/COUNTIF(OrdersTable[Customer ID],OrdersTable[[#This Row],[Customer ID]])</f>
        <v>0.1</v>
      </c>
    </row>
    <row r="4167" spans="1:25" x14ac:dyDescent="0.3">
      <c r="A4167" s="1">
        <v>4166</v>
      </c>
      <c r="B4167" t="s">
        <v>8157</v>
      </c>
      <c r="C4167" s="7">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4" t="str">
        <f>VLOOKUP(OrdersTable[[#This Row],[Region]],PeopleTable[#All],2,FALSE)</f>
        <v>Anna Andreadi</v>
      </c>
      <c r="W4167" s="4" t="str">
        <f>IFERROR(VLOOKUP(OrdersTable[[#This Row],[Order ID]],ReturnsTable[#All],2,FALSE),"No")</f>
        <v>No</v>
      </c>
      <c r="X4167" s="4">
        <f>1/COUNTIF(OrdersTable[Order ID],OrdersTable[[#This Row],[Order ID]])</f>
        <v>0.5</v>
      </c>
      <c r="Y4167" s="4">
        <f>1/COUNTIF(OrdersTable[Customer ID],OrdersTable[[#This Row],[Customer ID]])</f>
        <v>0.1</v>
      </c>
    </row>
    <row r="4168" spans="1:25" x14ac:dyDescent="0.3">
      <c r="A4168" s="1">
        <v>4167</v>
      </c>
      <c r="B4168" t="s">
        <v>8158</v>
      </c>
      <c r="C4168" s="7">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4" t="str">
        <f>VLOOKUP(OrdersTable[[#This Row],[Region]],PeopleTable[#All],2,FALSE)</f>
        <v>Chuck Magee</v>
      </c>
      <c r="W4168" s="4" t="str">
        <f>IFERROR(VLOOKUP(OrdersTable[[#This Row],[Order ID]],ReturnsTable[#All],2,FALSE),"No")</f>
        <v>No</v>
      </c>
      <c r="X4168" s="4">
        <f>1/COUNTIF(OrdersTable[Order ID],OrdersTable[[#This Row],[Order ID]])</f>
        <v>1</v>
      </c>
      <c r="Y4168" s="4">
        <f>1/COUNTIF(OrdersTable[Customer ID],OrdersTable[[#This Row],[Customer ID]])</f>
        <v>7.6923076923076927E-2</v>
      </c>
    </row>
    <row r="4169" spans="1:25" x14ac:dyDescent="0.3">
      <c r="A4169" s="1">
        <v>4168</v>
      </c>
      <c r="B4169" t="s">
        <v>5971</v>
      </c>
      <c r="C4169" s="7">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4" t="str">
        <f>VLOOKUP(OrdersTable[[#This Row],[Region]],PeopleTable[#All],2,FALSE)</f>
        <v>Anna Andreadi</v>
      </c>
      <c r="W4169" s="4" t="str">
        <f>IFERROR(VLOOKUP(OrdersTable[[#This Row],[Order ID]],ReturnsTable[#All],2,FALSE),"No")</f>
        <v>Yes</v>
      </c>
      <c r="X4169" s="4">
        <f>1/COUNTIF(OrdersTable[Order ID],OrdersTable[[#This Row],[Order ID]])</f>
        <v>0.5</v>
      </c>
      <c r="Y4169" s="4">
        <f>1/COUNTIF(OrdersTable[Customer ID],OrdersTable[[#This Row],[Customer ID]])</f>
        <v>5.5555555555555552E-2</v>
      </c>
    </row>
    <row r="4170" spans="1:25" x14ac:dyDescent="0.3">
      <c r="A4170" s="1">
        <v>4169</v>
      </c>
      <c r="B4170" t="s">
        <v>5971</v>
      </c>
      <c r="C4170" s="7">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4" t="str">
        <f>VLOOKUP(OrdersTable[[#This Row],[Region]],PeopleTable[#All],2,FALSE)</f>
        <v>Anna Andreadi</v>
      </c>
      <c r="W4170" s="4" t="str">
        <f>IFERROR(VLOOKUP(OrdersTable[[#This Row],[Order ID]],ReturnsTable[#All],2,FALSE),"No")</f>
        <v>Yes</v>
      </c>
      <c r="X4170" s="4">
        <f>1/COUNTIF(OrdersTable[Order ID],OrdersTable[[#This Row],[Order ID]])</f>
        <v>0.5</v>
      </c>
      <c r="Y4170" s="4">
        <f>1/COUNTIF(OrdersTable[Customer ID],OrdersTable[[#This Row],[Customer ID]])</f>
        <v>5.5555555555555552E-2</v>
      </c>
    </row>
    <row r="4171" spans="1:25" x14ac:dyDescent="0.3">
      <c r="A4171" s="1">
        <v>4170</v>
      </c>
      <c r="B4171" t="s">
        <v>8159</v>
      </c>
      <c r="C4171" s="7">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4" t="str">
        <f>VLOOKUP(OrdersTable[[#This Row],[Region]],PeopleTable[#All],2,FALSE)</f>
        <v>Anna Andreadi</v>
      </c>
      <c r="W4171" s="4" t="str">
        <f>IFERROR(VLOOKUP(OrdersTable[[#This Row],[Order ID]],ReturnsTable[#All],2,FALSE),"No")</f>
        <v>No</v>
      </c>
      <c r="X4171" s="4">
        <f>1/COUNTIF(OrdersTable[Order ID],OrdersTable[[#This Row],[Order ID]])</f>
        <v>0.5</v>
      </c>
      <c r="Y4171" s="4">
        <f>1/COUNTIF(OrdersTable[Customer ID],OrdersTable[[#This Row],[Customer ID]])</f>
        <v>0.16666666666666666</v>
      </c>
    </row>
    <row r="4172" spans="1:25" x14ac:dyDescent="0.3">
      <c r="A4172" s="1">
        <v>4171</v>
      </c>
      <c r="B4172" t="s">
        <v>8159</v>
      </c>
      <c r="C4172" s="7">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4" t="str">
        <f>VLOOKUP(OrdersTable[[#This Row],[Region]],PeopleTable[#All],2,FALSE)</f>
        <v>Anna Andreadi</v>
      </c>
      <c r="W4172" s="4" t="str">
        <f>IFERROR(VLOOKUP(OrdersTable[[#This Row],[Order ID]],ReturnsTable[#All],2,FALSE),"No")</f>
        <v>No</v>
      </c>
      <c r="X4172" s="4">
        <f>1/COUNTIF(OrdersTable[Order ID],OrdersTable[[#This Row],[Order ID]])</f>
        <v>0.5</v>
      </c>
      <c r="Y4172" s="4">
        <f>1/COUNTIF(OrdersTable[Customer ID],OrdersTable[[#This Row],[Customer ID]])</f>
        <v>0.16666666666666666</v>
      </c>
    </row>
    <row r="4173" spans="1:25" x14ac:dyDescent="0.3">
      <c r="A4173" s="1">
        <v>4172</v>
      </c>
      <c r="B4173" t="s">
        <v>8160</v>
      </c>
      <c r="C4173" s="7">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4" t="str">
        <f>VLOOKUP(OrdersTable[[#This Row],[Region]],PeopleTable[#All],2,FALSE)</f>
        <v>Anna Andreadi</v>
      </c>
      <c r="W4173" s="4" t="str">
        <f>IFERROR(VLOOKUP(OrdersTable[[#This Row],[Order ID]],ReturnsTable[#All],2,FALSE),"No")</f>
        <v>No</v>
      </c>
      <c r="X4173" s="4">
        <f>1/COUNTIF(OrdersTable[Order ID],OrdersTable[[#This Row],[Order ID]])</f>
        <v>1</v>
      </c>
      <c r="Y4173" s="4">
        <f>1/COUNTIF(OrdersTable[Customer ID],OrdersTable[[#This Row],[Customer ID]])</f>
        <v>5.8823529411764705E-2</v>
      </c>
    </row>
    <row r="4174" spans="1:25" x14ac:dyDescent="0.3">
      <c r="A4174" s="1">
        <v>4173</v>
      </c>
      <c r="B4174" t="s">
        <v>8161</v>
      </c>
      <c r="C4174" s="7">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4" t="str">
        <f>VLOOKUP(OrdersTable[[#This Row],[Region]],PeopleTable[#All],2,FALSE)</f>
        <v>Cassandra Brandow</v>
      </c>
      <c r="W4174" s="4" t="str">
        <f>IFERROR(VLOOKUP(OrdersTable[[#This Row],[Order ID]],ReturnsTable[#All],2,FALSE),"No")</f>
        <v>No</v>
      </c>
      <c r="X4174" s="4">
        <f>1/COUNTIF(OrdersTable[Order ID],OrdersTable[[#This Row],[Order ID]])</f>
        <v>0.33333333333333331</v>
      </c>
      <c r="Y4174" s="4">
        <f>1/COUNTIF(OrdersTable[Customer ID],OrdersTable[[#This Row],[Customer ID]])</f>
        <v>6.25E-2</v>
      </c>
    </row>
    <row r="4175" spans="1:25" x14ac:dyDescent="0.3">
      <c r="A4175" s="1">
        <v>4174</v>
      </c>
      <c r="B4175" t="s">
        <v>8161</v>
      </c>
      <c r="C4175" s="7">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4" t="str">
        <f>VLOOKUP(OrdersTable[[#This Row],[Region]],PeopleTable[#All],2,FALSE)</f>
        <v>Cassandra Brandow</v>
      </c>
      <c r="W4175" s="4" t="str">
        <f>IFERROR(VLOOKUP(OrdersTable[[#This Row],[Order ID]],ReturnsTable[#All],2,FALSE),"No")</f>
        <v>No</v>
      </c>
      <c r="X4175" s="4">
        <f>1/COUNTIF(OrdersTable[Order ID],OrdersTable[[#This Row],[Order ID]])</f>
        <v>0.33333333333333331</v>
      </c>
      <c r="Y4175" s="4">
        <f>1/COUNTIF(OrdersTable[Customer ID],OrdersTable[[#This Row],[Customer ID]])</f>
        <v>6.25E-2</v>
      </c>
    </row>
    <row r="4176" spans="1:25" x14ac:dyDescent="0.3">
      <c r="A4176" s="1">
        <v>4175</v>
      </c>
      <c r="B4176" t="s">
        <v>8161</v>
      </c>
      <c r="C4176" s="7">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4" t="str">
        <f>VLOOKUP(OrdersTable[[#This Row],[Region]],PeopleTable[#All],2,FALSE)</f>
        <v>Cassandra Brandow</v>
      </c>
      <c r="W4176" s="4" t="str">
        <f>IFERROR(VLOOKUP(OrdersTable[[#This Row],[Order ID]],ReturnsTable[#All],2,FALSE),"No")</f>
        <v>No</v>
      </c>
      <c r="X4176" s="4">
        <f>1/COUNTIF(OrdersTable[Order ID],OrdersTable[[#This Row],[Order ID]])</f>
        <v>0.33333333333333331</v>
      </c>
      <c r="Y4176" s="4">
        <f>1/COUNTIF(OrdersTable[Customer ID],OrdersTable[[#This Row],[Customer ID]])</f>
        <v>6.25E-2</v>
      </c>
    </row>
    <row r="4177" spans="1:25" x14ac:dyDescent="0.3">
      <c r="A4177" s="1">
        <v>4176</v>
      </c>
      <c r="B4177" t="s">
        <v>8162</v>
      </c>
      <c r="C4177" s="7">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4" t="str">
        <f>VLOOKUP(OrdersTable[[#This Row],[Region]],PeopleTable[#All],2,FALSE)</f>
        <v>Anna Andreadi</v>
      </c>
      <c r="W4177" s="4" t="str">
        <f>IFERROR(VLOOKUP(OrdersTable[[#This Row],[Order ID]],ReturnsTable[#All],2,FALSE),"No")</f>
        <v>No</v>
      </c>
      <c r="X4177" s="4">
        <f>1/COUNTIF(OrdersTable[Order ID],OrdersTable[[#This Row],[Order ID]])</f>
        <v>1</v>
      </c>
      <c r="Y4177" s="4">
        <f>1/COUNTIF(OrdersTable[Customer ID],OrdersTable[[#This Row],[Customer ID]])</f>
        <v>0.25</v>
      </c>
    </row>
    <row r="4178" spans="1:25" x14ac:dyDescent="0.3">
      <c r="A4178" s="1">
        <v>4177</v>
      </c>
      <c r="B4178" t="s">
        <v>8163</v>
      </c>
      <c r="C4178" s="7">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4" t="str">
        <f>VLOOKUP(OrdersTable[[#This Row],[Region]],PeopleTable[#All],2,FALSE)</f>
        <v>Cassandra Brandow</v>
      </c>
      <c r="W4178" s="4" t="str">
        <f>IFERROR(VLOOKUP(OrdersTable[[#This Row],[Order ID]],ReturnsTable[#All],2,FALSE),"No")</f>
        <v>No</v>
      </c>
      <c r="X4178" s="4">
        <f>1/COUNTIF(OrdersTable[Order ID],OrdersTable[[#This Row],[Order ID]])</f>
        <v>0.5</v>
      </c>
      <c r="Y4178" s="4">
        <f>1/COUNTIF(OrdersTable[Customer ID],OrdersTable[[#This Row],[Customer ID]])</f>
        <v>7.1428571428571425E-2</v>
      </c>
    </row>
    <row r="4179" spans="1:25" x14ac:dyDescent="0.3">
      <c r="A4179" s="1">
        <v>4178</v>
      </c>
      <c r="B4179" t="s">
        <v>8163</v>
      </c>
      <c r="C4179" s="7">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4" t="str">
        <f>VLOOKUP(OrdersTable[[#This Row],[Region]],PeopleTable[#All],2,FALSE)</f>
        <v>Cassandra Brandow</v>
      </c>
      <c r="W4179" s="4" t="str">
        <f>IFERROR(VLOOKUP(OrdersTable[[#This Row],[Order ID]],ReturnsTable[#All],2,FALSE),"No")</f>
        <v>No</v>
      </c>
      <c r="X4179" s="4">
        <f>1/COUNTIF(OrdersTable[Order ID],OrdersTable[[#This Row],[Order ID]])</f>
        <v>0.5</v>
      </c>
      <c r="Y4179" s="4">
        <f>1/COUNTIF(OrdersTable[Customer ID],OrdersTable[[#This Row],[Customer ID]])</f>
        <v>7.1428571428571425E-2</v>
      </c>
    </row>
    <row r="4180" spans="1:25" x14ac:dyDescent="0.3">
      <c r="A4180" s="1">
        <v>4179</v>
      </c>
      <c r="B4180" t="s">
        <v>8164</v>
      </c>
      <c r="C4180" s="7">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4" t="str">
        <f>VLOOKUP(OrdersTable[[#This Row],[Region]],PeopleTable[#All],2,FALSE)</f>
        <v>Anna Andreadi</v>
      </c>
      <c r="W4180" s="4" t="str">
        <f>IFERROR(VLOOKUP(OrdersTable[[#This Row],[Order ID]],ReturnsTable[#All],2,FALSE),"No")</f>
        <v>No</v>
      </c>
      <c r="X4180" s="4">
        <f>1/COUNTIF(OrdersTable[Order ID],OrdersTable[[#This Row],[Order ID]])</f>
        <v>1</v>
      </c>
      <c r="Y4180" s="4">
        <f>1/COUNTIF(OrdersTable[Customer ID],OrdersTable[[#This Row],[Customer ID]])</f>
        <v>5.2631578947368418E-2</v>
      </c>
    </row>
    <row r="4181" spans="1:25" x14ac:dyDescent="0.3">
      <c r="A4181" s="1">
        <v>4180</v>
      </c>
      <c r="B4181" t="s">
        <v>8165</v>
      </c>
      <c r="C4181" s="7">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4" t="str">
        <f>VLOOKUP(OrdersTable[[#This Row],[Region]],PeopleTable[#All],2,FALSE)</f>
        <v>Anna Andreadi</v>
      </c>
      <c r="W4181" s="4" t="str">
        <f>IFERROR(VLOOKUP(OrdersTable[[#This Row],[Order ID]],ReturnsTable[#All],2,FALSE),"No")</f>
        <v>No</v>
      </c>
      <c r="X4181" s="4">
        <f>1/COUNTIF(OrdersTable[Order ID],OrdersTable[[#This Row],[Order ID]])</f>
        <v>1</v>
      </c>
      <c r="Y4181" s="4">
        <f>1/COUNTIF(OrdersTable[Customer ID],OrdersTable[[#This Row],[Customer ID]])</f>
        <v>3.7037037037037035E-2</v>
      </c>
    </row>
    <row r="4182" spans="1:25" x14ac:dyDescent="0.3">
      <c r="A4182" s="1">
        <v>4181</v>
      </c>
      <c r="B4182" t="s">
        <v>8166</v>
      </c>
      <c r="C4182" s="7">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4" t="str">
        <f>VLOOKUP(OrdersTable[[#This Row],[Region]],PeopleTable[#All],2,FALSE)</f>
        <v>Kelly Williams</v>
      </c>
      <c r="W4182" s="4" t="str">
        <f>IFERROR(VLOOKUP(OrdersTable[[#This Row],[Order ID]],ReturnsTable[#All],2,FALSE),"No")</f>
        <v>No</v>
      </c>
      <c r="X4182" s="4">
        <f>1/COUNTIF(OrdersTable[Order ID],OrdersTable[[#This Row],[Order ID]])</f>
        <v>1</v>
      </c>
      <c r="Y4182" s="4">
        <f>1/COUNTIF(OrdersTable[Customer ID],OrdersTable[[#This Row],[Customer ID]])</f>
        <v>0.05</v>
      </c>
    </row>
    <row r="4183" spans="1:25" x14ac:dyDescent="0.3">
      <c r="A4183" s="1">
        <v>4182</v>
      </c>
      <c r="B4183" t="s">
        <v>8167</v>
      </c>
      <c r="C4183" s="7">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4" t="str">
        <f>VLOOKUP(OrdersTable[[#This Row],[Region]],PeopleTable[#All],2,FALSE)</f>
        <v>Chuck Magee</v>
      </c>
      <c r="W4183" s="4" t="str">
        <f>IFERROR(VLOOKUP(OrdersTable[[#This Row],[Order ID]],ReturnsTable[#All],2,FALSE),"No")</f>
        <v>No</v>
      </c>
      <c r="X4183" s="4">
        <f>1/COUNTIF(OrdersTable[Order ID],OrdersTable[[#This Row],[Order ID]])</f>
        <v>0.33333333333333331</v>
      </c>
      <c r="Y4183" s="4">
        <f>1/COUNTIF(OrdersTable[Customer ID],OrdersTable[[#This Row],[Customer ID]])</f>
        <v>0.14285714285714285</v>
      </c>
    </row>
    <row r="4184" spans="1:25" x14ac:dyDescent="0.3">
      <c r="A4184" s="1">
        <v>4183</v>
      </c>
      <c r="B4184" t="s">
        <v>8167</v>
      </c>
      <c r="C4184" s="7">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4" t="str">
        <f>VLOOKUP(OrdersTable[[#This Row],[Region]],PeopleTable[#All],2,FALSE)</f>
        <v>Chuck Magee</v>
      </c>
      <c r="W4184" s="4" t="str">
        <f>IFERROR(VLOOKUP(OrdersTable[[#This Row],[Order ID]],ReturnsTable[#All],2,FALSE),"No")</f>
        <v>No</v>
      </c>
      <c r="X4184" s="4">
        <f>1/COUNTIF(OrdersTable[Order ID],OrdersTable[[#This Row],[Order ID]])</f>
        <v>0.33333333333333331</v>
      </c>
      <c r="Y4184" s="4">
        <f>1/COUNTIF(OrdersTable[Customer ID],OrdersTable[[#This Row],[Customer ID]])</f>
        <v>0.14285714285714285</v>
      </c>
    </row>
    <row r="4185" spans="1:25" x14ac:dyDescent="0.3">
      <c r="A4185" s="1">
        <v>4184</v>
      </c>
      <c r="B4185" t="s">
        <v>8167</v>
      </c>
      <c r="C4185" s="7">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4" t="str">
        <f>VLOOKUP(OrdersTable[[#This Row],[Region]],PeopleTable[#All],2,FALSE)</f>
        <v>Chuck Magee</v>
      </c>
      <c r="W4185" s="4" t="str">
        <f>IFERROR(VLOOKUP(OrdersTable[[#This Row],[Order ID]],ReturnsTable[#All],2,FALSE),"No")</f>
        <v>No</v>
      </c>
      <c r="X4185" s="4">
        <f>1/COUNTIF(OrdersTable[Order ID],OrdersTable[[#This Row],[Order ID]])</f>
        <v>0.33333333333333331</v>
      </c>
      <c r="Y4185" s="4">
        <f>1/COUNTIF(OrdersTable[Customer ID],OrdersTable[[#This Row],[Customer ID]])</f>
        <v>0.14285714285714285</v>
      </c>
    </row>
    <row r="4186" spans="1:25" x14ac:dyDescent="0.3">
      <c r="A4186" s="1">
        <v>4185</v>
      </c>
      <c r="B4186" t="s">
        <v>8168</v>
      </c>
      <c r="C4186" s="7">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4" t="str">
        <f>VLOOKUP(OrdersTable[[#This Row],[Region]],PeopleTable[#All],2,FALSE)</f>
        <v>Chuck Magee</v>
      </c>
      <c r="W4186" s="4" t="str">
        <f>IFERROR(VLOOKUP(OrdersTable[[#This Row],[Order ID]],ReturnsTable[#All],2,FALSE),"No")</f>
        <v>No</v>
      </c>
      <c r="X4186" s="4">
        <f>1/COUNTIF(OrdersTable[Order ID],OrdersTable[[#This Row],[Order ID]])</f>
        <v>1</v>
      </c>
      <c r="Y4186" s="4">
        <f>1/COUNTIF(OrdersTable[Customer ID],OrdersTable[[#This Row],[Customer ID]])</f>
        <v>0.2</v>
      </c>
    </row>
    <row r="4187" spans="1:25" x14ac:dyDescent="0.3">
      <c r="A4187" s="1">
        <v>4186</v>
      </c>
      <c r="B4187" t="s">
        <v>8169</v>
      </c>
      <c r="C4187" s="7">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4" t="str">
        <f>VLOOKUP(OrdersTable[[#This Row],[Region]],PeopleTable[#All],2,FALSE)</f>
        <v>Chuck Magee</v>
      </c>
      <c r="W4187" s="4" t="str">
        <f>IFERROR(VLOOKUP(OrdersTable[[#This Row],[Order ID]],ReturnsTable[#All],2,FALSE),"No")</f>
        <v>No</v>
      </c>
      <c r="X4187" s="4">
        <f>1/COUNTIF(OrdersTable[Order ID],OrdersTable[[#This Row],[Order ID]])</f>
        <v>1</v>
      </c>
      <c r="Y4187" s="4">
        <f>1/COUNTIF(OrdersTable[Customer ID],OrdersTable[[#This Row],[Customer ID]])</f>
        <v>0.14285714285714285</v>
      </c>
    </row>
    <row r="4188" spans="1:25" x14ac:dyDescent="0.3">
      <c r="A4188" s="1">
        <v>4187</v>
      </c>
      <c r="B4188" t="s">
        <v>8170</v>
      </c>
      <c r="C4188" s="7">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4" t="str">
        <f>VLOOKUP(OrdersTable[[#This Row],[Region]],PeopleTable[#All],2,FALSE)</f>
        <v>Kelly Williams</v>
      </c>
      <c r="W4188" s="4" t="str">
        <f>IFERROR(VLOOKUP(OrdersTable[[#This Row],[Order ID]],ReturnsTable[#All],2,FALSE),"No")</f>
        <v>No</v>
      </c>
      <c r="X4188" s="4">
        <f>1/COUNTIF(OrdersTable[Order ID],OrdersTable[[#This Row],[Order ID]])</f>
        <v>0.33333333333333331</v>
      </c>
      <c r="Y4188" s="4">
        <f>1/COUNTIF(OrdersTable[Customer ID],OrdersTable[[#This Row],[Customer ID]])</f>
        <v>0.2</v>
      </c>
    </row>
    <row r="4189" spans="1:25" x14ac:dyDescent="0.3">
      <c r="A4189" s="1">
        <v>4188</v>
      </c>
      <c r="B4189" t="s">
        <v>8170</v>
      </c>
      <c r="C4189" s="7">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4" t="str">
        <f>VLOOKUP(OrdersTable[[#This Row],[Region]],PeopleTable[#All],2,FALSE)</f>
        <v>Kelly Williams</v>
      </c>
      <c r="W4189" s="4" t="str">
        <f>IFERROR(VLOOKUP(OrdersTable[[#This Row],[Order ID]],ReturnsTable[#All],2,FALSE),"No")</f>
        <v>No</v>
      </c>
      <c r="X4189" s="4">
        <f>1/COUNTIF(OrdersTable[Order ID],OrdersTable[[#This Row],[Order ID]])</f>
        <v>0.33333333333333331</v>
      </c>
      <c r="Y4189" s="4">
        <f>1/COUNTIF(OrdersTable[Customer ID],OrdersTable[[#This Row],[Customer ID]])</f>
        <v>0.2</v>
      </c>
    </row>
    <row r="4190" spans="1:25" x14ac:dyDescent="0.3">
      <c r="A4190" s="1">
        <v>4189</v>
      </c>
      <c r="B4190" t="s">
        <v>8170</v>
      </c>
      <c r="C4190" s="7">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4" t="str">
        <f>VLOOKUP(OrdersTable[[#This Row],[Region]],PeopleTable[#All],2,FALSE)</f>
        <v>Kelly Williams</v>
      </c>
      <c r="W4190" s="4" t="str">
        <f>IFERROR(VLOOKUP(OrdersTable[[#This Row],[Order ID]],ReturnsTable[#All],2,FALSE),"No")</f>
        <v>No</v>
      </c>
      <c r="X4190" s="4">
        <f>1/COUNTIF(OrdersTable[Order ID],OrdersTable[[#This Row],[Order ID]])</f>
        <v>0.33333333333333331</v>
      </c>
      <c r="Y4190" s="4">
        <f>1/COUNTIF(OrdersTable[Customer ID],OrdersTable[[#This Row],[Customer ID]])</f>
        <v>0.2</v>
      </c>
    </row>
    <row r="4191" spans="1:25" x14ac:dyDescent="0.3">
      <c r="A4191" s="1">
        <v>4190</v>
      </c>
      <c r="B4191" t="s">
        <v>8171</v>
      </c>
      <c r="C4191" s="7">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4" t="str">
        <f>VLOOKUP(OrdersTable[[#This Row],[Region]],PeopleTable[#All],2,FALSE)</f>
        <v>Kelly Williams</v>
      </c>
      <c r="W4191" s="4" t="str">
        <f>IFERROR(VLOOKUP(OrdersTable[[#This Row],[Order ID]],ReturnsTable[#All],2,FALSE),"No")</f>
        <v>No</v>
      </c>
      <c r="X4191" s="4">
        <f>1/COUNTIF(OrdersTable[Order ID],OrdersTable[[#This Row],[Order ID]])</f>
        <v>1</v>
      </c>
      <c r="Y4191" s="4">
        <f>1/COUNTIF(OrdersTable[Customer ID],OrdersTable[[#This Row],[Customer ID]])</f>
        <v>0.125</v>
      </c>
    </row>
    <row r="4192" spans="1:25" x14ac:dyDescent="0.3">
      <c r="A4192" s="1">
        <v>4191</v>
      </c>
      <c r="B4192" t="s">
        <v>8172</v>
      </c>
      <c r="C4192" s="7">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4" t="str">
        <f>VLOOKUP(OrdersTable[[#This Row],[Region]],PeopleTable[#All],2,FALSE)</f>
        <v>Chuck Magee</v>
      </c>
      <c r="W4192" s="4" t="str">
        <f>IFERROR(VLOOKUP(OrdersTable[[#This Row],[Order ID]],ReturnsTable[#All],2,FALSE),"No")</f>
        <v>No</v>
      </c>
      <c r="X4192" s="4">
        <f>1/COUNTIF(OrdersTable[Order ID],OrdersTable[[#This Row],[Order ID]])</f>
        <v>1</v>
      </c>
      <c r="Y4192" s="4">
        <f>1/COUNTIF(OrdersTable[Customer ID],OrdersTable[[#This Row],[Customer ID]])</f>
        <v>9.0909090909090912E-2</v>
      </c>
    </row>
    <row r="4193" spans="1:25" x14ac:dyDescent="0.3">
      <c r="A4193" s="1">
        <v>4192</v>
      </c>
      <c r="B4193" t="s">
        <v>8173</v>
      </c>
      <c r="C4193" s="7">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4" t="str">
        <f>VLOOKUP(OrdersTable[[#This Row],[Region]],PeopleTable[#All],2,FALSE)</f>
        <v>Kelly Williams</v>
      </c>
      <c r="W4193" s="4" t="str">
        <f>IFERROR(VLOOKUP(OrdersTable[[#This Row],[Order ID]],ReturnsTable[#All],2,FALSE),"No")</f>
        <v>No</v>
      </c>
      <c r="X4193" s="4">
        <f>1/COUNTIF(OrdersTable[Order ID],OrdersTable[[#This Row],[Order ID]])</f>
        <v>1</v>
      </c>
      <c r="Y4193" s="4">
        <f>1/COUNTIF(OrdersTable[Customer ID],OrdersTable[[#This Row],[Customer ID]])</f>
        <v>0.05</v>
      </c>
    </row>
    <row r="4194" spans="1:25" x14ac:dyDescent="0.3">
      <c r="A4194" s="1">
        <v>4193</v>
      </c>
      <c r="B4194" t="s">
        <v>6019</v>
      </c>
      <c r="C4194" s="7">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4" t="str">
        <f>VLOOKUP(OrdersTable[[#This Row],[Region]],PeopleTable[#All],2,FALSE)</f>
        <v>Anna Andreadi</v>
      </c>
      <c r="W4194" s="4" t="str">
        <f>IFERROR(VLOOKUP(OrdersTable[[#This Row],[Order ID]],ReturnsTable[#All],2,FALSE),"No")</f>
        <v>Yes</v>
      </c>
      <c r="X4194" s="4">
        <f>1/COUNTIF(OrdersTable[Order ID],OrdersTable[[#This Row],[Order ID]])</f>
        <v>0.5</v>
      </c>
      <c r="Y4194" s="4">
        <f>1/COUNTIF(OrdersTable[Customer ID],OrdersTable[[#This Row],[Customer ID]])</f>
        <v>6.6666666666666666E-2</v>
      </c>
    </row>
    <row r="4195" spans="1:25" x14ac:dyDescent="0.3">
      <c r="A4195" s="1">
        <v>4194</v>
      </c>
      <c r="B4195" t="s">
        <v>6019</v>
      </c>
      <c r="C4195" s="7">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4" t="str">
        <f>VLOOKUP(OrdersTable[[#This Row],[Region]],PeopleTable[#All],2,FALSE)</f>
        <v>Anna Andreadi</v>
      </c>
      <c r="W4195" s="4" t="str">
        <f>IFERROR(VLOOKUP(OrdersTable[[#This Row],[Order ID]],ReturnsTable[#All],2,FALSE),"No")</f>
        <v>Yes</v>
      </c>
      <c r="X4195" s="4">
        <f>1/COUNTIF(OrdersTable[Order ID],OrdersTable[[#This Row],[Order ID]])</f>
        <v>0.5</v>
      </c>
      <c r="Y4195" s="4">
        <f>1/COUNTIF(OrdersTable[Customer ID],OrdersTable[[#This Row],[Customer ID]])</f>
        <v>6.6666666666666666E-2</v>
      </c>
    </row>
    <row r="4196" spans="1:25" x14ac:dyDescent="0.3">
      <c r="A4196" s="1">
        <v>4195</v>
      </c>
      <c r="B4196" t="s">
        <v>8174</v>
      </c>
      <c r="C4196" s="7">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4" t="str">
        <f>VLOOKUP(OrdersTable[[#This Row],[Region]],PeopleTable[#All],2,FALSE)</f>
        <v>Anna Andreadi</v>
      </c>
      <c r="W4196" s="4" t="str">
        <f>IFERROR(VLOOKUP(OrdersTable[[#This Row],[Order ID]],ReturnsTable[#All],2,FALSE),"No")</f>
        <v>No</v>
      </c>
      <c r="X4196" s="4">
        <f>1/COUNTIF(OrdersTable[Order ID],OrdersTable[[#This Row],[Order ID]])</f>
        <v>1</v>
      </c>
      <c r="Y4196" s="4">
        <f>1/COUNTIF(OrdersTable[Customer ID],OrdersTable[[#This Row],[Customer ID]])</f>
        <v>0.14285714285714285</v>
      </c>
    </row>
    <row r="4197" spans="1:25" x14ac:dyDescent="0.3">
      <c r="A4197" s="1">
        <v>4196</v>
      </c>
      <c r="B4197" t="s">
        <v>8175</v>
      </c>
      <c r="C4197" s="7">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4" t="str">
        <f>VLOOKUP(OrdersTable[[#This Row],[Region]],PeopleTable[#All],2,FALSE)</f>
        <v>Anna Andreadi</v>
      </c>
      <c r="W4197" s="4" t="str">
        <f>IFERROR(VLOOKUP(OrdersTable[[#This Row],[Order ID]],ReturnsTable[#All],2,FALSE),"No")</f>
        <v>No</v>
      </c>
      <c r="X4197" s="4">
        <f>1/COUNTIF(OrdersTable[Order ID],OrdersTable[[#This Row],[Order ID]])</f>
        <v>1</v>
      </c>
      <c r="Y4197" s="4">
        <f>1/COUNTIF(OrdersTable[Customer ID],OrdersTable[[#This Row],[Customer ID]])</f>
        <v>0.04</v>
      </c>
    </row>
    <row r="4198" spans="1:25" x14ac:dyDescent="0.3">
      <c r="A4198" s="1">
        <v>4197</v>
      </c>
      <c r="B4198" t="s">
        <v>8176</v>
      </c>
      <c r="C4198" s="7">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4" t="str">
        <f>VLOOKUP(OrdersTable[[#This Row],[Region]],PeopleTable[#All],2,FALSE)</f>
        <v>Chuck Magee</v>
      </c>
      <c r="W4198" s="4" t="str">
        <f>IFERROR(VLOOKUP(OrdersTable[[#This Row],[Order ID]],ReturnsTable[#All],2,FALSE),"No")</f>
        <v>No</v>
      </c>
      <c r="X4198" s="4">
        <f>1/COUNTIF(OrdersTable[Order ID],OrdersTable[[#This Row],[Order ID]])</f>
        <v>1</v>
      </c>
      <c r="Y4198" s="4">
        <f>1/COUNTIF(OrdersTable[Customer ID],OrdersTable[[#This Row],[Customer ID]])</f>
        <v>7.1428571428571425E-2</v>
      </c>
    </row>
    <row r="4199" spans="1:25" x14ac:dyDescent="0.3">
      <c r="A4199" s="1">
        <v>4198</v>
      </c>
      <c r="B4199" t="s">
        <v>8177</v>
      </c>
      <c r="C4199" s="7">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4" t="str">
        <f>VLOOKUP(OrdersTable[[#This Row],[Region]],PeopleTable[#All],2,FALSE)</f>
        <v>Chuck Magee</v>
      </c>
      <c r="W4199" s="4" t="str">
        <f>IFERROR(VLOOKUP(OrdersTable[[#This Row],[Order ID]],ReturnsTable[#All],2,FALSE),"No")</f>
        <v>No</v>
      </c>
      <c r="X4199" s="4">
        <f>1/COUNTIF(OrdersTable[Order ID],OrdersTable[[#This Row],[Order ID]])</f>
        <v>0.5</v>
      </c>
      <c r="Y4199" s="4">
        <f>1/COUNTIF(OrdersTable[Customer ID],OrdersTable[[#This Row],[Customer ID]])</f>
        <v>0.05</v>
      </c>
    </row>
    <row r="4200" spans="1:25" x14ac:dyDescent="0.3">
      <c r="A4200" s="1">
        <v>4199</v>
      </c>
      <c r="B4200" t="s">
        <v>8177</v>
      </c>
      <c r="C4200" s="7">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4" t="str">
        <f>VLOOKUP(OrdersTable[[#This Row],[Region]],PeopleTable[#All],2,FALSE)</f>
        <v>Chuck Magee</v>
      </c>
      <c r="W4200" s="4" t="str">
        <f>IFERROR(VLOOKUP(OrdersTable[[#This Row],[Order ID]],ReturnsTable[#All],2,FALSE),"No")</f>
        <v>No</v>
      </c>
      <c r="X4200" s="4">
        <f>1/COUNTIF(OrdersTable[Order ID],OrdersTable[[#This Row],[Order ID]])</f>
        <v>0.5</v>
      </c>
      <c r="Y4200" s="4">
        <f>1/COUNTIF(OrdersTable[Customer ID],OrdersTable[[#This Row],[Customer ID]])</f>
        <v>0.05</v>
      </c>
    </row>
    <row r="4201" spans="1:25" x14ac:dyDescent="0.3">
      <c r="A4201" s="1">
        <v>4200</v>
      </c>
      <c r="B4201" t="s">
        <v>8178</v>
      </c>
      <c r="C4201" s="7">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4" t="str">
        <f>VLOOKUP(OrdersTable[[#This Row],[Region]],PeopleTable[#All],2,FALSE)</f>
        <v>Chuck Magee</v>
      </c>
      <c r="W4201" s="4" t="str">
        <f>IFERROR(VLOOKUP(OrdersTable[[#This Row],[Order ID]],ReturnsTable[#All],2,FALSE),"No")</f>
        <v>No</v>
      </c>
      <c r="X4201" s="4">
        <f>1/COUNTIF(OrdersTable[Order ID],OrdersTable[[#This Row],[Order ID]])</f>
        <v>0.25</v>
      </c>
      <c r="Y4201" s="4">
        <f>1/COUNTIF(OrdersTable[Customer ID],OrdersTable[[#This Row],[Customer ID]])</f>
        <v>2.9411764705882353E-2</v>
      </c>
    </row>
    <row r="4202" spans="1:25" x14ac:dyDescent="0.3">
      <c r="A4202" s="1">
        <v>4201</v>
      </c>
      <c r="B4202" t="s">
        <v>8178</v>
      </c>
      <c r="C4202" s="7">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4" t="str">
        <f>VLOOKUP(OrdersTable[[#This Row],[Region]],PeopleTable[#All],2,FALSE)</f>
        <v>Chuck Magee</v>
      </c>
      <c r="W4202" s="4" t="str">
        <f>IFERROR(VLOOKUP(OrdersTable[[#This Row],[Order ID]],ReturnsTable[#All],2,FALSE),"No")</f>
        <v>No</v>
      </c>
      <c r="X4202" s="4">
        <f>1/COUNTIF(OrdersTable[Order ID],OrdersTable[[#This Row],[Order ID]])</f>
        <v>0.25</v>
      </c>
      <c r="Y4202" s="4">
        <f>1/COUNTIF(OrdersTable[Customer ID],OrdersTable[[#This Row],[Customer ID]])</f>
        <v>2.9411764705882353E-2</v>
      </c>
    </row>
    <row r="4203" spans="1:25" x14ac:dyDescent="0.3">
      <c r="A4203" s="1">
        <v>4202</v>
      </c>
      <c r="B4203" t="s">
        <v>8178</v>
      </c>
      <c r="C4203" s="7">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4" t="str">
        <f>VLOOKUP(OrdersTable[[#This Row],[Region]],PeopleTable[#All],2,FALSE)</f>
        <v>Chuck Magee</v>
      </c>
      <c r="W4203" s="4" t="str">
        <f>IFERROR(VLOOKUP(OrdersTable[[#This Row],[Order ID]],ReturnsTable[#All],2,FALSE),"No")</f>
        <v>No</v>
      </c>
      <c r="X4203" s="4">
        <f>1/COUNTIF(OrdersTable[Order ID],OrdersTable[[#This Row],[Order ID]])</f>
        <v>0.25</v>
      </c>
      <c r="Y4203" s="4">
        <f>1/COUNTIF(OrdersTable[Customer ID],OrdersTable[[#This Row],[Customer ID]])</f>
        <v>2.9411764705882353E-2</v>
      </c>
    </row>
    <row r="4204" spans="1:25" x14ac:dyDescent="0.3">
      <c r="A4204" s="1">
        <v>4203</v>
      </c>
      <c r="B4204" t="s">
        <v>8178</v>
      </c>
      <c r="C4204" s="7">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4" t="str">
        <f>VLOOKUP(OrdersTable[[#This Row],[Region]],PeopleTable[#All],2,FALSE)</f>
        <v>Chuck Magee</v>
      </c>
      <c r="W4204" s="4" t="str">
        <f>IFERROR(VLOOKUP(OrdersTable[[#This Row],[Order ID]],ReturnsTable[#All],2,FALSE),"No")</f>
        <v>No</v>
      </c>
      <c r="X4204" s="4">
        <f>1/COUNTIF(OrdersTable[Order ID],OrdersTable[[#This Row],[Order ID]])</f>
        <v>0.25</v>
      </c>
      <c r="Y4204" s="4">
        <f>1/COUNTIF(OrdersTable[Customer ID],OrdersTable[[#This Row],[Customer ID]])</f>
        <v>2.9411764705882353E-2</v>
      </c>
    </row>
    <row r="4205" spans="1:25" x14ac:dyDescent="0.3">
      <c r="A4205" s="1">
        <v>4204</v>
      </c>
      <c r="B4205" t="s">
        <v>8179</v>
      </c>
      <c r="C4205" s="7">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4" t="str">
        <f>VLOOKUP(OrdersTable[[#This Row],[Region]],PeopleTable[#All],2,FALSE)</f>
        <v>Chuck Magee</v>
      </c>
      <c r="W4205" s="4" t="str">
        <f>IFERROR(VLOOKUP(OrdersTable[[#This Row],[Order ID]],ReturnsTable[#All],2,FALSE),"No")</f>
        <v>No</v>
      </c>
      <c r="X4205" s="4">
        <f>1/COUNTIF(OrdersTable[Order ID],OrdersTable[[#This Row],[Order ID]])</f>
        <v>0.14285714285714285</v>
      </c>
      <c r="Y4205" s="4">
        <f>1/COUNTIF(OrdersTable[Customer ID],OrdersTable[[#This Row],[Customer ID]])</f>
        <v>4.5454545454545456E-2</v>
      </c>
    </row>
    <row r="4206" spans="1:25" x14ac:dyDescent="0.3">
      <c r="A4206" s="1">
        <v>4205</v>
      </c>
      <c r="B4206" t="s">
        <v>8179</v>
      </c>
      <c r="C4206" s="7">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4" t="str">
        <f>VLOOKUP(OrdersTable[[#This Row],[Region]],PeopleTable[#All],2,FALSE)</f>
        <v>Chuck Magee</v>
      </c>
      <c r="W4206" s="4" t="str">
        <f>IFERROR(VLOOKUP(OrdersTable[[#This Row],[Order ID]],ReturnsTable[#All],2,FALSE),"No")</f>
        <v>No</v>
      </c>
      <c r="X4206" s="4">
        <f>1/COUNTIF(OrdersTable[Order ID],OrdersTable[[#This Row],[Order ID]])</f>
        <v>0.14285714285714285</v>
      </c>
      <c r="Y4206" s="4">
        <f>1/COUNTIF(OrdersTable[Customer ID],OrdersTable[[#This Row],[Customer ID]])</f>
        <v>4.5454545454545456E-2</v>
      </c>
    </row>
    <row r="4207" spans="1:25" x14ac:dyDescent="0.3">
      <c r="A4207" s="1">
        <v>4206</v>
      </c>
      <c r="B4207" t="s">
        <v>8179</v>
      </c>
      <c r="C4207" s="7">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4" t="str">
        <f>VLOOKUP(OrdersTable[[#This Row],[Region]],PeopleTable[#All],2,FALSE)</f>
        <v>Chuck Magee</v>
      </c>
      <c r="W4207" s="4" t="str">
        <f>IFERROR(VLOOKUP(OrdersTable[[#This Row],[Order ID]],ReturnsTable[#All],2,FALSE),"No")</f>
        <v>No</v>
      </c>
      <c r="X4207" s="4">
        <f>1/COUNTIF(OrdersTable[Order ID],OrdersTable[[#This Row],[Order ID]])</f>
        <v>0.14285714285714285</v>
      </c>
      <c r="Y4207" s="4">
        <f>1/COUNTIF(OrdersTable[Customer ID],OrdersTable[[#This Row],[Customer ID]])</f>
        <v>4.5454545454545456E-2</v>
      </c>
    </row>
    <row r="4208" spans="1:25" x14ac:dyDescent="0.3">
      <c r="A4208" s="1">
        <v>4207</v>
      </c>
      <c r="B4208" t="s">
        <v>8179</v>
      </c>
      <c r="C4208" s="7">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4" t="str">
        <f>VLOOKUP(OrdersTable[[#This Row],[Region]],PeopleTable[#All],2,FALSE)</f>
        <v>Chuck Magee</v>
      </c>
      <c r="W4208" s="4" t="str">
        <f>IFERROR(VLOOKUP(OrdersTable[[#This Row],[Order ID]],ReturnsTable[#All],2,FALSE),"No")</f>
        <v>No</v>
      </c>
      <c r="X4208" s="4">
        <f>1/COUNTIF(OrdersTable[Order ID],OrdersTable[[#This Row],[Order ID]])</f>
        <v>0.14285714285714285</v>
      </c>
      <c r="Y4208" s="4">
        <f>1/COUNTIF(OrdersTable[Customer ID],OrdersTable[[#This Row],[Customer ID]])</f>
        <v>4.5454545454545456E-2</v>
      </c>
    </row>
    <row r="4209" spans="1:25" x14ac:dyDescent="0.3">
      <c r="A4209" s="1">
        <v>4208</v>
      </c>
      <c r="B4209" t="s">
        <v>8179</v>
      </c>
      <c r="C4209" s="7">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4" t="str">
        <f>VLOOKUP(OrdersTable[[#This Row],[Region]],PeopleTable[#All],2,FALSE)</f>
        <v>Chuck Magee</v>
      </c>
      <c r="W4209" s="4" t="str">
        <f>IFERROR(VLOOKUP(OrdersTable[[#This Row],[Order ID]],ReturnsTable[#All],2,FALSE),"No")</f>
        <v>No</v>
      </c>
      <c r="X4209" s="4">
        <f>1/COUNTIF(OrdersTable[Order ID],OrdersTable[[#This Row],[Order ID]])</f>
        <v>0.14285714285714285</v>
      </c>
      <c r="Y4209" s="4">
        <f>1/COUNTIF(OrdersTable[Customer ID],OrdersTable[[#This Row],[Customer ID]])</f>
        <v>4.5454545454545456E-2</v>
      </c>
    </row>
    <row r="4210" spans="1:25" x14ac:dyDescent="0.3">
      <c r="A4210" s="1">
        <v>4209</v>
      </c>
      <c r="B4210" t="s">
        <v>8179</v>
      </c>
      <c r="C4210" s="7">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4" t="str">
        <f>VLOOKUP(OrdersTable[[#This Row],[Region]],PeopleTable[#All],2,FALSE)</f>
        <v>Chuck Magee</v>
      </c>
      <c r="W4210" s="4" t="str">
        <f>IFERROR(VLOOKUP(OrdersTable[[#This Row],[Order ID]],ReturnsTable[#All],2,FALSE),"No")</f>
        <v>No</v>
      </c>
      <c r="X4210" s="4">
        <f>1/COUNTIF(OrdersTable[Order ID],OrdersTable[[#This Row],[Order ID]])</f>
        <v>0.14285714285714285</v>
      </c>
      <c r="Y4210" s="4">
        <f>1/COUNTIF(OrdersTable[Customer ID],OrdersTable[[#This Row],[Customer ID]])</f>
        <v>4.5454545454545456E-2</v>
      </c>
    </row>
    <row r="4211" spans="1:25" x14ac:dyDescent="0.3">
      <c r="A4211" s="1">
        <v>4210</v>
      </c>
      <c r="B4211" t="s">
        <v>8179</v>
      </c>
      <c r="C4211" s="7">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4" t="str">
        <f>VLOOKUP(OrdersTable[[#This Row],[Region]],PeopleTable[#All],2,FALSE)</f>
        <v>Chuck Magee</v>
      </c>
      <c r="W4211" s="4" t="str">
        <f>IFERROR(VLOOKUP(OrdersTable[[#This Row],[Order ID]],ReturnsTable[#All],2,FALSE),"No")</f>
        <v>No</v>
      </c>
      <c r="X4211" s="4">
        <f>1/COUNTIF(OrdersTable[Order ID],OrdersTable[[#This Row],[Order ID]])</f>
        <v>0.14285714285714285</v>
      </c>
      <c r="Y4211" s="4">
        <f>1/COUNTIF(OrdersTable[Customer ID],OrdersTable[[#This Row],[Customer ID]])</f>
        <v>4.5454545454545456E-2</v>
      </c>
    </row>
    <row r="4212" spans="1:25" x14ac:dyDescent="0.3">
      <c r="A4212" s="1">
        <v>4211</v>
      </c>
      <c r="B4212" t="s">
        <v>8180</v>
      </c>
      <c r="C4212" s="7">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4" t="str">
        <f>VLOOKUP(OrdersTable[[#This Row],[Region]],PeopleTable[#All],2,FALSE)</f>
        <v>Kelly Williams</v>
      </c>
      <c r="W4212" s="4" t="str">
        <f>IFERROR(VLOOKUP(OrdersTable[[#This Row],[Order ID]],ReturnsTable[#All],2,FALSE),"No")</f>
        <v>No</v>
      </c>
      <c r="X4212" s="4">
        <f>1/COUNTIF(OrdersTable[Order ID],OrdersTable[[#This Row],[Order ID]])</f>
        <v>1</v>
      </c>
      <c r="Y4212" s="4">
        <f>1/COUNTIF(OrdersTable[Customer ID],OrdersTable[[#This Row],[Customer ID]])</f>
        <v>0.2</v>
      </c>
    </row>
    <row r="4213" spans="1:25" x14ac:dyDescent="0.3">
      <c r="A4213" s="1">
        <v>4212</v>
      </c>
      <c r="B4213" t="s">
        <v>8181</v>
      </c>
      <c r="C4213" s="7">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4" t="str">
        <f>VLOOKUP(OrdersTable[[#This Row],[Region]],PeopleTable[#All],2,FALSE)</f>
        <v>Cassandra Brandow</v>
      </c>
      <c r="W4213" s="4" t="str">
        <f>IFERROR(VLOOKUP(OrdersTable[[#This Row],[Order ID]],ReturnsTable[#All],2,FALSE),"No")</f>
        <v>No</v>
      </c>
      <c r="X4213" s="4">
        <f>1/COUNTIF(OrdersTable[Order ID],OrdersTable[[#This Row],[Order ID]])</f>
        <v>0.33333333333333331</v>
      </c>
      <c r="Y4213" s="4">
        <f>1/COUNTIF(OrdersTable[Customer ID],OrdersTable[[#This Row],[Customer ID]])</f>
        <v>5.2631578947368418E-2</v>
      </c>
    </row>
    <row r="4214" spans="1:25" x14ac:dyDescent="0.3">
      <c r="A4214" s="1">
        <v>4213</v>
      </c>
      <c r="B4214" t="s">
        <v>8181</v>
      </c>
      <c r="C4214" s="7">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4" t="str">
        <f>VLOOKUP(OrdersTable[[#This Row],[Region]],PeopleTable[#All],2,FALSE)</f>
        <v>Cassandra Brandow</v>
      </c>
      <c r="W4214" s="4" t="str">
        <f>IFERROR(VLOOKUP(OrdersTable[[#This Row],[Order ID]],ReturnsTable[#All],2,FALSE),"No")</f>
        <v>No</v>
      </c>
      <c r="X4214" s="4">
        <f>1/COUNTIF(OrdersTable[Order ID],OrdersTable[[#This Row],[Order ID]])</f>
        <v>0.33333333333333331</v>
      </c>
      <c r="Y4214" s="4">
        <f>1/COUNTIF(OrdersTable[Customer ID],OrdersTable[[#This Row],[Customer ID]])</f>
        <v>5.2631578947368418E-2</v>
      </c>
    </row>
    <row r="4215" spans="1:25" x14ac:dyDescent="0.3">
      <c r="A4215" s="1">
        <v>4214</v>
      </c>
      <c r="B4215" t="s">
        <v>8181</v>
      </c>
      <c r="C4215" s="7">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4" t="str">
        <f>VLOOKUP(OrdersTable[[#This Row],[Region]],PeopleTable[#All],2,FALSE)</f>
        <v>Cassandra Brandow</v>
      </c>
      <c r="W4215" s="4" t="str">
        <f>IFERROR(VLOOKUP(OrdersTable[[#This Row],[Order ID]],ReturnsTable[#All],2,FALSE),"No")</f>
        <v>No</v>
      </c>
      <c r="X4215" s="4">
        <f>1/COUNTIF(OrdersTable[Order ID],OrdersTable[[#This Row],[Order ID]])</f>
        <v>0.33333333333333331</v>
      </c>
      <c r="Y4215" s="4">
        <f>1/COUNTIF(OrdersTable[Customer ID],OrdersTable[[#This Row],[Customer ID]])</f>
        <v>5.2631578947368418E-2</v>
      </c>
    </row>
    <row r="4216" spans="1:25" x14ac:dyDescent="0.3">
      <c r="A4216" s="1">
        <v>4215</v>
      </c>
      <c r="B4216" t="s">
        <v>8182</v>
      </c>
      <c r="C4216" s="7">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4" t="str">
        <f>VLOOKUP(OrdersTable[[#This Row],[Region]],PeopleTable[#All],2,FALSE)</f>
        <v>Kelly Williams</v>
      </c>
      <c r="W4216" s="4" t="str">
        <f>IFERROR(VLOOKUP(OrdersTable[[#This Row],[Order ID]],ReturnsTable[#All],2,FALSE),"No")</f>
        <v>No</v>
      </c>
      <c r="X4216" s="4">
        <f>1/COUNTIF(OrdersTable[Order ID],OrdersTable[[#This Row],[Order ID]])</f>
        <v>1</v>
      </c>
      <c r="Y4216" s="4">
        <f>1/COUNTIF(OrdersTable[Customer ID],OrdersTable[[#This Row],[Customer ID]])</f>
        <v>6.6666666666666666E-2</v>
      </c>
    </row>
    <row r="4217" spans="1:25" x14ac:dyDescent="0.3">
      <c r="A4217" s="1">
        <v>4216</v>
      </c>
      <c r="B4217" t="s">
        <v>8183</v>
      </c>
      <c r="C4217" s="7">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4" t="str">
        <f>VLOOKUP(OrdersTable[[#This Row],[Region]],PeopleTable[#All],2,FALSE)</f>
        <v>Chuck Magee</v>
      </c>
      <c r="W4217" s="4" t="str">
        <f>IFERROR(VLOOKUP(OrdersTable[[#This Row],[Order ID]],ReturnsTable[#All],2,FALSE),"No")</f>
        <v>No</v>
      </c>
      <c r="X4217" s="4">
        <f>1/COUNTIF(OrdersTable[Order ID],OrdersTable[[#This Row],[Order ID]])</f>
        <v>1</v>
      </c>
      <c r="Y4217" s="4">
        <f>1/COUNTIF(OrdersTable[Customer ID],OrdersTable[[#This Row],[Customer ID]])</f>
        <v>5.8823529411764705E-2</v>
      </c>
    </row>
    <row r="4218" spans="1:25" x14ac:dyDescent="0.3">
      <c r="A4218" s="1">
        <v>4217</v>
      </c>
      <c r="B4218" t="s">
        <v>8184</v>
      </c>
      <c r="C4218" s="7">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4" t="str">
        <f>VLOOKUP(OrdersTable[[#This Row],[Region]],PeopleTable[#All],2,FALSE)</f>
        <v>Anna Andreadi</v>
      </c>
      <c r="W4218" s="4" t="str">
        <f>IFERROR(VLOOKUP(OrdersTable[[#This Row],[Order ID]],ReturnsTable[#All],2,FALSE),"No")</f>
        <v>No</v>
      </c>
      <c r="X4218" s="4">
        <f>1/COUNTIF(OrdersTable[Order ID],OrdersTable[[#This Row],[Order ID]])</f>
        <v>1</v>
      </c>
      <c r="Y4218" s="4">
        <f>1/COUNTIF(OrdersTable[Customer ID],OrdersTable[[#This Row],[Customer ID]])</f>
        <v>0.125</v>
      </c>
    </row>
    <row r="4219" spans="1:25" x14ac:dyDescent="0.3">
      <c r="A4219" s="1">
        <v>4218</v>
      </c>
      <c r="B4219" t="s">
        <v>8185</v>
      </c>
      <c r="C4219" s="7">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4" t="str">
        <f>VLOOKUP(OrdersTable[[#This Row],[Region]],PeopleTable[#All],2,FALSE)</f>
        <v>Anna Andreadi</v>
      </c>
      <c r="W4219" s="4" t="str">
        <f>IFERROR(VLOOKUP(OrdersTable[[#This Row],[Order ID]],ReturnsTable[#All],2,FALSE),"No")</f>
        <v>No</v>
      </c>
      <c r="X4219" s="4">
        <f>1/COUNTIF(OrdersTable[Order ID],OrdersTable[[#This Row],[Order ID]])</f>
        <v>0.5</v>
      </c>
      <c r="Y4219" s="4">
        <f>1/COUNTIF(OrdersTable[Customer ID],OrdersTable[[#This Row],[Customer ID]])</f>
        <v>6.6666666666666666E-2</v>
      </c>
    </row>
    <row r="4220" spans="1:25" x14ac:dyDescent="0.3">
      <c r="A4220" s="1">
        <v>4219</v>
      </c>
      <c r="B4220" t="s">
        <v>8185</v>
      </c>
      <c r="C4220" s="7">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4" t="str">
        <f>VLOOKUP(OrdersTable[[#This Row],[Region]],PeopleTable[#All],2,FALSE)</f>
        <v>Anna Andreadi</v>
      </c>
      <c r="W4220" s="4" t="str">
        <f>IFERROR(VLOOKUP(OrdersTable[[#This Row],[Order ID]],ReturnsTable[#All],2,FALSE),"No")</f>
        <v>No</v>
      </c>
      <c r="X4220" s="4">
        <f>1/COUNTIF(OrdersTable[Order ID],OrdersTable[[#This Row],[Order ID]])</f>
        <v>0.5</v>
      </c>
      <c r="Y4220" s="4">
        <f>1/COUNTIF(OrdersTable[Customer ID],OrdersTable[[#This Row],[Customer ID]])</f>
        <v>6.6666666666666666E-2</v>
      </c>
    </row>
    <row r="4221" spans="1:25" x14ac:dyDescent="0.3">
      <c r="A4221" s="1">
        <v>4220</v>
      </c>
      <c r="B4221" t="s">
        <v>8186</v>
      </c>
      <c r="C4221" s="7">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4" t="str">
        <f>VLOOKUP(OrdersTable[[#This Row],[Region]],PeopleTable[#All],2,FALSE)</f>
        <v>Anna Andreadi</v>
      </c>
      <c r="W4221" s="4" t="str">
        <f>IFERROR(VLOOKUP(OrdersTable[[#This Row],[Order ID]],ReturnsTable[#All],2,FALSE),"No")</f>
        <v>No</v>
      </c>
      <c r="X4221" s="4">
        <f>1/COUNTIF(OrdersTable[Order ID],OrdersTable[[#This Row],[Order ID]])</f>
        <v>0.2</v>
      </c>
      <c r="Y4221" s="4">
        <f>1/COUNTIF(OrdersTable[Customer ID],OrdersTable[[#This Row],[Customer ID]])</f>
        <v>5.8823529411764705E-2</v>
      </c>
    </row>
    <row r="4222" spans="1:25" x14ac:dyDescent="0.3">
      <c r="A4222" s="1">
        <v>4221</v>
      </c>
      <c r="B4222" t="s">
        <v>8186</v>
      </c>
      <c r="C4222" s="7">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4" t="str">
        <f>VLOOKUP(OrdersTable[[#This Row],[Region]],PeopleTable[#All],2,FALSE)</f>
        <v>Anna Andreadi</v>
      </c>
      <c r="W4222" s="4" t="str">
        <f>IFERROR(VLOOKUP(OrdersTable[[#This Row],[Order ID]],ReturnsTable[#All],2,FALSE),"No")</f>
        <v>No</v>
      </c>
      <c r="X4222" s="4">
        <f>1/COUNTIF(OrdersTable[Order ID],OrdersTable[[#This Row],[Order ID]])</f>
        <v>0.2</v>
      </c>
      <c r="Y4222" s="4">
        <f>1/COUNTIF(OrdersTable[Customer ID],OrdersTable[[#This Row],[Customer ID]])</f>
        <v>5.8823529411764705E-2</v>
      </c>
    </row>
    <row r="4223" spans="1:25" x14ac:dyDescent="0.3">
      <c r="A4223" s="1">
        <v>4222</v>
      </c>
      <c r="B4223" t="s">
        <v>8186</v>
      </c>
      <c r="C4223" s="7">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4" t="str">
        <f>VLOOKUP(OrdersTable[[#This Row],[Region]],PeopleTable[#All],2,FALSE)</f>
        <v>Anna Andreadi</v>
      </c>
      <c r="W4223" s="4" t="str">
        <f>IFERROR(VLOOKUP(OrdersTable[[#This Row],[Order ID]],ReturnsTable[#All],2,FALSE),"No")</f>
        <v>No</v>
      </c>
      <c r="X4223" s="4">
        <f>1/COUNTIF(OrdersTable[Order ID],OrdersTable[[#This Row],[Order ID]])</f>
        <v>0.2</v>
      </c>
      <c r="Y4223" s="4">
        <f>1/COUNTIF(OrdersTable[Customer ID],OrdersTable[[#This Row],[Customer ID]])</f>
        <v>5.8823529411764705E-2</v>
      </c>
    </row>
    <row r="4224" spans="1:25" x14ac:dyDescent="0.3">
      <c r="A4224" s="1">
        <v>4223</v>
      </c>
      <c r="B4224" t="s">
        <v>8186</v>
      </c>
      <c r="C4224" s="7">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4" t="str">
        <f>VLOOKUP(OrdersTable[[#This Row],[Region]],PeopleTable[#All],2,FALSE)</f>
        <v>Anna Andreadi</v>
      </c>
      <c r="W4224" s="4" t="str">
        <f>IFERROR(VLOOKUP(OrdersTable[[#This Row],[Order ID]],ReturnsTable[#All],2,FALSE),"No")</f>
        <v>No</v>
      </c>
      <c r="X4224" s="4">
        <f>1/COUNTIF(OrdersTable[Order ID],OrdersTable[[#This Row],[Order ID]])</f>
        <v>0.2</v>
      </c>
      <c r="Y4224" s="4">
        <f>1/COUNTIF(OrdersTable[Customer ID],OrdersTable[[#This Row],[Customer ID]])</f>
        <v>5.8823529411764705E-2</v>
      </c>
    </row>
    <row r="4225" spans="1:25" x14ac:dyDescent="0.3">
      <c r="A4225" s="1">
        <v>4224</v>
      </c>
      <c r="B4225" t="s">
        <v>8186</v>
      </c>
      <c r="C4225" s="7">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4" t="str">
        <f>VLOOKUP(OrdersTable[[#This Row],[Region]],PeopleTable[#All],2,FALSE)</f>
        <v>Anna Andreadi</v>
      </c>
      <c r="W4225" s="4" t="str">
        <f>IFERROR(VLOOKUP(OrdersTable[[#This Row],[Order ID]],ReturnsTable[#All],2,FALSE),"No")</f>
        <v>No</v>
      </c>
      <c r="X4225" s="4">
        <f>1/COUNTIF(OrdersTable[Order ID],OrdersTable[[#This Row],[Order ID]])</f>
        <v>0.2</v>
      </c>
      <c r="Y4225" s="4">
        <f>1/COUNTIF(OrdersTable[Customer ID],OrdersTable[[#This Row],[Customer ID]])</f>
        <v>5.8823529411764705E-2</v>
      </c>
    </row>
    <row r="4226" spans="1:25" x14ac:dyDescent="0.3">
      <c r="A4226" s="1">
        <v>4225</v>
      </c>
      <c r="B4226" t="s">
        <v>8187</v>
      </c>
      <c r="C4226" s="7">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4" t="str">
        <f>VLOOKUP(OrdersTable[[#This Row],[Region]],PeopleTable[#All],2,FALSE)</f>
        <v>Kelly Williams</v>
      </c>
      <c r="W4226" s="4" t="str">
        <f>IFERROR(VLOOKUP(OrdersTable[[#This Row],[Order ID]],ReturnsTable[#All],2,FALSE),"No")</f>
        <v>No</v>
      </c>
      <c r="X4226" s="4">
        <f>1/COUNTIF(OrdersTable[Order ID],OrdersTable[[#This Row],[Order ID]])</f>
        <v>1</v>
      </c>
      <c r="Y4226" s="4">
        <f>1/COUNTIF(OrdersTable[Customer ID],OrdersTable[[#This Row],[Customer ID]])</f>
        <v>0.1</v>
      </c>
    </row>
    <row r="4227" spans="1:25" x14ac:dyDescent="0.3">
      <c r="A4227" s="1">
        <v>4226</v>
      </c>
      <c r="B4227" t="s">
        <v>8188</v>
      </c>
      <c r="C4227" s="7">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4" t="str">
        <f>VLOOKUP(OrdersTable[[#This Row],[Region]],PeopleTable[#All],2,FALSE)</f>
        <v>Kelly Williams</v>
      </c>
      <c r="W4227" s="4" t="str">
        <f>IFERROR(VLOOKUP(OrdersTable[[#This Row],[Order ID]],ReturnsTable[#All],2,FALSE),"No")</f>
        <v>No</v>
      </c>
      <c r="X4227" s="4">
        <f>1/COUNTIF(OrdersTable[Order ID],OrdersTable[[#This Row],[Order ID]])</f>
        <v>1</v>
      </c>
      <c r="Y4227" s="4">
        <f>1/COUNTIF(OrdersTable[Customer ID],OrdersTable[[#This Row],[Customer ID]])</f>
        <v>0.125</v>
      </c>
    </row>
    <row r="4228" spans="1:25" x14ac:dyDescent="0.3">
      <c r="A4228" s="1">
        <v>4227</v>
      </c>
      <c r="B4228" t="s">
        <v>8189</v>
      </c>
      <c r="C4228" s="7">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4" t="str">
        <f>VLOOKUP(OrdersTable[[#This Row],[Region]],PeopleTable[#All],2,FALSE)</f>
        <v>Kelly Williams</v>
      </c>
      <c r="W4228" s="4" t="str">
        <f>IFERROR(VLOOKUP(OrdersTable[[#This Row],[Order ID]],ReturnsTable[#All],2,FALSE),"No")</f>
        <v>No</v>
      </c>
      <c r="X4228" s="4">
        <f>1/COUNTIF(OrdersTable[Order ID],OrdersTable[[#This Row],[Order ID]])</f>
        <v>1</v>
      </c>
      <c r="Y4228" s="4">
        <f>1/COUNTIF(OrdersTable[Customer ID],OrdersTable[[#This Row],[Customer ID]])</f>
        <v>2.7027027027027029E-2</v>
      </c>
    </row>
    <row r="4229" spans="1:25" x14ac:dyDescent="0.3">
      <c r="A4229" s="1">
        <v>4228</v>
      </c>
      <c r="B4229" t="s">
        <v>6022</v>
      </c>
      <c r="C4229" s="7">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4" t="str">
        <f>VLOOKUP(OrdersTable[[#This Row],[Region]],PeopleTable[#All],2,FALSE)</f>
        <v>Anna Andreadi</v>
      </c>
      <c r="W4229" s="4" t="str">
        <f>IFERROR(VLOOKUP(OrdersTable[[#This Row],[Order ID]],ReturnsTable[#All],2,FALSE),"No")</f>
        <v>Yes</v>
      </c>
      <c r="X4229" s="4">
        <f>1/COUNTIF(OrdersTable[Order ID],OrdersTable[[#This Row],[Order ID]])</f>
        <v>1</v>
      </c>
      <c r="Y4229" s="4">
        <f>1/COUNTIF(OrdersTable[Customer ID],OrdersTable[[#This Row],[Customer ID]])</f>
        <v>8.3333333333333329E-2</v>
      </c>
    </row>
    <row r="4230" spans="1:25" x14ac:dyDescent="0.3">
      <c r="A4230" s="1">
        <v>4229</v>
      </c>
      <c r="B4230" t="s">
        <v>8190</v>
      </c>
      <c r="C4230" s="7">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4" t="str">
        <f>VLOOKUP(OrdersTable[[#This Row],[Region]],PeopleTable[#All],2,FALSE)</f>
        <v>Kelly Williams</v>
      </c>
      <c r="W4230" s="4" t="str">
        <f>IFERROR(VLOOKUP(OrdersTable[[#This Row],[Order ID]],ReturnsTable[#All],2,FALSE),"No")</f>
        <v>No</v>
      </c>
      <c r="X4230" s="4">
        <f>1/COUNTIF(OrdersTable[Order ID],OrdersTable[[#This Row],[Order ID]])</f>
        <v>1</v>
      </c>
      <c r="Y4230" s="4">
        <f>1/COUNTIF(OrdersTable[Customer ID],OrdersTable[[#This Row],[Customer ID]])</f>
        <v>0.16666666666666666</v>
      </c>
    </row>
    <row r="4231" spans="1:25" x14ac:dyDescent="0.3">
      <c r="A4231" s="1">
        <v>4230</v>
      </c>
      <c r="B4231" t="s">
        <v>8191</v>
      </c>
      <c r="C4231" s="7">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4" t="str">
        <f>VLOOKUP(OrdersTable[[#This Row],[Region]],PeopleTable[#All],2,FALSE)</f>
        <v>Kelly Williams</v>
      </c>
      <c r="W4231" s="4" t="str">
        <f>IFERROR(VLOOKUP(OrdersTable[[#This Row],[Order ID]],ReturnsTable[#All],2,FALSE),"No")</f>
        <v>No</v>
      </c>
      <c r="X4231" s="4">
        <f>1/COUNTIF(OrdersTable[Order ID],OrdersTable[[#This Row],[Order ID]])</f>
        <v>0.2</v>
      </c>
      <c r="Y4231" s="4">
        <f>1/COUNTIF(OrdersTable[Customer ID],OrdersTable[[#This Row],[Customer ID]])</f>
        <v>7.1428571428571425E-2</v>
      </c>
    </row>
    <row r="4232" spans="1:25" x14ac:dyDescent="0.3">
      <c r="A4232" s="1">
        <v>4231</v>
      </c>
      <c r="B4232" t="s">
        <v>8191</v>
      </c>
      <c r="C4232" s="7">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4" t="str">
        <f>VLOOKUP(OrdersTable[[#This Row],[Region]],PeopleTable[#All],2,FALSE)</f>
        <v>Kelly Williams</v>
      </c>
      <c r="W4232" s="4" t="str">
        <f>IFERROR(VLOOKUP(OrdersTable[[#This Row],[Order ID]],ReturnsTable[#All],2,FALSE),"No")</f>
        <v>No</v>
      </c>
      <c r="X4232" s="4">
        <f>1/COUNTIF(OrdersTable[Order ID],OrdersTable[[#This Row],[Order ID]])</f>
        <v>0.2</v>
      </c>
      <c r="Y4232" s="4">
        <f>1/COUNTIF(OrdersTable[Customer ID],OrdersTable[[#This Row],[Customer ID]])</f>
        <v>7.1428571428571425E-2</v>
      </c>
    </row>
    <row r="4233" spans="1:25" x14ac:dyDescent="0.3">
      <c r="A4233" s="1">
        <v>4232</v>
      </c>
      <c r="B4233" t="s">
        <v>8191</v>
      </c>
      <c r="C4233" s="7">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4" t="str">
        <f>VLOOKUP(OrdersTable[[#This Row],[Region]],PeopleTable[#All],2,FALSE)</f>
        <v>Kelly Williams</v>
      </c>
      <c r="W4233" s="4" t="str">
        <f>IFERROR(VLOOKUP(OrdersTable[[#This Row],[Order ID]],ReturnsTable[#All],2,FALSE),"No")</f>
        <v>No</v>
      </c>
      <c r="X4233" s="4">
        <f>1/COUNTIF(OrdersTable[Order ID],OrdersTable[[#This Row],[Order ID]])</f>
        <v>0.2</v>
      </c>
      <c r="Y4233" s="4">
        <f>1/COUNTIF(OrdersTable[Customer ID],OrdersTable[[#This Row],[Customer ID]])</f>
        <v>7.1428571428571425E-2</v>
      </c>
    </row>
    <row r="4234" spans="1:25" x14ac:dyDescent="0.3">
      <c r="A4234" s="1">
        <v>4233</v>
      </c>
      <c r="B4234" t="s">
        <v>8191</v>
      </c>
      <c r="C4234" s="7">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4" t="str">
        <f>VLOOKUP(OrdersTable[[#This Row],[Region]],PeopleTable[#All],2,FALSE)</f>
        <v>Kelly Williams</v>
      </c>
      <c r="W4234" s="4" t="str">
        <f>IFERROR(VLOOKUP(OrdersTable[[#This Row],[Order ID]],ReturnsTable[#All],2,FALSE),"No")</f>
        <v>No</v>
      </c>
      <c r="X4234" s="4">
        <f>1/COUNTIF(OrdersTable[Order ID],OrdersTable[[#This Row],[Order ID]])</f>
        <v>0.2</v>
      </c>
      <c r="Y4234" s="4">
        <f>1/COUNTIF(OrdersTable[Customer ID],OrdersTable[[#This Row],[Customer ID]])</f>
        <v>7.1428571428571425E-2</v>
      </c>
    </row>
    <row r="4235" spans="1:25" x14ac:dyDescent="0.3">
      <c r="A4235" s="1">
        <v>4234</v>
      </c>
      <c r="B4235" t="s">
        <v>8191</v>
      </c>
      <c r="C4235" s="7">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4" t="str">
        <f>VLOOKUP(OrdersTable[[#This Row],[Region]],PeopleTable[#All],2,FALSE)</f>
        <v>Kelly Williams</v>
      </c>
      <c r="W4235" s="4" t="str">
        <f>IFERROR(VLOOKUP(OrdersTable[[#This Row],[Order ID]],ReturnsTable[#All],2,FALSE),"No")</f>
        <v>No</v>
      </c>
      <c r="X4235" s="4">
        <f>1/COUNTIF(OrdersTable[Order ID],OrdersTable[[#This Row],[Order ID]])</f>
        <v>0.2</v>
      </c>
      <c r="Y4235" s="4">
        <f>1/COUNTIF(OrdersTable[Customer ID],OrdersTable[[#This Row],[Customer ID]])</f>
        <v>7.1428571428571425E-2</v>
      </c>
    </row>
    <row r="4236" spans="1:25" x14ac:dyDescent="0.3">
      <c r="A4236" s="1">
        <v>4235</v>
      </c>
      <c r="B4236" t="s">
        <v>8192</v>
      </c>
      <c r="C4236" s="7">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4" t="str">
        <f>VLOOKUP(OrdersTable[[#This Row],[Region]],PeopleTable[#All],2,FALSE)</f>
        <v>Chuck Magee</v>
      </c>
      <c r="W4236" s="4" t="str">
        <f>IFERROR(VLOOKUP(OrdersTable[[#This Row],[Order ID]],ReturnsTable[#All],2,FALSE),"No")</f>
        <v>No</v>
      </c>
      <c r="X4236" s="4">
        <f>1/COUNTIF(OrdersTable[Order ID],OrdersTable[[#This Row],[Order ID]])</f>
        <v>0.5</v>
      </c>
      <c r="Y4236" s="4">
        <f>1/COUNTIF(OrdersTable[Customer ID],OrdersTable[[#This Row],[Customer ID]])</f>
        <v>2.9411764705882353E-2</v>
      </c>
    </row>
    <row r="4237" spans="1:25" x14ac:dyDescent="0.3">
      <c r="A4237" s="1">
        <v>4236</v>
      </c>
      <c r="B4237" t="s">
        <v>8192</v>
      </c>
      <c r="C4237" s="7">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4" t="str">
        <f>VLOOKUP(OrdersTable[[#This Row],[Region]],PeopleTable[#All],2,FALSE)</f>
        <v>Chuck Magee</v>
      </c>
      <c r="W4237" s="4" t="str">
        <f>IFERROR(VLOOKUP(OrdersTable[[#This Row],[Order ID]],ReturnsTable[#All],2,FALSE),"No")</f>
        <v>No</v>
      </c>
      <c r="X4237" s="4">
        <f>1/COUNTIF(OrdersTable[Order ID],OrdersTable[[#This Row],[Order ID]])</f>
        <v>0.5</v>
      </c>
      <c r="Y4237" s="4">
        <f>1/COUNTIF(OrdersTable[Customer ID],OrdersTable[[#This Row],[Customer ID]])</f>
        <v>2.9411764705882353E-2</v>
      </c>
    </row>
    <row r="4238" spans="1:25" x14ac:dyDescent="0.3">
      <c r="A4238" s="1">
        <v>4237</v>
      </c>
      <c r="B4238" t="s">
        <v>8193</v>
      </c>
      <c r="C4238" s="7">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4" t="str">
        <f>VLOOKUP(OrdersTable[[#This Row],[Region]],PeopleTable[#All],2,FALSE)</f>
        <v>Kelly Williams</v>
      </c>
      <c r="W4238" s="4" t="str">
        <f>IFERROR(VLOOKUP(OrdersTable[[#This Row],[Order ID]],ReturnsTable[#All],2,FALSE),"No")</f>
        <v>No</v>
      </c>
      <c r="X4238" s="4">
        <f>1/COUNTIF(OrdersTable[Order ID],OrdersTable[[#This Row],[Order ID]])</f>
        <v>1</v>
      </c>
      <c r="Y4238" s="4">
        <f>1/COUNTIF(OrdersTable[Customer ID],OrdersTable[[#This Row],[Customer ID]])</f>
        <v>0.25</v>
      </c>
    </row>
    <row r="4239" spans="1:25" x14ac:dyDescent="0.3">
      <c r="A4239" s="1">
        <v>4238</v>
      </c>
      <c r="B4239" t="s">
        <v>8194</v>
      </c>
      <c r="C4239" s="7">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4" t="str">
        <f>VLOOKUP(OrdersTable[[#This Row],[Region]],PeopleTable[#All],2,FALSE)</f>
        <v>Chuck Magee</v>
      </c>
      <c r="W4239" s="4" t="str">
        <f>IFERROR(VLOOKUP(OrdersTable[[#This Row],[Order ID]],ReturnsTable[#All],2,FALSE),"No")</f>
        <v>No</v>
      </c>
      <c r="X4239" s="4">
        <f>1/COUNTIF(OrdersTable[Order ID],OrdersTable[[#This Row],[Order ID]])</f>
        <v>1</v>
      </c>
      <c r="Y4239" s="4">
        <f>1/COUNTIF(OrdersTable[Customer ID],OrdersTable[[#This Row],[Customer ID]])</f>
        <v>0.125</v>
      </c>
    </row>
    <row r="4240" spans="1:25" x14ac:dyDescent="0.3">
      <c r="A4240" s="1">
        <v>4239</v>
      </c>
      <c r="B4240" t="s">
        <v>8195</v>
      </c>
      <c r="C4240" s="7">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4" t="str">
        <f>VLOOKUP(OrdersTable[[#This Row],[Region]],PeopleTable[#All],2,FALSE)</f>
        <v>Anna Andreadi</v>
      </c>
      <c r="W4240" s="4" t="str">
        <f>IFERROR(VLOOKUP(OrdersTable[[#This Row],[Order ID]],ReturnsTable[#All],2,FALSE),"No")</f>
        <v>No</v>
      </c>
      <c r="X4240" s="4">
        <f>1/COUNTIF(OrdersTable[Order ID],OrdersTable[[#This Row],[Order ID]])</f>
        <v>1</v>
      </c>
      <c r="Y4240" s="4">
        <f>1/COUNTIF(OrdersTable[Customer ID],OrdersTable[[#This Row],[Customer ID]])</f>
        <v>0.16666666666666666</v>
      </c>
    </row>
    <row r="4241" spans="1:25" x14ac:dyDescent="0.3">
      <c r="A4241" s="1">
        <v>4240</v>
      </c>
      <c r="B4241" t="s">
        <v>8196</v>
      </c>
      <c r="C4241" s="7">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4" t="str">
        <f>VLOOKUP(OrdersTable[[#This Row],[Region]],PeopleTable[#All],2,FALSE)</f>
        <v>Kelly Williams</v>
      </c>
      <c r="W4241" s="4" t="str">
        <f>IFERROR(VLOOKUP(OrdersTable[[#This Row],[Order ID]],ReturnsTable[#All],2,FALSE),"No")</f>
        <v>No</v>
      </c>
      <c r="X4241" s="4">
        <f>1/COUNTIF(OrdersTable[Order ID],OrdersTable[[#This Row],[Order ID]])</f>
        <v>1</v>
      </c>
      <c r="Y4241" s="4">
        <f>1/COUNTIF(OrdersTable[Customer ID],OrdersTable[[#This Row],[Customer ID]])</f>
        <v>0.1111111111111111</v>
      </c>
    </row>
    <row r="4242" spans="1:25" x14ac:dyDescent="0.3">
      <c r="A4242" s="1">
        <v>4241</v>
      </c>
      <c r="B4242" t="s">
        <v>8197</v>
      </c>
      <c r="C4242" s="7">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4" t="str">
        <f>VLOOKUP(OrdersTable[[#This Row],[Region]],PeopleTable[#All],2,FALSE)</f>
        <v>Anna Andreadi</v>
      </c>
      <c r="W4242" s="4" t="str">
        <f>IFERROR(VLOOKUP(OrdersTable[[#This Row],[Order ID]],ReturnsTable[#All],2,FALSE),"No")</f>
        <v>No</v>
      </c>
      <c r="X4242" s="4">
        <f>1/COUNTIF(OrdersTable[Order ID],OrdersTable[[#This Row],[Order ID]])</f>
        <v>0.5</v>
      </c>
      <c r="Y4242" s="4">
        <f>1/COUNTIF(OrdersTable[Customer ID],OrdersTable[[#This Row],[Customer ID]])</f>
        <v>8.3333333333333329E-2</v>
      </c>
    </row>
    <row r="4243" spans="1:25" x14ac:dyDescent="0.3">
      <c r="A4243" s="1">
        <v>4242</v>
      </c>
      <c r="B4243" t="s">
        <v>8197</v>
      </c>
      <c r="C4243" s="7">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4" t="str">
        <f>VLOOKUP(OrdersTable[[#This Row],[Region]],PeopleTable[#All],2,FALSE)</f>
        <v>Anna Andreadi</v>
      </c>
      <c r="W4243" s="4" t="str">
        <f>IFERROR(VLOOKUP(OrdersTable[[#This Row],[Order ID]],ReturnsTable[#All],2,FALSE),"No")</f>
        <v>No</v>
      </c>
      <c r="X4243" s="4">
        <f>1/COUNTIF(OrdersTable[Order ID],OrdersTable[[#This Row],[Order ID]])</f>
        <v>0.5</v>
      </c>
      <c r="Y4243" s="4">
        <f>1/COUNTIF(OrdersTable[Customer ID],OrdersTable[[#This Row],[Customer ID]])</f>
        <v>8.3333333333333329E-2</v>
      </c>
    </row>
    <row r="4244" spans="1:25" x14ac:dyDescent="0.3">
      <c r="A4244" s="1">
        <v>4243</v>
      </c>
      <c r="B4244" t="s">
        <v>8198</v>
      </c>
      <c r="C4244" s="7">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4" t="str">
        <f>VLOOKUP(OrdersTable[[#This Row],[Region]],PeopleTable[#All],2,FALSE)</f>
        <v>Cassandra Brandow</v>
      </c>
      <c r="W4244" s="4" t="str">
        <f>IFERROR(VLOOKUP(OrdersTable[[#This Row],[Order ID]],ReturnsTable[#All],2,FALSE),"No")</f>
        <v>No</v>
      </c>
      <c r="X4244" s="4">
        <f>1/COUNTIF(OrdersTable[Order ID],OrdersTable[[#This Row],[Order ID]])</f>
        <v>0.5</v>
      </c>
      <c r="Y4244" s="4">
        <f>1/COUNTIF(OrdersTable[Customer ID],OrdersTable[[#This Row],[Customer ID]])</f>
        <v>4.5454545454545456E-2</v>
      </c>
    </row>
    <row r="4245" spans="1:25" x14ac:dyDescent="0.3">
      <c r="A4245" s="1">
        <v>4244</v>
      </c>
      <c r="B4245" t="s">
        <v>8198</v>
      </c>
      <c r="C4245" s="7">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4" t="str">
        <f>VLOOKUP(OrdersTable[[#This Row],[Region]],PeopleTable[#All],2,FALSE)</f>
        <v>Cassandra Brandow</v>
      </c>
      <c r="W4245" s="4" t="str">
        <f>IFERROR(VLOOKUP(OrdersTable[[#This Row],[Order ID]],ReturnsTable[#All],2,FALSE),"No")</f>
        <v>No</v>
      </c>
      <c r="X4245" s="4">
        <f>1/COUNTIF(OrdersTable[Order ID],OrdersTable[[#This Row],[Order ID]])</f>
        <v>0.5</v>
      </c>
      <c r="Y4245" s="4">
        <f>1/COUNTIF(OrdersTable[Customer ID],OrdersTable[[#This Row],[Customer ID]])</f>
        <v>4.5454545454545456E-2</v>
      </c>
    </row>
    <row r="4246" spans="1:25" x14ac:dyDescent="0.3">
      <c r="A4246" s="1">
        <v>4245</v>
      </c>
      <c r="B4246" t="s">
        <v>8199</v>
      </c>
      <c r="C4246" s="7">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4" t="str">
        <f>VLOOKUP(OrdersTable[[#This Row],[Region]],PeopleTable[#All],2,FALSE)</f>
        <v>Anna Andreadi</v>
      </c>
      <c r="W4246" s="4" t="str">
        <f>IFERROR(VLOOKUP(OrdersTable[[#This Row],[Order ID]],ReturnsTable[#All],2,FALSE),"No")</f>
        <v>No</v>
      </c>
      <c r="X4246" s="4">
        <f>1/COUNTIF(OrdersTable[Order ID],OrdersTable[[#This Row],[Order ID]])</f>
        <v>1</v>
      </c>
      <c r="Y4246" s="4">
        <f>1/COUNTIF(OrdersTable[Customer ID],OrdersTable[[#This Row],[Customer ID]])</f>
        <v>3.125E-2</v>
      </c>
    </row>
    <row r="4247" spans="1:25" x14ac:dyDescent="0.3">
      <c r="A4247" s="1">
        <v>4246</v>
      </c>
      <c r="B4247" t="s">
        <v>8200</v>
      </c>
      <c r="C4247" s="7">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4" t="str">
        <f>VLOOKUP(OrdersTable[[#This Row],[Region]],PeopleTable[#All],2,FALSE)</f>
        <v>Chuck Magee</v>
      </c>
      <c r="W4247" s="4" t="str">
        <f>IFERROR(VLOOKUP(OrdersTable[[#This Row],[Order ID]],ReturnsTable[#All],2,FALSE),"No")</f>
        <v>No</v>
      </c>
      <c r="X4247" s="4">
        <f>1/COUNTIF(OrdersTable[Order ID],OrdersTable[[#This Row],[Order ID]])</f>
        <v>0.33333333333333331</v>
      </c>
      <c r="Y4247" s="4">
        <f>1/COUNTIF(OrdersTable[Customer ID],OrdersTable[[#This Row],[Customer ID]])</f>
        <v>4.5454545454545456E-2</v>
      </c>
    </row>
    <row r="4248" spans="1:25" x14ac:dyDescent="0.3">
      <c r="A4248" s="1">
        <v>4247</v>
      </c>
      <c r="B4248" t="s">
        <v>8200</v>
      </c>
      <c r="C4248" s="7">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4" t="str">
        <f>VLOOKUP(OrdersTable[[#This Row],[Region]],PeopleTable[#All],2,FALSE)</f>
        <v>Chuck Magee</v>
      </c>
      <c r="W4248" s="4" t="str">
        <f>IFERROR(VLOOKUP(OrdersTable[[#This Row],[Order ID]],ReturnsTable[#All],2,FALSE),"No")</f>
        <v>No</v>
      </c>
      <c r="X4248" s="4">
        <f>1/COUNTIF(OrdersTable[Order ID],OrdersTable[[#This Row],[Order ID]])</f>
        <v>0.33333333333333331</v>
      </c>
      <c r="Y4248" s="4">
        <f>1/COUNTIF(OrdersTable[Customer ID],OrdersTable[[#This Row],[Customer ID]])</f>
        <v>4.5454545454545456E-2</v>
      </c>
    </row>
    <row r="4249" spans="1:25" x14ac:dyDescent="0.3">
      <c r="A4249" s="1">
        <v>4248</v>
      </c>
      <c r="B4249" t="s">
        <v>8200</v>
      </c>
      <c r="C4249" s="7">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4" t="str">
        <f>VLOOKUP(OrdersTable[[#This Row],[Region]],PeopleTable[#All],2,FALSE)</f>
        <v>Chuck Magee</v>
      </c>
      <c r="W4249" s="4" t="str">
        <f>IFERROR(VLOOKUP(OrdersTable[[#This Row],[Order ID]],ReturnsTable[#All],2,FALSE),"No")</f>
        <v>No</v>
      </c>
      <c r="X4249" s="4">
        <f>1/COUNTIF(OrdersTable[Order ID],OrdersTable[[#This Row],[Order ID]])</f>
        <v>0.33333333333333331</v>
      </c>
      <c r="Y4249" s="4">
        <f>1/COUNTIF(OrdersTable[Customer ID],OrdersTable[[#This Row],[Customer ID]])</f>
        <v>4.5454545454545456E-2</v>
      </c>
    </row>
    <row r="4250" spans="1:25" x14ac:dyDescent="0.3">
      <c r="A4250" s="1">
        <v>4249</v>
      </c>
      <c r="B4250" t="s">
        <v>8201</v>
      </c>
      <c r="C4250" s="7">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4" t="str">
        <f>VLOOKUP(OrdersTable[[#This Row],[Region]],PeopleTable[#All],2,FALSE)</f>
        <v>Chuck Magee</v>
      </c>
      <c r="W4250" s="4" t="str">
        <f>IFERROR(VLOOKUP(OrdersTable[[#This Row],[Order ID]],ReturnsTable[#All],2,FALSE),"No")</f>
        <v>No</v>
      </c>
      <c r="X4250" s="4">
        <f>1/COUNTIF(OrdersTable[Order ID],OrdersTable[[#This Row],[Order ID]])</f>
        <v>0.5</v>
      </c>
      <c r="Y4250" s="4">
        <f>1/COUNTIF(OrdersTable[Customer ID],OrdersTable[[#This Row],[Customer ID]])</f>
        <v>0.14285714285714285</v>
      </c>
    </row>
    <row r="4251" spans="1:25" x14ac:dyDescent="0.3">
      <c r="A4251" s="1">
        <v>4250</v>
      </c>
      <c r="B4251" t="s">
        <v>8201</v>
      </c>
      <c r="C4251" s="7">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4" t="str">
        <f>VLOOKUP(OrdersTable[[#This Row],[Region]],PeopleTable[#All],2,FALSE)</f>
        <v>Chuck Magee</v>
      </c>
      <c r="W4251" s="4" t="str">
        <f>IFERROR(VLOOKUP(OrdersTable[[#This Row],[Order ID]],ReturnsTable[#All],2,FALSE),"No")</f>
        <v>No</v>
      </c>
      <c r="X4251" s="4">
        <f>1/COUNTIF(OrdersTable[Order ID],OrdersTable[[#This Row],[Order ID]])</f>
        <v>0.5</v>
      </c>
      <c r="Y4251" s="4">
        <f>1/COUNTIF(OrdersTable[Customer ID],OrdersTable[[#This Row],[Customer ID]])</f>
        <v>0.14285714285714285</v>
      </c>
    </row>
    <row r="4252" spans="1:25" x14ac:dyDescent="0.3">
      <c r="A4252" s="1">
        <v>4251</v>
      </c>
      <c r="B4252" t="s">
        <v>8202</v>
      </c>
      <c r="C4252" s="7">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4" t="str">
        <f>VLOOKUP(OrdersTable[[#This Row],[Region]],PeopleTable[#All],2,FALSE)</f>
        <v>Chuck Magee</v>
      </c>
      <c r="W4252" s="4" t="str">
        <f>IFERROR(VLOOKUP(OrdersTable[[#This Row],[Order ID]],ReturnsTable[#All],2,FALSE),"No")</f>
        <v>No</v>
      </c>
      <c r="X4252" s="4">
        <f>1/COUNTIF(OrdersTable[Order ID],OrdersTable[[#This Row],[Order ID]])</f>
        <v>1</v>
      </c>
      <c r="Y4252" s="4">
        <f>1/COUNTIF(OrdersTable[Customer ID],OrdersTable[[#This Row],[Customer ID]])</f>
        <v>0.1111111111111111</v>
      </c>
    </row>
    <row r="4253" spans="1:25" x14ac:dyDescent="0.3">
      <c r="A4253" s="1">
        <v>4252</v>
      </c>
      <c r="B4253" t="s">
        <v>8203</v>
      </c>
      <c r="C4253" s="7">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4" t="str">
        <f>VLOOKUP(OrdersTable[[#This Row],[Region]],PeopleTable[#All],2,FALSE)</f>
        <v>Cassandra Brandow</v>
      </c>
      <c r="W4253" s="4" t="str">
        <f>IFERROR(VLOOKUP(OrdersTable[[#This Row],[Order ID]],ReturnsTable[#All],2,FALSE),"No")</f>
        <v>No</v>
      </c>
      <c r="X4253" s="4">
        <f>1/COUNTIF(OrdersTable[Order ID],OrdersTable[[#This Row],[Order ID]])</f>
        <v>0.33333333333333331</v>
      </c>
      <c r="Y4253" s="4">
        <f>1/COUNTIF(OrdersTable[Customer ID],OrdersTable[[#This Row],[Customer ID]])</f>
        <v>5.8823529411764705E-2</v>
      </c>
    </row>
    <row r="4254" spans="1:25" x14ac:dyDescent="0.3">
      <c r="A4254" s="1">
        <v>4253</v>
      </c>
      <c r="B4254" t="s">
        <v>8203</v>
      </c>
      <c r="C4254" s="7">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4" t="str">
        <f>VLOOKUP(OrdersTable[[#This Row],[Region]],PeopleTable[#All],2,FALSE)</f>
        <v>Cassandra Brandow</v>
      </c>
      <c r="W4254" s="4" t="str">
        <f>IFERROR(VLOOKUP(OrdersTable[[#This Row],[Order ID]],ReturnsTable[#All],2,FALSE),"No")</f>
        <v>No</v>
      </c>
      <c r="X4254" s="4">
        <f>1/COUNTIF(OrdersTable[Order ID],OrdersTable[[#This Row],[Order ID]])</f>
        <v>0.33333333333333331</v>
      </c>
      <c r="Y4254" s="4">
        <f>1/COUNTIF(OrdersTable[Customer ID],OrdersTable[[#This Row],[Customer ID]])</f>
        <v>5.8823529411764705E-2</v>
      </c>
    </row>
    <row r="4255" spans="1:25" x14ac:dyDescent="0.3">
      <c r="A4255" s="1">
        <v>4254</v>
      </c>
      <c r="B4255" t="s">
        <v>8203</v>
      </c>
      <c r="C4255" s="7">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4" t="str">
        <f>VLOOKUP(OrdersTable[[#This Row],[Region]],PeopleTable[#All],2,FALSE)</f>
        <v>Cassandra Brandow</v>
      </c>
      <c r="W4255" s="4" t="str">
        <f>IFERROR(VLOOKUP(OrdersTable[[#This Row],[Order ID]],ReturnsTable[#All],2,FALSE),"No")</f>
        <v>No</v>
      </c>
      <c r="X4255" s="4">
        <f>1/COUNTIF(OrdersTable[Order ID],OrdersTable[[#This Row],[Order ID]])</f>
        <v>0.33333333333333331</v>
      </c>
      <c r="Y4255" s="4">
        <f>1/COUNTIF(OrdersTable[Customer ID],OrdersTable[[#This Row],[Customer ID]])</f>
        <v>5.8823529411764705E-2</v>
      </c>
    </row>
    <row r="4256" spans="1:25" x14ac:dyDescent="0.3">
      <c r="A4256" s="1">
        <v>4255</v>
      </c>
      <c r="B4256" t="s">
        <v>8204</v>
      </c>
      <c r="C4256" s="7">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4" t="str">
        <f>VLOOKUP(OrdersTable[[#This Row],[Region]],PeopleTable[#All],2,FALSE)</f>
        <v>Kelly Williams</v>
      </c>
      <c r="W4256" s="4" t="str">
        <f>IFERROR(VLOOKUP(OrdersTable[[#This Row],[Order ID]],ReturnsTable[#All],2,FALSE),"No")</f>
        <v>No</v>
      </c>
      <c r="X4256" s="4">
        <f>1/COUNTIF(OrdersTable[Order ID],OrdersTable[[#This Row],[Order ID]])</f>
        <v>0.33333333333333331</v>
      </c>
      <c r="Y4256" s="4">
        <f>1/COUNTIF(OrdersTable[Customer ID],OrdersTable[[#This Row],[Customer ID]])</f>
        <v>9.0909090909090912E-2</v>
      </c>
    </row>
    <row r="4257" spans="1:25" x14ac:dyDescent="0.3">
      <c r="A4257" s="1">
        <v>4256</v>
      </c>
      <c r="B4257" t="s">
        <v>8204</v>
      </c>
      <c r="C4257" s="7">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4" t="str">
        <f>VLOOKUP(OrdersTable[[#This Row],[Region]],PeopleTable[#All],2,FALSE)</f>
        <v>Kelly Williams</v>
      </c>
      <c r="W4257" s="4" t="str">
        <f>IFERROR(VLOOKUP(OrdersTable[[#This Row],[Order ID]],ReturnsTable[#All],2,FALSE),"No")</f>
        <v>No</v>
      </c>
      <c r="X4257" s="4">
        <f>1/COUNTIF(OrdersTable[Order ID],OrdersTable[[#This Row],[Order ID]])</f>
        <v>0.33333333333333331</v>
      </c>
      <c r="Y4257" s="4">
        <f>1/COUNTIF(OrdersTable[Customer ID],OrdersTable[[#This Row],[Customer ID]])</f>
        <v>9.0909090909090912E-2</v>
      </c>
    </row>
    <row r="4258" spans="1:25" x14ac:dyDescent="0.3">
      <c r="A4258" s="1">
        <v>4257</v>
      </c>
      <c r="B4258" t="s">
        <v>8204</v>
      </c>
      <c r="C4258" s="7">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4" t="str">
        <f>VLOOKUP(OrdersTable[[#This Row],[Region]],PeopleTable[#All],2,FALSE)</f>
        <v>Kelly Williams</v>
      </c>
      <c r="W4258" s="4" t="str">
        <f>IFERROR(VLOOKUP(OrdersTable[[#This Row],[Order ID]],ReturnsTable[#All],2,FALSE),"No")</f>
        <v>No</v>
      </c>
      <c r="X4258" s="4">
        <f>1/COUNTIF(OrdersTable[Order ID],OrdersTable[[#This Row],[Order ID]])</f>
        <v>0.33333333333333331</v>
      </c>
      <c r="Y4258" s="4">
        <f>1/COUNTIF(OrdersTable[Customer ID],OrdersTable[[#This Row],[Customer ID]])</f>
        <v>9.0909090909090912E-2</v>
      </c>
    </row>
    <row r="4259" spans="1:25" x14ac:dyDescent="0.3">
      <c r="A4259" s="1">
        <v>4258</v>
      </c>
      <c r="B4259" t="s">
        <v>8205</v>
      </c>
      <c r="C4259" s="7">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4" t="str">
        <f>VLOOKUP(OrdersTable[[#This Row],[Region]],PeopleTable[#All],2,FALSE)</f>
        <v>Anna Andreadi</v>
      </c>
      <c r="W4259" s="4" t="str">
        <f>IFERROR(VLOOKUP(OrdersTable[[#This Row],[Order ID]],ReturnsTable[#All],2,FALSE),"No")</f>
        <v>No</v>
      </c>
      <c r="X4259" s="4">
        <f>1/COUNTIF(OrdersTable[Order ID],OrdersTable[[#This Row],[Order ID]])</f>
        <v>1</v>
      </c>
      <c r="Y4259" s="4">
        <f>1/COUNTIF(OrdersTable[Customer ID],OrdersTable[[#This Row],[Customer ID]])</f>
        <v>4.3478260869565216E-2</v>
      </c>
    </row>
    <row r="4260" spans="1:25" x14ac:dyDescent="0.3">
      <c r="A4260" s="1">
        <v>4259</v>
      </c>
      <c r="B4260" t="s">
        <v>8206</v>
      </c>
      <c r="C4260" s="7">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4" t="str">
        <f>VLOOKUP(OrdersTable[[#This Row],[Region]],PeopleTable[#All],2,FALSE)</f>
        <v>Anna Andreadi</v>
      </c>
      <c r="W4260" s="4" t="str">
        <f>IFERROR(VLOOKUP(OrdersTable[[#This Row],[Order ID]],ReturnsTable[#All],2,FALSE),"No")</f>
        <v>No</v>
      </c>
      <c r="X4260" s="4">
        <f>1/COUNTIF(OrdersTable[Order ID],OrdersTable[[#This Row],[Order ID]])</f>
        <v>1</v>
      </c>
      <c r="Y4260" s="4">
        <f>1/COUNTIF(OrdersTable[Customer ID],OrdersTable[[#This Row],[Customer ID]])</f>
        <v>8.3333333333333329E-2</v>
      </c>
    </row>
    <row r="4261" spans="1:25" x14ac:dyDescent="0.3">
      <c r="A4261" s="1">
        <v>4260</v>
      </c>
      <c r="B4261" t="s">
        <v>8207</v>
      </c>
      <c r="C4261" s="7">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4" t="str">
        <f>VLOOKUP(OrdersTable[[#This Row],[Region]],PeopleTable[#All],2,FALSE)</f>
        <v>Chuck Magee</v>
      </c>
      <c r="W4261" s="4" t="str">
        <f>IFERROR(VLOOKUP(OrdersTable[[#This Row],[Order ID]],ReturnsTable[#All],2,FALSE),"No")</f>
        <v>No</v>
      </c>
      <c r="X4261" s="4">
        <f>1/COUNTIF(OrdersTable[Order ID],OrdersTable[[#This Row],[Order ID]])</f>
        <v>1</v>
      </c>
      <c r="Y4261" s="4">
        <f>1/COUNTIF(OrdersTable[Customer ID],OrdersTable[[#This Row],[Customer ID]])</f>
        <v>0.1111111111111111</v>
      </c>
    </row>
    <row r="4262" spans="1:25" x14ac:dyDescent="0.3">
      <c r="A4262" s="1">
        <v>4261</v>
      </c>
      <c r="B4262" t="s">
        <v>8208</v>
      </c>
      <c r="C4262" s="7">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4" t="str">
        <f>VLOOKUP(OrdersTable[[#This Row],[Region]],PeopleTable[#All],2,FALSE)</f>
        <v>Chuck Magee</v>
      </c>
      <c r="W4262" s="4" t="str">
        <f>IFERROR(VLOOKUP(OrdersTable[[#This Row],[Order ID]],ReturnsTable[#All],2,FALSE),"No")</f>
        <v>No</v>
      </c>
      <c r="X4262" s="4">
        <f>1/COUNTIF(OrdersTable[Order ID],OrdersTable[[#This Row],[Order ID]])</f>
        <v>1</v>
      </c>
      <c r="Y4262" s="4">
        <f>1/COUNTIF(OrdersTable[Customer ID],OrdersTable[[#This Row],[Customer ID]])</f>
        <v>0.1111111111111111</v>
      </c>
    </row>
    <row r="4263" spans="1:25" x14ac:dyDescent="0.3">
      <c r="A4263" s="1">
        <v>4262</v>
      </c>
      <c r="B4263" t="s">
        <v>8209</v>
      </c>
      <c r="C4263" s="7">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4" t="str">
        <f>VLOOKUP(OrdersTable[[#This Row],[Region]],PeopleTable[#All],2,FALSE)</f>
        <v>Kelly Williams</v>
      </c>
      <c r="W4263" s="4" t="str">
        <f>IFERROR(VLOOKUP(OrdersTable[[#This Row],[Order ID]],ReturnsTable[#All],2,FALSE),"No")</f>
        <v>No</v>
      </c>
      <c r="X4263" s="4">
        <f>1/COUNTIF(OrdersTable[Order ID],OrdersTable[[#This Row],[Order ID]])</f>
        <v>1</v>
      </c>
      <c r="Y4263" s="4">
        <f>1/COUNTIF(OrdersTable[Customer ID],OrdersTable[[#This Row],[Customer ID]])</f>
        <v>7.6923076923076927E-2</v>
      </c>
    </row>
    <row r="4264" spans="1:25" x14ac:dyDescent="0.3">
      <c r="A4264" s="1">
        <v>4263</v>
      </c>
      <c r="B4264" t="s">
        <v>8210</v>
      </c>
      <c r="C4264" s="7">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4" t="str">
        <f>VLOOKUP(OrdersTable[[#This Row],[Region]],PeopleTable[#All],2,FALSE)</f>
        <v>Cassandra Brandow</v>
      </c>
      <c r="W4264" s="4" t="str">
        <f>IFERROR(VLOOKUP(OrdersTable[[#This Row],[Order ID]],ReturnsTable[#All],2,FALSE),"No")</f>
        <v>No</v>
      </c>
      <c r="X4264" s="4">
        <f>1/COUNTIF(OrdersTable[Order ID],OrdersTable[[#This Row],[Order ID]])</f>
        <v>1</v>
      </c>
      <c r="Y4264" s="4">
        <f>1/COUNTIF(OrdersTable[Customer ID],OrdersTable[[#This Row],[Customer ID]])</f>
        <v>7.6923076923076927E-2</v>
      </c>
    </row>
    <row r="4265" spans="1:25" x14ac:dyDescent="0.3">
      <c r="A4265" s="1">
        <v>4264</v>
      </c>
      <c r="B4265" t="s">
        <v>8211</v>
      </c>
      <c r="C4265" s="7">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4" t="str">
        <f>VLOOKUP(OrdersTable[[#This Row],[Region]],PeopleTable[#All],2,FALSE)</f>
        <v>Chuck Magee</v>
      </c>
      <c r="W4265" s="4" t="str">
        <f>IFERROR(VLOOKUP(OrdersTable[[#This Row],[Order ID]],ReturnsTable[#All],2,FALSE),"No")</f>
        <v>No</v>
      </c>
      <c r="X4265" s="4">
        <f>1/COUNTIF(OrdersTable[Order ID],OrdersTable[[#This Row],[Order ID]])</f>
        <v>1</v>
      </c>
      <c r="Y4265" s="4">
        <f>1/COUNTIF(OrdersTable[Customer ID],OrdersTable[[#This Row],[Customer ID]])</f>
        <v>0.05</v>
      </c>
    </row>
    <row r="4266" spans="1:25" x14ac:dyDescent="0.3">
      <c r="A4266" s="1">
        <v>4265</v>
      </c>
      <c r="B4266" t="s">
        <v>8212</v>
      </c>
      <c r="C4266" s="7">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4" t="str">
        <f>VLOOKUP(OrdersTable[[#This Row],[Region]],PeopleTable[#All],2,FALSE)</f>
        <v>Kelly Williams</v>
      </c>
      <c r="W4266" s="4" t="str">
        <f>IFERROR(VLOOKUP(OrdersTable[[#This Row],[Order ID]],ReturnsTable[#All],2,FALSE),"No")</f>
        <v>No</v>
      </c>
      <c r="X4266" s="4">
        <f>1/COUNTIF(OrdersTable[Order ID],OrdersTable[[#This Row],[Order ID]])</f>
        <v>0.2</v>
      </c>
      <c r="Y4266" s="4">
        <f>1/COUNTIF(OrdersTable[Customer ID],OrdersTable[[#This Row],[Customer ID]])</f>
        <v>3.2258064516129031E-2</v>
      </c>
    </row>
    <row r="4267" spans="1:25" x14ac:dyDescent="0.3">
      <c r="A4267" s="1">
        <v>4266</v>
      </c>
      <c r="B4267" t="s">
        <v>8212</v>
      </c>
      <c r="C4267" s="7">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4" t="str">
        <f>VLOOKUP(OrdersTable[[#This Row],[Region]],PeopleTable[#All],2,FALSE)</f>
        <v>Kelly Williams</v>
      </c>
      <c r="W4267" s="4" t="str">
        <f>IFERROR(VLOOKUP(OrdersTable[[#This Row],[Order ID]],ReturnsTable[#All],2,FALSE),"No")</f>
        <v>No</v>
      </c>
      <c r="X4267" s="4">
        <f>1/COUNTIF(OrdersTable[Order ID],OrdersTable[[#This Row],[Order ID]])</f>
        <v>0.2</v>
      </c>
      <c r="Y4267" s="4">
        <f>1/COUNTIF(OrdersTable[Customer ID],OrdersTable[[#This Row],[Customer ID]])</f>
        <v>3.2258064516129031E-2</v>
      </c>
    </row>
    <row r="4268" spans="1:25" x14ac:dyDescent="0.3">
      <c r="A4268" s="1">
        <v>4267</v>
      </c>
      <c r="B4268" t="s">
        <v>8212</v>
      </c>
      <c r="C4268" s="7">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4" t="str">
        <f>VLOOKUP(OrdersTable[[#This Row],[Region]],PeopleTable[#All],2,FALSE)</f>
        <v>Kelly Williams</v>
      </c>
      <c r="W4268" s="4" t="str">
        <f>IFERROR(VLOOKUP(OrdersTable[[#This Row],[Order ID]],ReturnsTable[#All],2,FALSE),"No")</f>
        <v>No</v>
      </c>
      <c r="X4268" s="4">
        <f>1/COUNTIF(OrdersTable[Order ID],OrdersTable[[#This Row],[Order ID]])</f>
        <v>0.2</v>
      </c>
      <c r="Y4268" s="4">
        <f>1/COUNTIF(OrdersTable[Customer ID],OrdersTable[[#This Row],[Customer ID]])</f>
        <v>3.2258064516129031E-2</v>
      </c>
    </row>
    <row r="4269" spans="1:25" x14ac:dyDescent="0.3">
      <c r="A4269" s="1">
        <v>4268</v>
      </c>
      <c r="B4269" t="s">
        <v>8212</v>
      </c>
      <c r="C4269" s="7">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4" t="str">
        <f>VLOOKUP(OrdersTable[[#This Row],[Region]],PeopleTable[#All],2,FALSE)</f>
        <v>Kelly Williams</v>
      </c>
      <c r="W4269" s="4" t="str">
        <f>IFERROR(VLOOKUP(OrdersTable[[#This Row],[Order ID]],ReturnsTable[#All],2,FALSE),"No")</f>
        <v>No</v>
      </c>
      <c r="X4269" s="4">
        <f>1/COUNTIF(OrdersTable[Order ID],OrdersTable[[#This Row],[Order ID]])</f>
        <v>0.2</v>
      </c>
      <c r="Y4269" s="4">
        <f>1/COUNTIF(OrdersTable[Customer ID],OrdersTable[[#This Row],[Customer ID]])</f>
        <v>3.2258064516129031E-2</v>
      </c>
    </row>
    <row r="4270" spans="1:25" x14ac:dyDescent="0.3">
      <c r="A4270" s="1">
        <v>4269</v>
      </c>
      <c r="B4270" t="s">
        <v>8212</v>
      </c>
      <c r="C4270" s="7">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4" t="str">
        <f>VLOOKUP(OrdersTable[[#This Row],[Region]],PeopleTable[#All],2,FALSE)</f>
        <v>Kelly Williams</v>
      </c>
      <c r="W4270" s="4" t="str">
        <f>IFERROR(VLOOKUP(OrdersTable[[#This Row],[Order ID]],ReturnsTable[#All],2,FALSE),"No")</f>
        <v>No</v>
      </c>
      <c r="X4270" s="4">
        <f>1/COUNTIF(OrdersTable[Order ID],OrdersTable[[#This Row],[Order ID]])</f>
        <v>0.2</v>
      </c>
      <c r="Y4270" s="4">
        <f>1/COUNTIF(OrdersTable[Customer ID],OrdersTable[[#This Row],[Customer ID]])</f>
        <v>3.2258064516129031E-2</v>
      </c>
    </row>
    <row r="4271" spans="1:25" x14ac:dyDescent="0.3">
      <c r="A4271" s="1">
        <v>4270</v>
      </c>
      <c r="B4271" t="s">
        <v>8213</v>
      </c>
      <c r="C4271" s="7">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4" t="str">
        <f>VLOOKUP(OrdersTable[[#This Row],[Region]],PeopleTable[#All],2,FALSE)</f>
        <v>Anna Andreadi</v>
      </c>
      <c r="W4271" s="4" t="str">
        <f>IFERROR(VLOOKUP(OrdersTable[[#This Row],[Order ID]],ReturnsTable[#All],2,FALSE),"No")</f>
        <v>No</v>
      </c>
      <c r="X4271" s="4">
        <f>1/COUNTIF(OrdersTable[Order ID],OrdersTable[[#This Row],[Order ID]])</f>
        <v>1</v>
      </c>
      <c r="Y4271" s="4">
        <f>1/COUNTIF(OrdersTable[Customer ID],OrdersTable[[#This Row],[Customer ID]])</f>
        <v>4.5454545454545456E-2</v>
      </c>
    </row>
    <row r="4272" spans="1:25" x14ac:dyDescent="0.3">
      <c r="A4272" s="1">
        <v>4271</v>
      </c>
      <c r="B4272" t="s">
        <v>8214</v>
      </c>
      <c r="C4272" s="7">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4" t="str">
        <f>VLOOKUP(OrdersTable[[#This Row],[Region]],PeopleTable[#All],2,FALSE)</f>
        <v>Cassandra Brandow</v>
      </c>
      <c r="W4272" s="4" t="str">
        <f>IFERROR(VLOOKUP(OrdersTable[[#This Row],[Order ID]],ReturnsTable[#All],2,FALSE),"No")</f>
        <v>No</v>
      </c>
      <c r="X4272" s="4">
        <f>1/COUNTIF(OrdersTable[Order ID],OrdersTable[[#This Row],[Order ID]])</f>
        <v>1</v>
      </c>
      <c r="Y4272" s="4">
        <f>1/COUNTIF(OrdersTable[Customer ID],OrdersTable[[#This Row],[Customer ID]])</f>
        <v>0.5</v>
      </c>
    </row>
    <row r="4273" spans="1:25" x14ac:dyDescent="0.3">
      <c r="A4273" s="1">
        <v>4272</v>
      </c>
      <c r="B4273" t="s">
        <v>8215</v>
      </c>
      <c r="C4273" s="7">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4" t="str">
        <f>VLOOKUP(OrdersTable[[#This Row],[Region]],PeopleTable[#All],2,FALSE)</f>
        <v>Chuck Magee</v>
      </c>
      <c r="W4273" s="4" t="str">
        <f>IFERROR(VLOOKUP(OrdersTable[[#This Row],[Order ID]],ReturnsTable[#All],2,FALSE),"No")</f>
        <v>No</v>
      </c>
      <c r="X4273" s="4">
        <f>1/COUNTIF(OrdersTable[Order ID],OrdersTable[[#This Row],[Order ID]])</f>
        <v>1</v>
      </c>
      <c r="Y4273" s="4">
        <f>1/COUNTIF(OrdersTable[Customer ID],OrdersTable[[#This Row],[Customer ID]])</f>
        <v>3.8461538461538464E-2</v>
      </c>
    </row>
    <row r="4274" spans="1:25" x14ac:dyDescent="0.3">
      <c r="A4274" s="1">
        <v>4273</v>
      </c>
      <c r="B4274" t="s">
        <v>8216</v>
      </c>
      <c r="C4274" s="7">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4" t="str">
        <f>VLOOKUP(OrdersTable[[#This Row],[Region]],PeopleTable[#All],2,FALSE)</f>
        <v>Anna Andreadi</v>
      </c>
      <c r="W4274" s="4" t="str">
        <f>IFERROR(VLOOKUP(OrdersTable[[#This Row],[Order ID]],ReturnsTable[#All],2,FALSE),"No")</f>
        <v>No</v>
      </c>
      <c r="X4274" s="4">
        <f>1/COUNTIF(OrdersTable[Order ID],OrdersTable[[#This Row],[Order ID]])</f>
        <v>0.5</v>
      </c>
      <c r="Y4274" s="4">
        <f>1/COUNTIF(OrdersTable[Customer ID],OrdersTable[[#This Row],[Customer ID]])</f>
        <v>6.6666666666666666E-2</v>
      </c>
    </row>
    <row r="4275" spans="1:25" x14ac:dyDescent="0.3">
      <c r="A4275" s="1">
        <v>4274</v>
      </c>
      <c r="B4275" t="s">
        <v>8216</v>
      </c>
      <c r="C4275" s="7">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4" t="str">
        <f>VLOOKUP(OrdersTable[[#This Row],[Region]],PeopleTable[#All],2,FALSE)</f>
        <v>Anna Andreadi</v>
      </c>
      <c r="W4275" s="4" t="str">
        <f>IFERROR(VLOOKUP(OrdersTable[[#This Row],[Order ID]],ReturnsTable[#All],2,FALSE),"No")</f>
        <v>No</v>
      </c>
      <c r="X4275" s="4">
        <f>1/COUNTIF(OrdersTable[Order ID],OrdersTable[[#This Row],[Order ID]])</f>
        <v>0.5</v>
      </c>
      <c r="Y4275" s="4">
        <f>1/COUNTIF(OrdersTable[Customer ID],OrdersTable[[#This Row],[Customer ID]])</f>
        <v>6.6666666666666666E-2</v>
      </c>
    </row>
    <row r="4276" spans="1:25" x14ac:dyDescent="0.3">
      <c r="A4276" s="1">
        <v>4275</v>
      </c>
      <c r="B4276" t="s">
        <v>8217</v>
      </c>
      <c r="C4276" s="7">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4" t="str">
        <f>VLOOKUP(OrdersTable[[#This Row],[Region]],PeopleTable[#All],2,FALSE)</f>
        <v>Anna Andreadi</v>
      </c>
      <c r="W4276" s="4" t="str">
        <f>IFERROR(VLOOKUP(OrdersTable[[#This Row],[Order ID]],ReturnsTable[#All],2,FALSE),"No")</f>
        <v>No</v>
      </c>
      <c r="X4276" s="4">
        <f>1/COUNTIF(OrdersTable[Order ID],OrdersTable[[#This Row],[Order ID]])</f>
        <v>1</v>
      </c>
      <c r="Y4276" s="4">
        <f>1/COUNTIF(OrdersTable[Customer ID],OrdersTable[[#This Row],[Customer ID]])</f>
        <v>4.7619047619047616E-2</v>
      </c>
    </row>
    <row r="4277" spans="1:25" x14ac:dyDescent="0.3">
      <c r="A4277" s="1">
        <v>4276</v>
      </c>
      <c r="B4277" t="s">
        <v>8218</v>
      </c>
      <c r="C4277" s="7">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4" t="str">
        <f>VLOOKUP(OrdersTable[[#This Row],[Region]],PeopleTable[#All],2,FALSE)</f>
        <v>Kelly Williams</v>
      </c>
      <c r="W4277" s="4" t="str">
        <f>IFERROR(VLOOKUP(OrdersTable[[#This Row],[Order ID]],ReturnsTable[#All],2,FALSE),"No")</f>
        <v>No</v>
      </c>
      <c r="X4277" s="4">
        <f>1/COUNTIF(OrdersTable[Order ID],OrdersTable[[#This Row],[Order ID]])</f>
        <v>1</v>
      </c>
      <c r="Y4277" s="4">
        <f>1/COUNTIF(OrdersTable[Customer ID],OrdersTable[[#This Row],[Customer ID]])</f>
        <v>0.125</v>
      </c>
    </row>
    <row r="4278" spans="1:25" x14ac:dyDescent="0.3">
      <c r="A4278" s="1">
        <v>4277</v>
      </c>
      <c r="B4278" t="s">
        <v>8219</v>
      </c>
      <c r="C4278" s="7">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4" t="str">
        <f>VLOOKUP(OrdersTable[[#This Row],[Region]],PeopleTable[#All],2,FALSE)</f>
        <v>Anna Andreadi</v>
      </c>
      <c r="W4278" s="4" t="str">
        <f>IFERROR(VLOOKUP(OrdersTable[[#This Row],[Order ID]],ReturnsTable[#All],2,FALSE),"No")</f>
        <v>No</v>
      </c>
      <c r="X4278" s="4">
        <f>1/COUNTIF(OrdersTable[Order ID],OrdersTable[[#This Row],[Order ID]])</f>
        <v>1</v>
      </c>
      <c r="Y4278" s="4">
        <f>1/COUNTIF(OrdersTable[Customer ID],OrdersTable[[#This Row],[Customer ID]])</f>
        <v>8.3333333333333329E-2</v>
      </c>
    </row>
    <row r="4279" spans="1:25" x14ac:dyDescent="0.3">
      <c r="A4279" s="1">
        <v>4278</v>
      </c>
      <c r="B4279" t="s">
        <v>8220</v>
      </c>
      <c r="C4279" s="7">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4" t="str">
        <f>VLOOKUP(OrdersTable[[#This Row],[Region]],PeopleTable[#All],2,FALSE)</f>
        <v>Chuck Magee</v>
      </c>
      <c r="W4279" s="4" t="str">
        <f>IFERROR(VLOOKUP(OrdersTable[[#This Row],[Order ID]],ReturnsTable[#All],2,FALSE),"No")</f>
        <v>No</v>
      </c>
      <c r="X4279" s="4">
        <f>1/COUNTIF(OrdersTable[Order ID],OrdersTable[[#This Row],[Order ID]])</f>
        <v>0.33333333333333331</v>
      </c>
      <c r="Y4279" s="4">
        <f>1/COUNTIF(OrdersTable[Customer ID],OrdersTable[[#This Row],[Customer ID]])</f>
        <v>0.1111111111111111</v>
      </c>
    </row>
    <row r="4280" spans="1:25" x14ac:dyDescent="0.3">
      <c r="A4280" s="1">
        <v>4279</v>
      </c>
      <c r="B4280" t="s">
        <v>8220</v>
      </c>
      <c r="C4280" s="7">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4" t="str">
        <f>VLOOKUP(OrdersTable[[#This Row],[Region]],PeopleTable[#All],2,FALSE)</f>
        <v>Chuck Magee</v>
      </c>
      <c r="W4280" s="4" t="str">
        <f>IFERROR(VLOOKUP(OrdersTable[[#This Row],[Order ID]],ReturnsTable[#All],2,FALSE),"No")</f>
        <v>No</v>
      </c>
      <c r="X4280" s="4">
        <f>1/COUNTIF(OrdersTable[Order ID],OrdersTable[[#This Row],[Order ID]])</f>
        <v>0.33333333333333331</v>
      </c>
      <c r="Y4280" s="4">
        <f>1/COUNTIF(OrdersTable[Customer ID],OrdersTable[[#This Row],[Customer ID]])</f>
        <v>0.1111111111111111</v>
      </c>
    </row>
    <row r="4281" spans="1:25" x14ac:dyDescent="0.3">
      <c r="A4281" s="1">
        <v>4280</v>
      </c>
      <c r="B4281" t="s">
        <v>8220</v>
      </c>
      <c r="C4281" s="7">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4" t="str">
        <f>VLOOKUP(OrdersTable[[#This Row],[Region]],PeopleTable[#All],2,FALSE)</f>
        <v>Chuck Magee</v>
      </c>
      <c r="W4281" s="4" t="str">
        <f>IFERROR(VLOOKUP(OrdersTable[[#This Row],[Order ID]],ReturnsTable[#All],2,FALSE),"No")</f>
        <v>No</v>
      </c>
      <c r="X4281" s="4">
        <f>1/COUNTIF(OrdersTable[Order ID],OrdersTable[[#This Row],[Order ID]])</f>
        <v>0.33333333333333331</v>
      </c>
      <c r="Y4281" s="4">
        <f>1/COUNTIF(OrdersTable[Customer ID],OrdersTable[[#This Row],[Customer ID]])</f>
        <v>0.1111111111111111</v>
      </c>
    </row>
    <row r="4282" spans="1:25" x14ac:dyDescent="0.3">
      <c r="A4282" s="1">
        <v>4281</v>
      </c>
      <c r="B4282" t="s">
        <v>8221</v>
      </c>
      <c r="C4282" s="7">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4" t="str">
        <f>VLOOKUP(OrdersTable[[#This Row],[Region]],PeopleTable[#All],2,FALSE)</f>
        <v>Chuck Magee</v>
      </c>
      <c r="W4282" s="4" t="str">
        <f>IFERROR(VLOOKUP(OrdersTable[[#This Row],[Order ID]],ReturnsTable[#All],2,FALSE),"No")</f>
        <v>No</v>
      </c>
      <c r="X4282" s="4">
        <f>1/COUNTIF(OrdersTable[Order ID],OrdersTable[[#This Row],[Order ID]])</f>
        <v>0.5</v>
      </c>
      <c r="Y4282" s="4">
        <f>1/COUNTIF(OrdersTable[Customer ID],OrdersTable[[#This Row],[Customer ID]])</f>
        <v>9.0909090909090912E-2</v>
      </c>
    </row>
    <row r="4283" spans="1:25" x14ac:dyDescent="0.3">
      <c r="A4283" s="1">
        <v>4282</v>
      </c>
      <c r="B4283" t="s">
        <v>8221</v>
      </c>
      <c r="C4283" s="7">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4" t="str">
        <f>VLOOKUP(OrdersTable[[#This Row],[Region]],PeopleTable[#All],2,FALSE)</f>
        <v>Chuck Magee</v>
      </c>
      <c r="W4283" s="4" t="str">
        <f>IFERROR(VLOOKUP(OrdersTable[[#This Row],[Order ID]],ReturnsTable[#All],2,FALSE),"No")</f>
        <v>No</v>
      </c>
      <c r="X4283" s="4">
        <f>1/COUNTIF(OrdersTable[Order ID],OrdersTable[[#This Row],[Order ID]])</f>
        <v>0.5</v>
      </c>
      <c r="Y4283" s="4">
        <f>1/COUNTIF(OrdersTable[Customer ID],OrdersTable[[#This Row],[Customer ID]])</f>
        <v>9.0909090909090912E-2</v>
      </c>
    </row>
    <row r="4284" spans="1:25" x14ac:dyDescent="0.3">
      <c r="A4284" s="1">
        <v>4283</v>
      </c>
      <c r="B4284" t="s">
        <v>8222</v>
      </c>
      <c r="C4284" s="7">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4" t="str">
        <f>VLOOKUP(OrdersTable[[#This Row],[Region]],PeopleTable[#All],2,FALSE)</f>
        <v>Kelly Williams</v>
      </c>
      <c r="W4284" s="4" t="str">
        <f>IFERROR(VLOOKUP(OrdersTable[[#This Row],[Order ID]],ReturnsTable[#All],2,FALSE),"No")</f>
        <v>No</v>
      </c>
      <c r="X4284" s="4">
        <f>1/COUNTIF(OrdersTable[Order ID],OrdersTable[[#This Row],[Order ID]])</f>
        <v>0.5</v>
      </c>
      <c r="Y4284" s="4">
        <f>1/COUNTIF(OrdersTable[Customer ID],OrdersTable[[#This Row],[Customer ID]])</f>
        <v>0.05</v>
      </c>
    </row>
    <row r="4285" spans="1:25" x14ac:dyDescent="0.3">
      <c r="A4285" s="1">
        <v>4284</v>
      </c>
      <c r="B4285" t="s">
        <v>8222</v>
      </c>
      <c r="C4285" s="7">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4" t="str">
        <f>VLOOKUP(OrdersTable[[#This Row],[Region]],PeopleTable[#All],2,FALSE)</f>
        <v>Kelly Williams</v>
      </c>
      <c r="W4285" s="4" t="str">
        <f>IFERROR(VLOOKUP(OrdersTable[[#This Row],[Order ID]],ReturnsTable[#All],2,FALSE),"No")</f>
        <v>No</v>
      </c>
      <c r="X4285" s="4">
        <f>1/COUNTIF(OrdersTable[Order ID],OrdersTable[[#This Row],[Order ID]])</f>
        <v>0.5</v>
      </c>
      <c r="Y4285" s="4">
        <f>1/COUNTIF(OrdersTable[Customer ID],OrdersTable[[#This Row],[Customer ID]])</f>
        <v>0.05</v>
      </c>
    </row>
    <row r="4286" spans="1:25" x14ac:dyDescent="0.3">
      <c r="A4286" s="1">
        <v>4285</v>
      </c>
      <c r="B4286" t="s">
        <v>8223</v>
      </c>
      <c r="C4286" s="7">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4" t="str">
        <f>VLOOKUP(OrdersTable[[#This Row],[Region]],PeopleTable[#All],2,FALSE)</f>
        <v>Kelly Williams</v>
      </c>
      <c r="W4286" s="4" t="str">
        <f>IFERROR(VLOOKUP(OrdersTable[[#This Row],[Order ID]],ReturnsTable[#All],2,FALSE),"No")</f>
        <v>No</v>
      </c>
      <c r="X4286" s="4">
        <f>1/COUNTIF(OrdersTable[Order ID],OrdersTable[[#This Row],[Order ID]])</f>
        <v>0.33333333333333331</v>
      </c>
      <c r="Y4286" s="4">
        <f>1/COUNTIF(OrdersTable[Customer ID],OrdersTable[[#This Row],[Customer ID]])</f>
        <v>0.1</v>
      </c>
    </row>
    <row r="4287" spans="1:25" x14ac:dyDescent="0.3">
      <c r="A4287" s="1">
        <v>4286</v>
      </c>
      <c r="B4287" t="s">
        <v>8223</v>
      </c>
      <c r="C4287" s="7">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4" t="str">
        <f>VLOOKUP(OrdersTable[[#This Row],[Region]],PeopleTable[#All],2,FALSE)</f>
        <v>Kelly Williams</v>
      </c>
      <c r="W4287" s="4" t="str">
        <f>IFERROR(VLOOKUP(OrdersTable[[#This Row],[Order ID]],ReturnsTable[#All],2,FALSE),"No")</f>
        <v>No</v>
      </c>
      <c r="X4287" s="4">
        <f>1/COUNTIF(OrdersTable[Order ID],OrdersTable[[#This Row],[Order ID]])</f>
        <v>0.33333333333333331</v>
      </c>
      <c r="Y4287" s="4">
        <f>1/COUNTIF(OrdersTable[Customer ID],OrdersTable[[#This Row],[Customer ID]])</f>
        <v>0.1</v>
      </c>
    </row>
    <row r="4288" spans="1:25" x14ac:dyDescent="0.3">
      <c r="A4288" s="1">
        <v>4287</v>
      </c>
      <c r="B4288" t="s">
        <v>8223</v>
      </c>
      <c r="C4288" s="7">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4" t="str">
        <f>VLOOKUP(OrdersTable[[#This Row],[Region]],PeopleTable[#All],2,FALSE)</f>
        <v>Kelly Williams</v>
      </c>
      <c r="W4288" s="4" t="str">
        <f>IFERROR(VLOOKUP(OrdersTable[[#This Row],[Order ID]],ReturnsTable[#All],2,FALSE),"No")</f>
        <v>No</v>
      </c>
      <c r="X4288" s="4">
        <f>1/COUNTIF(OrdersTable[Order ID],OrdersTable[[#This Row],[Order ID]])</f>
        <v>0.33333333333333331</v>
      </c>
      <c r="Y4288" s="4">
        <f>1/COUNTIF(OrdersTable[Customer ID],OrdersTable[[#This Row],[Customer ID]])</f>
        <v>0.1</v>
      </c>
    </row>
    <row r="4289" spans="1:25" x14ac:dyDescent="0.3">
      <c r="A4289" s="1">
        <v>4288</v>
      </c>
      <c r="B4289" t="s">
        <v>8224</v>
      </c>
      <c r="C4289" s="7">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4" t="str">
        <f>VLOOKUP(OrdersTable[[#This Row],[Region]],PeopleTable[#All],2,FALSE)</f>
        <v>Cassandra Brandow</v>
      </c>
      <c r="W4289" s="4" t="str">
        <f>IFERROR(VLOOKUP(OrdersTable[[#This Row],[Order ID]],ReturnsTable[#All],2,FALSE),"No")</f>
        <v>No</v>
      </c>
      <c r="X4289" s="4">
        <f>1/COUNTIF(OrdersTable[Order ID],OrdersTable[[#This Row],[Order ID]])</f>
        <v>1</v>
      </c>
      <c r="Y4289" s="4">
        <f>1/COUNTIF(OrdersTable[Customer ID],OrdersTable[[#This Row],[Customer ID]])</f>
        <v>9.0909090909090912E-2</v>
      </c>
    </row>
    <row r="4290" spans="1:25" x14ac:dyDescent="0.3">
      <c r="A4290" s="1">
        <v>4289</v>
      </c>
      <c r="B4290" t="s">
        <v>8225</v>
      </c>
      <c r="C4290" s="7">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4" t="str">
        <f>VLOOKUP(OrdersTable[[#This Row],[Region]],PeopleTable[#All],2,FALSE)</f>
        <v>Kelly Williams</v>
      </c>
      <c r="W4290" s="4" t="str">
        <f>IFERROR(VLOOKUP(OrdersTable[[#This Row],[Order ID]],ReturnsTable[#All],2,FALSE),"No")</f>
        <v>No</v>
      </c>
      <c r="X4290" s="4">
        <f>1/COUNTIF(OrdersTable[Order ID],OrdersTable[[#This Row],[Order ID]])</f>
        <v>0.5</v>
      </c>
      <c r="Y4290" s="4">
        <f>1/COUNTIF(OrdersTable[Customer ID],OrdersTable[[#This Row],[Customer ID]])</f>
        <v>6.6666666666666666E-2</v>
      </c>
    </row>
    <row r="4291" spans="1:25" x14ac:dyDescent="0.3">
      <c r="A4291" s="1">
        <v>4290</v>
      </c>
      <c r="B4291" t="s">
        <v>8225</v>
      </c>
      <c r="C4291" s="7">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4" t="str">
        <f>VLOOKUP(OrdersTable[[#This Row],[Region]],PeopleTable[#All],2,FALSE)</f>
        <v>Kelly Williams</v>
      </c>
      <c r="W4291" s="4" t="str">
        <f>IFERROR(VLOOKUP(OrdersTable[[#This Row],[Order ID]],ReturnsTable[#All],2,FALSE),"No")</f>
        <v>No</v>
      </c>
      <c r="X4291" s="4">
        <f>1/COUNTIF(OrdersTable[Order ID],OrdersTable[[#This Row],[Order ID]])</f>
        <v>0.5</v>
      </c>
      <c r="Y4291" s="4">
        <f>1/COUNTIF(OrdersTable[Customer ID],OrdersTable[[#This Row],[Customer ID]])</f>
        <v>6.6666666666666666E-2</v>
      </c>
    </row>
    <row r="4292" spans="1:25" x14ac:dyDescent="0.3">
      <c r="A4292" s="1">
        <v>4291</v>
      </c>
      <c r="B4292" t="s">
        <v>8226</v>
      </c>
      <c r="C4292" s="7">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4" t="str">
        <f>VLOOKUP(OrdersTable[[#This Row],[Region]],PeopleTable[#All],2,FALSE)</f>
        <v>Anna Andreadi</v>
      </c>
      <c r="W4292" s="4" t="str">
        <f>IFERROR(VLOOKUP(OrdersTable[[#This Row],[Order ID]],ReturnsTable[#All],2,FALSE),"No")</f>
        <v>No</v>
      </c>
      <c r="X4292" s="4">
        <f>1/COUNTIF(OrdersTable[Order ID],OrdersTable[[#This Row],[Order ID]])</f>
        <v>0.33333333333333331</v>
      </c>
      <c r="Y4292" s="4">
        <f>1/COUNTIF(OrdersTable[Customer ID],OrdersTable[[#This Row],[Customer ID]])</f>
        <v>0.1111111111111111</v>
      </c>
    </row>
    <row r="4293" spans="1:25" x14ac:dyDescent="0.3">
      <c r="A4293" s="1">
        <v>4292</v>
      </c>
      <c r="B4293" t="s">
        <v>8226</v>
      </c>
      <c r="C4293" s="7">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4" t="str">
        <f>VLOOKUP(OrdersTable[[#This Row],[Region]],PeopleTable[#All],2,FALSE)</f>
        <v>Anna Andreadi</v>
      </c>
      <c r="W4293" s="4" t="str">
        <f>IFERROR(VLOOKUP(OrdersTable[[#This Row],[Order ID]],ReturnsTable[#All],2,FALSE),"No")</f>
        <v>No</v>
      </c>
      <c r="X4293" s="4">
        <f>1/COUNTIF(OrdersTable[Order ID],OrdersTable[[#This Row],[Order ID]])</f>
        <v>0.33333333333333331</v>
      </c>
      <c r="Y4293" s="4">
        <f>1/COUNTIF(OrdersTable[Customer ID],OrdersTable[[#This Row],[Customer ID]])</f>
        <v>0.1111111111111111</v>
      </c>
    </row>
    <row r="4294" spans="1:25" x14ac:dyDescent="0.3">
      <c r="A4294" s="1">
        <v>4293</v>
      </c>
      <c r="B4294" t="s">
        <v>8226</v>
      </c>
      <c r="C4294" s="7">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4" t="str">
        <f>VLOOKUP(OrdersTable[[#This Row],[Region]],PeopleTable[#All],2,FALSE)</f>
        <v>Anna Andreadi</v>
      </c>
      <c r="W4294" s="4" t="str">
        <f>IFERROR(VLOOKUP(OrdersTable[[#This Row],[Order ID]],ReturnsTable[#All],2,FALSE),"No")</f>
        <v>No</v>
      </c>
      <c r="X4294" s="4">
        <f>1/COUNTIF(OrdersTable[Order ID],OrdersTable[[#This Row],[Order ID]])</f>
        <v>0.33333333333333331</v>
      </c>
      <c r="Y4294" s="4">
        <f>1/COUNTIF(OrdersTable[Customer ID],OrdersTable[[#This Row],[Customer ID]])</f>
        <v>0.1111111111111111</v>
      </c>
    </row>
    <row r="4295" spans="1:25" x14ac:dyDescent="0.3">
      <c r="A4295" s="1">
        <v>4294</v>
      </c>
      <c r="B4295" t="s">
        <v>8227</v>
      </c>
      <c r="C4295" s="7">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4" t="str">
        <f>VLOOKUP(OrdersTable[[#This Row],[Region]],PeopleTable[#All],2,FALSE)</f>
        <v>Chuck Magee</v>
      </c>
      <c r="W4295" s="4" t="str">
        <f>IFERROR(VLOOKUP(OrdersTable[[#This Row],[Order ID]],ReturnsTable[#All],2,FALSE),"No")</f>
        <v>No</v>
      </c>
      <c r="X4295" s="4">
        <f>1/COUNTIF(OrdersTable[Order ID],OrdersTable[[#This Row],[Order ID]])</f>
        <v>1</v>
      </c>
      <c r="Y4295" s="4">
        <f>1/COUNTIF(OrdersTable[Customer ID],OrdersTable[[#This Row],[Customer ID]])</f>
        <v>9.0909090909090912E-2</v>
      </c>
    </row>
    <row r="4296" spans="1:25" x14ac:dyDescent="0.3">
      <c r="A4296" s="1">
        <v>4295</v>
      </c>
      <c r="B4296" t="s">
        <v>8228</v>
      </c>
      <c r="C4296" s="7">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4" t="str">
        <f>VLOOKUP(OrdersTable[[#This Row],[Region]],PeopleTable[#All],2,FALSE)</f>
        <v>Anna Andreadi</v>
      </c>
      <c r="W4296" s="4" t="str">
        <f>IFERROR(VLOOKUP(OrdersTable[[#This Row],[Order ID]],ReturnsTable[#All],2,FALSE),"No")</f>
        <v>No</v>
      </c>
      <c r="X4296" s="4">
        <f>1/COUNTIF(OrdersTable[Order ID],OrdersTable[[#This Row],[Order ID]])</f>
        <v>1</v>
      </c>
      <c r="Y4296" s="4">
        <f>1/COUNTIF(OrdersTable[Customer ID],OrdersTable[[#This Row],[Customer ID]])</f>
        <v>0.1111111111111111</v>
      </c>
    </row>
    <row r="4297" spans="1:25" x14ac:dyDescent="0.3">
      <c r="A4297" s="1">
        <v>4296</v>
      </c>
      <c r="B4297" t="s">
        <v>8229</v>
      </c>
      <c r="C4297" s="7">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4" t="str">
        <f>VLOOKUP(OrdersTable[[#This Row],[Region]],PeopleTable[#All],2,FALSE)</f>
        <v>Anna Andreadi</v>
      </c>
      <c r="W4297" s="4" t="str">
        <f>IFERROR(VLOOKUP(OrdersTable[[#This Row],[Order ID]],ReturnsTable[#All],2,FALSE),"No")</f>
        <v>No</v>
      </c>
      <c r="X4297" s="4">
        <f>1/COUNTIF(OrdersTable[Order ID],OrdersTable[[#This Row],[Order ID]])</f>
        <v>1</v>
      </c>
      <c r="Y4297" s="4">
        <f>1/COUNTIF(OrdersTable[Customer ID],OrdersTable[[#This Row],[Customer ID]])</f>
        <v>5.2631578947368418E-2</v>
      </c>
    </row>
    <row r="4298" spans="1:25" x14ac:dyDescent="0.3">
      <c r="A4298" s="1">
        <v>4297</v>
      </c>
      <c r="B4298" t="s">
        <v>8230</v>
      </c>
      <c r="C4298" s="7">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4" t="str">
        <f>VLOOKUP(OrdersTable[[#This Row],[Region]],PeopleTable[#All],2,FALSE)</f>
        <v>Anna Andreadi</v>
      </c>
      <c r="W4298" s="4" t="str">
        <f>IFERROR(VLOOKUP(OrdersTable[[#This Row],[Order ID]],ReturnsTable[#All],2,FALSE),"No")</f>
        <v>No</v>
      </c>
      <c r="X4298" s="4">
        <f>1/COUNTIF(OrdersTable[Order ID],OrdersTable[[#This Row],[Order ID]])</f>
        <v>1</v>
      </c>
      <c r="Y4298" s="4">
        <f>1/COUNTIF(OrdersTable[Customer ID],OrdersTable[[#This Row],[Customer ID]])</f>
        <v>7.6923076923076927E-2</v>
      </c>
    </row>
    <row r="4299" spans="1:25" x14ac:dyDescent="0.3">
      <c r="A4299" s="1">
        <v>4298</v>
      </c>
      <c r="B4299" t="s">
        <v>8231</v>
      </c>
      <c r="C4299" s="7">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4" t="str">
        <f>VLOOKUP(OrdersTable[[#This Row],[Region]],PeopleTable[#All],2,FALSE)</f>
        <v>Cassandra Brandow</v>
      </c>
      <c r="W4299" s="4" t="str">
        <f>IFERROR(VLOOKUP(OrdersTable[[#This Row],[Order ID]],ReturnsTable[#All],2,FALSE),"No")</f>
        <v>No</v>
      </c>
      <c r="X4299" s="4">
        <f>1/COUNTIF(OrdersTable[Order ID],OrdersTable[[#This Row],[Order ID]])</f>
        <v>0.2</v>
      </c>
      <c r="Y4299" s="4">
        <f>1/COUNTIF(OrdersTable[Customer ID],OrdersTable[[#This Row],[Customer ID]])</f>
        <v>4.5454545454545456E-2</v>
      </c>
    </row>
    <row r="4300" spans="1:25" x14ac:dyDescent="0.3">
      <c r="A4300" s="1">
        <v>4299</v>
      </c>
      <c r="B4300" t="s">
        <v>8231</v>
      </c>
      <c r="C4300" s="7">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4" t="str">
        <f>VLOOKUP(OrdersTable[[#This Row],[Region]],PeopleTable[#All],2,FALSE)</f>
        <v>Cassandra Brandow</v>
      </c>
      <c r="W4300" s="4" t="str">
        <f>IFERROR(VLOOKUP(OrdersTable[[#This Row],[Order ID]],ReturnsTable[#All],2,FALSE),"No")</f>
        <v>No</v>
      </c>
      <c r="X4300" s="4">
        <f>1/COUNTIF(OrdersTable[Order ID],OrdersTable[[#This Row],[Order ID]])</f>
        <v>0.2</v>
      </c>
      <c r="Y4300" s="4">
        <f>1/COUNTIF(OrdersTable[Customer ID],OrdersTable[[#This Row],[Customer ID]])</f>
        <v>4.5454545454545456E-2</v>
      </c>
    </row>
    <row r="4301" spans="1:25" x14ac:dyDescent="0.3">
      <c r="A4301" s="1">
        <v>4300</v>
      </c>
      <c r="B4301" t="s">
        <v>8231</v>
      </c>
      <c r="C4301" s="7">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4" t="str">
        <f>VLOOKUP(OrdersTable[[#This Row],[Region]],PeopleTable[#All],2,FALSE)</f>
        <v>Cassandra Brandow</v>
      </c>
      <c r="W4301" s="4" t="str">
        <f>IFERROR(VLOOKUP(OrdersTable[[#This Row],[Order ID]],ReturnsTable[#All],2,FALSE),"No")</f>
        <v>No</v>
      </c>
      <c r="X4301" s="4">
        <f>1/COUNTIF(OrdersTable[Order ID],OrdersTable[[#This Row],[Order ID]])</f>
        <v>0.2</v>
      </c>
      <c r="Y4301" s="4">
        <f>1/COUNTIF(OrdersTable[Customer ID],OrdersTable[[#This Row],[Customer ID]])</f>
        <v>4.5454545454545456E-2</v>
      </c>
    </row>
    <row r="4302" spans="1:25" x14ac:dyDescent="0.3">
      <c r="A4302" s="1">
        <v>4301</v>
      </c>
      <c r="B4302" t="s">
        <v>8231</v>
      </c>
      <c r="C4302" s="7">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4" t="str">
        <f>VLOOKUP(OrdersTable[[#This Row],[Region]],PeopleTable[#All],2,FALSE)</f>
        <v>Cassandra Brandow</v>
      </c>
      <c r="W4302" s="4" t="str">
        <f>IFERROR(VLOOKUP(OrdersTable[[#This Row],[Order ID]],ReturnsTable[#All],2,FALSE),"No")</f>
        <v>No</v>
      </c>
      <c r="X4302" s="4">
        <f>1/COUNTIF(OrdersTable[Order ID],OrdersTable[[#This Row],[Order ID]])</f>
        <v>0.2</v>
      </c>
      <c r="Y4302" s="4">
        <f>1/COUNTIF(OrdersTable[Customer ID],OrdersTable[[#This Row],[Customer ID]])</f>
        <v>4.5454545454545456E-2</v>
      </c>
    </row>
    <row r="4303" spans="1:25" x14ac:dyDescent="0.3">
      <c r="A4303" s="1">
        <v>4302</v>
      </c>
      <c r="B4303" t="s">
        <v>8231</v>
      </c>
      <c r="C4303" s="7">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4" t="str">
        <f>VLOOKUP(OrdersTable[[#This Row],[Region]],PeopleTable[#All],2,FALSE)</f>
        <v>Cassandra Brandow</v>
      </c>
      <c r="W4303" s="4" t="str">
        <f>IFERROR(VLOOKUP(OrdersTable[[#This Row],[Order ID]],ReturnsTable[#All],2,FALSE),"No")</f>
        <v>No</v>
      </c>
      <c r="X4303" s="4">
        <f>1/COUNTIF(OrdersTable[Order ID],OrdersTable[[#This Row],[Order ID]])</f>
        <v>0.2</v>
      </c>
      <c r="Y4303" s="4">
        <f>1/COUNTIF(OrdersTable[Customer ID],OrdersTable[[#This Row],[Customer ID]])</f>
        <v>4.5454545454545456E-2</v>
      </c>
    </row>
    <row r="4304" spans="1:25" x14ac:dyDescent="0.3">
      <c r="A4304" s="1">
        <v>4303</v>
      </c>
      <c r="B4304" t="s">
        <v>5948</v>
      </c>
      <c r="C4304" s="7">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4" t="str">
        <f>VLOOKUP(OrdersTable[[#This Row],[Region]],PeopleTable[#All],2,FALSE)</f>
        <v>Chuck Magee</v>
      </c>
      <c r="W4304" s="4" t="str">
        <f>IFERROR(VLOOKUP(OrdersTable[[#This Row],[Order ID]],ReturnsTable[#All],2,FALSE),"No")</f>
        <v>Yes</v>
      </c>
      <c r="X4304" s="4">
        <f>1/COUNTIF(OrdersTable[Order ID],OrdersTable[[#This Row],[Order ID]])</f>
        <v>1</v>
      </c>
      <c r="Y4304" s="4">
        <f>1/COUNTIF(OrdersTable[Customer ID],OrdersTable[[#This Row],[Customer ID]])</f>
        <v>0.1111111111111111</v>
      </c>
    </row>
    <row r="4305" spans="1:25" x14ac:dyDescent="0.3">
      <c r="A4305" s="1">
        <v>4304</v>
      </c>
      <c r="B4305" t="s">
        <v>8232</v>
      </c>
      <c r="C4305" s="7">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4" t="str">
        <f>VLOOKUP(OrdersTable[[#This Row],[Region]],PeopleTable[#All],2,FALSE)</f>
        <v>Kelly Williams</v>
      </c>
      <c r="W4305" s="4" t="str">
        <f>IFERROR(VLOOKUP(OrdersTable[[#This Row],[Order ID]],ReturnsTable[#All],2,FALSE),"No")</f>
        <v>No</v>
      </c>
      <c r="X4305" s="4">
        <f>1/COUNTIF(OrdersTable[Order ID],OrdersTable[[#This Row],[Order ID]])</f>
        <v>1</v>
      </c>
      <c r="Y4305" s="4">
        <f>1/COUNTIF(OrdersTable[Customer ID],OrdersTable[[#This Row],[Customer ID]])</f>
        <v>0.2</v>
      </c>
    </row>
    <row r="4306" spans="1:25" x14ac:dyDescent="0.3">
      <c r="A4306" s="1">
        <v>4305</v>
      </c>
      <c r="B4306" t="s">
        <v>8233</v>
      </c>
      <c r="C4306" s="7">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4" t="str">
        <f>VLOOKUP(OrdersTable[[#This Row],[Region]],PeopleTable[#All],2,FALSE)</f>
        <v>Anna Andreadi</v>
      </c>
      <c r="W4306" s="4" t="str">
        <f>IFERROR(VLOOKUP(OrdersTable[[#This Row],[Order ID]],ReturnsTable[#All],2,FALSE),"No")</f>
        <v>No</v>
      </c>
      <c r="X4306" s="4">
        <f>1/COUNTIF(OrdersTable[Order ID],OrdersTable[[#This Row],[Order ID]])</f>
        <v>0.5</v>
      </c>
      <c r="Y4306" s="4">
        <f>1/COUNTIF(OrdersTable[Customer ID],OrdersTable[[#This Row],[Customer ID]])</f>
        <v>0.2</v>
      </c>
    </row>
    <row r="4307" spans="1:25" x14ac:dyDescent="0.3">
      <c r="A4307" s="1">
        <v>4306</v>
      </c>
      <c r="B4307" t="s">
        <v>8233</v>
      </c>
      <c r="C4307" s="7">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4" t="str">
        <f>VLOOKUP(OrdersTable[[#This Row],[Region]],PeopleTable[#All],2,FALSE)</f>
        <v>Anna Andreadi</v>
      </c>
      <c r="W4307" s="4" t="str">
        <f>IFERROR(VLOOKUP(OrdersTable[[#This Row],[Order ID]],ReturnsTable[#All],2,FALSE),"No")</f>
        <v>No</v>
      </c>
      <c r="X4307" s="4">
        <f>1/COUNTIF(OrdersTable[Order ID],OrdersTable[[#This Row],[Order ID]])</f>
        <v>0.5</v>
      </c>
      <c r="Y4307" s="4">
        <f>1/COUNTIF(OrdersTable[Customer ID],OrdersTable[[#This Row],[Customer ID]])</f>
        <v>0.2</v>
      </c>
    </row>
    <row r="4308" spans="1:25" x14ac:dyDescent="0.3">
      <c r="A4308" s="1">
        <v>4307</v>
      </c>
      <c r="B4308" t="s">
        <v>8234</v>
      </c>
      <c r="C4308" s="7">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4" t="str">
        <f>VLOOKUP(OrdersTable[[#This Row],[Region]],PeopleTable[#All],2,FALSE)</f>
        <v>Anna Andreadi</v>
      </c>
      <c r="W4308" s="4" t="str">
        <f>IFERROR(VLOOKUP(OrdersTable[[#This Row],[Order ID]],ReturnsTable[#All],2,FALSE),"No")</f>
        <v>No</v>
      </c>
      <c r="X4308" s="4">
        <f>1/COUNTIF(OrdersTable[Order ID],OrdersTable[[#This Row],[Order ID]])</f>
        <v>0.5</v>
      </c>
      <c r="Y4308" s="4">
        <f>1/COUNTIF(OrdersTable[Customer ID],OrdersTable[[#This Row],[Customer ID]])</f>
        <v>3.5714285714285712E-2</v>
      </c>
    </row>
    <row r="4309" spans="1:25" x14ac:dyDescent="0.3">
      <c r="A4309" s="1">
        <v>4308</v>
      </c>
      <c r="B4309" t="s">
        <v>8234</v>
      </c>
      <c r="C4309" s="7">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4" t="str">
        <f>VLOOKUP(OrdersTable[[#This Row],[Region]],PeopleTable[#All],2,FALSE)</f>
        <v>Anna Andreadi</v>
      </c>
      <c r="W4309" s="4" t="str">
        <f>IFERROR(VLOOKUP(OrdersTable[[#This Row],[Order ID]],ReturnsTable[#All],2,FALSE),"No")</f>
        <v>No</v>
      </c>
      <c r="X4309" s="4">
        <f>1/COUNTIF(OrdersTable[Order ID],OrdersTable[[#This Row],[Order ID]])</f>
        <v>0.5</v>
      </c>
      <c r="Y4309" s="4">
        <f>1/COUNTIF(OrdersTable[Customer ID],OrdersTable[[#This Row],[Customer ID]])</f>
        <v>3.5714285714285712E-2</v>
      </c>
    </row>
    <row r="4310" spans="1:25" x14ac:dyDescent="0.3">
      <c r="A4310" s="1">
        <v>4309</v>
      </c>
      <c r="B4310" t="s">
        <v>8235</v>
      </c>
      <c r="C4310" s="7">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4" t="str">
        <f>VLOOKUP(OrdersTable[[#This Row],[Region]],PeopleTable[#All],2,FALSE)</f>
        <v>Anna Andreadi</v>
      </c>
      <c r="W4310" s="4" t="str">
        <f>IFERROR(VLOOKUP(OrdersTable[[#This Row],[Order ID]],ReturnsTable[#All],2,FALSE),"No")</f>
        <v>No</v>
      </c>
      <c r="X4310" s="4">
        <f>1/COUNTIF(OrdersTable[Order ID],OrdersTable[[#This Row],[Order ID]])</f>
        <v>0.2</v>
      </c>
      <c r="Y4310" s="4">
        <f>1/COUNTIF(OrdersTable[Customer ID],OrdersTable[[#This Row],[Customer ID]])</f>
        <v>2.7027027027027029E-2</v>
      </c>
    </row>
    <row r="4311" spans="1:25" x14ac:dyDescent="0.3">
      <c r="A4311" s="1">
        <v>4310</v>
      </c>
      <c r="B4311" t="s">
        <v>8235</v>
      </c>
      <c r="C4311" s="7">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4" t="str">
        <f>VLOOKUP(OrdersTable[[#This Row],[Region]],PeopleTable[#All],2,FALSE)</f>
        <v>Anna Andreadi</v>
      </c>
      <c r="W4311" s="4" t="str">
        <f>IFERROR(VLOOKUP(OrdersTable[[#This Row],[Order ID]],ReturnsTable[#All],2,FALSE),"No")</f>
        <v>No</v>
      </c>
      <c r="X4311" s="4">
        <f>1/COUNTIF(OrdersTable[Order ID],OrdersTable[[#This Row],[Order ID]])</f>
        <v>0.2</v>
      </c>
      <c r="Y4311" s="4">
        <f>1/COUNTIF(OrdersTable[Customer ID],OrdersTable[[#This Row],[Customer ID]])</f>
        <v>2.7027027027027029E-2</v>
      </c>
    </row>
    <row r="4312" spans="1:25" x14ac:dyDescent="0.3">
      <c r="A4312" s="1">
        <v>4311</v>
      </c>
      <c r="B4312" t="s">
        <v>8235</v>
      </c>
      <c r="C4312" s="7">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4" t="str">
        <f>VLOOKUP(OrdersTable[[#This Row],[Region]],PeopleTable[#All],2,FALSE)</f>
        <v>Anna Andreadi</v>
      </c>
      <c r="W4312" s="4" t="str">
        <f>IFERROR(VLOOKUP(OrdersTable[[#This Row],[Order ID]],ReturnsTable[#All],2,FALSE),"No")</f>
        <v>No</v>
      </c>
      <c r="X4312" s="4">
        <f>1/COUNTIF(OrdersTable[Order ID],OrdersTable[[#This Row],[Order ID]])</f>
        <v>0.2</v>
      </c>
      <c r="Y4312" s="4">
        <f>1/COUNTIF(OrdersTable[Customer ID],OrdersTable[[#This Row],[Customer ID]])</f>
        <v>2.7027027027027029E-2</v>
      </c>
    </row>
    <row r="4313" spans="1:25" x14ac:dyDescent="0.3">
      <c r="A4313" s="1">
        <v>4312</v>
      </c>
      <c r="B4313" t="s">
        <v>8235</v>
      </c>
      <c r="C4313" s="7">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4" t="str">
        <f>VLOOKUP(OrdersTable[[#This Row],[Region]],PeopleTable[#All],2,FALSE)</f>
        <v>Anna Andreadi</v>
      </c>
      <c r="W4313" s="4" t="str">
        <f>IFERROR(VLOOKUP(OrdersTable[[#This Row],[Order ID]],ReturnsTable[#All],2,FALSE),"No")</f>
        <v>No</v>
      </c>
      <c r="X4313" s="4">
        <f>1/COUNTIF(OrdersTable[Order ID],OrdersTable[[#This Row],[Order ID]])</f>
        <v>0.2</v>
      </c>
      <c r="Y4313" s="4">
        <f>1/COUNTIF(OrdersTable[Customer ID],OrdersTable[[#This Row],[Customer ID]])</f>
        <v>2.7027027027027029E-2</v>
      </c>
    </row>
    <row r="4314" spans="1:25" x14ac:dyDescent="0.3">
      <c r="A4314" s="1">
        <v>4313</v>
      </c>
      <c r="B4314" t="s">
        <v>8235</v>
      </c>
      <c r="C4314" s="7">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4" t="str">
        <f>VLOOKUP(OrdersTable[[#This Row],[Region]],PeopleTable[#All],2,FALSE)</f>
        <v>Anna Andreadi</v>
      </c>
      <c r="W4314" s="4" t="str">
        <f>IFERROR(VLOOKUP(OrdersTable[[#This Row],[Order ID]],ReturnsTable[#All],2,FALSE),"No")</f>
        <v>No</v>
      </c>
      <c r="X4314" s="4">
        <f>1/COUNTIF(OrdersTable[Order ID],OrdersTable[[#This Row],[Order ID]])</f>
        <v>0.2</v>
      </c>
      <c r="Y4314" s="4">
        <f>1/COUNTIF(OrdersTable[Customer ID],OrdersTable[[#This Row],[Customer ID]])</f>
        <v>2.7027027027027029E-2</v>
      </c>
    </row>
    <row r="4315" spans="1:25" x14ac:dyDescent="0.3">
      <c r="A4315" s="1">
        <v>4314</v>
      </c>
      <c r="B4315" t="s">
        <v>8236</v>
      </c>
      <c r="C4315" s="7">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4" t="str">
        <f>VLOOKUP(OrdersTable[[#This Row],[Region]],PeopleTable[#All],2,FALSE)</f>
        <v>Chuck Magee</v>
      </c>
      <c r="W4315" s="4" t="str">
        <f>IFERROR(VLOOKUP(OrdersTable[[#This Row],[Order ID]],ReturnsTable[#All],2,FALSE),"No")</f>
        <v>No</v>
      </c>
      <c r="X4315" s="4">
        <f>1/COUNTIF(OrdersTable[Order ID],OrdersTable[[#This Row],[Order ID]])</f>
        <v>1</v>
      </c>
      <c r="Y4315" s="4">
        <f>1/COUNTIF(OrdersTable[Customer ID],OrdersTable[[#This Row],[Customer ID]])</f>
        <v>4.1666666666666664E-2</v>
      </c>
    </row>
    <row r="4316" spans="1:25" x14ac:dyDescent="0.3">
      <c r="A4316" s="1">
        <v>4315</v>
      </c>
      <c r="B4316" t="s">
        <v>8237</v>
      </c>
      <c r="C4316" s="7">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4" t="str">
        <f>VLOOKUP(OrdersTable[[#This Row],[Region]],PeopleTable[#All],2,FALSE)</f>
        <v>Anna Andreadi</v>
      </c>
      <c r="W4316" s="4" t="str">
        <f>IFERROR(VLOOKUP(OrdersTable[[#This Row],[Order ID]],ReturnsTable[#All],2,FALSE),"No")</f>
        <v>No</v>
      </c>
      <c r="X4316" s="4">
        <f>1/COUNTIF(OrdersTable[Order ID],OrdersTable[[#This Row],[Order ID]])</f>
        <v>0.33333333333333331</v>
      </c>
      <c r="Y4316" s="4">
        <f>1/COUNTIF(OrdersTable[Customer ID],OrdersTable[[#This Row],[Customer ID]])</f>
        <v>7.1428571428571425E-2</v>
      </c>
    </row>
    <row r="4317" spans="1:25" x14ac:dyDescent="0.3">
      <c r="A4317" s="1">
        <v>4316</v>
      </c>
      <c r="B4317" t="s">
        <v>8237</v>
      </c>
      <c r="C4317" s="7">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4" t="str">
        <f>VLOOKUP(OrdersTable[[#This Row],[Region]],PeopleTable[#All],2,FALSE)</f>
        <v>Anna Andreadi</v>
      </c>
      <c r="W4317" s="4" t="str">
        <f>IFERROR(VLOOKUP(OrdersTable[[#This Row],[Order ID]],ReturnsTable[#All],2,FALSE),"No")</f>
        <v>No</v>
      </c>
      <c r="X4317" s="4">
        <f>1/COUNTIF(OrdersTable[Order ID],OrdersTable[[#This Row],[Order ID]])</f>
        <v>0.33333333333333331</v>
      </c>
      <c r="Y4317" s="4">
        <f>1/COUNTIF(OrdersTable[Customer ID],OrdersTable[[#This Row],[Customer ID]])</f>
        <v>7.1428571428571425E-2</v>
      </c>
    </row>
    <row r="4318" spans="1:25" x14ac:dyDescent="0.3">
      <c r="A4318" s="1">
        <v>4317</v>
      </c>
      <c r="B4318" t="s">
        <v>8237</v>
      </c>
      <c r="C4318" s="7">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4" t="str">
        <f>VLOOKUP(OrdersTable[[#This Row],[Region]],PeopleTable[#All],2,FALSE)</f>
        <v>Anna Andreadi</v>
      </c>
      <c r="W4318" s="4" t="str">
        <f>IFERROR(VLOOKUP(OrdersTable[[#This Row],[Order ID]],ReturnsTable[#All],2,FALSE),"No")</f>
        <v>No</v>
      </c>
      <c r="X4318" s="4">
        <f>1/COUNTIF(OrdersTable[Order ID],OrdersTable[[#This Row],[Order ID]])</f>
        <v>0.33333333333333331</v>
      </c>
      <c r="Y4318" s="4">
        <f>1/COUNTIF(OrdersTable[Customer ID],OrdersTable[[#This Row],[Customer ID]])</f>
        <v>7.1428571428571425E-2</v>
      </c>
    </row>
    <row r="4319" spans="1:25" x14ac:dyDescent="0.3">
      <c r="A4319" s="1">
        <v>4318</v>
      </c>
      <c r="B4319" t="s">
        <v>8238</v>
      </c>
      <c r="C4319" s="7">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4" t="str">
        <f>VLOOKUP(OrdersTable[[#This Row],[Region]],PeopleTable[#All],2,FALSE)</f>
        <v>Anna Andreadi</v>
      </c>
      <c r="W4319" s="4" t="str">
        <f>IFERROR(VLOOKUP(OrdersTable[[#This Row],[Order ID]],ReturnsTable[#All],2,FALSE),"No")</f>
        <v>No</v>
      </c>
      <c r="X4319" s="4">
        <f>1/COUNTIF(OrdersTable[Order ID],OrdersTable[[#This Row],[Order ID]])</f>
        <v>1</v>
      </c>
      <c r="Y4319" s="4">
        <f>1/COUNTIF(OrdersTable[Customer ID],OrdersTable[[#This Row],[Customer ID]])</f>
        <v>5.5555555555555552E-2</v>
      </c>
    </row>
    <row r="4320" spans="1:25" x14ac:dyDescent="0.3">
      <c r="A4320" s="1">
        <v>4319</v>
      </c>
      <c r="B4320" t="s">
        <v>8239</v>
      </c>
      <c r="C4320" s="7">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4" t="str">
        <f>VLOOKUP(OrdersTable[[#This Row],[Region]],PeopleTable[#All],2,FALSE)</f>
        <v>Cassandra Brandow</v>
      </c>
      <c r="W4320" s="4" t="str">
        <f>IFERROR(VLOOKUP(OrdersTable[[#This Row],[Order ID]],ReturnsTable[#All],2,FALSE),"No")</f>
        <v>No</v>
      </c>
      <c r="X4320" s="4">
        <f>1/COUNTIF(OrdersTable[Order ID],OrdersTable[[#This Row],[Order ID]])</f>
        <v>1</v>
      </c>
      <c r="Y4320" s="4">
        <f>1/COUNTIF(OrdersTable[Customer ID],OrdersTable[[#This Row],[Customer ID]])</f>
        <v>0.14285714285714285</v>
      </c>
    </row>
    <row r="4321" spans="1:25" x14ac:dyDescent="0.3">
      <c r="A4321" s="1">
        <v>4320</v>
      </c>
      <c r="B4321" t="s">
        <v>5968</v>
      </c>
      <c r="C4321" s="7">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4" t="str">
        <f>VLOOKUP(OrdersTable[[#This Row],[Region]],PeopleTable[#All],2,FALSE)</f>
        <v>Anna Andreadi</v>
      </c>
      <c r="W4321" s="4" t="str">
        <f>IFERROR(VLOOKUP(OrdersTable[[#This Row],[Order ID]],ReturnsTable[#All],2,FALSE),"No")</f>
        <v>Yes</v>
      </c>
      <c r="X4321" s="4">
        <f>1/COUNTIF(OrdersTable[Order ID],OrdersTable[[#This Row],[Order ID]])</f>
        <v>0.5</v>
      </c>
      <c r="Y4321" s="4">
        <f>1/COUNTIF(OrdersTable[Customer ID],OrdersTable[[#This Row],[Customer ID]])</f>
        <v>8.3333333333333329E-2</v>
      </c>
    </row>
    <row r="4322" spans="1:25" x14ac:dyDescent="0.3">
      <c r="A4322" s="1">
        <v>4321</v>
      </c>
      <c r="B4322" t="s">
        <v>5968</v>
      </c>
      <c r="C4322" s="7">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4" t="str">
        <f>VLOOKUP(OrdersTable[[#This Row],[Region]],PeopleTable[#All],2,FALSE)</f>
        <v>Anna Andreadi</v>
      </c>
      <c r="W4322" s="4" t="str">
        <f>IFERROR(VLOOKUP(OrdersTable[[#This Row],[Order ID]],ReturnsTable[#All],2,FALSE),"No")</f>
        <v>Yes</v>
      </c>
      <c r="X4322" s="4">
        <f>1/COUNTIF(OrdersTable[Order ID],OrdersTable[[#This Row],[Order ID]])</f>
        <v>0.5</v>
      </c>
      <c r="Y4322" s="4">
        <f>1/COUNTIF(OrdersTable[Customer ID],OrdersTable[[#This Row],[Customer ID]])</f>
        <v>8.3333333333333329E-2</v>
      </c>
    </row>
    <row r="4323" spans="1:25" x14ac:dyDescent="0.3">
      <c r="A4323" s="1">
        <v>4322</v>
      </c>
      <c r="B4323" t="s">
        <v>8240</v>
      </c>
      <c r="C4323" s="7">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4" t="str">
        <f>VLOOKUP(OrdersTable[[#This Row],[Region]],PeopleTable[#All],2,FALSE)</f>
        <v>Chuck Magee</v>
      </c>
      <c r="W4323" s="4" t="str">
        <f>IFERROR(VLOOKUP(OrdersTable[[#This Row],[Order ID]],ReturnsTable[#All],2,FALSE),"No")</f>
        <v>No</v>
      </c>
      <c r="X4323" s="4">
        <f>1/COUNTIF(OrdersTable[Order ID],OrdersTable[[#This Row],[Order ID]])</f>
        <v>0.2</v>
      </c>
      <c r="Y4323" s="4">
        <f>1/COUNTIF(OrdersTable[Customer ID],OrdersTable[[#This Row],[Customer ID]])</f>
        <v>4.5454545454545456E-2</v>
      </c>
    </row>
    <row r="4324" spans="1:25" x14ac:dyDescent="0.3">
      <c r="A4324" s="1">
        <v>4323</v>
      </c>
      <c r="B4324" t="s">
        <v>8240</v>
      </c>
      <c r="C4324" s="7">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4" t="str">
        <f>VLOOKUP(OrdersTable[[#This Row],[Region]],PeopleTable[#All],2,FALSE)</f>
        <v>Chuck Magee</v>
      </c>
      <c r="W4324" s="4" t="str">
        <f>IFERROR(VLOOKUP(OrdersTable[[#This Row],[Order ID]],ReturnsTable[#All],2,FALSE),"No")</f>
        <v>No</v>
      </c>
      <c r="X4324" s="4">
        <f>1/COUNTIF(OrdersTable[Order ID],OrdersTable[[#This Row],[Order ID]])</f>
        <v>0.2</v>
      </c>
      <c r="Y4324" s="4">
        <f>1/COUNTIF(OrdersTable[Customer ID],OrdersTable[[#This Row],[Customer ID]])</f>
        <v>4.5454545454545456E-2</v>
      </c>
    </row>
    <row r="4325" spans="1:25" x14ac:dyDescent="0.3">
      <c r="A4325" s="1">
        <v>4324</v>
      </c>
      <c r="B4325" t="s">
        <v>8240</v>
      </c>
      <c r="C4325" s="7">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4" t="str">
        <f>VLOOKUP(OrdersTable[[#This Row],[Region]],PeopleTable[#All],2,FALSE)</f>
        <v>Chuck Magee</v>
      </c>
      <c r="W4325" s="4" t="str">
        <f>IFERROR(VLOOKUP(OrdersTable[[#This Row],[Order ID]],ReturnsTable[#All],2,FALSE),"No")</f>
        <v>No</v>
      </c>
      <c r="X4325" s="4">
        <f>1/COUNTIF(OrdersTable[Order ID],OrdersTable[[#This Row],[Order ID]])</f>
        <v>0.2</v>
      </c>
      <c r="Y4325" s="4">
        <f>1/COUNTIF(OrdersTable[Customer ID],OrdersTable[[#This Row],[Customer ID]])</f>
        <v>4.5454545454545456E-2</v>
      </c>
    </row>
    <row r="4326" spans="1:25" x14ac:dyDescent="0.3">
      <c r="A4326" s="1">
        <v>4325</v>
      </c>
      <c r="B4326" t="s">
        <v>8240</v>
      </c>
      <c r="C4326" s="7">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4" t="str">
        <f>VLOOKUP(OrdersTable[[#This Row],[Region]],PeopleTable[#All],2,FALSE)</f>
        <v>Chuck Magee</v>
      </c>
      <c r="W4326" s="4" t="str">
        <f>IFERROR(VLOOKUP(OrdersTable[[#This Row],[Order ID]],ReturnsTable[#All],2,FALSE),"No")</f>
        <v>No</v>
      </c>
      <c r="X4326" s="4">
        <f>1/COUNTIF(OrdersTable[Order ID],OrdersTable[[#This Row],[Order ID]])</f>
        <v>0.2</v>
      </c>
      <c r="Y4326" s="4">
        <f>1/COUNTIF(OrdersTable[Customer ID],OrdersTable[[#This Row],[Customer ID]])</f>
        <v>4.5454545454545456E-2</v>
      </c>
    </row>
    <row r="4327" spans="1:25" x14ac:dyDescent="0.3">
      <c r="A4327" s="1">
        <v>4326</v>
      </c>
      <c r="B4327" t="s">
        <v>8240</v>
      </c>
      <c r="C4327" s="7">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4" t="str">
        <f>VLOOKUP(OrdersTable[[#This Row],[Region]],PeopleTable[#All],2,FALSE)</f>
        <v>Chuck Magee</v>
      </c>
      <c r="W4327" s="4" t="str">
        <f>IFERROR(VLOOKUP(OrdersTable[[#This Row],[Order ID]],ReturnsTable[#All],2,FALSE),"No")</f>
        <v>No</v>
      </c>
      <c r="X4327" s="4">
        <f>1/COUNTIF(OrdersTable[Order ID],OrdersTable[[#This Row],[Order ID]])</f>
        <v>0.2</v>
      </c>
      <c r="Y4327" s="4">
        <f>1/COUNTIF(OrdersTable[Customer ID],OrdersTable[[#This Row],[Customer ID]])</f>
        <v>4.5454545454545456E-2</v>
      </c>
    </row>
    <row r="4328" spans="1:25" x14ac:dyDescent="0.3">
      <c r="A4328" s="1">
        <v>4327</v>
      </c>
      <c r="B4328" t="s">
        <v>8241</v>
      </c>
      <c r="C4328" s="7">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4" t="str">
        <f>VLOOKUP(OrdersTable[[#This Row],[Region]],PeopleTable[#All],2,FALSE)</f>
        <v>Chuck Magee</v>
      </c>
      <c r="W4328" s="4" t="str">
        <f>IFERROR(VLOOKUP(OrdersTable[[#This Row],[Order ID]],ReturnsTable[#All],2,FALSE),"No")</f>
        <v>No</v>
      </c>
      <c r="X4328" s="4">
        <f>1/COUNTIF(OrdersTable[Order ID],OrdersTable[[#This Row],[Order ID]])</f>
        <v>0.5</v>
      </c>
      <c r="Y4328" s="4">
        <f>1/COUNTIF(OrdersTable[Customer ID],OrdersTable[[#This Row],[Customer ID]])</f>
        <v>7.6923076923076927E-2</v>
      </c>
    </row>
    <row r="4329" spans="1:25" x14ac:dyDescent="0.3">
      <c r="A4329" s="1">
        <v>4328</v>
      </c>
      <c r="B4329" t="s">
        <v>8241</v>
      </c>
      <c r="C4329" s="7">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4" t="str">
        <f>VLOOKUP(OrdersTable[[#This Row],[Region]],PeopleTable[#All],2,FALSE)</f>
        <v>Chuck Magee</v>
      </c>
      <c r="W4329" s="4" t="str">
        <f>IFERROR(VLOOKUP(OrdersTable[[#This Row],[Order ID]],ReturnsTable[#All],2,FALSE),"No")</f>
        <v>No</v>
      </c>
      <c r="X4329" s="4">
        <f>1/COUNTIF(OrdersTable[Order ID],OrdersTable[[#This Row],[Order ID]])</f>
        <v>0.5</v>
      </c>
      <c r="Y4329" s="4">
        <f>1/COUNTIF(OrdersTable[Customer ID],OrdersTable[[#This Row],[Customer ID]])</f>
        <v>7.6923076923076927E-2</v>
      </c>
    </row>
    <row r="4330" spans="1:25" x14ac:dyDescent="0.3">
      <c r="A4330" s="1">
        <v>4329</v>
      </c>
      <c r="B4330" t="s">
        <v>8242</v>
      </c>
      <c r="C4330" s="7">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4" t="str">
        <f>VLOOKUP(OrdersTable[[#This Row],[Region]],PeopleTable[#All],2,FALSE)</f>
        <v>Chuck Magee</v>
      </c>
      <c r="W4330" s="4" t="str">
        <f>IFERROR(VLOOKUP(OrdersTable[[#This Row],[Order ID]],ReturnsTable[#All],2,FALSE),"No")</f>
        <v>No</v>
      </c>
      <c r="X4330" s="4">
        <f>1/COUNTIF(OrdersTable[Order ID],OrdersTable[[#This Row],[Order ID]])</f>
        <v>1</v>
      </c>
      <c r="Y4330" s="4">
        <f>1/COUNTIF(OrdersTable[Customer ID],OrdersTable[[#This Row],[Customer ID]])</f>
        <v>6.25E-2</v>
      </c>
    </row>
    <row r="4331" spans="1:25" x14ac:dyDescent="0.3">
      <c r="A4331" s="1">
        <v>4330</v>
      </c>
      <c r="B4331" t="s">
        <v>8243</v>
      </c>
      <c r="C4331" s="7">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4" t="str">
        <f>VLOOKUP(OrdersTable[[#This Row],[Region]],PeopleTable[#All],2,FALSE)</f>
        <v>Cassandra Brandow</v>
      </c>
      <c r="W4331" s="4" t="str">
        <f>IFERROR(VLOOKUP(OrdersTable[[#This Row],[Order ID]],ReturnsTable[#All],2,FALSE),"No")</f>
        <v>No</v>
      </c>
      <c r="X4331" s="4">
        <f>1/COUNTIF(OrdersTable[Order ID],OrdersTable[[#This Row],[Order ID]])</f>
        <v>0.5</v>
      </c>
      <c r="Y4331" s="4">
        <f>1/COUNTIF(OrdersTable[Customer ID],OrdersTable[[#This Row],[Customer ID]])</f>
        <v>4.5454545454545456E-2</v>
      </c>
    </row>
    <row r="4332" spans="1:25" x14ac:dyDescent="0.3">
      <c r="A4332" s="1">
        <v>4331</v>
      </c>
      <c r="B4332" t="s">
        <v>8243</v>
      </c>
      <c r="C4332" s="7">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4" t="str">
        <f>VLOOKUP(OrdersTable[[#This Row],[Region]],PeopleTable[#All],2,FALSE)</f>
        <v>Cassandra Brandow</v>
      </c>
      <c r="W4332" s="4" t="str">
        <f>IFERROR(VLOOKUP(OrdersTable[[#This Row],[Order ID]],ReturnsTable[#All],2,FALSE),"No")</f>
        <v>No</v>
      </c>
      <c r="X4332" s="4">
        <f>1/COUNTIF(OrdersTable[Order ID],OrdersTable[[#This Row],[Order ID]])</f>
        <v>0.5</v>
      </c>
      <c r="Y4332" s="4">
        <f>1/COUNTIF(OrdersTable[Customer ID],OrdersTable[[#This Row],[Customer ID]])</f>
        <v>4.5454545454545456E-2</v>
      </c>
    </row>
    <row r="4333" spans="1:25" x14ac:dyDescent="0.3">
      <c r="A4333" s="1">
        <v>4332</v>
      </c>
      <c r="B4333" t="s">
        <v>8244</v>
      </c>
      <c r="C4333" s="7">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4" t="str">
        <f>VLOOKUP(OrdersTable[[#This Row],[Region]],PeopleTable[#All],2,FALSE)</f>
        <v>Anna Andreadi</v>
      </c>
      <c r="W4333" s="4" t="str">
        <f>IFERROR(VLOOKUP(OrdersTable[[#This Row],[Order ID]],ReturnsTable[#All],2,FALSE),"No")</f>
        <v>No</v>
      </c>
      <c r="X4333" s="4">
        <f>1/COUNTIF(OrdersTable[Order ID],OrdersTable[[#This Row],[Order ID]])</f>
        <v>0.5</v>
      </c>
      <c r="Y4333" s="4">
        <f>1/COUNTIF(OrdersTable[Customer ID],OrdersTable[[#This Row],[Customer ID]])</f>
        <v>6.6666666666666666E-2</v>
      </c>
    </row>
    <row r="4334" spans="1:25" x14ac:dyDescent="0.3">
      <c r="A4334" s="1">
        <v>4333</v>
      </c>
      <c r="B4334" t="s">
        <v>8244</v>
      </c>
      <c r="C4334" s="7">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4" t="str">
        <f>VLOOKUP(OrdersTable[[#This Row],[Region]],PeopleTable[#All],2,FALSE)</f>
        <v>Anna Andreadi</v>
      </c>
      <c r="W4334" s="4" t="str">
        <f>IFERROR(VLOOKUP(OrdersTable[[#This Row],[Order ID]],ReturnsTable[#All],2,FALSE),"No")</f>
        <v>No</v>
      </c>
      <c r="X4334" s="4">
        <f>1/COUNTIF(OrdersTable[Order ID],OrdersTable[[#This Row],[Order ID]])</f>
        <v>0.5</v>
      </c>
      <c r="Y4334" s="4">
        <f>1/COUNTIF(OrdersTable[Customer ID],OrdersTable[[#This Row],[Customer ID]])</f>
        <v>6.6666666666666666E-2</v>
      </c>
    </row>
    <row r="4335" spans="1:25" x14ac:dyDescent="0.3">
      <c r="A4335" s="1">
        <v>4334</v>
      </c>
      <c r="B4335" t="s">
        <v>8245</v>
      </c>
      <c r="C4335" s="7">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4" t="str">
        <f>VLOOKUP(OrdersTable[[#This Row],[Region]],PeopleTable[#All],2,FALSE)</f>
        <v>Cassandra Brandow</v>
      </c>
      <c r="W4335" s="4" t="str">
        <f>IFERROR(VLOOKUP(OrdersTable[[#This Row],[Order ID]],ReturnsTable[#All],2,FALSE),"No")</f>
        <v>No</v>
      </c>
      <c r="X4335" s="4">
        <f>1/COUNTIF(OrdersTable[Order ID],OrdersTable[[#This Row],[Order ID]])</f>
        <v>0.5</v>
      </c>
      <c r="Y4335" s="4">
        <f>1/COUNTIF(OrdersTable[Customer ID],OrdersTable[[#This Row],[Customer ID]])</f>
        <v>0.05</v>
      </c>
    </row>
    <row r="4336" spans="1:25" x14ac:dyDescent="0.3">
      <c r="A4336" s="1">
        <v>4335</v>
      </c>
      <c r="B4336" t="s">
        <v>8245</v>
      </c>
      <c r="C4336" s="7">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4" t="str">
        <f>VLOOKUP(OrdersTable[[#This Row],[Region]],PeopleTable[#All],2,FALSE)</f>
        <v>Cassandra Brandow</v>
      </c>
      <c r="W4336" s="4" t="str">
        <f>IFERROR(VLOOKUP(OrdersTable[[#This Row],[Order ID]],ReturnsTable[#All],2,FALSE),"No")</f>
        <v>No</v>
      </c>
      <c r="X4336" s="4">
        <f>1/COUNTIF(OrdersTable[Order ID],OrdersTable[[#This Row],[Order ID]])</f>
        <v>0.5</v>
      </c>
      <c r="Y4336" s="4">
        <f>1/COUNTIF(OrdersTable[Customer ID],OrdersTable[[#This Row],[Customer ID]])</f>
        <v>0.05</v>
      </c>
    </row>
    <row r="4337" spans="1:25" x14ac:dyDescent="0.3">
      <c r="A4337" s="1">
        <v>4336</v>
      </c>
      <c r="B4337" t="s">
        <v>8246</v>
      </c>
      <c r="C4337" s="7">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4" t="str">
        <f>VLOOKUP(OrdersTable[[#This Row],[Region]],PeopleTable[#All],2,FALSE)</f>
        <v>Anna Andreadi</v>
      </c>
      <c r="W4337" s="4" t="str">
        <f>IFERROR(VLOOKUP(OrdersTable[[#This Row],[Order ID]],ReturnsTable[#All],2,FALSE),"No")</f>
        <v>No</v>
      </c>
      <c r="X4337" s="4">
        <f>1/COUNTIF(OrdersTable[Order ID],OrdersTable[[#This Row],[Order ID]])</f>
        <v>0.5</v>
      </c>
      <c r="Y4337" s="4">
        <f>1/COUNTIF(OrdersTable[Customer ID],OrdersTable[[#This Row],[Customer ID]])</f>
        <v>7.1428571428571425E-2</v>
      </c>
    </row>
    <row r="4338" spans="1:25" x14ac:dyDescent="0.3">
      <c r="A4338" s="1">
        <v>4337</v>
      </c>
      <c r="B4338" t="s">
        <v>8246</v>
      </c>
      <c r="C4338" s="7">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4" t="str">
        <f>VLOOKUP(OrdersTable[[#This Row],[Region]],PeopleTable[#All],2,FALSE)</f>
        <v>Anna Andreadi</v>
      </c>
      <c r="W4338" s="4" t="str">
        <f>IFERROR(VLOOKUP(OrdersTable[[#This Row],[Order ID]],ReturnsTable[#All],2,FALSE),"No")</f>
        <v>No</v>
      </c>
      <c r="X4338" s="4">
        <f>1/COUNTIF(OrdersTable[Order ID],OrdersTable[[#This Row],[Order ID]])</f>
        <v>0.5</v>
      </c>
      <c r="Y4338" s="4">
        <f>1/COUNTIF(OrdersTable[Customer ID],OrdersTable[[#This Row],[Customer ID]])</f>
        <v>7.1428571428571425E-2</v>
      </c>
    </row>
    <row r="4339" spans="1:25" x14ac:dyDescent="0.3">
      <c r="A4339" s="1">
        <v>4338</v>
      </c>
      <c r="B4339" t="s">
        <v>8247</v>
      </c>
      <c r="C4339" s="7">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4" t="str">
        <f>VLOOKUP(OrdersTable[[#This Row],[Region]],PeopleTable[#All],2,FALSE)</f>
        <v>Anna Andreadi</v>
      </c>
      <c r="W4339" s="4" t="str">
        <f>IFERROR(VLOOKUP(OrdersTable[[#This Row],[Order ID]],ReturnsTable[#All],2,FALSE),"No")</f>
        <v>No</v>
      </c>
      <c r="X4339" s="4">
        <f>1/COUNTIF(OrdersTable[Order ID],OrdersTable[[#This Row],[Order ID]])</f>
        <v>0.5</v>
      </c>
      <c r="Y4339" s="4">
        <f>1/COUNTIF(OrdersTable[Customer ID],OrdersTable[[#This Row],[Customer ID]])</f>
        <v>5.2631578947368418E-2</v>
      </c>
    </row>
    <row r="4340" spans="1:25" x14ac:dyDescent="0.3">
      <c r="A4340" s="1">
        <v>4339</v>
      </c>
      <c r="B4340" t="s">
        <v>8247</v>
      </c>
      <c r="C4340" s="7">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4" t="str">
        <f>VLOOKUP(OrdersTable[[#This Row],[Region]],PeopleTable[#All],2,FALSE)</f>
        <v>Anna Andreadi</v>
      </c>
      <c r="W4340" s="4" t="str">
        <f>IFERROR(VLOOKUP(OrdersTable[[#This Row],[Order ID]],ReturnsTable[#All],2,FALSE),"No")</f>
        <v>No</v>
      </c>
      <c r="X4340" s="4">
        <f>1/COUNTIF(OrdersTable[Order ID],OrdersTable[[#This Row],[Order ID]])</f>
        <v>0.5</v>
      </c>
      <c r="Y4340" s="4">
        <f>1/COUNTIF(OrdersTable[Customer ID],OrdersTable[[#This Row],[Customer ID]])</f>
        <v>5.2631578947368418E-2</v>
      </c>
    </row>
    <row r="4341" spans="1:25" x14ac:dyDescent="0.3">
      <c r="A4341" s="1">
        <v>4340</v>
      </c>
      <c r="B4341" t="s">
        <v>8248</v>
      </c>
      <c r="C4341" s="7">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4" t="str">
        <f>VLOOKUP(OrdersTable[[#This Row],[Region]],PeopleTable[#All],2,FALSE)</f>
        <v>Cassandra Brandow</v>
      </c>
      <c r="W4341" s="4" t="str">
        <f>IFERROR(VLOOKUP(OrdersTable[[#This Row],[Order ID]],ReturnsTable[#All],2,FALSE),"No")</f>
        <v>No</v>
      </c>
      <c r="X4341" s="4">
        <f>1/COUNTIF(OrdersTable[Order ID],OrdersTable[[#This Row],[Order ID]])</f>
        <v>1</v>
      </c>
      <c r="Y4341" s="4">
        <f>1/COUNTIF(OrdersTable[Customer ID],OrdersTable[[#This Row],[Customer ID]])</f>
        <v>6.6666666666666666E-2</v>
      </c>
    </row>
    <row r="4342" spans="1:25" x14ac:dyDescent="0.3">
      <c r="A4342" s="1">
        <v>4341</v>
      </c>
      <c r="B4342" t="s">
        <v>8249</v>
      </c>
      <c r="C4342" s="7">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4" t="str">
        <f>VLOOKUP(OrdersTable[[#This Row],[Region]],PeopleTable[#All],2,FALSE)</f>
        <v>Kelly Williams</v>
      </c>
      <c r="W4342" s="4" t="str">
        <f>IFERROR(VLOOKUP(OrdersTable[[#This Row],[Order ID]],ReturnsTable[#All],2,FALSE),"No")</f>
        <v>No</v>
      </c>
      <c r="X4342" s="4">
        <f>1/COUNTIF(OrdersTable[Order ID],OrdersTable[[#This Row],[Order ID]])</f>
        <v>1</v>
      </c>
      <c r="Y4342" s="4">
        <f>1/COUNTIF(OrdersTable[Customer ID],OrdersTable[[#This Row],[Customer ID]])</f>
        <v>0.125</v>
      </c>
    </row>
    <row r="4343" spans="1:25" x14ac:dyDescent="0.3">
      <c r="A4343" s="1">
        <v>4342</v>
      </c>
      <c r="B4343" t="s">
        <v>8250</v>
      </c>
      <c r="C4343" s="7">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4" t="str">
        <f>VLOOKUP(OrdersTable[[#This Row],[Region]],PeopleTable[#All],2,FALSE)</f>
        <v>Cassandra Brandow</v>
      </c>
      <c r="W4343" s="4" t="str">
        <f>IFERROR(VLOOKUP(OrdersTable[[#This Row],[Order ID]],ReturnsTable[#All],2,FALSE),"No")</f>
        <v>No</v>
      </c>
      <c r="X4343" s="4">
        <f>1/COUNTIF(OrdersTable[Order ID],OrdersTable[[#This Row],[Order ID]])</f>
        <v>1</v>
      </c>
      <c r="Y4343" s="4">
        <f>1/COUNTIF(OrdersTable[Customer ID],OrdersTable[[#This Row],[Customer ID]])</f>
        <v>6.25E-2</v>
      </c>
    </row>
    <row r="4344" spans="1:25" x14ac:dyDescent="0.3">
      <c r="A4344" s="1">
        <v>4343</v>
      </c>
      <c r="B4344" t="s">
        <v>8251</v>
      </c>
      <c r="C4344" s="7">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4" t="str">
        <f>VLOOKUP(OrdersTable[[#This Row],[Region]],PeopleTable[#All],2,FALSE)</f>
        <v>Anna Andreadi</v>
      </c>
      <c r="W4344" s="4" t="str">
        <f>IFERROR(VLOOKUP(OrdersTable[[#This Row],[Order ID]],ReturnsTable[#All],2,FALSE),"No")</f>
        <v>No</v>
      </c>
      <c r="X4344" s="4">
        <f>1/COUNTIF(OrdersTable[Order ID],OrdersTable[[#This Row],[Order ID]])</f>
        <v>0.25</v>
      </c>
      <c r="Y4344" s="4">
        <f>1/COUNTIF(OrdersTable[Customer ID],OrdersTable[[#This Row],[Customer ID]])</f>
        <v>5.5555555555555552E-2</v>
      </c>
    </row>
    <row r="4345" spans="1:25" x14ac:dyDescent="0.3">
      <c r="A4345" s="1">
        <v>4344</v>
      </c>
      <c r="B4345" t="s">
        <v>8251</v>
      </c>
      <c r="C4345" s="7">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4" t="str">
        <f>VLOOKUP(OrdersTable[[#This Row],[Region]],PeopleTable[#All],2,FALSE)</f>
        <v>Anna Andreadi</v>
      </c>
      <c r="W4345" s="4" t="str">
        <f>IFERROR(VLOOKUP(OrdersTable[[#This Row],[Order ID]],ReturnsTable[#All],2,FALSE),"No")</f>
        <v>No</v>
      </c>
      <c r="X4345" s="4">
        <f>1/COUNTIF(OrdersTable[Order ID],OrdersTable[[#This Row],[Order ID]])</f>
        <v>0.25</v>
      </c>
      <c r="Y4345" s="4">
        <f>1/COUNTIF(OrdersTable[Customer ID],OrdersTable[[#This Row],[Customer ID]])</f>
        <v>5.5555555555555552E-2</v>
      </c>
    </row>
    <row r="4346" spans="1:25" x14ac:dyDescent="0.3">
      <c r="A4346" s="1">
        <v>4345</v>
      </c>
      <c r="B4346" t="s">
        <v>8251</v>
      </c>
      <c r="C4346" s="7">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4" t="str">
        <f>VLOOKUP(OrdersTable[[#This Row],[Region]],PeopleTable[#All],2,FALSE)</f>
        <v>Anna Andreadi</v>
      </c>
      <c r="W4346" s="4" t="str">
        <f>IFERROR(VLOOKUP(OrdersTable[[#This Row],[Order ID]],ReturnsTable[#All],2,FALSE),"No")</f>
        <v>No</v>
      </c>
      <c r="X4346" s="4">
        <f>1/COUNTIF(OrdersTable[Order ID],OrdersTable[[#This Row],[Order ID]])</f>
        <v>0.25</v>
      </c>
      <c r="Y4346" s="4">
        <f>1/COUNTIF(OrdersTable[Customer ID],OrdersTable[[#This Row],[Customer ID]])</f>
        <v>5.5555555555555552E-2</v>
      </c>
    </row>
    <row r="4347" spans="1:25" x14ac:dyDescent="0.3">
      <c r="A4347" s="1">
        <v>4346</v>
      </c>
      <c r="B4347" t="s">
        <v>8251</v>
      </c>
      <c r="C4347" s="7">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4" t="str">
        <f>VLOOKUP(OrdersTable[[#This Row],[Region]],PeopleTable[#All],2,FALSE)</f>
        <v>Anna Andreadi</v>
      </c>
      <c r="W4347" s="4" t="str">
        <f>IFERROR(VLOOKUP(OrdersTable[[#This Row],[Order ID]],ReturnsTable[#All],2,FALSE),"No")</f>
        <v>No</v>
      </c>
      <c r="X4347" s="4">
        <f>1/COUNTIF(OrdersTable[Order ID],OrdersTable[[#This Row],[Order ID]])</f>
        <v>0.25</v>
      </c>
      <c r="Y4347" s="4">
        <f>1/COUNTIF(OrdersTable[Customer ID],OrdersTable[[#This Row],[Customer ID]])</f>
        <v>5.5555555555555552E-2</v>
      </c>
    </row>
    <row r="4348" spans="1:25" x14ac:dyDescent="0.3">
      <c r="A4348" s="1">
        <v>4347</v>
      </c>
      <c r="B4348" t="s">
        <v>8252</v>
      </c>
      <c r="C4348" s="7">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4" t="str">
        <f>VLOOKUP(OrdersTable[[#This Row],[Region]],PeopleTable[#All],2,FALSE)</f>
        <v>Chuck Magee</v>
      </c>
      <c r="W4348" s="4" t="str">
        <f>IFERROR(VLOOKUP(OrdersTable[[#This Row],[Order ID]],ReturnsTable[#All],2,FALSE),"No")</f>
        <v>No</v>
      </c>
      <c r="X4348" s="4">
        <f>1/COUNTIF(OrdersTable[Order ID],OrdersTable[[#This Row],[Order ID]])</f>
        <v>0.5</v>
      </c>
      <c r="Y4348" s="4">
        <f>1/COUNTIF(OrdersTable[Customer ID],OrdersTable[[#This Row],[Customer ID]])</f>
        <v>0.16666666666666666</v>
      </c>
    </row>
    <row r="4349" spans="1:25" x14ac:dyDescent="0.3">
      <c r="A4349" s="1">
        <v>4348</v>
      </c>
      <c r="B4349" t="s">
        <v>8252</v>
      </c>
      <c r="C4349" s="7">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4" t="str">
        <f>VLOOKUP(OrdersTable[[#This Row],[Region]],PeopleTable[#All],2,FALSE)</f>
        <v>Chuck Magee</v>
      </c>
      <c r="W4349" s="4" t="str">
        <f>IFERROR(VLOOKUP(OrdersTable[[#This Row],[Order ID]],ReturnsTable[#All],2,FALSE),"No")</f>
        <v>No</v>
      </c>
      <c r="X4349" s="4">
        <f>1/COUNTIF(OrdersTable[Order ID],OrdersTable[[#This Row],[Order ID]])</f>
        <v>0.5</v>
      </c>
      <c r="Y4349" s="4">
        <f>1/COUNTIF(OrdersTable[Customer ID],OrdersTable[[#This Row],[Customer ID]])</f>
        <v>0.16666666666666666</v>
      </c>
    </row>
    <row r="4350" spans="1:25" x14ac:dyDescent="0.3">
      <c r="A4350" s="1">
        <v>4349</v>
      </c>
      <c r="B4350" t="s">
        <v>6185</v>
      </c>
      <c r="C4350" s="7">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4" t="str">
        <f>VLOOKUP(OrdersTable[[#This Row],[Region]],PeopleTable[#All],2,FALSE)</f>
        <v>Anna Andreadi</v>
      </c>
      <c r="W4350" s="4" t="str">
        <f>IFERROR(VLOOKUP(OrdersTable[[#This Row],[Order ID]],ReturnsTable[#All],2,FALSE),"No")</f>
        <v>Yes</v>
      </c>
      <c r="X4350" s="4">
        <f>1/COUNTIF(OrdersTable[Order ID],OrdersTable[[#This Row],[Order ID]])</f>
        <v>0.5</v>
      </c>
      <c r="Y4350" s="4">
        <f>1/COUNTIF(OrdersTable[Customer ID],OrdersTable[[#This Row],[Customer ID]])</f>
        <v>6.6666666666666666E-2</v>
      </c>
    </row>
    <row r="4351" spans="1:25" x14ac:dyDescent="0.3">
      <c r="A4351" s="1">
        <v>4350</v>
      </c>
      <c r="B4351" t="s">
        <v>6185</v>
      </c>
      <c r="C4351" s="7">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4" t="str">
        <f>VLOOKUP(OrdersTable[[#This Row],[Region]],PeopleTable[#All],2,FALSE)</f>
        <v>Anna Andreadi</v>
      </c>
      <c r="W4351" s="4" t="str">
        <f>IFERROR(VLOOKUP(OrdersTable[[#This Row],[Order ID]],ReturnsTable[#All],2,FALSE),"No")</f>
        <v>Yes</v>
      </c>
      <c r="X4351" s="4">
        <f>1/COUNTIF(OrdersTable[Order ID],OrdersTable[[#This Row],[Order ID]])</f>
        <v>0.5</v>
      </c>
      <c r="Y4351" s="4">
        <f>1/COUNTIF(OrdersTable[Customer ID],OrdersTable[[#This Row],[Customer ID]])</f>
        <v>6.6666666666666666E-2</v>
      </c>
    </row>
    <row r="4352" spans="1:25" x14ac:dyDescent="0.3">
      <c r="A4352" s="1">
        <v>4351</v>
      </c>
      <c r="B4352" t="s">
        <v>8253</v>
      </c>
      <c r="C4352" s="7">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4" t="str">
        <f>VLOOKUP(OrdersTable[[#This Row],[Region]],PeopleTable[#All],2,FALSE)</f>
        <v>Chuck Magee</v>
      </c>
      <c r="W4352" s="4" t="str">
        <f>IFERROR(VLOOKUP(OrdersTable[[#This Row],[Order ID]],ReturnsTable[#All],2,FALSE),"No")</f>
        <v>No</v>
      </c>
      <c r="X4352" s="4">
        <f>1/COUNTIF(OrdersTable[Order ID],OrdersTable[[#This Row],[Order ID]])</f>
        <v>0.5</v>
      </c>
      <c r="Y4352" s="4">
        <f>1/COUNTIF(OrdersTable[Customer ID],OrdersTable[[#This Row],[Customer ID]])</f>
        <v>8.3333333333333329E-2</v>
      </c>
    </row>
    <row r="4353" spans="1:25" x14ac:dyDescent="0.3">
      <c r="A4353" s="1">
        <v>4352</v>
      </c>
      <c r="B4353" t="s">
        <v>8253</v>
      </c>
      <c r="C4353" s="7">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4" t="str">
        <f>VLOOKUP(OrdersTable[[#This Row],[Region]],PeopleTable[#All],2,FALSE)</f>
        <v>Chuck Magee</v>
      </c>
      <c r="W4353" s="4" t="str">
        <f>IFERROR(VLOOKUP(OrdersTable[[#This Row],[Order ID]],ReturnsTable[#All],2,FALSE),"No")</f>
        <v>No</v>
      </c>
      <c r="X4353" s="4">
        <f>1/COUNTIF(OrdersTable[Order ID],OrdersTable[[#This Row],[Order ID]])</f>
        <v>0.5</v>
      </c>
      <c r="Y4353" s="4">
        <f>1/COUNTIF(OrdersTable[Customer ID],OrdersTable[[#This Row],[Customer ID]])</f>
        <v>8.3333333333333329E-2</v>
      </c>
    </row>
    <row r="4354" spans="1:25" x14ac:dyDescent="0.3">
      <c r="A4354" s="1">
        <v>4353</v>
      </c>
      <c r="B4354" t="s">
        <v>8254</v>
      </c>
      <c r="C4354" s="7">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4" t="str">
        <f>VLOOKUP(OrdersTable[[#This Row],[Region]],PeopleTable[#All],2,FALSE)</f>
        <v>Anna Andreadi</v>
      </c>
      <c r="W4354" s="4" t="str">
        <f>IFERROR(VLOOKUP(OrdersTable[[#This Row],[Order ID]],ReturnsTable[#All],2,FALSE),"No")</f>
        <v>No</v>
      </c>
      <c r="X4354" s="4">
        <f>1/COUNTIF(OrdersTable[Order ID],OrdersTable[[#This Row],[Order ID]])</f>
        <v>0.5</v>
      </c>
      <c r="Y4354" s="4">
        <f>1/COUNTIF(OrdersTable[Customer ID],OrdersTable[[#This Row],[Customer ID]])</f>
        <v>0.1111111111111111</v>
      </c>
    </row>
    <row r="4355" spans="1:25" x14ac:dyDescent="0.3">
      <c r="A4355" s="1">
        <v>4354</v>
      </c>
      <c r="B4355" t="s">
        <v>8254</v>
      </c>
      <c r="C4355" s="7">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4" t="str">
        <f>VLOOKUP(OrdersTable[[#This Row],[Region]],PeopleTable[#All],2,FALSE)</f>
        <v>Anna Andreadi</v>
      </c>
      <c r="W4355" s="4" t="str">
        <f>IFERROR(VLOOKUP(OrdersTable[[#This Row],[Order ID]],ReturnsTable[#All],2,FALSE),"No")</f>
        <v>No</v>
      </c>
      <c r="X4355" s="4">
        <f>1/COUNTIF(OrdersTable[Order ID],OrdersTable[[#This Row],[Order ID]])</f>
        <v>0.5</v>
      </c>
      <c r="Y4355" s="4">
        <f>1/COUNTIF(OrdersTable[Customer ID],OrdersTable[[#This Row],[Customer ID]])</f>
        <v>0.1111111111111111</v>
      </c>
    </row>
    <row r="4356" spans="1:25" x14ac:dyDescent="0.3">
      <c r="A4356" s="1">
        <v>4355</v>
      </c>
      <c r="B4356" t="s">
        <v>8255</v>
      </c>
      <c r="C4356" s="7">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4" t="str">
        <f>VLOOKUP(OrdersTable[[#This Row],[Region]],PeopleTable[#All],2,FALSE)</f>
        <v>Cassandra Brandow</v>
      </c>
      <c r="W4356" s="4" t="str">
        <f>IFERROR(VLOOKUP(OrdersTable[[#This Row],[Order ID]],ReturnsTable[#All],2,FALSE),"No")</f>
        <v>No</v>
      </c>
      <c r="X4356" s="4">
        <f>1/COUNTIF(OrdersTable[Order ID],OrdersTable[[#This Row],[Order ID]])</f>
        <v>1</v>
      </c>
      <c r="Y4356" s="4">
        <f>1/COUNTIF(OrdersTable[Customer ID],OrdersTable[[#This Row],[Customer ID]])</f>
        <v>0.125</v>
      </c>
    </row>
    <row r="4357" spans="1:25" x14ac:dyDescent="0.3">
      <c r="A4357" s="1">
        <v>4356</v>
      </c>
      <c r="B4357" t="s">
        <v>8256</v>
      </c>
      <c r="C4357" s="7">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4" t="str">
        <f>VLOOKUP(OrdersTable[[#This Row],[Region]],PeopleTable[#All],2,FALSE)</f>
        <v>Cassandra Brandow</v>
      </c>
      <c r="W4357" s="4" t="str">
        <f>IFERROR(VLOOKUP(OrdersTable[[#This Row],[Order ID]],ReturnsTable[#All],2,FALSE),"No")</f>
        <v>No</v>
      </c>
      <c r="X4357" s="4">
        <f>1/COUNTIF(OrdersTable[Order ID],OrdersTable[[#This Row],[Order ID]])</f>
        <v>0.5</v>
      </c>
      <c r="Y4357" s="4">
        <f>1/COUNTIF(OrdersTable[Customer ID],OrdersTable[[#This Row],[Customer ID]])</f>
        <v>8.3333333333333329E-2</v>
      </c>
    </row>
    <row r="4358" spans="1:25" x14ac:dyDescent="0.3">
      <c r="A4358" s="1">
        <v>4357</v>
      </c>
      <c r="B4358" t="s">
        <v>8256</v>
      </c>
      <c r="C4358" s="7">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4" t="str">
        <f>VLOOKUP(OrdersTable[[#This Row],[Region]],PeopleTable[#All],2,FALSE)</f>
        <v>Cassandra Brandow</v>
      </c>
      <c r="W4358" s="4" t="str">
        <f>IFERROR(VLOOKUP(OrdersTable[[#This Row],[Order ID]],ReturnsTable[#All],2,FALSE),"No")</f>
        <v>No</v>
      </c>
      <c r="X4358" s="4">
        <f>1/COUNTIF(OrdersTable[Order ID],OrdersTable[[#This Row],[Order ID]])</f>
        <v>0.5</v>
      </c>
      <c r="Y4358" s="4">
        <f>1/COUNTIF(OrdersTable[Customer ID],OrdersTable[[#This Row],[Customer ID]])</f>
        <v>8.3333333333333329E-2</v>
      </c>
    </row>
    <row r="4359" spans="1:25" x14ac:dyDescent="0.3">
      <c r="A4359" s="1">
        <v>4358</v>
      </c>
      <c r="B4359" t="s">
        <v>8257</v>
      </c>
      <c r="C4359" s="7">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4" t="str">
        <f>VLOOKUP(OrdersTable[[#This Row],[Region]],PeopleTable[#All],2,FALSE)</f>
        <v>Kelly Williams</v>
      </c>
      <c r="W4359" s="4" t="str">
        <f>IFERROR(VLOOKUP(OrdersTable[[#This Row],[Order ID]],ReturnsTable[#All],2,FALSE),"No")</f>
        <v>No</v>
      </c>
      <c r="X4359" s="4">
        <f>1/COUNTIF(OrdersTable[Order ID],OrdersTable[[#This Row],[Order ID]])</f>
        <v>0.33333333333333331</v>
      </c>
      <c r="Y4359" s="4">
        <f>1/COUNTIF(OrdersTable[Customer ID],OrdersTable[[#This Row],[Customer ID]])</f>
        <v>0.25</v>
      </c>
    </row>
    <row r="4360" spans="1:25" x14ac:dyDescent="0.3">
      <c r="A4360" s="1">
        <v>4359</v>
      </c>
      <c r="B4360" t="s">
        <v>8257</v>
      </c>
      <c r="C4360" s="7">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4" t="str">
        <f>VLOOKUP(OrdersTable[[#This Row],[Region]],PeopleTable[#All],2,FALSE)</f>
        <v>Kelly Williams</v>
      </c>
      <c r="W4360" s="4" t="str">
        <f>IFERROR(VLOOKUP(OrdersTable[[#This Row],[Order ID]],ReturnsTable[#All],2,FALSE),"No")</f>
        <v>No</v>
      </c>
      <c r="X4360" s="4">
        <f>1/COUNTIF(OrdersTable[Order ID],OrdersTable[[#This Row],[Order ID]])</f>
        <v>0.33333333333333331</v>
      </c>
      <c r="Y4360" s="4">
        <f>1/COUNTIF(OrdersTable[Customer ID],OrdersTable[[#This Row],[Customer ID]])</f>
        <v>0.25</v>
      </c>
    </row>
    <row r="4361" spans="1:25" x14ac:dyDescent="0.3">
      <c r="A4361" s="1">
        <v>4360</v>
      </c>
      <c r="B4361" t="s">
        <v>8257</v>
      </c>
      <c r="C4361" s="7">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4" t="str">
        <f>VLOOKUP(OrdersTable[[#This Row],[Region]],PeopleTable[#All],2,FALSE)</f>
        <v>Kelly Williams</v>
      </c>
      <c r="W4361" s="4" t="str">
        <f>IFERROR(VLOOKUP(OrdersTable[[#This Row],[Order ID]],ReturnsTable[#All],2,FALSE),"No")</f>
        <v>No</v>
      </c>
      <c r="X4361" s="4">
        <f>1/COUNTIF(OrdersTable[Order ID],OrdersTable[[#This Row],[Order ID]])</f>
        <v>0.33333333333333331</v>
      </c>
      <c r="Y4361" s="4">
        <f>1/COUNTIF(OrdersTable[Customer ID],OrdersTable[[#This Row],[Customer ID]])</f>
        <v>0.25</v>
      </c>
    </row>
    <row r="4362" spans="1:25" x14ac:dyDescent="0.3">
      <c r="A4362" s="1">
        <v>4361</v>
      </c>
      <c r="B4362" t="s">
        <v>8258</v>
      </c>
      <c r="C4362" s="7">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4" t="str">
        <f>VLOOKUP(OrdersTable[[#This Row],[Region]],PeopleTable[#All],2,FALSE)</f>
        <v>Chuck Magee</v>
      </c>
      <c r="W4362" s="4" t="str">
        <f>IFERROR(VLOOKUP(OrdersTable[[#This Row],[Order ID]],ReturnsTable[#All],2,FALSE),"No")</f>
        <v>No</v>
      </c>
      <c r="X4362" s="4">
        <f>1/COUNTIF(OrdersTable[Order ID],OrdersTable[[#This Row],[Order ID]])</f>
        <v>1</v>
      </c>
      <c r="Y4362" s="4">
        <f>1/COUNTIF(OrdersTable[Customer ID],OrdersTable[[#This Row],[Customer ID]])</f>
        <v>6.6666666666666666E-2</v>
      </c>
    </row>
    <row r="4363" spans="1:25" x14ac:dyDescent="0.3">
      <c r="A4363" s="1">
        <v>4362</v>
      </c>
      <c r="B4363" t="s">
        <v>8259</v>
      </c>
      <c r="C4363" s="7">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4" t="str">
        <f>VLOOKUP(OrdersTable[[#This Row],[Region]],PeopleTable[#All],2,FALSE)</f>
        <v>Cassandra Brandow</v>
      </c>
      <c r="W4363" s="4" t="str">
        <f>IFERROR(VLOOKUP(OrdersTable[[#This Row],[Order ID]],ReturnsTable[#All],2,FALSE),"No")</f>
        <v>No</v>
      </c>
      <c r="X4363" s="4">
        <f>1/COUNTIF(OrdersTable[Order ID],OrdersTable[[#This Row],[Order ID]])</f>
        <v>1</v>
      </c>
      <c r="Y4363" s="4">
        <f>1/COUNTIF(OrdersTable[Customer ID],OrdersTable[[#This Row],[Customer ID]])</f>
        <v>8.3333333333333329E-2</v>
      </c>
    </row>
    <row r="4364" spans="1:25" x14ac:dyDescent="0.3">
      <c r="A4364" s="1">
        <v>4363</v>
      </c>
      <c r="B4364" t="s">
        <v>8260</v>
      </c>
      <c r="C4364" s="7">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4" t="str">
        <f>VLOOKUP(OrdersTable[[#This Row],[Region]],PeopleTable[#All],2,FALSE)</f>
        <v>Kelly Williams</v>
      </c>
      <c r="W4364" s="4" t="str">
        <f>IFERROR(VLOOKUP(OrdersTable[[#This Row],[Order ID]],ReturnsTable[#All],2,FALSE),"No")</f>
        <v>No</v>
      </c>
      <c r="X4364" s="4">
        <f>1/COUNTIF(OrdersTable[Order ID],OrdersTable[[#This Row],[Order ID]])</f>
        <v>0.2</v>
      </c>
      <c r="Y4364" s="4">
        <f>1/COUNTIF(OrdersTable[Customer ID],OrdersTable[[#This Row],[Customer ID]])</f>
        <v>5.8823529411764705E-2</v>
      </c>
    </row>
    <row r="4365" spans="1:25" x14ac:dyDescent="0.3">
      <c r="A4365" s="1">
        <v>4364</v>
      </c>
      <c r="B4365" t="s">
        <v>8260</v>
      </c>
      <c r="C4365" s="7">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4" t="str">
        <f>VLOOKUP(OrdersTable[[#This Row],[Region]],PeopleTable[#All],2,FALSE)</f>
        <v>Kelly Williams</v>
      </c>
      <c r="W4365" s="4" t="str">
        <f>IFERROR(VLOOKUP(OrdersTable[[#This Row],[Order ID]],ReturnsTable[#All],2,FALSE),"No")</f>
        <v>No</v>
      </c>
      <c r="X4365" s="4">
        <f>1/COUNTIF(OrdersTable[Order ID],OrdersTable[[#This Row],[Order ID]])</f>
        <v>0.2</v>
      </c>
      <c r="Y4365" s="4">
        <f>1/COUNTIF(OrdersTable[Customer ID],OrdersTable[[#This Row],[Customer ID]])</f>
        <v>5.8823529411764705E-2</v>
      </c>
    </row>
    <row r="4366" spans="1:25" x14ac:dyDescent="0.3">
      <c r="A4366" s="1">
        <v>4365</v>
      </c>
      <c r="B4366" t="s">
        <v>8260</v>
      </c>
      <c r="C4366" s="7">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4" t="str">
        <f>VLOOKUP(OrdersTable[[#This Row],[Region]],PeopleTable[#All],2,FALSE)</f>
        <v>Kelly Williams</v>
      </c>
      <c r="W4366" s="4" t="str">
        <f>IFERROR(VLOOKUP(OrdersTable[[#This Row],[Order ID]],ReturnsTable[#All],2,FALSE),"No")</f>
        <v>No</v>
      </c>
      <c r="X4366" s="4">
        <f>1/COUNTIF(OrdersTable[Order ID],OrdersTable[[#This Row],[Order ID]])</f>
        <v>0.2</v>
      </c>
      <c r="Y4366" s="4">
        <f>1/COUNTIF(OrdersTable[Customer ID],OrdersTable[[#This Row],[Customer ID]])</f>
        <v>5.8823529411764705E-2</v>
      </c>
    </row>
    <row r="4367" spans="1:25" x14ac:dyDescent="0.3">
      <c r="A4367" s="1">
        <v>4366</v>
      </c>
      <c r="B4367" t="s">
        <v>8260</v>
      </c>
      <c r="C4367" s="7">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4" t="str">
        <f>VLOOKUP(OrdersTable[[#This Row],[Region]],PeopleTable[#All],2,FALSE)</f>
        <v>Kelly Williams</v>
      </c>
      <c r="W4367" s="4" t="str">
        <f>IFERROR(VLOOKUP(OrdersTable[[#This Row],[Order ID]],ReturnsTable[#All],2,FALSE),"No")</f>
        <v>No</v>
      </c>
      <c r="X4367" s="4">
        <f>1/COUNTIF(OrdersTable[Order ID],OrdersTable[[#This Row],[Order ID]])</f>
        <v>0.2</v>
      </c>
      <c r="Y4367" s="4">
        <f>1/COUNTIF(OrdersTable[Customer ID],OrdersTable[[#This Row],[Customer ID]])</f>
        <v>5.8823529411764705E-2</v>
      </c>
    </row>
    <row r="4368" spans="1:25" x14ac:dyDescent="0.3">
      <c r="A4368" s="1">
        <v>4367</v>
      </c>
      <c r="B4368" t="s">
        <v>8260</v>
      </c>
      <c r="C4368" s="7">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4" t="str">
        <f>VLOOKUP(OrdersTable[[#This Row],[Region]],PeopleTable[#All],2,FALSE)</f>
        <v>Kelly Williams</v>
      </c>
      <c r="W4368" s="4" t="str">
        <f>IFERROR(VLOOKUP(OrdersTable[[#This Row],[Order ID]],ReturnsTable[#All],2,FALSE),"No")</f>
        <v>No</v>
      </c>
      <c r="X4368" s="4">
        <f>1/COUNTIF(OrdersTable[Order ID],OrdersTable[[#This Row],[Order ID]])</f>
        <v>0.2</v>
      </c>
      <c r="Y4368" s="4">
        <f>1/COUNTIF(OrdersTable[Customer ID],OrdersTable[[#This Row],[Customer ID]])</f>
        <v>5.8823529411764705E-2</v>
      </c>
    </row>
    <row r="4369" spans="1:25" x14ac:dyDescent="0.3">
      <c r="A4369" s="1">
        <v>4368</v>
      </c>
      <c r="B4369" t="s">
        <v>8261</v>
      </c>
      <c r="C4369" s="7">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4" t="str">
        <f>VLOOKUP(OrdersTable[[#This Row],[Region]],PeopleTable[#All],2,FALSE)</f>
        <v>Kelly Williams</v>
      </c>
      <c r="W4369" s="4" t="str">
        <f>IFERROR(VLOOKUP(OrdersTable[[#This Row],[Order ID]],ReturnsTable[#All],2,FALSE),"No")</f>
        <v>No</v>
      </c>
      <c r="X4369" s="4">
        <f>1/COUNTIF(OrdersTable[Order ID],OrdersTable[[#This Row],[Order ID]])</f>
        <v>0.5</v>
      </c>
      <c r="Y4369" s="4">
        <f>1/COUNTIF(OrdersTable[Customer ID],OrdersTable[[#This Row],[Customer ID]])</f>
        <v>5.5555555555555552E-2</v>
      </c>
    </row>
    <row r="4370" spans="1:25" x14ac:dyDescent="0.3">
      <c r="A4370" s="1">
        <v>4369</v>
      </c>
      <c r="B4370" t="s">
        <v>8261</v>
      </c>
      <c r="C4370" s="7">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4" t="str">
        <f>VLOOKUP(OrdersTable[[#This Row],[Region]],PeopleTable[#All],2,FALSE)</f>
        <v>Kelly Williams</v>
      </c>
      <c r="W4370" s="4" t="str">
        <f>IFERROR(VLOOKUP(OrdersTable[[#This Row],[Order ID]],ReturnsTable[#All],2,FALSE),"No")</f>
        <v>No</v>
      </c>
      <c r="X4370" s="4">
        <f>1/COUNTIF(OrdersTable[Order ID],OrdersTable[[#This Row],[Order ID]])</f>
        <v>0.5</v>
      </c>
      <c r="Y4370" s="4">
        <f>1/COUNTIF(OrdersTable[Customer ID],OrdersTable[[#This Row],[Customer ID]])</f>
        <v>5.5555555555555552E-2</v>
      </c>
    </row>
    <row r="4371" spans="1:25" x14ac:dyDescent="0.3">
      <c r="A4371" s="1">
        <v>4370</v>
      </c>
      <c r="B4371" t="s">
        <v>8262</v>
      </c>
      <c r="C4371" s="7">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4" t="str">
        <f>VLOOKUP(OrdersTable[[#This Row],[Region]],PeopleTable[#All],2,FALSE)</f>
        <v>Kelly Williams</v>
      </c>
      <c r="W4371" s="4" t="str">
        <f>IFERROR(VLOOKUP(OrdersTable[[#This Row],[Order ID]],ReturnsTable[#All],2,FALSE),"No")</f>
        <v>No</v>
      </c>
      <c r="X4371" s="4">
        <f>1/COUNTIF(OrdersTable[Order ID],OrdersTable[[#This Row],[Order ID]])</f>
        <v>0.33333333333333331</v>
      </c>
      <c r="Y4371" s="4">
        <f>1/COUNTIF(OrdersTable[Customer ID],OrdersTable[[#This Row],[Customer ID]])</f>
        <v>8.3333333333333329E-2</v>
      </c>
    </row>
    <row r="4372" spans="1:25" x14ac:dyDescent="0.3">
      <c r="A4372" s="1">
        <v>4371</v>
      </c>
      <c r="B4372" t="s">
        <v>8262</v>
      </c>
      <c r="C4372" s="7">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4" t="str">
        <f>VLOOKUP(OrdersTable[[#This Row],[Region]],PeopleTable[#All],2,FALSE)</f>
        <v>Kelly Williams</v>
      </c>
      <c r="W4372" s="4" t="str">
        <f>IFERROR(VLOOKUP(OrdersTable[[#This Row],[Order ID]],ReturnsTable[#All],2,FALSE),"No")</f>
        <v>No</v>
      </c>
      <c r="X4372" s="4">
        <f>1/COUNTIF(OrdersTable[Order ID],OrdersTable[[#This Row],[Order ID]])</f>
        <v>0.33333333333333331</v>
      </c>
      <c r="Y4372" s="4">
        <f>1/COUNTIF(OrdersTable[Customer ID],OrdersTable[[#This Row],[Customer ID]])</f>
        <v>8.3333333333333329E-2</v>
      </c>
    </row>
    <row r="4373" spans="1:25" x14ac:dyDescent="0.3">
      <c r="A4373" s="1">
        <v>4372</v>
      </c>
      <c r="B4373" t="s">
        <v>8262</v>
      </c>
      <c r="C4373" s="7">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4" t="str">
        <f>VLOOKUP(OrdersTable[[#This Row],[Region]],PeopleTable[#All],2,FALSE)</f>
        <v>Kelly Williams</v>
      </c>
      <c r="W4373" s="4" t="str">
        <f>IFERROR(VLOOKUP(OrdersTable[[#This Row],[Order ID]],ReturnsTable[#All],2,FALSE),"No")</f>
        <v>No</v>
      </c>
      <c r="X4373" s="4">
        <f>1/COUNTIF(OrdersTable[Order ID],OrdersTable[[#This Row],[Order ID]])</f>
        <v>0.33333333333333331</v>
      </c>
      <c r="Y4373" s="4">
        <f>1/COUNTIF(OrdersTable[Customer ID],OrdersTable[[#This Row],[Customer ID]])</f>
        <v>8.3333333333333329E-2</v>
      </c>
    </row>
    <row r="4374" spans="1:25" x14ac:dyDescent="0.3">
      <c r="A4374" s="1">
        <v>4373</v>
      </c>
      <c r="B4374" t="s">
        <v>8263</v>
      </c>
      <c r="C4374" s="7">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4" t="str">
        <f>VLOOKUP(OrdersTable[[#This Row],[Region]],PeopleTable[#All],2,FALSE)</f>
        <v>Kelly Williams</v>
      </c>
      <c r="W4374" s="4" t="str">
        <f>IFERROR(VLOOKUP(OrdersTable[[#This Row],[Order ID]],ReturnsTable[#All],2,FALSE),"No")</f>
        <v>No</v>
      </c>
      <c r="X4374" s="4">
        <f>1/COUNTIF(OrdersTable[Order ID],OrdersTable[[#This Row],[Order ID]])</f>
        <v>0.5</v>
      </c>
      <c r="Y4374" s="4">
        <f>1/COUNTIF(OrdersTable[Customer ID],OrdersTable[[#This Row],[Customer ID]])</f>
        <v>6.6666666666666666E-2</v>
      </c>
    </row>
    <row r="4375" spans="1:25" x14ac:dyDescent="0.3">
      <c r="A4375" s="1">
        <v>4374</v>
      </c>
      <c r="B4375" t="s">
        <v>8263</v>
      </c>
      <c r="C4375" s="7">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4" t="str">
        <f>VLOOKUP(OrdersTable[[#This Row],[Region]],PeopleTable[#All],2,FALSE)</f>
        <v>Kelly Williams</v>
      </c>
      <c r="W4375" s="4" t="str">
        <f>IFERROR(VLOOKUP(OrdersTable[[#This Row],[Order ID]],ReturnsTable[#All],2,FALSE),"No")</f>
        <v>No</v>
      </c>
      <c r="X4375" s="4">
        <f>1/COUNTIF(OrdersTable[Order ID],OrdersTable[[#This Row],[Order ID]])</f>
        <v>0.5</v>
      </c>
      <c r="Y4375" s="4">
        <f>1/COUNTIF(OrdersTable[Customer ID],OrdersTable[[#This Row],[Customer ID]])</f>
        <v>6.6666666666666666E-2</v>
      </c>
    </row>
    <row r="4376" spans="1:25" x14ac:dyDescent="0.3">
      <c r="A4376" s="1">
        <v>4375</v>
      </c>
      <c r="B4376" t="s">
        <v>8264</v>
      </c>
      <c r="C4376" s="7">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4" t="str">
        <f>VLOOKUP(OrdersTable[[#This Row],[Region]],PeopleTable[#All],2,FALSE)</f>
        <v>Chuck Magee</v>
      </c>
      <c r="W4376" s="4" t="str">
        <f>IFERROR(VLOOKUP(OrdersTable[[#This Row],[Order ID]],ReturnsTable[#All],2,FALSE),"No")</f>
        <v>No</v>
      </c>
      <c r="X4376" s="4">
        <f>1/COUNTIF(OrdersTable[Order ID],OrdersTable[[#This Row],[Order ID]])</f>
        <v>1</v>
      </c>
      <c r="Y4376" s="4">
        <f>1/COUNTIF(OrdersTable[Customer ID],OrdersTable[[#This Row],[Customer ID]])</f>
        <v>5.8823529411764705E-2</v>
      </c>
    </row>
    <row r="4377" spans="1:25" x14ac:dyDescent="0.3">
      <c r="A4377" s="1">
        <v>4376</v>
      </c>
      <c r="B4377" t="s">
        <v>8265</v>
      </c>
      <c r="C4377" s="7">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4" t="str">
        <f>VLOOKUP(OrdersTable[[#This Row],[Region]],PeopleTable[#All],2,FALSE)</f>
        <v>Anna Andreadi</v>
      </c>
      <c r="W4377" s="4" t="str">
        <f>IFERROR(VLOOKUP(OrdersTable[[#This Row],[Order ID]],ReturnsTable[#All],2,FALSE),"No")</f>
        <v>No</v>
      </c>
      <c r="X4377" s="4">
        <f>1/COUNTIF(OrdersTable[Order ID],OrdersTable[[#This Row],[Order ID]])</f>
        <v>0.33333333333333331</v>
      </c>
      <c r="Y4377" s="4">
        <f>1/COUNTIF(OrdersTable[Customer ID],OrdersTable[[#This Row],[Customer ID]])</f>
        <v>0.1111111111111111</v>
      </c>
    </row>
    <row r="4378" spans="1:25" x14ac:dyDescent="0.3">
      <c r="A4378" s="1">
        <v>4377</v>
      </c>
      <c r="B4378" t="s">
        <v>8265</v>
      </c>
      <c r="C4378" s="7">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4" t="str">
        <f>VLOOKUP(OrdersTable[[#This Row],[Region]],PeopleTable[#All],2,FALSE)</f>
        <v>Anna Andreadi</v>
      </c>
      <c r="W4378" s="4" t="str">
        <f>IFERROR(VLOOKUP(OrdersTable[[#This Row],[Order ID]],ReturnsTable[#All],2,FALSE),"No")</f>
        <v>No</v>
      </c>
      <c r="X4378" s="4">
        <f>1/COUNTIF(OrdersTable[Order ID],OrdersTable[[#This Row],[Order ID]])</f>
        <v>0.33333333333333331</v>
      </c>
      <c r="Y4378" s="4">
        <f>1/COUNTIF(OrdersTable[Customer ID],OrdersTable[[#This Row],[Customer ID]])</f>
        <v>0.1111111111111111</v>
      </c>
    </row>
    <row r="4379" spans="1:25" x14ac:dyDescent="0.3">
      <c r="A4379" s="1">
        <v>4378</v>
      </c>
      <c r="B4379" t="s">
        <v>8265</v>
      </c>
      <c r="C4379" s="7">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4" t="str">
        <f>VLOOKUP(OrdersTable[[#This Row],[Region]],PeopleTable[#All],2,FALSE)</f>
        <v>Anna Andreadi</v>
      </c>
      <c r="W4379" s="4" t="str">
        <f>IFERROR(VLOOKUP(OrdersTable[[#This Row],[Order ID]],ReturnsTable[#All],2,FALSE),"No")</f>
        <v>No</v>
      </c>
      <c r="X4379" s="4">
        <f>1/COUNTIF(OrdersTable[Order ID],OrdersTable[[#This Row],[Order ID]])</f>
        <v>0.33333333333333331</v>
      </c>
      <c r="Y4379" s="4">
        <f>1/COUNTIF(OrdersTable[Customer ID],OrdersTable[[#This Row],[Customer ID]])</f>
        <v>0.1111111111111111</v>
      </c>
    </row>
    <row r="4380" spans="1:25" x14ac:dyDescent="0.3">
      <c r="A4380" s="1">
        <v>4379</v>
      </c>
      <c r="B4380" t="s">
        <v>8266</v>
      </c>
      <c r="C4380" s="7">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4" t="str">
        <f>VLOOKUP(OrdersTable[[#This Row],[Region]],PeopleTable[#All],2,FALSE)</f>
        <v>Cassandra Brandow</v>
      </c>
      <c r="W4380" s="4" t="str">
        <f>IFERROR(VLOOKUP(OrdersTable[[#This Row],[Order ID]],ReturnsTable[#All],2,FALSE),"No")</f>
        <v>No</v>
      </c>
      <c r="X4380" s="4">
        <f>1/COUNTIF(OrdersTable[Order ID],OrdersTable[[#This Row],[Order ID]])</f>
        <v>0.5</v>
      </c>
      <c r="Y4380" s="4">
        <f>1/COUNTIF(OrdersTable[Customer ID],OrdersTable[[#This Row],[Customer ID]])</f>
        <v>7.6923076923076927E-2</v>
      </c>
    </row>
    <row r="4381" spans="1:25" x14ac:dyDescent="0.3">
      <c r="A4381" s="1">
        <v>4380</v>
      </c>
      <c r="B4381" t="s">
        <v>8266</v>
      </c>
      <c r="C4381" s="7">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4" t="str">
        <f>VLOOKUP(OrdersTable[[#This Row],[Region]],PeopleTable[#All],2,FALSE)</f>
        <v>Cassandra Brandow</v>
      </c>
      <c r="W4381" s="4" t="str">
        <f>IFERROR(VLOOKUP(OrdersTable[[#This Row],[Order ID]],ReturnsTable[#All],2,FALSE),"No")</f>
        <v>No</v>
      </c>
      <c r="X4381" s="4">
        <f>1/COUNTIF(OrdersTable[Order ID],OrdersTable[[#This Row],[Order ID]])</f>
        <v>0.5</v>
      </c>
      <c r="Y4381" s="4">
        <f>1/COUNTIF(OrdersTable[Customer ID],OrdersTable[[#This Row],[Customer ID]])</f>
        <v>7.6923076923076927E-2</v>
      </c>
    </row>
    <row r="4382" spans="1:25" x14ac:dyDescent="0.3">
      <c r="A4382" s="1">
        <v>4381</v>
      </c>
      <c r="B4382" t="s">
        <v>8267</v>
      </c>
      <c r="C4382" s="7">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4" t="str">
        <f>VLOOKUP(OrdersTable[[#This Row],[Region]],PeopleTable[#All],2,FALSE)</f>
        <v>Anna Andreadi</v>
      </c>
      <c r="W4382" s="4" t="str">
        <f>IFERROR(VLOOKUP(OrdersTable[[#This Row],[Order ID]],ReturnsTable[#All],2,FALSE),"No")</f>
        <v>No</v>
      </c>
      <c r="X4382" s="4">
        <f>1/COUNTIF(OrdersTable[Order ID],OrdersTable[[#This Row],[Order ID]])</f>
        <v>0.5</v>
      </c>
      <c r="Y4382" s="4">
        <f>1/COUNTIF(OrdersTable[Customer ID],OrdersTable[[#This Row],[Customer ID]])</f>
        <v>6.6666666666666666E-2</v>
      </c>
    </row>
    <row r="4383" spans="1:25" x14ac:dyDescent="0.3">
      <c r="A4383" s="1">
        <v>4382</v>
      </c>
      <c r="B4383" t="s">
        <v>8267</v>
      </c>
      <c r="C4383" s="7">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4" t="str">
        <f>VLOOKUP(OrdersTable[[#This Row],[Region]],PeopleTable[#All],2,FALSE)</f>
        <v>Anna Andreadi</v>
      </c>
      <c r="W4383" s="4" t="str">
        <f>IFERROR(VLOOKUP(OrdersTable[[#This Row],[Order ID]],ReturnsTable[#All],2,FALSE),"No")</f>
        <v>No</v>
      </c>
      <c r="X4383" s="4">
        <f>1/COUNTIF(OrdersTable[Order ID],OrdersTable[[#This Row],[Order ID]])</f>
        <v>0.5</v>
      </c>
      <c r="Y4383" s="4">
        <f>1/COUNTIF(OrdersTable[Customer ID],OrdersTable[[#This Row],[Customer ID]])</f>
        <v>6.6666666666666666E-2</v>
      </c>
    </row>
    <row r="4384" spans="1:25" x14ac:dyDescent="0.3">
      <c r="A4384" s="1">
        <v>4383</v>
      </c>
      <c r="B4384" t="s">
        <v>8268</v>
      </c>
      <c r="C4384" s="7">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4" t="str">
        <f>VLOOKUP(OrdersTable[[#This Row],[Region]],PeopleTable[#All],2,FALSE)</f>
        <v>Kelly Williams</v>
      </c>
      <c r="W4384" s="4" t="str">
        <f>IFERROR(VLOOKUP(OrdersTable[[#This Row],[Order ID]],ReturnsTable[#All],2,FALSE),"No")</f>
        <v>No</v>
      </c>
      <c r="X4384" s="4">
        <f>1/COUNTIF(OrdersTable[Order ID],OrdersTable[[#This Row],[Order ID]])</f>
        <v>0.25</v>
      </c>
      <c r="Y4384" s="4">
        <f>1/COUNTIF(OrdersTable[Customer ID],OrdersTable[[#This Row],[Customer ID]])</f>
        <v>4.5454545454545456E-2</v>
      </c>
    </row>
    <row r="4385" spans="1:25" x14ac:dyDescent="0.3">
      <c r="A4385" s="1">
        <v>4384</v>
      </c>
      <c r="B4385" t="s">
        <v>8268</v>
      </c>
      <c r="C4385" s="7">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4" t="str">
        <f>VLOOKUP(OrdersTable[[#This Row],[Region]],PeopleTable[#All],2,FALSE)</f>
        <v>Kelly Williams</v>
      </c>
      <c r="W4385" s="4" t="str">
        <f>IFERROR(VLOOKUP(OrdersTable[[#This Row],[Order ID]],ReturnsTable[#All],2,FALSE),"No")</f>
        <v>No</v>
      </c>
      <c r="X4385" s="4">
        <f>1/COUNTIF(OrdersTable[Order ID],OrdersTable[[#This Row],[Order ID]])</f>
        <v>0.25</v>
      </c>
      <c r="Y4385" s="4">
        <f>1/COUNTIF(OrdersTable[Customer ID],OrdersTable[[#This Row],[Customer ID]])</f>
        <v>4.5454545454545456E-2</v>
      </c>
    </row>
    <row r="4386" spans="1:25" x14ac:dyDescent="0.3">
      <c r="A4386" s="1">
        <v>4385</v>
      </c>
      <c r="B4386" t="s">
        <v>8268</v>
      </c>
      <c r="C4386" s="7">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4" t="str">
        <f>VLOOKUP(OrdersTable[[#This Row],[Region]],PeopleTable[#All],2,FALSE)</f>
        <v>Kelly Williams</v>
      </c>
      <c r="W4386" s="4" t="str">
        <f>IFERROR(VLOOKUP(OrdersTable[[#This Row],[Order ID]],ReturnsTable[#All],2,FALSE),"No")</f>
        <v>No</v>
      </c>
      <c r="X4386" s="4">
        <f>1/COUNTIF(OrdersTable[Order ID],OrdersTable[[#This Row],[Order ID]])</f>
        <v>0.25</v>
      </c>
      <c r="Y4386" s="4">
        <f>1/COUNTIF(OrdersTable[Customer ID],OrdersTable[[#This Row],[Customer ID]])</f>
        <v>4.5454545454545456E-2</v>
      </c>
    </row>
    <row r="4387" spans="1:25" x14ac:dyDescent="0.3">
      <c r="A4387" s="1">
        <v>4386</v>
      </c>
      <c r="B4387" t="s">
        <v>8268</v>
      </c>
      <c r="C4387" s="7">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4" t="str">
        <f>VLOOKUP(OrdersTable[[#This Row],[Region]],PeopleTable[#All],2,FALSE)</f>
        <v>Kelly Williams</v>
      </c>
      <c r="W4387" s="4" t="str">
        <f>IFERROR(VLOOKUP(OrdersTable[[#This Row],[Order ID]],ReturnsTable[#All],2,FALSE),"No")</f>
        <v>No</v>
      </c>
      <c r="X4387" s="4">
        <f>1/COUNTIF(OrdersTable[Order ID],OrdersTable[[#This Row],[Order ID]])</f>
        <v>0.25</v>
      </c>
      <c r="Y4387" s="4">
        <f>1/COUNTIF(OrdersTable[Customer ID],OrdersTable[[#This Row],[Customer ID]])</f>
        <v>4.5454545454545456E-2</v>
      </c>
    </row>
    <row r="4388" spans="1:25" x14ac:dyDescent="0.3">
      <c r="A4388" s="1">
        <v>4387</v>
      </c>
      <c r="B4388" t="s">
        <v>8269</v>
      </c>
      <c r="C4388" s="7">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4" t="str">
        <f>VLOOKUP(OrdersTable[[#This Row],[Region]],PeopleTable[#All],2,FALSE)</f>
        <v>Anna Andreadi</v>
      </c>
      <c r="W4388" s="4" t="str">
        <f>IFERROR(VLOOKUP(OrdersTable[[#This Row],[Order ID]],ReturnsTable[#All],2,FALSE),"No")</f>
        <v>No</v>
      </c>
      <c r="X4388" s="4">
        <f>1/COUNTIF(OrdersTable[Order ID],OrdersTable[[#This Row],[Order ID]])</f>
        <v>0.5</v>
      </c>
      <c r="Y4388" s="4">
        <f>1/COUNTIF(OrdersTable[Customer ID],OrdersTable[[#This Row],[Customer ID]])</f>
        <v>0.05</v>
      </c>
    </row>
    <row r="4389" spans="1:25" x14ac:dyDescent="0.3">
      <c r="A4389" s="1">
        <v>4388</v>
      </c>
      <c r="B4389" t="s">
        <v>8269</v>
      </c>
      <c r="C4389" s="7">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4" t="str">
        <f>VLOOKUP(OrdersTable[[#This Row],[Region]],PeopleTable[#All],2,FALSE)</f>
        <v>Anna Andreadi</v>
      </c>
      <c r="W4389" s="4" t="str">
        <f>IFERROR(VLOOKUP(OrdersTable[[#This Row],[Order ID]],ReturnsTable[#All],2,FALSE),"No")</f>
        <v>No</v>
      </c>
      <c r="X4389" s="4">
        <f>1/COUNTIF(OrdersTable[Order ID],OrdersTable[[#This Row],[Order ID]])</f>
        <v>0.5</v>
      </c>
      <c r="Y4389" s="4">
        <f>1/COUNTIF(OrdersTable[Customer ID],OrdersTable[[#This Row],[Customer ID]])</f>
        <v>0.05</v>
      </c>
    </row>
    <row r="4390" spans="1:25" x14ac:dyDescent="0.3">
      <c r="A4390" s="1">
        <v>4389</v>
      </c>
      <c r="B4390" t="s">
        <v>6104</v>
      </c>
      <c r="C4390" s="7">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4" t="str">
        <f>VLOOKUP(OrdersTable[[#This Row],[Region]],PeopleTable[#All],2,FALSE)</f>
        <v>Chuck Magee</v>
      </c>
      <c r="W4390" s="4" t="str">
        <f>IFERROR(VLOOKUP(OrdersTable[[#This Row],[Order ID]],ReturnsTable[#All],2,FALSE),"No")</f>
        <v>Yes</v>
      </c>
      <c r="X4390" s="4">
        <f>1/COUNTIF(OrdersTable[Order ID],OrdersTable[[#This Row],[Order ID]])</f>
        <v>0.25</v>
      </c>
      <c r="Y4390" s="4">
        <f>1/COUNTIF(OrdersTable[Customer ID],OrdersTable[[#This Row],[Customer ID]])</f>
        <v>0.1111111111111111</v>
      </c>
    </row>
    <row r="4391" spans="1:25" x14ac:dyDescent="0.3">
      <c r="A4391" s="1">
        <v>4390</v>
      </c>
      <c r="B4391" t="s">
        <v>6104</v>
      </c>
      <c r="C4391" s="7">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4" t="str">
        <f>VLOOKUP(OrdersTable[[#This Row],[Region]],PeopleTable[#All],2,FALSE)</f>
        <v>Chuck Magee</v>
      </c>
      <c r="W4391" s="4" t="str">
        <f>IFERROR(VLOOKUP(OrdersTable[[#This Row],[Order ID]],ReturnsTable[#All],2,FALSE),"No")</f>
        <v>Yes</v>
      </c>
      <c r="X4391" s="4">
        <f>1/COUNTIF(OrdersTable[Order ID],OrdersTable[[#This Row],[Order ID]])</f>
        <v>0.25</v>
      </c>
      <c r="Y4391" s="4">
        <f>1/COUNTIF(OrdersTable[Customer ID],OrdersTable[[#This Row],[Customer ID]])</f>
        <v>0.1111111111111111</v>
      </c>
    </row>
    <row r="4392" spans="1:25" x14ac:dyDescent="0.3">
      <c r="A4392" s="1">
        <v>4391</v>
      </c>
      <c r="B4392" t="s">
        <v>6104</v>
      </c>
      <c r="C4392" s="7">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4" t="str">
        <f>VLOOKUP(OrdersTable[[#This Row],[Region]],PeopleTable[#All],2,FALSE)</f>
        <v>Chuck Magee</v>
      </c>
      <c r="W4392" s="4" t="str">
        <f>IFERROR(VLOOKUP(OrdersTable[[#This Row],[Order ID]],ReturnsTable[#All],2,FALSE),"No")</f>
        <v>Yes</v>
      </c>
      <c r="X4392" s="4">
        <f>1/COUNTIF(OrdersTable[Order ID],OrdersTable[[#This Row],[Order ID]])</f>
        <v>0.25</v>
      </c>
      <c r="Y4392" s="4">
        <f>1/COUNTIF(OrdersTable[Customer ID],OrdersTable[[#This Row],[Customer ID]])</f>
        <v>0.1111111111111111</v>
      </c>
    </row>
    <row r="4393" spans="1:25" x14ac:dyDescent="0.3">
      <c r="A4393" s="1">
        <v>4392</v>
      </c>
      <c r="B4393" t="s">
        <v>6104</v>
      </c>
      <c r="C4393" s="7">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4" t="str">
        <f>VLOOKUP(OrdersTable[[#This Row],[Region]],PeopleTable[#All],2,FALSE)</f>
        <v>Chuck Magee</v>
      </c>
      <c r="W4393" s="4" t="str">
        <f>IFERROR(VLOOKUP(OrdersTable[[#This Row],[Order ID]],ReturnsTable[#All],2,FALSE),"No")</f>
        <v>Yes</v>
      </c>
      <c r="X4393" s="4">
        <f>1/COUNTIF(OrdersTable[Order ID],OrdersTable[[#This Row],[Order ID]])</f>
        <v>0.25</v>
      </c>
      <c r="Y4393" s="4">
        <f>1/COUNTIF(OrdersTable[Customer ID],OrdersTable[[#This Row],[Customer ID]])</f>
        <v>0.1111111111111111</v>
      </c>
    </row>
    <row r="4394" spans="1:25" x14ac:dyDescent="0.3">
      <c r="A4394" s="1">
        <v>4393</v>
      </c>
      <c r="B4394" t="s">
        <v>8270</v>
      </c>
      <c r="C4394" s="7">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4" t="str">
        <f>VLOOKUP(OrdersTable[[#This Row],[Region]],PeopleTable[#All],2,FALSE)</f>
        <v>Kelly Williams</v>
      </c>
      <c r="W4394" s="4" t="str">
        <f>IFERROR(VLOOKUP(OrdersTable[[#This Row],[Order ID]],ReturnsTable[#All],2,FALSE),"No")</f>
        <v>No</v>
      </c>
      <c r="X4394" s="4">
        <f>1/COUNTIF(OrdersTable[Order ID],OrdersTable[[#This Row],[Order ID]])</f>
        <v>0.5</v>
      </c>
      <c r="Y4394" s="4">
        <f>1/COUNTIF(OrdersTable[Customer ID],OrdersTable[[#This Row],[Customer ID]])</f>
        <v>4.3478260869565216E-2</v>
      </c>
    </row>
    <row r="4395" spans="1:25" x14ac:dyDescent="0.3">
      <c r="A4395" s="1">
        <v>4394</v>
      </c>
      <c r="B4395" t="s">
        <v>8270</v>
      </c>
      <c r="C4395" s="7">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4" t="str">
        <f>VLOOKUP(OrdersTable[[#This Row],[Region]],PeopleTable[#All],2,FALSE)</f>
        <v>Kelly Williams</v>
      </c>
      <c r="W4395" s="4" t="str">
        <f>IFERROR(VLOOKUP(OrdersTable[[#This Row],[Order ID]],ReturnsTable[#All],2,FALSE),"No")</f>
        <v>No</v>
      </c>
      <c r="X4395" s="4">
        <f>1/COUNTIF(OrdersTable[Order ID],OrdersTable[[#This Row],[Order ID]])</f>
        <v>0.5</v>
      </c>
      <c r="Y4395" s="4">
        <f>1/COUNTIF(OrdersTable[Customer ID],OrdersTable[[#This Row],[Customer ID]])</f>
        <v>4.3478260869565216E-2</v>
      </c>
    </row>
    <row r="4396" spans="1:25" x14ac:dyDescent="0.3">
      <c r="A4396" s="1">
        <v>4395</v>
      </c>
      <c r="B4396" t="s">
        <v>8271</v>
      </c>
      <c r="C4396" s="7">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4" t="str">
        <f>VLOOKUP(OrdersTable[[#This Row],[Region]],PeopleTable[#All],2,FALSE)</f>
        <v>Chuck Magee</v>
      </c>
      <c r="W4396" s="4" t="str">
        <f>IFERROR(VLOOKUP(OrdersTable[[#This Row],[Order ID]],ReturnsTable[#All],2,FALSE),"No")</f>
        <v>No</v>
      </c>
      <c r="X4396" s="4">
        <f>1/COUNTIF(OrdersTable[Order ID],OrdersTable[[#This Row],[Order ID]])</f>
        <v>0.5</v>
      </c>
      <c r="Y4396" s="4">
        <f>1/COUNTIF(OrdersTable[Customer ID],OrdersTable[[#This Row],[Customer ID]])</f>
        <v>0.1</v>
      </c>
    </row>
    <row r="4397" spans="1:25" x14ac:dyDescent="0.3">
      <c r="A4397" s="1">
        <v>4396</v>
      </c>
      <c r="B4397" t="s">
        <v>8271</v>
      </c>
      <c r="C4397" s="7">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4" t="str">
        <f>VLOOKUP(OrdersTable[[#This Row],[Region]],PeopleTable[#All],2,FALSE)</f>
        <v>Chuck Magee</v>
      </c>
      <c r="W4397" s="4" t="str">
        <f>IFERROR(VLOOKUP(OrdersTable[[#This Row],[Order ID]],ReturnsTable[#All],2,FALSE),"No")</f>
        <v>No</v>
      </c>
      <c r="X4397" s="4">
        <f>1/COUNTIF(OrdersTable[Order ID],OrdersTable[[#This Row],[Order ID]])</f>
        <v>0.5</v>
      </c>
      <c r="Y4397" s="4">
        <f>1/COUNTIF(OrdersTable[Customer ID],OrdersTable[[#This Row],[Customer ID]])</f>
        <v>0.1</v>
      </c>
    </row>
    <row r="4398" spans="1:25" x14ac:dyDescent="0.3">
      <c r="A4398" s="1">
        <v>4397</v>
      </c>
      <c r="B4398" t="s">
        <v>8272</v>
      </c>
      <c r="C4398" s="7">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4" t="str">
        <f>VLOOKUP(OrdersTable[[#This Row],[Region]],PeopleTable[#All],2,FALSE)</f>
        <v>Anna Andreadi</v>
      </c>
      <c r="W4398" s="4" t="str">
        <f>IFERROR(VLOOKUP(OrdersTable[[#This Row],[Order ID]],ReturnsTable[#All],2,FALSE),"No")</f>
        <v>No</v>
      </c>
      <c r="X4398" s="4">
        <f>1/COUNTIF(OrdersTable[Order ID],OrdersTable[[#This Row],[Order ID]])</f>
        <v>1</v>
      </c>
      <c r="Y4398" s="4">
        <f>1/COUNTIF(OrdersTable[Customer ID],OrdersTable[[#This Row],[Customer ID]])</f>
        <v>4.3478260869565216E-2</v>
      </c>
    </row>
    <row r="4399" spans="1:25" x14ac:dyDescent="0.3">
      <c r="A4399" s="1">
        <v>4398</v>
      </c>
      <c r="B4399" t="s">
        <v>6187</v>
      </c>
      <c r="C4399" s="7">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4" t="str">
        <f>VLOOKUP(OrdersTable[[#This Row],[Region]],PeopleTable[#All],2,FALSE)</f>
        <v>Chuck Magee</v>
      </c>
      <c r="W4399" s="4" t="str">
        <f>IFERROR(VLOOKUP(OrdersTable[[#This Row],[Order ID]],ReturnsTable[#All],2,FALSE),"No")</f>
        <v>Yes</v>
      </c>
      <c r="X4399" s="4">
        <f>1/COUNTIF(OrdersTable[Order ID],OrdersTable[[#This Row],[Order ID]])</f>
        <v>0.5</v>
      </c>
      <c r="Y4399" s="4">
        <f>1/COUNTIF(OrdersTable[Customer ID],OrdersTable[[#This Row],[Customer ID]])</f>
        <v>2.9411764705882353E-2</v>
      </c>
    </row>
    <row r="4400" spans="1:25" x14ac:dyDescent="0.3">
      <c r="A4400" s="1">
        <v>4399</v>
      </c>
      <c r="B4400" t="s">
        <v>6187</v>
      </c>
      <c r="C4400" s="7">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4" t="str">
        <f>VLOOKUP(OrdersTable[[#This Row],[Region]],PeopleTable[#All],2,FALSE)</f>
        <v>Chuck Magee</v>
      </c>
      <c r="W4400" s="4" t="str">
        <f>IFERROR(VLOOKUP(OrdersTable[[#This Row],[Order ID]],ReturnsTable[#All],2,FALSE),"No")</f>
        <v>Yes</v>
      </c>
      <c r="X4400" s="4">
        <f>1/COUNTIF(OrdersTable[Order ID],OrdersTable[[#This Row],[Order ID]])</f>
        <v>0.5</v>
      </c>
      <c r="Y4400" s="4">
        <f>1/COUNTIF(OrdersTable[Customer ID],OrdersTable[[#This Row],[Customer ID]])</f>
        <v>2.9411764705882353E-2</v>
      </c>
    </row>
    <row r="4401" spans="1:25" x14ac:dyDescent="0.3">
      <c r="A4401" s="1">
        <v>4400</v>
      </c>
      <c r="B4401" t="s">
        <v>8273</v>
      </c>
      <c r="C4401" s="7">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4" t="str">
        <f>VLOOKUP(OrdersTable[[#This Row],[Region]],PeopleTable[#All],2,FALSE)</f>
        <v>Chuck Magee</v>
      </c>
      <c r="W4401" s="4" t="str">
        <f>IFERROR(VLOOKUP(OrdersTable[[#This Row],[Order ID]],ReturnsTable[#All],2,FALSE),"No")</f>
        <v>No</v>
      </c>
      <c r="X4401" s="4">
        <f>1/COUNTIF(OrdersTable[Order ID],OrdersTable[[#This Row],[Order ID]])</f>
        <v>0.33333333333333331</v>
      </c>
      <c r="Y4401" s="4">
        <f>1/COUNTIF(OrdersTable[Customer ID],OrdersTable[[#This Row],[Customer ID]])</f>
        <v>7.1428571428571425E-2</v>
      </c>
    </row>
    <row r="4402" spans="1:25" x14ac:dyDescent="0.3">
      <c r="A4402" s="1">
        <v>4401</v>
      </c>
      <c r="B4402" t="s">
        <v>8273</v>
      </c>
      <c r="C4402" s="7">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4" t="str">
        <f>VLOOKUP(OrdersTable[[#This Row],[Region]],PeopleTable[#All],2,FALSE)</f>
        <v>Chuck Magee</v>
      </c>
      <c r="W4402" s="4" t="str">
        <f>IFERROR(VLOOKUP(OrdersTable[[#This Row],[Order ID]],ReturnsTable[#All],2,FALSE),"No")</f>
        <v>No</v>
      </c>
      <c r="X4402" s="4">
        <f>1/COUNTIF(OrdersTable[Order ID],OrdersTable[[#This Row],[Order ID]])</f>
        <v>0.33333333333333331</v>
      </c>
      <c r="Y4402" s="4">
        <f>1/COUNTIF(OrdersTable[Customer ID],OrdersTable[[#This Row],[Customer ID]])</f>
        <v>7.1428571428571425E-2</v>
      </c>
    </row>
    <row r="4403" spans="1:25" x14ac:dyDescent="0.3">
      <c r="A4403" s="1">
        <v>4402</v>
      </c>
      <c r="B4403" t="s">
        <v>8273</v>
      </c>
      <c r="C4403" s="7">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4" t="str">
        <f>VLOOKUP(OrdersTable[[#This Row],[Region]],PeopleTable[#All],2,FALSE)</f>
        <v>Chuck Magee</v>
      </c>
      <c r="W4403" s="4" t="str">
        <f>IFERROR(VLOOKUP(OrdersTable[[#This Row],[Order ID]],ReturnsTable[#All],2,FALSE),"No")</f>
        <v>No</v>
      </c>
      <c r="X4403" s="4">
        <f>1/COUNTIF(OrdersTable[Order ID],OrdersTable[[#This Row],[Order ID]])</f>
        <v>0.33333333333333331</v>
      </c>
      <c r="Y4403" s="4">
        <f>1/COUNTIF(OrdersTable[Customer ID],OrdersTable[[#This Row],[Customer ID]])</f>
        <v>7.1428571428571425E-2</v>
      </c>
    </row>
    <row r="4404" spans="1:25" x14ac:dyDescent="0.3">
      <c r="A4404" s="1">
        <v>4403</v>
      </c>
      <c r="B4404" t="s">
        <v>8274</v>
      </c>
      <c r="C4404" s="7">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4" t="str">
        <f>VLOOKUP(OrdersTable[[#This Row],[Region]],PeopleTable[#All],2,FALSE)</f>
        <v>Anna Andreadi</v>
      </c>
      <c r="W4404" s="4" t="str">
        <f>IFERROR(VLOOKUP(OrdersTable[[#This Row],[Order ID]],ReturnsTable[#All],2,FALSE),"No")</f>
        <v>No</v>
      </c>
      <c r="X4404" s="4">
        <f>1/COUNTIF(OrdersTable[Order ID],OrdersTable[[#This Row],[Order ID]])</f>
        <v>1</v>
      </c>
      <c r="Y4404" s="4">
        <f>1/COUNTIF(OrdersTable[Customer ID],OrdersTable[[#This Row],[Customer ID]])</f>
        <v>0.1</v>
      </c>
    </row>
    <row r="4405" spans="1:25" x14ac:dyDescent="0.3">
      <c r="A4405" s="1">
        <v>4404</v>
      </c>
      <c r="B4405" t="s">
        <v>8275</v>
      </c>
      <c r="C4405" s="7">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4" t="str">
        <f>VLOOKUP(OrdersTable[[#This Row],[Region]],PeopleTable[#All],2,FALSE)</f>
        <v>Chuck Magee</v>
      </c>
      <c r="W4405" s="4" t="str">
        <f>IFERROR(VLOOKUP(OrdersTable[[#This Row],[Order ID]],ReturnsTable[#All],2,FALSE),"No")</f>
        <v>No</v>
      </c>
      <c r="X4405" s="4">
        <f>1/COUNTIF(OrdersTable[Order ID],OrdersTable[[#This Row],[Order ID]])</f>
        <v>1</v>
      </c>
      <c r="Y4405" s="4">
        <f>1/COUNTIF(OrdersTable[Customer ID],OrdersTable[[#This Row],[Customer ID]])</f>
        <v>3.5714285714285712E-2</v>
      </c>
    </row>
    <row r="4406" spans="1:25" x14ac:dyDescent="0.3">
      <c r="A4406" s="1">
        <v>4405</v>
      </c>
      <c r="B4406" t="s">
        <v>8276</v>
      </c>
      <c r="C4406" s="7">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4" t="str">
        <f>VLOOKUP(OrdersTable[[#This Row],[Region]],PeopleTable[#All],2,FALSE)</f>
        <v>Chuck Magee</v>
      </c>
      <c r="W4406" s="4" t="str">
        <f>IFERROR(VLOOKUP(OrdersTable[[#This Row],[Order ID]],ReturnsTable[#All],2,FALSE),"No")</f>
        <v>No</v>
      </c>
      <c r="X4406" s="4">
        <f>1/COUNTIF(OrdersTable[Order ID],OrdersTable[[#This Row],[Order ID]])</f>
        <v>0.5</v>
      </c>
      <c r="Y4406" s="4">
        <f>1/COUNTIF(OrdersTable[Customer ID],OrdersTable[[#This Row],[Customer ID]])</f>
        <v>7.1428571428571425E-2</v>
      </c>
    </row>
    <row r="4407" spans="1:25" x14ac:dyDescent="0.3">
      <c r="A4407" s="1">
        <v>4406</v>
      </c>
      <c r="B4407" t="s">
        <v>8276</v>
      </c>
      <c r="C4407" s="7">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4" t="str">
        <f>VLOOKUP(OrdersTable[[#This Row],[Region]],PeopleTable[#All],2,FALSE)</f>
        <v>Chuck Magee</v>
      </c>
      <c r="W4407" s="4" t="str">
        <f>IFERROR(VLOOKUP(OrdersTable[[#This Row],[Order ID]],ReturnsTable[#All],2,FALSE),"No")</f>
        <v>No</v>
      </c>
      <c r="X4407" s="4">
        <f>1/COUNTIF(OrdersTable[Order ID],OrdersTable[[#This Row],[Order ID]])</f>
        <v>0.5</v>
      </c>
      <c r="Y4407" s="4">
        <f>1/COUNTIF(OrdersTable[Customer ID],OrdersTable[[#This Row],[Customer ID]])</f>
        <v>7.1428571428571425E-2</v>
      </c>
    </row>
    <row r="4408" spans="1:25" x14ac:dyDescent="0.3">
      <c r="A4408" s="1">
        <v>4407</v>
      </c>
      <c r="B4408" t="s">
        <v>8277</v>
      </c>
      <c r="C4408" s="7">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4" t="str">
        <f>VLOOKUP(OrdersTable[[#This Row],[Region]],PeopleTable[#All],2,FALSE)</f>
        <v>Kelly Williams</v>
      </c>
      <c r="W4408" s="4" t="str">
        <f>IFERROR(VLOOKUP(OrdersTable[[#This Row],[Order ID]],ReturnsTable[#All],2,FALSE),"No")</f>
        <v>No</v>
      </c>
      <c r="X4408" s="4">
        <f>1/COUNTIF(OrdersTable[Order ID],OrdersTable[[#This Row],[Order ID]])</f>
        <v>0.33333333333333331</v>
      </c>
      <c r="Y4408" s="4">
        <f>1/COUNTIF(OrdersTable[Customer ID],OrdersTable[[#This Row],[Customer ID]])</f>
        <v>7.6923076923076927E-2</v>
      </c>
    </row>
    <row r="4409" spans="1:25" x14ac:dyDescent="0.3">
      <c r="A4409" s="1">
        <v>4408</v>
      </c>
      <c r="B4409" t="s">
        <v>8277</v>
      </c>
      <c r="C4409" s="7">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4" t="str">
        <f>VLOOKUP(OrdersTable[[#This Row],[Region]],PeopleTable[#All],2,FALSE)</f>
        <v>Kelly Williams</v>
      </c>
      <c r="W4409" s="4" t="str">
        <f>IFERROR(VLOOKUP(OrdersTable[[#This Row],[Order ID]],ReturnsTable[#All],2,FALSE),"No")</f>
        <v>No</v>
      </c>
      <c r="X4409" s="4">
        <f>1/COUNTIF(OrdersTable[Order ID],OrdersTable[[#This Row],[Order ID]])</f>
        <v>0.33333333333333331</v>
      </c>
      <c r="Y4409" s="4">
        <f>1/COUNTIF(OrdersTable[Customer ID],OrdersTable[[#This Row],[Customer ID]])</f>
        <v>7.6923076923076927E-2</v>
      </c>
    </row>
    <row r="4410" spans="1:25" x14ac:dyDescent="0.3">
      <c r="A4410" s="1">
        <v>4409</v>
      </c>
      <c r="B4410" t="s">
        <v>8277</v>
      </c>
      <c r="C4410" s="7">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4" t="str">
        <f>VLOOKUP(OrdersTable[[#This Row],[Region]],PeopleTable[#All],2,FALSE)</f>
        <v>Kelly Williams</v>
      </c>
      <c r="W4410" s="4" t="str">
        <f>IFERROR(VLOOKUP(OrdersTable[[#This Row],[Order ID]],ReturnsTable[#All],2,FALSE),"No")</f>
        <v>No</v>
      </c>
      <c r="X4410" s="4">
        <f>1/COUNTIF(OrdersTable[Order ID],OrdersTable[[#This Row],[Order ID]])</f>
        <v>0.33333333333333331</v>
      </c>
      <c r="Y4410" s="4">
        <f>1/COUNTIF(OrdersTable[Customer ID],OrdersTable[[#This Row],[Customer ID]])</f>
        <v>7.6923076923076927E-2</v>
      </c>
    </row>
    <row r="4411" spans="1:25" x14ac:dyDescent="0.3">
      <c r="A4411" s="1">
        <v>4410</v>
      </c>
      <c r="B4411" t="s">
        <v>8278</v>
      </c>
      <c r="C4411" s="7">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4" t="str">
        <f>VLOOKUP(OrdersTable[[#This Row],[Region]],PeopleTable[#All],2,FALSE)</f>
        <v>Anna Andreadi</v>
      </c>
      <c r="W4411" s="4" t="str">
        <f>IFERROR(VLOOKUP(OrdersTable[[#This Row],[Order ID]],ReturnsTable[#All],2,FALSE),"No")</f>
        <v>No</v>
      </c>
      <c r="X4411" s="4">
        <f>1/COUNTIF(OrdersTable[Order ID],OrdersTable[[#This Row],[Order ID]])</f>
        <v>0.5</v>
      </c>
      <c r="Y4411" s="4">
        <f>1/COUNTIF(OrdersTable[Customer ID],OrdersTable[[#This Row],[Customer ID]])</f>
        <v>5.2631578947368418E-2</v>
      </c>
    </row>
    <row r="4412" spans="1:25" x14ac:dyDescent="0.3">
      <c r="A4412" s="1">
        <v>4411</v>
      </c>
      <c r="B4412" t="s">
        <v>8278</v>
      </c>
      <c r="C4412" s="7">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4" t="str">
        <f>VLOOKUP(OrdersTable[[#This Row],[Region]],PeopleTable[#All],2,FALSE)</f>
        <v>Anna Andreadi</v>
      </c>
      <c r="W4412" s="4" t="str">
        <f>IFERROR(VLOOKUP(OrdersTable[[#This Row],[Order ID]],ReturnsTable[#All],2,FALSE),"No")</f>
        <v>No</v>
      </c>
      <c r="X4412" s="4">
        <f>1/COUNTIF(OrdersTable[Order ID],OrdersTable[[#This Row],[Order ID]])</f>
        <v>0.5</v>
      </c>
      <c r="Y4412" s="4">
        <f>1/COUNTIF(OrdersTable[Customer ID],OrdersTable[[#This Row],[Customer ID]])</f>
        <v>5.2631578947368418E-2</v>
      </c>
    </row>
    <row r="4413" spans="1:25" x14ac:dyDescent="0.3">
      <c r="A4413" s="1">
        <v>4412</v>
      </c>
      <c r="B4413" t="s">
        <v>8279</v>
      </c>
      <c r="C4413" s="7">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4" t="str">
        <f>VLOOKUP(OrdersTable[[#This Row],[Region]],PeopleTable[#All],2,FALSE)</f>
        <v>Chuck Magee</v>
      </c>
      <c r="W4413" s="4" t="str">
        <f>IFERROR(VLOOKUP(OrdersTable[[#This Row],[Order ID]],ReturnsTable[#All],2,FALSE),"No")</f>
        <v>No</v>
      </c>
      <c r="X4413" s="4">
        <f>1/COUNTIF(OrdersTable[Order ID],OrdersTable[[#This Row],[Order ID]])</f>
        <v>0.33333333333333331</v>
      </c>
      <c r="Y4413" s="4">
        <f>1/COUNTIF(OrdersTable[Customer ID],OrdersTable[[#This Row],[Customer ID]])</f>
        <v>9.0909090909090912E-2</v>
      </c>
    </row>
    <row r="4414" spans="1:25" x14ac:dyDescent="0.3">
      <c r="A4414" s="1">
        <v>4413</v>
      </c>
      <c r="B4414" t="s">
        <v>8279</v>
      </c>
      <c r="C4414" s="7">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4" t="str">
        <f>VLOOKUP(OrdersTable[[#This Row],[Region]],PeopleTable[#All],2,FALSE)</f>
        <v>Chuck Magee</v>
      </c>
      <c r="W4414" s="4" t="str">
        <f>IFERROR(VLOOKUP(OrdersTable[[#This Row],[Order ID]],ReturnsTable[#All],2,FALSE),"No")</f>
        <v>No</v>
      </c>
      <c r="X4414" s="4">
        <f>1/COUNTIF(OrdersTable[Order ID],OrdersTable[[#This Row],[Order ID]])</f>
        <v>0.33333333333333331</v>
      </c>
      <c r="Y4414" s="4">
        <f>1/COUNTIF(OrdersTable[Customer ID],OrdersTable[[#This Row],[Customer ID]])</f>
        <v>9.0909090909090912E-2</v>
      </c>
    </row>
    <row r="4415" spans="1:25" x14ac:dyDescent="0.3">
      <c r="A4415" s="1">
        <v>4414</v>
      </c>
      <c r="B4415" t="s">
        <v>8279</v>
      </c>
      <c r="C4415" s="7">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4" t="str">
        <f>VLOOKUP(OrdersTable[[#This Row],[Region]],PeopleTable[#All],2,FALSE)</f>
        <v>Chuck Magee</v>
      </c>
      <c r="W4415" s="4" t="str">
        <f>IFERROR(VLOOKUP(OrdersTable[[#This Row],[Order ID]],ReturnsTable[#All],2,FALSE),"No")</f>
        <v>No</v>
      </c>
      <c r="X4415" s="4">
        <f>1/COUNTIF(OrdersTable[Order ID],OrdersTable[[#This Row],[Order ID]])</f>
        <v>0.33333333333333331</v>
      </c>
      <c r="Y4415" s="4">
        <f>1/COUNTIF(OrdersTable[Customer ID],OrdersTable[[#This Row],[Customer ID]])</f>
        <v>9.0909090909090912E-2</v>
      </c>
    </row>
    <row r="4416" spans="1:25" x14ac:dyDescent="0.3">
      <c r="A4416" s="1">
        <v>4415</v>
      </c>
      <c r="B4416" t="s">
        <v>8280</v>
      </c>
      <c r="C4416" s="7">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4" t="str">
        <f>VLOOKUP(OrdersTable[[#This Row],[Region]],PeopleTable[#All],2,FALSE)</f>
        <v>Chuck Magee</v>
      </c>
      <c r="W4416" s="4" t="str">
        <f>IFERROR(VLOOKUP(OrdersTable[[#This Row],[Order ID]],ReturnsTable[#All],2,FALSE),"No")</f>
        <v>No</v>
      </c>
      <c r="X4416" s="4">
        <f>1/COUNTIF(OrdersTable[Order ID],OrdersTable[[#This Row],[Order ID]])</f>
        <v>1</v>
      </c>
      <c r="Y4416" s="4">
        <f>1/COUNTIF(OrdersTable[Customer ID],OrdersTable[[#This Row],[Customer ID]])</f>
        <v>6.25E-2</v>
      </c>
    </row>
    <row r="4417" spans="1:25" x14ac:dyDescent="0.3">
      <c r="A4417" s="1">
        <v>4416</v>
      </c>
      <c r="B4417" t="s">
        <v>8281</v>
      </c>
      <c r="C4417" s="7">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4" t="str">
        <f>VLOOKUP(OrdersTable[[#This Row],[Region]],PeopleTable[#All],2,FALSE)</f>
        <v>Anna Andreadi</v>
      </c>
      <c r="W4417" s="4" t="str">
        <f>IFERROR(VLOOKUP(OrdersTable[[#This Row],[Order ID]],ReturnsTable[#All],2,FALSE),"No")</f>
        <v>No</v>
      </c>
      <c r="X4417" s="4">
        <f>1/COUNTIF(OrdersTable[Order ID],OrdersTable[[#This Row],[Order ID]])</f>
        <v>0.5</v>
      </c>
      <c r="Y4417" s="4">
        <f>1/COUNTIF(OrdersTable[Customer ID],OrdersTable[[#This Row],[Customer ID]])</f>
        <v>7.6923076923076927E-2</v>
      </c>
    </row>
    <row r="4418" spans="1:25" x14ac:dyDescent="0.3">
      <c r="A4418" s="1">
        <v>4417</v>
      </c>
      <c r="B4418" t="s">
        <v>8281</v>
      </c>
      <c r="C4418" s="7">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4" t="str">
        <f>VLOOKUP(OrdersTable[[#This Row],[Region]],PeopleTable[#All],2,FALSE)</f>
        <v>Anna Andreadi</v>
      </c>
      <c r="W4418" s="4" t="str">
        <f>IFERROR(VLOOKUP(OrdersTable[[#This Row],[Order ID]],ReturnsTable[#All],2,FALSE),"No")</f>
        <v>No</v>
      </c>
      <c r="X4418" s="4">
        <f>1/COUNTIF(OrdersTable[Order ID],OrdersTable[[#This Row],[Order ID]])</f>
        <v>0.5</v>
      </c>
      <c r="Y4418" s="4">
        <f>1/COUNTIF(OrdersTable[Customer ID],OrdersTable[[#This Row],[Customer ID]])</f>
        <v>7.6923076923076927E-2</v>
      </c>
    </row>
    <row r="4419" spans="1:25" x14ac:dyDescent="0.3">
      <c r="A4419" s="1">
        <v>4418</v>
      </c>
      <c r="B4419" t="s">
        <v>8282</v>
      </c>
      <c r="C4419" s="7">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4" t="str">
        <f>VLOOKUP(OrdersTable[[#This Row],[Region]],PeopleTable[#All],2,FALSE)</f>
        <v>Kelly Williams</v>
      </c>
      <c r="W4419" s="4" t="str">
        <f>IFERROR(VLOOKUP(OrdersTable[[#This Row],[Order ID]],ReturnsTable[#All],2,FALSE),"No")</f>
        <v>No</v>
      </c>
      <c r="X4419" s="4">
        <f>1/COUNTIF(OrdersTable[Order ID],OrdersTable[[#This Row],[Order ID]])</f>
        <v>1</v>
      </c>
      <c r="Y4419" s="4">
        <f>1/COUNTIF(OrdersTable[Customer ID],OrdersTable[[#This Row],[Customer ID]])</f>
        <v>3.4482758620689655E-2</v>
      </c>
    </row>
    <row r="4420" spans="1:25" x14ac:dyDescent="0.3">
      <c r="A4420" s="1">
        <v>4419</v>
      </c>
      <c r="B4420" t="s">
        <v>8283</v>
      </c>
      <c r="C4420" s="7">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4" t="str">
        <f>VLOOKUP(OrdersTable[[#This Row],[Region]],PeopleTable[#All],2,FALSE)</f>
        <v>Chuck Magee</v>
      </c>
      <c r="W4420" s="4" t="str">
        <f>IFERROR(VLOOKUP(OrdersTable[[#This Row],[Order ID]],ReturnsTable[#All],2,FALSE),"No")</f>
        <v>No</v>
      </c>
      <c r="X4420" s="4">
        <f>1/COUNTIF(OrdersTable[Order ID],OrdersTable[[#This Row],[Order ID]])</f>
        <v>1</v>
      </c>
      <c r="Y4420" s="4">
        <f>1/COUNTIF(OrdersTable[Customer ID],OrdersTable[[#This Row],[Customer ID]])</f>
        <v>9.0909090909090912E-2</v>
      </c>
    </row>
    <row r="4421" spans="1:25" x14ac:dyDescent="0.3">
      <c r="A4421" s="1">
        <v>4420</v>
      </c>
      <c r="B4421" t="s">
        <v>8284</v>
      </c>
      <c r="C4421" s="7">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4" t="str">
        <f>VLOOKUP(OrdersTable[[#This Row],[Region]],PeopleTable[#All],2,FALSE)</f>
        <v>Chuck Magee</v>
      </c>
      <c r="W4421" s="4" t="str">
        <f>IFERROR(VLOOKUP(OrdersTable[[#This Row],[Order ID]],ReturnsTable[#All],2,FALSE),"No")</f>
        <v>No</v>
      </c>
      <c r="X4421" s="4">
        <f>1/COUNTIF(OrdersTable[Order ID],OrdersTable[[#This Row],[Order ID]])</f>
        <v>1</v>
      </c>
      <c r="Y4421" s="4">
        <f>1/COUNTIF(OrdersTable[Customer ID],OrdersTable[[#This Row],[Customer ID]])</f>
        <v>0.14285714285714285</v>
      </c>
    </row>
    <row r="4422" spans="1:25" x14ac:dyDescent="0.3">
      <c r="A4422" s="1">
        <v>4421</v>
      </c>
      <c r="B4422" t="s">
        <v>8285</v>
      </c>
      <c r="C4422" s="7">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4" t="str">
        <f>VLOOKUP(OrdersTable[[#This Row],[Region]],PeopleTable[#All],2,FALSE)</f>
        <v>Kelly Williams</v>
      </c>
      <c r="W4422" s="4" t="str">
        <f>IFERROR(VLOOKUP(OrdersTable[[#This Row],[Order ID]],ReturnsTable[#All],2,FALSE),"No")</f>
        <v>No</v>
      </c>
      <c r="X4422" s="4">
        <f>1/COUNTIF(OrdersTable[Order ID],OrdersTable[[#This Row],[Order ID]])</f>
        <v>1</v>
      </c>
      <c r="Y4422" s="4">
        <f>1/COUNTIF(OrdersTable[Customer ID],OrdersTable[[#This Row],[Customer ID]])</f>
        <v>0.33333333333333331</v>
      </c>
    </row>
    <row r="4423" spans="1:25" x14ac:dyDescent="0.3">
      <c r="A4423" s="1">
        <v>4422</v>
      </c>
      <c r="B4423" t="s">
        <v>8286</v>
      </c>
      <c r="C4423" s="7">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4" t="str">
        <f>VLOOKUP(OrdersTable[[#This Row],[Region]],PeopleTable[#All],2,FALSE)</f>
        <v>Cassandra Brandow</v>
      </c>
      <c r="W4423" s="4" t="str">
        <f>IFERROR(VLOOKUP(OrdersTable[[#This Row],[Order ID]],ReturnsTable[#All],2,FALSE),"No")</f>
        <v>No</v>
      </c>
      <c r="X4423" s="4">
        <f>1/COUNTIF(OrdersTable[Order ID],OrdersTable[[#This Row],[Order ID]])</f>
        <v>1</v>
      </c>
      <c r="Y4423" s="4">
        <f>1/COUNTIF(OrdersTable[Customer ID],OrdersTable[[#This Row],[Customer ID]])</f>
        <v>4.5454545454545456E-2</v>
      </c>
    </row>
    <row r="4424" spans="1:25" x14ac:dyDescent="0.3">
      <c r="A4424" s="1">
        <v>4423</v>
      </c>
      <c r="B4424" t="s">
        <v>8287</v>
      </c>
      <c r="C4424" s="7">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4" t="str">
        <f>VLOOKUP(OrdersTable[[#This Row],[Region]],PeopleTable[#All],2,FALSE)</f>
        <v>Cassandra Brandow</v>
      </c>
      <c r="W4424" s="4" t="str">
        <f>IFERROR(VLOOKUP(OrdersTable[[#This Row],[Order ID]],ReturnsTable[#All],2,FALSE),"No")</f>
        <v>No</v>
      </c>
      <c r="X4424" s="4">
        <f>1/COUNTIF(OrdersTable[Order ID],OrdersTable[[#This Row],[Order ID]])</f>
        <v>0.2</v>
      </c>
      <c r="Y4424" s="4">
        <f>1/COUNTIF(OrdersTable[Customer ID],OrdersTable[[#This Row],[Customer ID]])</f>
        <v>7.6923076923076927E-2</v>
      </c>
    </row>
    <row r="4425" spans="1:25" x14ac:dyDescent="0.3">
      <c r="A4425" s="1">
        <v>4424</v>
      </c>
      <c r="B4425" t="s">
        <v>8287</v>
      </c>
      <c r="C4425" s="7">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4" t="str">
        <f>VLOOKUP(OrdersTable[[#This Row],[Region]],PeopleTable[#All],2,FALSE)</f>
        <v>Cassandra Brandow</v>
      </c>
      <c r="W4425" s="4" t="str">
        <f>IFERROR(VLOOKUP(OrdersTable[[#This Row],[Order ID]],ReturnsTable[#All],2,FALSE),"No")</f>
        <v>No</v>
      </c>
      <c r="X4425" s="4">
        <f>1/COUNTIF(OrdersTable[Order ID],OrdersTable[[#This Row],[Order ID]])</f>
        <v>0.2</v>
      </c>
      <c r="Y4425" s="4">
        <f>1/COUNTIF(OrdersTable[Customer ID],OrdersTable[[#This Row],[Customer ID]])</f>
        <v>7.6923076923076927E-2</v>
      </c>
    </row>
    <row r="4426" spans="1:25" x14ac:dyDescent="0.3">
      <c r="A4426" s="1">
        <v>4425</v>
      </c>
      <c r="B4426" t="s">
        <v>8287</v>
      </c>
      <c r="C4426" s="7">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4" t="str">
        <f>VLOOKUP(OrdersTable[[#This Row],[Region]],PeopleTable[#All],2,FALSE)</f>
        <v>Cassandra Brandow</v>
      </c>
      <c r="W4426" s="4" t="str">
        <f>IFERROR(VLOOKUP(OrdersTable[[#This Row],[Order ID]],ReturnsTable[#All],2,FALSE),"No")</f>
        <v>No</v>
      </c>
      <c r="X4426" s="4">
        <f>1/COUNTIF(OrdersTable[Order ID],OrdersTable[[#This Row],[Order ID]])</f>
        <v>0.2</v>
      </c>
      <c r="Y4426" s="4">
        <f>1/COUNTIF(OrdersTable[Customer ID],OrdersTable[[#This Row],[Customer ID]])</f>
        <v>7.6923076923076927E-2</v>
      </c>
    </row>
    <row r="4427" spans="1:25" x14ac:dyDescent="0.3">
      <c r="A4427" s="1">
        <v>4426</v>
      </c>
      <c r="B4427" t="s">
        <v>8287</v>
      </c>
      <c r="C4427" s="7">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4" t="str">
        <f>VLOOKUP(OrdersTable[[#This Row],[Region]],PeopleTable[#All],2,FALSE)</f>
        <v>Cassandra Brandow</v>
      </c>
      <c r="W4427" s="4" t="str">
        <f>IFERROR(VLOOKUP(OrdersTable[[#This Row],[Order ID]],ReturnsTable[#All],2,FALSE),"No")</f>
        <v>No</v>
      </c>
      <c r="X4427" s="4">
        <f>1/COUNTIF(OrdersTable[Order ID],OrdersTable[[#This Row],[Order ID]])</f>
        <v>0.2</v>
      </c>
      <c r="Y4427" s="4">
        <f>1/COUNTIF(OrdersTable[Customer ID],OrdersTable[[#This Row],[Customer ID]])</f>
        <v>7.6923076923076927E-2</v>
      </c>
    </row>
    <row r="4428" spans="1:25" x14ac:dyDescent="0.3">
      <c r="A4428" s="1">
        <v>4427</v>
      </c>
      <c r="B4428" t="s">
        <v>8287</v>
      </c>
      <c r="C4428" s="7">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4" t="str">
        <f>VLOOKUP(OrdersTable[[#This Row],[Region]],PeopleTable[#All],2,FALSE)</f>
        <v>Cassandra Brandow</v>
      </c>
      <c r="W4428" s="4" t="str">
        <f>IFERROR(VLOOKUP(OrdersTable[[#This Row],[Order ID]],ReturnsTable[#All],2,FALSE),"No")</f>
        <v>No</v>
      </c>
      <c r="X4428" s="4">
        <f>1/COUNTIF(OrdersTable[Order ID],OrdersTable[[#This Row],[Order ID]])</f>
        <v>0.2</v>
      </c>
      <c r="Y4428" s="4">
        <f>1/COUNTIF(OrdersTable[Customer ID],OrdersTable[[#This Row],[Customer ID]])</f>
        <v>7.6923076923076927E-2</v>
      </c>
    </row>
    <row r="4429" spans="1:25" x14ac:dyDescent="0.3">
      <c r="A4429" s="1">
        <v>4428</v>
      </c>
      <c r="B4429" t="s">
        <v>8288</v>
      </c>
      <c r="C4429" s="7">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4" t="str">
        <f>VLOOKUP(OrdersTable[[#This Row],[Region]],PeopleTable[#All],2,FALSE)</f>
        <v>Anna Andreadi</v>
      </c>
      <c r="W4429" s="4" t="str">
        <f>IFERROR(VLOOKUP(OrdersTable[[#This Row],[Order ID]],ReturnsTable[#All],2,FALSE),"No")</f>
        <v>No</v>
      </c>
      <c r="X4429" s="4">
        <f>1/COUNTIF(OrdersTable[Order ID],OrdersTable[[#This Row],[Order ID]])</f>
        <v>1</v>
      </c>
      <c r="Y4429" s="4">
        <f>1/COUNTIF(OrdersTable[Customer ID],OrdersTable[[#This Row],[Customer ID]])</f>
        <v>0.1111111111111111</v>
      </c>
    </row>
    <row r="4430" spans="1:25" x14ac:dyDescent="0.3">
      <c r="A4430" s="1">
        <v>4429</v>
      </c>
      <c r="B4430" t="s">
        <v>8289</v>
      </c>
      <c r="C4430" s="7">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4" t="str">
        <f>VLOOKUP(OrdersTable[[#This Row],[Region]],PeopleTable[#All],2,FALSE)</f>
        <v>Kelly Williams</v>
      </c>
      <c r="W4430" s="4" t="str">
        <f>IFERROR(VLOOKUP(OrdersTable[[#This Row],[Order ID]],ReturnsTable[#All],2,FALSE),"No")</f>
        <v>No</v>
      </c>
      <c r="X4430" s="4">
        <f>1/COUNTIF(OrdersTable[Order ID],OrdersTable[[#This Row],[Order ID]])</f>
        <v>1</v>
      </c>
      <c r="Y4430" s="4">
        <f>1/COUNTIF(OrdersTable[Customer ID],OrdersTable[[#This Row],[Customer ID]])</f>
        <v>3.5714285714285712E-2</v>
      </c>
    </row>
    <row r="4431" spans="1:25" x14ac:dyDescent="0.3">
      <c r="A4431" s="1">
        <v>4430</v>
      </c>
      <c r="B4431" t="s">
        <v>8290</v>
      </c>
      <c r="C4431" s="7">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4" t="str">
        <f>VLOOKUP(OrdersTable[[#This Row],[Region]],PeopleTable[#All],2,FALSE)</f>
        <v>Chuck Magee</v>
      </c>
      <c r="W4431" s="4" t="str">
        <f>IFERROR(VLOOKUP(OrdersTable[[#This Row],[Order ID]],ReturnsTable[#All],2,FALSE),"No")</f>
        <v>No</v>
      </c>
      <c r="X4431" s="4">
        <f>1/COUNTIF(OrdersTable[Order ID],OrdersTable[[#This Row],[Order ID]])</f>
        <v>1</v>
      </c>
      <c r="Y4431" s="4">
        <f>1/COUNTIF(OrdersTable[Customer ID],OrdersTable[[#This Row],[Customer ID]])</f>
        <v>7.1428571428571425E-2</v>
      </c>
    </row>
    <row r="4432" spans="1:25" x14ac:dyDescent="0.3">
      <c r="A4432" s="1">
        <v>4431</v>
      </c>
      <c r="B4432" t="s">
        <v>8291</v>
      </c>
      <c r="C4432" s="7">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4" t="str">
        <f>VLOOKUP(OrdersTable[[#This Row],[Region]],PeopleTable[#All],2,FALSE)</f>
        <v>Cassandra Brandow</v>
      </c>
      <c r="W4432" s="4" t="str">
        <f>IFERROR(VLOOKUP(OrdersTable[[#This Row],[Order ID]],ReturnsTable[#All],2,FALSE),"No")</f>
        <v>No</v>
      </c>
      <c r="X4432" s="4">
        <f>1/COUNTIF(OrdersTable[Order ID],OrdersTable[[#This Row],[Order ID]])</f>
        <v>0.2</v>
      </c>
      <c r="Y4432" s="4">
        <f>1/COUNTIF(OrdersTable[Customer ID],OrdersTable[[#This Row],[Customer ID]])</f>
        <v>3.2258064516129031E-2</v>
      </c>
    </row>
    <row r="4433" spans="1:25" x14ac:dyDescent="0.3">
      <c r="A4433" s="1">
        <v>4432</v>
      </c>
      <c r="B4433" t="s">
        <v>8291</v>
      </c>
      <c r="C4433" s="7">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4" t="str">
        <f>VLOOKUP(OrdersTable[[#This Row],[Region]],PeopleTable[#All],2,FALSE)</f>
        <v>Cassandra Brandow</v>
      </c>
      <c r="W4433" s="4" t="str">
        <f>IFERROR(VLOOKUP(OrdersTable[[#This Row],[Order ID]],ReturnsTable[#All],2,FALSE),"No")</f>
        <v>No</v>
      </c>
      <c r="X4433" s="4">
        <f>1/COUNTIF(OrdersTable[Order ID],OrdersTable[[#This Row],[Order ID]])</f>
        <v>0.2</v>
      </c>
      <c r="Y4433" s="4">
        <f>1/COUNTIF(OrdersTable[Customer ID],OrdersTable[[#This Row],[Customer ID]])</f>
        <v>3.2258064516129031E-2</v>
      </c>
    </row>
    <row r="4434" spans="1:25" x14ac:dyDescent="0.3">
      <c r="A4434" s="1">
        <v>4433</v>
      </c>
      <c r="B4434" t="s">
        <v>8291</v>
      </c>
      <c r="C4434" s="7">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4" t="str">
        <f>VLOOKUP(OrdersTable[[#This Row],[Region]],PeopleTable[#All],2,FALSE)</f>
        <v>Cassandra Brandow</v>
      </c>
      <c r="W4434" s="4" t="str">
        <f>IFERROR(VLOOKUP(OrdersTable[[#This Row],[Order ID]],ReturnsTable[#All],2,FALSE),"No")</f>
        <v>No</v>
      </c>
      <c r="X4434" s="4">
        <f>1/COUNTIF(OrdersTable[Order ID],OrdersTable[[#This Row],[Order ID]])</f>
        <v>0.2</v>
      </c>
      <c r="Y4434" s="4">
        <f>1/COUNTIF(OrdersTable[Customer ID],OrdersTable[[#This Row],[Customer ID]])</f>
        <v>3.2258064516129031E-2</v>
      </c>
    </row>
    <row r="4435" spans="1:25" x14ac:dyDescent="0.3">
      <c r="A4435" s="1">
        <v>4434</v>
      </c>
      <c r="B4435" t="s">
        <v>8291</v>
      </c>
      <c r="C4435" s="7">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4" t="str">
        <f>VLOOKUP(OrdersTable[[#This Row],[Region]],PeopleTable[#All],2,FALSE)</f>
        <v>Cassandra Brandow</v>
      </c>
      <c r="W4435" s="4" t="str">
        <f>IFERROR(VLOOKUP(OrdersTable[[#This Row],[Order ID]],ReturnsTable[#All],2,FALSE),"No")</f>
        <v>No</v>
      </c>
      <c r="X4435" s="4">
        <f>1/COUNTIF(OrdersTable[Order ID],OrdersTable[[#This Row],[Order ID]])</f>
        <v>0.2</v>
      </c>
      <c r="Y4435" s="4">
        <f>1/COUNTIF(OrdersTable[Customer ID],OrdersTable[[#This Row],[Customer ID]])</f>
        <v>3.2258064516129031E-2</v>
      </c>
    </row>
    <row r="4436" spans="1:25" x14ac:dyDescent="0.3">
      <c r="A4436" s="1">
        <v>4435</v>
      </c>
      <c r="B4436" t="s">
        <v>8291</v>
      </c>
      <c r="C4436" s="7">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4" t="str">
        <f>VLOOKUP(OrdersTable[[#This Row],[Region]],PeopleTable[#All],2,FALSE)</f>
        <v>Cassandra Brandow</v>
      </c>
      <c r="W4436" s="4" t="str">
        <f>IFERROR(VLOOKUP(OrdersTable[[#This Row],[Order ID]],ReturnsTable[#All],2,FALSE),"No")</f>
        <v>No</v>
      </c>
      <c r="X4436" s="4">
        <f>1/COUNTIF(OrdersTable[Order ID],OrdersTable[[#This Row],[Order ID]])</f>
        <v>0.2</v>
      </c>
      <c r="Y4436" s="4">
        <f>1/COUNTIF(OrdersTable[Customer ID],OrdersTable[[#This Row],[Customer ID]])</f>
        <v>3.2258064516129031E-2</v>
      </c>
    </row>
    <row r="4437" spans="1:25" x14ac:dyDescent="0.3">
      <c r="A4437" s="1">
        <v>4436</v>
      </c>
      <c r="B4437" t="s">
        <v>8292</v>
      </c>
      <c r="C4437" s="7">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4" t="str">
        <f>VLOOKUP(OrdersTable[[#This Row],[Region]],PeopleTable[#All],2,FALSE)</f>
        <v>Kelly Williams</v>
      </c>
      <c r="W4437" s="4" t="str">
        <f>IFERROR(VLOOKUP(OrdersTable[[#This Row],[Order ID]],ReturnsTable[#All],2,FALSE),"No")</f>
        <v>No</v>
      </c>
      <c r="X4437" s="4">
        <f>1/COUNTIF(OrdersTable[Order ID],OrdersTable[[#This Row],[Order ID]])</f>
        <v>0.33333333333333331</v>
      </c>
      <c r="Y4437" s="4">
        <f>1/COUNTIF(OrdersTable[Customer ID],OrdersTable[[#This Row],[Customer ID]])</f>
        <v>8.3333333333333329E-2</v>
      </c>
    </row>
    <row r="4438" spans="1:25" x14ac:dyDescent="0.3">
      <c r="A4438" s="1">
        <v>4437</v>
      </c>
      <c r="B4438" t="s">
        <v>8292</v>
      </c>
      <c r="C4438" s="7">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4" t="str">
        <f>VLOOKUP(OrdersTable[[#This Row],[Region]],PeopleTable[#All],2,FALSE)</f>
        <v>Kelly Williams</v>
      </c>
      <c r="W4438" s="4" t="str">
        <f>IFERROR(VLOOKUP(OrdersTable[[#This Row],[Order ID]],ReturnsTable[#All],2,FALSE),"No")</f>
        <v>No</v>
      </c>
      <c r="X4438" s="4">
        <f>1/COUNTIF(OrdersTable[Order ID],OrdersTable[[#This Row],[Order ID]])</f>
        <v>0.33333333333333331</v>
      </c>
      <c r="Y4438" s="4">
        <f>1/COUNTIF(OrdersTable[Customer ID],OrdersTable[[#This Row],[Customer ID]])</f>
        <v>8.3333333333333329E-2</v>
      </c>
    </row>
    <row r="4439" spans="1:25" x14ac:dyDescent="0.3">
      <c r="A4439" s="1">
        <v>4438</v>
      </c>
      <c r="B4439" t="s">
        <v>8292</v>
      </c>
      <c r="C4439" s="7">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4" t="str">
        <f>VLOOKUP(OrdersTable[[#This Row],[Region]],PeopleTable[#All],2,FALSE)</f>
        <v>Kelly Williams</v>
      </c>
      <c r="W4439" s="4" t="str">
        <f>IFERROR(VLOOKUP(OrdersTable[[#This Row],[Order ID]],ReturnsTable[#All],2,FALSE),"No")</f>
        <v>No</v>
      </c>
      <c r="X4439" s="4">
        <f>1/COUNTIF(OrdersTable[Order ID],OrdersTable[[#This Row],[Order ID]])</f>
        <v>0.33333333333333331</v>
      </c>
      <c r="Y4439" s="4">
        <f>1/COUNTIF(OrdersTable[Customer ID],OrdersTable[[#This Row],[Customer ID]])</f>
        <v>8.3333333333333329E-2</v>
      </c>
    </row>
    <row r="4440" spans="1:25" x14ac:dyDescent="0.3">
      <c r="A4440" s="1">
        <v>4439</v>
      </c>
      <c r="B4440" t="s">
        <v>8293</v>
      </c>
      <c r="C4440" s="7">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4" t="str">
        <f>VLOOKUP(OrdersTable[[#This Row],[Region]],PeopleTable[#All],2,FALSE)</f>
        <v>Kelly Williams</v>
      </c>
      <c r="W4440" s="4" t="str">
        <f>IFERROR(VLOOKUP(OrdersTable[[#This Row],[Order ID]],ReturnsTable[#All],2,FALSE),"No")</f>
        <v>No</v>
      </c>
      <c r="X4440" s="4">
        <f>1/COUNTIF(OrdersTable[Order ID],OrdersTable[[#This Row],[Order ID]])</f>
        <v>0.5</v>
      </c>
      <c r="Y4440" s="4">
        <f>1/COUNTIF(OrdersTable[Customer ID],OrdersTable[[#This Row],[Customer ID]])</f>
        <v>0.1</v>
      </c>
    </row>
    <row r="4441" spans="1:25" x14ac:dyDescent="0.3">
      <c r="A4441" s="1">
        <v>4440</v>
      </c>
      <c r="B4441" t="s">
        <v>8293</v>
      </c>
      <c r="C4441" s="7">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4" t="str">
        <f>VLOOKUP(OrdersTable[[#This Row],[Region]],PeopleTable[#All],2,FALSE)</f>
        <v>Kelly Williams</v>
      </c>
      <c r="W4441" s="4" t="str">
        <f>IFERROR(VLOOKUP(OrdersTable[[#This Row],[Order ID]],ReturnsTable[#All],2,FALSE),"No")</f>
        <v>No</v>
      </c>
      <c r="X4441" s="4">
        <f>1/COUNTIF(OrdersTable[Order ID],OrdersTable[[#This Row],[Order ID]])</f>
        <v>0.5</v>
      </c>
      <c r="Y4441" s="4">
        <f>1/COUNTIF(OrdersTable[Customer ID],OrdersTable[[#This Row],[Customer ID]])</f>
        <v>0.1</v>
      </c>
    </row>
    <row r="4442" spans="1:25" x14ac:dyDescent="0.3">
      <c r="A4442" s="1">
        <v>4441</v>
      </c>
      <c r="B4442" t="s">
        <v>8294</v>
      </c>
      <c r="C4442" s="7">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4" t="str">
        <f>VLOOKUP(OrdersTable[[#This Row],[Region]],PeopleTable[#All],2,FALSE)</f>
        <v>Kelly Williams</v>
      </c>
      <c r="W4442" s="4" t="str">
        <f>IFERROR(VLOOKUP(OrdersTable[[#This Row],[Order ID]],ReturnsTable[#All],2,FALSE),"No")</f>
        <v>No</v>
      </c>
      <c r="X4442" s="4">
        <f>1/COUNTIF(OrdersTable[Order ID],OrdersTable[[#This Row],[Order ID]])</f>
        <v>0.25</v>
      </c>
      <c r="Y4442" s="4">
        <f>1/COUNTIF(OrdersTable[Customer ID],OrdersTable[[#This Row],[Customer ID]])</f>
        <v>4.3478260869565216E-2</v>
      </c>
    </row>
    <row r="4443" spans="1:25" x14ac:dyDescent="0.3">
      <c r="A4443" s="1">
        <v>4442</v>
      </c>
      <c r="B4443" t="s">
        <v>8294</v>
      </c>
      <c r="C4443" s="7">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4" t="str">
        <f>VLOOKUP(OrdersTable[[#This Row],[Region]],PeopleTable[#All],2,FALSE)</f>
        <v>Kelly Williams</v>
      </c>
      <c r="W4443" s="4" t="str">
        <f>IFERROR(VLOOKUP(OrdersTable[[#This Row],[Order ID]],ReturnsTable[#All],2,FALSE),"No")</f>
        <v>No</v>
      </c>
      <c r="X4443" s="4">
        <f>1/COUNTIF(OrdersTable[Order ID],OrdersTable[[#This Row],[Order ID]])</f>
        <v>0.25</v>
      </c>
      <c r="Y4443" s="4">
        <f>1/COUNTIF(OrdersTable[Customer ID],OrdersTable[[#This Row],[Customer ID]])</f>
        <v>4.3478260869565216E-2</v>
      </c>
    </row>
    <row r="4444" spans="1:25" x14ac:dyDescent="0.3">
      <c r="A4444" s="1">
        <v>4443</v>
      </c>
      <c r="B4444" t="s">
        <v>8294</v>
      </c>
      <c r="C4444" s="7">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4" t="str">
        <f>VLOOKUP(OrdersTable[[#This Row],[Region]],PeopleTable[#All],2,FALSE)</f>
        <v>Kelly Williams</v>
      </c>
      <c r="W4444" s="4" t="str">
        <f>IFERROR(VLOOKUP(OrdersTable[[#This Row],[Order ID]],ReturnsTable[#All],2,FALSE),"No")</f>
        <v>No</v>
      </c>
      <c r="X4444" s="4">
        <f>1/COUNTIF(OrdersTable[Order ID],OrdersTable[[#This Row],[Order ID]])</f>
        <v>0.25</v>
      </c>
      <c r="Y4444" s="4">
        <f>1/COUNTIF(OrdersTable[Customer ID],OrdersTable[[#This Row],[Customer ID]])</f>
        <v>4.3478260869565216E-2</v>
      </c>
    </row>
    <row r="4445" spans="1:25" x14ac:dyDescent="0.3">
      <c r="A4445" s="1">
        <v>4444</v>
      </c>
      <c r="B4445" t="s">
        <v>8294</v>
      </c>
      <c r="C4445" s="7">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4" t="str">
        <f>VLOOKUP(OrdersTable[[#This Row],[Region]],PeopleTable[#All],2,FALSE)</f>
        <v>Kelly Williams</v>
      </c>
      <c r="W4445" s="4" t="str">
        <f>IFERROR(VLOOKUP(OrdersTable[[#This Row],[Order ID]],ReturnsTable[#All],2,FALSE),"No")</f>
        <v>No</v>
      </c>
      <c r="X4445" s="4">
        <f>1/COUNTIF(OrdersTable[Order ID],OrdersTable[[#This Row],[Order ID]])</f>
        <v>0.25</v>
      </c>
      <c r="Y4445" s="4">
        <f>1/COUNTIF(OrdersTable[Customer ID],OrdersTable[[#This Row],[Customer ID]])</f>
        <v>4.3478260869565216E-2</v>
      </c>
    </row>
    <row r="4446" spans="1:25" x14ac:dyDescent="0.3">
      <c r="A4446" s="1">
        <v>4445</v>
      </c>
      <c r="B4446" t="s">
        <v>8295</v>
      </c>
      <c r="C4446" s="7">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4" t="str">
        <f>VLOOKUP(OrdersTable[[#This Row],[Region]],PeopleTable[#All],2,FALSE)</f>
        <v>Kelly Williams</v>
      </c>
      <c r="W4446" s="4" t="str">
        <f>IFERROR(VLOOKUP(OrdersTable[[#This Row],[Order ID]],ReturnsTable[#All],2,FALSE),"No")</f>
        <v>No</v>
      </c>
      <c r="X4446" s="4">
        <f>1/COUNTIF(OrdersTable[Order ID],OrdersTable[[#This Row],[Order ID]])</f>
        <v>0.25</v>
      </c>
      <c r="Y4446" s="4">
        <f>1/COUNTIF(OrdersTable[Customer ID],OrdersTable[[#This Row],[Customer ID]])</f>
        <v>8.3333333333333329E-2</v>
      </c>
    </row>
    <row r="4447" spans="1:25" x14ac:dyDescent="0.3">
      <c r="A4447" s="1">
        <v>4446</v>
      </c>
      <c r="B4447" t="s">
        <v>8295</v>
      </c>
      <c r="C4447" s="7">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4" t="str">
        <f>VLOOKUP(OrdersTable[[#This Row],[Region]],PeopleTable[#All],2,FALSE)</f>
        <v>Kelly Williams</v>
      </c>
      <c r="W4447" s="4" t="str">
        <f>IFERROR(VLOOKUP(OrdersTable[[#This Row],[Order ID]],ReturnsTable[#All],2,FALSE),"No")</f>
        <v>No</v>
      </c>
      <c r="X4447" s="4">
        <f>1/COUNTIF(OrdersTable[Order ID],OrdersTable[[#This Row],[Order ID]])</f>
        <v>0.25</v>
      </c>
      <c r="Y4447" s="4">
        <f>1/COUNTIF(OrdersTable[Customer ID],OrdersTable[[#This Row],[Customer ID]])</f>
        <v>8.3333333333333329E-2</v>
      </c>
    </row>
    <row r="4448" spans="1:25" x14ac:dyDescent="0.3">
      <c r="A4448" s="1">
        <v>4447</v>
      </c>
      <c r="B4448" t="s">
        <v>8295</v>
      </c>
      <c r="C4448" s="7">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4" t="str">
        <f>VLOOKUP(OrdersTable[[#This Row],[Region]],PeopleTable[#All],2,FALSE)</f>
        <v>Kelly Williams</v>
      </c>
      <c r="W4448" s="4" t="str">
        <f>IFERROR(VLOOKUP(OrdersTable[[#This Row],[Order ID]],ReturnsTable[#All],2,FALSE),"No")</f>
        <v>No</v>
      </c>
      <c r="X4448" s="4">
        <f>1/COUNTIF(OrdersTable[Order ID],OrdersTable[[#This Row],[Order ID]])</f>
        <v>0.25</v>
      </c>
      <c r="Y4448" s="4">
        <f>1/COUNTIF(OrdersTable[Customer ID],OrdersTable[[#This Row],[Customer ID]])</f>
        <v>8.3333333333333329E-2</v>
      </c>
    </row>
    <row r="4449" spans="1:25" x14ac:dyDescent="0.3">
      <c r="A4449" s="1">
        <v>4448</v>
      </c>
      <c r="B4449" t="s">
        <v>8295</v>
      </c>
      <c r="C4449" s="7">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4" t="str">
        <f>VLOOKUP(OrdersTable[[#This Row],[Region]],PeopleTable[#All],2,FALSE)</f>
        <v>Kelly Williams</v>
      </c>
      <c r="W4449" s="4" t="str">
        <f>IFERROR(VLOOKUP(OrdersTable[[#This Row],[Order ID]],ReturnsTable[#All],2,FALSE),"No")</f>
        <v>No</v>
      </c>
      <c r="X4449" s="4">
        <f>1/COUNTIF(OrdersTable[Order ID],OrdersTable[[#This Row],[Order ID]])</f>
        <v>0.25</v>
      </c>
      <c r="Y4449" s="4">
        <f>1/COUNTIF(OrdersTable[Customer ID],OrdersTable[[#This Row],[Customer ID]])</f>
        <v>8.3333333333333329E-2</v>
      </c>
    </row>
    <row r="4450" spans="1:25" x14ac:dyDescent="0.3">
      <c r="A4450" s="1">
        <v>4449</v>
      </c>
      <c r="B4450" t="s">
        <v>8296</v>
      </c>
      <c r="C4450" s="7">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4" t="str">
        <f>VLOOKUP(OrdersTable[[#This Row],[Region]],PeopleTable[#All],2,FALSE)</f>
        <v>Anna Andreadi</v>
      </c>
      <c r="W4450" s="4" t="str">
        <f>IFERROR(VLOOKUP(OrdersTable[[#This Row],[Order ID]],ReturnsTable[#All],2,FALSE),"No")</f>
        <v>No</v>
      </c>
      <c r="X4450" s="4">
        <f>1/COUNTIF(OrdersTable[Order ID],OrdersTable[[#This Row],[Order ID]])</f>
        <v>0.33333333333333331</v>
      </c>
      <c r="Y4450" s="4">
        <f>1/COUNTIF(OrdersTable[Customer ID],OrdersTable[[#This Row],[Customer ID]])</f>
        <v>5.2631578947368418E-2</v>
      </c>
    </row>
    <row r="4451" spans="1:25" x14ac:dyDescent="0.3">
      <c r="A4451" s="1">
        <v>4450</v>
      </c>
      <c r="B4451" t="s">
        <v>8296</v>
      </c>
      <c r="C4451" s="7">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4" t="str">
        <f>VLOOKUP(OrdersTable[[#This Row],[Region]],PeopleTable[#All],2,FALSE)</f>
        <v>Anna Andreadi</v>
      </c>
      <c r="W4451" s="4" t="str">
        <f>IFERROR(VLOOKUP(OrdersTable[[#This Row],[Order ID]],ReturnsTable[#All],2,FALSE),"No")</f>
        <v>No</v>
      </c>
      <c r="X4451" s="4">
        <f>1/COUNTIF(OrdersTable[Order ID],OrdersTable[[#This Row],[Order ID]])</f>
        <v>0.33333333333333331</v>
      </c>
      <c r="Y4451" s="4">
        <f>1/COUNTIF(OrdersTable[Customer ID],OrdersTable[[#This Row],[Customer ID]])</f>
        <v>5.2631578947368418E-2</v>
      </c>
    </row>
    <row r="4452" spans="1:25" x14ac:dyDescent="0.3">
      <c r="A4452" s="1">
        <v>4451</v>
      </c>
      <c r="B4452" t="s">
        <v>8296</v>
      </c>
      <c r="C4452" s="7">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4" t="str">
        <f>VLOOKUP(OrdersTable[[#This Row],[Region]],PeopleTable[#All],2,FALSE)</f>
        <v>Anna Andreadi</v>
      </c>
      <c r="W4452" s="4" t="str">
        <f>IFERROR(VLOOKUP(OrdersTable[[#This Row],[Order ID]],ReturnsTable[#All],2,FALSE),"No")</f>
        <v>No</v>
      </c>
      <c r="X4452" s="4">
        <f>1/COUNTIF(OrdersTable[Order ID],OrdersTable[[#This Row],[Order ID]])</f>
        <v>0.33333333333333331</v>
      </c>
      <c r="Y4452" s="4">
        <f>1/COUNTIF(OrdersTable[Customer ID],OrdersTable[[#This Row],[Customer ID]])</f>
        <v>5.2631578947368418E-2</v>
      </c>
    </row>
    <row r="4453" spans="1:25" x14ac:dyDescent="0.3">
      <c r="A4453" s="1">
        <v>4452</v>
      </c>
      <c r="B4453" t="s">
        <v>8297</v>
      </c>
      <c r="C4453" s="7">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4" t="str">
        <f>VLOOKUP(OrdersTable[[#This Row],[Region]],PeopleTable[#All],2,FALSE)</f>
        <v>Anna Andreadi</v>
      </c>
      <c r="W4453" s="4" t="str">
        <f>IFERROR(VLOOKUP(OrdersTable[[#This Row],[Order ID]],ReturnsTable[#All],2,FALSE),"No")</f>
        <v>No</v>
      </c>
      <c r="X4453" s="4">
        <f>1/COUNTIF(OrdersTable[Order ID],OrdersTable[[#This Row],[Order ID]])</f>
        <v>0.25</v>
      </c>
      <c r="Y4453" s="4">
        <f>1/COUNTIF(OrdersTable[Customer ID],OrdersTable[[#This Row],[Customer ID]])</f>
        <v>5.5555555555555552E-2</v>
      </c>
    </row>
    <row r="4454" spans="1:25" x14ac:dyDescent="0.3">
      <c r="A4454" s="1">
        <v>4453</v>
      </c>
      <c r="B4454" t="s">
        <v>8297</v>
      </c>
      <c r="C4454" s="7">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4" t="str">
        <f>VLOOKUP(OrdersTable[[#This Row],[Region]],PeopleTable[#All],2,FALSE)</f>
        <v>Anna Andreadi</v>
      </c>
      <c r="W4454" s="4" t="str">
        <f>IFERROR(VLOOKUP(OrdersTable[[#This Row],[Order ID]],ReturnsTable[#All],2,FALSE),"No")</f>
        <v>No</v>
      </c>
      <c r="X4454" s="4">
        <f>1/COUNTIF(OrdersTable[Order ID],OrdersTable[[#This Row],[Order ID]])</f>
        <v>0.25</v>
      </c>
      <c r="Y4454" s="4">
        <f>1/COUNTIF(OrdersTable[Customer ID],OrdersTable[[#This Row],[Customer ID]])</f>
        <v>5.5555555555555552E-2</v>
      </c>
    </row>
    <row r="4455" spans="1:25" x14ac:dyDescent="0.3">
      <c r="A4455" s="1">
        <v>4454</v>
      </c>
      <c r="B4455" t="s">
        <v>8297</v>
      </c>
      <c r="C4455" s="7">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4" t="str">
        <f>VLOOKUP(OrdersTable[[#This Row],[Region]],PeopleTable[#All],2,FALSE)</f>
        <v>Anna Andreadi</v>
      </c>
      <c r="W4455" s="4" t="str">
        <f>IFERROR(VLOOKUP(OrdersTable[[#This Row],[Order ID]],ReturnsTable[#All],2,FALSE),"No")</f>
        <v>No</v>
      </c>
      <c r="X4455" s="4">
        <f>1/COUNTIF(OrdersTable[Order ID],OrdersTable[[#This Row],[Order ID]])</f>
        <v>0.25</v>
      </c>
      <c r="Y4455" s="4">
        <f>1/COUNTIF(OrdersTable[Customer ID],OrdersTable[[#This Row],[Customer ID]])</f>
        <v>5.5555555555555552E-2</v>
      </c>
    </row>
    <row r="4456" spans="1:25" x14ac:dyDescent="0.3">
      <c r="A4456" s="1">
        <v>4455</v>
      </c>
      <c r="B4456" t="s">
        <v>8297</v>
      </c>
      <c r="C4456" s="7">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4" t="str">
        <f>VLOOKUP(OrdersTable[[#This Row],[Region]],PeopleTable[#All],2,FALSE)</f>
        <v>Anna Andreadi</v>
      </c>
      <c r="W4456" s="4" t="str">
        <f>IFERROR(VLOOKUP(OrdersTable[[#This Row],[Order ID]],ReturnsTable[#All],2,FALSE),"No")</f>
        <v>No</v>
      </c>
      <c r="X4456" s="4">
        <f>1/COUNTIF(OrdersTable[Order ID],OrdersTable[[#This Row],[Order ID]])</f>
        <v>0.25</v>
      </c>
      <c r="Y4456" s="4">
        <f>1/COUNTIF(OrdersTable[Customer ID],OrdersTable[[#This Row],[Customer ID]])</f>
        <v>5.5555555555555552E-2</v>
      </c>
    </row>
    <row r="4457" spans="1:25" x14ac:dyDescent="0.3">
      <c r="A4457" s="1">
        <v>4456</v>
      </c>
      <c r="B4457" t="s">
        <v>8298</v>
      </c>
      <c r="C4457" s="7">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4" t="str">
        <f>VLOOKUP(OrdersTable[[#This Row],[Region]],PeopleTable[#All],2,FALSE)</f>
        <v>Anna Andreadi</v>
      </c>
      <c r="W4457" s="4" t="str">
        <f>IFERROR(VLOOKUP(OrdersTable[[#This Row],[Order ID]],ReturnsTable[#All],2,FALSE),"No")</f>
        <v>No</v>
      </c>
      <c r="X4457" s="4">
        <f>1/COUNTIF(OrdersTable[Order ID],OrdersTable[[#This Row],[Order ID]])</f>
        <v>0.5</v>
      </c>
      <c r="Y4457" s="4">
        <f>1/COUNTIF(OrdersTable[Customer ID],OrdersTable[[#This Row],[Customer ID]])</f>
        <v>8.3333333333333329E-2</v>
      </c>
    </row>
    <row r="4458" spans="1:25" x14ac:dyDescent="0.3">
      <c r="A4458" s="1">
        <v>4457</v>
      </c>
      <c r="B4458" t="s">
        <v>8298</v>
      </c>
      <c r="C4458" s="7">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4" t="str">
        <f>VLOOKUP(OrdersTable[[#This Row],[Region]],PeopleTable[#All],2,FALSE)</f>
        <v>Anna Andreadi</v>
      </c>
      <c r="W4458" s="4" t="str">
        <f>IFERROR(VLOOKUP(OrdersTable[[#This Row],[Order ID]],ReturnsTable[#All],2,FALSE),"No")</f>
        <v>No</v>
      </c>
      <c r="X4458" s="4">
        <f>1/COUNTIF(OrdersTable[Order ID],OrdersTable[[#This Row],[Order ID]])</f>
        <v>0.5</v>
      </c>
      <c r="Y4458" s="4">
        <f>1/COUNTIF(OrdersTable[Customer ID],OrdersTable[[#This Row],[Customer ID]])</f>
        <v>8.3333333333333329E-2</v>
      </c>
    </row>
    <row r="4459" spans="1:25" x14ac:dyDescent="0.3">
      <c r="A4459" s="1">
        <v>4458</v>
      </c>
      <c r="B4459" t="s">
        <v>8299</v>
      </c>
      <c r="C4459" s="7">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4" t="str">
        <f>VLOOKUP(OrdersTable[[#This Row],[Region]],PeopleTable[#All],2,FALSE)</f>
        <v>Anna Andreadi</v>
      </c>
      <c r="W4459" s="4" t="str">
        <f>IFERROR(VLOOKUP(OrdersTable[[#This Row],[Order ID]],ReturnsTable[#All],2,FALSE),"No")</f>
        <v>No</v>
      </c>
      <c r="X4459" s="4">
        <f>1/COUNTIF(OrdersTable[Order ID],OrdersTable[[#This Row],[Order ID]])</f>
        <v>1</v>
      </c>
      <c r="Y4459" s="4">
        <f>1/COUNTIF(OrdersTable[Customer ID],OrdersTable[[#This Row],[Customer ID]])</f>
        <v>9.0909090909090912E-2</v>
      </c>
    </row>
    <row r="4460" spans="1:25" x14ac:dyDescent="0.3">
      <c r="A4460" s="1">
        <v>4459</v>
      </c>
      <c r="B4460" t="s">
        <v>8300</v>
      </c>
      <c r="C4460" s="7">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4" t="str">
        <f>VLOOKUP(OrdersTable[[#This Row],[Region]],PeopleTable[#All],2,FALSE)</f>
        <v>Anna Andreadi</v>
      </c>
      <c r="W4460" s="4" t="str">
        <f>IFERROR(VLOOKUP(OrdersTable[[#This Row],[Order ID]],ReturnsTable[#All],2,FALSE),"No")</f>
        <v>No</v>
      </c>
      <c r="X4460" s="4">
        <f>1/COUNTIF(OrdersTable[Order ID],OrdersTable[[#This Row],[Order ID]])</f>
        <v>1</v>
      </c>
      <c r="Y4460" s="4">
        <f>1/COUNTIF(OrdersTable[Customer ID],OrdersTable[[#This Row],[Customer ID]])</f>
        <v>5.2631578947368418E-2</v>
      </c>
    </row>
    <row r="4461" spans="1:25" x14ac:dyDescent="0.3">
      <c r="A4461" s="1">
        <v>4460</v>
      </c>
      <c r="B4461" t="s">
        <v>8301</v>
      </c>
      <c r="C4461" s="7">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4" t="str">
        <f>VLOOKUP(OrdersTable[[#This Row],[Region]],PeopleTable[#All],2,FALSE)</f>
        <v>Anna Andreadi</v>
      </c>
      <c r="W4461" s="4" t="str">
        <f>IFERROR(VLOOKUP(OrdersTable[[#This Row],[Order ID]],ReturnsTable[#All],2,FALSE),"No")</f>
        <v>No</v>
      </c>
      <c r="X4461" s="4">
        <f>1/COUNTIF(OrdersTable[Order ID],OrdersTable[[#This Row],[Order ID]])</f>
        <v>0.16666666666666666</v>
      </c>
      <c r="Y4461" s="4">
        <f>1/COUNTIF(OrdersTable[Customer ID],OrdersTable[[#This Row],[Customer ID]])</f>
        <v>5.2631578947368418E-2</v>
      </c>
    </row>
    <row r="4462" spans="1:25" x14ac:dyDescent="0.3">
      <c r="A4462" s="1">
        <v>4461</v>
      </c>
      <c r="B4462" t="s">
        <v>8301</v>
      </c>
      <c r="C4462" s="7">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4" t="str">
        <f>VLOOKUP(OrdersTable[[#This Row],[Region]],PeopleTable[#All],2,FALSE)</f>
        <v>Anna Andreadi</v>
      </c>
      <c r="W4462" s="4" t="str">
        <f>IFERROR(VLOOKUP(OrdersTable[[#This Row],[Order ID]],ReturnsTable[#All],2,FALSE),"No")</f>
        <v>No</v>
      </c>
      <c r="X4462" s="4">
        <f>1/COUNTIF(OrdersTable[Order ID],OrdersTable[[#This Row],[Order ID]])</f>
        <v>0.16666666666666666</v>
      </c>
      <c r="Y4462" s="4">
        <f>1/COUNTIF(OrdersTable[Customer ID],OrdersTable[[#This Row],[Customer ID]])</f>
        <v>5.2631578947368418E-2</v>
      </c>
    </row>
    <row r="4463" spans="1:25" x14ac:dyDescent="0.3">
      <c r="A4463" s="1">
        <v>4462</v>
      </c>
      <c r="B4463" t="s">
        <v>8301</v>
      </c>
      <c r="C4463" s="7">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4" t="str">
        <f>VLOOKUP(OrdersTable[[#This Row],[Region]],PeopleTable[#All],2,FALSE)</f>
        <v>Anna Andreadi</v>
      </c>
      <c r="W4463" s="4" t="str">
        <f>IFERROR(VLOOKUP(OrdersTable[[#This Row],[Order ID]],ReturnsTable[#All],2,FALSE),"No")</f>
        <v>No</v>
      </c>
      <c r="X4463" s="4">
        <f>1/COUNTIF(OrdersTable[Order ID],OrdersTable[[#This Row],[Order ID]])</f>
        <v>0.16666666666666666</v>
      </c>
      <c r="Y4463" s="4">
        <f>1/COUNTIF(OrdersTable[Customer ID],OrdersTable[[#This Row],[Customer ID]])</f>
        <v>5.2631578947368418E-2</v>
      </c>
    </row>
    <row r="4464" spans="1:25" x14ac:dyDescent="0.3">
      <c r="A4464" s="1">
        <v>4463</v>
      </c>
      <c r="B4464" t="s">
        <v>8301</v>
      </c>
      <c r="C4464" s="7">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4" t="str">
        <f>VLOOKUP(OrdersTable[[#This Row],[Region]],PeopleTable[#All],2,FALSE)</f>
        <v>Anna Andreadi</v>
      </c>
      <c r="W4464" s="4" t="str">
        <f>IFERROR(VLOOKUP(OrdersTable[[#This Row],[Order ID]],ReturnsTable[#All],2,FALSE),"No")</f>
        <v>No</v>
      </c>
      <c r="X4464" s="4">
        <f>1/COUNTIF(OrdersTable[Order ID],OrdersTable[[#This Row],[Order ID]])</f>
        <v>0.16666666666666666</v>
      </c>
      <c r="Y4464" s="4">
        <f>1/COUNTIF(OrdersTable[Customer ID],OrdersTable[[#This Row],[Customer ID]])</f>
        <v>5.2631578947368418E-2</v>
      </c>
    </row>
    <row r="4465" spans="1:25" x14ac:dyDescent="0.3">
      <c r="A4465" s="1">
        <v>4464</v>
      </c>
      <c r="B4465" t="s">
        <v>8301</v>
      </c>
      <c r="C4465" s="7">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4" t="str">
        <f>VLOOKUP(OrdersTable[[#This Row],[Region]],PeopleTable[#All],2,FALSE)</f>
        <v>Anna Andreadi</v>
      </c>
      <c r="W4465" s="4" t="str">
        <f>IFERROR(VLOOKUP(OrdersTable[[#This Row],[Order ID]],ReturnsTable[#All],2,FALSE),"No")</f>
        <v>No</v>
      </c>
      <c r="X4465" s="4">
        <f>1/COUNTIF(OrdersTable[Order ID],OrdersTable[[#This Row],[Order ID]])</f>
        <v>0.16666666666666666</v>
      </c>
      <c r="Y4465" s="4">
        <f>1/COUNTIF(OrdersTable[Customer ID],OrdersTable[[#This Row],[Customer ID]])</f>
        <v>5.2631578947368418E-2</v>
      </c>
    </row>
    <row r="4466" spans="1:25" x14ac:dyDescent="0.3">
      <c r="A4466" s="1">
        <v>4465</v>
      </c>
      <c r="B4466" t="s">
        <v>8301</v>
      </c>
      <c r="C4466" s="7">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4" t="str">
        <f>VLOOKUP(OrdersTable[[#This Row],[Region]],PeopleTable[#All],2,FALSE)</f>
        <v>Anna Andreadi</v>
      </c>
      <c r="W4466" s="4" t="str">
        <f>IFERROR(VLOOKUP(OrdersTable[[#This Row],[Order ID]],ReturnsTable[#All],2,FALSE),"No")</f>
        <v>No</v>
      </c>
      <c r="X4466" s="4">
        <f>1/COUNTIF(OrdersTable[Order ID],OrdersTable[[#This Row],[Order ID]])</f>
        <v>0.16666666666666666</v>
      </c>
      <c r="Y4466" s="4">
        <f>1/COUNTIF(OrdersTable[Customer ID],OrdersTable[[#This Row],[Customer ID]])</f>
        <v>5.2631578947368418E-2</v>
      </c>
    </row>
    <row r="4467" spans="1:25" x14ac:dyDescent="0.3">
      <c r="A4467" s="1">
        <v>4466</v>
      </c>
      <c r="B4467" t="s">
        <v>8302</v>
      </c>
      <c r="C4467" s="7">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4" t="str">
        <f>VLOOKUP(OrdersTable[[#This Row],[Region]],PeopleTable[#All],2,FALSE)</f>
        <v>Anna Andreadi</v>
      </c>
      <c r="W4467" s="4" t="str">
        <f>IFERROR(VLOOKUP(OrdersTable[[#This Row],[Order ID]],ReturnsTable[#All],2,FALSE),"No")</f>
        <v>No</v>
      </c>
      <c r="X4467" s="4">
        <f>1/COUNTIF(OrdersTable[Order ID],OrdersTable[[#This Row],[Order ID]])</f>
        <v>1</v>
      </c>
      <c r="Y4467" s="4">
        <f>1/COUNTIF(OrdersTable[Customer ID],OrdersTable[[#This Row],[Customer ID]])</f>
        <v>3.8461538461538464E-2</v>
      </c>
    </row>
    <row r="4468" spans="1:25" x14ac:dyDescent="0.3">
      <c r="A4468" s="1">
        <v>4467</v>
      </c>
      <c r="B4468" t="s">
        <v>8303</v>
      </c>
      <c r="C4468" s="7">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4" t="str">
        <f>VLOOKUP(OrdersTable[[#This Row],[Region]],PeopleTable[#All],2,FALSE)</f>
        <v>Chuck Magee</v>
      </c>
      <c r="W4468" s="4" t="str">
        <f>IFERROR(VLOOKUP(OrdersTable[[#This Row],[Order ID]],ReturnsTable[#All],2,FALSE),"No")</f>
        <v>No</v>
      </c>
      <c r="X4468" s="4">
        <f>1/COUNTIF(OrdersTable[Order ID],OrdersTable[[#This Row],[Order ID]])</f>
        <v>0.25</v>
      </c>
      <c r="Y4468" s="4">
        <f>1/COUNTIF(OrdersTable[Customer ID],OrdersTable[[#This Row],[Customer ID]])</f>
        <v>9.0909090909090912E-2</v>
      </c>
    </row>
    <row r="4469" spans="1:25" x14ac:dyDescent="0.3">
      <c r="A4469" s="1">
        <v>4468</v>
      </c>
      <c r="B4469" t="s">
        <v>8303</v>
      </c>
      <c r="C4469" s="7">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4" t="str">
        <f>VLOOKUP(OrdersTable[[#This Row],[Region]],PeopleTable[#All],2,FALSE)</f>
        <v>Chuck Magee</v>
      </c>
      <c r="W4469" s="4" t="str">
        <f>IFERROR(VLOOKUP(OrdersTable[[#This Row],[Order ID]],ReturnsTable[#All],2,FALSE),"No")</f>
        <v>No</v>
      </c>
      <c r="X4469" s="4">
        <f>1/COUNTIF(OrdersTable[Order ID],OrdersTable[[#This Row],[Order ID]])</f>
        <v>0.25</v>
      </c>
      <c r="Y4469" s="4">
        <f>1/COUNTIF(OrdersTable[Customer ID],OrdersTable[[#This Row],[Customer ID]])</f>
        <v>9.0909090909090912E-2</v>
      </c>
    </row>
    <row r="4470" spans="1:25" x14ac:dyDescent="0.3">
      <c r="A4470" s="1">
        <v>4469</v>
      </c>
      <c r="B4470" t="s">
        <v>8303</v>
      </c>
      <c r="C4470" s="7">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4" t="str">
        <f>VLOOKUP(OrdersTable[[#This Row],[Region]],PeopleTable[#All],2,FALSE)</f>
        <v>Chuck Magee</v>
      </c>
      <c r="W4470" s="4" t="str">
        <f>IFERROR(VLOOKUP(OrdersTable[[#This Row],[Order ID]],ReturnsTable[#All],2,FALSE),"No")</f>
        <v>No</v>
      </c>
      <c r="X4470" s="4">
        <f>1/COUNTIF(OrdersTable[Order ID],OrdersTable[[#This Row],[Order ID]])</f>
        <v>0.25</v>
      </c>
      <c r="Y4470" s="4">
        <f>1/COUNTIF(OrdersTable[Customer ID],OrdersTable[[#This Row],[Customer ID]])</f>
        <v>9.0909090909090912E-2</v>
      </c>
    </row>
    <row r="4471" spans="1:25" x14ac:dyDescent="0.3">
      <c r="A4471" s="1">
        <v>4470</v>
      </c>
      <c r="B4471" t="s">
        <v>8303</v>
      </c>
      <c r="C4471" s="7">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4" t="str">
        <f>VLOOKUP(OrdersTable[[#This Row],[Region]],PeopleTable[#All],2,FALSE)</f>
        <v>Chuck Magee</v>
      </c>
      <c r="W4471" s="4" t="str">
        <f>IFERROR(VLOOKUP(OrdersTable[[#This Row],[Order ID]],ReturnsTable[#All],2,FALSE),"No")</f>
        <v>No</v>
      </c>
      <c r="X4471" s="4">
        <f>1/COUNTIF(OrdersTable[Order ID],OrdersTable[[#This Row],[Order ID]])</f>
        <v>0.25</v>
      </c>
      <c r="Y4471" s="4">
        <f>1/COUNTIF(OrdersTable[Customer ID],OrdersTable[[#This Row],[Customer ID]])</f>
        <v>9.0909090909090912E-2</v>
      </c>
    </row>
    <row r="4472" spans="1:25" x14ac:dyDescent="0.3">
      <c r="A4472" s="1">
        <v>4471</v>
      </c>
      <c r="B4472" t="s">
        <v>8304</v>
      </c>
      <c r="C4472" s="7">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4" t="str">
        <f>VLOOKUP(OrdersTable[[#This Row],[Region]],PeopleTable[#All],2,FALSE)</f>
        <v>Chuck Magee</v>
      </c>
      <c r="W4472" s="4" t="str">
        <f>IFERROR(VLOOKUP(OrdersTable[[#This Row],[Order ID]],ReturnsTable[#All],2,FALSE),"No")</f>
        <v>No</v>
      </c>
      <c r="X4472" s="4">
        <f>1/COUNTIF(OrdersTable[Order ID],OrdersTable[[#This Row],[Order ID]])</f>
        <v>1</v>
      </c>
      <c r="Y4472" s="4">
        <f>1/COUNTIF(OrdersTable[Customer ID],OrdersTable[[#This Row],[Customer ID]])</f>
        <v>7.6923076923076927E-2</v>
      </c>
    </row>
    <row r="4473" spans="1:25" x14ac:dyDescent="0.3">
      <c r="A4473" s="1">
        <v>4472</v>
      </c>
      <c r="B4473" t="s">
        <v>8305</v>
      </c>
      <c r="C4473" s="7">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4" t="str">
        <f>VLOOKUP(OrdersTable[[#This Row],[Region]],PeopleTable[#All],2,FALSE)</f>
        <v>Chuck Magee</v>
      </c>
      <c r="W4473" s="4" t="str">
        <f>IFERROR(VLOOKUP(OrdersTable[[#This Row],[Order ID]],ReturnsTable[#All],2,FALSE),"No")</f>
        <v>No</v>
      </c>
      <c r="X4473" s="4">
        <f>1/COUNTIF(OrdersTable[Order ID],OrdersTable[[#This Row],[Order ID]])</f>
        <v>0.16666666666666666</v>
      </c>
      <c r="Y4473" s="4">
        <f>1/COUNTIF(OrdersTable[Customer ID],OrdersTable[[#This Row],[Customer ID]])</f>
        <v>0.1</v>
      </c>
    </row>
    <row r="4474" spans="1:25" x14ac:dyDescent="0.3">
      <c r="A4474" s="1">
        <v>4473</v>
      </c>
      <c r="B4474" t="s">
        <v>8305</v>
      </c>
      <c r="C4474" s="7">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4" t="str">
        <f>VLOOKUP(OrdersTable[[#This Row],[Region]],PeopleTable[#All],2,FALSE)</f>
        <v>Chuck Magee</v>
      </c>
      <c r="W4474" s="4" t="str">
        <f>IFERROR(VLOOKUP(OrdersTable[[#This Row],[Order ID]],ReturnsTable[#All],2,FALSE),"No")</f>
        <v>No</v>
      </c>
      <c r="X4474" s="4">
        <f>1/COUNTIF(OrdersTable[Order ID],OrdersTable[[#This Row],[Order ID]])</f>
        <v>0.16666666666666666</v>
      </c>
      <c r="Y4474" s="4">
        <f>1/COUNTIF(OrdersTable[Customer ID],OrdersTable[[#This Row],[Customer ID]])</f>
        <v>0.1</v>
      </c>
    </row>
    <row r="4475" spans="1:25" x14ac:dyDescent="0.3">
      <c r="A4475" s="1">
        <v>4474</v>
      </c>
      <c r="B4475" t="s">
        <v>8305</v>
      </c>
      <c r="C4475" s="7">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4" t="str">
        <f>VLOOKUP(OrdersTable[[#This Row],[Region]],PeopleTable[#All],2,FALSE)</f>
        <v>Chuck Magee</v>
      </c>
      <c r="W4475" s="4" t="str">
        <f>IFERROR(VLOOKUP(OrdersTable[[#This Row],[Order ID]],ReturnsTable[#All],2,FALSE),"No")</f>
        <v>No</v>
      </c>
      <c r="X4475" s="4">
        <f>1/COUNTIF(OrdersTable[Order ID],OrdersTable[[#This Row],[Order ID]])</f>
        <v>0.16666666666666666</v>
      </c>
      <c r="Y4475" s="4">
        <f>1/COUNTIF(OrdersTable[Customer ID],OrdersTable[[#This Row],[Customer ID]])</f>
        <v>0.1</v>
      </c>
    </row>
    <row r="4476" spans="1:25" x14ac:dyDescent="0.3">
      <c r="A4476" s="1">
        <v>4475</v>
      </c>
      <c r="B4476" t="s">
        <v>8305</v>
      </c>
      <c r="C4476" s="7">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4" t="str">
        <f>VLOOKUP(OrdersTable[[#This Row],[Region]],PeopleTable[#All],2,FALSE)</f>
        <v>Chuck Magee</v>
      </c>
      <c r="W4476" s="4" t="str">
        <f>IFERROR(VLOOKUP(OrdersTable[[#This Row],[Order ID]],ReturnsTable[#All],2,FALSE),"No")</f>
        <v>No</v>
      </c>
      <c r="X4476" s="4">
        <f>1/COUNTIF(OrdersTable[Order ID],OrdersTable[[#This Row],[Order ID]])</f>
        <v>0.16666666666666666</v>
      </c>
      <c r="Y4476" s="4">
        <f>1/COUNTIF(OrdersTable[Customer ID],OrdersTable[[#This Row],[Customer ID]])</f>
        <v>0.1</v>
      </c>
    </row>
    <row r="4477" spans="1:25" x14ac:dyDescent="0.3">
      <c r="A4477" s="1">
        <v>4476</v>
      </c>
      <c r="B4477" t="s">
        <v>8305</v>
      </c>
      <c r="C4477" s="7">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4" t="str">
        <f>VLOOKUP(OrdersTable[[#This Row],[Region]],PeopleTable[#All],2,FALSE)</f>
        <v>Chuck Magee</v>
      </c>
      <c r="W4477" s="4" t="str">
        <f>IFERROR(VLOOKUP(OrdersTable[[#This Row],[Order ID]],ReturnsTable[#All],2,FALSE),"No")</f>
        <v>No</v>
      </c>
      <c r="X4477" s="4">
        <f>1/COUNTIF(OrdersTable[Order ID],OrdersTable[[#This Row],[Order ID]])</f>
        <v>0.16666666666666666</v>
      </c>
      <c r="Y4477" s="4">
        <f>1/COUNTIF(OrdersTable[Customer ID],OrdersTable[[#This Row],[Customer ID]])</f>
        <v>0.1</v>
      </c>
    </row>
    <row r="4478" spans="1:25" x14ac:dyDescent="0.3">
      <c r="A4478" s="1">
        <v>4477</v>
      </c>
      <c r="B4478" t="s">
        <v>8305</v>
      </c>
      <c r="C4478" s="7">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4" t="str">
        <f>VLOOKUP(OrdersTable[[#This Row],[Region]],PeopleTable[#All],2,FALSE)</f>
        <v>Chuck Magee</v>
      </c>
      <c r="W4478" s="4" t="str">
        <f>IFERROR(VLOOKUP(OrdersTable[[#This Row],[Order ID]],ReturnsTable[#All],2,FALSE),"No")</f>
        <v>No</v>
      </c>
      <c r="X4478" s="4">
        <f>1/COUNTIF(OrdersTable[Order ID],OrdersTable[[#This Row],[Order ID]])</f>
        <v>0.16666666666666666</v>
      </c>
      <c r="Y4478" s="4">
        <f>1/COUNTIF(OrdersTable[Customer ID],OrdersTable[[#This Row],[Customer ID]])</f>
        <v>0.1</v>
      </c>
    </row>
    <row r="4479" spans="1:25" x14ac:dyDescent="0.3">
      <c r="A4479" s="1">
        <v>4478</v>
      </c>
      <c r="B4479" t="s">
        <v>8306</v>
      </c>
      <c r="C4479" s="7">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4" t="str">
        <f>VLOOKUP(OrdersTable[[#This Row],[Region]],PeopleTable[#All],2,FALSE)</f>
        <v>Kelly Williams</v>
      </c>
      <c r="W4479" s="4" t="str">
        <f>IFERROR(VLOOKUP(OrdersTable[[#This Row],[Order ID]],ReturnsTable[#All],2,FALSE),"No")</f>
        <v>No</v>
      </c>
      <c r="X4479" s="4">
        <f>1/COUNTIF(OrdersTable[Order ID],OrdersTable[[#This Row],[Order ID]])</f>
        <v>0.5</v>
      </c>
      <c r="Y4479" s="4">
        <f>1/COUNTIF(OrdersTable[Customer ID],OrdersTable[[#This Row],[Customer ID]])</f>
        <v>0.125</v>
      </c>
    </row>
    <row r="4480" spans="1:25" x14ac:dyDescent="0.3">
      <c r="A4480" s="1">
        <v>4479</v>
      </c>
      <c r="B4480" t="s">
        <v>8306</v>
      </c>
      <c r="C4480" s="7">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4" t="str">
        <f>VLOOKUP(OrdersTable[[#This Row],[Region]],PeopleTable[#All],2,FALSE)</f>
        <v>Kelly Williams</v>
      </c>
      <c r="W4480" s="4" t="str">
        <f>IFERROR(VLOOKUP(OrdersTable[[#This Row],[Order ID]],ReturnsTable[#All],2,FALSE),"No")</f>
        <v>No</v>
      </c>
      <c r="X4480" s="4">
        <f>1/COUNTIF(OrdersTable[Order ID],OrdersTable[[#This Row],[Order ID]])</f>
        <v>0.5</v>
      </c>
      <c r="Y4480" s="4">
        <f>1/COUNTIF(OrdersTable[Customer ID],OrdersTable[[#This Row],[Customer ID]])</f>
        <v>0.125</v>
      </c>
    </row>
    <row r="4481" spans="1:25" x14ac:dyDescent="0.3">
      <c r="A4481" s="1">
        <v>4480</v>
      </c>
      <c r="B4481" t="s">
        <v>8307</v>
      </c>
      <c r="C4481" s="7">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4" t="str">
        <f>VLOOKUP(OrdersTable[[#This Row],[Region]],PeopleTable[#All],2,FALSE)</f>
        <v>Chuck Magee</v>
      </c>
      <c r="W4481" s="4" t="str">
        <f>IFERROR(VLOOKUP(OrdersTable[[#This Row],[Order ID]],ReturnsTable[#All],2,FALSE),"No")</f>
        <v>No</v>
      </c>
      <c r="X4481" s="4">
        <f>1/COUNTIF(OrdersTable[Order ID],OrdersTable[[#This Row],[Order ID]])</f>
        <v>1</v>
      </c>
      <c r="Y4481" s="4">
        <f>1/COUNTIF(OrdersTable[Customer ID],OrdersTable[[#This Row],[Customer ID]])</f>
        <v>0.1111111111111111</v>
      </c>
    </row>
    <row r="4482" spans="1:25" x14ac:dyDescent="0.3">
      <c r="A4482" s="1">
        <v>4481</v>
      </c>
      <c r="B4482" t="s">
        <v>8308</v>
      </c>
      <c r="C4482" s="7">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4" t="str">
        <f>VLOOKUP(OrdersTable[[#This Row],[Region]],PeopleTable[#All],2,FALSE)</f>
        <v>Anna Andreadi</v>
      </c>
      <c r="W4482" s="4" t="str">
        <f>IFERROR(VLOOKUP(OrdersTable[[#This Row],[Order ID]],ReturnsTable[#All],2,FALSE),"No")</f>
        <v>No</v>
      </c>
      <c r="X4482" s="4">
        <f>1/COUNTIF(OrdersTable[Order ID],OrdersTable[[#This Row],[Order ID]])</f>
        <v>0.14285714285714285</v>
      </c>
      <c r="Y4482" s="4">
        <f>1/COUNTIF(OrdersTable[Customer ID],OrdersTable[[#This Row],[Customer ID]])</f>
        <v>3.5714285714285712E-2</v>
      </c>
    </row>
    <row r="4483" spans="1:25" x14ac:dyDescent="0.3">
      <c r="A4483" s="1">
        <v>4482</v>
      </c>
      <c r="B4483" t="s">
        <v>8308</v>
      </c>
      <c r="C4483" s="7">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4" t="str">
        <f>VLOOKUP(OrdersTable[[#This Row],[Region]],PeopleTable[#All],2,FALSE)</f>
        <v>Anna Andreadi</v>
      </c>
      <c r="W4483" s="4" t="str">
        <f>IFERROR(VLOOKUP(OrdersTable[[#This Row],[Order ID]],ReturnsTable[#All],2,FALSE),"No")</f>
        <v>No</v>
      </c>
      <c r="X4483" s="4">
        <f>1/COUNTIF(OrdersTable[Order ID],OrdersTable[[#This Row],[Order ID]])</f>
        <v>0.14285714285714285</v>
      </c>
      <c r="Y4483" s="4">
        <f>1/COUNTIF(OrdersTable[Customer ID],OrdersTable[[#This Row],[Customer ID]])</f>
        <v>3.5714285714285712E-2</v>
      </c>
    </row>
    <row r="4484" spans="1:25" x14ac:dyDescent="0.3">
      <c r="A4484" s="1">
        <v>4483</v>
      </c>
      <c r="B4484" t="s">
        <v>8308</v>
      </c>
      <c r="C4484" s="7">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4" t="str">
        <f>VLOOKUP(OrdersTable[[#This Row],[Region]],PeopleTable[#All],2,FALSE)</f>
        <v>Anna Andreadi</v>
      </c>
      <c r="W4484" s="4" t="str">
        <f>IFERROR(VLOOKUP(OrdersTable[[#This Row],[Order ID]],ReturnsTable[#All],2,FALSE),"No")</f>
        <v>No</v>
      </c>
      <c r="X4484" s="4">
        <f>1/COUNTIF(OrdersTable[Order ID],OrdersTable[[#This Row],[Order ID]])</f>
        <v>0.14285714285714285</v>
      </c>
      <c r="Y4484" s="4">
        <f>1/COUNTIF(OrdersTable[Customer ID],OrdersTable[[#This Row],[Customer ID]])</f>
        <v>3.5714285714285712E-2</v>
      </c>
    </row>
    <row r="4485" spans="1:25" x14ac:dyDescent="0.3">
      <c r="A4485" s="1">
        <v>4484</v>
      </c>
      <c r="B4485" t="s">
        <v>8308</v>
      </c>
      <c r="C4485" s="7">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4" t="str">
        <f>VLOOKUP(OrdersTable[[#This Row],[Region]],PeopleTable[#All],2,FALSE)</f>
        <v>Anna Andreadi</v>
      </c>
      <c r="W4485" s="4" t="str">
        <f>IFERROR(VLOOKUP(OrdersTable[[#This Row],[Order ID]],ReturnsTable[#All],2,FALSE),"No")</f>
        <v>No</v>
      </c>
      <c r="X4485" s="4">
        <f>1/COUNTIF(OrdersTable[Order ID],OrdersTable[[#This Row],[Order ID]])</f>
        <v>0.14285714285714285</v>
      </c>
      <c r="Y4485" s="4">
        <f>1/COUNTIF(OrdersTable[Customer ID],OrdersTable[[#This Row],[Customer ID]])</f>
        <v>3.5714285714285712E-2</v>
      </c>
    </row>
    <row r="4486" spans="1:25" x14ac:dyDescent="0.3">
      <c r="A4486" s="1">
        <v>4485</v>
      </c>
      <c r="B4486" t="s">
        <v>8308</v>
      </c>
      <c r="C4486" s="7">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4" t="str">
        <f>VLOOKUP(OrdersTable[[#This Row],[Region]],PeopleTable[#All],2,FALSE)</f>
        <v>Anna Andreadi</v>
      </c>
      <c r="W4486" s="4" t="str">
        <f>IFERROR(VLOOKUP(OrdersTable[[#This Row],[Order ID]],ReturnsTable[#All],2,FALSE),"No")</f>
        <v>No</v>
      </c>
      <c r="X4486" s="4">
        <f>1/COUNTIF(OrdersTable[Order ID],OrdersTable[[#This Row],[Order ID]])</f>
        <v>0.14285714285714285</v>
      </c>
      <c r="Y4486" s="4">
        <f>1/COUNTIF(OrdersTable[Customer ID],OrdersTable[[#This Row],[Customer ID]])</f>
        <v>3.5714285714285712E-2</v>
      </c>
    </row>
    <row r="4487" spans="1:25" x14ac:dyDescent="0.3">
      <c r="A4487" s="1">
        <v>4486</v>
      </c>
      <c r="B4487" t="s">
        <v>8308</v>
      </c>
      <c r="C4487" s="7">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4" t="str">
        <f>VLOOKUP(OrdersTable[[#This Row],[Region]],PeopleTable[#All],2,FALSE)</f>
        <v>Anna Andreadi</v>
      </c>
      <c r="W4487" s="4" t="str">
        <f>IFERROR(VLOOKUP(OrdersTable[[#This Row],[Order ID]],ReturnsTable[#All],2,FALSE),"No")</f>
        <v>No</v>
      </c>
      <c r="X4487" s="4">
        <f>1/COUNTIF(OrdersTable[Order ID],OrdersTable[[#This Row],[Order ID]])</f>
        <v>0.14285714285714285</v>
      </c>
      <c r="Y4487" s="4">
        <f>1/COUNTIF(OrdersTable[Customer ID],OrdersTable[[#This Row],[Customer ID]])</f>
        <v>3.5714285714285712E-2</v>
      </c>
    </row>
    <row r="4488" spans="1:25" x14ac:dyDescent="0.3">
      <c r="A4488" s="1">
        <v>4487</v>
      </c>
      <c r="B4488" t="s">
        <v>8308</v>
      </c>
      <c r="C4488" s="7">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4" t="str">
        <f>VLOOKUP(OrdersTable[[#This Row],[Region]],PeopleTable[#All],2,FALSE)</f>
        <v>Anna Andreadi</v>
      </c>
      <c r="W4488" s="4" t="str">
        <f>IFERROR(VLOOKUP(OrdersTable[[#This Row],[Order ID]],ReturnsTable[#All],2,FALSE),"No")</f>
        <v>No</v>
      </c>
      <c r="X4488" s="4">
        <f>1/COUNTIF(OrdersTable[Order ID],OrdersTable[[#This Row],[Order ID]])</f>
        <v>0.14285714285714285</v>
      </c>
      <c r="Y4488" s="4">
        <f>1/COUNTIF(OrdersTable[Customer ID],OrdersTable[[#This Row],[Customer ID]])</f>
        <v>3.5714285714285712E-2</v>
      </c>
    </row>
    <row r="4489" spans="1:25" x14ac:dyDescent="0.3">
      <c r="A4489" s="1">
        <v>4488</v>
      </c>
      <c r="B4489" t="s">
        <v>8309</v>
      </c>
      <c r="C4489" s="7">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4" t="str">
        <f>VLOOKUP(OrdersTable[[#This Row],[Region]],PeopleTable[#All],2,FALSE)</f>
        <v>Kelly Williams</v>
      </c>
      <c r="W4489" s="4" t="str">
        <f>IFERROR(VLOOKUP(OrdersTable[[#This Row],[Order ID]],ReturnsTable[#All],2,FALSE),"No")</f>
        <v>No</v>
      </c>
      <c r="X4489" s="4">
        <f>1/COUNTIF(OrdersTable[Order ID],OrdersTable[[#This Row],[Order ID]])</f>
        <v>0.33333333333333331</v>
      </c>
      <c r="Y4489" s="4">
        <f>1/COUNTIF(OrdersTable[Customer ID],OrdersTable[[#This Row],[Customer ID]])</f>
        <v>0.1</v>
      </c>
    </row>
    <row r="4490" spans="1:25" x14ac:dyDescent="0.3">
      <c r="A4490" s="1">
        <v>4489</v>
      </c>
      <c r="B4490" t="s">
        <v>8309</v>
      </c>
      <c r="C4490" s="7">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4" t="str">
        <f>VLOOKUP(OrdersTable[[#This Row],[Region]],PeopleTable[#All],2,FALSE)</f>
        <v>Kelly Williams</v>
      </c>
      <c r="W4490" s="4" t="str">
        <f>IFERROR(VLOOKUP(OrdersTable[[#This Row],[Order ID]],ReturnsTable[#All],2,FALSE),"No")</f>
        <v>No</v>
      </c>
      <c r="X4490" s="4">
        <f>1/COUNTIF(OrdersTable[Order ID],OrdersTable[[#This Row],[Order ID]])</f>
        <v>0.33333333333333331</v>
      </c>
      <c r="Y4490" s="4">
        <f>1/COUNTIF(OrdersTable[Customer ID],OrdersTable[[#This Row],[Customer ID]])</f>
        <v>0.1</v>
      </c>
    </row>
    <row r="4491" spans="1:25" x14ac:dyDescent="0.3">
      <c r="A4491" s="1">
        <v>4490</v>
      </c>
      <c r="B4491" t="s">
        <v>8309</v>
      </c>
      <c r="C4491" s="7">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4" t="str">
        <f>VLOOKUP(OrdersTable[[#This Row],[Region]],PeopleTable[#All],2,FALSE)</f>
        <v>Kelly Williams</v>
      </c>
      <c r="W4491" s="4" t="str">
        <f>IFERROR(VLOOKUP(OrdersTable[[#This Row],[Order ID]],ReturnsTable[#All],2,FALSE),"No")</f>
        <v>No</v>
      </c>
      <c r="X4491" s="4">
        <f>1/COUNTIF(OrdersTable[Order ID],OrdersTable[[#This Row],[Order ID]])</f>
        <v>0.33333333333333331</v>
      </c>
      <c r="Y4491" s="4">
        <f>1/COUNTIF(OrdersTable[Customer ID],OrdersTable[[#This Row],[Customer ID]])</f>
        <v>0.1</v>
      </c>
    </row>
    <row r="4492" spans="1:25" x14ac:dyDescent="0.3">
      <c r="A4492" s="1">
        <v>4491</v>
      </c>
      <c r="B4492" t="s">
        <v>8310</v>
      </c>
      <c r="C4492" s="7">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4" t="str">
        <f>VLOOKUP(OrdersTable[[#This Row],[Region]],PeopleTable[#All],2,FALSE)</f>
        <v>Anna Andreadi</v>
      </c>
      <c r="W4492" s="4" t="str">
        <f>IFERROR(VLOOKUP(OrdersTable[[#This Row],[Order ID]],ReturnsTable[#All],2,FALSE),"No")</f>
        <v>No</v>
      </c>
      <c r="X4492" s="4">
        <f>1/COUNTIF(OrdersTable[Order ID],OrdersTable[[#This Row],[Order ID]])</f>
        <v>1</v>
      </c>
      <c r="Y4492" s="4">
        <f>1/COUNTIF(OrdersTable[Customer ID],OrdersTable[[#This Row],[Customer ID]])</f>
        <v>5.2631578947368418E-2</v>
      </c>
    </row>
    <row r="4493" spans="1:25" x14ac:dyDescent="0.3">
      <c r="A4493" s="1">
        <v>4492</v>
      </c>
      <c r="B4493" t="s">
        <v>8311</v>
      </c>
      <c r="C4493" s="7">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4" t="str">
        <f>VLOOKUP(OrdersTable[[#This Row],[Region]],PeopleTable[#All],2,FALSE)</f>
        <v>Chuck Magee</v>
      </c>
      <c r="W4493" s="4" t="str">
        <f>IFERROR(VLOOKUP(OrdersTable[[#This Row],[Order ID]],ReturnsTable[#All],2,FALSE),"No")</f>
        <v>No</v>
      </c>
      <c r="X4493" s="4">
        <f>1/COUNTIF(OrdersTable[Order ID],OrdersTable[[#This Row],[Order ID]])</f>
        <v>0.25</v>
      </c>
      <c r="Y4493" s="4">
        <f>1/COUNTIF(OrdersTable[Customer ID],OrdersTable[[#This Row],[Customer ID]])</f>
        <v>0.05</v>
      </c>
    </row>
    <row r="4494" spans="1:25" x14ac:dyDescent="0.3">
      <c r="A4494" s="1">
        <v>4493</v>
      </c>
      <c r="B4494" t="s">
        <v>8311</v>
      </c>
      <c r="C4494" s="7">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4" t="str">
        <f>VLOOKUP(OrdersTable[[#This Row],[Region]],PeopleTable[#All],2,FALSE)</f>
        <v>Chuck Magee</v>
      </c>
      <c r="W4494" s="4" t="str">
        <f>IFERROR(VLOOKUP(OrdersTable[[#This Row],[Order ID]],ReturnsTable[#All],2,FALSE),"No")</f>
        <v>No</v>
      </c>
      <c r="X4494" s="4">
        <f>1/COUNTIF(OrdersTable[Order ID],OrdersTable[[#This Row],[Order ID]])</f>
        <v>0.25</v>
      </c>
      <c r="Y4494" s="4">
        <f>1/COUNTIF(OrdersTable[Customer ID],OrdersTable[[#This Row],[Customer ID]])</f>
        <v>0.05</v>
      </c>
    </row>
    <row r="4495" spans="1:25" x14ac:dyDescent="0.3">
      <c r="A4495" s="1">
        <v>4494</v>
      </c>
      <c r="B4495" t="s">
        <v>8311</v>
      </c>
      <c r="C4495" s="7">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4" t="str">
        <f>VLOOKUP(OrdersTable[[#This Row],[Region]],PeopleTable[#All],2,FALSE)</f>
        <v>Chuck Magee</v>
      </c>
      <c r="W4495" s="4" t="str">
        <f>IFERROR(VLOOKUP(OrdersTable[[#This Row],[Order ID]],ReturnsTable[#All],2,FALSE),"No")</f>
        <v>No</v>
      </c>
      <c r="X4495" s="4">
        <f>1/COUNTIF(OrdersTable[Order ID],OrdersTable[[#This Row],[Order ID]])</f>
        <v>0.25</v>
      </c>
      <c r="Y4495" s="4">
        <f>1/COUNTIF(OrdersTable[Customer ID],OrdersTable[[#This Row],[Customer ID]])</f>
        <v>0.05</v>
      </c>
    </row>
    <row r="4496" spans="1:25" x14ac:dyDescent="0.3">
      <c r="A4496" s="1">
        <v>4495</v>
      </c>
      <c r="B4496" t="s">
        <v>8311</v>
      </c>
      <c r="C4496" s="7">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4" t="str">
        <f>VLOOKUP(OrdersTable[[#This Row],[Region]],PeopleTable[#All],2,FALSE)</f>
        <v>Chuck Magee</v>
      </c>
      <c r="W4496" s="4" t="str">
        <f>IFERROR(VLOOKUP(OrdersTable[[#This Row],[Order ID]],ReturnsTable[#All],2,FALSE),"No")</f>
        <v>No</v>
      </c>
      <c r="X4496" s="4">
        <f>1/COUNTIF(OrdersTable[Order ID],OrdersTable[[#This Row],[Order ID]])</f>
        <v>0.25</v>
      </c>
      <c r="Y4496" s="4">
        <f>1/COUNTIF(OrdersTable[Customer ID],OrdersTable[[#This Row],[Customer ID]])</f>
        <v>0.05</v>
      </c>
    </row>
    <row r="4497" spans="1:25" x14ac:dyDescent="0.3">
      <c r="A4497" s="1">
        <v>4496</v>
      </c>
      <c r="B4497" t="s">
        <v>6106</v>
      </c>
      <c r="C4497" s="7">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4" t="str">
        <f>VLOOKUP(OrdersTable[[#This Row],[Region]],PeopleTable[#All],2,FALSE)</f>
        <v>Anna Andreadi</v>
      </c>
      <c r="W4497" s="4" t="str">
        <f>IFERROR(VLOOKUP(OrdersTable[[#This Row],[Order ID]],ReturnsTable[#All],2,FALSE),"No")</f>
        <v>Yes</v>
      </c>
      <c r="X4497" s="4">
        <f>1/COUNTIF(OrdersTable[Order ID],OrdersTable[[#This Row],[Order ID]])</f>
        <v>0.5</v>
      </c>
      <c r="Y4497" s="4">
        <f>1/COUNTIF(OrdersTable[Customer ID],OrdersTable[[#This Row],[Customer ID]])</f>
        <v>7.1428571428571425E-2</v>
      </c>
    </row>
    <row r="4498" spans="1:25" x14ac:dyDescent="0.3">
      <c r="A4498" s="1">
        <v>4497</v>
      </c>
      <c r="B4498" t="s">
        <v>6106</v>
      </c>
      <c r="C4498" s="7">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4" t="str">
        <f>VLOOKUP(OrdersTable[[#This Row],[Region]],PeopleTable[#All],2,FALSE)</f>
        <v>Anna Andreadi</v>
      </c>
      <c r="W4498" s="4" t="str">
        <f>IFERROR(VLOOKUP(OrdersTable[[#This Row],[Order ID]],ReturnsTable[#All],2,FALSE),"No")</f>
        <v>Yes</v>
      </c>
      <c r="X4498" s="4">
        <f>1/COUNTIF(OrdersTable[Order ID],OrdersTable[[#This Row],[Order ID]])</f>
        <v>0.5</v>
      </c>
      <c r="Y4498" s="4">
        <f>1/COUNTIF(OrdersTable[Customer ID],OrdersTable[[#This Row],[Customer ID]])</f>
        <v>7.1428571428571425E-2</v>
      </c>
    </row>
    <row r="4499" spans="1:25" x14ac:dyDescent="0.3">
      <c r="A4499" s="1">
        <v>4498</v>
      </c>
      <c r="B4499" t="s">
        <v>8312</v>
      </c>
      <c r="C4499" s="7">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4" t="str">
        <f>VLOOKUP(OrdersTable[[#This Row],[Region]],PeopleTable[#All],2,FALSE)</f>
        <v>Chuck Magee</v>
      </c>
      <c r="W4499" s="4" t="str">
        <f>IFERROR(VLOOKUP(OrdersTable[[#This Row],[Order ID]],ReturnsTable[#All],2,FALSE),"No")</f>
        <v>No</v>
      </c>
      <c r="X4499" s="4">
        <f>1/COUNTIF(OrdersTable[Order ID],OrdersTable[[#This Row],[Order ID]])</f>
        <v>1</v>
      </c>
      <c r="Y4499" s="4">
        <f>1/COUNTIF(OrdersTable[Customer ID],OrdersTable[[#This Row],[Customer ID]])</f>
        <v>0.1111111111111111</v>
      </c>
    </row>
    <row r="4500" spans="1:25" x14ac:dyDescent="0.3">
      <c r="A4500" s="1">
        <v>4499</v>
      </c>
      <c r="B4500" t="s">
        <v>8313</v>
      </c>
      <c r="C4500" s="7">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4" t="str">
        <f>VLOOKUP(OrdersTable[[#This Row],[Region]],PeopleTable[#All],2,FALSE)</f>
        <v>Anna Andreadi</v>
      </c>
      <c r="W4500" s="4" t="str">
        <f>IFERROR(VLOOKUP(OrdersTable[[#This Row],[Order ID]],ReturnsTable[#All],2,FALSE),"No")</f>
        <v>No</v>
      </c>
      <c r="X4500" s="4">
        <f>1/COUNTIF(OrdersTable[Order ID],OrdersTable[[#This Row],[Order ID]])</f>
        <v>1</v>
      </c>
      <c r="Y4500" s="4">
        <f>1/COUNTIF(OrdersTable[Customer ID],OrdersTable[[#This Row],[Customer ID]])</f>
        <v>0.2</v>
      </c>
    </row>
    <row r="4501" spans="1:25" x14ac:dyDescent="0.3">
      <c r="A4501" s="1">
        <v>4500</v>
      </c>
      <c r="B4501" t="s">
        <v>8314</v>
      </c>
      <c r="C4501" s="7">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4" t="str">
        <f>VLOOKUP(OrdersTable[[#This Row],[Region]],PeopleTable[#All],2,FALSE)</f>
        <v>Anna Andreadi</v>
      </c>
      <c r="W4501" s="4" t="str">
        <f>IFERROR(VLOOKUP(OrdersTable[[#This Row],[Order ID]],ReturnsTable[#All],2,FALSE),"No")</f>
        <v>No</v>
      </c>
      <c r="X4501" s="4">
        <f>1/COUNTIF(OrdersTable[Order ID],OrdersTable[[#This Row],[Order ID]])</f>
        <v>0.5</v>
      </c>
      <c r="Y4501" s="4">
        <f>1/COUNTIF(OrdersTable[Customer ID],OrdersTable[[#This Row],[Customer ID]])</f>
        <v>6.6666666666666666E-2</v>
      </c>
    </row>
    <row r="4502" spans="1:25" x14ac:dyDescent="0.3">
      <c r="A4502" s="1">
        <v>4501</v>
      </c>
      <c r="B4502" t="s">
        <v>8314</v>
      </c>
      <c r="C4502" s="7">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4" t="str">
        <f>VLOOKUP(OrdersTable[[#This Row],[Region]],PeopleTable[#All],2,FALSE)</f>
        <v>Anna Andreadi</v>
      </c>
      <c r="W4502" s="4" t="str">
        <f>IFERROR(VLOOKUP(OrdersTable[[#This Row],[Order ID]],ReturnsTable[#All],2,FALSE),"No")</f>
        <v>No</v>
      </c>
      <c r="X4502" s="4">
        <f>1/COUNTIF(OrdersTable[Order ID],OrdersTable[[#This Row],[Order ID]])</f>
        <v>0.5</v>
      </c>
      <c r="Y4502" s="4">
        <f>1/COUNTIF(OrdersTable[Customer ID],OrdersTable[[#This Row],[Customer ID]])</f>
        <v>6.6666666666666666E-2</v>
      </c>
    </row>
    <row r="4503" spans="1:25" x14ac:dyDescent="0.3">
      <c r="A4503" s="1">
        <v>4502</v>
      </c>
      <c r="B4503" t="s">
        <v>8315</v>
      </c>
      <c r="C4503" s="7">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4" t="str">
        <f>VLOOKUP(OrdersTable[[#This Row],[Region]],PeopleTable[#All],2,FALSE)</f>
        <v>Kelly Williams</v>
      </c>
      <c r="W4503" s="4" t="str">
        <f>IFERROR(VLOOKUP(OrdersTable[[#This Row],[Order ID]],ReturnsTable[#All],2,FALSE),"No")</f>
        <v>No</v>
      </c>
      <c r="X4503" s="4">
        <f>1/COUNTIF(OrdersTable[Order ID],OrdersTable[[#This Row],[Order ID]])</f>
        <v>0.5</v>
      </c>
      <c r="Y4503" s="4">
        <f>1/COUNTIF(OrdersTable[Customer ID],OrdersTable[[#This Row],[Customer ID]])</f>
        <v>9.0909090909090912E-2</v>
      </c>
    </row>
    <row r="4504" spans="1:25" x14ac:dyDescent="0.3">
      <c r="A4504" s="1">
        <v>4503</v>
      </c>
      <c r="B4504" t="s">
        <v>8315</v>
      </c>
      <c r="C4504" s="7">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4" t="str">
        <f>VLOOKUP(OrdersTable[[#This Row],[Region]],PeopleTable[#All],2,FALSE)</f>
        <v>Kelly Williams</v>
      </c>
      <c r="W4504" s="4" t="str">
        <f>IFERROR(VLOOKUP(OrdersTable[[#This Row],[Order ID]],ReturnsTable[#All],2,FALSE),"No")</f>
        <v>No</v>
      </c>
      <c r="X4504" s="4">
        <f>1/COUNTIF(OrdersTable[Order ID],OrdersTable[[#This Row],[Order ID]])</f>
        <v>0.5</v>
      </c>
      <c r="Y4504" s="4">
        <f>1/COUNTIF(OrdersTable[Customer ID],OrdersTable[[#This Row],[Customer ID]])</f>
        <v>9.0909090909090912E-2</v>
      </c>
    </row>
    <row r="4505" spans="1:25" x14ac:dyDescent="0.3">
      <c r="A4505" s="1">
        <v>4504</v>
      </c>
      <c r="B4505" t="s">
        <v>8316</v>
      </c>
      <c r="C4505" s="7">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4" t="str">
        <f>VLOOKUP(OrdersTable[[#This Row],[Region]],PeopleTable[#All],2,FALSE)</f>
        <v>Anna Andreadi</v>
      </c>
      <c r="W4505" s="4" t="str">
        <f>IFERROR(VLOOKUP(OrdersTable[[#This Row],[Order ID]],ReturnsTable[#All],2,FALSE),"No")</f>
        <v>No</v>
      </c>
      <c r="X4505" s="4">
        <f>1/COUNTIF(OrdersTable[Order ID],OrdersTable[[#This Row],[Order ID]])</f>
        <v>0.16666666666666666</v>
      </c>
      <c r="Y4505" s="4">
        <f>1/COUNTIF(OrdersTable[Customer ID],OrdersTable[[#This Row],[Customer ID]])</f>
        <v>3.7037037037037035E-2</v>
      </c>
    </row>
    <row r="4506" spans="1:25" x14ac:dyDescent="0.3">
      <c r="A4506" s="1">
        <v>4505</v>
      </c>
      <c r="B4506" t="s">
        <v>8316</v>
      </c>
      <c r="C4506" s="7">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4" t="str">
        <f>VLOOKUP(OrdersTable[[#This Row],[Region]],PeopleTable[#All],2,FALSE)</f>
        <v>Anna Andreadi</v>
      </c>
      <c r="W4506" s="4" t="str">
        <f>IFERROR(VLOOKUP(OrdersTable[[#This Row],[Order ID]],ReturnsTable[#All],2,FALSE),"No")</f>
        <v>No</v>
      </c>
      <c r="X4506" s="4">
        <f>1/COUNTIF(OrdersTable[Order ID],OrdersTable[[#This Row],[Order ID]])</f>
        <v>0.16666666666666666</v>
      </c>
      <c r="Y4506" s="4">
        <f>1/COUNTIF(OrdersTable[Customer ID],OrdersTable[[#This Row],[Customer ID]])</f>
        <v>3.7037037037037035E-2</v>
      </c>
    </row>
    <row r="4507" spans="1:25" x14ac:dyDescent="0.3">
      <c r="A4507" s="1">
        <v>4506</v>
      </c>
      <c r="B4507" t="s">
        <v>8316</v>
      </c>
      <c r="C4507" s="7">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4" t="str">
        <f>VLOOKUP(OrdersTable[[#This Row],[Region]],PeopleTable[#All],2,FALSE)</f>
        <v>Anna Andreadi</v>
      </c>
      <c r="W4507" s="4" t="str">
        <f>IFERROR(VLOOKUP(OrdersTable[[#This Row],[Order ID]],ReturnsTable[#All],2,FALSE),"No")</f>
        <v>No</v>
      </c>
      <c r="X4507" s="4">
        <f>1/COUNTIF(OrdersTable[Order ID],OrdersTable[[#This Row],[Order ID]])</f>
        <v>0.16666666666666666</v>
      </c>
      <c r="Y4507" s="4">
        <f>1/COUNTIF(OrdersTable[Customer ID],OrdersTable[[#This Row],[Customer ID]])</f>
        <v>3.7037037037037035E-2</v>
      </c>
    </row>
    <row r="4508" spans="1:25" x14ac:dyDescent="0.3">
      <c r="A4508" s="1">
        <v>4507</v>
      </c>
      <c r="B4508" t="s">
        <v>8316</v>
      </c>
      <c r="C4508" s="7">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4" t="str">
        <f>VLOOKUP(OrdersTable[[#This Row],[Region]],PeopleTable[#All],2,FALSE)</f>
        <v>Anna Andreadi</v>
      </c>
      <c r="W4508" s="4" t="str">
        <f>IFERROR(VLOOKUP(OrdersTable[[#This Row],[Order ID]],ReturnsTable[#All],2,FALSE),"No")</f>
        <v>No</v>
      </c>
      <c r="X4508" s="4">
        <f>1/COUNTIF(OrdersTable[Order ID],OrdersTable[[#This Row],[Order ID]])</f>
        <v>0.16666666666666666</v>
      </c>
      <c r="Y4508" s="4">
        <f>1/COUNTIF(OrdersTable[Customer ID],OrdersTable[[#This Row],[Customer ID]])</f>
        <v>3.7037037037037035E-2</v>
      </c>
    </row>
    <row r="4509" spans="1:25" x14ac:dyDescent="0.3">
      <c r="A4509" s="1">
        <v>4508</v>
      </c>
      <c r="B4509" t="s">
        <v>8316</v>
      </c>
      <c r="C4509" s="7">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4" t="str">
        <f>VLOOKUP(OrdersTable[[#This Row],[Region]],PeopleTable[#All],2,FALSE)</f>
        <v>Anna Andreadi</v>
      </c>
      <c r="W4509" s="4" t="str">
        <f>IFERROR(VLOOKUP(OrdersTable[[#This Row],[Order ID]],ReturnsTable[#All],2,FALSE),"No")</f>
        <v>No</v>
      </c>
      <c r="X4509" s="4">
        <f>1/COUNTIF(OrdersTable[Order ID],OrdersTable[[#This Row],[Order ID]])</f>
        <v>0.16666666666666666</v>
      </c>
      <c r="Y4509" s="4">
        <f>1/COUNTIF(OrdersTable[Customer ID],OrdersTable[[#This Row],[Customer ID]])</f>
        <v>3.7037037037037035E-2</v>
      </c>
    </row>
    <row r="4510" spans="1:25" x14ac:dyDescent="0.3">
      <c r="A4510" s="1">
        <v>4509</v>
      </c>
      <c r="B4510" t="s">
        <v>8316</v>
      </c>
      <c r="C4510" s="7">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4" t="str">
        <f>VLOOKUP(OrdersTable[[#This Row],[Region]],PeopleTable[#All],2,FALSE)</f>
        <v>Anna Andreadi</v>
      </c>
      <c r="W4510" s="4" t="str">
        <f>IFERROR(VLOOKUP(OrdersTable[[#This Row],[Order ID]],ReturnsTable[#All],2,FALSE),"No")</f>
        <v>No</v>
      </c>
      <c r="X4510" s="4">
        <f>1/COUNTIF(OrdersTable[Order ID],OrdersTable[[#This Row],[Order ID]])</f>
        <v>0.16666666666666666</v>
      </c>
      <c r="Y4510" s="4">
        <f>1/COUNTIF(OrdersTable[Customer ID],OrdersTable[[#This Row],[Customer ID]])</f>
        <v>3.7037037037037035E-2</v>
      </c>
    </row>
    <row r="4511" spans="1:25" x14ac:dyDescent="0.3">
      <c r="A4511" s="1">
        <v>4510</v>
      </c>
      <c r="B4511" t="s">
        <v>6180</v>
      </c>
      <c r="C4511" s="7">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4" t="str">
        <f>VLOOKUP(OrdersTable[[#This Row],[Region]],PeopleTable[#All],2,FALSE)</f>
        <v>Anna Andreadi</v>
      </c>
      <c r="W4511" s="4" t="str">
        <f>IFERROR(VLOOKUP(OrdersTable[[#This Row],[Order ID]],ReturnsTable[#All],2,FALSE),"No")</f>
        <v>Yes</v>
      </c>
      <c r="X4511" s="4">
        <f>1/COUNTIF(OrdersTable[Order ID],OrdersTable[[#This Row],[Order ID]])</f>
        <v>1</v>
      </c>
      <c r="Y4511" s="4">
        <f>1/COUNTIF(OrdersTable[Customer ID],OrdersTable[[#This Row],[Customer ID]])</f>
        <v>0.125</v>
      </c>
    </row>
    <row r="4512" spans="1:25" x14ac:dyDescent="0.3">
      <c r="A4512" s="1">
        <v>4511</v>
      </c>
      <c r="B4512" t="s">
        <v>8317</v>
      </c>
      <c r="C4512" s="7">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4" t="str">
        <f>VLOOKUP(OrdersTable[[#This Row],[Region]],PeopleTable[#All],2,FALSE)</f>
        <v>Kelly Williams</v>
      </c>
      <c r="W4512" s="4" t="str">
        <f>IFERROR(VLOOKUP(OrdersTable[[#This Row],[Order ID]],ReturnsTable[#All],2,FALSE),"No")</f>
        <v>No</v>
      </c>
      <c r="X4512" s="4">
        <f>1/COUNTIF(OrdersTable[Order ID],OrdersTable[[#This Row],[Order ID]])</f>
        <v>0.5</v>
      </c>
      <c r="Y4512" s="4">
        <f>1/COUNTIF(OrdersTable[Customer ID],OrdersTable[[#This Row],[Customer ID]])</f>
        <v>5.2631578947368418E-2</v>
      </c>
    </row>
    <row r="4513" spans="1:25" x14ac:dyDescent="0.3">
      <c r="A4513" s="1">
        <v>4512</v>
      </c>
      <c r="B4513" t="s">
        <v>8317</v>
      </c>
      <c r="C4513" s="7">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4" t="str">
        <f>VLOOKUP(OrdersTable[[#This Row],[Region]],PeopleTable[#All],2,FALSE)</f>
        <v>Kelly Williams</v>
      </c>
      <c r="W4513" s="4" t="str">
        <f>IFERROR(VLOOKUP(OrdersTable[[#This Row],[Order ID]],ReturnsTable[#All],2,FALSE),"No")</f>
        <v>No</v>
      </c>
      <c r="X4513" s="4">
        <f>1/COUNTIF(OrdersTable[Order ID],OrdersTable[[#This Row],[Order ID]])</f>
        <v>0.5</v>
      </c>
      <c r="Y4513" s="4">
        <f>1/COUNTIF(OrdersTable[Customer ID],OrdersTable[[#This Row],[Customer ID]])</f>
        <v>5.2631578947368418E-2</v>
      </c>
    </row>
    <row r="4514" spans="1:25" x14ac:dyDescent="0.3">
      <c r="A4514" s="1">
        <v>4513</v>
      </c>
      <c r="B4514" t="s">
        <v>8318</v>
      </c>
      <c r="C4514" s="7">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4" t="str">
        <f>VLOOKUP(OrdersTable[[#This Row],[Region]],PeopleTable[#All],2,FALSE)</f>
        <v>Anna Andreadi</v>
      </c>
      <c r="W4514" s="4" t="str">
        <f>IFERROR(VLOOKUP(OrdersTable[[#This Row],[Order ID]],ReturnsTable[#All],2,FALSE),"No")</f>
        <v>No</v>
      </c>
      <c r="X4514" s="4">
        <f>1/COUNTIF(OrdersTable[Order ID],OrdersTable[[#This Row],[Order ID]])</f>
        <v>1</v>
      </c>
      <c r="Y4514" s="4">
        <f>1/COUNTIF(OrdersTable[Customer ID],OrdersTable[[#This Row],[Customer ID]])</f>
        <v>6.6666666666666666E-2</v>
      </c>
    </row>
    <row r="4515" spans="1:25" x14ac:dyDescent="0.3">
      <c r="A4515" s="1">
        <v>4514</v>
      </c>
      <c r="B4515" t="s">
        <v>8319</v>
      </c>
      <c r="C4515" s="7">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4" t="str">
        <f>VLOOKUP(OrdersTable[[#This Row],[Region]],PeopleTable[#All],2,FALSE)</f>
        <v>Kelly Williams</v>
      </c>
      <c r="W4515" s="4" t="str">
        <f>IFERROR(VLOOKUP(OrdersTable[[#This Row],[Order ID]],ReturnsTable[#All],2,FALSE),"No")</f>
        <v>No</v>
      </c>
      <c r="X4515" s="4">
        <f>1/COUNTIF(OrdersTable[Order ID],OrdersTable[[#This Row],[Order ID]])</f>
        <v>1</v>
      </c>
      <c r="Y4515" s="4">
        <f>1/COUNTIF(OrdersTable[Customer ID],OrdersTable[[#This Row],[Customer ID]])</f>
        <v>0.14285714285714285</v>
      </c>
    </row>
    <row r="4516" spans="1:25" x14ac:dyDescent="0.3">
      <c r="A4516" s="1">
        <v>4515</v>
      </c>
      <c r="B4516" t="s">
        <v>6052</v>
      </c>
      <c r="C4516" s="7">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4" t="str">
        <f>VLOOKUP(OrdersTable[[#This Row],[Region]],PeopleTable[#All],2,FALSE)</f>
        <v>Cassandra Brandow</v>
      </c>
      <c r="W4516" s="4" t="str">
        <f>IFERROR(VLOOKUP(OrdersTable[[#This Row],[Order ID]],ReturnsTable[#All],2,FALSE),"No")</f>
        <v>Yes</v>
      </c>
      <c r="X4516" s="4">
        <f>1/COUNTIF(OrdersTable[Order ID],OrdersTable[[#This Row],[Order ID]])</f>
        <v>1</v>
      </c>
      <c r="Y4516" s="4">
        <f>1/COUNTIF(OrdersTable[Customer ID],OrdersTable[[#This Row],[Customer ID]])</f>
        <v>0.1</v>
      </c>
    </row>
    <row r="4517" spans="1:25" x14ac:dyDescent="0.3">
      <c r="A4517" s="1">
        <v>4516</v>
      </c>
      <c r="B4517" t="s">
        <v>8320</v>
      </c>
      <c r="C4517" s="7">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4" t="str">
        <f>VLOOKUP(OrdersTable[[#This Row],[Region]],PeopleTable[#All],2,FALSE)</f>
        <v>Kelly Williams</v>
      </c>
      <c r="W4517" s="4" t="str">
        <f>IFERROR(VLOOKUP(OrdersTable[[#This Row],[Order ID]],ReturnsTable[#All],2,FALSE),"No")</f>
        <v>No</v>
      </c>
      <c r="X4517" s="4">
        <f>1/COUNTIF(OrdersTable[Order ID],OrdersTable[[#This Row],[Order ID]])</f>
        <v>1</v>
      </c>
      <c r="Y4517" s="4">
        <f>1/COUNTIF(OrdersTable[Customer ID],OrdersTable[[#This Row],[Customer ID]])</f>
        <v>7.6923076923076927E-2</v>
      </c>
    </row>
    <row r="4518" spans="1:25" x14ac:dyDescent="0.3">
      <c r="A4518" s="1">
        <v>4517</v>
      </c>
      <c r="B4518" t="s">
        <v>8321</v>
      </c>
      <c r="C4518" s="7">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4" t="str">
        <f>VLOOKUP(OrdersTable[[#This Row],[Region]],PeopleTable[#All],2,FALSE)</f>
        <v>Anna Andreadi</v>
      </c>
      <c r="W4518" s="4" t="str">
        <f>IFERROR(VLOOKUP(OrdersTable[[#This Row],[Order ID]],ReturnsTable[#All],2,FALSE),"No")</f>
        <v>No</v>
      </c>
      <c r="X4518" s="4">
        <f>1/COUNTIF(OrdersTable[Order ID],OrdersTable[[#This Row],[Order ID]])</f>
        <v>0.5</v>
      </c>
      <c r="Y4518" s="4">
        <f>1/COUNTIF(OrdersTable[Customer ID],OrdersTable[[#This Row],[Customer ID]])</f>
        <v>0.1111111111111111</v>
      </c>
    </row>
    <row r="4519" spans="1:25" x14ac:dyDescent="0.3">
      <c r="A4519" s="1">
        <v>4518</v>
      </c>
      <c r="B4519" t="s">
        <v>8321</v>
      </c>
      <c r="C4519" s="7">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4" t="str">
        <f>VLOOKUP(OrdersTable[[#This Row],[Region]],PeopleTable[#All],2,FALSE)</f>
        <v>Anna Andreadi</v>
      </c>
      <c r="W4519" s="4" t="str">
        <f>IFERROR(VLOOKUP(OrdersTable[[#This Row],[Order ID]],ReturnsTable[#All],2,FALSE),"No")</f>
        <v>No</v>
      </c>
      <c r="X4519" s="4">
        <f>1/COUNTIF(OrdersTable[Order ID],OrdersTable[[#This Row],[Order ID]])</f>
        <v>0.5</v>
      </c>
      <c r="Y4519" s="4">
        <f>1/COUNTIF(OrdersTable[Customer ID],OrdersTable[[#This Row],[Customer ID]])</f>
        <v>0.1111111111111111</v>
      </c>
    </row>
    <row r="4520" spans="1:25" x14ac:dyDescent="0.3">
      <c r="A4520" s="1">
        <v>4519</v>
      </c>
      <c r="B4520" t="s">
        <v>8322</v>
      </c>
      <c r="C4520" s="7">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4" t="str">
        <f>VLOOKUP(OrdersTable[[#This Row],[Region]],PeopleTable[#All],2,FALSE)</f>
        <v>Anna Andreadi</v>
      </c>
      <c r="W4520" s="4" t="str">
        <f>IFERROR(VLOOKUP(OrdersTable[[#This Row],[Order ID]],ReturnsTable[#All],2,FALSE),"No")</f>
        <v>No</v>
      </c>
      <c r="X4520" s="4">
        <f>1/COUNTIF(OrdersTable[Order ID],OrdersTable[[#This Row],[Order ID]])</f>
        <v>1</v>
      </c>
      <c r="Y4520" s="4">
        <f>1/COUNTIF(OrdersTable[Customer ID],OrdersTable[[#This Row],[Customer ID]])</f>
        <v>0.14285714285714285</v>
      </c>
    </row>
    <row r="4521" spans="1:25" x14ac:dyDescent="0.3">
      <c r="A4521" s="1">
        <v>4520</v>
      </c>
      <c r="B4521" t="s">
        <v>8323</v>
      </c>
      <c r="C4521" s="7">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4" t="str">
        <f>VLOOKUP(OrdersTable[[#This Row],[Region]],PeopleTable[#All],2,FALSE)</f>
        <v>Cassandra Brandow</v>
      </c>
      <c r="W4521" s="4" t="str">
        <f>IFERROR(VLOOKUP(OrdersTable[[#This Row],[Order ID]],ReturnsTable[#All],2,FALSE),"No")</f>
        <v>No</v>
      </c>
      <c r="X4521" s="4">
        <f>1/COUNTIF(OrdersTable[Order ID],OrdersTable[[#This Row],[Order ID]])</f>
        <v>1</v>
      </c>
      <c r="Y4521" s="4">
        <f>1/COUNTIF(OrdersTable[Customer ID],OrdersTable[[#This Row],[Customer ID]])</f>
        <v>0.125</v>
      </c>
    </row>
    <row r="4522" spans="1:25" x14ac:dyDescent="0.3">
      <c r="A4522" s="1">
        <v>4521</v>
      </c>
      <c r="B4522" t="s">
        <v>8324</v>
      </c>
      <c r="C4522" s="7">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4" t="str">
        <f>VLOOKUP(OrdersTable[[#This Row],[Region]],PeopleTable[#All],2,FALSE)</f>
        <v>Kelly Williams</v>
      </c>
      <c r="W4522" s="4" t="str">
        <f>IFERROR(VLOOKUP(OrdersTable[[#This Row],[Order ID]],ReturnsTable[#All],2,FALSE),"No")</f>
        <v>No</v>
      </c>
      <c r="X4522" s="4">
        <f>1/COUNTIF(OrdersTable[Order ID],OrdersTable[[#This Row],[Order ID]])</f>
        <v>0.5</v>
      </c>
      <c r="Y4522" s="4">
        <f>1/COUNTIF(OrdersTable[Customer ID],OrdersTable[[#This Row],[Customer ID]])</f>
        <v>7.1428571428571425E-2</v>
      </c>
    </row>
    <row r="4523" spans="1:25" x14ac:dyDescent="0.3">
      <c r="A4523" s="1">
        <v>4522</v>
      </c>
      <c r="B4523" t="s">
        <v>8324</v>
      </c>
      <c r="C4523" s="7">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4" t="str">
        <f>VLOOKUP(OrdersTable[[#This Row],[Region]],PeopleTable[#All],2,FALSE)</f>
        <v>Kelly Williams</v>
      </c>
      <c r="W4523" s="4" t="str">
        <f>IFERROR(VLOOKUP(OrdersTable[[#This Row],[Order ID]],ReturnsTable[#All],2,FALSE),"No")</f>
        <v>No</v>
      </c>
      <c r="X4523" s="4">
        <f>1/COUNTIF(OrdersTable[Order ID],OrdersTable[[#This Row],[Order ID]])</f>
        <v>0.5</v>
      </c>
      <c r="Y4523" s="4">
        <f>1/COUNTIF(OrdersTable[Customer ID],OrdersTable[[#This Row],[Customer ID]])</f>
        <v>7.1428571428571425E-2</v>
      </c>
    </row>
    <row r="4524" spans="1:25" x14ac:dyDescent="0.3">
      <c r="A4524" s="1">
        <v>4523</v>
      </c>
      <c r="B4524" t="s">
        <v>8325</v>
      </c>
      <c r="C4524" s="7">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4" t="str">
        <f>VLOOKUP(OrdersTable[[#This Row],[Region]],PeopleTable[#All],2,FALSE)</f>
        <v>Anna Andreadi</v>
      </c>
      <c r="W4524" s="4" t="str">
        <f>IFERROR(VLOOKUP(OrdersTable[[#This Row],[Order ID]],ReturnsTable[#All],2,FALSE),"No")</f>
        <v>No</v>
      </c>
      <c r="X4524" s="4">
        <f>1/COUNTIF(OrdersTable[Order ID],OrdersTable[[#This Row],[Order ID]])</f>
        <v>1</v>
      </c>
      <c r="Y4524" s="4">
        <f>1/COUNTIF(OrdersTable[Customer ID],OrdersTable[[#This Row],[Customer ID]])</f>
        <v>0.05</v>
      </c>
    </row>
    <row r="4525" spans="1:25" x14ac:dyDescent="0.3">
      <c r="A4525" s="1">
        <v>4524</v>
      </c>
      <c r="B4525" t="s">
        <v>8326</v>
      </c>
      <c r="C4525" s="7">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4" t="str">
        <f>VLOOKUP(OrdersTable[[#This Row],[Region]],PeopleTable[#All],2,FALSE)</f>
        <v>Chuck Magee</v>
      </c>
      <c r="W4525" s="4" t="str">
        <f>IFERROR(VLOOKUP(OrdersTable[[#This Row],[Order ID]],ReturnsTable[#All],2,FALSE),"No")</f>
        <v>No</v>
      </c>
      <c r="X4525" s="4">
        <f>1/COUNTIF(OrdersTable[Order ID],OrdersTable[[#This Row],[Order ID]])</f>
        <v>0.5</v>
      </c>
      <c r="Y4525" s="4">
        <f>1/COUNTIF(OrdersTable[Customer ID],OrdersTable[[#This Row],[Customer ID]])</f>
        <v>0.05</v>
      </c>
    </row>
    <row r="4526" spans="1:25" x14ac:dyDescent="0.3">
      <c r="A4526" s="1">
        <v>4525</v>
      </c>
      <c r="B4526" t="s">
        <v>8326</v>
      </c>
      <c r="C4526" s="7">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4" t="str">
        <f>VLOOKUP(OrdersTable[[#This Row],[Region]],PeopleTable[#All],2,FALSE)</f>
        <v>Chuck Magee</v>
      </c>
      <c r="W4526" s="4" t="str">
        <f>IFERROR(VLOOKUP(OrdersTable[[#This Row],[Order ID]],ReturnsTable[#All],2,FALSE),"No")</f>
        <v>No</v>
      </c>
      <c r="X4526" s="4">
        <f>1/COUNTIF(OrdersTable[Order ID],OrdersTable[[#This Row],[Order ID]])</f>
        <v>0.5</v>
      </c>
      <c r="Y4526" s="4">
        <f>1/COUNTIF(OrdersTable[Customer ID],OrdersTable[[#This Row],[Customer ID]])</f>
        <v>0.05</v>
      </c>
    </row>
    <row r="4527" spans="1:25" x14ac:dyDescent="0.3">
      <c r="A4527" s="1">
        <v>4526</v>
      </c>
      <c r="B4527" t="s">
        <v>6219</v>
      </c>
      <c r="C4527" s="7">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4" t="str">
        <f>VLOOKUP(OrdersTable[[#This Row],[Region]],PeopleTable[#All],2,FALSE)</f>
        <v>Chuck Magee</v>
      </c>
      <c r="W4527" s="4" t="str">
        <f>IFERROR(VLOOKUP(OrdersTable[[#This Row],[Order ID]],ReturnsTable[#All],2,FALSE),"No")</f>
        <v>Yes</v>
      </c>
      <c r="X4527" s="4">
        <f>1/COUNTIF(OrdersTable[Order ID],OrdersTable[[#This Row],[Order ID]])</f>
        <v>0.33333333333333331</v>
      </c>
      <c r="Y4527" s="4">
        <f>1/COUNTIF(OrdersTable[Customer ID],OrdersTable[[#This Row],[Customer ID]])</f>
        <v>0.1111111111111111</v>
      </c>
    </row>
    <row r="4528" spans="1:25" x14ac:dyDescent="0.3">
      <c r="A4528" s="1">
        <v>4527</v>
      </c>
      <c r="B4528" t="s">
        <v>6219</v>
      </c>
      <c r="C4528" s="7">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4" t="str">
        <f>VLOOKUP(OrdersTable[[#This Row],[Region]],PeopleTable[#All],2,FALSE)</f>
        <v>Chuck Magee</v>
      </c>
      <c r="W4528" s="4" t="str">
        <f>IFERROR(VLOOKUP(OrdersTable[[#This Row],[Order ID]],ReturnsTable[#All],2,FALSE),"No")</f>
        <v>Yes</v>
      </c>
      <c r="X4528" s="4">
        <f>1/COUNTIF(OrdersTable[Order ID],OrdersTable[[#This Row],[Order ID]])</f>
        <v>0.33333333333333331</v>
      </c>
      <c r="Y4528" s="4">
        <f>1/COUNTIF(OrdersTable[Customer ID],OrdersTable[[#This Row],[Customer ID]])</f>
        <v>0.1111111111111111</v>
      </c>
    </row>
    <row r="4529" spans="1:25" x14ac:dyDescent="0.3">
      <c r="A4529" s="1">
        <v>4528</v>
      </c>
      <c r="B4529" t="s">
        <v>6219</v>
      </c>
      <c r="C4529" s="7">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4" t="str">
        <f>VLOOKUP(OrdersTable[[#This Row],[Region]],PeopleTable[#All],2,FALSE)</f>
        <v>Chuck Magee</v>
      </c>
      <c r="W4529" s="4" t="str">
        <f>IFERROR(VLOOKUP(OrdersTable[[#This Row],[Order ID]],ReturnsTable[#All],2,FALSE),"No")</f>
        <v>Yes</v>
      </c>
      <c r="X4529" s="4">
        <f>1/COUNTIF(OrdersTable[Order ID],OrdersTable[[#This Row],[Order ID]])</f>
        <v>0.33333333333333331</v>
      </c>
      <c r="Y4529" s="4">
        <f>1/COUNTIF(OrdersTable[Customer ID],OrdersTable[[#This Row],[Customer ID]])</f>
        <v>0.1111111111111111</v>
      </c>
    </row>
    <row r="4530" spans="1:25" x14ac:dyDescent="0.3">
      <c r="A4530" s="1">
        <v>4529</v>
      </c>
      <c r="B4530" t="s">
        <v>8327</v>
      </c>
      <c r="C4530" s="7">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4" t="str">
        <f>VLOOKUP(OrdersTable[[#This Row],[Region]],PeopleTable[#All],2,FALSE)</f>
        <v>Chuck Magee</v>
      </c>
      <c r="W4530" s="4" t="str">
        <f>IFERROR(VLOOKUP(OrdersTable[[#This Row],[Order ID]],ReturnsTable[#All],2,FALSE),"No")</f>
        <v>No</v>
      </c>
      <c r="X4530" s="4">
        <f>1/COUNTIF(OrdersTable[Order ID],OrdersTable[[#This Row],[Order ID]])</f>
        <v>1</v>
      </c>
      <c r="Y4530" s="4">
        <f>1/COUNTIF(OrdersTable[Customer ID],OrdersTable[[#This Row],[Customer ID]])</f>
        <v>7.1428571428571425E-2</v>
      </c>
    </row>
    <row r="4531" spans="1:25" x14ac:dyDescent="0.3">
      <c r="A4531" s="1">
        <v>4530</v>
      </c>
      <c r="B4531" t="s">
        <v>8328</v>
      </c>
      <c r="C4531" s="7">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4" t="str">
        <f>VLOOKUP(OrdersTable[[#This Row],[Region]],PeopleTable[#All],2,FALSE)</f>
        <v>Kelly Williams</v>
      </c>
      <c r="W4531" s="4" t="str">
        <f>IFERROR(VLOOKUP(OrdersTable[[#This Row],[Order ID]],ReturnsTable[#All],2,FALSE),"No")</f>
        <v>No</v>
      </c>
      <c r="X4531" s="4">
        <f>1/COUNTIF(OrdersTable[Order ID],OrdersTable[[#This Row],[Order ID]])</f>
        <v>1</v>
      </c>
      <c r="Y4531" s="4">
        <f>1/COUNTIF(OrdersTable[Customer ID],OrdersTable[[#This Row],[Customer ID]])</f>
        <v>0.2</v>
      </c>
    </row>
    <row r="4532" spans="1:25" x14ac:dyDescent="0.3">
      <c r="A4532" s="1">
        <v>4531</v>
      </c>
      <c r="B4532" t="s">
        <v>8329</v>
      </c>
      <c r="C4532" s="7">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4" t="str">
        <f>VLOOKUP(OrdersTable[[#This Row],[Region]],PeopleTable[#All],2,FALSE)</f>
        <v>Chuck Magee</v>
      </c>
      <c r="W4532" s="4" t="str">
        <f>IFERROR(VLOOKUP(OrdersTable[[#This Row],[Order ID]],ReturnsTable[#All],2,FALSE),"No")</f>
        <v>No</v>
      </c>
      <c r="X4532" s="4">
        <f>1/COUNTIF(OrdersTable[Order ID],OrdersTable[[#This Row],[Order ID]])</f>
        <v>0.5</v>
      </c>
      <c r="Y4532" s="4">
        <f>1/COUNTIF(OrdersTable[Customer ID],OrdersTable[[#This Row],[Customer ID]])</f>
        <v>5.2631578947368418E-2</v>
      </c>
    </row>
    <row r="4533" spans="1:25" x14ac:dyDescent="0.3">
      <c r="A4533" s="1">
        <v>4532</v>
      </c>
      <c r="B4533" t="s">
        <v>8329</v>
      </c>
      <c r="C4533" s="7">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4" t="str">
        <f>VLOOKUP(OrdersTable[[#This Row],[Region]],PeopleTable[#All],2,FALSE)</f>
        <v>Chuck Magee</v>
      </c>
      <c r="W4533" s="4" t="str">
        <f>IFERROR(VLOOKUP(OrdersTable[[#This Row],[Order ID]],ReturnsTable[#All],2,FALSE),"No")</f>
        <v>No</v>
      </c>
      <c r="X4533" s="4">
        <f>1/COUNTIF(OrdersTable[Order ID],OrdersTable[[#This Row],[Order ID]])</f>
        <v>0.5</v>
      </c>
      <c r="Y4533" s="4">
        <f>1/COUNTIF(OrdersTable[Customer ID],OrdersTable[[#This Row],[Customer ID]])</f>
        <v>5.2631578947368418E-2</v>
      </c>
    </row>
    <row r="4534" spans="1:25" x14ac:dyDescent="0.3">
      <c r="A4534" s="1">
        <v>4533</v>
      </c>
      <c r="B4534" t="s">
        <v>8330</v>
      </c>
      <c r="C4534" s="7">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4" t="str">
        <f>VLOOKUP(OrdersTable[[#This Row],[Region]],PeopleTable[#All],2,FALSE)</f>
        <v>Anna Andreadi</v>
      </c>
      <c r="W4534" s="4" t="str">
        <f>IFERROR(VLOOKUP(OrdersTable[[#This Row],[Order ID]],ReturnsTable[#All],2,FALSE),"No")</f>
        <v>No</v>
      </c>
      <c r="X4534" s="4">
        <f>1/COUNTIF(OrdersTable[Order ID],OrdersTable[[#This Row],[Order ID]])</f>
        <v>0.5</v>
      </c>
      <c r="Y4534" s="4">
        <f>1/COUNTIF(OrdersTable[Customer ID],OrdersTable[[#This Row],[Customer ID]])</f>
        <v>8.3333333333333329E-2</v>
      </c>
    </row>
    <row r="4535" spans="1:25" x14ac:dyDescent="0.3">
      <c r="A4535" s="1">
        <v>4534</v>
      </c>
      <c r="B4535" t="s">
        <v>8330</v>
      </c>
      <c r="C4535" s="7">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4" t="str">
        <f>VLOOKUP(OrdersTable[[#This Row],[Region]],PeopleTable[#All],2,FALSE)</f>
        <v>Anna Andreadi</v>
      </c>
      <c r="W4535" s="4" t="str">
        <f>IFERROR(VLOOKUP(OrdersTable[[#This Row],[Order ID]],ReturnsTable[#All],2,FALSE),"No")</f>
        <v>No</v>
      </c>
      <c r="X4535" s="4">
        <f>1/COUNTIF(OrdersTable[Order ID],OrdersTable[[#This Row],[Order ID]])</f>
        <v>0.5</v>
      </c>
      <c r="Y4535" s="4">
        <f>1/COUNTIF(OrdersTable[Customer ID],OrdersTable[[#This Row],[Customer ID]])</f>
        <v>8.3333333333333329E-2</v>
      </c>
    </row>
    <row r="4536" spans="1:25" x14ac:dyDescent="0.3">
      <c r="A4536" s="1">
        <v>4535</v>
      </c>
      <c r="B4536" t="s">
        <v>8331</v>
      </c>
      <c r="C4536" s="7">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4" t="str">
        <f>VLOOKUP(OrdersTable[[#This Row],[Region]],PeopleTable[#All],2,FALSE)</f>
        <v>Anna Andreadi</v>
      </c>
      <c r="W4536" s="4" t="str">
        <f>IFERROR(VLOOKUP(OrdersTable[[#This Row],[Order ID]],ReturnsTable[#All],2,FALSE),"No")</f>
        <v>No</v>
      </c>
      <c r="X4536" s="4">
        <f>1/COUNTIF(OrdersTable[Order ID],OrdersTable[[#This Row],[Order ID]])</f>
        <v>1</v>
      </c>
      <c r="Y4536" s="4">
        <f>1/COUNTIF(OrdersTable[Customer ID],OrdersTable[[#This Row],[Customer ID]])</f>
        <v>9.0909090909090912E-2</v>
      </c>
    </row>
    <row r="4537" spans="1:25" x14ac:dyDescent="0.3">
      <c r="A4537" s="1">
        <v>4536</v>
      </c>
      <c r="B4537" t="s">
        <v>8332</v>
      </c>
      <c r="C4537" s="7">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4" t="str">
        <f>VLOOKUP(OrdersTable[[#This Row],[Region]],PeopleTable[#All],2,FALSE)</f>
        <v>Anna Andreadi</v>
      </c>
      <c r="W4537" s="4" t="str">
        <f>IFERROR(VLOOKUP(OrdersTable[[#This Row],[Order ID]],ReturnsTable[#All],2,FALSE),"No")</f>
        <v>No</v>
      </c>
      <c r="X4537" s="4">
        <f>1/COUNTIF(OrdersTable[Order ID],OrdersTable[[#This Row],[Order ID]])</f>
        <v>0.25</v>
      </c>
      <c r="Y4537" s="4">
        <f>1/COUNTIF(OrdersTable[Customer ID],OrdersTable[[#This Row],[Customer ID]])</f>
        <v>9.0909090909090912E-2</v>
      </c>
    </row>
    <row r="4538" spans="1:25" x14ac:dyDescent="0.3">
      <c r="A4538" s="1">
        <v>4537</v>
      </c>
      <c r="B4538" t="s">
        <v>8332</v>
      </c>
      <c r="C4538" s="7">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4" t="str">
        <f>VLOOKUP(OrdersTable[[#This Row],[Region]],PeopleTable[#All],2,FALSE)</f>
        <v>Anna Andreadi</v>
      </c>
      <c r="W4538" s="4" t="str">
        <f>IFERROR(VLOOKUP(OrdersTable[[#This Row],[Order ID]],ReturnsTable[#All],2,FALSE),"No")</f>
        <v>No</v>
      </c>
      <c r="X4538" s="4">
        <f>1/COUNTIF(OrdersTable[Order ID],OrdersTable[[#This Row],[Order ID]])</f>
        <v>0.25</v>
      </c>
      <c r="Y4538" s="4">
        <f>1/COUNTIF(OrdersTable[Customer ID],OrdersTable[[#This Row],[Customer ID]])</f>
        <v>9.0909090909090912E-2</v>
      </c>
    </row>
    <row r="4539" spans="1:25" x14ac:dyDescent="0.3">
      <c r="A4539" s="1">
        <v>4538</v>
      </c>
      <c r="B4539" t="s">
        <v>8332</v>
      </c>
      <c r="C4539" s="7">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4" t="str">
        <f>VLOOKUP(OrdersTable[[#This Row],[Region]],PeopleTable[#All],2,FALSE)</f>
        <v>Anna Andreadi</v>
      </c>
      <c r="W4539" s="4" t="str">
        <f>IFERROR(VLOOKUP(OrdersTable[[#This Row],[Order ID]],ReturnsTable[#All],2,FALSE),"No")</f>
        <v>No</v>
      </c>
      <c r="X4539" s="4">
        <f>1/COUNTIF(OrdersTable[Order ID],OrdersTable[[#This Row],[Order ID]])</f>
        <v>0.25</v>
      </c>
      <c r="Y4539" s="4">
        <f>1/COUNTIF(OrdersTable[Customer ID],OrdersTable[[#This Row],[Customer ID]])</f>
        <v>9.0909090909090912E-2</v>
      </c>
    </row>
    <row r="4540" spans="1:25" x14ac:dyDescent="0.3">
      <c r="A4540" s="1">
        <v>4539</v>
      </c>
      <c r="B4540" t="s">
        <v>8332</v>
      </c>
      <c r="C4540" s="7">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4" t="str">
        <f>VLOOKUP(OrdersTable[[#This Row],[Region]],PeopleTable[#All],2,FALSE)</f>
        <v>Anna Andreadi</v>
      </c>
      <c r="W4540" s="4" t="str">
        <f>IFERROR(VLOOKUP(OrdersTable[[#This Row],[Order ID]],ReturnsTable[#All],2,FALSE),"No")</f>
        <v>No</v>
      </c>
      <c r="X4540" s="4">
        <f>1/COUNTIF(OrdersTable[Order ID],OrdersTable[[#This Row],[Order ID]])</f>
        <v>0.25</v>
      </c>
      <c r="Y4540" s="4">
        <f>1/COUNTIF(OrdersTable[Customer ID],OrdersTable[[#This Row],[Customer ID]])</f>
        <v>9.0909090909090912E-2</v>
      </c>
    </row>
    <row r="4541" spans="1:25" x14ac:dyDescent="0.3">
      <c r="A4541" s="1">
        <v>4540</v>
      </c>
      <c r="B4541" t="s">
        <v>5981</v>
      </c>
      <c r="C4541" s="7">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4" t="str">
        <f>VLOOKUP(OrdersTable[[#This Row],[Region]],PeopleTable[#All],2,FALSE)</f>
        <v>Chuck Magee</v>
      </c>
      <c r="W4541" s="4" t="str">
        <f>IFERROR(VLOOKUP(OrdersTable[[#This Row],[Order ID]],ReturnsTable[#All],2,FALSE),"No")</f>
        <v>Yes</v>
      </c>
      <c r="X4541" s="4">
        <f>1/COUNTIF(OrdersTable[Order ID],OrdersTable[[#This Row],[Order ID]])</f>
        <v>0.5</v>
      </c>
      <c r="Y4541" s="4">
        <f>1/COUNTIF(OrdersTable[Customer ID],OrdersTable[[#This Row],[Customer ID]])</f>
        <v>0.05</v>
      </c>
    </row>
    <row r="4542" spans="1:25" x14ac:dyDescent="0.3">
      <c r="A4542" s="1">
        <v>4541</v>
      </c>
      <c r="B4542" t="s">
        <v>5981</v>
      </c>
      <c r="C4542" s="7">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4" t="str">
        <f>VLOOKUP(OrdersTable[[#This Row],[Region]],PeopleTable[#All],2,FALSE)</f>
        <v>Chuck Magee</v>
      </c>
      <c r="W4542" s="4" t="str">
        <f>IFERROR(VLOOKUP(OrdersTable[[#This Row],[Order ID]],ReturnsTable[#All],2,FALSE),"No")</f>
        <v>Yes</v>
      </c>
      <c r="X4542" s="4">
        <f>1/COUNTIF(OrdersTable[Order ID],OrdersTable[[#This Row],[Order ID]])</f>
        <v>0.5</v>
      </c>
      <c r="Y4542" s="4">
        <f>1/COUNTIF(OrdersTable[Customer ID],OrdersTable[[#This Row],[Customer ID]])</f>
        <v>0.05</v>
      </c>
    </row>
    <row r="4543" spans="1:25" x14ac:dyDescent="0.3">
      <c r="A4543" s="1">
        <v>4542</v>
      </c>
      <c r="B4543" t="s">
        <v>8333</v>
      </c>
      <c r="C4543" s="7">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4" t="str">
        <f>VLOOKUP(OrdersTable[[#This Row],[Region]],PeopleTable[#All],2,FALSE)</f>
        <v>Kelly Williams</v>
      </c>
      <c r="W4543" s="4" t="str">
        <f>IFERROR(VLOOKUP(OrdersTable[[#This Row],[Order ID]],ReturnsTable[#All],2,FALSE),"No")</f>
        <v>No</v>
      </c>
      <c r="X4543" s="4">
        <f>1/COUNTIF(OrdersTable[Order ID],OrdersTable[[#This Row],[Order ID]])</f>
        <v>1</v>
      </c>
      <c r="Y4543" s="4">
        <f>1/COUNTIF(OrdersTable[Customer ID],OrdersTable[[#This Row],[Customer ID]])</f>
        <v>5.8823529411764705E-2</v>
      </c>
    </row>
    <row r="4544" spans="1:25" x14ac:dyDescent="0.3">
      <c r="A4544" s="1">
        <v>4543</v>
      </c>
      <c r="B4544" t="s">
        <v>8334</v>
      </c>
      <c r="C4544" s="7">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4" t="str">
        <f>VLOOKUP(OrdersTable[[#This Row],[Region]],PeopleTable[#All],2,FALSE)</f>
        <v>Kelly Williams</v>
      </c>
      <c r="W4544" s="4" t="str">
        <f>IFERROR(VLOOKUP(OrdersTable[[#This Row],[Order ID]],ReturnsTable[#All],2,FALSE),"No")</f>
        <v>No</v>
      </c>
      <c r="X4544" s="4">
        <f>1/COUNTIF(OrdersTable[Order ID],OrdersTable[[#This Row],[Order ID]])</f>
        <v>1</v>
      </c>
      <c r="Y4544" s="4">
        <f>1/COUNTIF(OrdersTable[Customer ID],OrdersTable[[#This Row],[Customer ID]])</f>
        <v>0.25</v>
      </c>
    </row>
    <row r="4545" spans="1:25" x14ac:dyDescent="0.3">
      <c r="A4545" s="1">
        <v>4544</v>
      </c>
      <c r="B4545" t="s">
        <v>8335</v>
      </c>
      <c r="C4545" s="7">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4" t="str">
        <f>VLOOKUP(OrdersTable[[#This Row],[Region]],PeopleTable[#All],2,FALSE)</f>
        <v>Kelly Williams</v>
      </c>
      <c r="W4545" s="4" t="str">
        <f>IFERROR(VLOOKUP(OrdersTable[[#This Row],[Order ID]],ReturnsTable[#All],2,FALSE),"No")</f>
        <v>No</v>
      </c>
      <c r="X4545" s="4">
        <f>1/COUNTIF(OrdersTable[Order ID],OrdersTable[[#This Row],[Order ID]])</f>
        <v>0.14285714285714285</v>
      </c>
      <c r="Y4545" s="4">
        <f>1/COUNTIF(OrdersTable[Customer ID],OrdersTable[[#This Row],[Customer ID]])</f>
        <v>4.1666666666666664E-2</v>
      </c>
    </row>
    <row r="4546" spans="1:25" x14ac:dyDescent="0.3">
      <c r="A4546" s="1">
        <v>4545</v>
      </c>
      <c r="B4546" t="s">
        <v>8335</v>
      </c>
      <c r="C4546" s="7">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4" t="str">
        <f>VLOOKUP(OrdersTable[[#This Row],[Region]],PeopleTable[#All],2,FALSE)</f>
        <v>Kelly Williams</v>
      </c>
      <c r="W4546" s="4" t="str">
        <f>IFERROR(VLOOKUP(OrdersTable[[#This Row],[Order ID]],ReturnsTable[#All],2,FALSE),"No")</f>
        <v>No</v>
      </c>
      <c r="X4546" s="4">
        <f>1/COUNTIF(OrdersTable[Order ID],OrdersTable[[#This Row],[Order ID]])</f>
        <v>0.14285714285714285</v>
      </c>
      <c r="Y4546" s="4">
        <f>1/COUNTIF(OrdersTable[Customer ID],OrdersTable[[#This Row],[Customer ID]])</f>
        <v>4.1666666666666664E-2</v>
      </c>
    </row>
    <row r="4547" spans="1:25" x14ac:dyDescent="0.3">
      <c r="A4547" s="1">
        <v>4546</v>
      </c>
      <c r="B4547" t="s">
        <v>8335</v>
      </c>
      <c r="C4547" s="7">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4" t="str">
        <f>VLOOKUP(OrdersTable[[#This Row],[Region]],PeopleTable[#All],2,FALSE)</f>
        <v>Kelly Williams</v>
      </c>
      <c r="W4547" s="4" t="str">
        <f>IFERROR(VLOOKUP(OrdersTable[[#This Row],[Order ID]],ReturnsTable[#All],2,FALSE),"No")</f>
        <v>No</v>
      </c>
      <c r="X4547" s="4">
        <f>1/COUNTIF(OrdersTable[Order ID],OrdersTable[[#This Row],[Order ID]])</f>
        <v>0.14285714285714285</v>
      </c>
      <c r="Y4547" s="4">
        <f>1/COUNTIF(OrdersTable[Customer ID],OrdersTable[[#This Row],[Customer ID]])</f>
        <v>4.1666666666666664E-2</v>
      </c>
    </row>
    <row r="4548" spans="1:25" x14ac:dyDescent="0.3">
      <c r="A4548" s="1">
        <v>4547</v>
      </c>
      <c r="B4548" t="s">
        <v>8335</v>
      </c>
      <c r="C4548" s="7">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4" t="str">
        <f>VLOOKUP(OrdersTable[[#This Row],[Region]],PeopleTable[#All],2,FALSE)</f>
        <v>Kelly Williams</v>
      </c>
      <c r="W4548" s="4" t="str">
        <f>IFERROR(VLOOKUP(OrdersTable[[#This Row],[Order ID]],ReturnsTable[#All],2,FALSE),"No")</f>
        <v>No</v>
      </c>
      <c r="X4548" s="4">
        <f>1/COUNTIF(OrdersTable[Order ID],OrdersTable[[#This Row],[Order ID]])</f>
        <v>0.14285714285714285</v>
      </c>
      <c r="Y4548" s="4">
        <f>1/COUNTIF(OrdersTable[Customer ID],OrdersTable[[#This Row],[Customer ID]])</f>
        <v>4.1666666666666664E-2</v>
      </c>
    </row>
    <row r="4549" spans="1:25" x14ac:dyDescent="0.3">
      <c r="A4549" s="1">
        <v>4548</v>
      </c>
      <c r="B4549" t="s">
        <v>8335</v>
      </c>
      <c r="C4549" s="7">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4" t="str">
        <f>VLOOKUP(OrdersTable[[#This Row],[Region]],PeopleTable[#All],2,FALSE)</f>
        <v>Kelly Williams</v>
      </c>
      <c r="W4549" s="4" t="str">
        <f>IFERROR(VLOOKUP(OrdersTable[[#This Row],[Order ID]],ReturnsTable[#All],2,FALSE),"No")</f>
        <v>No</v>
      </c>
      <c r="X4549" s="4">
        <f>1/COUNTIF(OrdersTable[Order ID],OrdersTable[[#This Row],[Order ID]])</f>
        <v>0.14285714285714285</v>
      </c>
      <c r="Y4549" s="4">
        <f>1/COUNTIF(OrdersTable[Customer ID],OrdersTable[[#This Row],[Customer ID]])</f>
        <v>4.1666666666666664E-2</v>
      </c>
    </row>
    <row r="4550" spans="1:25" x14ac:dyDescent="0.3">
      <c r="A4550" s="1">
        <v>4549</v>
      </c>
      <c r="B4550" t="s">
        <v>8335</v>
      </c>
      <c r="C4550" s="7">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4" t="str">
        <f>VLOOKUP(OrdersTable[[#This Row],[Region]],PeopleTable[#All],2,FALSE)</f>
        <v>Kelly Williams</v>
      </c>
      <c r="W4550" s="4" t="str">
        <f>IFERROR(VLOOKUP(OrdersTable[[#This Row],[Order ID]],ReturnsTable[#All],2,FALSE),"No")</f>
        <v>No</v>
      </c>
      <c r="X4550" s="4">
        <f>1/COUNTIF(OrdersTable[Order ID],OrdersTable[[#This Row],[Order ID]])</f>
        <v>0.14285714285714285</v>
      </c>
      <c r="Y4550" s="4">
        <f>1/COUNTIF(OrdersTable[Customer ID],OrdersTable[[#This Row],[Customer ID]])</f>
        <v>4.1666666666666664E-2</v>
      </c>
    </row>
    <row r="4551" spans="1:25" x14ac:dyDescent="0.3">
      <c r="A4551" s="1">
        <v>4550</v>
      </c>
      <c r="B4551" t="s">
        <v>8335</v>
      </c>
      <c r="C4551" s="7">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4" t="str">
        <f>VLOOKUP(OrdersTable[[#This Row],[Region]],PeopleTable[#All],2,FALSE)</f>
        <v>Kelly Williams</v>
      </c>
      <c r="W4551" s="4" t="str">
        <f>IFERROR(VLOOKUP(OrdersTable[[#This Row],[Order ID]],ReturnsTable[#All],2,FALSE),"No")</f>
        <v>No</v>
      </c>
      <c r="X4551" s="4">
        <f>1/COUNTIF(OrdersTable[Order ID],OrdersTable[[#This Row],[Order ID]])</f>
        <v>0.14285714285714285</v>
      </c>
      <c r="Y4551" s="4">
        <f>1/COUNTIF(OrdersTable[Customer ID],OrdersTable[[#This Row],[Customer ID]])</f>
        <v>4.1666666666666664E-2</v>
      </c>
    </row>
    <row r="4552" spans="1:25" x14ac:dyDescent="0.3">
      <c r="A4552" s="1">
        <v>4551</v>
      </c>
      <c r="B4552" t="s">
        <v>8336</v>
      </c>
      <c r="C4552" s="7">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4" t="str">
        <f>VLOOKUP(OrdersTable[[#This Row],[Region]],PeopleTable[#All],2,FALSE)</f>
        <v>Chuck Magee</v>
      </c>
      <c r="W4552" s="4" t="str">
        <f>IFERROR(VLOOKUP(OrdersTable[[#This Row],[Order ID]],ReturnsTable[#All],2,FALSE),"No")</f>
        <v>No</v>
      </c>
      <c r="X4552" s="4">
        <f>1/COUNTIF(OrdersTable[Order ID],OrdersTable[[#This Row],[Order ID]])</f>
        <v>1</v>
      </c>
      <c r="Y4552" s="4">
        <f>1/COUNTIF(OrdersTable[Customer ID],OrdersTable[[#This Row],[Customer ID]])</f>
        <v>6.6666666666666666E-2</v>
      </c>
    </row>
    <row r="4553" spans="1:25" x14ac:dyDescent="0.3">
      <c r="A4553" s="1">
        <v>4552</v>
      </c>
      <c r="B4553" t="s">
        <v>8337</v>
      </c>
      <c r="C4553" s="7">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4" t="str">
        <f>VLOOKUP(OrdersTable[[#This Row],[Region]],PeopleTable[#All],2,FALSE)</f>
        <v>Anna Andreadi</v>
      </c>
      <c r="W4553" s="4" t="str">
        <f>IFERROR(VLOOKUP(OrdersTable[[#This Row],[Order ID]],ReturnsTable[#All],2,FALSE),"No")</f>
        <v>No</v>
      </c>
      <c r="X4553" s="4">
        <f>1/COUNTIF(OrdersTable[Order ID],OrdersTable[[#This Row],[Order ID]])</f>
        <v>1</v>
      </c>
      <c r="Y4553" s="4">
        <f>1/COUNTIF(OrdersTable[Customer ID],OrdersTable[[#This Row],[Customer ID]])</f>
        <v>7.1428571428571425E-2</v>
      </c>
    </row>
    <row r="4554" spans="1:25" x14ac:dyDescent="0.3">
      <c r="A4554" s="1">
        <v>4553</v>
      </c>
      <c r="B4554" t="s">
        <v>8338</v>
      </c>
      <c r="C4554" s="7">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4" t="str">
        <f>VLOOKUP(OrdersTable[[#This Row],[Region]],PeopleTable[#All],2,FALSE)</f>
        <v>Anna Andreadi</v>
      </c>
      <c r="W4554" s="4" t="str">
        <f>IFERROR(VLOOKUP(OrdersTable[[#This Row],[Order ID]],ReturnsTable[#All],2,FALSE),"No")</f>
        <v>No</v>
      </c>
      <c r="X4554" s="4">
        <f>1/COUNTIF(OrdersTable[Order ID],OrdersTable[[#This Row],[Order ID]])</f>
        <v>0.5</v>
      </c>
      <c r="Y4554" s="4">
        <f>1/COUNTIF(OrdersTable[Customer ID],OrdersTable[[#This Row],[Customer ID]])</f>
        <v>6.6666666666666666E-2</v>
      </c>
    </row>
    <row r="4555" spans="1:25" x14ac:dyDescent="0.3">
      <c r="A4555" s="1">
        <v>4554</v>
      </c>
      <c r="B4555" t="s">
        <v>8338</v>
      </c>
      <c r="C4555" s="7">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4" t="str">
        <f>VLOOKUP(OrdersTable[[#This Row],[Region]],PeopleTable[#All],2,FALSE)</f>
        <v>Anna Andreadi</v>
      </c>
      <c r="W4555" s="4" t="str">
        <f>IFERROR(VLOOKUP(OrdersTable[[#This Row],[Order ID]],ReturnsTable[#All],2,FALSE),"No")</f>
        <v>No</v>
      </c>
      <c r="X4555" s="4">
        <f>1/COUNTIF(OrdersTable[Order ID],OrdersTable[[#This Row],[Order ID]])</f>
        <v>0.5</v>
      </c>
      <c r="Y4555" s="4">
        <f>1/COUNTIF(OrdersTable[Customer ID],OrdersTable[[#This Row],[Customer ID]])</f>
        <v>6.6666666666666666E-2</v>
      </c>
    </row>
    <row r="4556" spans="1:25" x14ac:dyDescent="0.3">
      <c r="A4556" s="1">
        <v>4555</v>
      </c>
      <c r="B4556" t="s">
        <v>8339</v>
      </c>
      <c r="C4556" s="7">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4" t="str">
        <f>VLOOKUP(OrdersTable[[#This Row],[Region]],PeopleTable[#All],2,FALSE)</f>
        <v>Kelly Williams</v>
      </c>
      <c r="W4556" s="4" t="str">
        <f>IFERROR(VLOOKUP(OrdersTable[[#This Row],[Order ID]],ReturnsTable[#All],2,FALSE),"No")</f>
        <v>No</v>
      </c>
      <c r="X4556" s="4">
        <f>1/COUNTIF(OrdersTable[Order ID],OrdersTable[[#This Row],[Order ID]])</f>
        <v>1</v>
      </c>
      <c r="Y4556" s="4">
        <f>1/COUNTIF(OrdersTable[Customer ID],OrdersTable[[#This Row],[Customer ID]])</f>
        <v>0.14285714285714285</v>
      </c>
    </row>
    <row r="4557" spans="1:25" x14ac:dyDescent="0.3">
      <c r="A4557" s="1">
        <v>4556</v>
      </c>
      <c r="B4557" t="s">
        <v>8340</v>
      </c>
      <c r="C4557" s="7">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4" t="str">
        <f>VLOOKUP(OrdersTable[[#This Row],[Region]],PeopleTable[#All],2,FALSE)</f>
        <v>Cassandra Brandow</v>
      </c>
      <c r="W4557" s="4" t="str">
        <f>IFERROR(VLOOKUP(OrdersTable[[#This Row],[Order ID]],ReturnsTable[#All],2,FALSE),"No")</f>
        <v>No</v>
      </c>
      <c r="X4557" s="4">
        <f>1/COUNTIF(OrdersTable[Order ID],OrdersTable[[#This Row],[Order ID]])</f>
        <v>0.5</v>
      </c>
      <c r="Y4557" s="4">
        <f>1/COUNTIF(OrdersTable[Customer ID],OrdersTable[[#This Row],[Customer ID]])</f>
        <v>7.1428571428571425E-2</v>
      </c>
    </row>
    <row r="4558" spans="1:25" x14ac:dyDescent="0.3">
      <c r="A4558" s="1">
        <v>4557</v>
      </c>
      <c r="B4558" t="s">
        <v>8340</v>
      </c>
      <c r="C4558" s="7">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4" t="str">
        <f>VLOOKUP(OrdersTable[[#This Row],[Region]],PeopleTable[#All],2,FALSE)</f>
        <v>Cassandra Brandow</v>
      </c>
      <c r="W4558" s="4" t="str">
        <f>IFERROR(VLOOKUP(OrdersTable[[#This Row],[Order ID]],ReturnsTable[#All],2,FALSE),"No")</f>
        <v>No</v>
      </c>
      <c r="X4558" s="4">
        <f>1/COUNTIF(OrdersTable[Order ID],OrdersTable[[#This Row],[Order ID]])</f>
        <v>0.5</v>
      </c>
      <c r="Y4558" s="4">
        <f>1/COUNTIF(OrdersTable[Customer ID],OrdersTable[[#This Row],[Customer ID]])</f>
        <v>7.1428571428571425E-2</v>
      </c>
    </row>
    <row r="4559" spans="1:25" x14ac:dyDescent="0.3">
      <c r="A4559" s="1">
        <v>4558</v>
      </c>
      <c r="B4559" t="s">
        <v>8341</v>
      </c>
      <c r="C4559" s="7">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4" t="str">
        <f>VLOOKUP(OrdersTable[[#This Row],[Region]],PeopleTable[#All],2,FALSE)</f>
        <v>Anna Andreadi</v>
      </c>
      <c r="W4559" s="4" t="str">
        <f>IFERROR(VLOOKUP(OrdersTable[[#This Row],[Order ID]],ReturnsTable[#All],2,FALSE),"No")</f>
        <v>No</v>
      </c>
      <c r="X4559" s="4">
        <f>1/COUNTIF(OrdersTable[Order ID],OrdersTable[[#This Row],[Order ID]])</f>
        <v>1</v>
      </c>
      <c r="Y4559" s="4">
        <f>1/COUNTIF(OrdersTable[Customer ID],OrdersTable[[#This Row],[Customer ID]])</f>
        <v>5.5555555555555552E-2</v>
      </c>
    </row>
    <row r="4560" spans="1:25" x14ac:dyDescent="0.3">
      <c r="A4560" s="1">
        <v>4559</v>
      </c>
      <c r="B4560" t="s">
        <v>8342</v>
      </c>
      <c r="C4560" s="7">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4" t="str">
        <f>VLOOKUP(OrdersTable[[#This Row],[Region]],PeopleTable[#All],2,FALSE)</f>
        <v>Kelly Williams</v>
      </c>
      <c r="W4560" s="4" t="str">
        <f>IFERROR(VLOOKUP(OrdersTable[[#This Row],[Order ID]],ReturnsTable[#All],2,FALSE),"No")</f>
        <v>No</v>
      </c>
      <c r="X4560" s="4">
        <f>1/COUNTIF(OrdersTable[Order ID],OrdersTable[[#This Row],[Order ID]])</f>
        <v>1</v>
      </c>
      <c r="Y4560" s="4">
        <f>1/COUNTIF(OrdersTable[Customer ID],OrdersTable[[#This Row],[Customer ID]])</f>
        <v>0.1</v>
      </c>
    </row>
    <row r="4561" spans="1:25" x14ac:dyDescent="0.3">
      <c r="A4561" s="1">
        <v>4560</v>
      </c>
      <c r="B4561" t="s">
        <v>8343</v>
      </c>
      <c r="C4561" s="7">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4" t="str">
        <f>VLOOKUP(OrdersTable[[#This Row],[Region]],PeopleTable[#All],2,FALSE)</f>
        <v>Kelly Williams</v>
      </c>
      <c r="W4561" s="4" t="str">
        <f>IFERROR(VLOOKUP(OrdersTable[[#This Row],[Order ID]],ReturnsTable[#All],2,FALSE),"No")</f>
        <v>No</v>
      </c>
      <c r="X4561" s="4">
        <f>1/COUNTIF(OrdersTable[Order ID],OrdersTable[[#This Row],[Order ID]])</f>
        <v>1</v>
      </c>
      <c r="Y4561" s="4">
        <f>1/COUNTIF(OrdersTable[Customer ID],OrdersTable[[#This Row],[Customer ID]])</f>
        <v>9.0909090909090912E-2</v>
      </c>
    </row>
    <row r="4562" spans="1:25" x14ac:dyDescent="0.3">
      <c r="A4562" s="1">
        <v>4561</v>
      </c>
      <c r="B4562" t="s">
        <v>8344</v>
      </c>
      <c r="C4562" s="7">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4" t="str">
        <f>VLOOKUP(OrdersTable[[#This Row],[Region]],PeopleTable[#All],2,FALSE)</f>
        <v>Anna Andreadi</v>
      </c>
      <c r="W4562" s="4" t="str">
        <f>IFERROR(VLOOKUP(OrdersTable[[#This Row],[Order ID]],ReturnsTable[#All],2,FALSE),"No")</f>
        <v>No</v>
      </c>
      <c r="X4562" s="4">
        <f>1/COUNTIF(OrdersTable[Order ID],OrdersTable[[#This Row],[Order ID]])</f>
        <v>0.33333333333333331</v>
      </c>
      <c r="Y4562" s="4">
        <f>1/COUNTIF(OrdersTable[Customer ID],OrdersTable[[#This Row],[Customer ID]])</f>
        <v>0.05</v>
      </c>
    </row>
    <row r="4563" spans="1:25" x14ac:dyDescent="0.3">
      <c r="A4563" s="1">
        <v>4562</v>
      </c>
      <c r="B4563" t="s">
        <v>8344</v>
      </c>
      <c r="C4563" s="7">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4" t="str">
        <f>VLOOKUP(OrdersTable[[#This Row],[Region]],PeopleTable[#All],2,FALSE)</f>
        <v>Anna Andreadi</v>
      </c>
      <c r="W4563" s="4" t="str">
        <f>IFERROR(VLOOKUP(OrdersTable[[#This Row],[Order ID]],ReturnsTable[#All],2,FALSE),"No")</f>
        <v>No</v>
      </c>
      <c r="X4563" s="4">
        <f>1/COUNTIF(OrdersTable[Order ID],OrdersTable[[#This Row],[Order ID]])</f>
        <v>0.33333333333333331</v>
      </c>
      <c r="Y4563" s="4">
        <f>1/COUNTIF(OrdersTable[Customer ID],OrdersTable[[#This Row],[Customer ID]])</f>
        <v>0.05</v>
      </c>
    </row>
    <row r="4564" spans="1:25" x14ac:dyDescent="0.3">
      <c r="A4564" s="1">
        <v>4563</v>
      </c>
      <c r="B4564" t="s">
        <v>8344</v>
      </c>
      <c r="C4564" s="7">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4" t="str">
        <f>VLOOKUP(OrdersTable[[#This Row],[Region]],PeopleTable[#All],2,FALSE)</f>
        <v>Anna Andreadi</v>
      </c>
      <c r="W4564" s="4" t="str">
        <f>IFERROR(VLOOKUP(OrdersTable[[#This Row],[Order ID]],ReturnsTable[#All],2,FALSE),"No")</f>
        <v>No</v>
      </c>
      <c r="X4564" s="4">
        <f>1/COUNTIF(OrdersTable[Order ID],OrdersTable[[#This Row],[Order ID]])</f>
        <v>0.33333333333333331</v>
      </c>
      <c r="Y4564" s="4">
        <f>1/COUNTIF(OrdersTable[Customer ID],OrdersTable[[#This Row],[Customer ID]])</f>
        <v>0.05</v>
      </c>
    </row>
    <row r="4565" spans="1:25" x14ac:dyDescent="0.3">
      <c r="A4565" s="1">
        <v>4564</v>
      </c>
      <c r="B4565" t="s">
        <v>8345</v>
      </c>
      <c r="C4565" s="7">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4" t="str">
        <f>VLOOKUP(OrdersTable[[#This Row],[Region]],PeopleTable[#All],2,FALSE)</f>
        <v>Cassandra Brandow</v>
      </c>
      <c r="W4565" s="4" t="str">
        <f>IFERROR(VLOOKUP(OrdersTable[[#This Row],[Order ID]],ReturnsTable[#All],2,FALSE),"No")</f>
        <v>No</v>
      </c>
      <c r="X4565" s="4">
        <f>1/COUNTIF(OrdersTable[Order ID],OrdersTable[[#This Row],[Order ID]])</f>
        <v>1</v>
      </c>
      <c r="Y4565" s="4">
        <f>1/COUNTIF(OrdersTable[Customer ID],OrdersTable[[#This Row],[Customer ID]])</f>
        <v>4.1666666666666664E-2</v>
      </c>
    </row>
    <row r="4566" spans="1:25" x14ac:dyDescent="0.3">
      <c r="A4566" s="1">
        <v>4565</v>
      </c>
      <c r="B4566" t="s">
        <v>8346</v>
      </c>
      <c r="C4566" s="7">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4" t="str">
        <f>VLOOKUP(OrdersTable[[#This Row],[Region]],PeopleTable[#All],2,FALSE)</f>
        <v>Anna Andreadi</v>
      </c>
      <c r="W4566" s="4" t="str">
        <f>IFERROR(VLOOKUP(OrdersTable[[#This Row],[Order ID]],ReturnsTable[#All],2,FALSE),"No")</f>
        <v>No</v>
      </c>
      <c r="X4566" s="4">
        <f>1/COUNTIF(OrdersTable[Order ID],OrdersTable[[#This Row],[Order ID]])</f>
        <v>1</v>
      </c>
      <c r="Y4566" s="4">
        <f>1/COUNTIF(OrdersTable[Customer ID],OrdersTable[[#This Row],[Customer ID]])</f>
        <v>0.1111111111111111</v>
      </c>
    </row>
    <row r="4567" spans="1:25" x14ac:dyDescent="0.3">
      <c r="A4567" s="1">
        <v>4566</v>
      </c>
      <c r="B4567" t="s">
        <v>8347</v>
      </c>
      <c r="C4567" s="7">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4" t="str">
        <f>VLOOKUP(OrdersTable[[#This Row],[Region]],PeopleTable[#All],2,FALSE)</f>
        <v>Cassandra Brandow</v>
      </c>
      <c r="W4567" s="4" t="str">
        <f>IFERROR(VLOOKUP(OrdersTable[[#This Row],[Order ID]],ReturnsTable[#All],2,FALSE),"No")</f>
        <v>No</v>
      </c>
      <c r="X4567" s="4">
        <f>1/COUNTIF(OrdersTable[Order ID],OrdersTable[[#This Row],[Order ID]])</f>
        <v>0.33333333333333331</v>
      </c>
      <c r="Y4567" s="4">
        <f>1/COUNTIF(OrdersTable[Customer ID],OrdersTable[[#This Row],[Customer ID]])</f>
        <v>9.0909090909090912E-2</v>
      </c>
    </row>
    <row r="4568" spans="1:25" x14ac:dyDescent="0.3">
      <c r="A4568" s="1">
        <v>4567</v>
      </c>
      <c r="B4568" t="s">
        <v>8347</v>
      </c>
      <c r="C4568" s="7">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4" t="str">
        <f>VLOOKUP(OrdersTable[[#This Row],[Region]],PeopleTable[#All],2,FALSE)</f>
        <v>Cassandra Brandow</v>
      </c>
      <c r="W4568" s="4" t="str">
        <f>IFERROR(VLOOKUP(OrdersTable[[#This Row],[Order ID]],ReturnsTable[#All],2,FALSE),"No")</f>
        <v>No</v>
      </c>
      <c r="X4568" s="4">
        <f>1/COUNTIF(OrdersTable[Order ID],OrdersTable[[#This Row],[Order ID]])</f>
        <v>0.33333333333333331</v>
      </c>
      <c r="Y4568" s="4">
        <f>1/COUNTIF(OrdersTable[Customer ID],OrdersTable[[#This Row],[Customer ID]])</f>
        <v>9.0909090909090912E-2</v>
      </c>
    </row>
    <row r="4569" spans="1:25" x14ac:dyDescent="0.3">
      <c r="A4569" s="1">
        <v>4568</v>
      </c>
      <c r="B4569" t="s">
        <v>8347</v>
      </c>
      <c r="C4569" s="7">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4" t="str">
        <f>VLOOKUP(OrdersTable[[#This Row],[Region]],PeopleTable[#All],2,FALSE)</f>
        <v>Cassandra Brandow</v>
      </c>
      <c r="W4569" s="4" t="str">
        <f>IFERROR(VLOOKUP(OrdersTable[[#This Row],[Order ID]],ReturnsTable[#All],2,FALSE),"No")</f>
        <v>No</v>
      </c>
      <c r="X4569" s="4">
        <f>1/COUNTIF(OrdersTable[Order ID],OrdersTable[[#This Row],[Order ID]])</f>
        <v>0.33333333333333331</v>
      </c>
      <c r="Y4569" s="4">
        <f>1/COUNTIF(OrdersTable[Customer ID],OrdersTable[[#This Row],[Customer ID]])</f>
        <v>9.0909090909090912E-2</v>
      </c>
    </row>
    <row r="4570" spans="1:25" x14ac:dyDescent="0.3">
      <c r="A4570" s="1">
        <v>4569</v>
      </c>
      <c r="B4570" t="s">
        <v>8348</v>
      </c>
      <c r="C4570" s="7">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4" t="str">
        <f>VLOOKUP(OrdersTable[[#This Row],[Region]],PeopleTable[#All],2,FALSE)</f>
        <v>Kelly Williams</v>
      </c>
      <c r="W4570" s="4" t="str">
        <f>IFERROR(VLOOKUP(OrdersTable[[#This Row],[Order ID]],ReturnsTable[#All],2,FALSE),"No")</f>
        <v>No</v>
      </c>
      <c r="X4570" s="4">
        <f>1/COUNTIF(OrdersTable[Order ID],OrdersTable[[#This Row],[Order ID]])</f>
        <v>1</v>
      </c>
      <c r="Y4570" s="4">
        <f>1/COUNTIF(OrdersTable[Customer ID],OrdersTable[[#This Row],[Customer ID]])</f>
        <v>0.1</v>
      </c>
    </row>
    <row r="4571" spans="1:25" x14ac:dyDescent="0.3">
      <c r="A4571" s="1">
        <v>4570</v>
      </c>
      <c r="B4571" t="s">
        <v>8349</v>
      </c>
      <c r="C4571" s="7">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4" t="str">
        <f>VLOOKUP(OrdersTable[[#This Row],[Region]],PeopleTable[#All],2,FALSE)</f>
        <v>Anna Andreadi</v>
      </c>
      <c r="W4571" s="4" t="str">
        <f>IFERROR(VLOOKUP(OrdersTable[[#This Row],[Order ID]],ReturnsTable[#All],2,FALSE),"No")</f>
        <v>No</v>
      </c>
      <c r="X4571" s="4">
        <f>1/COUNTIF(OrdersTable[Order ID],OrdersTable[[#This Row],[Order ID]])</f>
        <v>1</v>
      </c>
      <c r="Y4571" s="4">
        <f>1/COUNTIF(OrdersTable[Customer ID],OrdersTable[[#This Row],[Customer ID]])</f>
        <v>8.3333333333333329E-2</v>
      </c>
    </row>
    <row r="4572" spans="1:25" x14ac:dyDescent="0.3">
      <c r="A4572" s="1">
        <v>4571</v>
      </c>
      <c r="B4572" t="s">
        <v>8350</v>
      </c>
      <c r="C4572" s="7">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4" t="str">
        <f>VLOOKUP(OrdersTable[[#This Row],[Region]],PeopleTable[#All],2,FALSE)</f>
        <v>Kelly Williams</v>
      </c>
      <c r="W4572" s="4" t="str">
        <f>IFERROR(VLOOKUP(OrdersTable[[#This Row],[Order ID]],ReturnsTable[#All],2,FALSE),"No")</f>
        <v>No</v>
      </c>
      <c r="X4572" s="4">
        <f>1/COUNTIF(OrdersTable[Order ID],OrdersTable[[#This Row],[Order ID]])</f>
        <v>0.5</v>
      </c>
      <c r="Y4572" s="4">
        <f>1/COUNTIF(OrdersTable[Customer ID],OrdersTable[[#This Row],[Customer ID]])</f>
        <v>7.1428571428571425E-2</v>
      </c>
    </row>
    <row r="4573" spans="1:25" x14ac:dyDescent="0.3">
      <c r="A4573" s="1">
        <v>4572</v>
      </c>
      <c r="B4573" t="s">
        <v>8350</v>
      </c>
      <c r="C4573" s="7">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4" t="str">
        <f>VLOOKUP(OrdersTable[[#This Row],[Region]],PeopleTable[#All],2,FALSE)</f>
        <v>Kelly Williams</v>
      </c>
      <c r="W4573" s="4" t="str">
        <f>IFERROR(VLOOKUP(OrdersTable[[#This Row],[Order ID]],ReturnsTable[#All],2,FALSE),"No")</f>
        <v>No</v>
      </c>
      <c r="X4573" s="4">
        <f>1/COUNTIF(OrdersTable[Order ID],OrdersTable[[#This Row],[Order ID]])</f>
        <v>0.5</v>
      </c>
      <c r="Y4573" s="4">
        <f>1/COUNTIF(OrdersTable[Customer ID],OrdersTable[[#This Row],[Customer ID]])</f>
        <v>7.1428571428571425E-2</v>
      </c>
    </row>
    <row r="4574" spans="1:25" x14ac:dyDescent="0.3">
      <c r="A4574" s="1">
        <v>4573</v>
      </c>
      <c r="B4574" t="s">
        <v>8351</v>
      </c>
      <c r="C4574" s="7">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4" t="str">
        <f>VLOOKUP(OrdersTable[[#This Row],[Region]],PeopleTable[#All],2,FALSE)</f>
        <v>Anna Andreadi</v>
      </c>
      <c r="W4574" s="4" t="str">
        <f>IFERROR(VLOOKUP(OrdersTable[[#This Row],[Order ID]],ReturnsTable[#All],2,FALSE),"No")</f>
        <v>No</v>
      </c>
      <c r="X4574" s="4">
        <f>1/COUNTIF(OrdersTable[Order ID],OrdersTable[[#This Row],[Order ID]])</f>
        <v>1</v>
      </c>
      <c r="Y4574" s="4">
        <f>1/COUNTIF(OrdersTable[Customer ID],OrdersTable[[#This Row],[Customer ID]])</f>
        <v>7.1428571428571425E-2</v>
      </c>
    </row>
    <row r="4575" spans="1:25" x14ac:dyDescent="0.3">
      <c r="A4575" s="1">
        <v>4574</v>
      </c>
      <c r="B4575" t="s">
        <v>8352</v>
      </c>
      <c r="C4575" s="7">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4" t="str">
        <f>VLOOKUP(OrdersTable[[#This Row],[Region]],PeopleTable[#All],2,FALSE)</f>
        <v>Kelly Williams</v>
      </c>
      <c r="W4575" s="4" t="str">
        <f>IFERROR(VLOOKUP(OrdersTable[[#This Row],[Order ID]],ReturnsTable[#All],2,FALSE),"No")</f>
        <v>No</v>
      </c>
      <c r="X4575" s="4">
        <f>1/COUNTIF(OrdersTable[Order ID],OrdersTable[[#This Row],[Order ID]])</f>
        <v>0.25</v>
      </c>
      <c r="Y4575" s="4">
        <f>1/COUNTIF(OrdersTable[Customer ID],OrdersTable[[#This Row],[Customer ID]])</f>
        <v>7.1428571428571425E-2</v>
      </c>
    </row>
    <row r="4576" spans="1:25" x14ac:dyDescent="0.3">
      <c r="A4576" s="1">
        <v>4575</v>
      </c>
      <c r="B4576" t="s">
        <v>8352</v>
      </c>
      <c r="C4576" s="7">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4" t="str">
        <f>VLOOKUP(OrdersTable[[#This Row],[Region]],PeopleTable[#All],2,FALSE)</f>
        <v>Kelly Williams</v>
      </c>
      <c r="W4576" s="4" t="str">
        <f>IFERROR(VLOOKUP(OrdersTable[[#This Row],[Order ID]],ReturnsTable[#All],2,FALSE),"No")</f>
        <v>No</v>
      </c>
      <c r="X4576" s="4">
        <f>1/COUNTIF(OrdersTable[Order ID],OrdersTable[[#This Row],[Order ID]])</f>
        <v>0.25</v>
      </c>
      <c r="Y4576" s="4">
        <f>1/COUNTIF(OrdersTable[Customer ID],OrdersTable[[#This Row],[Customer ID]])</f>
        <v>7.1428571428571425E-2</v>
      </c>
    </row>
    <row r="4577" spans="1:25" x14ac:dyDescent="0.3">
      <c r="A4577" s="1">
        <v>4576</v>
      </c>
      <c r="B4577" t="s">
        <v>8352</v>
      </c>
      <c r="C4577" s="7">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4" t="str">
        <f>VLOOKUP(OrdersTable[[#This Row],[Region]],PeopleTable[#All],2,FALSE)</f>
        <v>Kelly Williams</v>
      </c>
      <c r="W4577" s="4" t="str">
        <f>IFERROR(VLOOKUP(OrdersTable[[#This Row],[Order ID]],ReturnsTable[#All],2,FALSE),"No")</f>
        <v>No</v>
      </c>
      <c r="X4577" s="4">
        <f>1/COUNTIF(OrdersTable[Order ID],OrdersTable[[#This Row],[Order ID]])</f>
        <v>0.25</v>
      </c>
      <c r="Y4577" s="4">
        <f>1/COUNTIF(OrdersTable[Customer ID],OrdersTable[[#This Row],[Customer ID]])</f>
        <v>7.1428571428571425E-2</v>
      </c>
    </row>
    <row r="4578" spans="1:25" x14ac:dyDescent="0.3">
      <c r="A4578" s="1">
        <v>4577</v>
      </c>
      <c r="B4578" t="s">
        <v>8352</v>
      </c>
      <c r="C4578" s="7">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4" t="str">
        <f>VLOOKUP(OrdersTable[[#This Row],[Region]],PeopleTable[#All],2,FALSE)</f>
        <v>Kelly Williams</v>
      </c>
      <c r="W4578" s="4" t="str">
        <f>IFERROR(VLOOKUP(OrdersTable[[#This Row],[Order ID]],ReturnsTable[#All],2,FALSE),"No")</f>
        <v>No</v>
      </c>
      <c r="X4578" s="4">
        <f>1/COUNTIF(OrdersTable[Order ID],OrdersTable[[#This Row],[Order ID]])</f>
        <v>0.25</v>
      </c>
      <c r="Y4578" s="4">
        <f>1/COUNTIF(OrdersTable[Customer ID],OrdersTable[[#This Row],[Customer ID]])</f>
        <v>7.1428571428571425E-2</v>
      </c>
    </row>
    <row r="4579" spans="1:25" x14ac:dyDescent="0.3">
      <c r="A4579" s="1">
        <v>4578</v>
      </c>
      <c r="B4579" t="s">
        <v>8353</v>
      </c>
      <c r="C4579" s="7">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4" t="str">
        <f>VLOOKUP(OrdersTable[[#This Row],[Region]],PeopleTable[#All],2,FALSE)</f>
        <v>Anna Andreadi</v>
      </c>
      <c r="W4579" s="4" t="str">
        <f>IFERROR(VLOOKUP(OrdersTable[[#This Row],[Order ID]],ReturnsTable[#All],2,FALSE),"No")</f>
        <v>No</v>
      </c>
      <c r="X4579" s="4">
        <f>1/COUNTIF(OrdersTable[Order ID],OrdersTable[[#This Row],[Order ID]])</f>
        <v>1</v>
      </c>
      <c r="Y4579" s="4">
        <f>1/COUNTIF(OrdersTable[Customer ID],OrdersTable[[#This Row],[Customer ID]])</f>
        <v>5.2631578947368418E-2</v>
      </c>
    </row>
    <row r="4580" spans="1:25" x14ac:dyDescent="0.3">
      <c r="A4580" s="1">
        <v>4579</v>
      </c>
      <c r="B4580" t="s">
        <v>8354</v>
      </c>
      <c r="C4580" s="7">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4" t="str">
        <f>VLOOKUP(OrdersTable[[#This Row],[Region]],PeopleTable[#All],2,FALSE)</f>
        <v>Cassandra Brandow</v>
      </c>
      <c r="W4580" s="4" t="str">
        <f>IFERROR(VLOOKUP(OrdersTable[[#This Row],[Order ID]],ReturnsTable[#All],2,FALSE),"No")</f>
        <v>No</v>
      </c>
      <c r="X4580" s="4">
        <f>1/COUNTIF(OrdersTable[Order ID],OrdersTable[[#This Row],[Order ID]])</f>
        <v>1</v>
      </c>
      <c r="Y4580" s="4">
        <f>1/COUNTIF(OrdersTable[Customer ID],OrdersTable[[#This Row],[Customer ID]])</f>
        <v>0.2</v>
      </c>
    </row>
    <row r="4581" spans="1:25" x14ac:dyDescent="0.3">
      <c r="A4581" s="1">
        <v>4580</v>
      </c>
      <c r="B4581" t="s">
        <v>8355</v>
      </c>
      <c r="C4581" s="7">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4" t="str">
        <f>VLOOKUP(OrdersTable[[#This Row],[Region]],PeopleTable[#All],2,FALSE)</f>
        <v>Chuck Magee</v>
      </c>
      <c r="W4581" s="4" t="str">
        <f>IFERROR(VLOOKUP(OrdersTable[[#This Row],[Order ID]],ReturnsTable[#All],2,FALSE),"No")</f>
        <v>No</v>
      </c>
      <c r="X4581" s="4">
        <f>1/COUNTIF(OrdersTable[Order ID],OrdersTable[[#This Row],[Order ID]])</f>
        <v>1</v>
      </c>
      <c r="Y4581" s="4">
        <f>1/COUNTIF(OrdersTable[Customer ID],OrdersTable[[#This Row],[Customer ID]])</f>
        <v>0.1</v>
      </c>
    </row>
    <row r="4582" spans="1:25" x14ac:dyDescent="0.3">
      <c r="A4582" s="1">
        <v>4581</v>
      </c>
      <c r="B4582" t="s">
        <v>8356</v>
      </c>
      <c r="C4582" s="7">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4" t="str">
        <f>VLOOKUP(OrdersTable[[#This Row],[Region]],PeopleTable[#All],2,FALSE)</f>
        <v>Cassandra Brandow</v>
      </c>
      <c r="W4582" s="4" t="str">
        <f>IFERROR(VLOOKUP(OrdersTable[[#This Row],[Order ID]],ReturnsTable[#All],2,FALSE),"No")</f>
        <v>No</v>
      </c>
      <c r="X4582" s="4">
        <f>1/COUNTIF(OrdersTable[Order ID],OrdersTable[[#This Row],[Order ID]])</f>
        <v>1</v>
      </c>
      <c r="Y4582" s="4">
        <f>1/COUNTIF(OrdersTable[Customer ID],OrdersTable[[#This Row],[Customer ID]])</f>
        <v>0.14285714285714285</v>
      </c>
    </row>
    <row r="4583" spans="1:25" x14ac:dyDescent="0.3">
      <c r="A4583" s="1">
        <v>4582</v>
      </c>
      <c r="B4583" t="s">
        <v>8357</v>
      </c>
      <c r="C4583" s="7">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4" t="str">
        <f>VLOOKUP(OrdersTable[[#This Row],[Region]],PeopleTable[#All],2,FALSE)</f>
        <v>Chuck Magee</v>
      </c>
      <c r="W4583" s="4" t="str">
        <f>IFERROR(VLOOKUP(OrdersTable[[#This Row],[Order ID]],ReturnsTable[#All],2,FALSE),"No")</f>
        <v>No</v>
      </c>
      <c r="X4583" s="4">
        <f>1/COUNTIF(OrdersTable[Order ID],OrdersTable[[#This Row],[Order ID]])</f>
        <v>1</v>
      </c>
      <c r="Y4583" s="4">
        <f>1/COUNTIF(OrdersTable[Customer ID],OrdersTable[[#This Row],[Customer ID]])</f>
        <v>5.2631578947368418E-2</v>
      </c>
    </row>
    <row r="4584" spans="1:25" x14ac:dyDescent="0.3">
      <c r="A4584" s="1">
        <v>4583</v>
      </c>
      <c r="B4584" t="s">
        <v>8358</v>
      </c>
      <c r="C4584" s="7">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4" t="str">
        <f>VLOOKUP(OrdersTable[[#This Row],[Region]],PeopleTable[#All],2,FALSE)</f>
        <v>Chuck Magee</v>
      </c>
      <c r="W4584" s="4" t="str">
        <f>IFERROR(VLOOKUP(OrdersTable[[#This Row],[Order ID]],ReturnsTable[#All],2,FALSE),"No")</f>
        <v>No</v>
      </c>
      <c r="X4584" s="4">
        <f>1/COUNTIF(OrdersTable[Order ID],OrdersTable[[#This Row],[Order ID]])</f>
        <v>1</v>
      </c>
      <c r="Y4584" s="4">
        <f>1/COUNTIF(OrdersTable[Customer ID],OrdersTable[[#This Row],[Customer ID]])</f>
        <v>0.14285714285714285</v>
      </c>
    </row>
    <row r="4585" spans="1:25" x14ac:dyDescent="0.3">
      <c r="A4585" s="1">
        <v>4584</v>
      </c>
      <c r="B4585" t="s">
        <v>8359</v>
      </c>
      <c r="C4585" s="7">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4" t="str">
        <f>VLOOKUP(OrdersTable[[#This Row],[Region]],PeopleTable[#All],2,FALSE)</f>
        <v>Anna Andreadi</v>
      </c>
      <c r="W4585" s="4" t="str">
        <f>IFERROR(VLOOKUP(OrdersTable[[#This Row],[Order ID]],ReturnsTable[#All],2,FALSE),"No")</f>
        <v>No</v>
      </c>
      <c r="X4585" s="4">
        <f>1/COUNTIF(OrdersTable[Order ID],OrdersTable[[#This Row],[Order ID]])</f>
        <v>1</v>
      </c>
      <c r="Y4585" s="4">
        <f>1/COUNTIF(OrdersTable[Customer ID],OrdersTable[[#This Row],[Customer ID]])</f>
        <v>0.14285714285714285</v>
      </c>
    </row>
    <row r="4586" spans="1:25" x14ac:dyDescent="0.3">
      <c r="A4586" s="1">
        <v>4585</v>
      </c>
      <c r="B4586" t="s">
        <v>8360</v>
      </c>
      <c r="C4586" s="7">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4" t="str">
        <f>VLOOKUP(OrdersTable[[#This Row],[Region]],PeopleTable[#All],2,FALSE)</f>
        <v>Anna Andreadi</v>
      </c>
      <c r="W4586" s="4" t="str">
        <f>IFERROR(VLOOKUP(OrdersTable[[#This Row],[Order ID]],ReturnsTable[#All],2,FALSE),"No")</f>
        <v>No</v>
      </c>
      <c r="X4586" s="4">
        <f>1/COUNTIF(OrdersTable[Order ID],OrdersTable[[#This Row],[Order ID]])</f>
        <v>0.16666666666666666</v>
      </c>
      <c r="Y4586" s="4">
        <f>1/COUNTIF(OrdersTable[Customer ID],OrdersTable[[#This Row],[Customer ID]])</f>
        <v>0.1</v>
      </c>
    </row>
    <row r="4587" spans="1:25" x14ac:dyDescent="0.3">
      <c r="A4587" s="1">
        <v>4586</v>
      </c>
      <c r="B4587" t="s">
        <v>8360</v>
      </c>
      <c r="C4587" s="7">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4" t="str">
        <f>VLOOKUP(OrdersTable[[#This Row],[Region]],PeopleTable[#All],2,FALSE)</f>
        <v>Anna Andreadi</v>
      </c>
      <c r="W4587" s="4" t="str">
        <f>IFERROR(VLOOKUP(OrdersTable[[#This Row],[Order ID]],ReturnsTable[#All],2,FALSE),"No")</f>
        <v>No</v>
      </c>
      <c r="X4587" s="4">
        <f>1/COUNTIF(OrdersTable[Order ID],OrdersTable[[#This Row],[Order ID]])</f>
        <v>0.16666666666666666</v>
      </c>
      <c r="Y4587" s="4">
        <f>1/COUNTIF(OrdersTable[Customer ID],OrdersTable[[#This Row],[Customer ID]])</f>
        <v>0.1</v>
      </c>
    </row>
    <row r="4588" spans="1:25" x14ac:dyDescent="0.3">
      <c r="A4588" s="1">
        <v>4587</v>
      </c>
      <c r="B4588" t="s">
        <v>8360</v>
      </c>
      <c r="C4588" s="7">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4" t="str">
        <f>VLOOKUP(OrdersTable[[#This Row],[Region]],PeopleTable[#All],2,FALSE)</f>
        <v>Anna Andreadi</v>
      </c>
      <c r="W4588" s="4" t="str">
        <f>IFERROR(VLOOKUP(OrdersTable[[#This Row],[Order ID]],ReturnsTable[#All],2,FALSE),"No")</f>
        <v>No</v>
      </c>
      <c r="X4588" s="4">
        <f>1/COUNTIF(OrdersTable[Order ID],OrdersTable[[#This Row],[Order ID]])</f>
        <v>0.16666666666666666</v>
      </c>
      <c r="Y4588" s="4">
        <f>1/COUNTIF(OrdersTable[Customer ID],OrdersTable[[#This Row],[Customer ID]])</f>
        <v>0.1</v>
      </c>
    </row>
    <row r="4589" spans="1:25" x14ac:dyDescent="0.3">
      <c r="A4589" s="1">
        <v>4588</v>
      </c>
      <c r="B4589" t="s">
        <v>8360</v>
      </c>
      <c r="C4589" s="7">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4" t="str">
        <f>VLOOKUP(OrdersTable[[#This Row],[Region]],PeopleTable[#All],2,FALSE)</f>
        <v>Anna Andreadi</v>
      </c>
      <c r="W4589" s="4" t="str">
        <f>IFERROR(VLOOKUP(OrdersTable[[#This Row],[Order ID]],ReturnsTable[#All],2,FALSE),"No")</f>
        <v>No</v>
      </c>
      <c r="X4589" s="4">
        <f>1/COUNTIF(OrdersTable[Order ID],OrdersTable[[#This Row],[Order ID]])</f>
        <v>0.16666666666666666</v>
      </c>
      <c r="Y4589" s="4">
        <f>1/COUNTIF(OrdersTable[Customer ID],OrdersTable[[#This Row],[Customer ID]])</f>
        <v>0.1</v>
      </c>
    </row>
    <row r="4590" spans="1:25" x14ac:dyDescent="0.3">
      <c r="A4590" s="1">
        <v>4589</v>
      </c>
      <c r="B4590" t="s">
        <v>8360</v>
      </c>
      <c r="C4590" s="7">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4" t="str">
        <f>VLOOKUP(OrdersTable[[#This Row],[Region]],PeopleTable[#All],2,FALSE)</f>
        <v>Anna Andreadi</v>
      </c>
      <c r="W4590" s="4" t="str">
        <f>IFERROR(VLOOKUP(OrdersTable[[#This Row],[Order ID]],ReturnsTable[#All],2,FALSE),"No")</f>
        <v>No</v>
      </c>
      <c r="X4590" s="4">
        <f>1/COUNTIF(OrdersTable[Order ID],OrdersTable[[#This Row],[Order ID]])</f>
        <v>0.16666666666666666</v>
      </c>
      <c r="Y4590" s="4">
        <f>1/COUNTIF(OrdersTable[Customer ID],OrdersTable[[#This Row],[Customer ID]])</f>
        <v>0.1</v>
      </c>
    </row>
    <row r="4591" spans="1:25" x14ac:dyDescent="0.3">
      <c r="A4591" s="1">
        <v>4590</v>
      </c>
      <c r="B4591" t="s">
        <v>8360</v>
      </c>
      <c r="C4591" s="7">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4" t="str">
        <f>VLOOKUP(OrdersTable[[#This Row],[Region]],PeopleTable[#All],2,FALSE)</f>
        <v>Anna Andreadi</v>
      </c>
      <c r="W4591" s="4" t="str">
        <f>IFERROR(VLOOKUP(OrdersTable[[#This Row],[Order ID]],ReturnsTable[#All],2,FALSE),"No")</f>
        <v>No</v>
      </c>
      <c r="X4591" s="4">
        <f>1/COUNTIF(OrdersTable[Order ID],OrdersTable[[#This Row],[Order ID]])</f>
        <v>0.16666666666666666</v>
      </c>
      <c r="Y4591" s="4">
        <f>1/COUNTIF(OrdersTable[Customer ID],OrdersTable[[#This Row],[Customer ID]])</f>
        <v>0.1</v>
      </c>
    </row>
    <row r="4592" spans="1:25" x14ac:dyDescent="0.3">
      <c r="A4592" s="1">
        <v>4591</v>
      </c>
      <c r="B4592" t="s">
        <v>8361</v>
      </c>
      <c r="C4592" s="7">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4" t="str">
        <f>VLOOKUP(OrdersTable[[#This Row],[Region]],PeopleTable[#All],2,FALSE)</f>
        <v>Anna Andreadi</v>
      </c>
      <c r="W4592" s="4" t="str">
        <f>IFERROR(VLOOKUP(OrdersTable[[#This Row],[Order ID]],ReturnsTable[#All],2,FALSE),"No")</f>
        <v>No</v>
      </c>
      <c r="X4592" s="4">
        <f>1/COUNTIF(OrdersTable[Order ID],OrdersTable[[#This Row],[Order ID]])</f>
        <v>0.16666666666666666</v>
      </c>
      <c r="Y4592" s="4">
        <f>1/COUNTIF(OrdersTable[Customer ID],OrdersTable[[#This Row],[Customer ID]])</f>
        <v>9.0909090909090912E-2</v>
      </c>
    </row>
    <row r="4593" spans="1:25" x14ac:dyDescent="0.3">
      <c r="A4593" s="1">
        <v>4592</v>
      </c>
      <c r="B4593" t="s">
        <v>8361</v>
      </c>
      <c r="C4593" s="7">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4" t="str">
        <f>VLOOKUP(OrdersTable[[#This Row],[Region]],PeopleTable[#All],2,FALSE)</f>
        <v>Anna Andreadi</v>
      </c>
      <c r="W4593" s="4" t="str">
        <f>IFERROR(VLOOKUP(OrdersTable[[#This Row],[Order ID]],ReturnsTable[#All],2,FALSE),"No")</f>
        <v>No</v>
      </c>
      <c r="X4593" s="4">
        <f>1/COUNTIF(OrdersTable[Order ID],OrdersTable[[#This Row],[Order ID]])</f>
        <v>0.16666666666666666</v>
      </c>
      <c r="Y4593" s="4">
        <f>1/COUNTIF(OrdersTable[Customer ID],OrdersTable[[#This Row],[Customer ID]])</f>
        <v>9.0909090909090912E-2</v>
      </c>
    </row>
    <row r="4594" spans="1:25" x14ac:dyDescent="0.3">
      <c r="A4594" s="1">
        <v>4593</v>
      </c>
      <c r="B4594" t="s">
        <v>8361</v>
      </c>
      <c r="C4594" s="7">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4" t="str">
        <f>VLOOKUP(OrdersTable[[#This Row],[Region]],PeopleTable[#All],2,FALSE)</f>
        <v>Anna Andreadi</v>
      </c>
      <c r="W4594" s="4" t="str">
        <f>IFERROR(VLOOKUP(OrdersTable[[#This Row],[Order ID]],ReturnsTable[#All],2,FALSE),"No")</f>
        <v>No</v>
      </c>
      <c r="X4594" s="4">
        <f>1/COUNTIF(OrdersTable[Order ID],OrdersTable[[#This Row],[Order ID]])</f>
        <v>0.16666666666666666</v>
      </c>
      <c r="Y4594" s="4">
        <f>1/COUNTIF(OrdersTable[Customer ID],OrdersTable[[#This Row],[Customer ID]])</f>
        <v>9.0909090909090912E-2</v>
      </c>
    </row>
    <row r="4595" spans="1:25" x14ac:dyDescent="0.3">
      <c r="A4595" s="1">
        <v>4594</v>
      </c>
      <c r="B4595" t="s">
        <v>8361</v>
      </c>
      <c r="C4595" s="7">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4" t="str">
        <f>VLOOKUP(OrdersTable[[#This Row],[Region]],PeopleTable[#All],2,FALSE)</f>
        <v>Anna Andreadi</v>
      </c>
      <c r="W4595" s="4" t="str">
        <f>IFERROR(VLOOKUP(OrdersTable[[#This Row],[Order ID]],ReturnsTable[#All],2,FALSE),"No")</f>
        <v>No</v>
      </c>
      <c r="X4595" s="4">
        <f>1/COUNTIF(OrdersTable[Order ID],OrdersTable[[#This Row],[Order ID]])</f>
        <v>0.16666666666666666</v>
      </c>
      <c r="Y4595" s="4">
        <f>1/COUNTIF(OrdersTable[Customer ID],OrdersTable[[#This Row],[Customer ID]])</f>
        <v>9.0909090909090912E-2</v>
      </c>
    </row>
    <row r="4596" spans="1:25" x14ac:dyDescent="0.3">
      <c r="A4596" s="1">
        <v>4595</v>
      </c>
      <c r="B4596" t="s">
        <v>8361</v>
      </c>
      <c r="C4596" s="7">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4" t="str">
        <f>VLOOKUP(OrdersTable[[#This Row],[Region]],PeopleTable[#All],2,FALSE)</f>
        <v>Anna Andreadi</v>
      </c>
      <c r="W4596" s="4" t="str">
        <f>IFERROR(VLOOKUP(OrdersTable[[#This Row],[Order ID]],ReturnsTable[#All],2,FALSE),"No")</f>
        <v>No</v>
      </c>
      <c r="X4596" s="4">
        <f>1/COUNTIF(OrdersTable[Order ID],OrdersTable[[#This Row],[Order ID]])</f>
        <v>0.16666666666666666</v>
      </c>
      <c r="Y4596" s="4">
        <f>1/COUNTIF(OrdersTable[Customer ID],OrdersTable[[#This Row],[Customer ID]])</f>
        <v>9.0909090909090912E-2</v>
      </c>
    </row>
    <row r="4597" spans="1:25" x14ac:dyDescent="0.3">
      <c r="A4597" s="1">
        <v>4596</v>
      </c>
      <c r="B4597" t="s">
        <v>8361</v>
      </c>
      <c r="C4597" s="7">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4" t="str">
        <f>VLOOKUP(OrdersTable[[#This Row],[Region]],PeopleTable[#All],2,FALSE)</f>
        <v>Anna Andreadi</v>
      </c>
      <c r="W4597" s="4" t="str">
        <f>IFERROR(VLOOKUP(OrdersTable[[#This Row],[Order ID]],ReturnsTable[#All],2,FALSE),"No")</f>
        <v>No</v>
      </c>
      <c r="X4597" s="4">
        <f>1/COUNTIF(OrdersTable[Order ID],OrdersTable[[#This Row],[Order ID]])</f>
        <v>0.16666666666666666</v>
      </c>
      <c r="Y4597" s="4">
        <f>1/COUNTIF(OrdersTable[Customer ID],OrdersTable[[#This Row],[Customer ID]])</f>
        <v>9.0909090909090912E-2</v>
      </c>
    </row>
    <row r="4598" spans="1:25" x14ac:dyDescent="0.3">
      <c r="A4598" s="1">
        <v>4597</v>
      </c>
      <c r="B4598" t="s">
        <v>8362</v>
      </c>
      <c r="C4598" s="7">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4" t="str">
        <f>VLOOKUP(OrdersTable[[#This Row],[Region]],PeopleTable[#All],2,FALSE)</f>
        <v>Chuck Magee</v>
      </c>
      <c r="W4598" s="4" t="str">
        <f>IFERROR(VLOOKUP(OrdersTable[[#This Row],[Order ID]],ReturnsTable[#All],2,FALSE),"No")</f>
        <v>No</v>
      </c>
      <c r="X4598" s="4">
        <f>1/COUNTIF(OrdersTable[Order ID],OrdersTable[[#This Row],[Order ID]])</f>
        <v>1</v>
      </c>
      <c r="Y4598" s="4">
        <f>1/COUNTIF(OrdersTable[Customer ID],OrdersTable[[#This Row],[Customer ID]])</f>
        <v>9.0909090909090912E-2</v>
      </c>
    </row>
    <row r="4599" spans="1:25" x14ac:dyDescent="0.3">
      <c r="A4599" s="1">
        <v>4598</v>
      </c>
      <c r="B4599" t="s">
        <v>8363</v>
      </c>
      <c r="C4599" s="7">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4" t="str">
        <f>VLOOKUP(OrdersTable[[#This Row],[Region]],PeopleTable[#All],2,FALSE)</f>
        <v>Kelly Williams</v>
      </c>
      <c r="W4599" s="4" t="str">
        <f>IFERROR(VLOOKUP(OrdersTable[[#This Row],[Order ID]],ReturnsTable[#All],2,FALSE),"No")</f>
        <v>No</v>
      </c>
      <c r="X4599" s="4">
        <f>1/COUNTIF(OrdersTable[Order ID],OrdersTable[[#This Row],[Order ID]])</f>
        <v>0.5</v>
      </c>
      <c r="Y4599" s="4">
        <f>1/COUNTIF(OrdersTable[Customer ID],OrdersTable[[#This Row],[Customer ID]])</f>
        <v>7.1428571428571425E-2</v>
      </c>
    </row>
    <row r="4600" spans="1:25" x14ac:dyDescent="0.3">
      <c r="A4600" s="1">
        <v>4599</v>
      </c>
      <c r="B4600" t="s">
        <v>8363</v>
      </c>
      <c r="C4600" s="7">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4" t="str">
        <f>VLOOKUP(OrdersTable[[#This Row],[Region]],PeopleTable[#All],2,FALSE)</f>
        <v>Kelly Williams</v>
      </c>
      <c r="W4600" s="4" t="str">
        <f>IFERROR(VLOOKUP(OrdersTable[[#This Row],[Order ID]],ReturnsTable[#All],2,FALSE),"No")</f>
        <v>No</v>
      </c>
      <c r="X4600" s="4">
        <f>1/COUNTIF(OrdersTable[Order ID],OrdersTable[[#This Row],[Order ID]])</f>
        <v>0.5</v>
      </c>
      <c r="Y4600" s="4">
        <f>1/COUNTIF(OrdersTable[Customer ID],OrdersTable[[#This Row],[Customer ID]])</f>
        <v>7.1428571428571425E-2</v>
      </c>
    </row>
    <row r="4601" spans="1:25" x14ac:dyDescent="0.3">
      <c r="A4601" s="1">
        <v>4600</v>
      </c>
      <c r="B4601" t="s">
        <v>8364</v>
      </c>
      <c r="C4601" s="7">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4" t="str">
        <f>VLOOKUP(OrdersTable[[#This Row],[Region]],PeopleTable[#All],2,FALSE)</f>
        <v>Chuck Magee</v>
      </c>
      <c r="W4601" s="4" t="str">
        <f>IFERROR(VLOOKUP(OrdersTable[[#This Row],[Order ID]],ReturnsTable[#All],2,FALSE),"No")</f>
        <v>No</v>
      </c>
      <c r="X4601" s="4">
        <f>1/COUNTIF(OrdersTable[Order ID],OrdersTable[[#This Row],[Order ID]])</f>
        <v>0.33333333333333331</v>
      </c>
      <c r="Y4601" s="4">
        <f>1/COUNTIF(OrdersTable[Customer ID],OrdersTable[[#This Row],[Customer ID]])</f>
        <v>7.6923076923076927E-2</v>
      </c>
    </row>
    <row r="4602" spans="1:25" x14ac:dyDescent="0.3">
      <c r="A4602" s="1">
        <v>4601</v>
      </c>
      <c r="B4602" t="s">
        <v>8364</v>
      </c>
      <c r="C4602" s="7">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4" t="str">
        <f>VLOOKUP(OrdersTable[[#This Row],[Region]],PeopleTable[#All],2,FALSE)</f>
        <v>Chuck Magee</v>
      </c>
      <c r="W4602" s="4" t="str">
        <f>IFERROR(VLOOKUP(OrdersTable[[#This Row],[Order ID]],ReturnsTable[#All],2,FALSE),"No")</f>
        <v>No</v>
      </c>
      <c r="X4602" s="4">
        <f>1/COUNTIF(OrdersTable[Order ID],OrdersTable[[#This Row],[Order ID]])</f>
        <v>0.33333333333333331</v>
      </c>
      <c r="Y4602" s="4">
        <f>1/COUNTIF(OrdersTable[Customer ID],OrdersTable[[#This Row],[Customer ID]])</f>
        <v>7.6923076923076927E-2</v>
      </c>
    </row>
    <row r="4603" spans="1:25" x14ac:dyDescent="0.3">
      <c r="A4603" s="1">
        <v>4602</v>
      </c>
      <c r="B4603" t="s">
        <v>8364</v>
      </c>
      <c r="C4603" s="7">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4" t="str">
        <f>VLOOKUP(OrdersTable[[#This Row],[Region]],PeopleTable[#All],2,FALSE)</f>
        <v>Chuck Magee</v>
      </c>
      <c r="W4603" s="4" t="str">
        <f>IFERROR(VLOOKUP(OrdersTable[[#This Row],[Order ID]],ReturnsTable[#All],2,FALSE),"No")</f>
        <v>No</v>
      </c>
      <c r="X4603" s="4">
        <f>1/COUNTIF(OrdersTable[Order ID],OrdersTable[[#This Row],[Order ID]])</f>
        <v>0.33333333333333331</v>
      </c>
      <c r="Y4603" s="4">
        <f>1/COUNTIF(OrdersTable[Customer ID],OrdersTable[[#This Row],[Customer ID]])</f>
        <v>7.6923076923076927E-2</v>
      </c>
    </row>
    <row r="4604" spans="1:25" x14ac:dyDescent="0.3">
      <c r="A4604" s="1">
        <v>4603</v>
      </c>
      <c r="B4604" t="s">
        <v>8365</v>
      </c>
      <c r="C4604" s="7">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4" t="str">
        <f>VLOOKUP(OrdersTable[[#This Row],[Region]],PeopleTable[#All],2,FALSE)</f>
        <v>Cassandra Brandow</v>
      </c>
      <c r="W4604" s="4" t="str">
        <f>IFERROR(VLOOKUP(OrdersTable[[#This Row],[Order ID]],ReturnsTable[#All],2,FALSE),"No")</f>
        <v>No</v>
      </c>
      <c r="X4604" s="4">
        <f>1/COUNTIF(OrdersTable[Order ID],OrdersTable[[#This Row],[Order ID]])</f>
        <v>0.25</v>
      </c>
      <c r="Y4604" s="4">
        <f>1/COUNTIF(OrdersTable[Customer ID],OrdersTable[[#This Row],[Customer ID]])</f>
        <v>3.7037037037037035E-2</v>
      </c>
    </row>
    <row r="4605" spans="1:25" x14ac:dyDescent="0.3">
      <c r="A4605" s="1">
        <v>4604</v>
      </c>
      <c r="B4605" t="s">
        <v>8365</v>
      </c>
      <c r="C4605" s="7">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4" t="str">
        <f>VLOOKUP(OrdersTable[[#This Row],[Region]],PeopleTable[#All],2,FALSE)</f>
        <v>Cassandra Brandow</v>
      </c>
      <c r="W4605" s="4" t="str">
        <f>IFERROR(VLOOKUP(OrdersTable[[#This Row],[Order ID]],ReturnsTable[#All],2,FALSE),"No")</f>
        <v>No</v>
      </c>
      <c r="X4605" s="4">
        <f>1/COUNTIF(OrdersTable[Order ID],OrdersTable[[#This Row],[Order ID]])</f>
        <v>0.25</v>
      </c>
      <c r="Y4605" s="4">
        <f>1/COUNTIF(OrdersTable[Customer ID],OrdersTable[[#This Row],[Customer ID]])</f>
        <v>3.7037037037037035E-2</v>
      </c>
    </row>
    <row r="4606" spans="1:25" x14ac:dyDescent="0.3">
      <c r="A4606" s="1">
        <v>4605</v>
      </c>
      <c r="B4606" t="s">
        <v>8365</v>
      </c>
      <c r="C4606" s="7">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4" t="str">
        <f>VLOOKUP(OrdersTable[[#This Row],[Region]],PeopleTable[#All],2,FALSE)</f>
        <v>Cassandra Brandow</v>
      </c>
      <c r="W4606" s="4" t="str">
        <f>IFERROR(VLOOKUP(OrdersTable[[#This Row],[Order ID]],ReturnsTable[#All],2,FALSE),"No")</f>
        <v>No</v>
      </c>
      <c r="X4606" s="4">
        <f>1/COUNTIF(OrdersTable[Order ID],OrdersTable[[#This Row],[Order ID]])</f>
        <v>0.25</v>
      </c>
      <c r="Y4606" s="4">
        <f>1/COUNTIF(OrdersTable[Customer ID],OrdersTable[[#This Row],[Customer ID]])</f>
        <v>3.7037037037037035E-2</v>
      </c>
    </row>
    <row r="4607" spans="1:25" x14ac:dyDescent="0.3">
      <c r="A4607" s="1">
        <v>4606</v>
      </c>
      <c r="B4607" t="s">
        <v>8365</v>
      </c>
      <c r="C4607" s="7">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4" t="str">
        <f>VLOOKUP(OrdersTable[[#This Row],[Region]],PeopleTable[#All],2,FALSE)</f>
        <v>Cassandra Brandow</v>
      </c>
      <c r="W4607" s="4" t="str">
        <f>IFERROR(VLOOKUP(OrdersTable[[#This Row],[Order ID]],ReturnsTable[#All],2,FALSE),"No")</f>
        <v>No</v>
      </c>
      <c r="X4607" s="4">
        <f>1/COUNTIF(OrdersTable[Order ID],OrdersTable[[#This Row],[Order ID]])</f>
        <v>0.25</v>
      </c>
      <c r="Y4607" s="4">
        <f>1/COUNTIF(OrdersTable[Customer ID],OrdersTable[[#This Row],[Customer ID]])</f>
        <v>3.7037037037037035E-2</v>
      </c>
    </row>
    <row r="4608" spans="1:25" x14ac:dyDescent="0.3">
      <c r="A4608" s="1">
        <v>4607</v>
      </c>
      <c r="B4608" t="s">
        <v>8366</v>
      </c>
      <c r="C4608" s="7">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4" t="str">
        <f>VLOOKUP(OrdersTable[[#This Row],[Region]],PeopleTable[#All],2,FALSE)</f>
        <v>Chuck Magee</v>
      </c>
      <c r="W4608" s="4" t="str">
        <f>IFERROR(VLOOKUP(OrdersTable[[#This Row],[Order ID]],ReturnsTable[#All],2,FALSE),"No")</f>
        <v>No</v>
      </c>
      <c r="X4608" s="4">
        <f>1/COUNTIF(OrdersTable[Order ID],OrdersTable[[#This Row],[Order ID]])</f>
        <v>0.25</v>
      </c>
      <c r="Y4608" s="4">
        <f>1/COUNTIF(OrdersTable[Customer ID],OrdersTable[[#This Row],[Customer ID]])</f>
        <v>5.2631578947368418E-2</v>
      </c>
    </row>
    <row r="4609" spans="1:25" x14ac:dyDescent="0.3">
      <c r="A4609" s="1">
        <v>4608</v>
      </c>
      <c r="B4609" t="s">
        <v>8366</v>
      </c>
      <c r="C4609" s="7">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4" t="str">
        <f>VLOOKUP(OrdersTable[[#This Row],[Region]],PeopleTable[#All],2,FALSE)</f>
        <v>Chuck Magee</v>
      </c>
      <c r="W4609" s="4" t="str">
        <f>IFERROR(VLOOKUP(OrdersTable[[#This Row],[Order ID]],ReturnsTable[#All],2,FALSE),"No")</f>
        <v>No</v>
      </c>
      <c r="X4609" s="4">
        <f>1/COUNTIF(OrdersTable[Order ID],OrdersTable[[#This Row],[Order ID]])</f>
        <v>0.25</v>
      </c>
      <c r="Y4609" s="4">
        <f>1/COUNTIF(OrdersTable[Customer ID],OrdersTable[[#This Row],[Customer ID]])</f>
        <v>5.2631578947368418E-2</v>
      </c>
    </row>
    <row r="4610" spans="1:25" x14ac:dyDescent="0.3">
      <c r="A4610" s="1">
        <v>4609</v>
      </c>
      <c r="B4610" t="s">
        <v>8366</v>
      </c>
      <c r="C4610" s="7">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4" t="str">
        <f>VLOOKUP(OrdersTable[[#This Row],[Region]],PeopleTable[#All],2,FALSE)</f>
        <v>Chuck Magee</v>
      </c>
      <c r="W4610" s="4" t="str">
        <f>IFERROR(VLOOKUP(OrdersTable[[#This Row],[Order ID]],ReturnsTable[#All],2,FALSE),"No")</f>
        <v>No</v>
      </c>
      <c r="X4610" s="4">
        <f>1/COUNTIF(OrdersTable[Order ID],OrdersTable[[#This Row],[Order ID]])</f>
        <v>0.25</v>
      </c>
      <c r="Y4610" s="4">
        <f>1/COUNTIF(OrdersTable[Customer ID],OrdersTable[[#This Row],[Customer ID]])</f>
        <v>5.2631578947368418E-2</v>
      </c>
    </row>
    <row r="4611" spans="1:25" x14ac:dyDescent="0.3">
      <c r="A4611" s="1">
        <v>4610</v>
      </c>
      <c r="B4611" t="s">
        <v>8366</v>
      </c>
      <c r="C4611" s="7">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4" t="str">
        <f>VLOOKUP(OrdersTable[[#This Row],[Region]],PeopleTable[#All],2,FALSE)</f>
        <v>Chuck Magee</v>
      </c>
      <c r="W4611" s="4" t="str">
        <f>IFERROR(VLOOKUP(OrdersTable[[#This Row],[Order ID]],ReturnsTable[#All],2,FALSE),"No")</f>
        <v>No</v>
      </c>
      <c r="X4611" s="4">
        <f>1/COUNTIF(OrdersTable[Order ID],OrdersTable[[#This Row],[Order ID]])</f>
        <v>0.25</v>
      </c>
      <c r="Y4611" s="4">
        <f>1/COUNTIF(OrdersTable[Customer ID],OrdersTable[[#This Row],[Customer ID]])</f>
        <v>5.2631578947368418E-2</v>
      </c>
    </row>
    <row r="4612" spans="1:25" x14ac:dyDescent="0.3">
      <c r="A4612" s="1">
        <v>4611</v>
      </c>
      <c r="B4612" t="s">
        <v>8367</v>
      </c>
      <c r="C4612" s="7">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4" t="str">
        <f>VLOOKUP(OrdersTable[[#This Row],[Region]],PeopleTable[#All],2,FALSE)</f>
        <v>Anna Andreadi</v>
      </c>
      <c r="W4612" s="4" t="str">
        <f>IFERROR(VLOOKUP(OrdersTable[[#This Row],[Order ID]],ReturnsTable[#All],2,FALSE),"No")</f>
        <v>No</v>
      </c>
      <c r="X4612" s="4">
        <f>1/COUNTIF(OrdersTable[Order ID],OrdersTable[[#This Row],[Order ID]])</f>
        <v>1</v>
      </c>
      <c r="Y4612" s="4">
        <f>1/COUNTIF(OrdersTable[Customer ID],OrdersTable[[#This Row],[Customer ID]])</f>
        <v>4.3478260869565216E-2</v>
      </c>
    </row>
    <row r="4613" spans="1:25" x14ac:dyDescent="0.3">
      <c r="A4613" s="1">
        <v>4612</v>
      </c>
      <c r="B4613" t="s">
        <v>8368</v>
      </c>
      <c r="C4613" s="7">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4" t="str">
        <f>VLOOKUP(OrdersTable[[#This Row],[Region]],PeopleTable[#All],2,FALSE)</f>
        <v>Cassandra Brandow</v>
      </c>
      <c r="W4613" s="4" t="str">
        <f>IFERROR(VLOOKUP(OrdersTable[[#This Row],[Order ID]],ReturnsTable[#All],2,FALSE),"No")</f>
        <v>No</v>
      </c>
      <c r="X4613" s="4">
        <f>1/COUNTIF(OrdersTable[Order ID],OrdersTable[[#This Row],[Order ID]])</f>
        <v>1</v>
      </c>
      <c r="Y4613" s="4">
        <f>1/COUNTIF(OrdersTable[Customer ID],OrdersTable[[#This Row],[Customer ID]])</f>
        <v>5.8823529411764705E-2</v>
      </c>
    </row>
    <row r="4614" spans="1:25" x14ac:dyDescent="0.3">
      <c r="A4614" s="1">
        <v>4613</v>
      </c>
      <c r="B4614" t="s">
        <v>8369</v>
      </c>
      <c r="C4614" s="7">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4" t="str">
        <f>VLOOKUP(OrdersTable[[#This Row],[Region]],PeopleTable[#All],2,FALSE)</f>
        <v>Cassandra Brandow</v>
      </c>
      <c r="W4614" s="4" t="str">
        <f>IFERROR(VLOOKUP(OrdersTable[[#This Row],[Order ID]],ReturnsTable[#All],2,FALSE),"No")</f>
        <v>No</v>
      </c>
      <c r="X4614" s="4">
        <f>1/COUNTIF(OrdersTable[Order ID],OrdersTable[[#This Row],[Order ID]])</f>
        <v>0.5</v>
      </c>
      <c r="Y4614" s="4">
        <f>1/COUNTIF(OrdersTable[Customer ID],OrdersTable[[#This Row],[Customer ID]])</f>
        <v>3.2258064516129031E-2</v>
      </c>
    </row>
    <row r="4615" spans="1:25" x14ac:dyDescent="0.3">
      <c r="A4615" s="1">
        <v>4614</v>
      </c>
      <c r="B4615" t="s">
        <v>8369</v>
      </c>
      <c r="C4615" s="7">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4" t="str">
        <f>VLOOKUP(OrdersTable[[#This Row],[Region]],PeopleTable[#All],2,FALSE)</f>
        <v>Cassandra Brandow</v>
      </c>
      <c r="W4615" s="4" t="str">
        <f>IFERROR(VLOOKUP(OrdersTable[[#This Row],[Order ID]],ReturnsTable[#All],2,FALSE),"No")</f>
        <v>No</v>
      </c>
      <c r="X4615" s="4">
        <f>1/COUNTIF(OrdersTable[Order ID],OrdersTable[[#This Row],[Order ID]])</f>
        <v>0.5</v>
      </c>
      <c r="Y4615" s="4">
        <f>1/COUNTIF(OrdersTable[Customer ID],OrdersTable[[#This Row],[Customer ID]])</f>
        <v>3.2258064516129031E-2</v>
      </c>
    </row>
    <row r="4616" spans="1:25" x14ac:dyDescent="0.3">
      <c r="A4616" s="1">
        <v>4615</v>
      </c>
      <c r="B4616" t="s">
        <v>8370</v>
      </c>
      <c r="C4616" s="7">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4" t="str">
        <f>VLOOKUP(OrdersTable[[#This Row],[Region]],PeopleTable[#All],2,FALSE)</f>
        <v>Kelly Williams</v>
      </c>
      <c r="W4616" s="4" t="str">
        <f>IFERROR(VLOOKUP(OrdersTable[[#This Row],[Order ID]],ReturnsTable[#All],2,FALSE),"No")</f>
        <v>No</v>
      </c>
      <c r="X4616" s="4">
        <f>1/COUNTIF(OrdersTable[Order ID],OrdersTable[[#This Row],[Order ID]])</f>
        <v>0.5</v>
      </c>
      <c r="Y4616" s="4">
        <f>1/COUNTIF(OrdersTable[Customer ID],OrdersTable[[#This Row],[Customer ID]])</f>
        <v>5.8823529411764705E-2</v>
      </c>
    </row>
    <row r="4617" spans="1:25" x14ac:dyDescent="0.3">
      <c r="A4617" s="1">
        <v>4616</v>
      </c>
      <c r="B4617" t="s">
        <v>8370</v>
      </c>
      <c r="C4617" s="7">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4" t="str">
        <f>VLOOKUP(OrdersTable[[#This Row],[Region]],PeopleTable[#All],2,FALSE)</f>
        <v>Kelly Williams</v>
      </c>
      <c r="W4617" s="4" t="str">
        <f>IFERROR(VLOOKUP(OrdersTable[[#This Row],[Order ID]],ReturnsTable[#All],2,FALSE),"No")</f>
        <v>No</v>
      </c>
      <c r="X4617" s="4">
        <f>1/COUNTIF(OrdersTable[Order ID],OrdersTable[[#This Row],[Order ID]])</f>
        <v>0.5</v>
      </c>
      <c r="Y4617" s="4">
        <f>1/COUNTIF(OrdersTable[Customer ID],OrdersTable[[#This Row],[Customer ID]])</f>
        <v>5.8823529411764705E-2</v>
      </c>
    </row>
    <row r="4618" spans="1:25" x14ac:dyDescent="0.3">
      <c r="A4618" s="1">
        <v>4617</v>
      </c>
      <c r="B4618" t="s">
        <v>8371</v>
      </c>
      <c r="C4618" s="7">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4" t="str">
        <f>VLOOKUP(OrdersTable[[#This Row],[Region]],PeopleTable[#All],2,FALSE)</f>
        <v>Kelly Williams</v>
      </c>
      <c r="W4618" s="4" t="str">
        <f>IFERROR(VLOOKUP(OrdersTable[[#This Row],[Order ID]],ReturnsTable[#All],2,FALSE),"No")</f>
        <v>No</v>
      </c>
      <c r="X4618" s="4">
        <f>1/COUNTIF(OrdersTable[Order ID],OrdersTable[[#This Row],[Order ID]])</f>
        <v>1</v>
      </c>
      <c r="Y4618" s="4">
        <f>1/COUNTIF(OrdersTable[Customer ID],OrdersTable[[#This Row],[Customer ID]])</f>
        <v>0.05</v>
      </c>
    </row>
    <row r="4619" spans="1:25" x14ac:dyDescent="0.3">
      <c r="A4619" s="1">
        <v>4618</v>
      </c>
      <c r="B4619" t="s">
        <v>8372</v>
      </c>
      <c r="C4619" s="7">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4" t="str">
        <f>VLOOKUP(OrdersTable[[#This Row],[Region]],PeopleTable[#All],2,FALSE)</f>
        <v>Chuck Magee</v>
      </c>
      <c r="W4619" s="4" t="str">
        <f>IFERROR(VLOOKUP(OrdersTable[[#This Row],[Order ID]],ReturnsTable[#All],2,FALSE),"No")</f>
        <v>No</v>
      </c>
      <c r="X4619" s="4">
        <f>1/COUNTIF(OrdersTable[Order ID],OrdersTable[[#This Row],[Order ID]])</f>
        <v>0.5</v>
      </c>
      <c r="Y4619" s="4">
        <f>1/COUNTIF(OrdersTable[Customer ID],OrdersTable[[#This Row],[Customer ID]])</f>
        <v>7.6923076923076927E-2</v>
      </c>
    </row>
    <row r="4620" spans="1:25" x14ac:dyDescent="0.3">
      <c r="A4620" s="1">
        <v>4619</v>
      </c>
      <c r="B4620" t="s">
        <v>8372</v>
      </c>
      <c r="C4620" s="7">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4" t="str">
        <f>VLOOKUP(OrdersTable[[#This Row],[Region]],PeopleTable[#All],2,FALSE)</f>
        <v>Chuck Magee</v>
      </c>
      <c r="W4620" s="4" t="str">
        <f>IFERROR(VLOOKUP(OrdersTable[[#This Row],[Order ID]],ReturnsTable[#All],2,FALSE),"No")</f>
        <v>No</v>
      </c>
      <c r="X4620" s="4">
        <f>1/COUNTIF(OrdersTable[Order ID],OrdersTable[[#This Row],[Order ID]])</f>
        <v>0.5</v>
      </c>
      <c r="Y4620" s="4">
        <f>1/COUNTIF(OrdersTable[Customer ID],OrdersTable[[#This Row],[Customer ID]])</f>
        <v>7.6923076923076927E-2</v>
      </c>
    </row>
    <row r="4621" spans="1:25" x14ac:dyDescent="0.3">
      <c r="A4621" s="1">
        <v>4620</v>
      </c>
      <c r="B4621" t="s">
        <v>8373</v>
      </c>
      <c r="C4621" s="7">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4" t="str">
        <f>VLOOKUP(OrdersTable[[#This Row],[Region]],PeopleTable[#All],2,FALSE)</f>
        <v>Anna Andreadi</v>
      </c>
      <c r="W4621" s="4" t="str">
        <f>IFERROR(VLOOKUP(OrdersTable[[#This Row],[Order ID]],ReturnsTable[#All],2,FALSE),"No")</f>
        <v>No</v>
      </c>
      <c r="X4621" s="4">
        <f>1/COUNTIF(OrdersTable[Order ID],OrdersTable[[#This Row],[Order ID]])</f>
        <v>0.5</v>
      </c>
      <c r="Y4621" s="4">
        <f>1/COUNTIF(OrdersTable[Customer ID],OrdersTable[[#This Row],[Customer ID]])</f>
        <v>9.0909090909090912E-2</v>
      </c>
    </row>
    <row r="4622" spans="1:25" x14ac:dyDescent="0.3">
      <c r="A4622" s="1">
        <v>4621</v>
      </c>
      <c r="B4622" t="s">
        <v>8373</v>
      </c>
      <c r="C4622" s="7">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4" t="str">
        <f>VLOOKUP(OrdersTable[[#This Row],[Region]],PeopleTable[#All],2,FALSE)</f>
        <v>Anna Andreadi</v>
      </c>
      <c r="W4622" s="4" t="str">
        <f>IFERROR(VLOOKUP(OrdersTable[[#This Row],[Order ID]],ReturnsTable[#All],2,FALSE),"No")</f>
        <v>No</v>
      </c>
      <c r="X4622" s="4">
        <f>1/COUNTIF(OrdersTable[Order ID],OrdersTable[[#This Row],[Order ID]])</f>
        <v>0.5</v>
      </c>
      <c r="Y4622" s="4">
        <f>1/COUNTIF(OrdersTable[Customer ID],OrdersTable[[#This Row],[Customer ID]])</f>
        <v>9.0909090909090912E-2</v>
      </c>
    </row>
    <row r="4623" spans="1:25" x14ac:dyDescent="0.3">
      <c r="A4623" s="1">
        <v>4622</v>
      </c>
      <c r="B4623" t="s">
        <v>8374</v>
      </c>
      <c r="C4623" s="7">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4" t="str">
        <f>VLOOKUP(OrdersTable[[#This Row],[Region]],PeopleTable[#All],2,FALSE)</f>
        <v>Chuck Magee</v>
      </c>
      <c r="W4623" s="4" t="str">
        <f>IFERROR(VLOOKUP(OrdersTable[[#This Row],[Order ID]],ReturnsTable[#All],2,FALSE),"No")</f>
        <v>No</v>
      </c>
      <c r="X4623" s="4">
        <f>1/COUNTIF(OrdersTable[Order ID],OrdersTable[[#This Row],[Order ID]])</f>
        <v>1</v>
      </c>
      <c r="Y4623" s="4">
        <f>1/COUNTIF(OrdersTable[Customer ID],OrdersTable[[#This Row],[Customer ID]])</f>
        <v>5.8823529411764705E-2</v>
      </c>
    </row>
    <row r="4624" spans="1:25" x14ac:dyDescent="0.3">
      <c r="A4624" s="1">
        <v>4623</v>
      </c>
      <c r="B4624" t="s">
        <v>8375</v>
      </c>
      <c r="C4624" s="7">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4" t="str">
        <f>VLOOKUP(OrdersTable[[#This Row],[Region]],PeopleTable[#All],2,FALSE)</f>
        <v>Cassandra Brandow</v>
      </c>
      <c r="W4624" s="4" t="str">
        <f>IFERROR(VLOOKUP(OrdersTable[[#This Row],[Order ID]],ReturnsTable[#All],2,FALSE),"No")</f>
        <v>No</v>
      </c>
      <c r="X4624" s="4">
        <f>1/COUNTIF(OrdersTable[Order ID],OrdersTable[[#This Row],[Order ID]])</f>
        <v>0.25</v>
      </c>
      <c r="Y4624" s="4">
        <f>1/COUNTIF(OrdersTable[Customer ID],OrdersTable[[#This Row],[Customer ID]])</f>
        <v>6.6666666666666666E-2</v>
      </c>
    </row>
    <row r="4625" spans="1:25" x14ac:dyDescent="0.3">
      <c r="A4625" s="1">
        <v>4624</v>
      </c>
      <c r="B4625" t="s">
        <v>8375</v>
      </c>
      <c r="C4625" s="7">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4" t="str">
        <f>VLOOKUP(OrdersTable[[#This Row],[Region]],PeopleTable[#All],2,FALSE)</f>
        <v>Cassandra Brandow</v>
      </c>
      <c r="W4625" s="4" t="str">
        <f>IFERROR(VLOOKUP(OrdersTable[[#This Row],[Order ID]],ReturnsTable[#All],2,FALSE),"No")</f>
        <v>No</v>
      </c>
      <c r="X4625" s="4">
        <f>1/COUNTIF(OrdersTable[Order ID],OrdersTable[[#This Row],[Order ID]])</f>
        <v>0.25</v>
      </c>
      <c r="Y4625" s="4">
        <f>1/COUNTIF(OrdersTable[Customer ID],OrdersTable[[#This Row],[Customer ID]])</f>
        <v>6.6666666666666666E-2</v>
      </c>
    </row>
    <row r="4626" spans="1:25" x14ac:dyDescent="0.3">
      <c r="A4626" s="1">
        <v>4625</v>
      </c>
      <c r="B4626" t="s">
        <v>8375</v>
      </c>
      <c r="C4626" s="7">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4" t="str">
        <f>VLOOKUP(OrdersTable[[#This Row],[Region]],PeopleTable[#All],2,FALSE)</f>
        <v>Cassandra Brandow</v>
      </c>
      <c r="W4626" s="4" t="str">
        <f>IFERROR(VLOOKUP(OrdersTable[[#This Row],[Order ID]],ReturnsTable[#All],2,FALSE),"No")</f>
        <v>No</v>
      </c>
      <c r="X4626" s="4">
        <f>1/COUNTIF(OrdersTable[Order ID],OrdersTable[[#This Row],[Order ID]])</f>
        <v>0.25</v>
      </c>
      <c r="Y4626" s="4">
        <f>1/COUNTIF(OrdersTable[Customer ID],OrdersTable[[#This Row],[Customer ID]])</f>
        <v>6.6666666666666666E-2</v>
      </c>
    </row>
    <row r="4627" spans="1:25" x14ac:dyDescent="0.3">
      <c r="A4627" s="1">
        <v>4626</v>
      </c>
      <c r="B4627" t="s">
        <v>8375</v>
      </c>
      <c r="C4627" s="7">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4" t="str">
        <f>VLOOKUP(OrdersTable[[#This Row],[Region]],PeopleTable[#All],2,FALSE)</f>
        <v>Cassandra Brandow</v>
      </c>
      <c r="W4627" s="4" t="str">
        <f>IFERROR(VLOOKUP(OrdersTable[[#This Row],[Order ID]],ReturnsTable[#All],2,FALSE),"No")</f>
        <v>No</v>
      </c>
      <c r="X4627" s="4">
        <f>1/COUNTIF(OrdersTable[Order ID],OrdersTable[[#This Row],[Order ID]])</f>
        <v>0.25</v>
      </c>
      <c r="Y4627" s="4">
        <f>1/COUNTIF(OrdersTable[Customer ID],OrdersTable[[#This Row],[Customer ID]])</f>
        <v>6.6666666666666666E-2</v>
      </c>
    </row>
    <row r="4628" spans="1:25" x14ac:dyDescent="0.3">
      <c r="A4628" s="1">
        <v>4627</v>
      </c>
      <c r="B4628" t="s">
        <v>8376</v>
      </c>
      <c r="C4628" s="7">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4" t="str">
        <f>VLOOKUP(OrdersTable[[#This Row],[Region]],PeopleTable[#All],2,FALSE)</f>
        <v>Chuck Magee</v>
      </c>
      <c r="W4628" s="4" t="str">
        <f>IFERROR(VLOOKUP(OrdersTable[[#This Row],[Order ID]],ReturnsTable[#All],2,FALSE),"No")</f>
        <v>No</v>
      </c>
      <c r="X4628" s="4">
        <f>1/COUNTIF(OrdersTable[Order ID],OrdersTable[[#This Row],[Order ID]])</f>
        <v>0.25</v>
      </c>
      <c r="Y4628" s="4">
        <f>1/COUNTIF(OrdersTable[Customer ID],OrdersTable[[#This Row],[Customer ID]])</f>
        <v>7.1428571428571425E-2</v>
      </c>
    </row>
    <row r="4629" spans="1:25" x14ac:dyDescent="0.3">
      <c r="A4629" s="1">
        <v>4628</v>
      </c>
      <c r="B4629" t="s">
        <v>8376</v>
      </c>
      <c r="C4629" s="7">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4" t="str">
        <f>VLOOKUP(OrdersTable[[#This Row],[Region]],PeopleTable[#All],2,FALSE)</f>
        <v>Chuck Magee</v>
      </c>
      <c r="W4629" s="4" t="str">
        <f>IFERROR(VLOOKUP(OrdersTable[[#This Row],[Order ID]],ReturnsTable[#All],2,FALSE),"No")</f>
        <v>No</v>
      </c>
      <c r="X4629" s="4">
        <f>1/COUNTIF(OrdersTable[Order ID],OrdersTable[[#This Row],[Order ID]])</f>
        <v>0.25</v>
      </c>
      <c r="Y4629" s="4">
        <f>1/COUNTIF(OrdersTable[Customer ID],OrdersTable[[#This Row],[Customer ID]])</f>
        <v>7.1428571428571425E-2</v>
      </c>
    </row>
    <row r="4630" spans="1:25" x14ac:dyDescent="0.3">
      <c r="A4630" s="1">
        <v>4629</v>
      </c>
      <c r="B4630" t="s">
        <v>8376</v>
      </c>
      <c r="C4630" s="7">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4" t="str">
        <f>VLOOKUP(OrdersTable[[#This Row],[Region]],PeopleTable[#All],2,FALSE)</f>
        <v>Chuck Magee</v>
      </c>
      <c r="W4630" s="4" t="str">
        <f>IFERROR(VLOOKUP(OrdersTable[[#This Row],[Order ID]],ReturnsTable[#All],2,FALSE),"No")</f>
        <v>No</v>
      </c>
      <c r="X4630" s="4">
        <f>1/COUNTIF(OrdersTable[Order ID],OrdersTable[[#This Row],[Order ID]])</f>
        <v>0.25</v>
      </c>
      <c r="Y4630" s="4">
        <f>1/COUNTIF(OrdersTable[Customer ID],OrdersTable[[#This Row],[Customer ID]])</f>
        <v>7.1428571428571425E-2</v>
      </c>
    </row>
    <row r="4631" spans="1:25" x14ac:dyDescent="0.3">
      <c r="A4631" s="1">
        <v>4630</v>
      </c>
      <c r="B4631" t="s">
        <v>8376</v>
      </c>
      <c r="C4631" s="7">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4" t="str">
        <f>VLOOKUP(OrdersTable[[#This Row],[Region]],PeopleTable[#All],2,FALSE)</f>
        <v>Chuck Magee</v>
      </c>
      <c r="W4631" s="4" t="str">
        <f>IFERROR(VLOOKUP(OrdersTable[[#This Row],[Order ID]],ReturnsTable[#All],2,FALSE),"No")</f>
        <v>No</v>
      </c>
      <c r="X4631" s="4">
        <f>1/COUNTIF(OrdersTable[Order ID],OrdersTable[[#This Row],[Order ID]])</f>
        <v>0.25</v>
      </c>
      <c r="Y4631" s="4">
        <f>1/COUNTIF(OrdersTable[Customer ID],OrdersTable[[#This Row],[Customer ID]])</f>
        <v>7.1428571428571425E-2</v>
      </c>
    </row>
    <row r="4632" spans="1:25" x14ac:dyDescent="0.3">
      <c r="A4632" s="1">
        <v>4631</v>
      </c>
      <c r="B4632" t="s">
        <v>8377</v>
      </c>
      <c r="C4632" s="7">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4" t="str">
        <f>VLOOKUP(OrdersTable[[#This Row],[Region]],PeopleTable[#All],2,FALSE)</f>
        <v>Kelly Williams</v>
      </c>
      <c r="W4632" s="4" t="str">
        <f>IFERROR(VLOOKUP(OrdersTable[[#This Row],[Order ID]],ReturnsTable[#All],2,FALSE),"No")</f>
        <v>No</v>
      </c>
      <c r="X4632" s="4">
        <f>1/COUNTIF(OrdersTable[Order ID],OrdersTable[[#This Row],[Order ID]])</f>
        <v>1</v>
      </c>
      <c r="Y4632" s="4">
        <f>1/COUNTIF(OrdersTable[Customer ID],OrdersTable[[#This Row],[Customer ID]])</f>
        <v>4.5454545454545456E-2</v>
      </c>
    </row>
    <row r="4633" spans="1:25" x14ac:dyDescent="0.3">
      <c r="A4633" s="1">
        <v>4632</v>
      </c>
      <c r="B4633" t="s">
        <v>8378</v>
      </c>
      <c r="C4633" s="7">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4" t="str">
        <f>VLOOKUP(OrdersTable[[#This Row],[Region]],PeopleTable[#All],2,FALSE)</f>
        <v>Anna Andreadi</v>
      </c>
      <c r="W4633" s="4" t="str">
        <f>IFERROR(VLOOKUP(OrdersTable[[#This Row],[Order ID]],ReturnsTable[#All],2,FALSE),"No")</f>
        <v>No</v>
      </c>
      <c r="X4633" s="4">
        <f>1/COUNTIF(OrdersTable[Order ID],OrdersTable[[#This Row],[Order ID]])</f>
        <v>0.5</v>
      </c>
      <c r="Y4633" s="4">
        <f>1/COUNTIF(OrdersTable[Customer ID],OrdersTable[[#This Row],[Customer ID]])</f>
        <v>0.1</v>
      </c>
    </row>
    <row r="4634" spans="1:25" x14ac:dyDescent="0.3">
      <c r="A4634" s="1">
        <v>4633</v>
      </c>
      <c r="B4634" t="s">
        <v>8378</v>
      </c>
      <c r="C4634" s="7">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4" t="str">
        <f>VLOOKUP(OrdersTable[[#This Row],[Region]],PeopleTable[#All],2,FALSE)</f>
        <v>Anna Andreadi</v>
      </c>
      <c r="W4634" s="4" t="str">
        <f>IFERROR(VLOOKUP(OrdersTable[[#This Row],[Order ID]],ReturnsTable[#All],2,FALSE),"No")</f>
        <v>No</v>
      </c>
      <c r="X4634" s="4">
        <f>1/COUNTIF(OrdersTable[Order ID],OrdersTable[[#This Row],[Order ID]])</f>
        <v>0.5</v>
      </c>
      <c r="Y4634" s="4">
        <f>1/COUNTIF(OrdersTable[Customer ID],OrdersTable[[#This Row],[Customer ID]])</f>
        <v>0.1</v>
      </c>
    </row>
    <row r="4635" spans="1:25" x14ac:dyDescent="0.3">
      <c r="A4635" s="1">
        <v>4634</v>
      </c>
      <c r="B4635" t="s">
        <v>5995</v>
      </c>
      <c r="C4635" s="7">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4" t="str">
        <f>VLOOKUP(OrdersTable[[#This Row],[Region]],PeopleTable[#All],2,FALSE)</f>
        <v>Anna Andreadi</v>
      </c>
      <c r="W4635" s="4" t="str">
        <f>IFERROR(VLOOKUP(OrdersTable[[#This Row],[Order ID]],ReturnsTable[#All],2,FALSE),"No")</f>
        <v>Yes</v>
      </c>
      <c r="X4635" s="4">
        <f>1/COUNTIF(OrdersTable[Order ID],OrdersTable[[#This Row],[Order ID]])</f>
        <v>0.5</v>
      </c>
      <c r="Y4635" s="4">
        <f>1/COUNTIF(OrdersTable[Customer ID],OrdersTable[[#This Row],[Customer ID]])</f>
        <v>0.05</v>
      </c>
    </row>
    <row r="4636" spans="1:25" x14ac:dyDescent="0.3">
      <c r="A4636" s="1">
        <v>4635</v>
      </c>
      <c r="B4636" t="s">
        <v>5995</v>
      </c>
      <c r="C4636" s="7">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4" t="str">
        <f>VLOOKUP(OrdersTable[[#This Row],[Region]],PeopleTable[#All],2,FALSE)</f>
        <v>Anna Andreadi</v>
      </c>
      <c r="W4636" s="4" t="str">
        <f>IFERROR(VLOOKUP(OrdersTable[[#This Row],[Order ID]],ReturnsTable[#All],2,FALSE),"No")</f>
        <v>Yes</v>
      </c>
      <c r="X4636" s="4">
        <f>1/COUNTIF(OrdersTable[Order ID],OrdersTable[[#This Row],[Order ID]])</f>
        <v>0.5</v>
      </c>
      <c r="Y4636" s="4">
        <f>1/COUNTIF(OrdersTable[Customer ID],OrdersTable[[#This Row],[Customer ID]])</f>
        <v>0.05</v>
      </c>
    </row>
    <row r="4637" spans="1:25" x14ac:dyDescent="0.3">
      <c r="A4637" s="1">
        <v>4636</v>
      </c>
      <c r="B4637" t="s">
        <v>8379</v>
      </c>
      <c r="C4637" s="7">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4" t="str">
        <f>VLOOKUP(OrdersTable[[#This Row],[Region]],PeopleTable[#All],2,FALSE)</f>
        <v>Anna Andreadi</v>
      </c>
      <c r="W4637" s="4" t="str">
        <f>IFERROR(VLOOKUP(OrdersTable[[#This Row],[Order ID]],ReturnsTable[#All],2,FALSE),"No")</f>
        <v>No</v>
      </c>
      <c r="X4637" s="4">
        <f>1/COUNTIF(OrdersTable[Order ID],OrdersTable[[#This Row],[Order ID]])</f>
        <v>1</v>
      </c>
      <c r="Y4637" s="4">
        <f>1/COUNTIF(OrdersTable[Customer ID],OrdersTable[[#This Row],[Customer ID]])</f>
        <v>7.6923076923076927E-2</v>
      </c>
    </row>
    <row r="4638" spans="1:25" x14ac:dyDescent="0.3">
      <c r="A4638" s="1">
        <v>4637</v>
      </c>
      <c r="B4638" t="s">
        <v>8380</v>
      </c>
      <c r="C4638" s="7">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4" t="str">
        <f>VLOOKUP(OrdersTable[[#This Row],[Region]],PeopleTable[#All],2,FALSE)</f>
        <v>Anna Andreadi</v>
      </c>
      <c r="W4638" s="4" t="str">
        <f>IFERROR(VLOOKUP(OrdersTable[[#This Row],[Order ID]],ReturnsTable[#All],2,FALSE),"No")</f>
        <v>No</v>
      </c>
      <c r="X4638" s="4">
        <f>1/COUNTIF(OrdersTable[Order ID],OrdersTable[[#This Row],[Order ID]])</f>
        <v>0.33333333333333331</v>
      </c>
      <c r="Y4638" s="4">
        <f>1/COUNTIF(OrdersTable[Customer ID],OrdersTable[[#This Row],[Customer ID]])</f>
        <v>3.2258064516129031E-2</v>
      </c>
    </row>
    <row r="4639" spans="1:25" x14ac:dyDescent="0.3">
      <c r="A4639" s="1">
        <v>4638</v>
      </c>
      <c r="B4639" t="s">
        <v>8380</v>
      </c>
      <c r="C4639" s="7">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4" t="str">
        <f>VLOOKUP(OrdersTable[[#This Row],[Region]],PeopleTable[#All],2,FALSE)</f>
        <v>Anna Andreadi</v>
      </c>
      <c r="W4639" s="4" t="str">
        <f>IFERROR(VLOOKUP(OrdersTable[[#This Row],[Order ID]],ReturnsTable[#All],2,FALSE),"No")</f>
        <v>No</v>
      </c>
      <c r="X4639" s="4">
        <f>1/COUNTIF(OrdersTable[Order ID],OrdersTable[[#This Row],[Order ID]])</f>
        <v>0.33333333333333331</v>
      </c>
      <c r="Y4639" s="4">
        <f>1/COUNTIF(OrdersTable[Customer ID],OrdersTable[[#This Row],[Customer ID]])</f>
        <v>3.2258064516129031E-2</v>
      </c>
    </row>
    <row r="4640" spans="1:25" x14ac:dyDescent="0.3">
      <c r="A4640" s="1">
        <v>4639</v>
      </c>
      <c r="B4640" t="s">
        <v>8380</v>
      </c>
      <c r="C4640" s="7">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4" t="str">
        <f>VLOOKUP(OrdersTable[[#This Row],[Region]],PeopleTable[#All],2,FALSE)</f>
        <v>Anna Andreadi</v>
      </c>
      <c r="W4640" s="4" t="str">
        <f>IFERROR(VLOOKUP(OrdersTable[[#This Row],[Order ID]],ReturnsTable[#All],2,FALSE),"No")</f>
        <v>No</v>
      </c>
      <c r="X4640" s="4">
        <f>1/COUNTIF(OrdersTable[Order ID],OrdersTable[[#This Row],[Order ID]])</f>
        <v>0.33333333333333331</v>
      </c>
      <c r="Y4640" s="4">
        <f>1/COUNTIF(OrdersTable[Customer ID],OrdersTable[[#This Row],[Customer ID]])</f>
        <v>3.2258064516129031E-2</v>
      </c>
    </row>
    <row r="4641" spans="1:25" x14ac:dyDescent="0.3">
      <c r="A4641" s="1">
        <v>4640</v>
      </c>
      <c r="B4641" t="s">
        <v>8381</v>
      </c>
      <c r="C4641" s="7">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4" t="str">
        <f>VLOOKUP(OrdersTable[[#This Row],[Region]],PeopleTable[#All],2,FALSE)</f>
        <v>Cassandra Brandow</v>
      </c>
      <c r="W4641" s="4" t="str">
        <f>IFERROR(VLOOKUP(OrdersTable[[#This Row],[Order ID]],ReturnsTable[#All],2,FALSE),"No")</f>
        <v>No</v>
      </c>
      <c r="X4641" s="4">
        <f>1/COUNTIF(OrdersTable[Order ID],OrdersTable[[#This Row],[Order ID]])</f>
        <v>0.5</v>
      </c>
      <c r="Y4641" s="4">
        <f>1/COUNTIF(OrdersTable[Customer ID],OrdersTable[[#This Row],[Customer ID]])</f>
        <v>6.25E-2</v>
      </c>
    </row>
    <row r="4642" spans="1:25" x14ac:dyDescent="0.3">
      <c r="A4642" s="1">
        <v>4641</v>
      </c>
      <c r="B4642" t="s">
        <v>8381</v>
      </c>
      <c r="C4642" s="7">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4" t="str">
        <f>VLOOKUP(OrdersTable[[#This Row],[Region]],PeopleTable[#All],2,FALSE)</f>
        <v>Cassandra Brandow</v>
      </c>
      <c r="W4642" s="4" t="str">
        <f>IFERROR(VLOOKUP(OrdersTable[[#This Row],[Order ID]],ReturnsTable[#All],2,FALSE),"No")</f>
        <v>No</v>
      </c>
      <c r="X4642" s="4">
        <f>1/COUNTIF(OrdersTable[Order ID],OrdersTable[[#This Row],[Order ID]])</f>
        <v>0.5</v>
      </c>
      <c r="Y4642" s="4">
        <f>1/COUNTIF(OrdersTable[Customer ID],OrdersTable[[#This Row],[Customer ID]])</f>
        <v>6.25E-2</v>
      </c>
    </row>
    <row r="4643" spans="1:25" x14ac:dyDescent="0.3">
      <c r="A4643" s="1">
        <v>4642</v>
      </c>
      <c r="B4643" t="s">
        <v>8382</v>
      </c>
      <c r="C4643" s="7">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4" t="str">
        <f>VLOOKUP(OrdersTable[[#This Row],[Region]],PeopleTable[#All],2,FALSE)</f>
        <v>Anna Andreadi</v>
      </c>
      <c r="W4643" s="4" t="str">
        <f>IFERROR(VLOOKUP(OrdersTable[[#This Row],[Order ID]],ReturnsTable[#All],2,FALSE),"No")</f>
        <v>No</v>
      </c>
      <c r="X4643" s="4">
        <f>1/COUNTIF(OrdersTable[Order ID],OrdersTable[[#This Row],[Order ID]])</f>
        <v>0.5</v>
      </c>
      <c r="Y4643" s="4">
        <f>1/COUNTIF(OrdersTable[Customer ID],OrdersTable[[#This Row],[Customer ID]])</f>
        <v>0.1</v>
      </c>
    </row>
    <row r="4644" spans="1:25" x14ac:dyDescent="0.3">
      <c r="A4644" s="1">
        <v>4643</v>
      </c>
      <c r="B4644" t="s">
        <v>8382</v>
      </c>
      <c r="C4644" s="7">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4" t="str">
        <f>VLOOKUP(OrdersTable[[#This Row],[Region]],PeopleTable[#All],2,FALSE)</f>
        <v>Anna Andreadi</v>
      </c>
      <c r="W4644" s="4" t="str">
        <f>IFERROR(VLOOKUP(OrdersTable[[#This Row],[Order ID]],ReturnsTable[#All],2,FALSE),"No")</f>
        <v>No</v>
      </c>
      <c r="X4644" s="4">
        <f>1/COUNTIF(OrdersTable[Order ID],OrdersTable[[#This Row],[Order ID]])</f>
        <v>0.5</v>
      </c>
      <c r="Y4644" s="4">
        <f>1/COUNTIF(OrdersTable[Customer ID],OrdersTable[[#This Row],[Customer ID]])</f>
        <v>0.1</v>
      </c>
    </row>
    <row r="4645" spans="1:25" x14ac:dyDescent="0.3">
      <c r="A4645" s="1">
        <v>4644</v>
      </c>
      <c r="B4645" t="s">
        <v>8383</v>
      </c>
      <c r="C4645" s="7">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4" t="str">
        <f>VLOOKUP(OrdersTable[[#This Row],[Region]],PeopleTable[#All],2,FALSE)</f>
        <v>Anna Andreadi</v>
      </c>
      <c r="W4645" s="4" t="str">
        <f>IFERROR(VLOOKUP(OrdersTable[[#This Row],[Order ID]],ReturnsTable[#All],2,FALSE),"No")</f>
        <v>No</v>
      </c>
      <c r="X4645" s="4">
        <f>1/COUNTIF(OrdersTable[Order ID],OrdersTable[[#This Row],[Order ID]])</f>
        <v>0.5</v>
      </c>
      <c r="Y4645" s="4">
        <f>1/COUNTIF(OrdersTable[Customer ID],OrdersTable[[#This Row],[Customer ID]])</f>
        <v>0.125</v>
      </c>
    </row>
    <row r="4646" spans="1:25" x14ac:dyDescent="0.3">
      <c r="A4646" s="1">
        <v>4645</v>
      </c>
      <c r="B4646" t="s">
        <v>8383</v>
      </c>
      <c r="C4646" s="7">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4" t="str">
        <f>VLOOKUP(OrdersTable[[#This Row],[Region]],PeopleTable[#All],2,FALSE)</f>
        <v>Anna Andreadi</v>
      </c>
      <c r="W4646" s="4" t="str">
        <f>IFERROR(VLOOKUP(OrdersTable[[#This Row],[Order ID]],ReturnsTable[#All],2,FALSE),"No")</f>
        <v>No</v>
      </c>
      <c r="X4646" s="4">
        <f>1/COUNTIF(OrdersTable[Order ID],OrdersTable[[#This Row],[Order ID]])</f>
        <v>0.5</v>
      </c>
      <c r="Y4646" s="4">
        <f>1/COUNTIF(OrdersTable[Customer ID],OrdersTable[[#This Row],[Customer ID]])</f>
        <v>0.125</v>
      </c>
    </row>
    <row r="4647" spans="1:25" x14ac:dyDescent="0.3">
      <c r="A4647" s="1">
        <v>4646</v>
      </c>
      <c r="B4647" t="s">
        <v>8384</v>
      </c>
      <c r="C4647" s="7">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4" t="str">
        <f>VLOOKUP(OrdersTable[[#This Row],[Region]],PeopleTable[#All],2,FALSE)</f>
        <v>Chuck Magee</v>
      </c>
      <c r="W4647" s="4" t="str">
        <f>IFERROR(VLOOKUP(OrdersTable[[#This Row],[Order ID]],ReturnsTable[#All],2,FALSE),"No")</f>
        <v>No</v>
      </c>
      <c r="X4647" s="4">
        <f>1/COUNTIF(OrdersTable[Order ID],OrdersTable[[#This Row],[Order ID]])</f>
        <v>1</v>
      </c>
      <c r="Y4647" s="4">
        <f>1/COUNTIF(OrdersTable[Customer ID],OrdersTable[[#This Row],[Customer ID]])</f>
        <v>5.5555555555555552E-2</v>
      </c>
    </row>
    <row r="4648" spans="1:25" x14ac:dyDescent="0.3">
      <c r="A4648" s="1">
        <v>4647</v>
      </c>
      <c r="B4648" t="s">
        <v>8385</v>
      </c>
      <c r="C4648" s="7">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4" t="str">
        <f>VLOOKUP(OrdersTable[[#This Row],[Region]],PeopleTable[#All],2,FALSE)</f>
        <v>Cassandra Brandow</v>
      </c>
      <c r="W4648" s="4" t="str">
        <f>IFERROR(VLOOKUP(OrdersTable[[#This Row],[Order ID]],ReturnsTable[#All],2,FALSE),"No")</f>
        <v>No</v>
      </c>
      <c r="X4648" s="4">
        <f>1/COUNTIF(OrdersTable[Order ID],OrdersTable[[#This Row],[Order ID]])</f>
        <v>1</v>
      </c>
      <c r="Y4648" s="4">
        <f>1/COUNTIF(OrdersTable[Customer ID],OrdersTable[[#This Row],[Customer ID]])</f>
        <v>0.125</v>
      </c>
    </row>
    <row r="4649" spans="1:25" x14ac:dyDescent="0.3">
      <c r="A4649" s="1">
        <v>4648</v>
      </c>
      <c r="B4649" t="s">
        <v>8386</v>
      </c>
      <c r="C4649" s="7">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4" t="str">
        <f>VLOOKUP(OrdersTable[[#This Row],[Region]],PeopleTable[#All],2,FALSE)</f>
        <v>Chuck Magee</v>
      </c>
      <c r="W4649" s="4" t="str">
        <f>IFERROR(VLOOKUP(OrdersTable[[#This Row],[Order ID]],ReturnsTable[#All],2,FALSE),"No")</f>
        <v>No</v>
      </c>
      <c r="X4649" s="4">
        <f>1/COUNTIF(OrdersTable[Order ID],OrdersTable[[#This Row],[Order ID]])</f>
        <v>1</v>
      </c>
      <c r="Y4649" s="4">
        <f>1/COUNTIF(OrdersTable[Customer ID],OrdersTable[[#This Row],[Customer ID]])</f>
        <v>0.16666666666666666</v>
      </c>
    </row>
    <row r="4650" spans="1:25" x14ac:dyDescent="0.3">
      <c r="A4650" s="1">
        <v>4649</v>
      </c>
      <c r="B4650" t="s">
        <v>8387</v>
      </c>
      <c r="C4650" s="7">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4" t="str">
        <f>VLOOKUP(OrdersTable[[#This Row],[Region]],PeopleTable[#All],2,FALSE)</f>
        <v>Anna Andreadi</v>
      </c>
      <c r="W4650" s="4" t="str">
        <f>IFERROR(VLOOKUP(OrdersTable[[#This Row],[Order ID]],ReturnsTable[#All],2,FALSE),"No")</f>
        <v>No</v>
      </c>
      <c r="X4650" s="4">
        <f>1/COUNTIF(OrdersTable[Order ID],OrdersTable[[#This Row],[Order ID]])</f>
        <v>0.5</v>
      </c>
      <c r="Y4650" s="4">
        <f>1/COUNTIF(OrdersTable[Customer ID],OrdersTable[[#This Row],[Customer ID]])</f>
        <v>4.3478260869565216E-2</v>
      </c>
    </row>
    <row r="4651" spans="1:25" x14ac:dyDescent="0.3">
      <c r="A4651" s="1">
        <v>4650</v>
      </c>
      <c r="B4651" t="s">
        <v>8387</v>
      </c>
      <c r="C4651" s="7">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4" t="str">
        <f>VLOOKUP(OrdersTable[[#This Row],[Region]],PeopleTable[#All],2,FALSE)</f>
        <v>Anna Andreadi</v>
      </c>
      <c r="W4651" s="4" t="str">
        <f>IFERROR(VLOOKUP(OrdersTable[[#This Row],[Order ID]],ReturnsTable[#All],2,FALSE),"No")</f>
        <v>No</v>
      </c>
      <c r="X4651" s="4">
        <f>1/COUNTIF(OrdersTable[Order ID],OrdersTable[[#This Row],[Order ID]])</f>
        <v>0.5</v>
      </c>
      <c r="Y4651" s="4">
        <f>1/COUNTIF(OrdersTable[Customer ID],OrdersTable[[#This Row],[Customer ID]])</f>
        <v>4.3478260869565216E-2</v>
      </c>
    </row>
    <row r="4652" spans="1:25" x14ac:dyDescent="0.3">
      <c r="A4652" s="1">
        <v>4651</v>
      </c>
      <c r="B4652" t="s">
        <v>8388</v>
      </c>
      <c r="C4652" s="7">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4" t="str">
        <f>VLOOKUP(OrdersTable[[#This Row],[Region]],PeopleTable[#All],2,FALSE)</f>
        <v>Anna Andreadi</v>
      </c>
      <c r="W4652" s="4" t="str">
        <f>IFERROR(VLOOKUP(OrdersTable[[#This Row],[Order ID]],ReturnsTable[#All],2,FALSE),"No")</f>
        <v>No</v>
      </c>
      <c r="X4652" s="4">
        <f>1/COUNTIF(OrdersTable[Order ID],OrdersTable[[#This Row],[Order ID]])</f>
        <v>0.5</v>
      </c>
      <c r="Y4652" s="4">
        <f>1/COUNTIF(OrdersTable[Customer ID],OrdersTable[[#This Row],[Customer ID]])</f>
        <v>6.25E-2</v>
      </c>
    </row>
    <row r="4653" spans="1:25" x14ac:dyDescent="0.3">
      <c r="A4653" s="1">
        <v>4652</v>
      </c>
      <c r="B4653" t="s">
        <v>8388</v>
      </c>
      <c r="C4653" s="7">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4" t="str">
        <f>VLOOKUP(OrdersTable[[#This Row],[Region]],PeopleTable[#All],2,FALSE)</f>
        <v>Anna Andreadi</v>
      </c>
      <c r="W4653" s="4" t="str">
        <f>IFERROR(VLOOKUP(OrdersTable[[#This Row],[Order ID]],ReturnsTable[#All],2,FALSE),"No")</f>
        <v>No</v>
      </c>
      <c r="X4653" s="4">
        <f>1/COUNTIF(OrdersTable[Order ID],OrdersTable[[#This Row],[Order ID]])</f>
        <v>0.5</v>
      </c>
      <c r="Y4653" s="4">
        <f>1/COUNTIF(OrdersTable[Customer ID],OrdersTable[[#This Row],[Customer ID]])</f>
        <v>6.25E-2</v>
      </c>
    </row>
    <row r="4654" spans="1:25" x14ac:dyDescent="0.3">
      <c r="A4654" s="1">
        <v>4653</v>
      </c>
      <c r="B4654" t="s">
        <v>8389</v>
      </c>
      <c r="C4654" s="7">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4" t="str">
        <f>VLOOKUP(OrdersTable[[#This Row],[Region]],PeopleTable[#All],2,FALSE)</f>
        <v>Chuck Magee</v>
      </c>
      <c r="W4654" s="4" t="str">
        <f>IFERROR(VLOOKUP(OrdersTable[[#This Row],[Order ID]],ReturnsTable[#All],2,FALSE),"No")</f>
        <v>No</v>
      </c>
      <c r="X4654" s="4">
        <f>1/COUNTIF(OrdersTable[Order ID],OrdersTable[[#This Row],[Order ID]])</f>
        <v>0.5</v>
      </c>
      <c r="Y4654" s="4">
        <f>1/COUNTIF(OrdersTable[Customer ID],OrdersTable[[#This Row],[Customer ID]])</f>
        <v>5.8823529411764705E-2</v>
      </c>
    </row>
    <row r="4655" spans="1:25" x14ac:dyDescent="0.3">
      <c r="A4655" s="1">
        <v>4654</v>
      </c>
      <c r="B4655" t="s">
        <v>8389</v>
      </c>
      <c r="C4655" s="7">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4" t="str">
        <f>VLOOKUP(OrdersTable[[#This Row],[Region]],PeopleTable[#All],2,FALSE)</f>
        <v>Chuck Magee</v>
      </c>
      <c r="W4655" s="4" t="str">
        <f>IFERROR(VLOOKUP(OrdersTable[[#This Row],[Order ID]],ReturnsTable[#All],2,FALSE),"No")</f>
        <v>No</v>
      </c>
      <c r="X4655" s="4">
        <f>1/COUNTIF(OrdersTable[Order ID],OrdersTable[[#This Row],[Order ID]])</f>
        <v>0.5</v>
      </c>
      <c r="Y4655" s="4">
        <f>1/COUNTIF(OrdersTable[Customer ID],OrdersTable[[#This Row],[Customer ID]])</f>
        <v>5.8823529411764705E-2</v>
      </c>
    </row>
    <row r="4656" spans="1:25" x14ac:dyDescent="0.3">
      <c r="A4656" s="1">
        <v>4655</v>
      </c>
      <c r="B4656" t="s">
        <v>8390</v>
      </c>
      <c r="C4656" s="7">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4" t="str">
        <f>VLOOKUP(OrdersTable[[#This Row],[Region]],PeopleTable[#All],2,FALSE)</f>
        <v>Anna Andreadi</v>
      </c>
      <c r="W4656" s="4" t="str">
        <f>IFERROR(VLOOKUP(OrdersTable[[#This Row],[Order ID]],ReturnsTable[#All],2,FALSE),"No")</f>
        <v>No</v>
      </c>
      <c r="X4656" s="4">
        <f>1/COUNTIF(OrdersTable[Order ID],OrdersTable[[#This Row],[Order ID]])</f>
        <v>1</v>
      </c>
      <c r="Y4656" s="4">
        <f>1/COUNTIF(OrdersTable[Customer ID],OrdersTable[[#This Row],[Customer ID]])</f>
        <v>7.6923076923076927E-2</v>
      </c>
    </row>
    <row r="4657" spans="1:25" x14ac:dyDescent="0.3">
      <c r="A4657" s="1">
        <v>4656</v>
      </c>
      <c r="B4657" t="s">
        <v>8391</v>
      </c>
      <c r="C4657" s="7">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4" t="str">
        <f>VLOOKUP(OrdersTable[[#This Row],[Region]],PeopleTable[#All],2,FALSE)</f>
        <v>Kelly Williams</v>
      </c>
      <c r="W4657" s="4" t="str">
        <f>IFERROR(VLOOKUP(OrdersTable[[#This Row],[Order ID]],ReturnsTable[#All],2,FALSE),"No")</f>
        <v>No</v>
      </c>
      <c r="X4657" s="4">
        <f>1/COUNTIF(OrdersTable[Order ID],OrdersTable[[#This Row],[Order ID]])</f>
        <v>1</v>
      </c>
      <c r="Y4657" s="4">
        <f>1/COUNTIF(OrdersTable[Customer ID],OrdersTable[[#This Row],[Customer ID]])</f>
        <v>5.5555555555555552E-2</v>
      </c>
    </row>
    <row r="4658" spans="1:25" x14ac:dyDescent="0.3">
      <c r="A4658" s="1">
        <v>4657</v>
      </c>
      <c r="B4658" t="s">
        <v>8392</v>
      </c>
      <c r="C4658" s="7">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4" t="str">
        <f>VLOOKUP(OrdersTable[[#This Row],[Region]],PeopleTable[#All],2,FALSE)</f>
        <v>Chuck Magee</v>
      </c>
      <c r="W4658" s="4" t="str">
        <f>IFERROR(VLOOKUP(OrdersTable[[#This Row],[Order ID]],ReturnsTable[#All],2,FALSE),"No")</f>
        <v>No</v>
      </c>
      <c r="X4658" s="4">
        <f>1/COUNTIF(OrdersTable[Order ID],OrdersTable[[#This Row],[Order ID]])</f>
        <v>0.14285714285714285</v>
      </c>
      <c r="Y4658" s="4">
        <f>1/COUNTIF(OrdersTable[Customer ID],OrdersTable[[#This Row],[Customer ID]])</f>
        <v>0.04</v>
      </c>
    </row>
    <row r="4659" spans="1:25" x14ac:dyDescent="0.3">
      <c r="A4659" s="1">
        <v>4658</v>
      </c>
      <c r="B4659" t="s">
        <v>8392</v>
      </c>
      <c r="C4659" s="7">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4" t="str">
        <f>VLOOKUP(OrdersTable[[#This Row],[Region]],PeopleTable[#All],2,FALSE)</f>
        <v>Chuck Magee</v>
      </c>
      <c r="W4659" s="4" t="str">
        <f>IFERROR(VLOOKUP(OrdersTable[[#This Row],[Order ID]],ReturnsTable[#All],2,FALSE),"No")</f>
        <v>No</v>
      </c>
      <c r="X4659" s="4">
        <f>1/COUNTIF(OrdersTable[Order ID],OrdersTable[[#This Row],[Order ID]])</f>
        <v>0.14285714285714285</v>
      </c>
      <c r="Y4659" s="4">
        <f>1/COUNTIF(OrdersTable[Customer ID],OrdersTable[[#This Row],[Customer ID]])</f>
        <v>0.04</v>
      </c>
    </row>
    <row r="4660" spans="1:25" x14ac:dyDescent="0.3">
      <c r="A4660" s="1">
        <v>4659</v>
      </c>
      <c r="B4660" t="s">
        <v>8392</v>
      </c>
      <c r="C4660" s="7">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4" t="str">
        <f>VLOOKUP(OrdersTable[[#This Row],[Region]],PeopleTable[#All],2,FALSE)</f>
        <v>Chuck Magee</v>
      </c>
      <c r="W4660" s="4" t="str">
        <f>IFERROR(VLOOKUP(OrdersTable[[#This Row],[Order ID]],ReturnsTable[#All],2,FALSE),"No")</f>
        <v>No</v>
      </c>
      <c r="X4660" s="4">
        <f>1/COUNTIF(OrdersTable[Order ID],OrdersTable[[#This Row],[Order ID]])</f>
        <v>0.14285714285714285</v>
      </c>
      <c r="Y4660" s="4">
        <f>1/COUNTIF(OrdersTable[Customer ID],OrdersTable[[#This Row],[Customer ID]])</f>
        <v>0.04</v>
      </c>
    </row>
    <row r="4661" spans="1:25" x14ac:dyDescent="0.3">
      <c r="A4661" s="1">
        <v>4660</v>
      </c>
      <c r="B4661" t="s">
        <v>8392</v>
      </c>
      <c r="C4661" s="7">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4" t="str">
        <f>VLOOKUP(OrdersTable[[#This Row],[Region]],PeopleTable[#All],2,FALSE)</f>
        <v>Chuck Magee</v>
      </c>
      <c r="W4661" s="4" t="str">
        <f>IFERROR(VLOOKUP(OrdersTable[[#This Row],[Order ID]],ReturnsTable[#All],2,FALSE),"No")</f>
        <v>No</v>
      </c>
      <c r="X4661" s="4">
        <f>1/COUNTIF(OrdersTable[Order ID],OrdersTable[[#This Row],[Order ID]])</f>
        <v>0.14285714285714285</v>
      </c>
      <c r="Y4661" s="4">
        <f>1/COUNTIF(OrdersTable[Customer ID],OrdersTable[[#This Row],[Customer ID]])</f>
        <v>0.04</v>
      </c>
    </row>
    <row r="4662" spans="1:25" x14ac:dyDescent="0.3">
      <c r="A4662" s="1">
        <v>4661</v>
      </c>
      <c r="B4662" t="s">
        <v>8392</v>
      </c>
      <c r="C4662" s="7">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4" t="str">
        <f>VLOOKUP(OrdersTable[[#This Row],[Region]],PeopleTable[#All],2,FALSE)</f>
        <v>Chuck Magee</v>
      </c>
      <c r="W4662" s="4" t="str">
        <f>IFERROR(VLOOKUP(OrdersTable[[#This Row],[Order ID]],ReturnsTable[#All],2,FALSE),"No")</f>
        <v>No</v>
      </c>
      <c r="X4662" s="4">
        <f>1/COUNTIF(OrdersTable[Order ID],OrdersTable[[#This Row],[Order ID]])</f>
        <v>0.14285714285714285</v>
      </c>
      <c r="Y4662" s="4">
        <f>1/COUNTIF(OrdersTable[Customer ID],OrdersTable[[#This Row],[Customer ID]])</f>
        <v>0.04</v>
      </c>
    </row>
    <row r="4663" spans="1:25" x14ac:dyDescent="0.3">
      <c r="A4663" s="1">
        <v>4662</v>
      </c>
      <c r="B4663" t="s">
        <v>8392</v>
      </c>
      <c r="C4663" s="7">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4" t="str">
        <f>VLOOKUP(OrdersTable[[#This Row],[Region]],PeopleTable[#All],2,FALSE)</f>
        <v>Chuck Magee</v>
      </c>
      <c r="W4663" s="4" t="str">
        <f>IFERROR(VLOOKUP(OrdersTable[[#This Row],[Order ID]],ReturnsTable[#All],2,FALSE),"No")</f>
        <v>No</v>
      </c>
      <c r="X4663" s="4">
        <f>1/COUNTIF(OrdersTable[Order ID],OrdersTable[[#This Row],[Order ID]])</f>
        <v>0.14285714285714285</v>
      </c>
      <c r="Y4663" s="4">
        <f>1/COUNTIF(OrdersTable[Customer ID],OrdersTable[[#This Row],[Customer ID]])</f>
        <v>0.04</v>
      </c>
    </row>
    <row r="4664" spans="1:25" x14ac:dyDescent="0.3">
      <c r="A4664" s="1">
        <v>4663</v>
      </c>
      <c r="B4664" t="s">
        <v>8392</v>
      </c>
      <c r="C4664" s="7">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4" t="str">
        <f>VLOOKUP(OrdersTable[[#This Row],[Region]],PeopleTable[#All],2,FALSE)</f>
        <v>Chuck Magee</v>
      </c>
      <c r="W4664" s="4" t="str">
        <f>IFERROR(VLOOKUP(OrdersTable[[#This Row],[Order ID]],ReturnsTable[#All],2,FALSE),"No")</f>
        <v>No</v>
      </c>
      <c r="X4664" s="4">
        <f>1/COUNTIF(OrdersTable[Order ID],OrdersTable[[#This Row],[Order ID]])</f>
        <v>0.14285714285714285</v>
      </c>
      <c r="Y4664" s="4">
        <f>1/COUNTIF(OrdersTable[Customer ID],OrdersTable[[#This Row],[Customer ID]])</f>
        <v>0.04</v>
      </c>
    </row>
    <row r="4665" spans="1:25" x14ac:dyDescent="0.3">
      <c r="A4665" s="1">
        <v>4664</v>
      </c>
      <c r="B4665" t="s">
        <v>8393</v>
      </c>
      <c r="C4665" s="7">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4" t="str">
        <f>VLOOKUP(OrdersTable[[#This Row],[Region]],PeopleTable[#All],2,FALSE)</f>
        <v>Cassandra Brandow</v>
      </c>
      <c r="W4665" s="4" t="str">
        <f>IFERROR(VLOOKUP(OrdersTable[[#This Row],[Order ID]],ReturnsTable[#All],2,FALSE),"No")</f>
        <v>No</v>
      </c>
      <c r="X4665" s="4">
        <f>1/COUNTIF(OrdersTable[Order ID],OrdersTable[[#This Row],[Order ID]])</f>
        <v>1</v>
      </c>
      <c r="Y4665" s="4">
        <f>1/COUNTIF(OrdersTable[Customer ID],OrdersTable[[#This Row],[Customer ID]])</f>
        <v>4.5454545454545456E-2</v>
      </c>
    </row>
    <row r="4666" spans="1:25" x14ac:dyDescent="0.3">
      <c r="A4666" s="1">
        <v>4665</v>
      </c>
      <c r="B4666" t="s">
        <v>8394</v>
      </c>
      <c r="C4666" s="7">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4" t="str">
        <f>VLOOKUP(OrdersTable[[#This Row],[Region]],PeopleTable[#All],2,FALSE)</f>
        <v>Cassandra Brandow</v>
      </c>
      <c r="W4666" s="4" t="str">
        <f>IFERROR(VLOOKUP(OrdersTable[[#This Row],[Order ID]],ReturnsTable[#All],2,FALSE),"No")</f>
        <v>No</v>
      </c>
      <c r="X4666" s="4">
        <f>1/COUNTIF(OrdersTable[Order ID],OrdersTable[[#This Row],[Order ID]])</f>
        <v>0.5</v>
      </c>
      <c r="Y4666" s="4">
        <f>1/COUNTIF(OrdersTable[Customer ID],OrdersTable[[#This Row],[Customer ID]])</f>
        <v>0.1111111111111111</v>
      </c>
    </row>
    <row r="4667" spans="1:25" x14ac:dyDescent="0.3">
      <c r="A4667" s="1">
        <v>4666</v>
      </c>
      <c r="B4667" t="s">
        <v>8394</v>
      </c>
      <c r="C4667" s="7">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4" t="str">
        <f>VLOOKUP(OrdersTable[[#This Row],[Region]],PeopleTable[#All],2,FALSE)</f>
        <v>Cassandra Brandow</v>
      </c>
      <c r="W4667" s="4" t="str">
        <f>IFERROR(VLOOKUP(OrdersTable[[#This Row],[Order ID]],ReturnsTable[#All],2,FALSE),"No")</f>
        <v>No</v>
      </c>
      <c r="X4667" s="4">
        <f>1/COUNTIF(OrdersTable[Order ID],OrdersTable[[#This Row],[Order ID]])</f>
        <v>0.5</v>
      </c>
      <c r="Y4667" s="4">
        <f>1/COUNTIF(OrdersTable[Customer ID],OrdersTable[[#This Row],[Customer ID]])</f>
        <v>0.1111111111111111</v>
      </c>
    </row>
    <row r="4668" spans="1:25" x14ac:dyDescent="0.3">
      <c r="A4668" s="1">
        <v>4667</v>
      </c>
      <c r="B4668" t="s">
        <v>6047</v>
      </c>
      <c r="C4668" s="7">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4" t="str">
        <f>VLOOKUP(OrdersTable[[#This Row],[Region]],PeopleTable[#All],2,FALSE)</f>
        <v>Anna Andreadi</v>
      </c>
      <c r="W4668" s="4" t="str">
        <f>IFERROR(VLOOKUP(OrdersTable[[#This Row],[Order ID]],ReturnsTable[#All],2,FALSE),"No")</f>
        <v>Yes</v>
      </c>
      <c r="X4668" s="4">
        <f>1/COUNTIF(OrdersTable[Order ID],OrdersTable[[#This Row],[Order ID]])</f>
        <v>0.5</v>
      </c>
      <c r="Y4668" s="4">
        <f>1/COUNTIF(OrdersTable[Customer ID],OrdersTable[[#This Row],[Customer ID]])</f>
        <v>4.3478260869565216E-2</v>
      </c>
    </row>
    <row r="4669" spans="1:25" x14ac:dyDescent="0.3">
      <c r="A4669" s="1">
        <v>4668</v>
      </c>
      <c r="B4669" t="s">
        <v>6047</v>
      </c>
      <c r="C4669" s="7">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4" t="str">
        <f>VLOOKUP(OrdersTable[[#This Row],[Region]],PeopleTable[#All],2,FALSE)</f>
        <v>Anna Andreadi</v>
      </c>
      <c r="W4669" s="4" t="str">
        <f>IFERROR(VLOOKUP(OrdersTable[[#This Row],[Order ID]],ReturnsTable[#All],2,FALSE),"No")</f>
        <v>Yes</v>
      </c>
      <c r="X4669" s="4">
        <f>1/COUNTIF(OrdersTable[Order ID],OrdersTable[[#This Row],[Order ID]])</f>
        <v>0.5</v>
      </c>
      <c r="Y4669" s="4">
        <f>1/COUNTIF(OrdersTable[Customer ID],OrdersTable[[#This Row],[Customer ID]])</f>
        <v>4.3478260869565216E-2</v>
      </c>
    </row>
    <row r="4670" spans="1:25" x14ac:dyDescent="0.3">
      <c r="A4670" s="1">
        <v>4669</v>
      </c>
      <c r="B4670" t="s">
        <v>8395</v>
      </c>
      <c r="C4670" s="7">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4" t="str">
        <f>VLOOKUP(OrdersTable[[#This Row],[Region]],PeopleTable[#All],2,FALSE)</f>
        <v>Kelly Williams</v>
      </c>
      <c r="W4670" s="4" t="str">
        <f>IFERROR(VLOOKUP(OrdersTable[[#This Row],[Order ID]],ReturnsTable[#All],2,FALSE),"No")</f>
        <v>No</v>
      </c>
      <c r="X4670" s="4">
        <f>1/COUNTIF(OrdersTable[Order ID],OrdersTable[[#This Row],[Order ID]])</f>
        <v>0.33333333333333331</v>
      </c>
      <c r="Y4670" s="4">
        <f>1/COUNTIF(OrdersTable[Customer ID],OrdersTable[[#This Row],[Customer ID]])</f>
        <v>7.1428571428571425E-2</v>
      </c>
    </row>
    <row r="4671" spans="1:25" x14ac:dyDescent="0.3">
      <c r="A4671" s="1">
        <v>4670</v>
      </c>
      <c r="B4671" t="s">
        <v>8395</v>
      </c>
      <c r="C4671" s="7">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4" t="str">
        <f>VLOOKUP(OrdersTable[[#This Row],[Region]],PeopleTable[#All],2,FALSE)</f>
        <v>Kelly Williams</v>
      </c>
      <c r="W4671" s="4" t="str">
        <f>IFERROR(VLOOKUP(OrdersTable[[#This Row],[Order ID]],ReturnsTable[#All],2,FALSE),"No")</f>
        <v>No</v>
      </c>
      <c r="X4671" s="4">
        <f>1/COUNTIF(OrdersTable[Order ID],OrdersTable[[#This Row],[Order ID]])</f>
        <v>0.33333333333333331</v>
      </c>
      <c r="Y4671" s="4">
        <f>1/COUNTIF(OrdersTable[Customer ID],OrdersTable[[#This Row],[Customer ID]])</f>
        <v>7.1428571428571425E-2</v>
      </c>
    </row>
    <row r="4672" spans="1:25" x14ac:dyDescent="0.3">
      <c r="A4672" s="1">
        <v>4671</v>
      </c>
      <c r="B4672" t="s">
        <v>8395</v>
      </c>
      <c r="C4672" s="7">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4" t="str">
        <f>VLOOKUP(OrdersTable[[#This Row],[Region]],PeopleTable[#All],2,FALSE)</f>
        <v>Kelly Williams</v>
      </c>
      <c r="W4672" s="4" t="str">
        <f>IFERROR(VLOOKUP(OrdersTable[[#This Row],[Order ID]],ReturnsTable[#All],2,FALSE),"No")</f>
        <v>No</v>
      </c>
      <c r="X4672" s="4">
        <f>1/COUNTIF(OrdersTable[Order ID],OrdersTable[[#This Row],[Order ID]])</f>
        <v>0.33333333333333331</v>
      </c>
      <c r="Y4672" s="4">
        <f>1/COUNTIF(OrdersTable[Customer ID],OrdersTable[[#This Row],[Customer ID]])</f>
        <v>7.1428571428571425E-2</v>
      </c>
    </row>
    <row r="4673" spans="1:25" x14ac:dyDescent="0.3">
      <c r="A4673" s="1">
        <v>4672</v>
      </c>
      <c r="B4673" t="s">
        <v>8396</v>
      </c>
      <c r="C4673" s="7">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4" t="str">
        <f>VLOOKUP(OrdersTable[[#This Row],[Region]],PeopleTable[#All],2,FALSE)</f>
        <v>Kelly Williams</v>
      </c>
      <c r="W4673" s="4" t="str">
        <f>IFERROR(VLOOKUP(OrdersTable[[#This Row],[Order ID]],ReturnsTable[#All],2,FALSE),"No")</f>
        <v>No</v>
      </c>
      <c r="X4673" s="4">
        <f>1/COUNTIF(OrdersTable[Order ID],OrdersTable[[#This Row],[Order ID]])</f>
        <v>0.25</v>
      </c>
      <c r="Y4673" s="4">
        <f>1/COUNTIF(OrdersTable[Customer ID],OrdersTable[[#This Row],[Customer ID]])</f>
        <v>3.4482758620689655E-2</v>
      </c>
    </row>
    <row r="4674" spans="1:25" x14ac:dyDescent="0.3">
      <c r="A4674" s="1">
        <v>4673</v>
      </c>
      <c r="B4674" t="s">
        <v>8396</v>
      </c>
      <c r="C4674" s="7">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4" t="str">
        <f>VLOOKUP(OrdersTable[[#This Row],[Region]],PeopleTable[#All],2,FALSE)</f>
        <v>Kelly Williams</v>
      </c>
      <c r="W4674" s="4" t="str">
        <f>IFERROR(VLOOKUP(OrdersTable[[#This Row],[Order ID]],ReturnsTable[#All],2,FALSE),"No")</f>
        <v>No</v>
      </c>
      <c r="X4674" s="4">
        <f>1/COUNTIF(OrdersTable[Order ID],OrdersTable[[#This Row],[Order ID]])</f>
        <v>0.25</v>
      </c>
      <c r="Y4674" s="4">
        <f>1/COUNTIF(OrdersTable[Customer ID],OrdersTable[[#This Row],[Customer ID]])</f>
        <v>3.4482758620689655E-2</v>
      </c>
    </row>
    <row r="4675" spans="1:25" x14ac:dyDescent="0.3">
      <c r="A4675" s="1">
        <v>4674</v>
      </c>
      <c r="B4675" t="s">
        <v>8396</v>
      </c>
      <c r="C4675" s="7">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4" t="str">
        <f>VLOOKUP(OrdersTable[[#This Row],[Region]],PeopleTable[#All],2,FALSE)</f>
        <v>Kelly Williams</v>
      </c>
      <c r="W4675" s="4" t="str">
        <f>IFERROR(VLOOKUP(OrdersTable[[#This Row],[Order ID]],ReturnsTable[#All],2,FALSE),"No")</f>
        <v>No</v>
      </c>
      <c r="X4675" s="4">
        <f>1/COUNTIF(OrdersTable[Order ID],OrdersTable[[#This Row],[Order ID]])</f>
        <v>0.25</v>
      </c>
      <c r="Y4675" s="4">
        <f>1/COUNTIF(OrdersTable[Customer ID],OrdersTable[[#This Row],[Customer ID]])</f>
        <v>3.4482758620689655E-2</v>
      </c>
    </row>
    <row r="4676" spans="1:25" x14ac:dyDescent="0.3">
      <c r="A4676" s="1">
        <v>4675</v>
      </c>
      <c r="B4676" t="s">
        <v>8396</v>
      </c>
      <c r="C4676" s="7">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4" t="str">
        <f>VLOOKUP(OrdersTable[[#This Row],[Region]],PeopleTable[#All],2,FALSE)</f>
        <v>Kelly Williams</v>
      </c>
      <c r="W4676" s="4" t="str">
        <f>IFERROR(VLOOKUP(OrdersTable[[#This Row],[Order ID]],ReturnsTable[#All],2,FALSE),"No")</f>
        <v>No</v>
      </c>
      <c r="X4676" s="4">
        <f>1/COUNTIF(OrdersTable[Order ID],OrdersTable[[#This Row],[Order ID]])</f>
        <v>0.25</v>
      </c>
      <c r="Y4676" s="4">
        <f>1/COUNTIF(OrdersTable[Customer ID],OrdersTable[[#This Row],[Customer ID]])</f>
        <v>3.4482758620689655E-2</v>
      </c>
    </row>
    <row r="4677" spans="1:25" x14ac:dyDescent="0.3">
      <c r="A4677" s="1">
        <v>4676</v>
      </c>
      <c r="B4677" t="s">
        <v>8397</v>
      </c>
      <c r="C4677" s="7">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4" t="str">
        <f>VLOOKUP(OrdersTable[[#This Row],[Region]],PeopleTable[#All],2,FALSE)</f>
        <v>Chuck Magee</v>
      </c>
      <c r="W4677" s="4" t="str">
        <f>IFERROR(VLOOKUP(OrdersTable[[#This Row],[Order ID]],ReturnsTable[#All],2,FALSE),"No")</f>
        <v>No</v>
      </c>
      <c r="X4677" s="4">
        <f>1/COUNTIF(OrdersTable[Order ID],OrdersTable[[#This Row],[Order ID]])</f>
        <v>1</v>
      </c>
      <c r="Y4677" s="4">
        <f>1/COUNTIF(OrdersTable[Customer ID],OrdersTable[[#This Row],[Customer ID]])</f>
        <v>7.1428571428571425E-2</v>
      </c>
    </row>
    <row r="4678" spans="1:25" x14ac:dyDescent="0.3">
      <c r="A4678" s="1">
        <v>4677</v>
      </c>
      <c r="B4678" t="s">
        <v>8398</v>
      </c>
      <c r="C4678" s="7">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4" t="str">
        <f>VLOOKUP(OrdersTable[[#This Row],[Region]],PeopleTable[#All],2,FALSE)</f>
        <v>Anna Andreadi</v>
      </c>
      <c r="W4678" s="4" t="str">
        <f>IFERROR(VLOOKUP(OrdersTable[[#This Row],[Order ID]],ReturnsTable[#All],2,FALSE),"No")</f>
        <v>No</v>
      </c>
      <c r="X4678" s="4">
        <f>1/COUNTIF(OrdersTable[Order ID],OrdersTable[[#This Row],[Order ID]])</f>
        <v>0.2</v>
      </c>
      <c r="Y4678" s="4">
        <f>1/COUNTIF(OrdersTable[Customer ID],OrdersTable[[#This Row],[Customer ID]])</f>
        <v>7.1428571428571425E-2</v>
      </c>
    </row>
    <row r="4679" spans="1:25" x14ac:dyDescent="0.3">
      <c r="A4679" s="1">
        <v>4678</v>
      </c>
      <c r="B4679" t="s">
        <v>8398</v>
      </c>
      <c r="C4679" s="7">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4" t="str">
        <f>VLOOKUP(OrdersTable[[#This Row],[Region]],PeopleTable[#All],2,FALSE)</f>
        <v>Anna Andreadi</v>
      </c>
      <c r="W4679" s="4" t="str">
        <f>IFERROR(VLOOKUP(OrdersTable[[#This Row],[Order ID]],ReturnsTable[#All],2,FALSE),"No")</f>
        <v>No</v>
      </c>
      <c r="X4679" s="4">
        <f>1/COUNTIF(OrdersTable[Order ID],OrdersTable[[#This Row],[Order ID]])</f>
        <v>0.2</v>
      </c>
      <c r="Y4679" s="4">
        <f>1/COUNTIF(OrdersTable[Customer ID],OrdersTable[[#This Row],[Customer ID]])</f>
        <v>7.1428571428571425E-2</v>
      </c>
    </row>
    <row r="4680" spans="1:25" x14ac:dyDescent="0.3">
      <c r="A4680" s="1">
        <v>4679</v>
      </c>
      <c r="B4680" t="s">
        <v>8398</v>
      </c>
      <c r="C4680" s="7">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4" t="str">
        <f>VLOOKUP(OrdersTable[[#This Row],[Region]],PeopleTable[#All],2,FALSE)</f>
        <v>Anna Andreadi</v>
      </c>
      <c r="W4680" s="4" t="str">
        <f>IFERROR(VLOOKUP(OrdersTable[[#This Row],[Order ID]],ReturnsTable[#All],2,FALSE),"No")</f>
        <v>No</v>
      </c>
      <c r="X4680" s="4">
        <f>1/COUNTIF(OrdersTable[Order ID],OrdersTable[[#This Row],[Order ID]])</f>
        <v>0.2</v>
      </c>
      <c r="Y4680" s="4">
        <f>1/COUNTIF(OrdersTable[Customer ID],OrdersTable[[#This Row],[Customer ID]])</f>
        <v>7.1428571428571425E-2</v>
      </c>
    </row>
    <row r="4681" spans="1:25" x14ac:dyDescent="0.3">
      <c r="A4681" s="1">
        <v>4680</v>
      </c>
      <c r="B4681" t="s">
        <v>8398</v>
      </c>
      <c r="C4681" s="7">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4" t="str">
        <f>VLOOKUP(OrdersTable[[#This Row],[Region]],PeopleTable[#All],2,FALSE)</f>
        <v>Anna Andreadi</v>
      </c>
      <c r="W4681" s="4" t="str">
        <f>IFERROR(VLOOKUP(OrdersTable[[#This Row],[Order ID]],ReturnsTable[#All],2,FALSE),"No")</f>
        <v>No</v>
      </c>
      <c r="X4681" s="4">
        <f>1/COUNTIF(OrdersTable[Order ID],OrdersTable[[#This Row],[Order ID]])</f>
        <v>0.2</v>
      </c>
      <c r="Y4681" s="4">
        <f>1/COUNTIF(OrdersTable[Customer ID],OrdersTable[[#This Row],[Customer ID]])</f>
        <v>7.1428571428571425E-2</v>
      </c>
    </row>
    <row r="4682" spans="1:25" x14ac:dyDescent="0.3">
      <c r="A4682" s="1">
        <v>4681</v>
      </c>
      <c r="B4682" t="s">
        <v>8398</v>
      </c>
      <c r="C4682" s="7">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4" t="str">
        <f>VLOOKUP(OrdersTable[[#This Row],[Region]],PeopleTable[#All],2,FALSE)</f>
        <v>Anna Andreadi</v>
      </c>
      <c r="W4682" s="4" t="str">
        <f>IFERROR(VLOOKUP(OrdersTable[[#This Row],[Order ID]],ReturnsTable[#All],2,FALSE),"No")</f>
        <v>No</v>
      </c>
      <c r="X4682" s="4">
        <f>1/COUNTIF(OrdersTable[Order ID],OrdersTable[[#This Row],[Order ID]])</f>
        <v>0.2</v>
      </c>
      <c r="Y4682" s="4">
        <f>1/COUNTIF(OrdersTable[Customer ID],OrdersTable[[#This Row],[Customer ID]])</f>
        <v>7.1428571428571425E-2</v>
      </c>
    </row>
    <row r="4683" spans="1:25" x14ac:dyDescent="0.3">
      <c r="A4683" s="1">
        <v>4682</v>
      </c>
      <c r="B4683" t="s">
        <v>8399</v>
      </c>
      <c r="C4683" s="7">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4" t="str">
        <f>VLOOKUP(OrdersTable[[#This Row],[Region]],PeopleTable[#All],2,FALSE)</f>
        <v>Chuck Magee</v>
      </c>
      <c r="W4683" s="4" t="str">
        <f>IFERROR(VLOOKUP(OrdersTable[[#This Row],[Order ID]],ReturnsTable[#All],2,FALSE),"No")</f>
        <v>No</v>
      </c>
      <c r="X4683" s="4">
        <f>1/COUNTIF(OrdersTable[Order ID],OrdersTable[[#This Row],[Order ID]])</f>
        <v>1</v>
      </c>
      <c r="Y4683" s="4">
        <f>1/COUNTIF(OrdersTable[Customer ID],OrdersTable[[#This Row],[Customer ID]])</f>
        <v>0.1111111111111111</v>
      </c>
    </row>
    <row r="4684" spans="1:25" x14ac:dyDescent="0.3">
      <c r="A4684" s="1">
        <v>4683</v>
      </c>
      <c r="B4684" t="s">
        <v>8400</v>
      </c>
      <c r="C4684" s="7">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4" t="str">
        <f>VLOOKUP(OrdersTable[[#This Row],[Region]],PeopleTable[#All],2,FALSE)</f>
        <v>Cassandra Brandow</v>
      </c>
      <c r="W4684" s="4" t="str">
        <f>IFERROR(VLOOKUP(OrdersTable[[#This Row],[Order ID]],ReturnsTable[#All],2,FALSE),"No")</f>
        <v>No</v>
      </c>
      <c r="X4684" s="4">
        <f>1/COUNTIF(OrdersTable[Order ID],OrdersTable[[#This Row],[Order ID]])</f>
        <v>1</v>
      </c>
      <c r="Y4684" s="4">
        <f>1/COUNTIF(OrdersTable[Customer ID],OrdersTable[[#This Row],[Customer ID]])</f>
        <v>9.0909090909090912E-2</v>
      </c>
    </row>
    <row r="4685" spans="1:25" x14ac:dyDescent="0.3">
      <c r="A4685" s="1">
        <v>4684</v>
      </c>
      <c r="B4685" t="s">
        <v>8401</v>
      </c>
      <c r="C4685" s="7">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4" t="str">
        <f>VLOOKUP(OrdersTable[[#This Row],[Region]],PeopleTable[#All],2,FALSE)</f>
        <v>Chuck Magee</v>
      </c>
      <c r="W4685" s="4" t="str">
        <f>IFERROR(VLOOKUP(OrdersTable[[#This Row],[Order ID]],ReturnsTable[#All],2,FALSE),"No")</f>
        <v>No</v>
      </c>
      <c r="X4685" s="4">
        <f>1/COUNTIF(OrdersTable[Order ID],OrdersTable[[#This Row],[Order ID]])</f>
        <v>0.25</v>
      </c>
      <c r="Y4685" s="4">
        <f>1/COUNTIF(OrdersTable[Customer ID],OrdersTable[[#This Row],[Customer ID]])</f>
        <v>0.05</v>
      </c>
    </row>
    <row r="4686" spans="1:25" x14ac:dyDescent="0.3">
      <c r="A4686" s="1">
        <v>4685</v>
      </c>
      <c r="B4686" t="s">
        <v>8401</v>
      </c>
      <c r="C4686" s="7">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4" t="str">
        <f>VLOOKUP(OrdersTable[[#This Row],[Region]],PeopleTable[#All],2,FALSE)</f>
        <v>Chuck Magee</v>
      </c>
      <c r="W4686" s="4" t="str">
        <f>IFERROR(VLOOKUP(OrdersTable[[#This Row],[Order ID]],ReturnsTable[#All],2,FALSE),"No")</f>
        <v>No</v>
      </c>
      <c r="X4686" s="4">
        <f>1/COUNTIF(OrdersTable[Order ID],OrdersTable[[#This Row],[Order ID]])</f>
        <v>0.25</v>
      </c>
      <c r="Y4686" s="4">
        <f>1/COUNTIF(OrdersTable[Customer ID],OrdersTable[[#This Row],[Customer ID]])</f>
        <v>0.05</v>
      </c>
    </row>
    <row r="4687" spans="1:25" x14ac:dyDescent="0.3">
      <c r="A4687" s="1">
        <v>4686</v>
      </c>
      <c r="B4687" t="s">
        <v>8401</v>
      </c>
      <c r="C4687" s="7">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4" t="str">
        <f>VLOOKUP(OrdersTable[[#This Row],[Region]],PeopleTable[#All],2,FALSE)</f>
        <v>Chuck Magee</v>
      </c>
      <c r="W4687" s="4" t="str">
        <f>IFERROR(VLOOKUP(OrdersTable[[#This Row],[Order ID]],ReturnsTable[#All],2,FALSE),"No")</f>
        <v>No</v>
      </c>
      <c r="X4687" s="4">
        <f>1/COUNTIF(OrdersTable[Order ID],OrdersTable[[#This Row],[Order ID]])</f>
        <v>0.25</v>
      </c>
      <c r="Y4687" s="4">
        <f>1/COUNTIF(OrdersTable[Customer ID],OrdersTable[[#This Row],[Customer ID]])</f>
        <v>0.05</v>
      </c>
    </row>
    <row r="4688" spans="1:25" x14ac:dyDescent="0.3">
      <c r="A4688" s="1">
        <v>4687</v>
      </c>
      <c r="B4688" t="s">
        <v>8401</v>
      </c>
      <c r="C4688" s="7">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4" t="str">
        <f>VLOOKUP(OrdersTable[[#This Row],[Region]],PeopleTable[#All],2,FALSE)</f>
        <v>Chuck Magee</v>
      </c>
      <c r="W4688" s="4" t="str">
        <f>IFERROR(VLOOKUP(OrdersTable[[#This Row],[Order ID]],ReturnsTable[#All],2,FALSE),"No")</f>
        <v>No</v>
      </c>
      <c r="X4688" s="4">
        <f>1/COUNTIF(OrdersTable[Order ID],OrdersTable[[#This Row],[Order ID]])</f>
        <v>0.25</v>
      </c>
      <c r="Y4688" s="4">
        <f>1/COUNTIF(OrdersTable[Customer ID],OrdersTable[[#This Row],[Customer ID]])</f>
        <v>0.05</v>
      </c>
    </row>
    <row r="4689" spans="1:25" x14ac:dyDescent="0.3">
      <c r="A4689" s="1">
        <v>4688</v>
      </c>
      <c r="B4689" t="s">
        <v>8402</v>
      </c>
      <c r="C4689" s="7">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4" t="str">
        <f>VLOOKUP(OrdersTable[[#This Row],[Region]],PeopleTable[#All],2,FALSE)</f>
        <v>Kelly Williams</v>
      </c>
      <c r="W4689" s="4" t="str">
        <f>IFERROR(VLOOKUP(OrdersTable[[#This Row],[Order ID]],ReturnsTable[#All],2,FALSE),"No")</f>
        <v>No</v>
      </c>
      <c r="X4689" s="4">
        <f>1/COUNTIF(OrdersTable[Order ID],OrdersTable[[#This Row],[Order ID]])</f>
        <v>1</v>
      </c>
      <c r="Y4689" s="4">
        <f>1/COUNTIF(OrdersTable[Customer ID],OrdersTable[[#This Row],[Customer ID]])</f>
        <v>9.0909090909090912E-2</v>
      </c>
    </row>
    <row r="4690" spans="1:25" x14ac:dyDescent="0.3">
      <c r="A4690" s="1">
        <v>4689</v>
      </c>
      <c r="B4690" t="s">
        <v>8403</v>
      </c>
      <c r="C4690" s="7">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4" t="str">
        <f>VLOOKUP(OrdersTable[[#This Row],[Region]],PeopleTable[#All],2,FALSE)</f>
        <v>Chuck Magee</v>
      </c>
      <c r="W4690" s="4" t="str">
        <f>IFERROR(VLOOKUP(OrdersTable[[#This Row],[Order ID]],ReturnsTable[#All],2,FALSE),"No")</f>
        <v>No</v>
      </c>
      <c r="X4690" s="4">
        <f>1/COUNTIF(OrdersTable[Order ID],OrdersTable[[#This Row],[Order ID]])</f>
        <v>1</v>
      </c>
      <c r="Y4690" s="4">
        <f>1/COUNTIF(OrdersTable[Customer ID],OrdersTable[[#This Row],[Customer ID]])</f>
        <v>9.0909090909090912E-2</v>
      </c>
    </row>
    <row r="4691" spans="1:25" x14ac:dyDescent="0.3">
      <c r="A4691" s="1">
        <v>4690</v>
      </c>
      <c r="B4691" t="s">
        <v>8404</v>
      </c>
      <c r="C4691" s="7">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4" t="str">
        <f>VLOOKUP(OrdersTable[[#This Row],[Region]],PeopleTable[#All],2,FALSE)</f>
        <v>Anna Andreadi</v>
      </c>
      <c r="W4691" s="4" t="str">
        <f>IFERROR(VLOOKUP(OrdersTable[[#This Row],[Order ID]],ReturnsTable[#All],2,FALSE),"No")</f>
        <v>No</v>
      </c>
      <c r="X4691" s="4">
        <f>1/COUNTIF(OrdersTable[Order ID],OrdersTable[[#This Row],[Order ID]])</f>
        <v>0.2</v>
      </c>
      <c r="Y4691" s="4">
        <f>1/COUNTIF(OrdersTable[Customer ID],OrdersTable[[#This Row],[Customer ID]])</f>
        <v>5.5555555555555552E-2</v>
      </c>
    </row>
    <row r="4692" spans="1:25" x14ac:dyDescent="0.3">
      <c r="A4692" s="1">
        <v>4691</v>
      </c>
      <c r="B4692" t="s">
        <v>8404</v>
      </c>
      <c r="C4692" s="7">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4" t="str">
        <f>VLOOKUP(OrdersTable[[#This Row],[Region]],PeopleTable[#All],2,FALSE)</f>
        <v>Anna Andreadi</v>
      </c>
      <c r="W4692" s="4" t="str">
        <f>IFERROR(VLOOKUP(OrdersTable[[#This Row],[Order ID]],ReturnsTable[#All],2,FALSE),"No")</f>
        <v>No</v>
      </c>
      <c r="X4692" s="4">
        <f>1/COUNTIF(OrdersTable[Order ID],OrdersTable[[#This Row],[Order ID]])</f>
        <v>0.2</v>
      </c>
      <c r="Y4692" s="4">
        <f>1/COUNTIF(OrdersTable[Customer ID],OrdersTable[[#This Row],[Customer ID]])</f>
        <v>5.5555555555555552E-2</v>
      </c>
    </row>
    <row r="4693" spans="1:25" x14ac:dyDescent="0.3">
      <c r="A4693" s="1">
        <v>4692</v>
      </c>
      <c r="B4693" t="s">
        <v>8404</v>
      </c>
      <c r="C4693" s="7">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4" t="str">
        <f>VLOOKUP(OrdersTable[[#This Row],[Region]],PeopleTable[#All],2,FALSE)</f>
        <v>Anna Andreadi</v>
      </c>
      <c r="W4693" s="4" t="str">
        <f>IFERROR(VLOOKUP(OrdersTable[[#This Row],[Order ID]],ReturnsTable[#All],2,FALSE),"No")</f>
        <v>No</v>
      </c>
      <c r="X4693" s="4">
        <f>1/COUNTIF(OrdersTable[Order ID],OrdersTable[[#This Row],[Order ID]])</f>
        <v>0.2</v>
      </c>
      <c r="Y4693" s="4">
        <f>1/COUNTIF(OrdersTable[Customer ID],OrdersTable[[#This Row],[Customer ID]])</f>
        <v>5.5555555555555552E-2</v>
      </c>
    </row>
    <row r="4694" spans="1:25" x14ac:dyDescent="0.3">
      <c r="A4694" s="1">
        <v>4693</v>
      </c>
      <c r="B4694" t="s">
        <v>8404</v>
      </c>
      <c r="C4694" s="7">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4" t="str">
        <f>VLOOKUP(OrdersTable[[#This Row],[Region]],PeopleTable[#All],2,FALSE)</f>
        <v>Anna Andreadi</v>
      </c>
      <c r="W4694" s="4" t="str">
        <f>IFERROR(VLOOKUP(OrdersTable[[#This Row],[Order ID]],ReturnsTable[#All],2,FALSE),"No")</f>
        <v>No</v>
      </c>
      <c r="X4694" s="4">
        <f>1/COUNTIF(OrdersTable[Order ID],OrdersTable[[#This Row],[Order ID]])</f>
        <v>0.2</v>
      </c>
      <c r="Y4694" s="4">
        <f>1/COUNTIF(OrdersTable[Customer ID],OrdersTable[[#This Row],[Customer ID]])</f>
        <v>5.5555555555555552E-2</v>
      </c>
    </row>
    <row r="4695" spans="1:25" x14ac:dyDescent="0.3">
      <c r="A4695" s="1">
        <v>4694</v>
      </c>
      <c r="B4695" t="s">
        <v>8404</v>
      </c>
      <c r="C4695" s="7">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4" t="str">
        <f>VLOOKUP(OrdersTable[[#This Row],[Region]],PeopleTable[#All],2,FALSE)</f>
        <v>Anna Andreadi</v>
      </c>
      <c r="W4695" s="4" t="str">
        <f>IFERROR(VLOOKUP(OrdersTable[[#This Row],[Order ID]],ReturnsTable[#All],2,FALSE),"No")</f>
        <v>No</v>
      </c>
      <c r="X4695" s="4">
        <f>1/COUNTIF(OrdersTable[Order ID],OrdersTable[[#This Row],[Order ID]])</f>
        <v>0.2</v>
      </c>
      <c r="Y4695" s="4">
        <f>1/COUNTIF(OrdersTable[Customer ID],OrdersTable[[#This Row],[Customer ID]])</f>
        <v>5.5555555555555552E-2</v>
      </c>
    </row>
    <row r="4696" spans="1:25" x14ac:dyDescent="0.3">
      <c r="A4696" s="1">
        <v>4695</v>
      </c>
      <c r="B4696" t="s">
        <v>8405</v>
      </c>
      <c r="C4696" s="7">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4" t="str">
        <f>VLOOKUP(OrdersTable[[#This Row],[Region]],PeopleTable[#All],2,FALSE)</f>
        <v>Kelly Williams</v>
      </c>
      <c r="W4696" s="4" t="str">
        <f>IFERROR(VLOOKUP(OrdersTable[[#This Row],[Order ID]],ReturnsTable[#All],2,FALSE),"No")</f>
        <v>No</v>
      </c>
      <c r="X4696" s="4">
        <f>1/COUNTIF(OrdersTable[Order ID],OrdersTable[[#This Row],[Order ID]])</f>
        <v>0.2</v>
      </c>
      <c r="Y4696" s="4">
        <f>1/COUNTIF(OrdersTable[Customer ID],OrdersTable[[#This Row],[Customer ID]])</f>
        <v>2.9411764705882353E-2</v>
      </c>
    </row>
    <row r="4697" spans="1:25" x14ac:dyDescent="0.3">
      <c r="A4697" s="1">
        <v>4696</v>
      </c>
      <c r="B4697" t="s">
        <v>8405</v>
      </c>
      <c r="C4697" s="7">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4" t="str">
        <f>VLOOKUP(OrdersTable[[#This Row],[Region]],PeopleTable[#All],2,FALSE)</f>
        <v>Kelly Williams</v>
      </c>
      <c r="W4697" s="4" t="str">
        <f>IFERROR(VLOOKUP(OrdersTable[[#This Row],[Order ID]],ReturnsTable[#All],2,FALSE),"No")</f>
        <v>No</v>
      </c>
      <c r="X4697" s="4">
        <f>1/COUNTIF(OrdersTable[Order ID],OrdersTable[[#This Row],[Order ID]])</f>
        <v>0.2</v>
      </c>
      <c r="Y4697" s="4">
        <f>1/COUNTIF(OrdersTable[Customer ID],OrdersTable[[#This Row],[Customer ID]])</f>
        <v>2.9411764705882353E-2</v>
      </c>
    </row>
    <row r="4698" spans="1:25" x14ac:dyDescent="0.3">
      <c r="A4698" s="1">
        <v>4697</v>
      </c>
      <c r="B4698" t="s">
        <v>8405</v>
      </c>
      <c r="C4698" s="7">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4" t="str">
        <f>VLOOKUP(OrdersTable[[#This Row],[Region]],PeopleTable[#All],2,FALSE)</f>
        <v>Kelly Williams</v>
      </c>
      <c r="W4698" s="4" t="str">
        <f>IFERROR(VLOOKUP(OrdersTable[[#This Row],[Order ID]],ReturnsTable[#All],2,FALSE),"No")</f>
        <v>No</v>
      </c>
      <c r="X4698" s="4">
        <f>1/COUNTIF(OrdersTable[Order ID],OrdersTable[[#This Row],[Order ID]])</f>
        <v>0.2</v>
      </c>
      <c r="Y4698" s="4">
        <f>1/COUNTIF(OrdersTable[Customer ID],OrdersTable[[#This Row],[Customer ID]])</f>
        <v>2.9411764705882353E-2</v>
      </c>
    </row>
    <row r="4699" spans="1:25" x14ac:dyDescent="0.3">
      <c r="A4699" s="1">
        <v>4698</v>
      </c>
      <c r="B4699" t="s">
        <v>8405</v>
      </c>
      <c r="C4699" s="7">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4" t="str">
        <f>VLOOKUP(OrdersTable[[#This Row],[Region]],PeopleTable[#All],2,FALSE)</f>
        <v>Kelly Williams</v>
      </c>
      <c r="W4699" s="4" t="str">
        <f>IFERROR(VLOOKUP(OrdersTable[[#This Row],[Order ID]],ReturnsTable[#All],2,FALSE),"No")</f>
        <v>No</v>
      </c>
      <c r="X4699" s="4">
        <f>1/COUNTIF(OrdersTable[Order ID],OrdersTable[[#This Row],[Order ID]])</f>
        <v>0.2</v>
      </c>
      <c r="Y4699" s="4">
        <f>1/COUNTIF(OrdersTable[Customer ID],OrdersTable[[#This Row],[Customer ID]])</f>
        <v>2.9411764705882353E-2</v>
      </c>
    </row>
    <row r="4700" spans="1:25" x14ac:dyDescent="0.3">
      <c r="A4700" s="1">
        <v>4699</v>
      </c>
      <c r="B4700" t="s">
        <v>8405</v>
      </c>
      <c r="C4700" s="7">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4" t="str">
        <f>VLOOKUP(OrdersTable[[#This Row],[Region]],PeopleTable[#All],2,FALSE)</f>
        <v>Kelly Williams</v>
      </c>
      <c r="W4700" s="4" t="str">
        <f>IFERROR(VLOOKUP(OrdersTable[[#This Row],[Order ID]],ReturnsTable[#All],2,FALSE),"No")</f>
        <v>No</v>
      </c>
      <c r="X4700" s="4">
        <f>1/COUNTIF(OrdersTable[Order ID],OrdersTable[[#This Row],[Order ID]])</f>
        <v>0.2</v>
      </c>
      <c r="Y4700" s="4">
        <f>1/COUNTIF(OrdersTable[Customer ID],OrdersTable[[#This Row],[Customer ID]])</f>
        <v>2.9411764705882353E-2</v>
      </c>
    </row>
    <row r="4701" spans="1:25" x14ac:dyDescent="0.3">
      <c r="A4701" s="1">
        <v>4700</v>
      </c>
      <c r="B4701" t="s">
        <v>8406</v>
      </c>
      <c r="C4701" s="7">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4" t="str">
        <f>VLOOKUP(OrdersTable[[#This Row],[Region]],PeopleTable[#All],2,FALSE)</f>
        <v>Kelly Williams</v>
      </c>
      <c r="W4701" s="4" t="str">
        <f>IFERROR(VLOOKUP(OrdersTable[[#This Row],[Order ID]],ReturnsTable[#All],2,FALSE),"No")</f>
        <v>No</v>
      </c>
      <c r="X4701" s="4">
        <f>1/COUNTIF(OrdersTable[Order ID],OrdersTable[[#This Row],[Order ID]])</f>
        <v>0.25</v>
      </c>
      <c r="Y4701" s="4">
        <f>1/COUNTIF(OrdersTable[Customer ID],OrdersTable[[#This Row],[Customer ID]])</f>
        <v>5.8823529411764705E-2</v>
      </c>
    </row>
    <row r="4702" spans="1:25" x14ac:dyDescent="0.3">
      <c r="A4702" s="1">
        <v>4701</v>
      </c>
      <c r="B4702" t="s">
        <v>8406</v>
      </c>
      <c r="C4702" s="7">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4" t="str">
        <f>VLOOKUP(OrdersTable[[#This Row],[Region]],PeopleTable[#All],2,FALSE)</f>
        <v>Kelly Williams</v>
      </c>
      <c r="W4702" s="4" t="str">
        <f>IFERROR(VLOOKUP(OrdersTable[[#This Row],[Order ID]],ReturnsTable[#All],2,FALSE),"No")</f>
        <v>No</v>
      </c>
      <c r="X4702" s="4">
        <f>1/COUNTIF(OrdersTable[Order ID],OrdersTable[[#This Row],[Order ID]])</f>
        <v>0.25</v>
      </c>
      <c r="Y4702" s="4">
        <f>1/COUNTIF(OrdersTable[Customer ID],OrdersTable[[#This Row],[Customer ID]])</f>
        <v>5.8823529411764705E-2</v>
      </c>
    </row>
    <row r="4703" spans="1:25" x14ac:dyDescent="0.3">
      <c r="A4703" s="1">
        <v>4702</v>
      </c>
      <c r="B4703" t="s">
        <v>8406</v>
      </c>
      <c r="C4703" s="7">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4" t="str">
        <f>VLOOKUP(OrdersTable[[#This Row],[Region]],PeopleTable[#All],2,FALSE)</f>
        <v>Kelly Williams</v>
      </c>
      <c r="W4703" s="4" t="str">
        <f>IFERROR(VLOOKUP(OrdersTable[[#This Row],[Order ID]],ReturnsTable[#All],2,FALSE),"No")</f>
        <v>No</v>
      </c>
      <c r="X4703" s="4">
        <f>1/COUNTIF(OrdersTable[Order ID],OrdersTable[[#This Row],[Order ID]])</f>
        <v>0.25</v>
      </c>
      <c r="Y4703" s="4">
        <f>1/COUNTIF(OrdersTable[Customer ID],OrdersTable[[#This Row],[Customer ID]])</f>
        <v>5.8823529411764705E-2</v>
      </c>
    </row>
    <row r="4704" spans="1:25" x14ac:dyDescent="0.3">
      <c r="A4704" s="1">
        <v>4703</v>
      </c>
      <c r="B4704" t="s">
        <v>8406</v>
      </c>
      <c r="C4704" s="7">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4" t="str">
        <f>VLOOKUP(OrdersTable[[#This Row],[Region]],PeopleTable[#All],2,FALSE)</f>
        <v>Kelly Williams</v>
      </c>
      <c r="W4704" s="4" t="str">
        <f>IFERROR(VLOOKUP(OrdersTable[[#This Row],[Order ID]],ReturnsTable[#All],2,FALSE),"No")</f>
        <v>No</v>
      </c>
      <c r="X4704" s="4">
        <f>1/COUNTIF(OrdersTable[Order ID],OrdersTable[[#This Row],[Order ID]])</f>
        <v>0.25</v>
      </c>
      <c r="Y4704" s="4">
        <f>1/COUNTIF(OrdersTable[Customer ID],OrdersTable[[#This Row],[Customer ID]])</f>
        <v>5.8823529411764705E-2</v>
      </c>
    </row>
    <row r="4705" spans="1:25" x14ac:dyDescent="0.3">
      <c r="A4705" s="1">
        <v>4704</v>
      </c>
      <c r="B4705" t="s">
        <v>8407</v>
      </c>
      <c r="C4705" s="7">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4" t="str">
        <f>VLOOKUP(OrdersTable[[#This Row],[Region]],PeopleTable[#All],2,FALSE)</f>
        <v>Kelly Williams</v>
      </c>
      <c r="W4705" s="4" t="str">
        <f>IFERROR(VLOOKUP(OrdersTable[[#This Row],[Order ID]],ReturnsTable[#All],2,FALSE),"No")</f>
        <v>No</v>
      </c>
      <c r="X4705" s="4">
        <f>1/COUNTIF(OrdersTable[Order ID],OrdersTable[[#This Row],[Order ID]])</f>
        <v>1</v>
      </c>
      <c r="Y4705" s="4">
        <f>1/COUNTIF(OrdersTable[Customer ID],OrdersTable[[#This Row],[Customer ID]])</f>
        <v>4.3478260869565216E-2</v>
      </c>
    </row>
    <row r="4706" spans="1:25" x14ac:dyDescent="0.3">
      <c r="A4706" s="1">
        <v>4705</v>
      </c>
      <c r="B4706" t="s">
        <v>8408</v>
      </c>
      <c r="C4706" s="7">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4" t="str">
        <f>VLOOKUP(OrdersTable[[#This Row],[Region]],PeopleTable[#All],2,FALSE)</f>
        <v>Chuck Magee</v>
      </c>
      <c r="W4706" s="4" t="str">
        <f>IFERROR(VLOOKUP(OrdersTable[[#This Row],[Order ID]],ReturnsTable[#All],2,FALSE),"No")</f>
        <v>No</v>
      </c>
      <c r="X4706" s="4">
        <f>1/COUNTIF(OrdersTable[Order ID],OrdersTable[[#This Row],[Order ID]])</f>
        <v>0.33333333333333331</v>
      </c>
      <c r="Y4706" s="4">
        <f>1/COUNTIF(OrdersTable[Customer ID],OrdersTable[[#This Row],[Customer ID]])</f>
        <v>4.7619047619047616E-2</v>
      </c>
    </row>
    <row r="4707" spans="1:25" x14ac:dyDescent="0.3">
      <c r="A4707" s="1">
        <v>4706</v>
      </c>
      <c r="B4707" t="s">
        <v>8408</v>
      </c>
      <c r="C4707" s="7">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4" t="str">
        <f>VLOOKUP(OrdersTable[[#This Row],[Region]],PeopleTable[#All],2,FALSE)</f>
        <v>Chuck Magee</v>
      </c>
      <c r="W4707" s="4" t="str">
        <f>IFERROR(VLOOKUP(OrdersTable[[#This Row],[Order ID]],ReturnsTable[#All],2,FALSE),"No")</f>
        <v>No</v>
      </c>
      <c r="X4707" s="4">
        <f>1/COUNTIF(OrdersTable[Order ID],OrdersTable[[#This Row],[Order ID]])</f>
        <v>0.33333333333333331</v>
      </c>
      <c r="Y4707" s="4">
        <f>1/COUNTIF(OrdersTable[Customer ID],OrdersTable[[#This Row],[Customer ID]])</f>
        <v>4.7619047619047616E-2</v>
      </c>
    </row>
    <row r="4708" spans="1:25" x14ac:dyDescent="0.3">
      <c r="A4708" s="1">
        <v>4707</v>
      </c>
      <c r="B4708" t="s">
        <v>8408</v>
      </c>
      <c r="C4708" s="7">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4" t="str">
        <f>VLOOKUP(OrdersTable[[#This Row],[Region]],PeopleTable[#All],2,FALSE)</f>
        <v>Chuck Magee</v>
      </c>
      <c r="W4708" s="4" t="str">
        <f>IFERROR(VLOOKUP(OrdersTable[[#This Row],[Order ID]],ReturnsTable[#All],2,FALSE),"No")</f>
        <v>No</v>
      </c>
      <c r="X4708" s="4">
        <f>1/COUNTIF(OrdersTable[Order ID],OrdersTable[[#This Row],[Order ID]])</f>
        <v>0.33333333333333331</v>
      </c>
      <c r="Y4708" s="4">
        <f>1/COUNTIF(OrdersTable[Customer ID],OrdersTable[[#This Row],[Customer ID]])</f>
        <v>4.7619047619047616E-2</v>
      </c>
    </row>
    <row r="4709" spans="1:25" x14ac:dyDescent="0.3">
      <c r="A4709" s="1">
        <v>4708</v>
      </c>
      <c r="B4709" t="s">
        <v>8409</v>
      </c>
      <c r="C4709" s="7">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4" t="str">
        <f>VLOOKUP(OrdersTable[[#This Row],[Region]],PeopleTable[#All],2,FALSE)</f>
        <v>Anna Andreadi</v>
      </c>
      <c r="W4709" s="4" t="str">
        <f>IFERROR(VLOOKUP(OrdersTable[[#This Row],[Order ID]],ReturnsTable[#All],2,FALSE),"No")</f>
        <v>No</v>
      </c>
      <c r="X4709" s="4">
        <f>1/COUNTIF(OrdersTable[Order ID],OrdersTable[[#This Row],[Order ID]])</f>
        <v>0.25</v>
      </c>
      <c r="Y4709" s="4">
        <f>1/COUNTIF(OrdersTable[Customer ID],OrdersTable[[#This Row],[Customer ID]])</f>
        <v>2.7027027027027029E-2</v>
      </c>
    </row>
    <row r="4710" spans="1:25" x14ac:dyDescent="0.3">
      <c r="A4710" s="1">
        <v>4709</v>
      </c>
      <c r="B4710" t="s">
        <v>8409</v>
      </c>
      <c r="C4710" s="7">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4" t="str">
        <f>VLOOKUP(OrdersTable[[#This Row],[Region]],PeopleTable[#All],2,FALSE)</f>
        <v>Anna Andreadi</v>
      </c>
      <c r="W4710" s="4" t="str">
        <f>IFERROR(VLOOKUP(OrdersTable[[#This Row],[Order ID]],ReturnsTable[#All],2,FALSE),"No")</f>
        <v>No</v>
      </c>
      <c r="X4710" s="4">
        <f>1/COUNTIF(OrdersTable[Order ID],OrdersTable[[#This Row],[Order ID]])</f>
        <v>0.25</v>
      </c>
      <c r="Y4710" s="4">
        <f>1/COUNTIF(OrdersTable[Customer ID],OrdersTable[[#This Row],[Customer ID]])</f>
        <v>2.7027027027027029E-2</v>
      </c>
    </row>
    <row r="4711" spans="1:25" x14ac:dyDescent="0.3">
      <c r="A4711" s="1">
        <v>4710</v>
      </c>
      <c r="B4711" t="s">
        <v>8409</v>
      </c>
      <c r="C4711" s="7">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4" t="str">
        <f>VLOOKUP(OrdersTable[[#This Row],[Region]],PeopleTable[#All],2,FALSE)</f>
        <v>Anna Andreadi</v>
      </c>
      <c r="W4711" s="4" t="str">
        <f>IFERROR(VLOOKUP(OrdersTable[[#This Row],[Order ID]],ReturnsTable[#All],2,FALSE),"No")</f>
        <v>No</v>
      </c>
      <c r="X4711" s="4">
        <f>1/COUNTIF(OrdersTable[Order ID],OrdersTable[[#This Row],[Order ID]])</f>
        <v>0.25</v>
      </c>
      <c r="Y4711" s="4">
        <f>1/COUNTIF(OrdersTable[Customer ID],OrdersTable[[#This Row],[Customer ID]])</f>
        <v>2.7027027027027029E-2</v>
      </c>
    </row>
    <row r="4712" spans="1:25" x14ac:dyDescent="0.3">
      <c r="A4712" s="1">
        <v>4711</v>
      </c>
      <c r="B4712" t="s">
        <v>8409</v>
      </c>
      <c r="C4712" s="7">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4" t="str">
        <f>VLOOKUP(OrdersTable[[#This Row],[Region]],PeopleTable[#All],2,FALSE)</f>
        <v>Anna Andreadi</v>
      </c>
      <c r="W4712" s="4" t="str">
        <f>IFERROR(VLOOKUP(OrdersTable[[#This Row],[Order ID]],ReturnsTable[#All],2,FALSE),"No")</f>
        <v>No</v>
      </c>
      <c r="X4712" s="4">
        <f>1/COUNTIF(OrdersTable[Order ID],OrdersTable[[#This Row],[Order ID]])</f>
        <v>0.25</v>
      </c>
      <c r="Y4712" s="4">
        <f>1/COUNTIF(OrdersTable[Customer ID],OrdersTable[[#This Row],[Customer ID]])</f>
        <v>2.7027027027027029E-2</v>
      </c>
    </row>
    <row r="4713" spans="1:25" x14ac:dyDescent="0.3">
      <c r="A4713" s="1">
        <v>4712</v>
      </c>
      <c r="B4713" t="s">
        <v>8410</v>
      </c>
      <c r="C4713" s="7">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4" t="str">
        <f>VLOOKUP(OrdersTable[[#This Row],[Region]],PeopleTable[#All],2,FALSE)</f>
        <v>Chuck Magee</v>
      </c>
      <c r="W4713" s="4" t="str">
        <f>IFERROR(VLOOKUP(OrdersTable[[#This Row],[Order ID]],ReturnsTable[#All],2,FALSE),"No")</f>
        <v>No</v>
      </c>
      <c r="X4713" s="4">
        <f>1/COUNTIF(OrdersTable[Order ID],OrdersTable[[#This Row],[Order ID]])</f>
        <v>1</v>
      </c>
      <c r="Y4713" s="4">
        <f>1/COUNTIF(OrdersTable[Customer ID],OrdersTable[[#This Row],[Customer ID]])</f>
        <v>9.0909090909090912E-2</v>
      </c>
    </row>
    <row r="4714" spans="1:25" x14ac:dyDescent="0.3">
      <c r="A4714" s="1">
        <v>4713</v>
      </c>
      <c r="B4714" t="s">
        <v>8411</v>
      </c>
      <c r="C4714" s="7">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4" t="str">
        <f>VLOOKUP(OrdersTable[[#This Row],[Region]],PeopleTable[#All],2,FALSE)</f>
        <v>Kelly Williams</v>
      </c>
      <c r="W4714" s="4" t="str">
        <f>IFERROR(VLOOKUP(OrdersTable[[#This Row],[Order ID]],ReturnsTable[#All],2,FALSE),"No")</f>
        <v>No</v>
      </c>
      <c r="X4714" s="4">
        <f>1/COUNTIF(OrdersTable[Order ID],OrdersTable[[#This Row],[Order ID]])</f>
        <v>0.5</v>
      </c>
      <c r="Y4714" s="4">
        <f>1/COUNTIF(OrdersTable[Customer ID],OrdersTable[[#This Row],[Customer ID]])</f>
        <v>0.125</v>
      </c>
    </row>
    <row r="4715" spans="1:25" x14ac:dyDescent="0.3">
      <c r="A4715" s="1">
        <v>4714</v>
      </c>
      <c r="B4715" t="s">
        <v>8411</v>
      </c>
      <c r="C4715" s="7">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4" t="str">
        <f>VLOOKUP(OrdersTable[[#This Row],[Region]],PeopleTable[#All],2,FALSE)</f>
        <v>Kelly Williams</v>
      </c>
      <c r="W4715" s="4" t="str">
        <f>IFERROR(VLOOKUP(OrdersTable[[#This Row],[Order ID]],ReturnsTable[#All],2,FALSE),"No")</f>
        <v>No</v>
      </c>
      <c r="X4715" s="4">
        <f>1/COUNTIF(OrdersTable[Order ID],OrdersTable[[#This Row],[Order ID]])</f>
        <v>0.5</v>
      </c>
      <c r="Y4715" s="4">
        <f>1/COUNTIF(OrdersTable[Customer ID],OrdersTable[[#This Row],[Customer ID]])</f>
        <v>0.125</v>
      </c>
    </row>
    <row r="4716" spans="1:25" x14ac:dyDescent="0.3">
      <c r="A4716" s="1">
        <v>4715</v>
      </c>
      <c r="B4716" t="s">
        <v>8412</v>
      </c>
      <c r="C4716" s="7">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4" t="str">
        <f>VLOOKUP(OrdersTable[[#This Row],[Region]],PeopleTable[#All],2,FALSE)</f>
        <v>Anna Andreadi</v>
      </c>
      <c r="W4716" s="4" t="str">
        <f>IFERROR(VLOOKUP(OrdersTable[[#This Row],[Order ID]],ReturnsTable[#All],2,FALSE),"No")</f>
        <v>No</v>
      </c>
      <c r="X4716" s="4">
        <f>1/COUNTIF(OrdersTable[Order ID],OrdersTable[[#This Row],[Order ID]])</f>
        <v>1</v>
      </c>
      <c r="Y4716" s="4">
        <f>1/COUNTIF(OrdersTable[Customer ID],OrdersTable[[#This Row],[Customer ID]])</f>
        <v>0.05</v>
      </c>
    </row>
    <row r="4717" spans="1:25" x14ac:dyDescent="0.3">
      <c r="A4717" s="1">
        <v>4716</v>
      </c>
      <c r="B4717" t="s">
        <v>8413</v>
      </c>
      <c r="C4717" s="7">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4" t="str">
        <f>VLOOKUP(OrdersTable[[#This Row],[Region]],PeopleTable[#All],2,FALSE)</f>
        <v>Anna Andreadi</v>
      </c>
      <c r="W4717" s="4" t="str">
        <f>IFERROR(VLOOKUP(OrdersTable[[#This Row],[Order ID]],ReturnsTable[#All],2,FALSE),"No")</f>
        <v>No</v>
      </c>
      <c r="X4717" s="4">
        <f>1/COUNTIF(OrdersTable[Order ID],OrdersTable[[#This Row],[Order ID]])</f>
        <v>1</v>
      </c>
      <c r="Y4717" s="4">
        <f>1/COUNTIF(OrdersTable[Customer ID],OrdersTable[[#This Row],[Customer ID]])</f>
        <v>0.33333333333333331</v>
      </c>
    </row>
    <row r="4718" spans="1:25" x14ac:dyDescent="0.3">
      <c r="A4718" s="1">
        <v>4717</v>
      </c>
      <c r="B4718" t="s">
        <v>8414</v>
      </c>
      <c r="C4718" s="7">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4" t="str">
        <f>VLOOKUP(OrdersTable[[#This Row],[Region]],PeopleTable[#All],2,FALSE)</f>
        <v>Anna Andreadi</v>
      </c>
      <c r="W4718" s="4" t="str">
        <f>IFERROR(VLOOKUP(OrdersTable[[#This Row],[Order ID]],ReturnsTable[#All],2,FALSE),"No")</f>
        <v>No</v>
      </c>
      <c r="X4718" s="4">
        <f>1/COUNTIF(OrdersTable[Order ID],OrdersTable[[#This Row],[Order ID]])</f>
        <v>1</v>
      </c>
      <c r="Y4718" s="4">
        <f>1/COUNTIF(OrdersTable[Customer ID],OrdersTable[[#This Row],[Customer ID]])</f>
        <v>0.1</v>
      </c>
    </row>
    <row r="4719" spans="1:25" x14ac:dyDescent="0.3">
      <c r="A4719" s="1">
        <v>4718</v>
      </c>
      <c r="B4719" t="s">
        <v>8415</v>
      </c>
      <c r="C4719" s="7">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4" t="str">
        <f>VLOOKUP(OrdersTable[[#This Row],[Region]],PeopleTable[#All],2,FALSE)</f>
        <v>Chuck Magee</v>
      </c>
      <c r="W4719" s="4" t="str">
        <f>IFERROR(VLOOKUP(OrdersTable[[#This Row],[Order ID]],ReturnsTable[#All],2,FALSE),"No")</f>
        <v>No</v>
      </c>
      <c r="X4719" s="4">
        <f>1/COUNTIF(OrdersTable[Order ID],OrdersTable[[#This Row],[Order ID]])</f>
        <v>1</v>
      </c>
      <c r="Y4719" s="4">
        <f>1/COUNTIF(OrdersTable[Customer ID],OrdersTable[[#This Row],[Customer ID]])</f>
        <v>0.16666666666666666</v>
      </c>
    </row>
    <row r="4720" spans="1:25" x14ac:dyDescent="0.3">
      <c r="A4720" s="1">
        <v>4719</v>
      </c>
      <c r="B4720" t="s">
        <v>5984</v>
      </c>
      <c r="C4720" s="7">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4" t="str">
        <f>VLOOKUP(OrdersTable[[#This Row],[Region]],PeopleTable[#All],2,FALSE)</f>
        <v>Anna Andreadi</v>
      </c>
      <c r="W4720" s="4" t="str">
        <f>IFERROR(VLOOKUP(OrdersTable[[#This Row],[Order ID]],ReturnsTable[#All],2,FALSE),"No")</f>
        <v>Yes</v>
      </c>
      <c r="X4720" s="4">
        <f>1/COUNTIF(OrdersTable[Order ID],OrdersTable[[#This Row],[Order ID]])</f>
        <v>1</v>
      </c>
      <c r="Y4720" s="4">
        <f>1/COUNTIF(OrdersTable[Customer ID],OrdersTable[[#This Row],[Customer ID]])</f>
        <v>0.2</v>
      </c>
    </row>
    <row r="4721" spans="1:25" x14ac:dyDescent="0.3">
      <c r="A4721" s="1">
        <v>4720</v>
      </c>
      <c r="B4721" t="s">
        <v>6006</v>
      </c>
      <c r="C4721" s="7">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4" t="str">
        <f>VLOOKUP(OrdersTable[[#This Row],[Region]],PeopleTable[#All],2,FALSE)</f>
        <v>Anna Andreadi</v>
      </c>
      <c r="W4721" s="4" t="str">
        <f>IFERROR(VLOOKUP(OrdersTable[[#This Row],[Order ID]],ReturnsTable[#All],2,FALSE),"No")</f>
        <v>Yes</v>
      </c>
      <c r="X4721" s="4">
        <f>1/COUNTIF(OrdersTable[Order ID],OrdersTable[[#This Row],[Order ID]])</f>
        <v>0.5</v>
      </c>
      <c r="Y4721" s="4">
        <f>1/COUNTIF(OrdersTable[Customer ID],OrdersTable[[#This Row],[Customer ID]])</f>
        <v>0.1111111111111111</v>
      </c>
    </row>
    <row r="4722" spans="1:25" x14ac:dyDescent="0.3">
      <c r="A4722" s="1">
        <v>4721</v>
      </c>
      <c r="B4722" t="s">
        <v>6006</v>
      </c>
      <c r="C4722" s="7">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4" t="str">
        <f>VLOOKUP(OrdersTable[[#This Row],[Region]],PeopleTable[#All],2,FALSE)</f>
        <v>Anna Andreadi</v>
      </c>
      <c r="W4722" s="4" t="str">
        <f>IFERROR(VLOOKUP(OrdersTable[[#This Row],[Order ID]],ReturnsTable[#All],2,FALSE),"No")</f>
        <v>Yes</v>
      </c>
      <c r="X4722" s="4">
        <f>1/COUNTIF(OrdersTable[Order ID],OrdersTable[[#This Row],[Order ID]])</f>
        <v>0.5</v>
      </c>
      <c r="Y4722" s="4">
        <f>1/COUNTIF(OrdersTable[Customer ID],OrdersTable[[#This Row],[Customer ID]])</f>
        <v>0.1111111111111111</v>
      </c>
    </row>
    <row r="4723" spans="1:25" x14ac:dyDescent="0.3">
      <c r="A4723" s="1">
        <v>4722</v>
      </c>
      <c r="B4723" t="s">
        <v>8416</v>
      </c>
      <c r="C4723" s="7">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4" t="str">
        <f>VLOOKUP(OrdersTable[[#This Row],[Region]],PeopleTable[#All],2,FALSE)</f>
        <v>Kelly Williams</v>
      </c>
      <c r="W4723" s="4" t="str">
        <f>IFERROR(VLOOKUP(OrdersTable[[#This Row],[Order ID]],ReturnsTable[#All],2,FALSE),"No")</f>
        <v>No</v>
      </c>
      <c r="X4723" s="4">
        <f>1/COUNTIF(OrdersTable[Order ID],OrdersTable[[#This Row],[Order ID]])</f>
        <v>1</v>
      </c>
      <c r="Y4723" s="4">
        <f>1/COUNTIF(OrdersTable[Customer ID],OrdersTable[[#This Row],[Customer ID]])</f>
        <v>7.6923076923076927E-2</v>
      </c>
    </row>
    <row r="4724" spans="1:25" x14ac:dyDescent="0.3">
      <c r="A4724" s="1">
        <v>4723</v>
      </c>
      <c r="B4724" t="s">
        <v>8417</v>
      </c>
      <c r="C4724" s="7">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4" t="str">
        <f>VLOOKUP(OrdersTable[[#This Row],[Region]],PeopleTable[#All],2,FALSE)</f>
        <v>Anna Andreadi</v>
      </c>
      <c r="W4724" s="4" t="str">
        <f>IFERROR(VLOOKUP(OrdersTable[[#This Row],[Order ID]],ReturnsTable[#All],2,FALSE),"No")</f>
        <v>No</v>
      </c>
      <c r="X4724" s="4">
        <f>1/COUNTIF(OrdersTable[Order ID],OrdersTable[[#This Row],[Order ID]])</f>
        <v>1</v>
      </c>
      <c r="Y4724" s="4">
        <f>1/COUNTIF(OrdersTable[Customer ID],OrdersTable[[#This Row],[Customer ID]])</f>
        <v>8.3333333333333329E-2</v>
      </c>
    </row>
    <row r="4725" spans="1:25" x14ac:dyDescent="0.3">
      <c r="A4725" s="1">
        <v>4724</v>
      </c>
      <c r="B4725" t="s">
        <v>8418</v>
      </c>
      <c r="C4725" s="7">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4" t="str">
        <f>VLOOKUP(OrdersTable[[#This Row],[Region]],PeopleTable[#All],2,FALSE)</f>
        <v>Cassandra Brandow</v>
      </c>
      <c r="W4725" s="4" t="str">
        <f>IFERROR(VLOOKUP(OrdersTable[[#This Row],[Order ID]],ReturnsTable[#All],2,FALSE),"No")</f>
        <v>No</v>
      </c>
      <c r="X4725" s="4">
        <f>1/COUNTIF(OrdersTable[Order ID],OrdersTable[[#This Row],[Order ID]])</f>
        <v>1</v>
      </c>
      <c r="Y4725" s="4">
        <f>1/COUNTIF(OrdersTable[Customer ID],OrdersTable[[#This Row],[Customer ID]])</f>
        <v>6.6666666666666666E-2</v>
      </c>
    </row>
    <row r="4726" spans="1:25" x14ac:dyDescent="0.3">
      <c r="A4726" s="1">
        <v>4725</v>
      </c>
      <c r="B4726" t="s">
        <v>8419</v>
      </c>
      <c r="C4726" s="7">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4" t="str">
        <f>VLOOKUP(OrdersTable[[#This Row],[Region]],PeopleTable[#All],2,FALSE)</f>
        <v>Cassandra Brandow</v>
      </c>
      <c r="W4726" s="4" t="str">
        <f>IFERROR(VLOOKUP(OrdersTable[[#This Row],[Order ID]],ReturnsTable[#All],2,FALSE),"No")</f>
        <v>No</v>
      </c>
      <c r="X4726" s="4">
        <f>1/COUNTIF(OrdersTable[Order ID],OrdersTable[[#This Row],[Order ID]])</f>
        <v>0.5</v>
      </c>
      <c r="Y4726" s="4">
        <f>1/COUNTIF(OrdersTable[Customer ID],OrdersTable[[#This Row],[Customer ID]])</f>
        <v>4.1666666666666664E-2</v>
      </c>
    </row>
    <row r="4727" spans="1:25" x14ac:dyDescent="0.3">
      <c r="A4727" s="1">
        <v>4726</v>
      </c>
      <c r="B4727" t="s">
        <v>8419</v>
      </c>
      <c r="C4727" s="7">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4" t="str">
        <f>VLOOKUP(OrdersTable[[#This Row],[Region]],PeopleTable[#All],2,FALSE)</f>
        <v>Cassandra Brandow</v>
      </c>
      <c r="W4727" s="4" t="str">
        <f>IFERROR(VLOOKUP(OrdersTable[[#This Row],[Order ID]],ReturnsTable[#All],2,FALSE),"No")</f>
        <v>No</v>
      </c>
      <c r="X4727" s="4">
        <f>1/COUNTIF(OrdersTable[Order ID],OrdersTable[[#This Row],[Order ID]])</f>
        <v>0.5</v>
      </c>
      <c r="Y4727" s="4">
        <f>1/COUNTIF(OrdersTable[Customer ID],OrdersTable[[#This Row],[Customer ID]])</f>
        <v>4.1666666666666664E-2</v>
      </c>
    </row>
    <row r="4728" spans="1:25" x14ac:dyDescent="0.3">
      <c r="A4728" s="1">
        <v>4727</v>
      </c>
      <c r="B4728" t="s">
        <v>8420</v>
      </c>
      <c r="C4728" s="7">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4" t="str">
        <f>VLOOKUP(OrdersTable[[#This Row],[Region]],PeopleTable[#All],2,FALSE)</f>
        <v>Chuck Magee</v>
      </c>
      <c r="W4728" s="4" t="str">
        <f>IFERROR(VLOOKUP(OrdersTable[[#This Row],[Order ID]],ReturnsTable[#All],2,FALSE),"No")</f>
        <v>No</v>
      </c>
      <c r="X4728" s="4">
        <f>1/COUNTIF(OrdersTable[Order ID],OrdersTable[[#This Row],[Order ID]])</f>
        <v>0.5</v>
      </c>
      <c r="Y4728" s="4">
        <f>1/COUNTIF(OrdersTable[Customer ID],OrdersTable[[#This Row],[Customer ID]])</f>
        <v>5.2631578947368418E-2</v>
      </c>
    </row>
    <row r="4729" spans="1:25" x14ac:dyDescent="0.3">
      <c r="A4729" s="1">
        <v>4728</v>
      </c>
      <c r="B4729" t="s">
        <v>8420</v>
      </c>
      <c r="C4729" s="7">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4" t="str">
        <f>VLOOKUP(OrdersTable[[#This Row],[Region]],PeopleTable[#All],2,FALSE)</f>
        <v>Chuck Magee</v>
      </c>
      <c r="W4729" s="4" t="str">
        <f>IFERROR(VLOOKUP(OrdersTable[[#This Row],[Order ID]],ReturnsTable[#All],2,FALSE),"No")</f>
        <v>No</v>
      </c>
      <c r="X4729" s="4">
        <f>1/COUNTIF(OrdersTable[Order ID],OrdersTable[[#This Row],[Order ID]])</f>
        <v>0.5</v>
      </c>
      <c r="Y4729" s="4">
        <f>1/COUNTIF(OrdersTable[Customer ID],OrdersTable[[#This Row],[Customer ID]])</f>
        <v>5.2631578947368418E-2</v>
      </c>
    </row>
    <row r="4730" spans="1:25" x14ac:dyDescent="0.3">
      <c r="A4730" s="1">
        <v>4729</v>
      </c>
      <c r="B4730" t="s">
        <v>8421</v>
      </c>
      <c r="C4730" s="7">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4" t="str">
        <f>VLOOKUP(OrdersTable[[#This Row],[Region]],PeopleTable[#All],2,FALSE)</f>
        <v>Anna Andreadi</v>
      </c>
      <c r="W4730" s="4" t="str">
        <f>IFERROR(VLOOKUP(OrdersTable[[#This Row],[Order ID]],ReturnsTable[#All],2,FALSE),"No")</f>
        <v>No</v>
      </c>
      <c r="X4730" s="4">
        <f>1/COUNTIF(OrdersTable[Order ID],OrdersTable[[#This Row],[Order ID]])</f>
        <v>1</v>
      </c>
      <c r="Y4730" s="4">
        <f>1/COUNTIF(OrdersTable[Customer ID],OrdersTable[[#This Row],[Customer ID]])</f>
        <v>6.6666666666666666E-2</v>
      </c>
    </row>
    <row r="4731" spans="1:25" x14ac:dyDescent="0.3">
      <c r="A4731" s="1">
        <v>4730</v>
      </c>
      <c r="B4731" t="s">
        <v>8422</v>
      </c>
      <c r="C4731" s="7">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4" t="str">
        <f>VLOOKUP(OrdersTable[[#This Row],[Region]],PeopleTable[#All],2,FALSE)</f>
        <v>Kelly Williams</v>
      </c>
      <c r="W4731" s="4" t="str">
        <f>IFERROR(VLOOKUP(OrdersTable[[#This Row],[Order ID]],ReturnsTable[#All],2,FALSE),"No")</f>
        <v>No</v>
      </c>
      <c r="X4731" s="4">
        <f>1/COUNTIF(OrdersTable[Order ID],OrdersTable[[#This Row],[Order ID]])</f>
        <v>1</v>
      </c>
      <c r="Y4731" s="4">
        <f>1/COUNTIF(OrdersTable[Customer ID],OrdersTable[[#This Row],[Customer ID]])</f>
        <v>7.6923076923076927E-2</v>
      </c>
    </row>
    <row r="4732" spans="1:25" x14ac:dyDescent="0.3">
      <c r="A4732" s="1">
        <v>4731</v>
      </c>
      <c r="B4732" t="s">
        <v>8423</v>
      </c>
      <c r="C4732" s="7">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4" t="str">
        <f>VLOOKUP(OrdersTable[[#This Row],[Region]],PeopleTable[#All],2,FALSE)</f>
        <v>Anna Andreadi</v>
      </c>
      <c r="W4732" s="4" t="str">
        <f>IFERROR(VLOOKUP(OrdersTable[[#This Row],[Order ID]],ReturnsTable[#All],2,FALSE),"No")</f>
        <v>No</v>
      </c>
      <c r="X4732" s="4">
        <f>1/COUNTIF(OrdersTable[Order ID],OrdersTable[[#This Row],[Order ID]])</f>
        <v>0.25</v>
      </c>
      <c r="Y4732" s="4">
        <f>1/COUNTIF(OrdersTable[Customer ID],OrdersTable[[#This Row],[Customer ID]])</f>
        <v>6.25E-2</v>
      </c>
    </row>
    <row r="4733" spans="1:25" x14ac:dyDescent="0.3">
      <c r="A4733" s="1">
        <v>4732</v>
      </c>
      <c r="B4733" t="s">
        <v>8423</v>
      </c>
      <c r="C4733" s="7">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4" t="str">
        <f>VLOOKUP(OrdersTable[[#This Row],[Region]],PeopleTable[#All],2,FALSE)</f>
        <v>Anna Andreadi</v>
      </c>
      <c r="W4733" s="4" t="str">
        <f>IFERROR(VLOOKUP(OrdersTable[[#This Row],[Order ID]],ReturnsTable[#All],2,FALSE),"No")</f>
        <v>No</v>
      </c>
      <c r="X4733" s="4">
        <f>1/COUNTIF(OrdersTable[Order ID],OrdersTable[[#This Row],[Order ID]])</f>
        <v>0.25</v>
      </c>
      <c r="Y4733" s="4">
        <f>1/COUNTIF(OrdersTable[Customer ID],OrdersTable[[#This Row],[Customer ID]])</f>
        <v>6.25E-2</v>
      </c>
    </row>
    <row r="4734" spans="1:25" x14ac:dyDescent="0.3">
      <c r="A4734" s="1">
        <v>4733</v>
      </c>
      <c r="B4734" t="s">
        <v>8423</v>
      </c>
      <c r="C4734" s="7">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4" t="str">
        <f>VLOOKUP(OrdersTable[[#This Row],[Region]],PeopleTable[#All],2,FALSE)</f>
        <v>Anna Andreadi</v>
      </c>
      <c r="W4734" s="4" t="str">
        <f>IFERROR(VLOOKUP(OrdersTable[[#This Row],[Order ID]],ReturnsTable[#All],2,FALSE),"No")</f>
        <v>No</v>
      </c>
      <c r="X4734" s="4">
        <f>1/COUNTIF(OrdersTable[Order ID],OrdersTable[[#This Row],[Order ID]])</f>
        <v>0.25</v>
      </c>
      <c r="Y4734" s="4">
        <f>1/COUNTIF(OrdersTable[Customer ID],OrdersTable[[#This Row],[Customer ID]])</f>
        <v>6.25E-2</v>
      </c>
    </row>
    <row r="4735" spans="1:25" x14ac:dyDescent="0.3">
      <c r="A4735" s="1">
        <v>4734</v>
      </c>
      <c r="B4735" t="s">
        <v>8423</v>
      </c>
      <c r="C4735" s="7">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4" t="str">
        <f>VLOOKUP(OrdersTable[[#This Row],[Region]],PeopleTable[#All],2,FALSE)</f>
        <v>Anna Andreadi</v>
      </c>
      <c r="W4735" s="4" t="str">
        <f>IFERROR(VLOOKUP(OrdersTable[[#This Row],[Order ID]],ReturnsTable[#All],2,FALSE),"No")</f>
        <v>No</v>
      </c>
      <c r="X4735" s="4">
        <f>1/COUNTIF(OrdersTable[Order ID],OrdersTable[[#This Row],[Order ID]])</f>
        <v>0.25</v>
      </c>
      <c r="Y4735" s="4">
        <f>1/COUNTIF(OrdersTable[Customer ID],OrdersTable[[#This Row],[Customer ID]])</f>
        <v>6.25E-2</v>
      </c>
    </row>
    <row r="4736" spans="1:25" x14ac:dyDescent="0.3">
      <c r="A4736" s="1">
        <v>4735</v>
      </c>
      <c r="B4736" t="s">
        <v>8424</v>
      </c>
      <c r="C4736" s="7">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4" t="str">
        <f>VLOOKUP(OrdersTable[[#This Row],[Region]],PeopleTable[#All],2,FALSE)</f>
        <v>Chuck Magee</v>
      </c>
      <c r="W4736" s="4" t="str">
        <f>IFERROR(VLOOKUP(OrdersTable[[#This Row],[Order ID]],ReturnsTable[#All],2,FALSE),"No")</f>
        <v>No</v>
      </c>
      <c r="X4736" s="4">
        <f>1/COUNTIF(OrdersTable[Order ID],OrdersTable[[#This Row],[Order ID]])</f>
        <v>1</v>
      </c>
      <c r="Y4736" s="4">
        <f>1/COUNTIF(OrdersTable[Customer ID],OrdersTable[[#This Row],[Customer ID]])</f>
        <v>0.16666666666666666</v>
      </c>
    </row>
    <row r="4737" spans="1:25" x14ac:dyDescent="0.3">
      <c r="A4737" s="1">
        <v>4736</v>
      </c>
      <c r="B4737" t="s">
        <v>8425</v>
      </c>
      <c r="C4737" s="7">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4" t="str">
        <f>VLOOKUP(OrdersTable[[#This Row],[Region]],PeopleTable[#All],2,FALSE)</f>
        <v>Chuck Magee</v>
      </c>
      <c r="W4737" s="4" t="str">
        <f>IFERROR(VLOOKUP(OrdersTable[[#This Row],[Order ID]],ReturnsTable[#All],2,FALSE),"No")</f>
        <v>No</v>
      </c>
      <c r="X4737" s="4">
        <f>1/COUNTIF(OrdersTable[Order ID],OrdersTable[[#This Row],[Order ID]])</f>
        <v>0.33333333333333331</v>
      </c>
      <c r="Y4737" s="4">
        <f>1/COUNTIF(OrdersTable[Customer ID],OrdersTable[[#This Row],[Customer ID]])</f>
        <v>7.6923076923076927E-2</v>
      </c>
    </row>
    <row r="4738" spans="1:25" x14ac:dyDescent="0.3">
      <c r="A4738" s="1">
        <v>4737</v>
      </c>
      <c r="B4738" t="s">
        <v>8425</v>
      </c>
      <c r="C4738" s="7">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4" t="str">
        <f>VLOOKUP(OrdersTable[[#This Row],[Region]],PeopleTable[#All],2,FALSE)</f>
        <v>Chuck Magee</v>
      </c>
      <c r="W4738" s="4" t="str">
        <f>IFERROR(VLOOKUP(OrdersTable[[#This Row],[Order ID]],ReturnsTable[#All],2,FALSE),"No")</f>
        <v>No</v>
      </c>
      <c r="X4738" s="4">
        <f>1/COUNTIF(OrdersTable[Order ID],OrdersTable[[#This Row],[Order ID]])</f>
        <v>0.33333333333333331</v>
      </c>
      <c r="Y4738" s="4">
        <f>1/COUNTIF(OrdersTable[Customer ID],OrdersTable[[#This Row],[Customer ID]])</f>
        <v>7.6923076923076927E-2</v>
      </c>
    </row>
    <row r="4739" spans="1:25" x14ac:dyDescent="0.3">
      <c r="A4739" s="1">
        <v>4738</v>
      </c>
      <c r="B4739" t="s">
        <v>8425</v>
      </c>
      <c r="C4739" s="7">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4" t="str">
        <f>VLOOKUP(OrdersTable[[#This Row],[Region]],PeopleTable[#All],2,FALSE)</f>
        <v>Chuck Magee</v>
      </c>
      <c r="W4739" s="4" t="str">
        <f>IFERROR(VLOOKUP(OrdersTable[[#This Row],[Order ID]],ReturnsTable[#All],2,FALSE),"No")</f>
        <v>No</v>
      </c>
      <c r="X4739" s="4">
        <f>1/COUNTIF(OrdersTable[Order ID],OrdersTable[[#This Row],[Order ID]])</f>
        <v>0.33333333333333331</v>
      </c>
      <c r="Y4739" s="4">
        <f>1/COUNTIF(OrdersTable[Customer ID],OrdersTable[[#This Row],[Customer ID]])</f>
        <v>7.6923076923076927E-2</v>
      </c>
    </row>
    <row r="4740" spans="1:25" x14ac:dyDescent="0.3">
      <c r="A4740" s="1">
        <v>4739</v>
      </c>
      <c r="B4740" t="s">
        <v>8426</v>
      </c>
      <c r="C4740" s="7">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4" t="str">
        <f>VLOOKUP(OrdersTable[[#This Row],[Region]],PeopleTable[#All],2,FALSE)</f>
        <v>Anna Andreadi</v>
      </c>
      <c r="W4740" s="4" t="str">
        <f>IFERROR(VLOOKUP(OrdersTable[[#This Row],[Order ID]],ReturnsTable[#All],2,FALSE),"No")</f>
        <v>No</v>
      </c>
      <c r="X4740" s="4">
        <f>1/COUNTIF(OrdersTable[Order ID],OrdersTable[[#This Row],[Order ID]])</f>
        <v>0.5</v>
      </c>
      <c r="Y4740" s="4">
        <f>1/COUNTIF(OrdersTable[Customer ID],OrdersTable[[#This Row],[Customer ID]])</f>
        <v>0.14285714285714285</v>
      </c>
    </row>
    <row r="4741" spans="1:25" x14ac:dyDescent="0.3">
      <c r="A4741" s="1">
        <v>4740</v>
      </c>
      <c r="B4741" t="s">
        <v>8426</v>
      </c>
      <c r="C4741" s="7">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4" t="str">
        <f>VLOOKUP(OrdersTable[[#This Row],[Region]],PeopleTable[#All],2,FALSE)</f>
        <v>Anna Andreadi</v>
      </c>
      <c r="W4741" s="4" t="str">
        <f>IFERROR(VLOOKUP(OrdersTable[[#This Row],[Order ID]],ReturnsTable[#All],2,FALSE),"No")</f>
        <v>No</v>
      </c>
      <c r="X4741" s="4">
        <f>1/COUNTIF(OrdersTable[Order ID],OrdersTable[[#This Row],[Order ID]])</f>
        <v>0.5</v>
      </c>
      <c r="Y4741" s="4">
        <f>1/COUNTIF(OrdersTable[Customer ID],OrdersTable[[#This Row],[Customer ID]])</f>
        <v>0.14285714285714285</v>
      </c>
    </row>
    <row r="4742" spans="1:25" x14ac:dyDescent="0.3">
      <c r="A4742" s="1">
        <v>4741</v>
      </c>
      <c r="B4742" t="s">
        <v>8427</v>
      </c>
      <c r="C4742" s="7">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4" t="str">
        <f>VLOOKUP(OrdersTable[[#This Row],[Region]],PeopleTable[#All],2,FALSE)</f>
        <v>Anna Andreadi</v>
      </c>
      <c r="W4742" s="4" t="str">
        <f>IFERROR(VLOOKUP(OrdersTable[[#This Row],[Order ID]],ReturnsTable[#All],2,FALSE),"No")</f>
        <v>No</v>
      </c>
      <c r="X4742" s="4">
        <f>1/COUNTIF(OrdersTable[Order ID],OrdersTable[[#This Row],[Order ID]])</f>
        <v>0.33333333333333331</v>
      </c>
      <c r="Y4742" s="4">
        <f>1/COUNTIF(OrdersTable[Customer ID],OrdersTable[[#This Row],[Customer ID]])</f>
        <v>4.5454545454545456E-2</v>
      </c>
    </row>
    <row r="4743" spans="1:25" x14ac:dyDescent="0.3">
      <c r="A4743" s="1">
        <v>4742</v>
      </c>
      <c r="B4743" t="s">
        <v>8427</v>
      </c>
      <c r="C4743" s="7">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4" t="str">
        <f>VLOOKUP(OrdersTable[[#This Row],[Region]],PeopleTable[#All],2,FALSE)</f>
        <v>Anna Andreadi</v>
      </c>
      <c r="W4743" s="4" t="str">
        <f>IFERROR(VLOOKUP(OrdersTable[[#This Row],[Order ID]],ReturnsTable[#All],2,FALSE),"No")</f>
        <v>No</v>
      </c>
      <c r="X4743" s="4">
        <f>1/COUNTIF(OrdersTable[Order ID],OrdersTable[[#This Row],[Order ID]])</f>
        <v>0.33333333333333331</v>
      </c>
      <c r="Y4743" s="4">
        <f>1/COUNTIF(OrdersTable[Customer ID],OrdersTable[[#This Row],[Customer ID]])</f>
        <v>4.5454545454545456E-2</v>
      </c>
    </row>
    <row r="4744" spans="1:25" x14ac:dyDescent="0.3">
      <c r="A4744" s="1">
        <v>4743</v>
      </c>
      <c r="B4744" t="s">
        <v>8427</v>
      </c>
      <c r="C4744" s="7">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4" t="str">
        <f>VLOOKUP(OrdersTable[[#This Row],[Region]],PeopleTable[#All],2,FALSE)</f>
        <v>Anna Andreadi</v>
      </c>
      <c r="W4744" s="4" t="str">
        <f>IFERROR(VLOOKUP(OrdersTable[[#This Row],[Order ID]],ReturnsTable[#All],2,FALSE),"No")</f>
        <v>No</v>
      </c>
      <c r="X4744" s="4">
        <f>1/COUNTIF(OrdersTable[Order ID],OrdersTable[[#This Row],[Order ID]])</f>
        <v>0.33333333333333331</v>
      </c>
      <c r="Y4744" s="4">
        <f>1/COUNTIF(OrdersTable[Customer ID],OrdersTable[[#This Row],[Customer ID]])</f>
        <v>4.5454545454545456E-2</v>
      </c>
    </row>
    <row r="4745" spans="1:25" x14ac:dyDescent="0.3">
      <c r="A4745" s="1">
        <v>4744</v>
      </c>
      <c r="B4745" t="s">
        <v>8428</v>
      </c>
      <c r="C4745" s="7">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4" t="str">
        <f>VLOOKUP(OrdersTable[[#This Row],[Region]],PeopleTable[#All],2,FALSE)</f>
        <v>Kelly Williams</v>
      </c>
      <c r="W4745" s="4" t="str">
        <f>IFERROR(VLOOKUP(OrdersTable[[#This Row],[Order ID]],ReturnsTable[#All],2,FALSE),"No")</f>
        <v>No</v>
      </c>
      <c r="X4745" s="4">
        <f>1/COUNTIF(OrdersTable[Order ID],OrdersTable[[#This Row],[Order ID]])</f>
        <v>0.25</v>
      </c>
      <c r="Y4745" s="4">
        <f>1/COUNTIF(OrdersTable[Customer ID],OrdersTable[[#This Row],[Customer ID]])</f>
        <v>0.16666666666666666</v>
      </c>
    </row>
    <row r="4746" spans="1:25" x14ac:dyDescent="0.3">
      <c r="A4746" s="1">
        <v>4745</v>
      </c>
      <c r="B4746" t="s">
        <v>8428</v>
      </c>
      <c r="C4746" s="7">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4" t="str">
        <f>VLOOKUP(OrdersTable[[#This Row],[Region]],PeopleTable[#All],2,FALSE)</f>
        <v>Kelly Williams</v>
      </c>
      <c r="W4746" s="4" t="str">
        <f>IFERROR(VLOOKUP(OrdersTable[[#This Row],[Order ID]],ReturnsTable[#All],2,FALSE),"No")</f>
        <v>No</v>
      </c>
      <c r="X4746" s="4">
        <f>1/COUNTIF(OrdersTable[Order ID],OrdersTable[[#This Row],[Order ID]])</f>
        <v>0.25</v>
      </c>
      <c r="Y4746" s="4">
        <f>1/COUNTIF(OrdersTable[Customer ID],OrdersTable[[#This Row],[Customer ID]])</f>
        <v>0.16666666666666666</v>
      </c>
    </row>
    <row r="4747" spans="1:25" x14ac:dyDescent="0.3">
      <c r="A4747" s="1">
        <v>4746</v>
      </c>
      <c r="B4747" t="s">
        <v>8428</v>
      </c>
      <c r="C4747" s="7">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4" t="str">
        <f>VLOOKUP(OrdersTable[[#This Row],[Region]],PeopleTable[#All],2,FALSE)</f>
        <v>Kelly Williams</v>
      </c>
      <c r="W4747" s="4" t="str">
        <f>IFERROR(VLOOKUP(OrdersTable[[#This Row],[Order ID]],ReturnsTable[#All],2,FALSE),"No")</f>
        <v>No</v>
      </c>
      <c r="X4747" s="4">
        <f>1/COUNTIF(OrdersTable[Order ID],OrdersTable[[#This Row],[Order ID]])</f>
        <v>0.25</v>
      </c>
      <c r="Y4747" s="4">
        <f>1/COUNTIF(OrdersTable[Customer ID],OrdersTable[[#This Row],[Customer ID]])</f>
        <v>0.16666666666666666</v>
      </c>
    </row>
    <row r="4748" spans="1:25" x14ac:dyDescent="0.3">
      <c r="A4748" s="1">
        <v>4747</v>
      </c>
      <c r="B4748" t="s">
        <v>8428</v>
      </c>
      <c r="C4748" s="7">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4" t="str">
        <f>VLOOKUP(OrdersTable[[#This Row],[Region]],PeopleTable[#All],2,FALSE)</f>
        <v>Kelly Williams</v>
      </c>
      <c r="W4748" s="4" t="str">
        <f>IFERROR(VLOOKUP(OrdersTable[[#This Row],[Order ID]],ReturnsTable[#All],2,FALSE),"No")</f>
        <v>No</v>
      </c>
      <c r="X4748" s="4">
        <f>1/COUNTIF(OrdersTable[Order ID],OrdersTable[[#This Row],[Order ID]])</f>
        <v>0.25</v>
      </c>
      <c r="Y4748" s="4">
        <f>1/COUNTIF(OrdersTable[Customer ID],OrdersTable[[#This Row],[Customer ID]])</f>
        <v>0.16666666666666666</v>
      </c>
    </row>
    <row r="4749" spans="1:25" x14ac:dyDescent="0.3">
      <c r="A4749" s="1">
        <v>4748</v>
      </c>
      <c r="B4749" t="s">
        <v>8429</v>
      </c>
      <c r="C4749" s="7">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4" t="str">
        <f>VLOOKUP(OrdersTable[[#This Row],[Region]],PeopleTable[#All],2,FALSE)</f>
        <v>Anna Andreadi</v>
      </c>
      <c r="W4749" s="4" t="str">
        <f>IFERROR(VLOOKUP(OrdersTable[[#This Row],[Order ID]],ReturnsTable[#All],2,FALSE),"No")</f>
        <v>No</v>
      </c>
      <c r="X4749" s="4">
        <f>1/COUNTIF(OrdersTable[Order ID],OrdersTable[[#This Row],[Order ID]])</f>
        <v>0.5</v>
      </c>
      <c r="Y4749" s="4">
        <f>1/COUNTIF(OrdersTable[Customer ID],OrdersTable[[#This Row],[Customer ID]])</f>
        <v>5.8823529411764705E-2</v>
      </c>
    </row>
    <row r="4750" spans="1:25" x14ac:dyDescent="0.3">
      <c r="A4750" s="1">
        <v>4749</v>
      </c>
      <c r="B4750" t="s">
        <v>8429</v>
      </c>
      <c r="C4750" s="7">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4" t="str">
        <f>VLOOKUP(OrdersTable[[#This Row],[Region]],PeopleTable[#All],2,FALSE)</f>
        <v>Anna Andreadi</v>
      </c>
      <c r="W4750" s="4" t="str">
        <f>IFERROR(VLOOKUP(OrdersTable[[#This Row],[Order ID]],ReturnsTable[#All],2,FALSE),"No")</f>
        <v>No</v>
      </c>
      <c r="X4750" s="4">
        <f>1/COUNTIF(OrdersTable[Order ID],OrdersTable[[#This Row],[Order ID]])</f>
        <v>0.5</v>
      </c>
      <c r="Y4750" s="4">
        <f>1/COUNTIF(OrdersTable[Customer ID],OrdersTable[[#This Row],[Customer ID]])</f>
        <v>5.8823529411764705E-2</v>
      </c>
    </row>
    <row r="4751" spans="1:25" x14ac:dyDescent="0.3">
      <c r="A4751" s="1">
        <v>4750</v>
      </c>
      <c r="B4751" t="s">
        <v>6053</v>
      </c>
      <c r="C4751" s="7">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4" t="str">
        <f>VLOOKUP(OrdersTable[[#This Row],[Region]],PeopleTable[#All],2,FALSE)</f>
        <v>Anna Andreadi</v>
      </c>
      <c r="W4751" s="4" t="str">
        <f>IFERROR(VLOOKUP(OrdersTable[[#This Row],[Order ID]],ReturnsTable[#All],2,FALSE),"No")</f>
        <v>Yes</v>
      </c>
      <c r="X4751" s="4">
        <f>1/COUNTIF(OrdersTable[Order ID],OrdersTable[[#This Row],[Order ID]])</f>
        <v>1</v>
      </c>
      <c r="Y4751" s="4">
        <f>1/COUNTIF(OrdersTable[Customer ID],OrdersTable[[#This Row],[Customer ID]])</f>
        <v>7.1428571428571425E-2</v>
      </c>
    </row>
    <row r="4752" spans="1:25" x14ac:dyDescent="0.3">
      <c r="A4752" s="1">
        <v>4751</v>
      </c>
      <c r="B4752" t="s">
        <v>8430</v>
      </c>
      <c r="C4752" s="7">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4" t="str">
        <f>VLOOKUP(OrdersTable[[#This Row],[Region]],PeopleTable[#All],2,FALSE)</f>
        <v>Anna Andreadi</v>
      </c>
      <c r="W4752" s="4" t="str">
        <f>IFERROR(VLOOKUP(OrdersTable[[#This Row],[Order ID]],ReturnsTable[#All],2,FALSE),"No")</f>
        <v>No</v>
      </c>
      <c r="X4752" s="4">
        <f>1/COUNTIF(OrdersTable[Order ID],OrdersTable[[#This Row],[Order ID]])</f>
        <v>1</v>
      </c>
      <c r="Y4752" s="4">
        <f>1/COUNTIF(OrdersTable[Customer ID],OrdersTable[[#This Row],[Customer ID]])</f>
        <v>8.3333333333333329E-2</v>
      </c>
    </row>
    <row r="4753" spans="1:25" x14ac:dyDescent="0.3">
      <c r="A4753" s="1">
        <v>4752</v>
      </c>
      <c r="B4753" t="s">
        <v>8431</v>
      </c>
      <c r="C4753" s="7">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4" t="str">
        <f>VLOOKUP(OrdersTable[[#This Row],[Region]],PeopleTable[#All],2,FALSE)</f>
        <v>Cassandra Brandow</v>
      </c>
      <c r="W4753" s="4" t="str">
        <f>IFERROR(VLOOKUP(OrdersTable[[#This Row],[Order ID]],ReturnsTable[#All],2,FALSE),"No")</f>
        <v>No</v>
      </c>
      <c r="X4753" s="4">
        <f>1/COUNTIF(OrdersTable[Order ID],OrdersTable[[#This Row],[Order ID]])</f>
        <v>1</v>
      </c>
      <c r="Y4753" s="4">
        <f>1/COUNTIF(OrdersTable[Customer ID],OrdersTable[[#This Row],[Customer ID]])</f>
        <v>9.0909090909090912E-2</v>
      </c>
    </row>
    <row r="4754" spans="1:25" x14ac:dyDescent="0.3">
      <c r="A4754" s="1">
        <v>4753</v>
      </c>
      <c r="B4754" t="s">
        <v>8432</v>
      </c>
      <c r="C4754" s="7">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4" t="str">
        <f>VLOOKUP(OrdersTable[[#This Row],[Region]],PeopleTable[#All],2,FALSE)</f>
        <v>Cassandra Brandow</v>
      </c>
      <c r="W4754" s="4" t="str">
        <f>IFERROR(VLOOKUP(OrdersTable[[#This Row],[Order ID]],ReturnsTable[#All],2,FALSE),"No")</f>
        <v>No</v>
      </c>
      <c r="X4754" s="4">
        <f>1/COUNTIF(OrdersTable[Order ID],OrdersTable[[#This Row],[Order ID]])</f>
        <v>1</v>
      </c>
      <c r="Y4754" s="4">
        <f>1/COUNTIF(OrdersTable[Customer ID],OrdersTable[[#This Row],[Customer ID]])</f>
        <v>0.125</v>
      </c>
    </row>
    <row r="4755" spans="1:25" x14ac:dyDescent="0.3">
      <c r="A4755" s="1">
        <v>4754</v>
      </c>
      <c r="B4755" t="s">
        <v>8433</v>
      </c>
      <c r="C4755" s="7">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4" t="str">
        <f>VLOOKUP(OrdersTable[[#This Row],[Region]],PeopleTable[#All],2,FALSE)</f>
        <v>Kelly Williams</v>
      </c>
      <c r="W4755" s="4" t="str">
        <f>IFERROR(VLOOKUP(OrdersTable[[#This Row],[Order ID]],ReturnsTable[#All],2,FALSE),"No")</f>
        <v>No</v>
      </c>
      <c r="X4755" s="4">
        <f>1/COUNTIF(OrdersTable[Order ID],OrdersTable[[#This Row],[Order ID]])</f>
        <v>1</v>
      </c>
      <c r="Y4755" s="4">
        <f>1/COUNTIF(OrdersTable[Customer ID],OrdersTable[[#This Row],[Customer ID]])</f>
        <v>0.125</v>
      </c>
    </row>
    <row r="4756" spans="1:25" x14ac:dyDescent="0.3">
      <c r="A4756" s="1">
        <v>4755</v>
      </c>
      <c r="B4756" t="s">
        <v>8434</v>
      </c>
      <c r="C4756" s="7">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4" t="str">
        <f>VLOOKUP(OrdersTable[[#This Row],[Region]],PeopleTable[#All],2,FALSE)</f>
        <v>Cassandra Brandow</v>
      </c>
      <c r="W4756" s="4" t="str">
        <f>IFERROR(VLOOKUP(OrdersTable[[#This Row],[Order ID]],ReturnsTable[#All],2,FALSE),"No")</f>
        <v>No</v>
      </c>
      <c r="X4756" s="4">
        <f>1/COUNTIF(OrdersTable[Order ID],OrdersTable[[#This Row],[Order ID]])</f>
        <v>0.5</v>
      </c>
      <c r="Y4756" s="4">
        <f>1/COUNTIF(OrdersTable[Customer ID],OrdersTable[[#This Row],[Customer ID]])</f>
        <v>0.05</v>
      </c>
    </row>
    <row r="4757" spans="1:25" x14ac:dyDescent="0.3">
      <c r="A4757" s="1">
        <v>4756</v>
      </c>
      <c r="B4757" t="s">
        <v>8434</v>
      </c>
      <c r="C4757" s="7">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4" t="str">
        <f>VLOOKUP(OrdersTable[[#This Row],[Region]],PeopleTable[#All],2,FALSE)</f>
        <v>Cassandra Brandow</v>
      </c>
      <c r="W4757" s="4" t="str">
        <f>IFERROR(VLOOKUP(OrdersTable[[#This Row],[Order ID]],ReturnsTable[#All],2,FALSE),"No")</f>
        <v>No</v>
      </c>
      <c r="X4757" s="4">
        <f>1/COUNTIF(OrdersTable[Order ID],OrdersTable[[#This Row],[Order ID]])</f>
        <v>0.5</v>
      </c>
      <c r="Y4757" s="4">
        <f>1/COUNTIF(OrdersTable[Customer ID],OrdersTable[[#This Row],[Customer ID]])</f>
        <v>0.05</v>
      </c>
    </row>
    <row r="4758" spans="1:25" x14ac:dyDescent="0.3">
      <c r="A4758" s="1">
        <v>4757</v>
      </c>
      <c r="B4758" t="s">
        <v>8435</v>
      </c>
      <c r="C4758" s="7">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4" t="str">
        <f>VLOOKUP(OrdersTable[[#This Row],[Region]],PeopleTable[#All],2,FALSE)</f>
        <v>Chuck Magee</v>
      </c>
      <c r="W4758" s="4" t="str">
        <f>IFERROR(VLOOKUP(OrdersTable[[#This Row],[Order ID]],ReturnsTable[#All],2,FALSE),"No")</f>
        <v>No</v>
      </c>
      <c r="X4758" s="4">
        <f>1/COUNTIF(OrdersTable[Order ID],OrdersTable[[#This Row],[Order ID]])</f>
        <v>1</v>
      </c>
      <c r="Y4758" s="4">
        <f>1/COUNTIF(OrdersTable[Customer ID],OrdersTable[[#This Row],[Customer ID]])</f>
        <v>9.0909090909090912E-2</v>
      </c>
    </row>
    <row r="4759" spans="1:25" x14ac:dyDescent="0.3">
      <c r="A4759" s="1">
        <v>4758</v>
      </c>
      <c r="B4759" t="s">
        <v>8436</v>
      </c>
      <c r="C4759" s="7">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4" t="str">
        <f>VLOOKUP(OrdersTable[[#This Row],[Region]],PeopleTable[#All],2,FALSE)</f>
        <v>Kelly Williams</v>
      </c>
      <c r="W4759" s="4" t="str">
        <f>IFERROR(VLOOKUP(OrdersTable[[#This Row],[Order ID]],ReturnsTable[#All],2,FALSE),"No")</f>
        <v>No</v>
      </c>
      <c r="X4759" s="4">
        <f>1/COUNTIF(OrdersTable[Order ID],OrdersTable[[#This Row],[Order ID]])</f>
        <v>1</v>
      </c>
      <c r="Y4759" s="4">
        <f>1/COUNTIF(OrdersTable[Customer ID],OrdersTable[[#This Row],[Customer ID]])</f>
        <v>9.0909090909090912E-2</v>
      </c>
    </row>
    <row r="4760" spans="1:25" x14ac:dyDescent="0.3">
      <c r="A4760" s="1">
        <v>4759</v>
      </c>
      <c r="B4760" t="s">
        <v>8437</v>
      </c>
      <c r="C4760" s="7">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4" t="str">
        <f>VLOOKUP(OrdersTable[[#This Row],[Region]],PeopleTable[#All],2,FALSE)</f>
        <v>Chuck Magee</v>
      </c>
      <c r="W4760" s="4" t="str">
        <f>IFERROR(VLOOKUP(OrdersTable[[#This Row],[Order ID]],ReturnsTable[#All],2,FALSE),"No")</f>
        <v>No</v>
      </c>
      <c r="X4760" s="4">
        <f>1/COUNTIF(OrdersTable[Order ID],OrdersTable[[#This Row],[Order ID]])</f>
        <v>0.33333333333333331</v>
      </c>
      <c r="Y4760" s="4">
        <f>1/COUNTIF(OrdersTable[Customer ID],OrdersTable[[#This Row],[Customer ID]])</f>
        <v>7.6923076923076927E-2</v>
      </c>
    </row>
    <row r="4761" spans="1:25" x14ac:dyDescent="0.3">
      <c r="A4761" s="1">
        <v>4760</v>
      </c>
      <c r="B4761" t="s">
        <v>8437</v>
      </c>
      <c r="C4761" s="7">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4" t="str">
        <f>VLOOKUP(OrdersTable[[#This Row],[Region]],PeopleTable[#All],2,FALSE)</f>
        <v>Chuck Magee</v>
      </c>
      <c r="W4761" s="4" t="str">
        <f>IFERROR(VLOOKUP(OrdersTable[[#This Row],[Order ID]],ReturnsTable[#All],2,FALSE),"No")</f>
        <v>No</v>
      </c>
      <c r="X4761" s="4">
        <f>1/COUNTIF(OrdersTable[Order ID],OrdersTable[[#This Row],[Order ID]])</f>
        <v>0.33333333333333331</v>
      </c>
      <c r="Y4761" s="4">
        <f>1/COUNTIF(OrdersTable[Customer ID],OrdersTable[[#This Row],[Customer ID]])</f>
        <v>7.6923076923076927E-2</v>
      </c>
    </row>
    <row r="4762" spans="1:25" x14ac:dyDescent="0.3">
      <c r="A4762" s="1">
        <v>4761</v>
      </c>
      <c r="B4762" t="s">
        <v>8437</v>
      </c>
      <c r="C4762" s="7">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4" t="str">
        <f>VLOOKUP(OrdersTable[[#This Row],[Region]],PeopleTable[#All],2,FALSE)</f>
        <v>Chuck Magee</v>
      </c>
      <c r="W4762" s="4" t="str">
        <f>IFERROR(VLOOKUP(OrdersTable[[#This Row],[Order ID]],ReturnsTable[#All],2,FALSE),"No")</f>
        <v>No</v>
      </c>
      <c r="X4762" s="4">
        <f>1/COUNTIF(OrdersTable[Order ID],OrdersTable[[#This Row],[Order ID]])</f>
        <v>0.33333333333333331</v>
      </c>
      <c r="Y4762" s="4">
        <f>1/COUNTIF(OrdersTable[Customer ID],OrdersTable[[#This Row],[Customer ID]])</f>
        <v>7.6923076923076927E-2</v>
      </c>
    </row>
    <row r="4763" spans="1:25" x14ac:dyDescent="0.3">
      <c r="A4763" s="1">
        <v>4762</v>
      </c>
      <c r="B4763" t="s">
        <v>8438</v>
      </c>
      <c r="C4763" s="7">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4" t="str">
        <f>VLOOKUP(OrdersTable[[#This Row],[Region]],PeopleTable[#All],2,FALSE)</f>
        <v>Chuck Magee</v>
      </c>
      <c r="W4763" s="4" t="str">
        <f>IFERROR(VLOOKUP(OrdersTable[[#This Row],[Order ID]],ReturnsTable[#All],2,FALSE),"No")</f>
        <v>No</v>
      </c>
      <c r="X4763" s="4">
        <f>1/COUNTIF(OrdersTable[Order ID],OrdersTable[[#This Row],[Order ID]])</f>
        <v>0.5</v>
      </c>
      <c r="Y4763" s="4">
        <f>1/COUNTIF(OrdersTable[Customer ID],OrdersTable[[#This Row],[Customer ID]])</f>
        <v>7.1428571428571425E-2</v>
      </c>
    </row>
    <row r="4764" spans="1:25" x14ac:dyDescent="0.3">
      <c r="A4764" s="1">
        <v>4763</v>
      </c>
      <c r="B4764" t="s">
        <v>8438</v>
      </c>
      <c r="C4764" s="7">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4" t="str">
        <f>VLOOKUP(OrdersTable[[#This Row],[Region]],PeopleTable[#All],2,FALSE)</f>
        <v>Chuck Magee</v>
      </c>
      <c r="W4764" s="4" t="str">
        <f>IFERROR(VLOOKUP(OrdersTable[[#This Row],[Order ID]],ReturnsTable[#All],2,FALSE),"No")</f>
        <v>No</v>
      </c>
      <c r="X4764" s="4">
        <f>1/COUNTIF(OrdersTable[Order ID],OrdersTable[[#This Row],[Order ID]])</f>
        <v>0.5</v>
      </c>
      <c r="Y4764" s="4">
        <f>1/COUNTIF(OrdersTable[Customer ID],OrdersTable[[#This Row],[Customer ID]])</f>
        <v>7.1428571428571425E-2</v>
      </c>
    </row>
    <row r="4765" spans="1:25" x14ac:dyDescent="0.3">
      <c r="A4765" s="1">
        <v>4764</v>
      </c>
      <c r="B4765" t="s">
        <v>8439</v>
      </c>
      <c r="C4765" s="7">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4" t="str">
        <f>VLOOKUP(OrdersTable[[#This Row],[Region]],PeopleTable[#All],2,FALSE)</f>
        <v>Anna Andreadi</v>
      </c>
      <c r="W4765" s="4" t="str">
        <f>IFERROR(VLOOKUP(OrdersTable[[#This Row],[Order ID]],ReturnsTable[#All],2,FALSE),"No")</f>
        <v>No</v>
      </c>
      <c r="X4765" s="4">
        <f>1/COUNTIF(OrdersTable[Order ID],OrdersTable[[#This Row],[Order ID]])</f>
        <v>1</v>
      </c>
      <c r="Y4765" s="4">
        <f>1/COUNTIF(OrdersTable[Customer ID],OrdersTable[[#This Row],[Customer ID]])</f>
        <v>7.6923076923076927E-2</v>
      </c>
    </row>
    <row r="4766" spans="1:25" x14ac:dyDescent="0.3">
      <c r="A4766" s="1">
        <v>4765</v>
      </c>
      <c r="B4766" t="s">
        <v>8440</v>
      </c>
      <c r="C4766" s="7">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4" t="str">
        <f>VLOOKUP(OrdersTable[[#This Row],[Region]],PeopleTable[#All],2,FALSE)</f>
        <v>Anna Andreadi</v>
      </c>
      <c r="W4766" s="4" t="str">
        <f>IFERROR(VLOOKUP(OrdersTable[[#This Row],[Order ID]],ReturnsTable[#All],2,FALSE),"No")</f>
        <v>No</v>
      </c>
      <c r="X4766" s="4">
        <f>1/COUNTIF(OrdersTable[Order ID],OrdersTable[[#This Row],[Order ID]])</f>
        <v>1</v>
      </c>
      <c r="Y4766" s="4">
        <f>1/COUNTIF(OrdersTable[Customer ID],OrdersTable[[#This Row],[Customer ID]])</f>
        <v>3.8461538461538464E-2</v>
      </c>
    </row>
    <row r="4767" spans="1:25" x14ac:dyDescent="0.3">
      <c r="A4767" s="1">
        <v>4766</v>
      </c>
      <c r="B4767" t="s">
        <v>8441</v>
      </c>
      <c r="C4767" s="7">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4" t="str">
        <f>VLOOKUP(OrdersTable[[#This Row],[Region]],PeopleTable[#All],2,FALSE)</f>
        <v>Chuck Magee</v>
      </c>
      <c r="W4767" s="4" t="str">
        <f>IFERROR(VLOOKUP(OrdersTable[[#This Row],[Order ID]],ReturnsTable[#All],2,FALSE),"No")</f>
        <v>No</v>
      </c>
      <c r="X4767" s="4">
        <f>1/COUNTIF(OrdersTable[Order ID],OrdersTable[[#This Row],[Order ID]])</f>
        <v>1</v>
      </c>
      <c r="Y4767" s="4">
        <f>1/COUNTIF(OrdersTable[Customer ID],OrdersTable[[#This Row],[Customer ID]])</f>
        <v>7.6923076923076927E-2</v>
      </c>
    </row>
    <row r="4768" spans="1:25" x14ac:dyDescent="0.3">
      <c r="A4768" s="1">
        <v>4767</v>
      </c>
      <c r="B4768" t="s">
        <v>8442</v>
      </c>
      <c r="C4768" s="7">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4" t="str">
        <f>VLOOKUP(OrdersTable[[#This Row],[Region]],PeopleTable[#All],2,FALSE)</f>
        <v>Kelly Williams</v>
      </c>
      <c r="W4768" s="4" t="str">
        <f>IFERROR(VLOOKUP(OrdersTable[[#This Row],[Order ID]],ReturnsTable[#All],2,FALSE),"No")</f>
        <v>No</v>
      </c>
      <c r="X4768" s="4">
        <f>1/COUNTIF(OrdersTable[Order ID],OrdersTable[[#This Row],[Order ID]])</f>
        <v>0.5</v>
      </c>
      <c r="Y4768" s="4">
        <f>1/COUNTIF(OrdersTable[Customer ID],OrdersTable[[#This Row],[Customer ID]])</f>
        <v>3.8461538461538464E-2</v>
      </c>
    </row>
    <row r="4769" spans="1:25" x14ac:dyDescent="0.3">
      <c r="A4769" s="1">
        <v>4768</v>
      </c>
      <c r="B4769" t="s">
        <v>8442</v>
      </c>
      <c r="C4769" s="7">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4" t="str">
        <f>VLOOKUP(OrdersTable[[#This Row],[Region]],PeopleTable[#All],2,FALSE)</f>
        <v>Kelly Williams</v>
      </c>
      <c r="W4769" s="4" t="str">
        <f>IFERROR(VLOOKUP(OrdersTable[[#This Row],[Order ID]],ReturnsTable[#All],2,FALSE),"No")</f>
        <v>No</v>
      </c>
      <c r="X4769" s="4">
        <f>1/COUNTIF(OrdersTable[Order ID],OrdersTable[[#This Row],[Order ID]])</f>
        <v>0.5</v>
      </c>
      <c r="Y4769" s="4">
        <f>1/COUNTIF(OrdersTable[Customer ID],OrdersTable[[#This Row],[Customer ID]])</f>
        <v>3.8461538461538464E-2</v>
      </c>
    </row>
    <row r="4770" spans="1:25" x14ac:dyDescent="0.3">
      <c r="A4770" s="1">
        <v>4769</v>
      </c>
      <c r="B4770" t="s">
        <v>8443</v>
      </c>
      <c r="C4770" s="7">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4" t="str">
        <f>VLOOKUP(OrdersTable[[#This Row],[Region]],PeopleTable[#All],2,FALSE)</f>
        <v>Cassandra Brandow</v>
      </c>
      <c r="W4770" s="4" t="str">
        <f>IFERROR(VLOOKUP(OrdersTable[[#This Row],[Order ID]],ReturnsTable[#All],2,FALSE),"No")</f>
        <v>No</v>
      </c>
      <c r="X4770" s="4">
        <f>1/COUNTIF(OrdersTable[Order ID],OrdersTable[[#This Row],[Order ID]])</f>
        <v>1</v>
      </c>
      <c r="Y4770" s="4">
        <f>1/COUNTIF(OrdersTable[Customer ID],OrdersTable[[#This Row],[Customer ID]])</f>
        <v>0.14285714285714285</v>
      </c>
    </row>
    <row r="4771" spans="1:25" x14ac:dyDescent="0.3">
      <c r="A4771" s="1">
        <v>4770</v>
      </c>
      <c r="B4771" t="s">
        <v>8444</v>
      </c>
      <c r="C4771" s="7">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4" t="str">
        <f>VLOOKUP(OrdersTable[[#This Row],[Region]],PeopleTable[#All],2,FALSE)</f>
        <v>Anna Andreadi</v>
      </c>
      <c r="W4771" s="4" t="str">
        <f>IFERROR(VLOOKUP(OrdersTable[[#This Row],[Order ID]],ReturnsTable[#All],2,FALSE),"No")</f>
        <v>No</v>
      </c>
      <c r="X4771" s="4">
        <f>1/COUNTIF(OrdersTable[Order ID],OrdersTable[[#This Row],[Order ID]])</f>
        <v>0.5</v>
      </c>
      <c r="Y4771" s="4">
        <f>1/COUNTIF(OrdersTable[Customer ID],OrdersTable[[#This Row],[Customer ID]])</f>
        <v>5.2631578947368418E-2</v>
      </c>
    </row>
    <row r="4772" spans="1:25" x14ac:dyDescent="0.3">
      <c r="A4772" s="1">
        <v>4771</v>
      </c>
      <c r="B4772" t="s">
        <v>8444</v>
      </c>
      <c r="C4772" s="7">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4" t="str">
        <f>VLOOKUP(OrdersTable[[#This Row],[Region]],PeopleTable[#All],2,FALSE)</f>
        <v>Anna Andreadi</v>
      </c>
      <c r="W4772" s="4" t="str">
        <f>IFERROR(VLOOKUP(OrdersTable[[#This Row],[Order ID]],ReturnsTable[#All],2,FALSE),"No")</f>
        <v>No</v>
      </c>
      <c r="X4772" s="4">
        <f>1/COUNTIF(OrdersTable[Order ID],OrdersTable[[#This Row],[Order ID]])</f>
        <v>0.5</v>
      </c>
      <c r="Y4772" s="4">
        <f>1/COUNTIF(OrdersTable[Customer ID],OrdersTable[[#This Row],[Customer ID]])</f>
        <v>5.2631578947368418E-2</v>
      </c>
    </row>
    <row r="4773" spans="1:25" x14ac:dyDescent="0.3">
      <c r="A4773" s="1">
        <v>4772</v>
      </c>
      <c r="B4773" t="s">
        <v>8445</v>
      </c>
      <c r="C4773" s="7">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4" t="str">
        <f>VLOOKUP(OrdersTable[[#This Row],[Region]],PeopleTable[#All],2,FALSE)</f>
        <v>Anna Andreadi</v>
      </c>
      <c r="W4773" s="4" t="str">
        <f>IFERROR(VLOOKUP(OrdersTable[[#This Row],[Order ID]],ReturnsTable[#All],2,FALSE),"No")</f>
        <v>No</v>
      </c>
      <c r="X4773" s="4">
        <f>1/COUNTIF(OrdersTable[Order ID],OrdersTable[[#This Row],[Order ID]])</f>
        <v>1</v>
      </c>
      <c r="Y4773" s="4">
        <f>1/COUNTIF(OrdersTable[Customer ID],OrdersTable[[#This Row],[Customer ID]])</f>
        <v>0.1111111111111111</v>
      </c>
    </row>
    <row r="4774" spans="1:25" x14ac:dyDescent="0.3">
      <c r="A4774" s="1">
        <v>4773</v>
      </c>
      <c r="B4774" t="s">
        <v>8446</v>
      </c>
      <c r="C4774" s="7">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4" t="str">
        <f>VLOOKUP(OrdersTable[[#This Row],[Region]],PeopleTable[#All],2,FALSE)</f>
        <v>Kelly Williams</v>
      </c>
      <c r="W4774" s="4" t="str">
        <f>IFERROR(VLOOKUP(OrdersTable[[#This Row],[Order ID]],ReturnsTable[#All],2,FALSE),"No")</f>
        <v>No</v>
      </c>
      <c r="X4774" s="4">
        <f>1/COUNTIF(OrdersTable[Order ID],OrdersTable[[#This Row],[Order ID]])</f>
        <v>0.33333333333333331</v>
      </c>
      <c r="Y4774" s="4">
        <f>1/COUNTIF(OrdersTable[Customer ID],OrdersTable[[#This Row],[Customer ID]])</f>
        <v>0.1</v>
      </c>
    </row>
    <row r="4775" spans="1:25" x14ac:dyDescent="0.3">
      <c r="A4775" s="1">
        <v>4774</v>
      </c>
      <c r="B4775" t="s">
        <v>8446</v>
      </c>
      <c r="C4775" s="7">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4" t="str">
        <f>VLOOKUP(OrdersTable[[#This Row],[Region]],PeopleTable[#All],2,FALSE)</f>
        <v>Kelly Williams</v>
      </c>
      <c r="W4775" s="4" t="str">
        <f>IFERROR(VLOOKUP(OrdersTable[[#This Row],[Order ID]],ReturnsTable[#All],2,FALSE),"No")</f>
        <v>No</v>
      </c>
      <c r="X4775" s="4">
        <f>1/COUNTIF(OrdersTable[Order ID],OrdersTable[[#This Row],[Order ID]])</f>
        <v>0.33333333333333331</v>
      </c>
      <c r="Y4775" s="4">
        <f>1/COUNTIF(OrdersTable[Customer ID],OrdersTable[[#This Row],[Customer ID]])</f>
        <v>0.1</v>
      </c>
    </row>
    <row r="4776" spans="1:25" x14ac:dyDescent="0.3">
      <c r="A4776" s="1">
        <v>4775</v>
      </c>
      <c r="B4776" t="s">
        <v>8446</v>
      </c>
      <c r="C4776" s="7">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4" t="str">
        <f>VLOOKUP(OrdersTable[[#This Row],[Region]],PeopleTable[#All],2,FALSE)</f>
        <v>Kelly Williams</v>
      </c>
      <c r="W4776" s="4" t="str">
        <f>IFERROR(VLOOKUP(OrdersTable[[#This Row],[Order ID]],ReturnsTable[#All],2,FALSE),"No")</f>
        <v>No</v>
      </c>
      <c r="X4776" s="4">
        <f>1/COUNTIF(OrdersTable[Order ID],OrdersTable[[#This Row],[Order ID]])</f>
        <v>0.33333333333333331</v>
      </c>
      <c r="Y4776" s="4">
        <f>1/COUNTIF(OrdersTable[Customer ID],OrdersTable[[#This Row],[Customer ID]])</f>
        <v>0.1</v>
      </c>
    </row>
    <row r="4777" spans="1:25" x14ac:dyDescent="0.3">
      <c r="A4777" s="1">
        <v>4776</v>
      </c>
      <c r="B4777" t="s">
        <v>8447</v>
      </c>
      <c r="C4777" s="7">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4" t="str">
        <f>VLOOKUP(OrdersTable[[#This Row],[Region]],PeopleTable[#All],2,FALSE)</f>
        <v>Anna Andreadi</v>
      </c>
      <c r="W4777" s="4" t="str">
        <f>IFERROR(VLOOKUP(OrdersTable[[#This Row],[Order ID]],ReturnsTable[#All],2,FALSE),"No")</f>
        <v>No</v>
      </c>
      <c r="X4777" s="4">
        <f>1/COUNTIF(OrdersTable[Order ID],OrdersTable[[#This Row],[Order ID]])</f>
        <v>1</v>
      </c>
      <c r="Y4777" s="4">
        <f>1/COUNTIF(OrdersTable[Customer ID],OrdersTable[[#This Row],[Customer ID]])</f>
        <v>0.25</v>
      </c>
    </row>
    <row r="4778" spans="1:25" x14ac:dyDescent="0.3">
      <c r="A4778" s="1">
        <v>4777</v>
      </c>
      <c r="B4778" t="s">
        <v>8448</v>
      </c>
      <c r="C4778" s="7">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4" t="str">
        <f>VLOOKUP(OrdersTable[[#This Row],[Region]],PeopleTable[#All],2,FALSE)</f>
        <v>Chuck Magee</v>
      </c>
      <c r="W4778" s="4" t="str">
        <f>IFERROR(VLOOKUP(OrdersTable[[#This Row],[Order ID]],ReturnsTable[#All],2,FALSE),"No")</f>
        <v>No</v>
      </c>
      <c r="X4778" s="4">
        <f>1/COUNTIF(OrdersTable[Order ID],OrdersTable[[#This Row],[Order ID]])</f>
        <v>0.5</v>
      </c>
      <c r="Y4778" s="4">
        <f>1/COUNTIF(OrdersTable[Customer ID],OrdersTable[[#This Row],[Customer ID]])</f>
        <v>7.1428571428571425E-2</v>
      </c>
    </row>
    <row r="4779" spans="1:25" x14ac:dyDescent="0.3">
      <c r="A4779" s="1">
        <v>4778</v>
      </c>
      <c r="B4779" t="s">
        <v>8448</v>
      </c>
      <c r="C4779" s="7">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4" t="str">
        <f>VLOOKUP(OrdersTable[[#This Row],[Region]],PeopleTable[#All],2,FALSE)</f>
        <v>Chuck Magee</v>
      </c>
      <c r="W4779" s="4" t="str">
        <f>IFERROR(VLOOKUP(OrdersTable[[#This Row],[Order ID]],ReturnsTable[#All],2,FALSE),"No")</f>
        <v>No</v>
      </c>
      <c r="X4779" s="4">
        <f>1/COUNTIF(OrdersTable[Order ID],OrdersTable[[#This Row],[Order ID]])</f>
        <v>0.5</v>
      </c>
      <c r="Y4779" s="4">
        <f>1/COUNTIF(OrdersTable[Customer ID],OrdersTable[[#This Row],[Customer ID]])</f>
        <v>7.1428571428571425E-2</v>
      </c>
    </row>
    <row r="4780" spans="1:25" x14ac:dyDescent="0.3">
      <c r="A4780" s="1">
        <v>4779</v>
      </c>
      <c r="B4780" t="s">
        <v>6132</v>
      </c>
      <c r="C4780" s="7">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4" t="str">
        <f>VLOOKUP(OrdersTable[[#This Row],[Region]],PeopleTable[#All],2,FALSE)</f>
        <v>Chuck Magee</v>
      </c>
      <c r="W4780" s="4" t="str">
        <f>IFERROR(VLOOKUP(OrdersTable[[#This Row],[Order ID]],ReturnsTable[#All],2,FALSE),"No")</f>
        <v>Yes</v>
      </c>
      <c r="X4780" s="4">
        <f>1/COUNTIF(OrdersTable[Order ID],OrdersTable[[#This Row],[Order ID]])</f>
        <v>1</v>
      </c>
      <c r="Y4780" s="4">
        <f>1/COUNTIF(OrdersTable[Customer ID],OrdersTable[[#This Row],[Customer ID]])</f>
        <v>0.04</v>
      </c>
    </row>
    <row r="4781" spans="1:25" x14ac:dyDescent="0.3">
      <c r="A4781" s="1">
        <v>4780</v>
      </c>
      <c r="B4781" t="s">
        <v>8449</v>
      </c>
      <c r="C4781" s="7">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4" t="str">
        <f>VLOOKUP(OrdersTable[[#This Row],[Region]],PeopleTable[#All],2,FALSE)</f>
        <v>Chuck Magee</v>
      </c>
      <c r="W4781" s="4" t="str">
        <f>IFERROR(VLOOKUP(OrdersTable[[#This Row],[Order ID]],ReturnsTable[#All],2,FALSE),"No")</f>
        <v>No</v>
      </c>
      <c r="X4781" s="4">
        <f>1/COUNTIF(OrdersTable[Order ID],OrdersTable[[#This Row],[Order ID]])</f>
        <v>1</v>
      </c>
      <c r="Y4781" s="4">
        <f>1/COUNTIF(OrdersTable[Customer ID],OrdersTable[[#This Row],[Customer ID]])</f>
        <v>0.1</v>
      </c>
    </row>
    <row r="4782" spans="1:25" x14ac:dyDescent="0.3">
      <c r="A4782" s="1">
        <v>4781</v>
      </c>
      <c r="B4782" t="s">
        <v>8450</v>
      </c>
      <c r="C4782" s="7">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4" t="str">
        <f>VLOOKUP(OrdersTable[[#This Row],[Region]],PeopleTable[#All],2,FALSE)</f>
        <v>Kelly Williams</v>
      </c>
      <c r="W4782" s="4" t="str">
        <f>IFERROR(VLOOKUP(OrdersTable[[#This Row],[Order ID]],ReturnsTable[#All],2,FALSE),"No")</f>
        <v>No</v>
      </c>
      <c r="X4782" s="4">
        <f>1/COUNTIF(OrdersTable[Order ID],OrdersTable[[#This Row],[Order ID]])</f>
        <v>0.33333333333333331</v>
      </c>
      <c r="Y4782" s="4">
        <f>1/COUNTIF(OrdersTable[Customer ID],OrdersTable[[#This Row],[Customer ID]])</f>
        <v>3.8461538461538464E-2</v>
      </c>
    </row>
    <row r="4783" spans="1:25" x14ac:dyDescent="0.3">
      <c r="A4783" s="1">
        <v>4782</v>
      </c>
      <c r="B4783" t="s">
        <v>8450</v>
      </c>
      <c r="C4783" s="7">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4" t="str">
        <f>VLOOKUP(OrdersTable[[#This Row],[Region]],PeopleTable[#All],2,FALSE)</f>
        <v>Kelly Williams</v>
      </c>
      <c r="W4783" s="4" t="str">
        <f>IFERROR(VLOOKUP(OrdersTable[[#This Row],[Order ID]],ReturnsTable[#All],2,FALSE),"No")</f>
        <v>No</v>
      </c>
      <c r="X4783" s="4">
        <f>1/COUNTIF(OrdersTable[Order ID],OrdersTable[[#This Row],[Order ID]])</f>
        <v>0.33333333333333331</v>
      </c>
      <c r="Y4783" s="4">
        <f>1/COUNTIF(OrdersTable[Customer ID],OrdersTable[[#This Row],[Customer ID]])</f>
        <v>3.8461538461538464E-2</v>
      </c>
    </row>
    <row r="4784" spans="1:25" x14ac:dyDescent="0.3">
      <c r="A4784" s="1">
        <v>4783</v>
      </c>
      <c r="B4784" t="s">
        <v>8450</v>
      </c>
      <c r="C4784" s="7">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4" t="str">
        <f>VLOOKUP(OrdersTable[[#This Row],[Region]],PeopleTable[#All],2,FALSE)</f>
        <v>Kelly Williams</v>
      </c>
      <c r="W4784" s="4" t="str">
        <f>IFERROR(VLOOKUP(OrdersTable[[#This Row],[Order ID]],ReturnsTable[#All],2,FALSE),"No")</f>
        <v>No</v>
      </c>
      <c r="X4784" s="4">
        <f>1/COUNTIF(OrdersTable[Order ID],OrdersTable[[#This Row],[Order ID]])</f>
        <v>0.33333333333333331</v>
      </c>
      <c r="Y4784" s="4">
        <f>1/COUNTIF(OrdersTable[Customer ID],OrdersTable[[#This Row],[Customer ID]])</f>
        <v>3.8461538461538464E-2</v>
      </c>
    </row>
    <row r="4785" spans="1:25" x14ac:dyDescent="0.3">
      <c r="A4785" s="1">
        <v>4784</v>
      </c>
      <c r="B4785" t="s">
        <v>8451</v>
      </c>
      <c r="C4785" s="7">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4" t="str">
        <f>VLOOKUP(OrdersTable[[#This Row],[Region]],PeopleTable[#All],2,FALSE)</f>
        <v>Kelly Williams</v>
      </c>
      <c r="W4785" s="4" t="str">
        <f>IFERROR(VLOOKUP(OrdersTable[[#This Row],[Order ID]],ReturnsTable[#All],2,FALSE),"No")</f>
        <v>No</v>
      </c>
      <c r="X4785" s="4">
        <f>1/COUNTIF(OrdersTable[Order ID],OrdersTable[[#This Row],[Order ID]])</f>
        <v>1</v>
      </c>
      <c r="Y4785" s="4">
        <f>1/COUNTIF(OrdersTable[Customer ID],OrdersTable[[#This Row],[Customer ID]])</f>
        <v>6.25E-2</v>
      </c>
    </row>
    <row r="4786" spans="1:25" x14ac:dyDescent="0.3">
      <c r="A4786" s="1">
        <v>4785</v>
      </c>
      <c r="B4786" t="s">
        <v>8452</v>
      </c>
      <c r="C4786" s="7">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4" t="str">
        <f>VLOOKUP(OrdersTable[[#This Row],[Region]],PeopleTable[#All],2,FALSE)</f>
        <v>Anna Andreadi</v>
      </c>
      <c r="W4786" s="4" t="str">
        <f>IFERROR(VLOOKUP(OrdersTable[[#This Row],[Order ID]],ReturnsTable[#All],2,FALSE),"No")</f>
        <v>No</v>
      </c>
      <c r="X4786" s="4">
        <f>1/COUNTIF(OrdersTable[Order ID],OrdersTable[[#This Row],[Order ID]])</f>
        <v>0.1111111111111111</v>
      </c>
      <c r="Y4786" s="4">
        <f>1/COUNTIF(OrdersTable[Customer ID],OrdersTable[[#This Row],[Customer ID]])</f>
        <v>4.7619047619047616E-2</v>
      </c>
    </row>
    <row r="4787" spans="1:25" x14ac:dyDescent="0.3">
      <c r="A4787" s="1">
        <v>4786</v>
      </c>
      <c r="B4787" t="s">
        <v>8452</v>
      </c>
      <c r="C4787" s="7">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4" t="str">
        <f>VLOOKUP(OrdersTable[[#This Row],[Region]],PeopleTable[#All],2,FALSE)</f>
        <v>Anna Andreadi</v>
      </c>
      <c r="W4787" s="4" t="str">
        <f>IFERROR(VLOOKUP(OrdersTable[[#This Row],[Order ID]],ReturnsTable[#All],2,FALSE),"No")</f>
        <v>No</v>
      </c>
      <c r="X4787" s="4">
        <f>1/COUNTIF(OrdersTable[Order ID],OrdersTable[[#This Row],[Order ID]])</f>
        <v>0.1111111111111111</v>
      </c>
      <c r="Y4787" s="4">
        <f>1/COUNTIF(OrdersTable[Customer ID],OrdersTable[[#This Row],[Customer ID]])</f>
        <v>4.7619047619047616E-2</v>
      </c>
    </row>
    <row r="4788" spans="1:25" x14ac:dyDescent="0.3">
      <c r="A4788" s="1">
        <v>4787</v>
      </c>
      <c r="B4788" t="s">
        <v>8452</v>
      </c>
      <c r="C4788" s="7">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4" t="str">
        <f>VLOOKUP(OrdersTable[[#This Row],[Region]],PeopleTable[#All],2,FALSE)</f>
        <v>Anna Andreadi</v>
      </c>
      <c r="W4788" s="4" t="str">
        <f>IFERROR(VLOOKUP(OrdersTable[[#This Row],[Order ID]],ReturnsTable[#All],2,FALSE),"No")</f>
        <v>No</v>
      </c>
      <c r="X4788" s="4">
        <f>1/COUNTIF(OrdersTable[Order ID],OrdersTable[[#This Row],[Order ID]])</f>
        <v>0.1111111111111111</v>
      </c>
      <c r="Y4788" s="4">
        <f>1/COUNTIF(OrdersTable[Customer ID],OrdersTable[[#This Row],[Customer ID]])</f>
        <v>4.7619047619047616E-2</v>
      </c>
    </row>
    <row r="4789" spans="1:25" x14ac:dyDescent="0.3">
      <c r="A4789" s="1">
        <v>4788</v>
      </c>
      <c r="B4789" t="s">
        <v>8452</v>
      </c>
      <c r="C4789" s="7">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4" t="str">
        <f>VLOOKUP(OrdersTable[[#This Row],[Region]],PeopleTable[#All],2,FALSE)</f>
        <v>Anna Andreadi</v>
      </c>
      <c r="W4789" s="4" t="str">
        <f>IFERROR(VLOOKUP(OrdersTable[[#This Row],[Order ID]],ReturnsTable[#All],2,FALSE),"No")</f>
        <v>No</v>
      </c>
      <c r="X4789" s="4">
        <f>1/COUNTIF(OrdersTable[Order ID],OrdersTable[[#This Row],[Order ID]])</f>
        <v>0.1111111111111111</v>
      </c>
      <c r="Y4789" s="4">
        <f>1/COUNTIF(OrdersTable[Customer ID],OrdersTable[[#This Row],[Customer ID]])</f>
        <v>4.7619047619047616E-2</v>
      </c>
    </row>
    <row r="4790" spans="1:25" x14ac:dyDescent="0.3">
      <c r="A4790" s="1">
        <v>4789</v>
      </c>
      <c r="B4790" t="s">
        <v>8452</v>
      </c>
      <c r="C4790" s="7">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4" t="str">
        <f>VLOOKUP(OrdersTable[[#This Row],[Region]],PeopleTable[#All],2,FALSE)</f>
        <v>Anna Andreadi</v>
      </c>
      <c r="W4790" s="4" t="str">
        <f>IFERROR(VLOOKUP(OrdersTable[[#This Row],[Order ID]],ReturnsTable[#All],2,FALSE),"No")</f>
        <v>No</v>
      </c>
      <c r="X4790" s="4">
        <f>1/COUNTIF(OrdersTable[Order ID],OrdersTable[[#This Row],[Order ID]])</f>
        <v>0.1111111111111111</v>
      </c>
      <c r="Y4790" s="4">
        <f>1/COUNTIF(OrdersTable[Customer ID],OrdersTable[[#This Row],[Customer ID]])</f>
        <v>4.7619047619047616E-2</v>
      </c>
    </row>
    <row r="4791" spans="1:25" x14ac:dyDescent="0.3">
      <c r="A4791" s="1">
        <v>4790</v>
      </c>
      <c r="B4791" t="s">
        <v>8452</v>
      </c>
      <c r="C4791" s="7">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4" t="str">
        <f>VLOOKUP(OrdersTable[[#This Row],[Region]],PeopleTable[#All],2,FALSE)</f>
        <v>Anna Andreadi</v>
      </c>
      <c r="W4791" s="4" t="str">
        <f>IFERROR(VLOOKUP(OrdersTable[[#This Row],[Order ID]],ReturnsTable[#All],2,FALSE),"No")</f>
        <v>No</v>
      </c>
      <c r="X4791" s="4">
        <f>1/COUNTIF(OrdersTable[Order ID],OrdersTable[[#This Row],[Order ID]])</f>
        <v>0.1111111111111111</v>
      </c>
      <c r="Y4791" s="4">
        <f>1/COUNTIF(OrdersTable[Customer ID],OrdersTable[[#This Row],[Customer ID]])</f>
        <v>4.7619047619047616E-2</v>
      </c>
    </row>
    <row r="4792" spans="1:25" x14ac:dyDescent="0.3">
      <c r="A4792" s="1">
        <v>4791</v>
      </c>
      <c r="B4792" t="s">
        <v>8452</v>
      </c>
      <c r="C4792" s="7">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4" t="str">
        <f>VLOOKUP(OrdersTable[[#This Row],[Region]],PeopleTable[#All],2,FALSE)</f>
        <v>Anna Andreadi</v>
      </c>
      <c r="W4792" s="4" t="str">
        <f>IFERROR(VLOOKUP(OrdersTable[[#This Row],[Order ID]],ReturnsTable[#All],2,FALSE),"No")</f>
        <v>No</v>
      </c>
      <c r="X4792" s="4">
        <f>1/COUNTIF(OrdersTable[Order ID],OrdersTable[[#This Row],[Order ID]])</f>
        <v>0.1111111111111111</v>
      </c>
      <c r="Y4792" s="4">
        <f>1/COUNTIF(OrdersTable[Customer ID],OrdersTable[[#This Row],[Customer ID]])</f>
        <v>4.7619047619047616E-2</v>
      </c>
    </row>
    <row r="4793" spans="1:25" x14ac:dyDescent="0.3">
      <c r="A4793" s="1">
        <v>4792</v>
      </c>
      <c r="B4793" t="s">
        <v>8452</v>
      </c>
      <c r="C4793" s="7">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4" t="str">
        <f>VLOOKUP(OrdersTable[[#This Row],[Region]],PeopleTable[#All],2,FALSE)</f>
        <v>Anna Andreadi</v>
      </c>
      <c r="W4793" s="4" t="str">
        <f>IFERROR(VLOOKUP(OrdersTable[[#This Row],[Order ID]],ReturnsTable[#All],2,FALSE),"No")</f>
        <v>No</v>
      </c>
      <c r="X4793" s="4">
        <f>1/COUNTIF(OrdersTable[Order ID],OrdersTable[[#This Row],[Order ID]])</f>
        <v>0.1111111111111111</v>
      </c>
      <c r="Y4793" s="4">
        <f>1/COUNTIF(OrdersTable[Customer ID],OrdersTable[[#This Row],[Customer ID]])</f>
        <v>4.7619047619047616E-2</v>
      </c>
    </row>
    <row r="4794" spans="1:25" x14ac:dyDescent="0.3">
      <c r="A4794" s="1">
        <v>4793</v>
      </c>
      <c r="B4794" t="s">
        <v>8452</v>
      </c>
      <c r="C4794" s="7">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4" t="str">
        <f>VLOOKUP(OrdersTable[[#This Row],[Region]],PeopleTable[#All],2,FALSE)</f>
        <v>Anna Andreadi</v>
      </c>
      <c r="W4794" s="4" t="str">
        <f>IFERROR(VLOOKUP(OrdersTable[[#This Row],[Order ID]],ReturnsTable[#All],2,FALSE),"No")</f>
        <v>No</v>
      </c>
      <c r="X4794" s="4">
        <f>1/COUNTIF(OrdersTable[Order ID],OrdersTable[[#This Row],[Order ID]])</f>
        <v>0.1111111111111111</v>
      </c>
      <c r="Y4794" s="4">
        <f>1/COUNTIF(OrdersTable[Customer ID],OrdersTable[[#This Row],[Customer ID]])</f>
        <v>4.7619047619047616E-2</v>
      </c>
    </row>
    <row r="4795" spans="1:25" x14ac:dyDescent="0.3">
      <c r="A4795" s="1">
        <v>4794</v>
      </c>
      <c r="B4795" t="s">
        <v>8453</v>
      </c>
      <c r="C4795" s="7">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4" t="str">
        <f>VLOOKUP(OrdersTable[[#This Row],[Region]],PeopleTable[#All],2,FALSE)</f>
        <v>Chuck Magee</v>
      </c>
      <c r="W4795" s="4" t="str">
        <f>IFERROR(VLOOKUP(OrdersTable[[#This Row],[Order ID]],ReturnsTable[#All],2,FALSE),"No")</f>
        <v>No</v>
      </c>
      <c r="X4795" s="4">
        <f>1/COUNTIF(OrdersTable[Order ID],OrdersTable[[#This Row],[Order ID]])</f>
        <v>1</v>
      </c>
      <c r="Y4795" s="4">
        <f>1/COUNTIF(OrdersTable[Customer ID],OrdersTable[[#This Row],[Customer ID]])</f>
        <v>5.2631578947368418E-2</v>
      </c>
    </row>
    <row r="4796" spans="1:25" x14ac:dyDescent="0.3">
      <c r="A4796" s="1">
        <v>4795</v>
      </c>
      <c r="B4796" t="s">
        <v>8454</v>
      </c>
      <c r="C4796" s="7">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4" t="str">
        <f>VLOOKUP(OrdersTable[[#This Row],[Region]],PeopleTable[#All],2,FALSE)</f>
        <v>Anna Andreadi</v>
      </c>
      <c r="W4796" s="4" t="str">
        <f>IFERROR(VLOOKUP(OrdersTable[[#This Row],[Order ID]],ReturnsTable[#All],2,FALSE),"No")</f>
        <v>No</v>
      </c>
      <c r="X4796" s="4">
        <f>1/COUNTIF(OrdersTable[Order ID],OrdersTable[[#This Row],[Order ID]])</f>
        <v>1</v>
      </c>
      <c r="Y4796" s="4">
        <f>1/COUNTIF(OrdersTable[Customer ID],OrdersTable[[#This Row],[Customer ID]])</f>
        <v>8.3333333333333329E-2</v>
      </c>
    </row>
    <row r="4797" spans="1:25" x14ac:dyDescent="0.3">
      <c r="A4797" s="1">
        <v>4796</v>
      </c>
      <c r="B4797" t="s">
        <v>8455</v>
      </c>
      <c r="C4797" s="7">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4" t="str">
        <f>VLOOKUP(OrdersTable[[#This Row],[Region]],PeopleTable[#All],2,FALSE)</f>
        <v>Cassandra Brandow</v>
      </c>
      <c r="W4797" s="4" t="str">
        <f>IFERROR(VLOOKUP(OrdersTable[[#This Row],[Order ID]],ReturnsTable[#All],2,FALSE),"No")</f>
        <v>No</v>
      </c>
      <c r="X4797" s="4">
        <f>1/COUNTIF(OrdersTable[Order ID],OrdersTable[[#This Row],[Order ID]])</f>
        <v>1</v>
      </c>
      <c r="Y4797" s="4">
        <f>1/COUNTIF(OrdersTable[Customer ID],OrdersTable[[#This Row],[Customer ID]])</f>
        <v>0.04</v>
      </c>
    </row>
    <row r="4798" spans="1:25" x14ac:dyDescent="0.3">
      <c r="A4798" s="1">
        <v>4797</v>
      </c>
      <c r="B4798" t="s">
        <v>8456</v>
      </c>
      <c r="C4798" s="7">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4" t="str">
        <f>VLOOKUP(OrdersTable[[#This Row],[Region]],PeopleTable[#All],2,FALSE)</f>
        <v>Cassandra Brandow</v>
      </c>
      <c r="W4798" s="4" t="str">
        <f>IFERROR(VLOOKUP(OrdersTable[[#This Row],[Order ID]],ReturnsTable[#All],2,FALSE),"No")</f>
        <v>No</v>
      </c>
      <c r="X4798" s="4">
        <f>1/COUNTIF(OrdersTable[Order ID],OrdersTable[[#This Row],[Order ID]])</f>
        <v>0.14285714285714285</v>
      </c>
      <c r="Y4798" s="4">
        <f>1/COUNTIF(OrdersTable[Customer ID],OrdersTable[[#This Row],[Customer ID]])</f>
        <v>5.8823529411764705E-2</v>
      </c>
    </row>
    <row r="4799" spans="1:25" x14ac:dyDescent="0.3">
      <c r="A4799" s="1">
        <v>4798</v>
      </c>
      <c r="B4799" t="s">
        <v>8456</v>
      </c>
      <c r="C4799" s="7">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4" t="str">
        <f>VLOOKUP(OrdersTable[[#This Row],[Region]],PeopleTable[#All],2,FALSE)</f>
        <v>Cassandra Brandow</v>
      </c>
      <c r="W4799" s="4" t="str">
        <f>IFERROR(VLOOKUP(OrdersTable[[#This Row],[Order ID]],ReturnsTable[#All],2,FALSE),"No")</f>
        <v>No</v>
      </c>
      <c r="X4799" s="4">
        <f>1/COUNTIF(OrdersTable[Order ID],OrdersTable[[#This Row],[Order ID]])</f>
        <v>0.14285714285714285</v>
      </c>
      <c r="Y4799" s="4">
        <f>1/COUNTIF(OrdersTable[Customer ID],OrdersTable[[#This Row],[Customer ID]])</f>
        <v>5.8823529411764705E-2</v>
      </c>
    </row>
    <row r="4800" spans="1:25" x14ac:dyDescent="0.3">
      <c r="A4800" s="1">
        <v>4799</v>
      </c>
      <c r="B4800" t="s">
        <v>8456</v>
      </c>
      <c r="C4800" s="7">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4" t="str">
        <f>VLOOKUP(OrdersTable[[#This Row],[Region]],PeopleTable[#All],2,FALSE)</f>
        <v>Cassandra Brandow</v>
      </c>
      <c r="W4800" s="4" t="str">
        <f>IFERROR(VLOOKUP(OrdersTable[[#This Row],[Order ID]],ReturnsTable[#All],2,FALSE),"No")</f>
        <v>No</v>
      </c>
      <c r="X4800" s="4">
        <f>1/COUNTIF(OrdersTable[Order ID],OrdersTable[[#This Row],[Order ID]])</f>
        <v>0.14285714285714285</v>
      </c>
      <c r="Y4800" s="4">
        <f>1/COUNTIF(OrdersTable[Customer ID],OrdersTable[[#This Row],[Customer ID]])</f>
        <v>5.8823529411764705E-2</v>
      </c>
    </row>
    <row r="4801" spans="1:25" x14ac:dyDescent="0.3">
      <c r="A4801" s="1">
        <v>4800</v>
      </c>
      <c r="B4801" t="s">
        <v>8456</v>
      </c>
      <c r="C4801" s="7">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4" t="str">
        <f>VLOOKUP(OrdersTable[[#This Row],[Region]],PeopleTable[#All],2,FALSE)</f>
        <v>Cassandra Brandow</v>
      </c>
      <c r="W4801" s="4" t="str">
        <f>IFERROR(VLOOKUP(OrdersTable[[#This Row],[Order ID]],ReturnsTable[#All],2,FALSE),"No")</f>
        <v>No</v>
      </c>
      <c r="X4801" s="4">
        <f>1/COUNTIF(OrdersTable[Order ID],OrdersTable[[#This Row],[Order ID]])</f>
        <v>0.14285714285714285</v>
      </c>
      <c r="Y4801" s="4">
        <f>1/COUNTIF(OrdersTable[Customer ID],OrdersTable[[#This Row],[Customer ID]])</f>
        <v>5.8823529411764705E-2</v>
      </c>
    </row>
    <row r="4802" spans="1:25" x14ac:dyDescent="0.3">
      <c r="A4802" s="1">
        <v>4801</v>
      </c>
      <c r="B4802" t="s">
        <v>8456</v>
      </c>
      <c r="C4802" s="7">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4" t="str">
        <f>VLOOKUP(OrdersTable[[#This Row],[Region]],PeopleTable[#All],2,FALSE)</f>
        <v>Cassandra Brandow</v>
      </c>
      <c r="W4802" s="4" t="str">
        <f>IFERROR(VLOOKUP(OrdersTable[[#This Row],[Order ID]],ReturnsTable[#All],2,FALSE),"No")</f>
        <v>No</v>
      </c>
      <c r="X4802" s="4">
        <f>1/COUNTIF(OrdersTable[Order ID],OrdersTable[[#This Row],[Order ID]])</f>
        <v>0.14285714285714285</v>
      </c>
      <c r="Y4802" s="4">
        <f>1/COUNTIF(OrdersTable[Customer ID],OrdersTable[[#This Row],[Customer ID]])</f>
        <v>5.8823529411764705E-2</v>
      </c>
    </row>
    <row r="4803" spans="1:25" x14ac:dyDescent="0.3">
      <c r="A4803" s="1">
        <v>4802</v>
      </c>
      <c r="B4803" t="s">
        <v>8456</v>
      </c>
      <c r="C4803" s="7">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4" t="str">
        <f>VLOOKUP(OrdersTable[[#This Row],[Region]],PeopleTable[#All],2,FALSE)</f>
        <v>Cassandra Brandow</v>
      </c>
      <c r="W4803" s="4" t="str">
        <f>IFERROR(VLOOKUP(OrdersTable[[#This Row],[Order ID]],ReturnsTable[#All],2,FALSE),"No")</f>
        <v>No</v>
      </c>
      <c r="X4803" s="4">
        <f>1/COUNTIF(OrdersTable[Order ID],OrdersTable[[#This Row],[Order ID]])</f>
        <v>0.14285714285714285</v>
      </c>
      <c r="Y4803" s="4">
        <f>1/COUNTIF(OrdersTable[Customer ID],OrdersTable[[#This Row],[Customer ID]])</f>
        <v>5.8823529411764705E-2</v>
      </c>
    </row>
    <row r="4804" spans="1:25" x14ac:dyDescent="0.3">
      <c r="A4804" s="1">
        <v>4803</v>
      </c>
      <c r="B4804" t="s">
        <v>8456</v>
      </c>
      <c r="C4804" s="7">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4" t="str">
        <f>VLOOKUP(OrdersTable[[#This Row],[Region]],PeopleTable[#All],2,FALSE)</f>
        <v>Cassandra Brandow</v>
      </c>
      <c r="W4804" s="4" t="str">
        <f>IFERROR(VLOOKUP(OrdersTable[[#This Row],[Order ID]],ReturnsTable[#All],2,FALSE),"No")</f>
        <v>No</v>
      </c>
      <c r="X4804" s="4">
        <f>1/COUNTIF(OrdersTable[Order ID],OrdersTable[[#This Row],[Order ID]])</f>
        <v>0.14285714285714285</v>
      </c>
      <c r="Y4804" s="4">
        <f>1/COUNTIF(OrdersTable[Customer ID],OrdersTable[[#This Row],[Customer ID]])</f>
        <v>5.8823529411764705E-2</v>
      </c>
    </row>
    <row r="4805" spans="1:25" x14ac:dyDescent="0.3">
      <c r="A4805" s="1">
        <v>4804</v>
      </c>
      <c r="B4805" t="s">
        <v>8457</v>
      </c>
      <c r="C4805" s="7">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4" t="str">
        <f>VLOOKUP(OrdersTable[[#This Row],[Region]],PeopleTable[#All],2,FALSE)</f>
        <v>Chuck Magee</v>
      </c>
      <c r="W4805" s="4" t="str">
        <f>IFERROR(VLOOKUP(OrdersTable[[#This Row],[Order ID]],ReturnsTable[#All],2,FALSE),"No")</f>
        <v>No</v>
      </c>
      <c r="X4805" s="4">
        <f>1/COUNTIF(OrdersTable[Order ID],OrdersTable[[#This Row],[Order ID]])</f>
        <v>0.5</v>
      </c>
      <c r="Y4805" s="4">
        <f>1/COUNTIF(OrdersTable[Customer ID],OrdersTable[[#This Row],[Customer ID]])</f>
        <v>9.0909090909090912E-2</v>
      </c>
    </row>
    <row r="4806" spans="1:25" x14ac:dyDescent="0.3">
      <c r="A4806" s="1">
        <v>4805</v>
      </c>
      <c r="B4806" t="s">
        <v>8457</v>
      </c>
      <c r="C4806" s="7">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4" t="str">
        <f>VLOOKUP(OrdersTable[[#This Row],[Region]],PeopleTable[#All],2,FALSE)</f>
        <v>Chuck Magee</v>
      </c>
      <c r="W4806" s="4" t="str">
        <f>IFERROR(VLOOKUP(OrdersTable[[#This Row],[Order ID]],ReturnsTable[#All],2,FALSE),"No")</f>
        <v>No</v>
      </c>
      <c r="X4806" s="4">
        <f>1/COUNTIF(OrdersTable[Order ID],OrdersTable[[#This Row],[Order ID]])</f>
        <v>0.5</v>
      </c>
      <c r="Y4806" s="4">
        <f>1/COUNTIF(OrdersTable[Customer ID],OrdersTable[[#This Row],[Customer ID]])</f>
        <v>9.0909090909090912E-2</v>
      </c>
    </row>
    <row r="4807" spans="1:25" x14ac:dyDescent="0.3">
      <c r="A4807" s="1">
        <v>4806</v>
      </c>
      <c r="B4807" t="s">
        <v>8458</v>
      </c>
      <c r="C4807" s="7">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4" t="str">
        <f>VLOOKUP(OrdersTable[[#This Row],[Region]],PeopleTable[#All],2,FALSE)</f>
        <v>Anna Andreadi</v>
      </c>
      <c r="W4807" s="4" t="str">
        <f>IFERROR(VLOOKUP(OrdersTable[[#This Row],[Order ID]],ReturnsTable[#All],2,FALSE),"No")</f>
        <v>No</v>
      </c>
      <c r="X4807" s="4">
        <f>1/COUNTIF(OrdersTable[Order ID],OrdersTable[[#This Row],[Order ID]])</f>
        <v>0.33333333333333331</v>
      </c>
      <c r="Y4807" s="4">
        <f>1/COUNTIF(OrdersTable[Customer ID],OrdersTable[[#This Row],[Customer ID]])</f>
        <v>0.1111111111111111</v>
      </c>
    </row>
    <row r="4808" spans="1:25" x14ac:dyDescent="0.3">
      <c r="A4808" s="1">
        <v>4807</v>
      </c>
      <c r="B4808" t="s">
        <v>8458</v>
      </c>
      <c r="C4808" s="7">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4" t="str">
        <f>VLOOKUP(OrdersTable[[#This Row],[Region]],PeopleTable[#All],2,FALSE)</f>
        <v>Anna Andreadi</v>
      </c>
      <c r="W4808" s="4" t="str">
        <f>IFERROR(VLOOKUP(OrdersTable[[#This Row],[Order ID]],ReturnsTable[#All],2,FALSE),"No")</f>
        <v>No</v>
      </c>
      <c r="X4808" s="4">
        <f>1/COUNTIF(OrdersTable[Order ID],OrdersTable[[#This Row],[Order ID]])</f>
        <v>0.33333333333333331</v>
      </c>
      <c r="Y4808" s="4">
        <f>1/COUNTIF(OrdersTable[Customer ID],OrdersTable[[#This Row],[Customer ID]])</f>
        <v>0.1111111111111111</v>
      </c>
    </row>
    <row r="4809" spans="1:25" x14ac:dyDescent="0.3">
      <c r="A4809" s="1">
        <v>4808</v>
      </c>
      <c r="B4809" t="s">
        <v>8458</v>
      </c>
      <c r="C4809" s="7">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4" t="str">
        <f>VLOOKUP(OrdersTable[[#This Row],[Region]],PeopleTable[#All],2,FALSE)</f>
        <v>Anna Andreadi</v>
      </c>
      <c r="W4809" s="4" t="str">
        <f>IFERROR(VLOOKUP(OrdersTable[[#This Row],[Order ID]],ReturnsTable[#All],2,FALSE),"No")</f>
        <v>No</v>
      </c>
      <c r="X4809" s="4">
        <f>1/COUNTIF(OrdersTable[Order ID],OrdersTable[[#This Row],[Order ID]])</f>
        <v>0.33333333333333331</v>
      </c>
      <c r="Y4809" s="4">
        <f>1/COUNTIF(OrdersTable[Customer ID],OrdersTable[[#This Row],[Customer ID]])</f>
        <v>0.1111111111111111</v>
      </c>
    </row>
    <row r="4810" spans="1:25" x14ac:dyDescent="0.3">
      <c r="A4810" s="1">
        <v>4809</v>
      </c>
      <c r="B4810" t="s">
        <v>8459</v>
      </c>
      <c r="C4810" s="7">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4" t="str">
        <f>VLOOKUP(OrdersTable[[#This Row],[Region]],PeopleTable[#All],2,FALSE)</f>
        <v>Chuck Magee</v>
      </c>
      <c r="W4810" s="4" t="str">
        <f>IFERROR(VLOOKUP(OrdersTable[[#This Row],[Order ID]],ReturnsTable[#All],2,FALSE),"No")</f>
        <v>No</v>
      </c>
      <c r="X4810" s="4">
        <f>1/COUNTIF(OrdersTable[Order ID],OrdersTable[[#This Row],[Order ID]])</f>
        <v>1</v>
      </c>
      <c r="Y4810" s="4">
        <f>1/COUNTIF(OrdersTable[Customer ID],OrdersTable[[#This Row],[Customer ID]])</f>
        <v>0.5</v>
      </c>
    </row>
    <row r="4811" spans="1:25" x14ac:dyDescent="0.3">
      <c r="A4811" s="1">
        <v>4810</v>
      </c>
      <c r="B4811" t="s">
        <v>8460</v>
      </c>
      <c r="C4811" s="7">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4" t="str">
        <f>VLOOKUP(OrdersTable[[#This Row],[Region]],PeopleTable[#All],2,FALSE)</f>
        <v>Kelly Williams</v>
      </c>
      <c r="W4811" s="4" t="str">
        <f>IFERROR(VLOOKUP(OrdersTable[[#This Row],[Order ID]],ReturnsTable[#All],2,FALSE),"No")</f>
        <v>No</v>
      </c>
      <c r="X4811" s="4">
        <f>1/COUNTIF(OrdersTable[Order ID],OrdersTable[[#This Row],[Order ID]])</f>
        <v>0.5</v>
      </c>
      <c r="Y4811" s="4">
        <f>1/COUNTIF(OrdersTable[Customer ID],OrdersTable[[#This Row],[Customer ID]])</f>
        <v>0.1111111111111111</v>
      </c>
    </row>
    <row r="4812" spans="1:25" x14ac:dyDescent="0.3">
      <c r="A4812" s="1">
        <v>4811</v>
      </c>
      <c r="B4812" t="s">
        <v>8460</v>
      </c>
      <c r="C4812" s="7">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4" t="str">
        <f>VLOOKUP(OrdersTable[[#This Row],[Region]],PeopleTable[#All],2,FALSE)</f>
        <v>Kelly Williams</v>
      </c>
      <c r="W4812" s="4" t="str">
        <f>IFERROR(VLOOKUP(OrdersTable[[#This Row],[Order ID]],ReturnsTable[#All],2,FALSE),"No")</f>
        <v>No</v>
      </c>
      <c r="X4812" s="4">
        <f>1/COUNTIF(OrdersTable[Order ID],OrdersTable[[#This Row],[Order ID]])</f>
        <v>0.5</v>
      </c>
      <c r="Y4812" s="4">
        <f>1/COUNTIF(OrdersTable[Customer ID],OrdersTable[[#This Row],[Customer ID]])</f>
        <v>0.1111111111111111</v>
      </c>
    </row>
    <row r="4813" spans="1:25" x14ac:dyDescent="0.3">
      <c r="A4813" s="1">
        <v>4812</v>
      </c>
      <c r="B4813" t="s">
        <v>8461</v>
      </c>
      <c r="C4813" s="7">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4" t="str">
        <f>VLOOKUP(OrdersTable[[#This Row],[Region]],PeopleTable[#All],2,FALSE)</f>
        <v>Chuck Magee</v>
      </c>
      <c r="W4813" s="4" t="str">
        <f>IFERROR(VLOOKUP(OrdersTable[[#This Row],[Order ID]],ReturnsTable[#All],2,FALSE),"No")</f>
        <v>No</v>
      </c>
      <c r="X4813" s="4">
        <f>1/COUNTIF(OrdersTable[Order ID],OrdersTable[[#This Row],[Order ID]])</f>
        <v>0.33333333333333331</v>
      </c>
      <c r="Y4813" s="4">
        <f>1/COUNTIF(OrdersTable[Customer ID],OrdersTable[[#This Row],[Customer ID]])</f>
        <v>9.0909090909090912E-2</v>
      </c>
    </row>
    <row r="4814" spans="1:25" x14ac:dyDescent="0.3">
      <c r="A4814" s="1">
        <v>4813</v>
      </c>
      <c r="B4814" t="s">
        <v>8461</v>
      </c>
      <c r="C4814" s="7">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4" t="str">
        <f>VLOOKUP(OrdersTable[[#This Row],[Region]],PeopleTable[#All],2,FALSE)</f>
        <v>Chuck Magee</v>
      </c>
      <c r="W4814" s="4" t="str">
        <f>IFERROR(VLOOKUP(OrdersTable[[#This Row],[Order ID]],ReturnsTable[#All],2,FALSE),"No")</f>
        <v>No</v>
      </c>
      <c r="X4814" s="4">
        <f>1/COUNTIF(OrdersTable[Order ID],OrdersTable[[#This Row],[Order ID]])</f>
        <v>0.33333333333333331</v>
      </c>
      <c r="Y4814" s="4">
        <f>1/COUNTIF(OrdersTable[Customer ID],OrdersTable[[#This Row],[Customer ID]])</f>
        <v>9.0909090909090912E-2</v>
      </c>
    </row>
    <row r="4815" spans="1:25" x14ac:dyDescent="0.3">
      <c r="A4815" s="1">
        <v>4814</v>
      </c>
      <c r="B4815" t="s">
        <v>8461</v>
      </c>
      <c r="C4815" s="7">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4" t="str">
        <f>VLOOKUP(OrdersTable[[#This Row],[Region]],PeopleTable[#All],2,FALSE)</f>
        <v>Chuck Magee</v>
      </c>
      <c r="W4815" s="4" t="str">
        <f>IFERROR(VLOOKUP(OrdersTable[[#This Row],[Order ID]],ReturnsTable[#All],2,FALSE),"No")</f>
        <v>No</v>
      </c>
      <c r="X4815" s="4">
        <f>1/COUNTIF(OrdersTable[Order ID],OrdersTable[[#This Row],[Order ID]])</f>
        <v>0.33333333333333331</v>
      </c>
      <c r="Y4815" s="4">
        <f>1/COUNTIF(OrdersTable[Customer ID],OrdersTable[[#This Row],[Customer ID]])</f>
        <v>9.0909090909090912E-2</v>
      </c>
    </row>
    <row r="4816" spans="1:25" x14ac:dyDescent="0.3">
      <c r="A4816" s="1">
        <v>4815</v>
      </c>
      <c r="B4816" t="s">
        <v>8462</v>
      </c>
      <c r="C4816" s="7">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4" t="str">
        <f>VLOOKUP(OrdersTable[[#This Row],[Region]],PeopleTable[#All],2,FALSE)</f>
        <v>Anna Andreadi</v>
      </c>
      <c r="W4816" s="4" t="str">
        <f>IFERROR(VLOOKUP(OrdersTable[[#This Row],[Order ID]],ReturnsTable[#All],2,FALSE),"No")</f>
        <v>No</v>
      </c>
      <c r="X4816" s="4">
        <f>1/COUNTIF(OrdersTable[Order ID],OrdersTable[[#This Row],[Order ID]])</f>
        <v>1</v>
      </c>
      <c r="Y4816" s="4">
        <f>1/COUNTIF(OrdersTable[Customer ID],OrdersTable[[#This Row],[Customer ID]])</f>
        <v>6.6666666666666666E-2</v>
      </c>
    </row>
    <row r="4817" spans="1:25" x14ac:dyDescent="0.3">
      <c r="A4817" s="1">
        <v>4816</v>
      </c>
      <c r="B4817" t="s">
        <v>8463</v>
      </c>
      <c r="C4817" s="7">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4" t="str">
        <f>VLOOKUP(OrdersTable[[#This Row],[Region]],PeopleTable[#All],2,FALSE)</f>
        <v>Chuck Magee</v>
      </c>
      <c r="W4817" s="4" t="str">
        <f>IFERROR(VLOOKUP(OrdersTable[[#This Row],[Order ID]],ReturnsTable[#All],2,FALSE),"No")</f>
        <v>No</v>
      </c>
      <c r="X4817" s="4">
        <f>1/COUNTIF(OrdersTable[Order ID],OrdersTable[[#This Row],[Order ID]])</f>
        <v>0.25</v>
      </c>
      <c r="Y4817" s="4">
        <f>1/COUNTIF(OrdersTable[Customer ID],OrdersTable[[#This Row],[Customer ID]])</f>
        <v>0.14285714285714285</v>
      </c>
    </row>
    <row r="4818" spans="1:25" x14ac:dyDescent="0.3">
      <c r="A4818" s="1">
        <v>4817</v>
      </c>
      <c r="B4818" t="s">
        <v>8463</v>
      </c>
      <c r="C4818" s="7">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4" t="str">
        <f>VLOOKUP(OrdersTable[[#This Row],[Region]],PeopleTable[#All],2,FALSE)</f>
        <v>Chuck Magee</v>
      </c>
      <c r="W4818" s="4" t="str">
        <f>IFERROR(VLOOKUP(OrdersTable[[#This Row],[Order ID]],ReturnsTable[#All],2,FALSE),"No")</f>
        <v>No</v>
      </c>
      <c r="X4818" s="4">
        <f>1/COUNTIF(OrdersTable[Order ID],OrdersTable[[#This Row],[Order ID]])</f>
        <v>0.25</v>
      </c>
      <c r="Y4818" s="4">
        <f>1/COUNTIF(OrdersTable[Customer ID],OrdersTable[[#This Row],[Customer ID]])</f>
        <v>0.14285714285714285</v>
      </c>
    </row>
    <row r="4819" spans="1:25" x14ac:dyDescent="0.3">
      <c r="A4819" s="1">
        <v>4818</v>
      </c>
      <c r="B4819" t="s">
        <v>8463</v>
      </c>
      <c r="C4819" s="7">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4" t="str">
        <f>VLOOKUP(OrdersTable[[#This Row],[Region]],PeopleTable[#All],2,FALSE)</f>
        <v>Chuck Magee</v>
      </c>
      <c r="W4819" s="4" t="str">
        <f>IFERROR(VLOOKUP(OrdersTable[[#This Row],[Order ID]],ReturnsTable[#All],2,FALSE),"No")</f>
        <v>No</v>
      </c>
      <c r="X4819" s="4">
        <f>1/COUNTIF(OrdersTable[Order ID],OrdersTable[[#This Row],[Order ID]])</f>
        <v>0.25</v>
      </c>
      <c r="Y4819" s="4">
        <f>1/COUNTIF(OrdersTable[Customer ID],OrdersTable[[#This Row],[Customer ID]])</f>
        <v>0.14285714285714285</v>
      </c>
    </row>
    <row r="4820" spans="1:25" x14ac:dyDescent="0.3">
      <c r="A4820" s="1">
        <v>4819</v>
      </c>
      <c r="B4820" t="s">
        <v>8463</v>
      </c>
      <c r="C4820" s="7">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4" t="str">
        <f>VLOOKUP(OrdersTable[[#This Row],[Region]],PeopleTable[#All],2,FALSE)</f>
        <v>Chuck Magee</v>
      </c>
      <c r="W4820" s="4" t="str">
        <f>IFERROR(VLOOKUP(OrdersTable[[#This Row],[Order ID]],ReturnsTable[#All],2,FALSE),"No")</f>
        <v>No</v>
      </c>
      <c r="X4820" s="4">
        <f>1/COUNTIF(OrdersTable[Order ID],OrdersTable[[#This Row],[Order ID]])</f>
        <v>0.25</v>
      </c>
      <c r="Y4820" s="4">
        <f>1/COUNTIF(OrdersTable[Customer ID],OrdersTable[[#This Row],[Customer ID]])</f>
        <v>0.14285714285714285</v>
      </c>
    </row>
    <row r="4821" spans="1:25" x14ac:dyDescent="0.3">
      <c r="A4821" s="1">
        <v>4820</v>
      </c>
      <c r="B4821" t="s">
        <v>8464</v>
      </c>
      <c r="C4821" s="7">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4" t="str">
        <f>VLOOKUP(OrdersTable[[#This Row],[Region]],PeopleTable[#All],2,FALSE)</f>
        <v>Chuck Magee</v>
      </c>
      <c r="W4821" s="4" t="str">
        <f>IFERROR(VLOOKUP(OrdersTable[[#This Row],[Order ID]],ReturnsTable[#All],2,FALSE),"No")</f>
        <v>No</v>
      </c>
      <c r="X4821" s="4">
        <f>1/COUNTIF(OrdersTable[Order ID],OrdersTable[[#This Row],[Order ID]])</f>
        <v>1</v>
      </c>
      <c r="Y4821" s="4">
        <f>1/COUNTIF(OrdersTable[Customer ID],OrdersTable[[#This Row],[Customer ID]])</f>
        <v>0.2</v>
      </c>
    </row>
    <row r="4822" spans="1:25" x14ac:dyDescent="0.3">
      <c r="A4822" s="1">
        <v>4821</v>
      </c>
      <c r="B4822" t="s">
        <v>8465</v>
      </c>
      <c r="C4822" s="7">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4" t="str">
        <f>VLOOKUP(OrdersTable[[#This Row],[Region]],PeopleTable[#All],2,FALSE)</f>
        <v>Kelly Williams</v>
      </c>
      <c r="W4822" s="4" t="str">
        <f>IFERROR(VLOOKUP(OrdersTable[[#This Row],[Order ID]],ReturnsTable[#All],2,FALSE),"No")</f>
        <v>No</v>
      </c>
      <c r="X4822" s="4">
        <f>1/COUNTIF(OrdersTable[Order ID],OrdersTable[[#This Row],[Order ID]])</f>
        <v>0.5</v>
      </c>
      <c r="Y4822" s="4">
        <f>1/COUNTIF(OrdersTable[Customer ID],OrdersTable[[#This Row],[Customer ID]])</f>
        <v>5.2631578947368418E-2</v>
      </c>
    </row>
    <row r="4823" spans="1:25" x14ac:dyDescent="0.3">
      <c r="A4823" s="1">
        <v>4822</v>
      </c>
      <c r="B4823" t="s">
        <v>8465</v>
      </c>
      <c r="C4823" s="7">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4" t="str">
        <f>VLOOKUP(OrdersTable[[#This Row],[Region]],PeopleTable[#All],2,FALSE)</f>
        <v>Kelly Williams</v>
      </c>
      <c r="W4823" s="4" t="str">
        <f>IFERROR(VLOOKUP(OrdersTable[[#This Row],[Order ID]],ReturnsTable[#All],2,FALSE),"No")</f>
        <v>No</v>
      </c>
      <c r="X4823" s="4">
        <f>1/COUNTIF(OrdersTable[Order ID],OrdersTable[[#This Row],[Order ID]])</f>
        <v>0.5</v>
      </c>
      <c r="Y4823" s="4">
        <f>1/COUNTIF(OrdersTable[Customer ID],OrdersTable[[#This Row],[Customer ID]])</f>
        <v>5.2631578947368418E-2</v>
      </c>
    </row>
    <row r="4824" spans="1:25" x14ac:dyDescent="0.3">
      <c r="A4824" s="1">
        <v>4823</v>
      </c>
      <c r="B4824" t="s">
        <v>8466</v>
      </c>
      <c r="C4824" s="7">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4" t="str">
        <f>VLOOKUP(OrdersTable[[#This Row],[Region]],PeopleTable[#All],2,FALSE)</f>
        <v>Anna Andreadi</v>
      </c>
      <c r="W4824" s="4" t="str">
        <f>IFERROR(VLOOKUP(OrdersTable[[#This Row],[Order ID]],ReturnsTable[#All],2,FALSE),"No")</f>
        <v>No</v>
      </c>
      <c r="X4824" s="4">
        <f>1/COUNTIF(OrdersTable[Order ID],OrdersTable[[#This Row],[Order ID]])</f>
        <v>1</v>
      </c>
      <c r="Y4824" s="4">
        <f>1/COUNTIF(OrdersTable[Customer ID],OrdersTable[[#This Row],[Customer ID]])</f>
        <v>0.05</v>
      </c>
    </row>
    <row r="4825" spans="1:25" x14ac:dyDescent="0.3">
      <c r="A4825" s="1">
        <v>4824</v>
      </c>
      <c r="B4825" t="s">
        <v>8467</v>
      </c>
      <c r="C4825" s="7">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4" t="str">
        <f>VLOOKUP(OrdersTable[[#This Row],[Region]],PeopleTable[#All],2,FALSE)</f>
        <v>Chuck Magee</v>
      </c>
      <c r="W4825" s="4" t="str">
        <f>IFERROR(VLOOKUP(OrdersTable[[#This Row],[Order ID]],ReturnsTable[#All],2,FALSE),"No")</f>
        <v>No</v>
      </c>
      <c r="X4825" s="4">
        <f>1/COUNTIF(OrdersTable[Order ID],OrdersTable[[#This Row],[Order ID]])</f>
        <v>0.33333333333333331</v>
      </c>
      <c r="Y4825" s="4">
        <f>1/COUNTIF(OrdersTable[Customer ID],OrdersTable[[#This Row],[Customer ID]])</f>
        <v>3.125E-2</v>
      </c>
    </row>
    <row r="4826" spans="1:25" x14ac:dyDescent="0.3">
      <c r="A4826" s="1">
        <v>4825</v>
      </c>
      <c r="B4826" t="s">
        <v>8467</v>
      </c>
      <c r="C4826" s="7">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4" t="str">
        <f>VLOOKUP(OrdersTable[[#This Row],[Region]],PeopleTable[#All],2,FALSE)</f>
        <v>Chuck Magee</v>
      </c>
      <c r="W4826" s="4" t="str">
        <f>IFERROR(VLOOKUP(OrdersTable[[#This Row],[Order ID]],ReturnsTable[#All],2,FALSE),"No")</f>
        <v>No</v>
      </c>
      <c r="X4826" s="4">
        <f>1/COUNTIF(OrdersTable[Order ID],OrdersTable[[#This Row],[Order ID]])</f>
        <v>0.33333333333333331</v>
      </c>
      <c r="Y4826" s="4">
        <f>1/COUNTIF(OrdersTable[Customer ID],OrdersTable[[#This Row],[Customer ID]])</f>
        <v>3.125E-2</v>
      </c>
    </row>
    <row r="4827" spans="1:25" x14ac:dyDescent="0.3">
      <c r="A4827" s="1">
        <v>4826</v>
      </c>
      <c r="B4827" t="s">
        <v>8467</v>
      </c>
      <c r="C4827" s="7">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4" t="str">
        <f>VLOOKUP(OrdersTable[[#This Row],[Region]],PeopleTable[#All],2,FALSE)</f>
        <v>Chuck Magee</v>
      </c>
      <c r="W4827" s="4" t="str">
        <f>IFERROR(VLOOKUP(OrdersTable[[#This Row],[Order ID]],ReturnsTable[#All],2,FALSE),"No")</f>
        <v>No</v>
      </c>
      <c r="X4827" s="4">
        <f>1/COUNTIF(OrdersTable[Order ID],OrdersTable[[#This Row],[Order ID]])</f>
        <v>0.33333333333333331</v>
      </c>
      <c r="Y4827" s="4">
        <f>1/COUNTIF(OrdersTable[Customer ID],OrdersTable[[#This Row],[Customer ID]])</f>
        <v>3.125E-2</v>
      </c>
    </row>
    <row r="4828" spans="1:25" x14ac:dyDescent="0.3">
      <c r="A4828" s="1">
        <v>4827</v>
      </c>
      <c r="B4828" t="s">
        <v>8468</v>
      </c>
      <c r="C4828" s="7">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4" t="str">
        <f>VLOOKUP(OrdersTable[[#This Row],[Region]],PeopleTable[#All],2,FALSE)</f>
        <v>Anna Andreadi</v>
      </c>
      <c r="W4828" s="4" t="str">
        <f>IFERROR(VLOOKUP(OrdersTable[[#This Row],[Order ID]],ReturnsTable[#All],2,FALSE),"No")</f>
        <v>No</v>
      </c>
      <c r="X4828" s="4">
        <f>1/COUNTIF(OrdersTable[Order ID],OrdersTable[[#This Row],[Order ID]])</f>
        <v>1</v>
      </c>
      <c r="Y4828" s="4">
        <f>1/COUNTIF(OrdersTable[Customer ID],OrdersTable[[#This Row],[Customer ID]])</f>
        <v>0.05</v>
      </c>
    </row>
    <row r="4829" spans="1:25" x14ac:dyDescent="0.3">
      <c r="A4829" s="1">
        <v>4828</v>
      </c>
      <c r="B4829" t="s">
        <v>8469</v>
      </c>
      <c r="C4829" s="7">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4" t="str">
        <f>VLOOKUP(OrdersTable[[#This Row],[Region]],PeopleTable[#All],2,FALSE)</f>
        <v>Cassandra Brandow</v>
      </c>
      <c r="W4829" s="4" t="str">
        <f>IFERROR(VLOOKUP(OrdersTable[[#This Row],[Order ID]],ReturnsTable[#All],2,FALSE),"No")</f>
        <v>No</v>
      </c>
      <c r="X4829" s="4">
        <f>1/COUNTIF(OrdersTable[Order ID],OrdersTable[[#This Row],[Order ID]])</f>
        <v>0.5</v>
      </c>
      <c r="Y4829" s="4">
        <f>1/COUNTIF(OrdersTable[Customer ID],OrdersTable[[#This Row],[Customer ID]])</f>
        <v>7.6923076923076927E-2</v>
      </c>
    </row>
    <row r="4830" spans="1:25" x14ac:dyDescent="0.3">
      <c r="A4830" s="1">
        <v>4829</v>
      </c>
      <c r="B4830" t="s">
        <v>8469</v>
      </c>
      <c r="C4830" s="7">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4" t="str">
        <f>VLOOKUP(OrdersTable[[#This Row],[Region]],PeopleTable[#All],2,FALSE)</f>
        <v>Cassandra Brandow</v>
      </c>
      <c r="W4830" s="4" t="str">
        <f>IFERROR(VLOOKUP(OrdersTable[[#This Row],[Order ID]],ReturnsTable[#All],2,FALSE),"No")</f>
        <v>No</v>
      </c>
      <c r="X4830" s="4">
        <f>1/COUNTIF(OrdersTable[Order ID],OrdersTable[[#This Row],[Order ID]])</f>
        <v>0.5</v>
      </c>
      <c r="Y4830" s="4">
        <f>1/COUNTIF(OrdersTable[Customer ID],OrdersTable[[#This Row],[Customer ID]])</f>
        <v>7.6923076923076927E-2</v>
      </c>
    </row>
    <row r="4831" spans="1:25" x14ac:dyDescent="0.3">
      <c r="A4831" s="1">
        <v>4830</v>
      </c>
      <c r="B4831" t="s">
        <v>8470</v>
      </c>
      <c r="C4831" s="7">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4" t="str">
        <f>VLOOKUP(OrdersTable[[#This Row],[Region]],PeopleTable[#All],2,FALSE)</f>
        <v>Chuck Magee</v>
      </c>
      <c r="W4831" s="4" t="str">
        <f>IFERROR(VLOOKUP(OrdersTable[[#This Row],[Order ID]],ReturnsTable[#All],2,FALSE),"No")</f>
        <v>No</v>
      </c>
      <c r="X4831" s="4">
        <f>1/COUNTIF(OrdersTable[Order ID],OrdersTable[[#This Row],[Order ID]])</f>
        <v>1</v>
      </c>
      <c r="Y4831" s="4">
        <f>1/COUNTIF(OrdersTable[Customer ID],OrdersTable[[#This Row],[Customer ID]])</f>
        <v>6.6666666666666666E-2</v>
      </c>
    </row>
    <row r="4832" spans="1:25" x14ac:dyDescent="0.3">
      <c r="A4832" s="1">
        <v>4831</v>
      </c>
      <c r="B4832" t="s">
        <v>8471</v>
      </c>
      <c r="C4832" s="7">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4" t="str">
        <f>VLOOKUP(OrdersTable[[#This Row],[Region]],PeopleTable[#All],2,FALSE)</f>
        <v>Kelly Williams</v>
      </c>
      <c r="W4832" s="4" t="str">
        <f>IFERROR(VLOOKUP(OrdersTable[[#This Row],[Order ID]],ReturnsTable[#All],2,FALSE),"No")</f>
        <v>No</v>
      </c>
      <c r="X4832" s="4">
        <f>1/COUNTIF(OrdersTable[Order ID],OrdersTable[[#This Row],[Order ID]])</f>
        <v>0.25</v>
      </c>
      <c r="Y4832" s="4">
        <f>1/COUNTIF(OrdersTable[Customer ID],OrdersTable[[#This Row],[Customer ID]])</f>
        <v>4.1666666666666664E-2</v>
      </c>
    </row>
    <row r="4833" spans="1:25" x14ac:dyDescent="0.3">
      <c r="A4833" s="1">
        <v>4832</v>
      </c>
      <c r="B4833" t="s">
        <v>8471</v>
      </c>
      <c r="C4833" s="7">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4" t="str">
        <f>VLOOKUP(OrdersTable[[#This Row],[Region]],PeopleTable[#All],2,FALSE)</f>
        <v>Kelly Williams</v>
      </c>
      <c r="W4833" s="4" t="str">
        <f>IFERROR(VLOOKUP(OrdersTable[[#This Row],[Order ID]],ReturnsTable[#All],2,FALSE),"No")</f>
        <v>No</v>
      </c>
      <c r="X4833" s="4">
        <f>1/COUNTIF(OrdersTable[Order ID],OrdersTable[[#This Row],[Order ID]])</f>
        <v>0.25</v>
      </c>
      <c r="Y4833" s="4">
        <f>1/COUNTIF(OrdersTable[Customer ID],OrdersTable[[#This Row],[Customer ID]])</f>
        <v>4.1666666666666664E-2</v>
      </c>
    </row>
    <row r="4834" spans="1:25" x14ac:dyDescent="0.3">
      <c r="A4834" s="1">
        <v>4833</v>
      </c>
      <c r="B4834" t="s">
        <v>8471</v>
      </c>
      <c r="C4834" s="7">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4" t="str">
        <f>VLOOKUP(OrdersTable[[#This Row],[Region]],PeopleTable[#All],2,FALSE)</f>
        <v>Kelly Williams</v>
      </c>
      <c r="W4834" s="4" t="str">
        <f>IFERROR(VLOOKUP(OrdersTable[[#This Row],[Order ID]],ReturnsTable[#All],2,FALSE),"No")</f>
        <v>No</v>
      </c>
      <c r="X4834" s="4">
        <f>1/COUNTIF(OrdersTable[Order ID],OrdersTable[[#This Row],[Order ID]])</f>
        <v>0.25</v>
      </c>
      <c r="Y4834" s="4">
        <f>1/COUNTIF(OrdersTable[Customer ID],OrdersTable[[#This Row],[Customer ID]])</f>
        <v>4.1666666666666664E-2</v>
      </c>
    </row>
    <row r="4835" spans="1:25" x14ac:dyDescent="0.3">
      <c r="A4835" s="1">
        <v>4834</v>
      </c>
      <c r="B4835" t="s">
        <v>8471</v>
      </c>
      <c r="C4835" s="7">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4" t="str">
        <f>VLOOKUP(OrdersTable[[#This Row],[Region]],PeopleTable[#All],2,FALSE)</f>
        <v>Kelly Williams</v>
      </c>
      <c r="W4835" s="4" t="str">
        <f>IFERROR(VLOOKUP(OrdersTable[[#This Row],[Order ID]],ReturnsTable[#All],2,FALSE),"No")</f>
        <v>No</v>
      </c>
      <c r="X4835" s="4">
        <f>1/COUNTIF(OrdersTable[Order ID],OrdersTable[[#This Row],[Order ID]])</f>
        <v>0.25</v>
      </c>
      <c r="Y4835" s="4">
        <f>1/COUNTIF(OrdersTable[Customer ID],OrdersTable[[#This Row],[Customer ID]])</f>
        <v>4.1666666666666664E-2</v>
      </c>
    </row>
    <row r="4836" spans="1:25" x14ac:dyDescent="0.3">
      <c r="A4836" s="1">
        <v>4835</v>
      </c>
      <c r="B4836" t="s">
        <v>8472</v>
      </c>
      <c r="C4836" s="7">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4" t="str">
        <f>VLOOKUP(OrdersTable[[#This Row],[Region]],PeopleTable[#All],2,FALSE)</f>
        <v>Anna Andreadi</v>
      </c>
      <c r="W4836" s="4" t="str">
        <f>IFERROR(VLOOKUP(OrdersTable[[#This Row],[Order ID]],ReturnsTable[#All],2,FALSE),"No")</f>
        <v>No</v>
      </c>
      <c r="X4836" s="4">
        <f>1/COUNTIF(OrdersTable[Order ID],OrdersTable[[#This Row],[Order ID]])</f>
        <v>0.33333333333333331</v>
      </c>
      <c r="Y4836" s="4">
        <f>1/COUNTIF(OrdersTable[Customer ID],OrdersTable[[#This Row],[Customer ID]])</f>
        <v>5.2631578947368418E-2</v>
      </c>
    </row>
    <row r="4837" spans="1:25" x14ac:dyDescent="0.3">
      <c r="A4837" s="1">
        <v>4836</v>
      </c>
      <c r="B4837" t="s">
        <v>8472</v>
      </c>
      <c r="C4837" s="7">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4" t="str">
        <f>VLOOKUP(OrdersTable[[#This Row],[Region]],PeopleTable[#All],2,FALSE)</f>
        <v>Anna Andreadi</v>
      </c>
      <c r="W4837" s="4" t="str">
        <f>IFERROR(VLOOKUP(OrdersTable[[#This Row],[Order ID]],ReturnsTable[#All],2,FALSE),"No")</f>
        <v>No</v>
      </c>
      <c r="X4837" s="4">
        <f>1/COUNTIF(OrdersTable[Order ID],OrdersTable[[#This Row],[Order ID]])</f>
        <v>0.33333333333333331</v>
      </c>
      <c r="Y4837" s="4">
        <f>1/COUNTIF(OrdersTable[Customer ID],OrdersTable[[#This Row],[Customer ID]])</f>
        <v>5.2631578947368418E-2</v>
      </c>
    </row>
    <row r="4838" spans="1:25" x14ac:dyDescent="0.3">
      <c r="A4838" s="1">
        <v>4837</v>
      </c>
      <c r="B4838" t="s">
        <v>8472</v>
      </c>
      <c r="C4838" s="7">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4" t="str">
        <f>VLOOKUP(OrdersTable[[#This Row],[Region]],PeopleTable[#All],2,FALSE)</f>
        <v>Anna Andreadi</v>
      </c>
      <c r="W4838" s="4" t="str">
        <f>IFERROR(VLOOKUP(OrdersTable[[#This Row],[Order ID]],ReturnsTable[#All],2,FALSE),"No")</f>
        <v>No</v>
      </c>
      <c r="X4838" s="4">
        <f>1/COUNTIF(OrdersTable[Order ID],OrdersTable[[#This Row],[Order ID]])</f>
        <v>0.33333333333333331</v>
      </c>
      <c r="Y4838" s="4">
        <f>1/COUNTIF(OrdersTable[Customer ID],OrdersTable[[#This Row],[Customer ID]])</f>
        <v>5.2631578947368418E-2</v>
      </c>
    </row>
    <row r="4839" spans="1:25" x14ac:dyDescent="0.3">
      <c r="A4839" s="1">
        <v>4838</v>
      </c>
      <c r="B4839" t="s">
        <v>8473</v>
      </c>
      <c r="C4839" s="7">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4" t="str">
        <f>VLOOKUP(OrdersTable[[#This Row],[Region]],PeopleTable[#All],2,FALSE)</f>
        <v>Chuck Magee</v>
      </c>
      <c r="W4839" s="4" t="str">
        <f>IFERROR(VLOOKUP(OrdersTable[[#This Row],[Order ID]],ReturnsTable[#All],2,FALSE),"No")</f>
        <v>No</v>
      </c>
      <c r="X4839" s="4">
        <f>1/COUNTIF(OrdersTable[Order ID],OrdersTable[[#This Row],[Order ID]])</f>
        <v>0.33333333333333331</v>
      </c>
      <c r="Y4839" s="4">
        <f>1/COUNTIF(OrdersTable[Customer ID],OrdersTable[[#This Row],[Customer ID]])</f>
        <v>7.1428571428571425E-2</v>
      </c>
    </row>
    <row r="4840" spans="1:25" x14ac:dyDescent="0.3">
      <c r="A4840" s="1">
        <v>4839</v>
      </c>
      <c r="B4840" t="s">
        <v>8473</v>
      </c>
      <c r="C4840" s="7">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4" t="str">
        <f>VLOOKUP(OrdersTable[[#This Row],[Region]],PeopleTable[#All],2,FALSE)</f>
        <v>Chuck Magee</v>
      </c>
      <c r="W4840" s="4" t="str">
        <f>IFERROR(VLOOKUP(OrdersTable[[#This Row],[Order ID]],ReturnsTable[#All],2,FALSE),"No")</f>
        <v>No</v>
      </c>
      <c r="X4840" s="4">
        <f>1/COUNTIF(OrdersTable[Order ID],OrdersTable[[#This Row],[Order ID]])</f>
        <v>0.33333333333333331</v>
      </c>
      <c r="Y4840" s="4">
        <f>1/COUNTIF(OrdersTable[Customer ID],OrdersTable[[#This Row],[Customer ID]])</f>
        <v>7.1428571428571425E-2</v>
      </c>
    </row>
    <row r="4841" spans="1:25" x14ac:dyDescent="0.3">
      <c r="A4841" s="1">
        <v>4840</v>
      </c>
      <c r="B4841" t="s">
        <v>8473</v>
      </c>
      <c r="C4841" s="7">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4" t="str">
        <f>VLOOKUP(OrdersTable[[#This Row],[Region]],PeopleTable[#All],2,FALSE)</f>
        <v>Chuck Magee</v>
      </c>
      <c r="W4841" s="4" t="str">
        <f>IFERROR(VLOOKUP(OrdersTable[[#This Row],[Order ID]],ReturnsTable[#All],2,FALSE),"No")</f>
        <v>No</v>
      </c>
      <c r="X4841" s="4">
        <f>1/COUNTIF(OrdersTable[Order ID],OrdersTable[[#This Row],[Order ID]])</f>
        <v>0.33333333333333331</v>
      </c>
      <c r="Y4841" s="4">
        <f>1/COUNTIF(OrdersTable[Customer ID],OrdersTable[[#This Row],[Customer ID]])</f>
        <v>7.1428571428571425E-2</v>
      </c>
    </row>
    <row r="4842" spans="1:25" x14ac:dyDescent="0.3">
      <c r="A4842" s="1">
        <v>4841</v>
      </c>
      <c r="B4842" t="s">
        <v>8474</v>
      </c>
      <c r="C4842" s="7">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4" t="str">
        <f>VLOOKUP(OrdersTable[[#This Row],[Region]],PeopleTable[#All],2,FALSE)</f>
        <v>Cassandra Brandow</v>
      </c>
      <c r="W4842" s="4" t="str">
        <f>IFERROR(VLOOKUP(OrdersTable[[#This Row],[Order ID]],ReturnsTable[#All],2,FALSE),"No")</f>
        <v>No</v>
      </c>
      <c r="X4842" s="4">
        <f>1/COUNTIF(OrdersTable[Order ID],OrdersTable[[#This Row],[Order ID]])</f>
        <v>1</v>
      </c>
      <c r="Y4842" s="4">
        <f>1/COUNTIF(OrdersTable[Customer ID],OrdersTable[[#This Row],[Customer ID]])</f>
        <v>6.6666666666666666E-2</v>
      </c>
    </row>
    <row r="4843" spans="1:25" x14ac:dyDescent="0.3">
      <c r="A4843" s="1">
        <v>4842</v>
      </c>
      <c r="B4843" t="s">
        <v>8475</v>
      </c>
      <c r="C4843" s="7">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4" t="str">
        <f>VLOOKUP(OrdersTable[[#This Row],[Region]],PeopleTable[#All],2,FALSE)</f>
        <v>Chuck Magee</v>
      </c>
      <c r="W4843" s="4" t="str">
        <f>IFERROR(VLOOKUP(OrdersTable[[#This Row],[Order ID]],ReturnsTable[#All],2,FALSE),"No")</f>
        <v>No</v>
      </c>
      <c r="X4843" s="4">
        <f>1/COUNTIF(OrdersTable[Order ID],OrdersTable[[#This Row],[Order ID]])</f>
        <v>1</v>
      </c>
      <c r="Y4843" s="4">
        <f>1/COUNTIF(OrdersTable[Customer ID],OrdersTable[[#This Row],[Customer ID]])</f>
        <v>6.6666666666666666E-2</v>
      </c>
    </row>
    <row r="4844" spans="1:25" x14ac:dyDescent="0.3">
      <c r="A4844" s="1">
        <v>4843</v>
      </c>
      <c r="B4844" t="s">
        <v>8476</v>
      </c>
      <c r="C4844" s="7">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4" t="str">
        <f>VLOOKUP(OrdersTable[[#This Row],[Region]],PeopleTable[#All],2,FALSE)</f>
        <v>Cassandra Brandow</v>
      </c>
      <c r="W4844" s="4" t="str">
        <f>IFERROR(VLOOKUP(OrdersTable[[#This Row],[Order ID]],ReturnsTable[#All],2,FALSE),"No")</f>
        <v>No</v>
      </c>
      <c r="X4844" s="4">
        <f>1/COUNTIF(OrdersTable[Order ID],OrdersTable[[#This Row],[Order ID]])</f>
        <v>1</v>
      </c>
      <c r="Y4844" s="4">
        <f>1/COUNTIF(OrdersTable[Customer ID],OrdersTable[[#This Row],[Customer ID]])</f>
        <v>9.0909090909090912E-2</v>
      </c>
    </row>
    <row r="4845" spans="1:25" x14ac:dyDescent="0.3">
      <c r="A4845" s="1">
        <v>4844</v>
      </c>
      <c r="B4845" t="s">
        <v>8477</v>
      </c>
      <c r="C4845" s="7">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4" t="str">
        <f>VLOOKUP(OrdersTable[[#This Row],[Region]],PeopleTable[#All],2,FALSE)</f>
        <v>Chuck Magee</v>
      </c>
      <c r="W4845" s="4" t="str">
        <f>IFERROR(VLOOKUP(OrdersTable[[#This Row],[Order ID]],ReturnsTable[#All],2,FALSE),"No")</f>
        <v>No</v>
      </c>
      <c r="X4845" s="4">
        <f>1/COUNTIF(OrdersTable[Order ID],OrdersTable[[#This Row],[Order ID]])</f>
        <v>1</v>
      </c>
      <c r="Y4845" s="4">
        <f>1/COUNTIF(OrdersTable[Customer ID],OrdersTable[[#This Row],[Customer ID]])</f>
        <v>7.6923076923076927E-2</v>
      </c>
    </row>
    <row r="4846" spans="1:25" x14ac:dyDescent="0.3">
      <c r="A4846" s="1">
        <v>4845</v>
      </c>
      <c r="B4846" t="s">
        <v>8478</v>
      </c>
      <c r="C4846" s="7">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4" t="str">
        <f>VLOOKUP(OrdersTable[[#This Row],[Region]],PeopleTable[#All],2,FALSE)</f>
        <v>Anna Andreadi</v>
      </c>
      <c r="W4846" s="4" t="str">
        <f>IFERROR(VLOOKUP(OrdersTable[[#This Row],[Order ID]],ReturnsTable[#All],2,FALSE),"No")</f>
        <v>No</v>
      </c>
      <c r="X4846" s="4">
        <f>1/COUNTIF(OrdersTable[Order ID],OrdersTable[[#This Row],[Order ID]])</f>
        <v>1</v>
      </c>
      <c r="Y4846" s="4">
        <f>1/COUNTIF(OrdersTable[Customer ID],OrdersTable[[#This Row],[Customer ID]])</f>
        <v>0.1</v>
      </c>
    </row>
    <row r="4847" spans="1:25" x14ac:dyDescent="0.3">
      <c r="A4847" s="1">
        <v>4846</v>
      </c>
      <c r="B4847" t="s">
        <v>8479</v>
      </c>
      <c r="C4847" s="7">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4" t="str">
        <f>VLOOKUP(OrdersTable[[#This Row],[Region]],PeopleTable[#All],2,FALSE)</f>
        <v>Chuck Magee</v>
      </c>
      <c r="W4847" s="4" t="str">
        <f>IFERROR(VLOOKUP(OrdersTable[[#This Row],[Order ID]],ReturnsTable[#All],2,FALSE),"No")</f>
        <v>No</v>
      </c>
      <c r="X4847" s="4">
        <f>1/COUNTIF(OrdersTable[Order ID],OrdersTable[[#This Row],[Order ID]])</f>
        <v>1</v>
      </c>
      <c r="Y4847" s="4">
        <f>1/COUNTIF(OrdersTable[Customer ID],OrdersTable[[#This Row],[Customer ID]])</f>
        <v>0.2</v>
      </c>
    </row>
    <row r="4848" spans="1:25" x14ac:dyDescent="0.3">
      <c r="A4848" s="1">
        <v>4847</v>
      </c>
      <c r="B4848" t="s">
        <v>8480</v>
      </c>
      <c r="C4848" s="7">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4" t="str">
        <f>VLOOKUP(OrdersTable[[#This Row],[Region]],PeopleTable[#All],2,FALSE)</f>
        <v>Anna Andreadi</v>
      </c>
      <c r="W4848" s="4" t="str">
        <f>IFERROR(VLOOKUP(OrdersTable[[#This Row],[Order ID]],ReturnsTable[#All],2,FALSE),"No")</f>
        <v>No</v>
      </c>
      <c r="X4848" s="4">
        <f>1/COUNTIF(OrdersTable[Order ID],OrdersTable[[#This Row],[Order ID]])</f>
        <v>0.33333333333333331</v>
      </c>
      <c r="Y4848" s="4">
        <f>1/COUNTIF(OrdersTable[Customer ID],OrdersTable[[#This Row],[Customer ID]])</f>
        <v>7.1428571428571425E-2</v>
      </c>
    </row>
    <row r="4849" spans="1:25" x14ac:dyDescent="0.3">
      <c r="A4849" s="1">
        <v>4848</v>
      </c>
      <c r="B4849" t="s">
        <v>8480</v>
      </c>
      <c r="C4849" s="7">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4" t="str">
        <f>VLOOKUP(OrdersTable[[#This Row],[Region]],PeopleTable[#All],2,FALSE)</f>
        <v>Anna Andreadi</v>
      </c>
      <c r="W4849" s="4" t="str">
        <f>IFERROR(VLOOKUP(OrdersTable[[#This Row],[Order ID]],ReturnsTable[#All],2,FALSE),"No")</f>
        <v>No</v>
      </c>
      <c r="X4849" s="4">
        <f>1/COUNTIF(OrdersTable[Order ID],OrdersTable[[#This Row],[Order ID]])</f>
        <v>0.33333333333333331</v>
      </c>
      <c r="Y4849" s="4">
        <f>1/COUNTIF(OrdersTable[Customer ID],OrdersTable[[#This Row],[Customer ID]])</f>
        <v>7.1428571428571425E-2</v>
      </c>
    </row>
    <row r="4850" spans="1:25" x14ac:dyDescent="0.3">
      <c r="A4850" s="1">
        <v>4849</v>
      </c>
      <c r="B4850" t="s">
        <v>8480</v>
      </c>
      <c r="C4850" s="7">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4" t="str">
        <f>VLOOKUP(OrdersTable[[#This Row],[Region]],PeopleTable[#All],2,FALSE)</f>
        <v>Anna Andreadi</v>
      </c>
      <c r="W4850" s="4" t="str">
        <f>IFERROR(VLOOKUP(OrdersTable[[#This Row],[Order ID]],ReturnsTable[#All],2,FALSE),"No")</f>
        <v>No</v>
      </c>
      <c r="X4850" s="4">
        <f>1/COUNTIF(OrdersTable[Order ID],OrdersTable[[#This Row],[Order ID]])</f>
        <v>0.33333333333333331</v>
      </c>
      <c r="Y4850" s="4">
        <f>1/COUNTIF(OrdersTable[Customer ID],OrdersTable[[#This Row],[Customer ID]])</f>
        <v>7.1428571428571425E-2</v>
      </c>
    </row>
    <row r="4851" spans="1:25" x14ac:dyDescent="0.3">
      <c r="A4851" s="1">
        <v>4850</v>
      </c>
      <c r="B4851" t="s">
        <v>8481</v>
      </c>
      <c r="C4851" s="7">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4" t="str">
        <f>VLOOKUP(OrdersTable[[#This Row],[Region]],PeopleTable[#All],2,FALSE)</f>
        <v>Anna Andreadi</v>
      </c>
      <c r="W4851" s="4" t="str">
        <f>IFERROR(VLOOKUP(OrdersTable[[#This Row],[Order ID]],ReturnsTable[#All],2,FALSE),"No")</f>
        <v>No</v>
      </c>
      <c r="X4851" s="4">
        <f>1/COUNTIF(OrdersTable[Order ID],OrdersTable[[#This Row],[Order ID]])</f>
        <v>0.25</v>
      </c>
      <c r="Y4851" s="4">
        <f>1/COUNTIF(OrdersTable[Customer ID],OrdersTable[[#This Row],[Customer ID]])</f>
        <v>7.6923076923076927E-2</v>
      </c>
    </row>
    <row r="4852" spans="1:25" x14ac:dyDescent="0.3">
      <c r="A4852" s="1">
        <v>4851</v>
      </c>
      <c r="B4852" t="s">
        <v>8481</v>
      </c>
      <c r="C4852" s="7">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4" t="str">
        <f>VLOOKUP(OrdersTable[[#This Row],[Region]],PeopleTable[#All],2,FALSE)</f>
        <v>Anna Andreadi</v>
      </c>
      <c r="W4852" s="4" t="str">
        <f>IFERROR(VLOOKUP(OrdersTable[[#This Row],[Order ID]],ReturnsTable[#All],2,FALSE),"No")</f>
        <v>No</v>
      </c>
      <c r="X4852" s="4">
        <f>1/COUNTIF(OrdersTable[Order ID],OrdersTable[[#This Row],[Order ID]])</f>
        <v>0.25</v>
      </c>
      <c r="Y4852" s="4">
        <f>1/COUNTIF(OrdersTable[Customer ID],OrdersTable[[#This Row],[Customer ID]])</f>
        <v>7.6923076923076927E-2</v>
      </c>
    </row>
    <row r="4853" spans="1:25" x14ac:dyDescent="0.3">
      <c r="A4853" s="1">
        <v>4852</v>
      </c>
      <c r="B4853" t="s">
        <v>8481</v>
      </c>
      <c r="C4853" s="7">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4" t="str">
        <f>VLOOKUP(OrdersTable[[#This Row],[Region]],PeopleTable[#All],2,FALSE)</f>
        <v>Anna Andreadi</v>
      </c>
      <c r="W4853" s="4" t="str">
        <f>IFERROR(VLOOKUP(OrdersTable[[#This Row],[Order ID]],ReturnsTable[#All],2,FALSE),"No")</f>
        <v>No</v>
      </c>
      <c r="X4853" s="4">
        <f>1/COUNTIF(OrdersTable[Order ID],OrdersTable[[#This Row],[Order ID]])</f>
        <v>0.25</v>
      </c>
      <c r="Y4853" s="4">
        <f>1/COUNTIF(OrdersTable[Customer ID],OrdersTable[[#This Row],[Customer ID]])</f>
        <v>7.6923076923076927E-2</v>
      </c>
    </row>
    <row r="4854" spans="1:25" x14ac:dyDescent="0.3">
      <c r="A4854" s="1">
        <v>4853</v>
      </c>
      <c r="B4854" t="s">
        <v>8481</v>
      </c>
      <c r="C4854" s="7">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4" t="str">
        <f>VLOOKUP(OrdersTable[[#This Row],[Region]],PeopleTable[#All],2,FALSE)</f>
        <v>Anna Andreadi</v>
      </c>
      <c r="W4854" s="4" t="str">
        <f>IFERROR(VLOOKUP(OrdersTable[[#This Row],[Order ID]],ReturnsTable[#All],2,FALSE),"No")</f>
        <v>No</v>
      </c>
      <c r="X4854" s="4">
        <f>1/COUNTIF(OrdersTable[Order ID],OrdersTable[[#This Row],[Order ID]])</f>
        <v>0.25</v>
      </c>
      <c r="Y4854" s="4">
        <f>1/COUNTIF(OrdersTable[Customer ID],OrdersTable[[#This Row],[Customer ID]])</f>
        <v>7.6923076923076927E-2</v>
      </c>
    </row>
    <row r="4855" spans="1:25" x14ac:dyDescent="0.3">
      <c r="A4855" s="1">
        <v>4854</v>
      </c>
      <c r="B4855" t="s">
        <v>8482</v>
      </c>
      <c r="C4855" s="7">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4" t="str">
        <f>VLOOKUP(OrdersTable[[#This Row],[Region]],PeopleTable[#All],2,FALSE)</f>
        <v>Anna Andreadi</v>
      </c>
      <c r="W4855" s="4" t="str">
        <f>IFERROR(VLOOKUP(OrdersTable[[#This Row],[Order ID]],ReturnsTable[#All],2,FALSE),"No")</f>
        <v>No</v>
      </c>
      <c r="X4855" s="4">
        <f>1/COUNTIF(OrdersTable[Order ID],OrdersTable[[#This Row],[Order ID]])</f>
        <v>0.33333333333333331</v>
      </c>
      <c r="Y4855" s="4">
        <f>1/COUNTIF(OrdersTable[Customer ID],OrdersTable[[#This Row],[Customer ID]])</f>
        <v>5.2631578947368418E-2</v>
      </c>
    </row>
    <row r="4856" spans="1:25" x14ac:dyDescent="0.3">
      <c r="A4856" s="1">
        <v>4855</v>
      </c>
      <c r="B4856" t="s">
        <v>8482</v>
      </c>
      <c r="C4856" s="7">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4" t="str">
        <f>VLOOKUP(OrdersTable[[#This Row],[Region]],PeopleTable[#All],2,FALSE)</f>
        <v>Anna Andreadi</v>
      </c>
      <c r="W4856" s="4" t="str">
        <f>IFERROR(VLOOKUP(OrdersTable[[#This Row],[Order ID]],ReturnsTable[#All],2,FALSE),"No")</f>
        <v>No</v>
      </c>
      <c r="X4856" s="4">
        <f>1/COUNTIF(OrdersTable[Order ID],OrdersTable[[#This Row],[Order ID]])</f>
        <v>0.33333333333333331</v>
      </c>
      <c r="Y4856" s="4">
        <f>1/COUNTIF(OrdersTable[Customer ID],OrdersTable[[#This Row],[Customer ID]])</f>
        <v>5.2631578947368418E-2</v>
      </c>
    </row>
    <row r="4857" spans="1:25" x14ac:dyDescent="0.3">
      <c r="A4857" s="1">
        <v>4856</v>
      </c>
      <c r="B4857" t="s">
        <v>8482</v>
      </c>
      <c r="C4857" s="7">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4" t="str">
        <f>VLOOKUP(OrdersTable[[#This Row],[Region]],PeopleTable[#All],2,FALSE)</f>
        <v>Anna Andreadi</v>
      </c>
      <c r="W4857" s="4" t="str">
        <f>IFERROR(VLOOKUP(OrdersTable[[#This Row],[Order ID]],ReturnsTable[#All],2,FALSE),"No")</f>
        <v>No</v>
      </c>
      <c r="X4857" s="4">
        <f>1/COUNTIF(OrdersTable[Order ID],OrdersTable[[#This Row],[Order ID]])</f>
        <v>0.33333333333333331</v>
      </c>
      <c r="Y4857" s="4">
        <f>1/COUNTIF(OrdersTable[Customer ID],OrdersTable[[#This Row],[Customer ID]])</f>
        <v>5.2631578947368418E-2</v>
      </c>
    </row>
    <row r="4858" spans="1:25" x14ac:dyDescent="0.3">
      <c r="A4858" s="1">
        <v>4857</v>
      </c>
      <c r="B4858" t="s">
        <v>8483</v>
      </c>
      <c r="C4858" s="7">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4" t="str">
        <f>VLOOKUP(OrdersTable[[#This Row],[Region]],PeopleTable[#All],2,FALSE)</f>
        <v>Anna Andreadi</v>
      </c>
      <c r="W4858" s="4" t="str">
        <f>IFERROR(VLOOKUP(OrdersTable[[#This Row],[Order ID]],ReturnsTable[#All],2,FALSE),"No")</f>
        <v>No</v>
      </c>
      <c r="X4858" s="4">
        <f>1/COUNTIF(OrdersTable[Order ID],OrdersTable[[#This Row],[Order ID]])</f>
        <v>0.33333333333333331</v>
      </c>
      <c r="Y4858" s="4">
        <f>1/COUNTIF(OrdersTable[Customer ID],OrdersTable[[#This Row],[Customer ID]])</f>
        <v>9.0909090909090912E-2</v>
      </c>
    </row>
    <row r="4859" spans="1:25" x14ac:dyDescent="0.3">
      <c r="A4859" s="1">
        <v>4858</v>
      </c>
      <c r="B4859" t="s">
        <v>8483</v>
      </c>
      <c r="C4859" s="7">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4" t="str">
        <f>VLOOKUP(OrdersTable[[#This Row],[Region]],PeopleTable[#All],2,FALSE)</f>
        <v>Anna Andreadi</v>
      </c>
      <c r="W4859" s="4" t="str">
        <f>IFERROR(VLOOKUP(OrdersTable[[#This Row],[Order ID]],ReturnsTable[#All],2,FALSE),"No")</f>
        <v>No</v>
      </c>
      <c r="X4859" s="4">
        <f>1/COUNTIF(OrdersTable[Order ID],OrdersTable[[#This Row],[Order ID]])</f>
        <v>0.33333333333333331</v>
      </c>
      <c r="Y4859" s="4">
        <f>1/COUNTIF(OrdersTable[Customer ID],OrdersTable[[#This Row],[Customer ID]])</f>
        <v>9.0909090909090912E-2</v>
      </c>
    </row>
    <row r="4860" spans="1:25" x14ac:dyDescent="0.3">
      <c r="A4860" s="1">
        <v>4859</v>
      </c>
      <c r="B4860" t="s">
        <v>8483</v>
      </c>
      <c r="C4860" s="7">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4" t="str">
        <f>VLOOKUP(OrdersTable[[#This Row],[Region]],PeopleTable[#All],2,FALSE)</f>
        <v>Anna Andreadi</v>
      </c>
      <c r="W4860" s="4" t="str">
        <f>IFERROR(VLOOKUP(OrdersTable[[#This Row],[Order ID]],ReturnsTable[#All],2,FALSE),"No")</f>
        <v>No</v>
      </c>
      <c r="X4860" s="4">
        <f>1/COUNTIF(OrdersTable[Order ID],OrdersTable[[#This Row],[Order ID]])</f>
        <v>0.33333333333333331</v>
      </c>
      <c r="Y4860" s="4">
        <f>1/COUNTIF(OrdersTable[Customer ID],OrdersTable[[#This Row],[Customer ID]])</f>
        <v>9.0909090909090912E-2</v>
      </c>
    </row>
    <row r="4861" spans="1:25" x14ac:dyDescent="0.3">
      <c r="A4861" s="1">
        <v>4860</v>
      </c>
      <c r="B4861" t="s">
        <v>8484</v>
      </c>
      <c r="C4861" s="7">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4" t="str">
        <f>VLOOKUP(OrdersTable[[#This Row],[Region]],PeopleTable[#All],2,FALSE)</f>
        <v>Kelly Williams</v>
      </c>
      <c r="W4861" s="4" t="str">
        <f>IFERROR(VLOOKUP(OrdersTable[[#This Row],[Order ID]],ReturnsTable[#All],2,FALSE),"No")</f>
        <v>No</v>
      </c>
      <c r="X4861" s="4">
        <f>1/COUNTIF(OrdersTable[Order ID],OrdersTable[[#This Row],[Order ID]])</f>
        <v>1</v>
      </c>
      <c r="Y4861" s="4">
        <f>1/COUNTIF(OrdersTable[Customer ID],OrdersTable[[#This Row],[Customer ID]])</f>
        <v>4.7619047619047616E-2</v>
      </c>
    </row>
    <row r="4862" spans="1:25" x14ac:dyDescent="0.3">
      <c r="A4862" s="1">
        <v>4861</v>
      </c>
      <c r="B4862" t="s">
        <v>8485</v>
      </c>
      <c r="C4862" s="7">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4" t="str">
        <f>VLOOKUP(OrdersTable[[#This Row],[Region]],PeopleTable[#All],2,FALSE)</f>
        <v>Chuck Magee</v>
      </c>
      <c r="W4862" s="4" t="str">
        <f>IFERROR(VLOOKUP(OrdersTable[[#This Row],[Order ID]],ReturnsTable[#All],2,FALSE),"No")</f>
        <v>No</v>
      </c>
      <c r="X4862" s="4">
        <f>1/COUNTIF(OrdersTable[Order ID],OrdersTable[[#This Row],[Order ID]])</f>
        <v>1</v>
      </c>
      <c r="Y4862" s="4">
        <f>1/COUNTIF(OrdersTable[Customer ID],OrdersTable[[#This Row],[Customer ID]])</f>
        <v>7.1428571428571425E-2</v>
      </c>
    </row>
    <row r="4863" spans="1:25" x14ac:dyDescent="0.3">
      <c r="A4863" s="1">
        <v>4862</v>
      </c>
      <c r="B4863" t="s">
        <v>8486</v>
      </c>
      <c r="C4863" s="7">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4" t="str">
        <f>VLOOKUP(OrdersTable[[#This Row],[Region]],PeopleTable[#All],2,FALSE)</f>
        <v>Kelly Williams</v>
      </c>
      <c r="W4863" s="4" t="str">
        <f>IFERROR(VLOOKUP(OrdersTable[[#This Row],[Order ID]],ReturnsTable[#All],2,FALSE),"No")</f>
        <v>No</v>
      </c>
      <c r="X4863" s="4">
        <f>1/COUNTIF(OrdersTable[Order ID],OrdersTable[[#This Row],[Order ID]])</f>
        <v>1</v>
      </c>
      <c r="Y4863" s="4">
        <f>1/COUNTIF(OrdersTable[Customer ID],OrdersTable[[#This Row],[Customer ID]])</f>
        <v>8.3333333333333329E-2</v>
      </c>
    </row>
    <row r="4864" spans="1:25" x14ac:dyDescent="0.3">
      <c r="A4864" s="1">
        <v>4863</v>
      </c>
      <c r="B4864" t="s">
        <v>8487</v>
      </c>
      <c r="C4864" s="7">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4" t="str">
        <f>VLOOKUP(OrdersTable[[#This Row],[Region]],PeopleTable[#All],2,FALSE)</f>
        <v>Chuck Magee</v>
      </c>
      <c r="W4864" s="4" t="str">
        <f>IFERROR(VLOOKUP(OrdersTable[[#This Row],[Order ID]],ReturnsTable[#All],2,FALSE),"No")</f>
        <v>No</v>
      </c>
      <c r="X4864" s="4">
        <f>1/COUNTIF(OrdersTable[Order ID],OrdersTable[[#This Row],[Order ID]])</f>
        <v>0.5</v>
      </c>
      <c r="Y4864" s="4">
        <f>1/COUNTIF(OrdersTable[Customer ID],OrdersTable[[#This Row],[Customer ID]])</f>
        <v>3.4482758620689655E-2</v>
      </c>
    </row>
    <row r="4865" spans="1:25" x14ac:dyDescent="0.3">
      <c r="A4865" s="1">
        <v>4864</v>
      </c>
      <c r="B4865" t="s">
        <v>8487</v>
      </c>
      <c r="C4865" s="7">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4" t="str">
        <f>VLOOKUP(OrdersTable[[#This Row],[Region]],PeopleTable[#All],2,FALSE)</f>
        <v>Chuck Magee</v>
      </c>
      <c r="W4865" s="4" t="str">
        <f>IFERROR(VLOOKUP(OrdersTable[[#This Row],[Order ID]],ReturnsTable[#All],2,FALSE),"No")</f>
        <v>No</v>
      </c>
      <c r="X4865" s="4">
        <f>1/COUNTIF(OrdersTable[Order ID],OrdersTable[[#This Row],[Order ID]])</f>
        <v>0.5</v>
      </c>
      <c r="Y4865" s="4">
        <f>1/COUNTIF(OrdersTable[Customer ID],OrdersTable[[#This Row],[Customer ID]])</f>
        <v>3.4482758620689655E-2</v>
      </c>
    </row>
    <row r="4866" spans="1:25" x14ac:dyDescent="0.3">
      <c r="A4866" s="1">
        <v>4865</v>
      </c>
      <c r="B4866" t="s">
        <v>8488</v>
      </c>
      <c r="C4866" s="7">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4" t="str">
        <f>VLOOKUP(OrdersTable[[#This Row],[Region]],PeopleTable[#All],2,FALSE)</f>
        <v>Chuck Magee</v>
      </c>
      <c r="W4866" s="4" t="str">
        <f>IFERROR(VLOOKUP(OrdersTable[[#This Row],[Order ID]],ReturnsTable[#All],2,FALSE),"No")</f>
        <v>No</v>
      </c>
      <c r="X4866" s="4">
        <f>1/COUNTIF(OrdersTable[Order ID],OrdersTable[[#This Row],[Order ID]])</f>
        <v>1</v>
      </c>
      <c r="Y4866" s="4">
        <f>1/COUNTIF(OrdersTable[Customer ID],OrdersTable[[#This Row],[Customer ID]])</f>
        <v>3.8461538461538464E-2</v>
      </c>
    </row>
    <row r="4867" spans="1:25" x14ac:dyDescent="0.3">
      <c r="A4867" s="1">
        <v>4866</v>
      </c>
      <c r="B4867" t="s">
        <v>8489</v>
      </c>
      <c r="C4867" s="7">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4" t="str">
        <f>VLOOKUP(OrdersTable[[#This Row],[Region]],PeopleTable[#All],2,FALSE)</f>
        <v>Anna Andreadi</v>
      </c>
      <c r="W4867" s="4" t="str">
        <f>IFERROR(VLOOKUP(OrdersTable[[#This Row],[Order ID]],ReturnsTable[#All],2,FALSE),"No")</f>
        <v>No</v>
      </c>
      <c r="X4867" s="4">
        <f>1/COUNTIF(OrdersTable[Order ID],OrdersTable[[#This Row],[Order ID]])</f>
        <v>0.25</v>
      </c>
      <c r="Y4867" s="4">
        <f>1/COUNTIF(OrdersTable[Customer ID],OrdersTable[[#This Row],[Customer ID]])</f>
        <v>7.1428571428571425E-2</v>
      </c>
    </row>
    <row r="4868" spans="1:25" x14ac:dyDescent="0.3">
      <c r="A4868" s="1">
        <v>4867</v>
      </c>
      <c r="B4868" t="s">
        <v>8489</v>
      </c>
      <c r="C4868" s="7">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4" t="str">
        <f>VLOOKUP(OrdersTable[[#This Row],[Region]],PeopleTable[#All],2,FALSE)</f>
        <v>Anna Andreadi</v>
      </c>
      <c r="W4868" s="4" t="str">
        <f>IFERROR(VLOOKUP(OrdersTable[[#This Row],[Order ID]],ReturnsTable[#All],2,FALSE),"No")</f>
        <v>No</v>
      </c>
      <c r="X4868" s="4">
        <f>1/COUNTIF(OrdersTable[Order ID],OrdersTable[[#This Row],[Order ID]])</f>
        <v>0.25</v>
      </c>
      <c r="Y4868" s="4">
        <f>1/COUNTIF(OrdersTable[Customer ID],OrdersTable[[#This Row],[Customer ID]])</f>
        <v>7.1428571428571425E-2</v>
      </c>
    </row>
    <row r="4869" spans="1:25" x14ac:dyDescent="0.3">
      <c r="A4869" s="1">
        <v>4868</v>
      </c>
      <c r="B4869" t="s">
        <v>8489</v>
      </c>
      <c r="C4869" s="7">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4" t="str">
        <f>VLOOKUP(OrdersTable[[#This Row],[Region]],PeopleTable[#All],2,FALSE)</f>
        <v>Anna Andreadi</v>
      </c>
      <c r="W4869" s="4" t="str">
        <f>IFERROR(VLOOKUP(OrdersTable[[#This Row],[Order ID]],ReturnsTable[#All],2,FALSE),"No")</f>
        <v>No</v>
      </c>
      <c r="X4869" s="4">
        <f>1/COUNTIF(OrdersTable[Order ID],OrdersTable[[#This Row],[Order ID]])</f>
        <v>0.25</v>
      </c>
      <c r="Y4869" s="4">
        <f>1/COUNTIF(OrdersTable[Customer ID],OrdersTable[[#This Row],[Customer ID]])</f>
        <v>7.1428571428571425E-2</v>
      </c>
    </row>
    <row r="4870" spans="1:25" x14ac:dyDescent="0.3">
      <c r="A4870" s="1">
        <v>4869</v>
      </c>
      <c r="B4870" t="s">
        <v>8489</v>
      </c>
      <c r="C4870" s="7">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4" t="str">
        <f>VLOOKUP(OrdersTable[[#This Row],[Region]],PeopleTable[#All],2,FALSE)</f>
        <v>Anna Andreadi</v>
      </c>
      <c r="W4870" s="4" t="str">
        <f>IFERROR(VLOOKUP(OrdersTable[[#This Row],[Order ID]],ReturnsTable[#All],2,FALSE),"No")</f>
        <v>No</v>
      </c>
      <c r="X4870" s="4">
        <f>1/COUNTIF(OrdersTable[Order ID],OrdersTable[[#This Row],[Order ID]])</f>
        <v>0.25</v>
      </c>
      <c r="Y4870" s="4">
        <f>1/COUNTIF(OrdersTable[Customer ID],OrdersTable[[#This Row],[Customer ID]])</f>
        <v>7.1428571428571425E-2</v>
      </c>
    </row>
    <row r="4871" spans="1:25" x14ac:dyDescent="0.3">
      <c r="A4871" s="1">
        <v>4870</v>
      </c>
      <c r="B4871" t="s">
        <v>8490</v>
      </c>
      <c r="C4871" s="7">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4" t="str">
        <f>VLOOKUP(OrdersTable[[#This Row],[Region]],PeopleTable[#All],2,FALSE)</f>
        <v>Chuck Magee</v>
      </c>
      <c r="W4871" s="4" t="str">
        <f>IFERROR(VLOOKUP(OrdersTable[[#This Row],[Order ID]],ReturnsTable[#All],2,FALSE),"No")</f>
        <v>No</v>
      </c>
      <c r="X4871" s="4">
        <f>1/COUNTIF(OrdersTable[Order ID],OrdersTable[[#This Row],[Order ID]])</f>
        <v>0.5</v>
      </c>
      <c r="Y4871" s="4">
        <f>1/COUNTIF(OrdersTable[Customer ID],OrdersTable[[#This Row],[Customer ID]])</f>
        <v>0.1</v>
      </c>
    </row>
    <row r="4872" spans="1:25" x14ac:dyDescent="0.3">
      <c r="A4872" s="1">
        <v>4871</v>
      </c>
      <c r="B4872" t="s">
        <v>8490</v>
      </c>
      <c r="C4872" s="7">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4" t="str">
        <f>VLOOKUP(OrdersTable[[#This Row],[Region]],PeopleTable[#All],2,FALSE)</f>
        <v>Chuck Magee</v>
      </c>
      <c r="W4872" s="4" t="str">
        <f>IFERROR(VLOOKUP(OrdersTable[[#This Row],[Order ID]],ReturnsTable[#All],2,FALSE),"No")</f>
        <v>No</v>
      </c>
      <c r="X4872" s="4">
        <f>1/COUNTIF(OrdersTable[Order ID],OrdersTable[[#This Row],[Order ID]])</f>
        <v>0.5</v>
      </c>
      <c r="Y4872" s="4">
        <f>1/COUNTIF(OrdersTable[Customer ID],OrdersTable[[#This Row],[Customer ID]])</f>
        <v>0.1</v>
      </c>
    </row>
    <row r="4873" spans="1:25" x14ac:dyDescent="0.3">
      <c r="A4873" s="1">
        <v>4872</v>
      </c>
      <c r="B4873" t="s">
        <v>8491</v>
      </c>
      <c r="C4873" s="7">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4" t="str">
        <f>VLOOKUP(OrdersTable[[#This Row],[Region]],PeopleTable[#All],2,FALSE)</f>
        <v>Kelly Williams</v>
      </c>
      <c r="W4873" s="4" t="str">
        <f>IFERROR(VLOOKUP(OrdersTable[[#This Row],[Order ID]],ReturnsTable[#All],2,FALSE),"No")</f>
        <v>No</v>
      </c>
      <c r="X4873" s="4">
        <f>1/COUNTIF(OrdersTable[Order ID],OrdersTable[[#This Row],[Order ID]])</f>
        <v>0.25</v>
      </c>
      <c r="Y4873" s="4">
        <f>1/COUNTIF(OrdersTable[Customer ID],OrdersTable[[#This Row],[Customer ID]])</f>
        <v>3.4482758620689655E-2</v>
      </c>
    </row>
    <row r="4874" spans="1:25" x14ac:dyDescent="0.3">
      <c r="A4874" s="1">
        <v>4873</v>
      </c>
      <c r="B4874" t="s">
        <v>8491</v>
      </c>
      <c r="C4874" s="7">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4" t="str">
        <f>VLOOKUP(OrdersTable[[#This Row],[Region]],PeopleTable[#All],2,FALSE)</f>
        <v>Kelly Williams</v>
      </c>
      <c r="W4874" s="4" t="str">
        <f>IFERROR(VLOOKUP(OrdersTable[[#This Row],[Order ID]],ReturnsTable[#All],2,FALSE),"No")</f>
        <v>No</v>
      </c>
      <c r="X4874" s="4">
        <f>1/COUNTIF(OrdersTable[Order ID],OrdersTable[[#This Row],[Order ID]])</f>
        <v>0.25</v>
      </c>
      <c r="Y4874" s="4">
        <f>1/COUNTIF(OrdersTable[Customer ID],OrdersTable[[#This Row],[Customer ID]])</f>
        <v>3.4482758620689655E-2</v>
      </c>
    </row>
    <row r="4875" spans="1:25" x14ac:dyDescent="0.3">
      <c r="A4875" s="1">
        <v>4874</v>
      </c>
      <c r="B4875" t="s">
        <v>8491</v>
      </c>
      <c r="C4875" s="7">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4" t="str">
        <f>VLOOKUP(OrdersTable[[#This Row],[Region]],PeopleTable[#All],2,FALSE)</f>
        <v>Kelly Williams</v>
      </c>
      <c r="W4875" s="4" t="str">
        <f>IFERROR(VLOOKUP(OrdersTable[[#This Row],[Order ID]],ReturnsTable[#All],2,FALSE),"No")</f>
        <v>No</v>
      </c>
      <c r="X4875" s="4">
        <f>1/COUNTIF(OrdersTable[Order ID],OrdersTable[[#This Row],[Order ID]])</f>
        <v>0.25</v>
      </c>
      <c r="Y4875" s="4">
        <f>1/COUNTIF(OrdersTable[Customer ID],OrdersTable[[#This Row],[Customer ID]])</f>
        <v>3.4482758620689655E-2</v>
      </c>
    </row>
    <row r="4876" spans="1:25" x14ac:dyDescent="0.3">
      <c r="A4876" s="1">
        <v>4875</v>
      </c>
      <c r="B4876" t="s">
        <v>8491</v>
      </c>
      <c r="C4876" s="7">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4" t="str">
        <f>VLOOKUP(OrdersTable[[#This Row],[Region]],PeopleTable[#All],2,FALSE)</f>
        <v>Kelly Williams</v>
      </c>
      <c r="W4876" s="4" t="str">
        <f>IFERROR(VLOOKUP(OrdersTable[[#This Row],[Order ID]],ReturnsTable[#All],2,FALSE),"No")</f>
        <v>No</v>
      </c>
      <c r="X4876" s="4">
        <f>1/COUNTIF(OrdersTable[Order ID],OrdersTable[[#This Row],[Order ID]])</f>
        <v>0.25</v>
      </c>
      <c r="Y4876" s="4">
        <f>1/COUNTIF(OrdersTable[Customer ID],OrdersTable[[#This Row],[Customer ID]])</f>
        <v>3.4482758620689655E-2</v>
      </c>
    </row>
    <row r="4877" spans="1:25" x14ac:dyDescent="0.3">
      <c r="A4877" s="1">
        <v>4876</v>
      </c>
      <c r="B4877" t="s">
        <v>8492</v>
      </c>
      <c r="C4877" s="7">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4" t="str">
        <f>VLOOKUP(OrdersTable[[#This Row],[Region]],PeopleTable[#All],2,FALSE)</f>
        <v>Chuck Magee</v>
      </c>
      <c r="W4877" s="4" t="str">
        <f>IFERROR(VLOOKUP(OrdersTable[[#This Row],[Order ID]],ReturnsTable[#All],2,FALSE),"No")</f>
        <v>No</v>
      </c>
      <c r="X4877" s="4">
        <f>1/COUNTIF(OrdersTable[Order ID],OrdersTable[[#This Row],[Order ID]])</f>
        <v>1</v>
      </c>
      <c r="Y4877" s="4">
        <f>1/COUNTIF(OrdersTable[Customer ID],OrdersTable[[#This Row],[Customer ID]])</f>
        <v>5.8823529411764705E-2</v>
      </c>
    </row>
    <row r="4878" spans="1:25" x14ac:dyDescent="0.3">
      <c r="A4878" s="1">
        <v>4877</v>
      </c>
      <c r="B4878" t="s">
        <v>8493</v>
      </c>
      <c r="C4878" s="7">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4" t="str">
        <f>VLOOKUP(OrdersTable[[#This Row],[Region]],PeopleTable[#All],2,FALSE)</f>
        <v>Cassandra Brandow</v>
      </c>
      <c r="W4878" s="4" t="str">
        <f>IFERROR(VLOOKUP(OrdersTable[[#This Row],[Order ID]],ReturnsTable[#All],2,FALSE),"No")</f>
        <v>No</v>
      </c>
      <c r="X4878" s="4">
        <f>1/COUNTIF(OrdersTable[Order ID],OrdersTable[[#This Row],[Order ID]])</f>
        <v>0.5</v>
      </c>
      <c r="Y4878" s="4">
        <f>1/COUNTIF(OrdersTable[Customer ID],OrdersTable[[#This Row],[Customer ID]])</f>
        <v>0.1111111111111111</v>
      </c>
    </row>
    <row r="4879" spans="1:25" x14ac:dyDescent="0.3">
      <c r="A4879" s="1">
        <v>4878</v>
      </c>
      <c r="B4879" t="s">
        <v>8493</v>
      </c>
      <c r="C4879" s="7">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4" t="str">
        <f>VLOOKUP(OrdersTable[[#This Row],[Region]],PeopleTable[#All],2,FALSE)</f>
        <v>Cassandra Brandow</v>
      </c>
      <c r="W4879" s="4" t="str">
        <f>IFERROR(VLOOKUP(OrdersTable[[#This Row],[Order ID]],ReturnsTable[#All],2,FALSE),"No")</f>
        <v>No</v>
      </c>
      <c r="X4879" s="4">
        <f>1/COUNTIF(OrdersTable[Order ID],OrdersTable[[#This Row],[Order ID]])</f>
        <v>0.5</v>
      </c>
      <c r="Y4879" s="4">
        <f>1/COUNTIF(OrdersTable[Customer ID],OrdersTable[[#This Row],[Customer ID]])</f>
        <v>0.1111111111111111</v>
      </c>
    </row>
    <row r="4880" spans="1:25" x14ac:dyDescent="0.3">
      <c r="A4880" s="1">
        <v>4879</v>
      </c>
      <c r="B4880" t="s">
        <v>8494</v>
      </c>
      <c r="C4880" s="7">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4" t="str">
        <f>VLOOKUP(OrdersTable[[#This Row],[Region]],PeopleTable[#All],2,FALSE)</f>
        <v>Cassandra Brandow</v>
      </c>
      <c r="W4880" s="4" t="str">
        <f>IFERROR(VLOOKUP(OrdersTable[[#This Row],[Order ID]],ReturnsTable[#All],2,FALSE),"No")</f>
        <v>No</v>
      </c>
      <c r="X4880" s="4">
        <f>1/COUNTIF(OrdersTable[Order ID],OrdersTable[[#This Row],[Order ID]])</f>
        <v>1</v>
      </c>
      <c r="Y4880" s="4">
        <f>1/COUNTIF(OrdersTable[Customer ID],OrdersTable[[#This Row],[Customer ID]])</f>
        <v>8.3333333333333329E-2</v>
      </c>
    </row>
    <row r="4881" spans="1:25" x14ac:dyDescent="0.3">
      <c r="A4881" s="1">
        <v>4880</v>
      </c>
      <c r="B4881" t="s">
        <v>8495</v>
      </c>
      <c r="C4881" s="7">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4" t="str">
        <f>VLOOKUP(OrdersTable[[#This Row],[Region]],PeopleTable[#All],2,FALSE)</f>
        <v>Cassandra Brandow</v>
      </c>
      <c r="W4881" s="4" t="str">
        <f>IFERROR(VLOOKUP(OrdersTable[[#This Row],[Order ID]],ReturnsTable[#All],2,FALSE),"No")</f>
        <v>No</v>
      </c>
      <c r="X4881" s="4">
        <f>1/COUNTIF(OrdersTable[Order ID],OrdersTable[[#This Row],[Order ID]])</f>
        <v>0.25</v>
      </c>
      <c r="Y4881" s="4">
        <f>1/COUNTIF(OrdersTable[Customer ID],OrdersTable[[#This Row],[Customer ID]])</f>
        <v>9.0909090909090912E-2</v>
      </c>
    </row>
    <row r="4882" spans="1:25" x14ac:dyDescent="0.3">
      <c r="A4882" s="1">
        <v>4881</v>
      </c>
      <c r="B4882" t="s">
        <v>8495</v>
      </c>
      <c r="C4882" s="7">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4" t="str">
        <f>VLOOKUP(OrdersTable[[#This Row],[Region]],PeopleTable[#All],2,FALSE)</f>
        <v>Cassandra Brandow</v>
      </c>
      <c r="W4882" s="4" t="str">
        <f>IFERROR(VLOOKUP(OrdersTable[[#This Row],[Order ID]],ReturnsTable[#All],2,FALSE),"No")</f>
        <v>No</v>
      </c>
      <c r="X4882" s="4">
        <f>1/COUNTIF(OrdersTable[Order ID],OrdersTable[[#This Row],[Order ID]])</f>
        <v>0.25</v>
      </c>
      <c r="Y4882" s="4">
        <f>1/COUNTIF(OrdersTable[Customer ID],OrdersTable[[#This Row],[Customer ID]])</f>
        <v>9.0909090909090912E-2</v>
      </c>
    </row>
    <row r="4883" spans="1:25" x14ac:dyDescent="0.3">
      <c r="A4883" s="1">
        <v>4882</v>
      </c>
      <c r="B4883" t="s">
        <v>8495</v>
      </c>
      <c r="C4883" s="7">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4" t="str">
        <f>VLOOKUP(OrdersTable[[#This Row],[Region]],PeopleTable[#All],2,FALSE)</f>
        <v>Cassandra Brandow</v>
      </c>
      <c r="W4883" s="4" t="str">
        <f>IFERROR(VLOOKUP(OrdersTable[[#This Row],[Order ID]],ReturnsTable[#All],2,FALSE),"No")</f>
        <v>No</v>
      </c>
      <c r="X4883" s="4">
        <f>1/COUNTIF(OrdersTable[Order ID],OrdersTable[[#This Row],[Order ID]])</f>
        <v>0.25</v>
      </c>
      <c r="Y4883" s="4">
        <f>1/COUNTIF(OrdersTable[Customer ID],OrdersTable[[#This Row],[Customer ID]])</f>
        <v>9.0909090909090912E-2</v>
      </c>
    </row>
    <row r="4884" spans="1:25" x14ac:dyDescent="0.3">
      <c r="A4884" s="1">
        <v>4883</v>
      </c>
      <c r="B4884" t="s">
        <v>8495</v>
      </c>
      <c r="C4884" s="7">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4" t="str">
        <f>VLOOKUP(OrdersTable[[#This Row],[Region]],PeopleTable[#All],2,FALSE)</f>
        <v>Cassandra Brandow</v>
      </c>
      <c r="W4884" s="4" t="str">
        <f>IFERROR(VLOOKUP(OrdersTable[[#This Row],[Order ID]],ReturnsTable[#All],2,FALSE),"No")</f>
        <v>No</v>
      </c>
      <c r="X4884" s="4">
        <f>1/COUNTIF(OrdersTable[Order ID],OrdersTable[[#This Row],[Order ID]])</f>
        <v>0.25</v>
      </c>
      <c r="Y4884" s="4">
        <f>1/COUNTIF(OrdersTable[Customer ID],OrdersTable[[#This Row],[Customer ID]])</f>
        <v>9.0909090909090912E-2</v>
      </c>
    </row>
    <row r="4885" spans="1:25" x14ac:dyDescent="0.3">
      <c r="A4885" s="1">
        <v>4884</v>
      </c>
      <c r="B4885" t="s">
        <v>8496</v>
      </c>
      <c r="C4885" s="7">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4" t="str">
        <f>VLOOKUP(OrdersTable[[#This Row],[Region]],PeopleTable[#All],2,FALSE)</f>
        <v>Anna Andreadi</v>
      </c>
      <c r="W4885" s="4" t="str">
        <f>IFERROR(VLOOKUP(OrdersTable[[#This Row],[Order ID]],ReturnsTable[#All],2,FALSE),"No")</f>
        <v>No</v>
      </c>
      <c r="X4885" s="4">
        <f>1/COUNTIF(OrdersTable[Order ID],OrdersTable[[#This Row],[Order ID]])</f>
        <v>0.5</v>
      </c>
      <c r="Y4885" s="4">
        <f>1/COUNTIF(OrdersTable[Customer ID],OrdersTable[[#This Row],[Customer ID]])</f>
        <v>7.6923076923076927E-2</v>
      </c>
    </row>
    <row r="4886" spans="1:25" x14ac:dyDescent="0.3">
      <c r="A4886" s="1">
        <v>4885</v>
      </c>
      <c r="B4886" t="s">
        <v>8496</v>
      </c>
      <c r="C4886" s="7">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4" t="str">
        <f>VLOOKUP(OrdersTable[[#This Row],[Region]],PeopleTable[#All],2,FALSE)</f>
        <v>Anna Andreadi</v>
      </c>
      <c r="W4886" s="4" t="str">
        <f>IFERROR(VLOOKUP(OrdersTable[[#This Row],[Order ID]],ReturnsTable[#All],2,FALSE),"No")</f>
        <v>No</v>
      </c>
      <c r="X4886" s="4">
        <f>1/COUNTIF(OrdersTable[Order ID],OrdersTable[[#This Row],[Order ID]])</f>
        <v>0.5</v>
      </c>
      <c r="Y4886" s="4">
        <f>1/COUNTIF(OrdersTable[Customer ID],OrdersTable[[#This Row],[Customer ID]])</f>
        <v>7.6923076923076927E-2</v>
      </c>
    </row>
    <row r="4887" spans="1:25" x14ac:dyDescent="0.3">
      <c r="A4887" s="1">
        <v>4886</v>
      </c>
      <c r="B4887" t="s">
        <v>8497</v>
      </c>
      <c r="C4887" s="7">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4" t="str">
        <f>VLOOKUP(OrdersTable[[#This Row],[Region]],PeopleTable[#All],2,FALSE)</f>
        <v>Kelly Williams</v>
      </c>
      <c r="W4887" s="4" t="str">
        <f>IFERROR(VLOOKUP(OrdersTable[[#This Row],[Order ID]],ReturnsTable[#All],2,FALSE),"No")</f>
        <v>No</v>
      </c>
      <c r="X4887" s="4">
        <f>1/COUNTIF(OrdersTable[Order ID],OrdersTable[[#This Row],[Order ID]])</f>
        <v>1</v>
      </c>
      <c r="Y4887" s="4">
        <f>1/COUNTIF(OrdersTable[Customer ID],OrdersTable[[#This Row],[Customer ID]])</f>
        <v>7.1428571428571425E-2</v>
      </c>
    </row>
    <row r="4888" spans="1:25" x14ac:dyDescent="0.3">
      <c r="A4888" s="1">
        <v>4887</v>
      </c>
      <c r="B4888" t="s">
        <v>8498</v>
      </c>
      <c r="C4888" s="7">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4" t="str">
        <f>VLOOKUP(OrdersTable[[#This Row],[Region]],PeopleTable[#All],2,FALSE)</f>
        <v>Cassandra Brandow</v>
      </c>
      <c r="W4888" s="4" t="str">
        <f>IFERROR(VLOOKUP(OrdersTable[[#This Row],[Order ID]],ReturnsTable[#All],2,FALSE),"No")</f>
        <v>No</v>
      </c>
      <c r="X4888" s="4">
        <f>1/COUNTIF(OrdersTable[Order ID],OrdersTable[[#This Row],[Order ID]])</f>
        <v>0.25</v>
      </c>
      <c r="Y4888" s="4">
        <f>1/COUNTIF(OrdersTable[Customer ID],OrdersTable[[#This Row],[Customer ID]])</f>
        <v>6.25E-2</v>
      </c>
    </row>
    <row r="4889" spans="1:25" x14ac:dyDescent="0.3">
      <c r="A4889" s="1">
        <v>4888</v>
      </c>
      <c r="B4889" t="s">
        <v>8498</v>
      </c>
      <c r="C4889" s="7">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4" t="str">
        <f>VLOOKUP(OrdersTable[[#This Row],[Region]],PeopleTable[#All],2,FALSE)</f>
        <v>Cassandra Brandow</v>
      </c>
      <c r="W4889" s="4" t="str">
        <f>IFERROR(VLOOKUP(OrdersTable[[#This Row],[Order ID]],ReturnsTable[#All],2,FALSE),"No")</f>
        <v>No</v>
      </c>
      <c r="X4889" s="4">
        <f>1/COUNTIF(OrdersTable[Order ID],OrdersTable[[#This Row],[Order ID]])</f>
        <v>0.25</v>
      </c>
      <c r="Y4889" s="4">
        <f>1/COUNTIF(OrdersTable[Customer ID],OrdersTable[[#This Row],[Customer ID]])</f>
        <v>6.25E-2</v>
      </c>
    </row>
    <row r="4890" spans="1:25" x14ac:dyDescent="0.3">
      <c r="A4890" s="1">
        <v>4889</v>
      </c>
      <c r="B4890" t="s">
        <v>8498</v>
      </c>
      <c r="C4890" s="7">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4" t="str">
        <f>VLOOKUP(OrdersTable[[#This Row],[Region]],PeopleTable[#All],2,FALSE)</f>
        <v>Cassandra Brandow</v>
      </c>
      <c r="W4890" s="4" t="str">
        <f>IFERROR(VLOOKUP(OrdersTable[[#This Row],[Order ID]],ReturnsTable[#All],2,FALSE),"No")</f>
        <v>No</v>
      </c>
      <c r="X4890" s="4">
        <f>1/COUNTIF(OrdersTable[Order ID],OrdersTable[[#This Row],[Order ID]])</f>
        <v>0.25</v>
      </c>
      <c r="Y4890" s="4">
        <f>1/COUNTIF(OrdersTable[Customer ID],OrdersTable[[#This Row],[Customer ID]])</f>
        <v>6.25E-2</v>
      </c>
    </row>
    <row r="4891" spans="1:25" x14ac:dyDescent="0.3">
      <c r="A4891" s="1">
        <v>4890</v>
      </c>
      <c r="B4891" t="s">
        <v>8498</v>
      </c>
      <c r="C4891" s="7">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4" t="str">
        <f>VLOOKUP(OrdersTable[[#This Row],[Region]],PeopleTable[#All],2,FALSE)</f>
        <v>Cassandra Brandow</v>
      </c>
      <c r="W4891" s="4" t="str">
        <f>IFERROR(VLOOKUP(OrdersTable[[#This Row],[Order ID]],ReturnsTable[#All],2,FALSE),"No")</f>
        <v>No</v>
      </c>
      <c r="X4891" s="4">
        <f>1/COUNTIF(OrdersTable[Order ID],OrdersTable[[#This Row],[Order ID]])</f>
        <v>0.25</v>
      </c>
      <c r="Y4891" s="4">
        <f>1/COUNTIF(OrdersTable[Customer ID],OrdersTable[[#This Row],[Customer ID]])</f>
        <v>6.25E-2</v>
      </c>
    </row>
    <row r="4892" spans="1:25" x14ac:dyDescent="0.3">
      <c r="A4892" s="1">
        <v>4891</v>
      </c>
      <c r="B4892" t="s">
        <v>8499</v>
      </c>
      <c r="C4892" s="7">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4" t="str">
        <f>VLOOKUP(OrdersTable[[#This Row],[Region]],PeopleTable[#All],2,FALSE)</f>
        <v>Anna Andreadi</v>
      </c>
      <c r="W4892" s="4" t="str">
        <f>IFERROR(VLOOKUP(OrdersTable[[#This Row],[Order ID]],ReturnsTable[#All],2,FALSE),"No")</f>
        <v>No</v>
      </c>
      <c r="X4892" s="4">
        <f>1/COUNTIF(OrdersTable[Order ID],OrdersTable[[#This Row],[Order ID]])</f>
        <v>0.14285714285714285</v>
      </c>
      <c r="Y4892" s="4">
        <f>1/COUNTIF(OrdersTable[Customer ID],OrdersTable[[#This Row],[Customer ID]])</f>
        <v>3.125E-2</v>
      </c>
    </row>
    <row r="4893" spans="1:25" x14ac:dyDescent="0.3">
      <c r="A4893" s="1">
        <v>4892</v>
      </c>
      <c r="B4893" t="s">
        <v>8499</v>
      </c>
      <c r="C4893" s="7">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4" t="str">
        <f>VLOOKUP(OrdersTable[[#This Row],[Region]],PeopleTable[#All],2,FALSE)</f>
        <v>Anna Andreadi</v>
      </c>
      <c r="W4893" s="4" t="str">
        <f>IFERROR(VLOOKUP(OrdersTable[[#This Row],[Order ID]],ReturnsTable[#All],2,FALSE),"No")</f>
        <v>No</v>
      </c>
      <c r="X4893" s="4">
        <f>1/COUNTIF(OrdersTable[Order ID],OrdersTable[[#This Row],[Order ID]])</f>
        <v>0.14285714285714285</v>
      </c>
      <c r="Y4893" s="4">
        <f>1/COUNTIF(OrdersTable[Customer ID],OrdersTable[[#This Row],[Customer ID]])</f>
        <v>3.125E-2</v>
      </c>
    </row>
    <row r="4894" spans="1:25" x14ac:dyDescent="0.3">
      <c r="A4894" s="1">
        <v>4893</v>
      </c>
      <c r="B4894" t="s">
        <v>8499</v>
      </c>
      <c r="C4894" s="7">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4" t="str">
        <f>VLOOKUP(OrdersTable[[#This Row],[Region]],PeopleTable[#All],2,FALSE)</f>
        <v>Anna Andreadi</v>
      </c>
      <c r="W4894" s="4" t="str">
        <f>IFERROR(VLOOKUP(OrdersTable[[#This Row],[Order ID]],ReturnsTable[#All],2,FALSE),"No")</f>
        <v>No</v>
      </c>
      <c r="X4894" s="4">
        <f>1/COUNTIF(OrdersTable[Order ID],OrdersTable[[#This Row],[Order ID]])</f>
        <v>0.14285714285714285</v>
      </c>
      <c r="Y4894" s="4">
        <f>1/COUNTIF(OrdersTable[Customer ID],OrdersTable[[#This Row],[Customer ID]])</f>
        <v>3.125E-2</v>
      </c>
    </row>
    <row r="4895" spans="1:25" x14ac:dyDescent="0.3">
      <c r="A4895" s="1">
        <v>4894</v>
      </c>
      <c r="B4895" t="s">
        <v>8499</v>
      </c>
      <c r="C4895" s="7">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4" t="str">
        <f>VLOOKUP(OrdersTable[[#This Row],[Region]],PeopleTable[#All],2,FALSE)</f>
        <v>Anna Andreadi</v>
      </c>
      <c r="W4895" s="4" t="str">
        <f>IFERROR(VLOOKUP(OrdersTable[[#This Row],[Order ID]],ReturnsTable[#All],2,FALSE),"No")</f>
        <v>No</v>
      </c>
      <c r="X4895" s="4">
        <f>1/COUNTIF(OrdersTable[Order ID],OrdersTable[[#This Row],[Order ID]])</f>
        <v>0.14285714285714285</v>
      </c>
      <c r="Y4895" s="4">
        <f>1/COUNTIF(OrdersTable[Customer ID],OrdersTable[[#This Row],[Customer ID]])</f>
        <v>3.125E-2</v>
      </c>
    </row>
    <row r="4896" spans="1:25" x14ac:dyDescent="0.3">
      <c r="A4896" s="1">
        <v>4895</v>
      </c>
      <c r="B4896" t="s">
        <v>8499</v>
      </c>
      <c r="C4896" s="7">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4" t="str">
        <f>VLOOKUP(OrdersTable[[#This Row],[Region]],PeopleTable[#All],2,FALSE)</f>
        <v>Anna Andreadi</v>
      </c>
      <c r="W4896" s="4" t="str">
        <f>IFERROR(VLOOKUP(OrdersTable[[#This Row],[Order ID]],ReturnsTable[#All],2,FALSE),"No")</f>
        <v>No</v>
      </c>
      <c r="X4896" s="4">
        <f>1/COUNTIF(OrdersTable[Order ID],OrdersTable[[#This Row],[Order ID]])</f>
        <v>0.14285714285714285</v>
      </c>
      <c r="Y4896" s="4">
        <f>1/COUNTIF(OrdersTable[Customer ID],OrdersTable[[#This Row],[Customer ID]])</f>
        <v>3.125E-2</v>
      </c>
    </row>
    <row r="4897" spans="1:25" x14ac:dyDescent="0.3">
      <c r="A4897" s="1">
        <v>4896</v>
      </c>
      <c r="B4897" t="s">
        <v>8499</v>
      </c>
      <c r="C4897" s="7">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4" t="str">
        <f>VLOOKUP(OrdersTable[[#This Row],[Region]],PeopleTable[#All],2,FALSE)</f>
        <v>Anna Andreadi</v>
      </c>
      <c r="W4897" s="4" t="str">
        <f>IFERROR(VLOOKUP(OrdersTable[[#This Row],[Order ID]],ReturnsTable[#All],2,FALSE),"No")</f>
        <v>No</v>
      </c>
      <c r="X4897" s="4">
        <f>1/COUNTIF(OrdersTable[Order ID],OrdersTable[[#This Row],[Order ID]])</f>
        <v>0.14285714285714285</v>
      </c>
      <c r="Y4897" s="4">
        <f>1/COUNTIF(OrdersTable[Customer ID],OrdersTable[[#This Row],[Customer ID]])</f>
        <v>3.125E-2</v>
      </c>
    </row>
    <row r="4898" spans="1:25" x14ac:dyDescent="0.3">
      <c r="A4898" s="1">
        <v>4897</v>
      </c>
      <c r="B4898" t="s">
        <v>8499</v>
      </c>
      <c r="C4898" s="7">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4" t="str">
        <f>VLOOKUP(OrdersTable[[#This Row],[Region]],PeopleTable[#All],2,FALSE)</f>
        <v>Anna Andreadi</v>
      </c>
      <c r="W4898" s="4" t="str">
        <f>IFERROR(VLOOKUP(OrdersTable[[#This Row],[Order ID]],ReturnsTable[#All],2,FALSE),"No")</f>
        <v>No</v>
      </c>
      <c r="X4898" s="4">
        <f>1/COUNTIF(OrdersTable[Order ID],OrdersTable[[#This Row],[Order ID]])</f>
        <v>0.14285714285714285</v>
      </c>
      <c r="Y4898" s="4">
        <f>1/COUNTIF(OrdersTable[Customer ID],OrdersTable[[#This Row],[Customer ID]])</f>
        <v>3.125E-2</v>
      </c>
    </row>
    <row r="4899" spans="1:25" x14ac:dyDescent="0.3">
      <c r="A4899" s="1">
        <v>4898</v>
      </c>
      <c r="B4899" t="s">
        <v>8500</v>
      </c>
      <c r="C4899" s="7">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4" t="str">
        <f>VLOOKUP(OrdersTable[[#This Row],[Region]],PeopleTable[#All],2,FALSE)</f>
        <v>Chuck Magee</v>
      </c>
      <c r="W4899" s="4" t="str">
        <f>IFERROR(VLOOKUP(OrdersTable[[#This Row],[Order ID]],ReturnsTable[#All],2,FALSE),"No")</f>
        <v>No</v>
      </c>
      <c r="X4899" s="4">
        <f>1/COUNTIF(OrdersTable[Order ID],OrdersTable[[#This Row],[Order ID]])</f>
        <v>0.5</v>
      </c>
      <c r="Y4899" s="4">
        <f>1/COUNTIF(OrdersTable[Customer ID],OrdersTable[[#This Row],[Customer ID]])</f>
        <v>0.16666666666666666</v>
      </c>
    </row>
    <row r="4900" spans="1:25" x14ac:dyDescent="0.3">
      <c r="A4900" s="1">
        <v>4899</v>
      </c>
      <c r="B4900" t="s">
        <v>8500</v>
      </c>
      <c r="C4900" s="7">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4" t="str">
        <f>VLOOKUP(OrdersTable[[#This Row],[Region]],PeopleTable[#All],2,FALSE)</f>
        <v>Chuck Magee</v>
      </c>
      <c r="W4900" s="4" t="str">
        <f>IFERROR(VLOOKUP(OrdersTable[[#This Row],[Order ID]],ReturnsTable[#All],2,FALSE),"No")</f>
        <v>No</v>
      </c>
      <c r="X4900" s="4">
        <f>1/COUNTIF(OrdersTable[Order ID],OrdersTable[[#This Row],[Order ID]])</f>
        <v>0.5</v>
      </c>
      <c r="Y4900" s="4">
        <f>1/COUNTIF(OrdersTable[Customer ID],OrdersTable[[#This Row],[Customer ID]])</f>
        <v>0.16666666666666666</v>
      </c>
    </row>
    <row r="4901" spans="1:25" x14ac:dyDescent="0.3">
      <c r="A4901" s="1">
        <v>4900</v>
      </c>
      <c r="B4901" t="s">
        <v>8501</v>
      </c>
      <c r="C4901" s="7">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4" t="str">
        <f>VLOOKUP(OrdersTable[[#This Row],[Region]],PeopleTable[#All],2,FALSE)</f>
        <v>Anna Andreadi</v>
      </c>
      <c r="W4901" s="4" t="str">
        <f>IFERROR(VLOOKUP(OrdersTable[[#This Row],[Order ID]],ReturnsTable[#All],2,FALSE),"No")</f>
        <v>No</v>
      </c>
      <c r="X4901" s="4">
        <f>1/COUNTIF(OrdersTable[Order ID],OrdersTable[[#This Row],[Order ID]])</f>
        <v>1</v>
      </c>
      <c r="Y4901" s="4">
        <f>1/COUNTIF(OrdersTable[Customer ID],OrdersTable[[#This Row],[Customer ID]])</f>
        <v>7.1428571428571425E-2</v>
      </c>
    </row>
    <row r="4902" spans="1:25" x14ac:dyDescent="0.3">
      <c r="A4902" s="1">
        <v>4901</v>
      </c>
      <c r="B4902" t="s">
        <v>8502</v>
      </c>
      <c r="C4902" s="7">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4" t="str">
        <f>VLOOKUP(OrdersTable[[#This Row],[Region]],PeopleTable[#All],2,FALSE)</f>
        <v>Anna Andreadi</v>
      </c>
      <c r="W4902" s="4" t="str">
        <f>IFERROR(VLOOKUP(OrdersTable[[#This Row],[Order ID]],ReturnsTable[#All],2,FALSE),"No")</f>
        <v>No</v>
      </c>
      <c r="X4902" s="4">
        <f>1/COUNTIF(OrdersTable[Order ID],OrdersTable[[#This Row],[Order ID]])</f>
        <v>0.5</v>
      </c>
      <c r="Y4902" s="4">
        <f>1/COUNTIF(OrdersTable[Customer ID],OrdersTable[[#This Row],[Customer ID]])</f>
        <v>9.0909090909090912E-2</v>
      </c>
    </row>
    <row r="4903" spans="1:25" x14ac:dyDescent="0.3">
      <c r="A4903" s="1">
        <v>4902</v>
      </c>
      <c r="B4903" t="s">
        <v>8502</v>
      </c>
      <c r="C4903" s="7">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4" t="str">
        <f>VLOOKUP(OrdersTable[[#This Row],[Region]],PeopleTable[#All],2,FALSE)</f>
        <v>Anna Andreadi</v>
      </c>
      <c r="W4903" s="4" t="str">
        <f>IFERROR(VLOOKUP(OrdersTable[[#This Row],[Order ID]],ReturnsTable[#All],2,FALSE),"No")</f>
        <v>No</v>
      </c>
      <c r="X4903" s="4">
        <f>1/COUNTIF(OrdersTable[Order ID],OrdersTable[[#This Row],[Order ID]])</f>
        <v>0.5</v>
      </c>
      <c r="Y4903" s="4">
        <f>1/COUNTIF(OrdersTable[Customer ID],OrdersTable[[#This Row],[Customer ID]])</f>
        <v>9.0909090909090912E-2</v>
      </c>
    </row>
    <row r="4904" spans="1:25" x14ac:dyDescent="0.3">
      <c r="A4904" s="1">
        <v>4903</v>
      </c>
      <c r="B4904" t="s">
        <v>8503</v>
      </c>
      <c r="C4904" s="7">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4" t="str">
        <f>VLOOKUP(OrdersTable[[#This Row],[Region]],PeopleTable[#All],2,FALSE)</f>
        <v>Chuck Magee</v>
      </c>
      <c r="W4904" s="4" t="str">
        <f>IFERROR(VLOOKUP(OrdersTable[[#This Row],[Order ID]],ReturnsTable[#All],2,FALSE),"No")</f>
        <v>No</v>
      </c>
      <c r="X4904" s="4">
        <f>1/COUNTIF(OrdersTable[Order ID],OrdersTable[[#This Row],[Order ID]])</f>
        <v>0.5</v>
      </c>
      <c r="Y4904" s="4">
        <f>1/COUNTIF(OrdersTable[Customer ID],OrdersTable[[#This Row],[Customer ID]])</f>
        <v>6.6666666666666666E-2</v>
      </c>
    </row>
    <row r="4905" spans="1:25" x14ac:dyDescent="0.3">
      <c r="A4905" s="1">
        <v>4904</v>
      </c>
      <c r="B4905" t="s">
        <v>8503</v>
      </c>
      <c r="C4905" s="7">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4" t="str">
        <f>VLOOKUP(OrdersTable[[#This Row],[Region]],PeopleTable[#All],2,FALSE)</f>
        <v>Chuck Magee</v>
      </c>
      <c r="W4905" s="4" t="str">
        <f>IFERROR(VLOOKUP(OrdersTable[[#This Row],[Order ID]],ReturnsTable[#All],2,FALSE),"No")</f>
        <v>No</v>
      </c>
      <c r="X4905" s="4">
        <f>1/COUNTIF(OrdersTable[Order ID],OrdersTable[[#This Row],[Order ID]])</f>
        <v>0.5</v>
      </c>
      <c r="Y4905" s="4">
        <f>1/COUNTIF(OrdersTable[Customer ID],OrdersTable[[#This Row],[Customer ID]])</f>
        <v>6.6666666666666666E-2</v>
      </c>
    </row>
    <row r="4906" spans="1:25" x14ac:dyDescent="0.3">
      <c r="A4906" s="1">
        <v>4905</v>
      </c>
      <c r="B4906" t="s">
        <v>8504</v>
      </c>
      <c r="C4906" s="7">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4" t="str">
        <f>VLOOKUP(OrdersTable[[#This Row],[Region]],PeopleTable[#All],2,FALSE)</f>
        <v>Kelly Williams</v>
      </c>
      <c r="W4906" s="4" t="str">
        <f>IFERROR(VLOOKUP(OrdersTable[[#This Row],[Order ID]],ReturnsTable[#All],2,FALSE),"No")</f>
        <v>No</v>
      </c>
      <c r="X4906" s="4">
        <f>1/COUNTIF(OrdersTable[Order ID],OrdersTable[[#This Row],[Order ID]])</f>
        <v>1</v>
      </c>
      <c r="Y4906" s="4">
        <f>1/COUNTIF(OrdersTable[Customer ID],OrdersTable[[#This Row],[Customer ID]])</f>
        <v>5.5555555555555552E-2</v>
      </c>
    </row>
    <row r="4907" spans="1:25" x14ac:dyDescent="0.3">
      <c r="A4907" s="1">
        <v>4906</v>
      </c>
      <c r="B4907" t="s">
        <v>8505</v>
      </c>
      <c r="C4907" s="7">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4" t="str">
        <f>VLOOKUP(OrdersTable[[#This Row],[Region]],PeopleTable[#All],2,FALSE)</f>
        <v>Chuck Magee</v>
      </c>
      <c r="W4907" s="4" t="str">
        <f>IFERROR(VLOOKUP(OrdersTable[[#This Row],[Order ID]],ReturnsTable[#All],2,FALSE),"No")</f>
        <v>No</v>
      </c>
      <c r="X4907" s="4">
        <f>1/COUNTIF(OrdersTable[Order ID],OrdersTable[[#This Row],[Order ID]])</f>
        <v>0.5</v>
      </c>
      <c r="Y4907" s="4">
        <f>1/COUNTIF(OrdersTable[Customer ID],OrdersTable[[#This Row],[Customer ID]])</f>
        <v>0.05</v>
      </c>
    </row>
    <row r="4908" spans="1:25" x14ac:dyDescent="0.3">
      <c r="A4908" s="1">
        <v>4907</v>
      </c>
      <c r="B4908" t="s">
        <v>8505</v>
      </c>
      <c r="C4908" s="7">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4" t="str">
        <f>VLOOKUP(OrdersTable[[#This Row],[Region]],PeopleTable[#All],2,FALSE)</f>
        <v>Chuck Magee</v>
      </c>
      <c r="W4908" s="4" t="str">
        <f>IFERROR(VLOOKUP(OrdersTable[[#This Row],[Order ID]],ReturnsTable[#All],2,FALSE),"No")</f>
        <v>No</v>
      </c>
      <c r="X4908" s="4">
        <f>1/COUNTIF(OrdersTable[Order ID],OrdersTable[[#This Row],[Order ID]])</f>
        <v>0.5</v>
      </c>
      <c r="Y4908" s="4">
        <f>1/COUNTIF(OrdersTable[Customer ID],OrdersTable[[#This Row],[Customer ID]])</f>
        <v>0.05</v>
      </c>
    </row>
    <row r="4909" spans="1:25" x14ac:dyDescent="0.3">
      <c r="A4909" s="1">
        <v>4908</v>
      </c>
      <c r="B4909" t="s">
        <v>8506</v>
      </c>
      <c r="C4909" s="7">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4" t="str">
        <f>VLOOKUP(OrdersTable[[#This Row],[Region]],PeopleTable[#All],2,FALSE)</f>
        <v>Chuck Magee</v>
      </c>
      <c r="W4909" s="4" t="str">
        <f>IFERROR(VLOOKUP(OrdersTable[[#This Row],[Order ID]],ReturnsTable[#All],2,FALSE),"No")</f>
        <v>No</v>
      </c>
      <c r="X4909" s="4">
        <f>1/COUNTIF(OrdersTable[Order ID],OrdersTable[[#This Row],[Order ID]])</f>
        <v>0.5</v>
      </c>
      <c r="Y4909" s="4">
        <f>1/COUNTIF(OrdersTable[Customer ID],OrdersTable[[#This Row],[Customer ID]])</f>
        <v>0.14285714285714285</v>
      </c>
    </row>
    <row r="4910" spans="1:25" x14ac:dyDescent="0.3">
      <c r="A4910" s="1">
        <v>4909</v>
      </c>
      <c r="B4910" t="s">
        <v>8506</v>
      </c>
      <c r="C4910" s="7">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4" t="str">
        <f>VLOOKUP(OrdersTable[[#This Row],[Region]],PeopleTable[#All],2,FALSE)</f>
        <v>Chuck Magee</v>
      </c>
      <c r="W4910" s="4" t="str">
        <f>IFERROR(VLOOKUP(OrdersTable[[#This Row],[Order ID]],ReturnsTable[#All],2,FALSE),"No")</f>
        <v>No</v>
      </c>
      <c r="X4910" s="4">
        <f>1/COUNTIF(OrdersTable[Order ID],OrdersTable[[#This Row],[Order ID]])</f>
        <v>0.5</v>
      </c>
      <c r="Y4910" s="4">
        <f>1/COUNTIF(OrdersTable[Customer ID],OrdersTable[[#This Row],[Customer ID]])</f>
        <v>0.14285714285714285</v>
      </c>
    </row>
    <row r="4911" spans="1:25" x14ac:dyDescent="0.3">
      <c r="A4911" s="1">
        <v>4910</v>
      </c>
      <c r="B4911" t="s">
        <v>6124</v>
      </c>
      <c r="C4911" s="7">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4" t="str">
        <f>VLOOKUP(OrdersTable[[#This Row],[Region]],PeopleTable[#All],2,FALSE)</f>
        <v>Cassandra Brandow</v>
      </c>
      <c r="W4911" s="4" t="str">
        <f>IFERROR(VLOOKUP(OrdersTable[[#This Row],[Order ID]],ReturnsTable[#All],2,FALSE),"No")</f>
        <v>Yes</v>
      </c>
      <c r="X4911" s="4">
        <f>1/COUNTIF(OrdersTable[Order ID],OrdersTable[[#This Row],[Order ID]])</f>
        <v>0.2</v>
      </c>
      <c r="Y4911" s="4">
        <f>1/COUNTIF(OrdersTable[Customer ID],OrdersTable[[#This Row],[Customer ID]])</f>
        <v>4.1666666666666664E-2</v>
      </c>
    </row>
    <row r="4912" spans="1:25" x14ac:dyDescent="0.3">
      <c r="A4912" s="1">
        <v>4911</v>
      </c>
      <c r="B4912" t="s">
        <v>6124</v>
      </c>
      <c r="C4912" s="7">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4" t="str">
        <f>VLOOKUP(OrdersTable[[#This Row],[Region]],PeopleTable[#All],2,FALSE)</f>
        <v>Cassandra Brandow</v>
      </c>
      <c r="W4912" s="4" t="str">
        <f>IFERROR(VLOOKUP(OrdersTable[[#This Row],[Order ID]],ReturnsTable[#All],2,FALSE),"No")</f>
        <v>Yes</v>
      </c>
      <c r="X4912" s="4">
        <f>1/COUNTIF(OrdersTable[Order ID],OrdersTable[[#This Row],[Order ID]])</f>
        <v>0.2</v>
      </c>
      <c r="Y4912" s="4">
        <f>1/COUNTIF(OrdersTable[Customer ID],OrdersTable[[#This Row],[Customer ID]])</f>
        <v>4.1666666666666664E-2</v>
      </c>
    </row>
    <row r="4913" spans="1:25" x14ac:dyDescent="0.3">
      <c r="A4913" s="1">
        <v>4912</v>
      </c>
      <c r="B4913" t="s">
        <v>6124</v>
      </c>
      <c r="C4913" s="7">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4" t="str">
        <f>VLOOKUP(OrdersTable[[#This Row],[Region]],PeopleTable[#All],2,FALSE)</f>
        <v>Cassandra Brandow</v>
      </c>
      <c r="W4913" s="4" t="str">
        <f>IFERROR(VLOOKUP(OrdersTable[[#This Row],[Order ID]],ReturnsTable[#All],2,FALSE),"No")</f>
        <v>Yes</v>
      </c>
      <c r="X4913" s="4">
        <f>1/COUNTIF(OrdersTable[Order ID],OrdersTable[[#This Row],[Order ID]])</f>
        <v>0.2</v>
      </c>
      <c r="Y4913" s="4">
        <f>1/COUNTIF(OrdersTable[Customer ID],OrdersTable[[#This Row],[Customer ID]])</f>
        <v>4.1666666666666664E-2</v>
      </c>
    </row>
    <row r="4914" spans="1:25" x14ac:dyDescent="0.3">
      <c r="A4914" s="1">
        <v>4913</v>
      </c>
      <c r="B4914" t="s">
        <v>6124</v>
      </c>
      <c r="C4914" s="7">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4" t="str">
        <f>VLOOKUP(OrdersTable[[#This Row],[Region]],PeopleTable[#All],2,FALSE)</f>
        <v>Cassandra Brandow</v>
      </c>
      <c r="W4914" s="4" t="str">
        <f>IFERROR(VLOOKUP(OrdersTable[[#This Row],[Order ID]],ReturnsTable[#All],2,FALSE),"No")</f>
        <v>Yes</v>
      </c>
      <c r="X4914" s="4">
        <f>1/COUNTIF(OrdersTable[Order ID],OrdersTable[[#This Row],[Order ID]])</f>
        <v>0.2</v>
      </c>
      <c r="Y4914" s="4">
        <f>1/COUNTIF(OrdersTable[Customer ID],OrdersTable[[#This Row],[Customer ID]])</f>
        <v>4.1666666666666664E-2</v>
      </c>
    </row>
    <row r="4915" spans="1:25" x14ac:dyDescent="0.3">
      <c r="A4915" s="1">
        <v>4914</v>
      </c>
      <c r="B4915" t="s">
        <v>6124</v>
      </c>
      <c r="C4915" s="7">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4" t="str">
        <f>VLOOKUP(OrdersTable[[#This Row],[Region]],PeopleTable[#All],2,FALSE)</f>
        <v>Cassandra Brandow</v>
      </c>
      <c r="W4915" s="4" t="str">
        <f>IFERROR(VLOOKUP(OrdersTable[[#This Row],[Order ID]],ReturnsTable[#All],2,FALSE),"No")</f>
        <v>Yes</v>
      </c>
      <c r="X4915" s="4">
        <f>1/COUNTIF(OrdersTable[Order ID],OrdersTable[[#This Row],[Order ID]])</f>
        <v>0.2</v>
      </c>
      <c r="Y4915" s="4">
        <f>1/COUNTIF(OrdersTable[Customer ID],OrdersTable[[#This Row],[Customer ID]])</f>
        <v>4.1666666666666664E-2</v>
      </c>
    </row>
    <row r="4916" spans="1:25" x14ac:dyDescent="0.3">
      <c r="A4916" s="1">
        <v>4915</v>
      </c>
      <c r="B4916" t="s">
        <v>8507</v>
      </c>
      <c r="C4916" s="7">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4" t="str">
        <f>VLOOKUP(OrdersTable[[#This Row],[Region]],PeopleTable[#All],2,FALSE)</f>
        <v>Anna Andreadi</v>
      </c>
      <c r="W4916" s="4" t="str">
        <f>IFERROR(VLOOKUP(OrdersTable[[#This Row],[Order ID]],ReturnsTable[#All],2,FALSE),"No")</f>
        <v>No</v>
      </c>
      <c r="X4916" s="4">
        <f>1/COUNTIF(OrdersTable[Order ID],OrdersTable[[#This Row],[Order ID]])</f>
        <v>0.5</v>
      </c>
      <c r="Y4916" s="4">
        <f>1/COUNTIF(OrdersTable[Customer ID],OrdersTable[[#This Row],[Customer ID]])</f>
        <v>7.6923076923076927E-2</v>
      </c>
    </row>
    <row r="4917" spans="1:25" x14ac:dyDescent="0.3">
      <c r="A4917" s="1">
        <v>4916</v>
      </c>
      <c r="B4917" t="s">
        <v>8507</v>
      </c>
      <c r="C4917" s="7">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4" t="str">
        <f>VLOOKUP(OrdersTable[[#This Row],[Region]],PeopleTable[#All],2,FALSE)</f>
        <v>Anna Andreadi</v>
      </c>
      <c r="W4917" s="4" t="str">
        <f>IFERROR(VLOOKUP(OrdersTable[[#This Row],[Order ID]],ReturnsTable[#All],2,FALSE),"No")</f>
        <v>No</v>
      </c>
      <c r="X4917" s="4">
        <f>1/COUNTIF(OrdersTable[Order ID],OrdersTable[[#This Row],[Order ID]])</f>
        <v>0.5</v>
      </c>
      <c r="Y4917" s="4">
        <f>1/COUNTIF(OrdersTable[Customer ID],OrdersTable[[#This Row],[Customer ID]])</f>
        <v>7.6923076923076927E-2</v>
      </c>
    </row>
    <row r="4918" spans="1:25" x14ac:dyDescent="0.3">
      <c r="A4918" s="1">
        <v>4917</v>
      </c>
      <c r="B4918" t="s">
        <v>8508</v>
      </c>
      <c r="C4918" s="7">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4" t="str">
        <f>VLOOKUP(OrdersTable[[#This Row],[Region]],PeopleTable[#All],2,FALSE)</f>
        <v>Kelly Williams</v>
      </c>
      <c r="W4918" s="4" t="str">
        <f>IFERROR(VLOOKUP(OrdersTable[[#This Row],[Order ID]],ReturnsTable[#All],2,FALSE),"No")</f>
        <v>No</v>
      </c>
      <c r="X4918" s="4">
        <f>1/COUNTIF(OrdersTable[Order ID],OrdersTable[[#This Row],[Order ID]])</f>
        <v>0.5</v>
      </c>
      <c r="Y4918" s="4">
        <f>1/COUNTIF(OrdersTable[Customer ID],OrdersTable[[#This Row],[Customer ID]])</f>
        <v>5.2631578947368418E-2</v>
      </c>
    </row>
    <row r="4919" spans="1:25" x14ac:dyDescent="0.3">
      <c r="A4919" s="1">
        <v>4918</v>
      </c>
      <c r="B4919" t="s">
        <v>8508</v>
      </c>
      <c r="C4919" s="7">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4" t="str">
        <f>VLOOKUP(OrdersTable[[#This Row],[Region]],PeopleTable[#All],2,FALSE)</f>
        <v>Kelly Williams</v>
      </c>
      <c r="W4919" s="4" t="str">
        <f>IFERROR(VLOOKUP(OrdersTable[[#This Row],[Order ID]],ReturnsTable[#All],2,FALSE),"No")</f>
        <v>No</v>
      </c>
      <c r="X4919" s="4">
        <f>1/COUNTIF(OrdersTable[Order ID],OrdersTable[[#This Row],[Order ID]])</f>
        <v>0.5</v>
      </c>
      <c r="Y4919" s="4">
        <f>1/COUNTIF(OrdersTable[Customer ID],OrdersTable[[#This Row],[Customer ID]])</f>
        <v>5.2631578947368418E-2</v>
      </c>
    </row>
    <row r="4920" spans="1:25" x14ac:dyDescent="0.3">
      <c r="A4920" s="1">
        <v>4919</v>
      </c>
      <c r="B4920" t="s">
        <v>8509</v>
      </c>
      <c r="C4920" s="7">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4" t="str">
        <f>VLOOKUP(OrdersTable[[#This Row],[Region]],PeopleTable[#All],2,FALSE)</f>
        <v>Chuck Magee</v>
      </c>
      <c r="W4920" s="4" t="str">
        <f>IFERROR(VLOOKUP(OrdersTable[[#This Row],[Order ID]],ReturnsTable[#All],2,FALSE),"No")</f>
        <v>No</v>
      </c>
      <c r="X4920" s="4">
        <f>1/COUNTIF(OrdersTable[Order ID],OrdersTable[[#This Row],[Order ID]])</f>
        <v>0.5</v>
      </c>
      <c r="Y4920" s="4">
        <f>1/COUNTIF(OrdersTable[Customer ID],OrdersTable[[#This Row],[Customer ID]])</f>
        <v>0.1</v>
      </c>
    </row>
    <row r="4921" spans="1:25" x14ac:dyDescent="0.3">
      <c r="A4921" s="1">
        <v>4920</v>
      </c>
      <c r="B4921" t="s">
        <v>8509</v>
      </c>
      <c r="C4921" s="7">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4" t="str">
        <f>VLOOKUP(OrdersTable[[#This Row],[Region]],PeopleTable[#All],2,FALSE)</f>
        <v>Chuck Magee</v>
      </c>
      <c r="W4921" s="4" t="str">
        <f>IFERROR(VLOOKUP(OrdersTable[[#This Row],[Order ID]],ReturnsTable[#All],2,FALSE),"No")</f>
        <v>No</v>
      </c>
      <c r="X4921" s="4">
        <f>1/COUNTIF(OrdersTable[Order ID],OrdersTable[[#This Row],[Order ID]])</f>
        <v>0.5</v>
      </c>
      <c r="Y4921" s="4">
        <f>1/COUNTIF(OrdersTable[Customer ID],OrdersTable[[#This Row],[Customer ID]])</f>
        <v>0.1</v>
      </c>
    </row>
    <row r="4922" spans="1:25" x14ac:dyDescent="0.3">
      <c r="A4922" s="1">
        <v>4921</v>
      </c>
      <c r="B4922" t="s">
        <v>8510</v>
      </c>
      <c r="C4922" s="7">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4" t="str">
        <f>VLOOKUP(OrdersTable[[#This Row],[Region]],PeopleTable[#All],2,FALSE)</f>
        <v>Kelly Williams</v>
      </c>
      <c r="W4922" s="4" t="str">
        <f>IFERROR(VLOOKUP(OrdersTable[[#This Row],[Order ID]],ReturnsTable[#All],2,FALSE),"No")</f>
        <v>No</v>
      </c>
      <c r="X4922" s="4">
        <f>1/COUNTIF(OrdersTable[Order ID],OrdersTable[[#This Row],[Order ID]])</f>
        <v>1</v>
      </c>
      <c r="Y4922" s="4">
        <f>1/COUNTIF(OrdersTable[Customer ID],OrdersTable[[#This Row],[Customer ID]])</f>
        <v>0.14285714285714285</v>
      </c>
    </row>
    <row r="4923" spans="1:25" x14ac:dyDescent="0.3">
      <c r="A4923" s="1">
        <v>4922</v>
      </c>
      <c r="B4923" t="s">
        <v>8511</v>
      </c>
      <c r="C4923" s="7">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4" t="str">
        <f>VLOOKUP(OrdersTable[[#This Row],[Region]],PeopleTable[#All],2,FALSE)</f>
        <v>Cassandra Brandow</v>
      </c>
      <c r="W4923" s="4" t="str">
        <f>IFERROR(VLOOKUP(OrdersTable[[#This Row],[Order ID]],ReturnsTable[#All],2,FALSE),"No")</f>
        <v>No</v>
      </c>
      <c r="X4923" s="4">
        <f>1/COUNTIF(OrdersTable[Order ID],OrdersTable[[#This Row],[Order ID]])</f>
        <v>0.25</v>
      </c>
      <c r="Y4923" s="4">
        <f>1/COUNTIF(OrdersTable[Customer ID],OrdersTable[[#This Row],[Customer ID]])</f>
        <v>4.5454545454545456E-2</v>
      </c>
    </row>
    <row r="4924" spans="1:25" x14ac:dyDescent="0.3">
      <c r="A4924" s="1">
        <v>4923</v>
      </c>
      <c r="B4924" t="s">
        <v>8511</v>
      </c>
      <c r="C4924" s="7">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4" t="str">
        <f>VLOOKUP(OrdersTable[[#This Row],[Region]],PeopleTable[#All],2,FALSE)</f>
        <v>Cassandra Brandow</v>
      </c>
      <c r="W4924" s="4" t="str">
        <f>IFERROR(VLOOKUP(OrdersTable[[#This Row],[Order ID]],ReturnsTable[#All],2,FALSE),"No")</f>
        <v>No</v>
      </c>
      <c r="X4924" s="4">
        <f>1/COUNTIF(OrdersTable[Order ID],OrdersTable[[#This Row],[Order ID]])</f>
        <v>0.25</v>
      </c>
      <c r="Y4924" s="4">
        <f>1/COUNTIF(OrdersTable[Customer ID],OrdersTable[[#This Row],[Customer ID]])</f>
        <v>4.5454545454545456E-2</v>
      </c>
    </row>
    <row r="4925" spans="1:25" x14ac:dyDescent="0.3">
      <c r="A4925" s="1">
        <v>4924</v>
      </c>
      <c r="B4925" t="s">
        <v>8511</v>
      </c>
      <c r="C4925" s="7">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4" t="str">
        <f>VLOOKUP(OrdersTable[[#This Row],[Region]],PeopleTable[#All],2,FALSE)</f>
        <v>Cassandra Brandow</v>
      </c>
      <c r="W4925" s="4" t="str">
        <f>IFERROR(VLOOKUP(OrdersTable[[#This Row],[Order ID]],ReturnsTable[#All],2,FALSE),"No")</f>
        <v>No</v>
      </c>
      <c r="X4925" s="4">
        <f>1/COUNTIF(OrdersTable[Order ID],OrdersTable[[#This Row],[Order ID]])</f>
        <v>0.25</v>
      </c>
      <c r="Y4925" s="4">
        <f>1/COUNTIF(OrdersTable[Customer ID],OrdersTable[[#This Row],[Customer ID]])</f>
        <v>4.5454545454545456E-2</v>
      </c>
    </row>
    <row r="4926" spans="1:25" x14ac:dyDescent="0.3">
      <c r="A4926" s="1">
        <v>4925</v>
      </c>
      <c r="B4926" t="s">
        <v>8511</v>
      </c>
      <c r="C4926" s="7">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4" t="str">
        <f>VLOOKUP(OrdersTable[[#This Row],[Region]],PeopleTable[#All],2,FALSE)</f>
        <v>Cassandra Brandow</v>
      </c>
      <c r="W4926" s="4" t="str">
        <f>IFERROR(VLOOKUP(OrdersTable[[#This Row],[Order ID]],ReturnsTable[#All],2,FALSE),"No")</f>
        <v>No</v>
      </c>
      <c r="X4926" s="4">
        <f>1/COUNTIF(OrdersTable[Order ID],OrdersTable[[#This Row],[Order ID]])</f>
        <v>0.25</v>
      </c>
      <c r="Y4926" s="4">
        <f>1/COUNTIF(OrdersTable[Customer ID],OrdersTable[[#This Row],[Customer ID]])</f>
        <v>4.5454545454545456E-2</v>
      </c>
    </row>
    <row r="4927" spans="1:25" x14ac:dyDescent="0.3">
      <c r="A4927" s="1">
        <v>4926</v>
      </c>
      <c r="B4927" t="s">
        <v>8512</v>
      </c>
      <c r="C4927" s="7">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4" t="str">
        <f>VLOOKUP(OrdersTable[[#This Row],[Region]],PeopleTable[#All],2,FALSE)</f>
        <v>Chuck Magee</v>
      </c>
      <c r="W4927" s="4" t="str">
        <f>IFERROR(VLOOKUP(OrdersTable[[#This Row],[Order ID]],ReturnsTable[#All],2,FALSE),"No")</f>
        <v>No</v>
      </c>
      <c r="X4927" s="4">
        <f>1/COUNTIF(OrdersTable[Order ID],OrdersTable[[#This Row],[Order ID]])</f>
        <v>1</v>
      </c>
      <c r="Y4927" s="4">
        <f>1/COUNTIF(OrdersTable[Customer ID],OrdersTable[[#This Row],[Customer ID]])</f>
        <v>0.2</v>
      </c>
    </row>
    <row r="4928" spans="1:25" x14ac:dyDescent="0.3">
      <c r="A4928" s="1">
        <v>4927</v>
      </c>
      <c r="B4928" t="s">
        <v>8513</v>
      </c>
      <c r="C4928" s="7">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4" t="str">
        <f>VLOOKUP(OrdersTable[[#This Row],[Region]],PeopleTable[#All],2,FALSE)</f>
        <v>Kelly Williams</v>
      </c>
      <c r="W4928" s="4" t="str">
        <f>IFERROR(VLOOKUP(OrdersTable[[#This Row],[Order ID]],ReturnsTable[#All],2,FALSE),"No")</f>
        <v>No</v>
      </c>
      <c r="X4928" s="4">
        <f>1/COUNTIF(OrdersTable[Order ID],OrdersTable[[#This Row],[Order ID]])</f>
        <v>1</v>
      </c>
      <c r="Y4928" s="4">
        <f>1/COUNTIF(OrdersTable[Customer ID],OrdersTable[[#This Row],[Customer ID]])</f>
        <v>0.2</v>
      </c>
    </row>
    <row r="4929" spans="1:25" x14ac:dyDescent="0.3">
      <c r="A4929" s="1">
        <v>4928</v>
      </c>
      <c r="B4929" t="s">
        <v>8514</v>
      </c>
      <c r="C4929" s="7">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4" t="str">
        <f>VLOOKUP(OrdersTable[[#This Row],[Region]],PeopleTable[#All],2,FALSE)</f>
        <v>Chuck Magee</v>
      </c>
      <c r="W4929" s="4" t="str">
        <f>IFERROR(VLOOKUP(OrdersTable[[#This Row],[Order ID]],ReturnsTable[#All],2,FALSE),"No")</f>
        <v>No</v>
      </c>
      <c r="X4929" s="4">
        <f>1/COUNTIF(OrdersTable[Order ID],OrdersTable[[#This Row],[Order ID]])</f>
        <v>0.5</v>
      </c>
      <c r="Y4929" s="4">
        <f>1/COUNTIF(OrdersTable[Customer ID],OrdersTable[[#This Row],[Customer ID]])</f>
        <v>8.3333333333333329E-2</v>
      </c>
    </row>
    <row r="4930" spans="1:25" x14ac:dyDescent="0.3">
      <c r="A4930" s="1">
        <v>4929</v>
      </c>
      <c r="B4930" t="s">
        <v>8514</v>
      </c>
      <c r="C4930" s="7">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4" t="str">
        <f>VLOOKUP(OrdersTable[[#This Row],[Region]],PeopleTable[#All],2,FALSE)</f>
        <v>Chuck Magee</v>
      </c>
      <c r="W4930" s="4" t="str">
        <f>IFERROR(VLOOKUP(OrdersTable[[#This Row],[Order ID]],ReturnsTable[#All],2,FALSE),"No")</f>
        <v>No</v>
      </c>
      <c r="X4930" s="4">
        <f>1/COUNTIF(OrdersTable[Order ID],OrdersTable[[#This Row],[Order ID]])</f>
        <v>0.5</v>
      </c>
      <c r="Y4930" s="4">
        <f>1/COUNTIF(OrdersTable[Customer ID],OrdersTable[[#This Row],[Customer ID]])</f>
        <v>8.3333333333333329E-2</v>
      </c>
    </row>
    <row r="4931" spans="1:25" x14ac:dyDescent="0.3">
      <c r="A4931" s="1">
        <v>4930</v>
      </c>
      <c r="B4931" t="s">
        <v>8515</v>
      </c>
      <c r="C4931" s="7">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4" t="str">
        <f>VLOOKUP(OrdersTable[[#This Row],[Region]],PeopleTable[#All],2,FALSE)</f>
        <v>Chuck Magee</v>
      </c>
      <c r="W4931" s="4" t="str">
        <f>IFERROR(VLOOKUP(OrdersTable[[#This Row],[Order ID]],ReturnsTable[#All],2,FALSE),"No")</f>
        <v>No</v>
      </c>
      <c r="X4931" s="4">
        <f>1/COUNTIF(OrdersTable[Order ID],OrdersTable[[#This Row],[Order ID]])</f>
        <v>0.5</v>
      </c>
      <c r="Y4931" s="4">
        <f>1/COUNTIF(OrdersTable[Customer ID],OrdersTable[[#This Row],[Customer ID]])</f>
        <v>0.1</v>
      </c>
    </row>
    <row r="4932" spans="1:25" x14ac:dyDescent="0.3">
      <c r="A4932" s="1">
        <v>4931</v>
      </c>
      <c r="B4932" t="s">
        <v>8515</v>
      </c>
      <c r="C4932" s="7">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4" t="str">
        <f>VLOOKUP(OrdersTable[[#This Row],[Region]],PeopleTable[#All],2,FALSE)</f>
        <v>Chuck Magee</v>
      </c>
      <c r="W4932" s="4" t="str">
        <f>IFERROR(VLOOKUP(OrdersTable[[#This Row],[Order ID]],ReturnsTable[#All],2,FALSE),"No")</f>
        <v>No</v>
      </c>
      <c r="X4932" s="4">
        <f>1/COUNTIF(OrdersTable[Order ID],OrdersTable[[#This Row],[Order ID]])</f>
        <v>0.5</v>
      </c>
      <c r="Y4932" s="4">
        <f>1/COUNTIF(OrdersTable[Customer ID],OrdersTable[[#This Row],[Customer ID]])</f>
        <v>0.1</v>
      </c>
    </row>
    <row r="4933" spans="1:25" x14ac:dyDescent="0.3">
      <c r="A4933" s="1">
        <v>4932</v>
      </c>
      <c r="B4933" t="s">
        <v>8516</v>
      </c>
      <c r="C4933" s="7">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4" t="str">
        <f>VLOOKUP(OrdersTable[[#This Row],[Region]],PeopleTable[#All],2,FALSE)</f>
        <v>Anna Andreadi</v>
      </c>
      <c r="W4933" s="4" t="str">
        <f>IFERROR(VLOOKUP(OrdersTable[[#This Row],[Order ID]],ReturnsTable[#All],2,FALSE),"No")</f>
        <v>No</v>
      </c>
      <c r="X4933" s="4">
        <f>1/COUNTIF(OrdersTable[Order ID],OrdersTable[[#This Row],[Order ID]])</f>
        <v>1</v>
      </c>
      <c r="Y4933" s="4">
        <f>1/COUNTIF(OrdersTable[Customer ID],OrdersTable[[#This Row],[Customer ID]])</f>
        <v>6.6666666666666666E-2</v>
      </c>
    </row>
    <row r="4934" spans="1:25" x14ac:dyDescent="0.3">
      <c r="A4934" s="1">
        <v>4933</v>
      </c>
      <c r="B4934" t="s">
        <v>8517</v>
      </c>
      <c r="C4934" s="7">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4" t="str">
        <f>VLOOKUP(OrdersTable[[#This Row],[Region]],PeopleTable[#All],2,FALSE)</f>
        <v>Anna Andreadi</v>
      </c>
      <c r="W4934" s="4" t="str">
        <f>IFERROR(VLOOKUP(OrdersTable[[#This Row],[Order ID]],ReturnsTable[#All],2,FALSE),"No")</f>
        <v>No</v>
      </c>
      <c r="X4934" s="4">
        <f>1/COUNTIF(OrdersTable[Order ID],OrdersTable[[#This Row],[Order ID]])</f>
        <v>0.33333333333333331</v>
      </c>
      <c r="Y4934" s="4">
        <f>1/COUNTIF(OrdersTable[Customer ID],OrdersTable[[#This Row],[Customer ID]])</f>
        <v>3.2258064516129031E-2</v>
      </c>
    </row>
    <row r="4935" spans="1:25" x14ac:dyDescent="0.3">
      <c r="A4935" s="1">
        <v>4934</v>
      </c>
      <c r="B4935" t="s">
        <v>8517</v>
      </c>
      <c r="C4935" s="7">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4" t="str">
        <f>VLOOKUP(OrdersTable[[#This Row],[Region]],PeopleTable[#All],2,FALSE)</f>
        <v>Anna Andreadi</v>
      </c>
      <c r="W4935" s="4" t="str">
        <f>IFERROR(VLOOKUP(OrdersTable[[#This Row],[Order ID]],ReturnsTable[#All],2,FALSE),"No")</f>
        <v>No</v>
      </c>
      <c r="X4935" s="4">
        <f>1/COUNTIF(OrdersTable[Order ID],OrdersTable[[#This Row],[Order ID]])</f>
        <v>0.33333333333333331</v>
      </c>
      <c r="Y4935" s="4">
        <f>1/COUNTIF(OrdersTable[Customer ID],OrdersTable[[#This Row],[Customer ID]])</f>
        <v>3.2258064516129031E-2</v>
      </c>
    </row>
    <row r="4936" spans="1:25" x14ac:dyDescent="0.3">
      <c r="A4936" s="1">
        <v>4935</v>
      </c>
      <c r="B4936" t="s">
        <v>8517</v>
      </c>
      <c r="C4936" s="7">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4" t="str">
        <f>VLOOKUP(OrdersTable[[#This Row],[Region]],PeopleTable[#All],2,FALSE)</f>
        <v>Anna Andreadi</v>
      </c>
      <c r="W4936" s="4" t="str">
        <f>IFERROR(VLOOKUP(OrdersTable[[#This Row],[Order ID]],ReturnsTable[#All],2,FALSE),"No")</f>
        <v>No</v>
      </c>
      <c r="X4936" s="4">
        <f>1/COUNTIF(OrdersTable[Order ID],OrdersTable[[#This Row],[Order ID]])</f>
        <v>0.33333333333333331</v>
      </c>
      <c r="Y4936" s="4">
        <f>1/COUNTIF(OrdersTable[Customer ID],OrdersTable[[#This Row],[Customer ID]])</f>
        <v>3.2258064516129031E-2</v>
      </c>
    </row>
    <row r="4937" spans="1:25" x14ac:dyDescent="0.3">
      <c r="A4937" s="1">
        <v>4936</v>
      </c>
      <c r="B4937" t="s">
        <v>8518</v>
      </c>
      <c r="C4937" s="7">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4" t="str">
        <f>VLOOKUP(OrdersTable[[#This Row],[Region]],PeopleTable[#All],2,FALSE)</f>
        <v>Anna Andreadi</v>
      </c>
      <c r="W4937" s="4" t="str">
        <f>IFERROR(VLOOKUP(OrdersTable[[#This Row],[Order ID]],ReturnsTable[#All],2,FALSE),"No")</f>
        <v>No</v>
      </c>
      <c r="X4937" s="4">
        <f>1/COUNTIF(OrdersTable[Order ID],OrdersTable[[#This Row],[Order ID]])</f>
        <v>1</v>
      </c>
      <c r="Y4937" s="4">
        <f>1/COUNTIF(OrdersTable[Customer ID],OrdersTable[[#This Row],[Customer ID]])</f>
        <v>0.25</v>
      </c>
    </row>
    <row r="4938" spans="1:25" x14ac:dyDescent="0.3">
      <c r="A4938" s="1">
        <v>4937</v>
      </c>
      <c r="B4938" t="s">
        <v>8519</v>
      </c>
      <c r="C4938" s="7">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4" t="str">
        <f>VLOOKUP(OrdersTable[[#This Row],[Region]],PeopleTable[#All],2,FALSE)</f>
        <v>Cassandra Brandow</v>
      </c>
      <c r="W4938" s="4" t="str">
        <f>IFERROR(VLOOKUP(OrdersTable[[#This Row],[Order ID]],ReturnsTable[#All],2,FALSE),"No")</f>
        <v>No</v>
      </c>
      <c r="X4938" s="4">
        <f>1/COUNTIF(OrdersTable[Order ID],OrdersTable[[#This Row],[Order ID]])</f>
        <v>1</v>
      </c>
      <c r="Y4938" s="4">
        <f>1/COUNTIF(OrdersTable[Customer ID],OrdersTable[[#This Row],[Customer ID]])</f>
        <v>7.1428571428571425E-2</v>
      </c>
    </row>
    <row r="4939" spans="1:25" x14ac:dyDescent="0.3">
      <c r="A4939" s="1">
        <v>4938</v>
      </c>
      <c r="B4939" t="s">
        <v>8520</v>
      </c>
      <c r="C4939" s="7">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4" t="str">
        <f>VLOOKUP(OrdersTable[[#This Row],[Region]],PeopleTable[#All],2,FALSE)</f>
        <v>Anna Andreadi</v>
      </c>
      <c r="W4939" s="4" t="str">
        <f>IFERROR(VLOOKUP(OrdersTable[[#This Row],[Order ID]],ReturnsTable[#All],2,FALSE),"No")</f>
        <v>No</v>
      </c>
      <c r="X4939" s="4">
        <f>1/COUNTIF(OrdersTable[Order ID],OrdersTable[[#This Row],[Order ID]])</f>
        <v>0.33333333333333331</v>
      </c>
      <c r="Y4939" s="4">
        <f>1/COUNTIF(OrdersTable[Customer ID],OrdersTable[[#This Row],[Customer ID]])</f>
        <v>0.05</v>
      </c>
    </row>
    <row r="4940" spans="1:25" x14ac:dyDescent="0.3">
      <c r="A4940" s="1">
        <v>4939</v>
      </c>
      <c r="B4940" t="s">
        <v>8520</v>
      </c>
      <c r="C4940" s="7">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4" t="str">
        <f>VLOOKUP(OrdersTable[[#This Row],[Region]],PeopleTable[#All],2,FALSE)</f>
        <v>Anna Andreadi</v>
      </c>
      <c r="W4940" s="4" t="str">
        <f>IFERROR(VLOOKUP(OrdersTable[[#This Row],[Order ID]],ReturnsTable[#All],2,FALSE),"No")</f>
        <v>No</v>
      </c>
      <c r="X4940" s="4">
        <f>1/COUNTIF(OrdersTable[Order ID],OrdersTable[[#This Row],[Order ID]])</f>
        <v>0.33333333333333331</v>
      </c>
      <c r="Y4940" s="4">
        <f>1/COUNTIF(OrdersTable[Customer ID],OrdersTable[[#This Row],[Customer ID]])</f>
        <v>0.05</v>
      </c>
    </row>
    <row r="4941" spans="1:25" x14ac:dyDescent="0.3">
      <c r="A4941" s="1">
        <v>4940</v>
      </c>
      <c r="B4941" t="s">
        <v>8520</v>
      </c>
      <c r="C4941" s="7">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4" t="str">
        <f>VLOOKUP(OrdersTable[[#This Row],[Region]],PeopleTable[#All],2,FALSE)</f>
        <v>Anna Andreadi</v>
      </c>
      <c r="W4941" s="4" t="str">
        <f>IFERROR(VLOOKUP(OrdersTable[[#This Row],[Order ID]],ReturnsTable[#All],2,FALSE),"No")</f>
        <v>No</v>
      </c>
      <c r="X4941" s="4">
        <f>1/COUNTIF(OrdersTable[Order ID],OrdersTable[[#This Row],[Order ID]])</f>
        <v>0.33333333333333331</v>
      </c>
      <c r="Y4941" s="4">
        <f>1/COUNTIF(OrdersTable[Customer ID],OrdersTable[[#This Row],[Customer ID]])</f>
        <v>0.05</v>
      </c>
    </row>
    <row r="4942" spans="1:25" x14ac:dyDescent="0.3">
      <c r="A4942" s="1">
        <v>4941</v>
      </c>
      <c r="B4942" t="s">
        <v>8521</v>
      </c>
      <c r="C4942" s="7">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4" t="str">
        <f>VLOOKUP(OrdersTable[[#This Row],[Region]],PeopleTable[#All],2,FALSE)</f>
        <v>Chuck Magee</v>
      </c>
      <c r="W4942" s="4" t="str">
        <f>IFERROR(VLOOKUP(OrdersTable[[#This Row],[Order ID]],ReturnsTable[#All],2,FALSE),"No")</f>
        <v>No</v>
      </c>
      <c r="X4942" s="4">
        <f>1/COUNTIF(OrdersTable[Order ID],OrdersTable[[#This Row],[Order ID]])</f>
        <v>0.33333333333333331</v>
      </c>
      <c r="Y4942" s="4">
        <f>1/COUNTIF(OrdersTable[Customer ID],OrdersTable[[#This Row],[Customer ID]])</f>
        <v>7.1428571428571425E-2</v>
      </c>
    </row>
    <row r="4943" spans="1:25" x14ac:dyDescent="0.3">
      <c r="A4943" s="1">
        <v>4942</v>
      </c>
      <c r="B4943" t="s">
        <v>8521</v>
      </c>
      <c r="C4943" s="7">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4" t="str">
        <f>VLOOKUP(OrdersTable[[#This Row],[Region]],PeopleTable[#All],2,FALSE)</f>
        <v>Chuck Magee</v>
      </c>
      <c r="W4943" s="4" t="str">
        <f>IFERROR(VLOOKUP(OrdersTable[[#This Row],[Order ID]],ReturnsTable[#All],2,FALSE),"No")</f>
        <v>No</v>
      </c>
      <c r="X4943" s="4">
        <f>1/COUNTIF(OrdersTable[Order ID],OrdersTable[[#This Row],[Order ID]])</f>
        <v>0.33333333333333331</v>
      </c>
      <c r="Y4943" s="4">
        <f>1/COUNTIF(OrdersTable[Customer ID],OrdersTable[[#This Row],[Customer ID]])</f>
        <v>7.1428571428571425E-2</v>
      </c>
    </row>
    <row r="4944" spans="1:25" x14ac:dyDescent="0.3">
      <c r="A4944" s="1">
        <v>4943</v>
      </c>
      <c r="B4944" t="s">
        <v>8521</v>
      </c>
      <c r="C4944" s="7">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4" t="str">
        <f>VLOOKUP(OrdersTable[[#This Row],[Region]],PeopleTable[#All],2,FALSE)</f>
        <v>Chuck Magee</v>
      </c>
      <c r="W4944" s="4" t="str">
        <f>IFERROR(VLOOKUP(OrdersTable[[#This Row],[Order ID]],ReturnsTable[#All],2,FALSE),"No")</f>
        <v>No</v>
      </c>
      <c r="X4944" s="4">
        <f>1/COUNTIF(OrdersTable[Order ID],OrdersTable[[#This Row],[Order ID]])</f>
        <v>0.33333333333333331</v>
      </c>
      <c r="Y4944" s="4">
        <f>1/COUNTIF(OrdersTable[Customer ID],OrdersTable[[#This Row],[Customer ID]])</f>
        <v>7.1428571428571425E-2</v>
      </c>
    </row>
    <row r="4945" spans="1:25" x14ac:dyDescent="0.3">
      <c r="A4945" s="1">
        <v>4944</v>
      </c>
      <c r="B4945" t="s">
        <v>8522</v>
      </c>
      <c r="C4945" s="7">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4" t="str">
        <f>VLOOKUP(OrdersTable[[#This Row],[Region]],PeopleTable[#All],2,FALSE)</f>
        <v>Kelly Williams</v>
      </c>
      <c r="W4945" s="4" t="str">
        <f>IFERROR(VLOOKUP(OrdersTable[[#This Row],[Order ID]],ReturnsTable[#All],2,FALSE),"No")</f>
        <v>No</v>
      </c>
      <c r="X4945" s="4">
        <f>1/COUNTIF(OrdersTable[Order ID],OrdersTable[[#This Row],[Order ID]])</f>
        <v>1</v>
      </c>
      <c r="Y4945" s="4">
        <f>1/COUNTIF(OrdersTable[Customer ID],OrdersTable[[#This Row],[Customer ID]])</f>
        <v>6.6666666666666666E-2</v>
      </c>
    </row>
    <row r="4946" spans="1:25" x14ac:dyDescent="0.3">
      <c r="A4946" s="1">
        <v>4945</v>
      </c>
      <c r="B4946" t="s">
        <v>6080</v>
      </c>
      <c r="C4946" s="7">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4" t="str">
        <f>VLOOKUP(OrdersTable[[#This Row],[Region]],PeopleTable[#All],2,FALSE)</f>
        <v>Anna Andreadi</v>
      </c>
      <c r="W4946" s="4" t="str">
        <f>IFERROR(VLOOKUP(OrdersTable[[#This Row],[Order ID]],ReturnsTable[#All],2,FALSE),"No")</f>
        <v>Yes</v>
      </c>
      <c r="X4946" s="4">
        <f>1/COUNTIF(OrdersTable[Order ID],OrdersTable[[#This Row],[Order ID]])</f>
        <v>0.33333333333333331</v>
      </c>
      <c r="Y4946" s="4">
        <f>1/COUNTIF(OrdersTable[Customer ID],OrdersTable[[#This Row],[Customer ID]])</f>
        <v>7.1428571428571425E-2</v>
      </c>
    </row>
    <row r="4947" spans="1:25" x14ac:dyDescent="0.3">
      <c r="A4947" s="1">
        <v>4946</v>
      </c>
      <c r="B4947" t="s">
        <v>6080</v>
      </c>
      <c r="C4947" s="7">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4" t="str">
        <f>VLOOKUP(OrdersTable[[#This Row],[Region]],PeopleTable[#All],2,FALSE)</f>
        <v>Anna Andreadi</v>
      </c>
      <c r="W4947" s="4" t="str">
        <f>IFERROR(VLOOKUP(OrdersTable[[#This Row],[Order ID]],ReturnsTable[#All],2,FALSE),"No")</f>
        <v>Yes</v>
      </c>
      <c r="X4947" s="4">
        <f>1/COUNTIF(OrdersTable[Order ID],OrdersTable[[#This Row],[Order ID]])</f>
        <v>0.33333333333333331</v>
      </c>
      <c r="Y4947" s="4">
        <f>1/COUNTIF(OrdersTable[Customer ID],OrdersTable[[#This Row],[Customer ID]])</f>
        <v>7.1428571428571425E-2</v>
      </c>
    </row>
    <row r="4948" spans="1:25" x14ac:dyDescent="0.3">
      <c r="A4948" s="1">
        <v>4947</v>
      </c>
      <c r="B4948" t="s">
        <v>6080</v>
      </c>
      <c r="C4948" s="7">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4" t="str">
        <f>VLOOKUP(OrdersTable[[#This Row],[Region]],PeopleTable[#All],2,FALSE)</f>
        <v>Anna Andreadi</v>
      </c>
      <c r="W4948" s="4" t="str">
        <f>IFERROR(VLOOKUP(OrdersTable[[#This Row],[Order ID]],ReturnsTable[#All],2,FALSE),"No")</f>
        <v>Yes</v>
      </c>
      <c r="X4948" s="4">
        <f>1/COUNTIF(OrdersTable[Order ID],OrdersTable[[#This Row],[Order ID]])</f>
        <v>0.33333333333333331</v>
      </c>
      <c r="Y4948" s="4">
        <f>1/COUNTIF(OrdersTable[Customer ID],OrdersTable[[#This Row],[Customer ID]])</f>
        <v>7.1428571428571425E-2</v>
      </c>
    </row>
    <row r="4949" spans="1:25" x14ac:dyDescent="0.3">
      <c r="A4949" s="1">
        <v>4948</v>
      </c>
      <c r="B4949" t="s">
        <v>8523</v>
      </c>
      <c r="C4949" s="7">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4" t="str">
        <f>VLOOKUP(OrdersTable[[#This Row],[Region]],PeopleTable[#All],2,FALSE)</f>
        <v>Anna Andreadi</v>
      </c>
      <c r="W4949" s="4" t="str">
        <f>IFERROR(VLOOKUP(OrdersTable[[#This Row],[Order ID]],ReturnsTable[#All],2,FALSE),"No")</f>
        <v>No</v>
      </c>
      <c r="X4949" s="4">
        <f>1/COUNTIF(OrdersTable[Order ID],OrdersTable[[#This Row],[Order ID]])</f>
        <v>1</v>
      </c>
      <c r="Y4949" s="4">
        <f>1/COUNTIF(OrdersTable[Customer ID],OrdersTable[[#This Row],[Customer ID]])</f>
        <v>9.0909090909090912E-2</v>
      </c>
    </row>
    <row r="4950" spans="1:25" x14ac:dyDescent="0.3">
      <c r="A4950" s="1">
        <v>4949</v>
      </c>
      <c r="B4950" t="s">
        <v>8524</v>
      </c>
      <c r="C4950" s="7">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4" t="str">
        <f>VLOOKUP(OrdersTable[[#This Row],[Region]],PeopleTable[#All],2,FALSE)</f>
        <v>Anna Andreadi</v>
      </c>
      <c r="W4950" s="4" t="str">
        <f>IFERROR(VLOOKUP(OrdersTable[[#This Row],[Order ID]],ReturnsTable[#All],2,FALSE),"No")</f>
        <v>No</v>
      </c>
      <c r="X4950" s="4">
        <f>1/COUNTIF(OrdersTable[Order ID],OrdersTable[[#This Row],[Order ID]])</f>
        <v>0.5</v>
      </c>
      <c r="Y4950" s="4">
        <f>1/COUNTIF(OrdersTable[Customer ID],OrdersTable[[#This Row],[Customer ID]])</f>
        <v>5.2631578947368418E-2</v>
      </c>
    </row>
    <row r="4951" spans="1:25" x14ac:dyDescent="0.3">
      <c r="A4951" s="1">
        <v>4950</v>
      </c>
      <c r="B4951" t="s">
        <v>8524</v>
      </c>
      <c r="C4951" s="7">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4" t="str">
        <f>VLOOKUP(OrdersTable[[#This Row],[Region]],PeopleTable[#All],2,FALSE)</f>
        <v>Anna Andreadi</v>
      </c>
      <c r="W4951" s="4" t="str">
        <f>IFERROR(VLOOKUP(OrdersTable[[#This Row],[Order ID]],ReturnsTable[#All],2,FALSE),"No")</f>
        <v>No</v>
      </c>
      <c r="X4951" s="4">
        <f>1/COUNTIF(OrdersTable[Order ID],OrdersTable[[#This Row],[Order ID]])</f>
        <v>0.5</v>
      </c>
      <c r="Y4951" s="4">
        <f>1/COUNTIF(OrdersTable[Customer ID],OrdersTable[[#This Row],[Customer ID]])</f>
        <v>5.2631578947368418E-2</v>
      </c>
    </row>
    <row r="4952" spans="1:25" x14ac:dyDescent="0.3">
      <c r="A4952" s="1">
        <v>4951</v>
      </c>
      <c r="B4952" t="s">
        <v>8525</v>
      </c>
      <c r="C4952" s="7">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4" t="str">
        <f>VLOOKUP(OrdersTable[[#This Row],[Region]],PeopleTable[#All],2,FALSE)</f>
        <v>Chuck Magee</v>
      </c>
      <c r="W4952" s="4" t="str">
        <f>IFERROR(VLOOKUP(OrdersTable[[#This Row],[Order ID]],ReturnsTable[#All],2,FALSE),"No")</f>
        <v>No</v>
      </c>
      <c r="X4952" s="4">
        <f>1/COUNTIF(OrdersTable[Order ID],OrdersTable[[#This Row],[Order ID]])</f>
        <v>1</v>
      </c>
      <c r="Y4952" s="4">
        <f>1/COUNTIF(OrdersTable[Customer ID],OrdersTable[[#This Row],[Customer ID]])</f>
        <v>0.125</v>
      </c>
    </row>
    <row r="4953" spans="1:25" x14ac:dyDescent="0.3">
      <c r="A4953" s="1">
        <v>4952</v>
      </c>
      <c r="B4953" t="s">
        <v>8526</v>
      </c>
      <c r="C4953" s="7">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4" t="str">
        <f>VLOOKUP(OrdersTable[[#This Row],[Region]],PeopleTable[#All],2,FALSE)</f>
        <v>Kelly Williams</v>
      </c>
      <c r="W4953" s="4" t="str">
        <f>IFERROR(VLOOKUP(OrdersTable[[#This Row],[Order ID]],ReturnsTable[#All],2,FALSE),"No")</f>
        <v>No</v>
      </c>
      <c r="X4953" s="4">
        <f>1/COUNTIF(OrdersTable[Order ID],OrdersTable[[#This Row],[Order ID]])</f>
        <v>1</v>
      </c>
      <c r="Y4953" s="4">
        <f>1/COUNTIF(OrdersTable[Customer ID],OrdersTable[[#This Row],[Customer ID]])</f>
        <v>7.1428571428571425E-2</v>
      </c>
    </row>
    <row r="4954" spans="1:25" x14ac:dyDescent="0.3">
      <c r="A4954" s="1">
        <v>4953</v>
      </c>
      <c r="B4954" t="s">
        <v>6113</v>
      </c>
      <c r="C4954" s="7">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4" t="str">
        <f>VLOOKUP(OrdersTable[[#This Row],[Region]],PeopleTable[#All],2,FALSE)</f>
        <v>Anna Andreadi</v>
      </c>
      <c r="W4954" s="4" t="str">
        <f>IFERROR(VLOOKUP(OrdersTable[[#This Row],[Order ID]],ReturnsTable[#All],2,FALSE),"No")</f>
        <v>Yes</v>
      </c>
      <c r="X4954" s="4">
        <f>1/COUNTIF(OrdersTable[Order ID],OrdersTable[[#This Row],[Order ID]])</f>
        <v>1</v>
      </c>
      <c r="Y4954" s="4">
        <f>1/COUNTIF(OrdersTable[Customer ID],OrdersTable[[#This Row],[Customer ID]])</f>
        <v>7.6923076923076927E-2</v>
      </c>
    </row>
    <row r="4955" spans="1:25" x14ac:dyDescent="0.3">
      <c r="A4955" s="1">
        <v>4954</v>
      </c>
      <c r="B4955" t="s">
        <v>8527</v>
      </c>
      <c r="C4955" s="7">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4" t="str">
        <f>VLOOKUP(OrdersTable[[#This Row],[Region]],PeopleTable[#All],2,FALSE)</f>
        <v>Chuck Magee</v>
      </c>
      <c r="W4955" s="4" t="str">
        <f>IFERROR(VLOOKUP(OrdersTable[[#This Row],[Order ID]],ReturnsTable[#All],2,FALSE),"No")</f>
        <v>No</v>
      </c>
      <c r="X4955" s="4">
        <f>1/COUNTIF(OrdersTable[Order ID],OrdersTable[[#This Row],[Order ID]])</f>
        <v>1</v>
      </c>
      <c r="Y4955" s="4">
        <f>1/COUNTIF(OrdersTable[Customer ID],OrdersTable[[#This Row],[Customer ID]])</f>
        <v>9.0909090909090912E-2</v>
      </c>
    </row>
    <row r="4956" spans="1:25" x14ac:dyDescent="0.3">
      <c r="A4956" s="1">
        <v>4955</v>
      </c>
      <c r="B4956" t="s">
        <v>8528</v>
      </c>
      <c r="C4956" s="7">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4" t="str">
        <f>VLOOKUP(OrdersTable[[#This Row],[Region]],PeopleTable[#All],2,FALSE)</f>
        <v>Anna Andreadi</v>
      </c>
      <c r="W4956" s="4" t="str">
        <f>IFERROR(VLOOKUP(OrdersTable[[#This Row],[Order ID]],ReturnsTable[#All],2,FALSE),"No")</f>
        <v>No</v>
      </c>
      <c r="X4956" s="4">
        <f>1/COUNTIF(OrdersTable[Order ID],OrdersTable[[#This Row],[Order ID]])</f>
        <v>0.33333333333333331</v>
      </c>
      <c r="Y4956" s="4">
        <f>1/COUNTIF(OrdersTable[Customer ID],OrdersTable[[#This Row],[Customer ID]])</f>
        <v>5.2631578947368418E-2</v>
      </c>
    </row>
    <row r="4957" spans="1:25" x14ac:dyDescent="0.3">
      <c r="A4957" s="1">
        <v>4956</v>
      </c>
      <c r="B4957" t="s">
        <v>8528</v>
      </c>
      <c r="C4957" s="7">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4" t="str">
        <f>VLOOKUP(OrdersTable[[#This Row],[Region]],PeopleTable[#All],2,FALSE)</f>
        <v>Anna Andreadi</v>
      </c>
      <c r="W4957" s="4" t="str">
        <f>IFERROR(VLOOKUP(OrdersTable[[#This Row],[Order ID]],ReturnsTable[#All],2,FALSE),"No")</f>
        <v>No</v>
      </c>
      <c r="X4957" s="4">
        <f>1/COUNTIF(OrdersTable[Order ID],OrdersTable[[#This Row],[Order ID]])</f>
        <v>0.33333333333333331</v>
      </c>
      <c r="Y4957" s="4">
        <f>1/COUNTIF(OrdersTable[Customer ID],OrdersTable[[#This Row],[Customer ID]])</f>
        <v>5.2631578947368418E-2</v>
      </c>
    </row>
    <row r="4958" spans="1:25" x14ac:dyDescent="0.3">
      <c r="A4958" s="1">
        <v>4957</v>
      </c>
      <c r="B4958" t="s">
        <v>8528</v>
      </c>
      <c r="C4958" s="7">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4" t="str">
        <f>VLOOKUP(OrdersTable[[#This Row],[Region]],PeopleTable[#All],2,FALSE)</f>
        <v>Anna Andreadi</v>
      </c>
      <c r="W4958" s="4" t="str">
        <f>IFERROR(VLOOKUP(OrdersTable[[#This Row],[Order ID]],ReturnsTable[#All],2,FALSE),"No")</f>
        <v>No</v>
      </c>
      <c r="X4958" s="4">
        <f>1/COUNTIF(OrdersTable[Order ID],OrdersTable[[#This Row],[Order ID]])</f>
        <v>0.33333333333333331</v>
      </c>
      <c r="Y4958" s="4">
        <f>1/COUNTIF(OrdersTable[Customer ID],OrdersTable[[#This Row],[Customer ID]])</f>
        <v>5.2631578947368418E-2</v>
      </c>
    </row>
    <row r="4959" spans="1:25" x14ac:dyDescent="0.3">
      <c r="A4959" s="1">
        <v>4958</v>
      </c>
      <c r="B4959" t="s">
        <v>8529</v>
      </c>
      <c r="C4959" s="7">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4" t="str">
        <f>VLOOKUP(OrdersTable[[#This Row],[Region]],PeopleTable[#All],2,FALSE)</f>
        <v>Kelly Williams</v>
      </c>
      <c r="W4959" s="4" t="str">
        <f>IFERROR(VLOOKUP(OrdersTable[[#This Row],[Order ID]],ReturnsTable[#All],2,FALSE),"No")</f>
        <v>No</v>
      </c>
      <c r="X4959" s="4">
        <f>1/COUNTIF(OrdersTable[Order ID],OrdersTable[[#This Row],[Order ID]])</f>
        <v>0.5</v>
      </c>
      <c r="Y4959" s="4">
        <f>1/COUNTIF(OrdersTable[Customer ID],OrdersTable[[#This Row],[Customer ID]])</f>
        <v>0.05</v>
      </c>
    </row>
    <row r="4960" spans="1:25" x14ac:dyDescent="0.3">
      <c r="A4960" s="1">
        <v>4959</v>
      </c>
      <c r="B4960" t="s">
        <v>8529</v>
      </c>
      <c r="C4960" s="7">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4" t="str">
        <f>VLOOKUP(OrdersTable[[#This Row],[Region]],PeopleTable[#All],2,FALSE)</f>
        <v>Kelly Williams</v>
      </c>
      <c r="W4960" s="4" t="str">
        <f>IFERROR(VLOOKUP(OrdersTable[[#This Row],[Order ID]],ReturnsTable[#All],2,FALSE),"No")</f>
        <v>No</v>
      </c>
      <c r="X4960" s="4">
        <f>1/COUNTIF(OrdersTable[Order ID],OrdersTable[[#This Row],[Order ID]])</f>
        <v>0.5</v>
      </c>
      <c r="Y4960" s="4">
        <f>1/COUNTIF(OrdersTable[Customer ID],OrdersTable[[#This Row],[Customer ID]])</f>
        <v>0.05</v>
      </c>
    </row>
    <row r="4961" spans="1:25" x14ac:dyDescent="0.3">
      <c r="A4961" s="1">
        <v>4960</v>
      </c>
      <c r="B4961" t="s">
        <v>8530</v>
      </c>
      <c r="C4961" s="7">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4" t="str">
        <f>VLOOKUP(OrdersTable[[#This Row],[Region]],PeopleTable[#All],2,FALSE)</f>
        <v>Anna Andreadi</v>
      </c>
      <c r="W4961" s="4" t="str">
        <f>IFERROR(VLOOKUP(OrdersTable[[#This Row],[Order ID]],ReturnsTable[#All],2,FALSE),"No")</f>
        <v>No</v>
      </c>
      <c r="X4961" s="4">
        <f>1/COUNTIF(OrdersTable[Order ID],OrdersTable[[#This Row],[Order ID]])</f>
        <v>0.5</v>
      </c>
      <c r="Y4961" s="4">
        <f>1/COUNTIF(OrdersTable[Customer ID],OrdersTable[[#This Row],[Customer ID]])</f>
        <v>0.1</v>
      </c>
    </row>
    <row r="4962" spans="1:25" x14ac:dyDescent="0.3">
      <c r="A4962" s="1">
        <v>4961</v>
      </c>
      <c r="B4962" t="s">
        <v>8530</v>
      </c>
      <c r="C4962" s="7">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4" t="str">
        <f>VLOOKUP(OrdersTable[[#This Row],[Region]],PeopleTable[#All],2,FALSE)</f>
        <v>Anna Andreadi</v>
      </c>
      <c r="W4962" s="4" t="str">
        <f>IFERROR(VLOOKUP(OrdersTable[[#This Row],[Order ID]],ReturnsTable[#All],2,FALSE),"No")</f>
        <v>No</v>
      </c>
      <c r="X4962" s="4">
        <f>1/COUNTIF(OrdersTable[Order ID],OrdersTable[[#This Row],[Order ID]])</f>
        <v>0.5</v>
      </c>
      <c r="Y4962" s="4">
        <f>1/COUNTIF(OrdersTable[Customer ID],OrdersTable[[#This Row],[Customer ID]])</f>
        <v>0.1</v>
      </c>
    </row>
    <row r="4963" spans="1:25" x14ac:dyDescent="0.3">
      <c r="A4963" s="1">
        <v>4962</v>
      </c>
      <c r="B4963" t="s">
        <v>8531</v>
      </c>
      <c r="C4963" s="7">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4" t="str">
        <f>VLOOKUP(OrdersTable[[#This Row],[Region]],PeopleTable[#All],2,FALSE)</f>
        <v>Anna Andreadi</v>
      </c>
      <c r="W4963" s="4" t="str">
        <f>IFERROR(VLOOKUP(OrdersTable[[#This Row],[Order ID]],ReturnsTable[#All],2,FALSE),"No")</f>
        <v>No</v>
      </c>
      <c r="X4963" s="4">
        <f>1/COUNTIF(OrdersTable[Order ID],OrdersTable[[#This Row],[Order ID]])</f>
        <v>0.33333333333333331</v>
      </c>
      <c r="Y4963" s="4">
        <f>1/COUNTIF(OrdersTable[Customer ID],OrdersTable[[#This Row],[Customer ID]])</f>
        <v>0.16666666666666666</v>
      </c>
    </row>
    <row r="4964" spans="1:25" x14ac:dyDescent="0.3">
      <c r="A4964" s="1">
        <v>4963</v>
      </c>
      <c r="B4964" t="s">
        <v>8531</v>
      </c>
      <c r="C4964" s="7">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4" t="str">
        <f>VLOOKUP(OrdersTable[[#This Row],[Region]],PeopleTable[#All],2,FALSE)</f>
        <v>Anna Andreadi</v>
      </c>
      <c r="W4964" s="4" t="str">
        <f>IFERROR(VLOOKUP(OrdersTable[[#This Row],[Order ID]],ReturnsTable[#All],2,FALSE),"No")</f>
        <v>No</v>
      </c>
      <c r="X4964" s="4">
        <f>1/COUNTIF(OrdersTable[Order ID],OrdersTable[[#This Row],[Order ID]])</f>
        <v>0.33333333333333331</v>
      </c>
      <c r="Y4964" s="4">
        <f>1/COUNTIF(OrdersTable[Customer ID],OrdersTable[[#This Row],[Customer ID]])</f>
        <v>0.16666666666666666</v>
      </c>
    </row>
    <row r="4965" spans="1:25" x14ac:dyDescent="0.3">
      <c r="A4965" s="1">
        <v>4964</v>
      </c>
      <c r="B4965" t="s">
        <v>8531</v>
      </c>
      <c r="C4965" s="7">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4" t="str">
        <f>VLOOKUP(OrdersTable[[#This Row],[Region]],PeopleTable[#All],2,FALSE)</f>
        <v>Anna Andreadi</v>
      </c>
      <c r="W4965" s="4" t="str">
        <f>IFERROR(VLOOKUP(OrdersTable[[#This Row],[Order ID]],ReturnsTable[#All],2,FALSE),"No")</f>
        <v>No</v>
      </c>
      <c r="X4965" s="4">
        <f>1/COUNTIF(OrdersTable[Order ID],OrdersTable[[#This Row],[Order ID]])</f>
        <v>0.33333333333333331</v>
      </c>
      <c r="Y4965" s="4">
        <f>1/COUNTIF(OrdersTable[Customer ID],OrdersTable[[#This Row],[Customer ID]])</f>
        <v>0.16666666666666666</v>
      </c>
    </row>
    <row r="4966" spans="1:25" x14ac:dyDescent="0.3">
      <c r="A4966" s="1">
        <v>4965</v>
      </c>
      <c r="B4966" t="s">
        <v>8532</v>
      </c>
      <c r="C4966" s="7">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4" t="str">
        <f>VLOOKUP(OrdersTable[[#This Row],[Region]],PeopleTable[#All],2,FALSE)</f>
        <v>Cassandra Brandow</v>
      </c>
      <c r="W4966" s="4" t="str">
        <f>IFERROR(VLOOKUP(OrdersTable[[#This Row],[Order ID]],ReturnsTable[#All],2,FALSE),"No")</f>
        <v>No</v>
      </c>
      <c r="X4966" s="4">
        <f>1/COUNTIF(OrdersTable[Order ID],OrdersTable[[#This Row],[Order ID]])</f>
        <v>1</v>
      </c>
      <c r="Y4966" s="4">
        <f>1/COUNTIF(OrdersTable[Customer ID],OrdersTable[[#This Row],[Customer ID]])</f>
        <v>5.8823529411764705E-2</v>
      </c>
    </row>
    <row r="4967" spans="1:25" x14ac:dyDescent="0.3">
      <c r="A4967" s="1">
        <v>4966</v>
      </c>
      <c r="B4967" t="s">
        <v>8533</v>
      </c>
      <c r="C4967" s="7">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4" t="str">
        <f>VLOOKUP(OrdersTable[[#This Row],[Region]],PeopleTable[#All],2,FALSE)</f>
        <v>Cassandra Brandow</v>
      </c>
      <c r="W4967" s="4" t="str">
        <f>IFERROR(VLOOKUP(OrdersTable[[#This Row],[Order ID]],ReturnsTable[#All],2,FALSE),"No")</f>
        <v>No</v>
      </c>
      <c r="X4967" s="4">
        <f>1/COUNTIF(OrdersTable[Order ID],OrdersTable[[#This Row],[Order ID]])</f>
        <v>1</v>
      </c>
      <c r="Y4967" s="4">
        <f>1/COUNTIF(OrdersTable[Customer ID],OrdersTable[[#This Row],[Customer ID]])</f>
        <v>9.0909090909090912E-2</v>
      </c>
    </row>
    <row r="4968" spans="1:25" x14ac:dyDescent="0.3">
      <c r="A4968" s="1">
        <v>4967</v>
      </c>
      <c r="B4968" t="s">
        <v>8534</v>
      </c>
      <c r="C4968" s="7">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4" t="str">
        <f>VLOOKUP(OrdersTable[[#This Row],[Region]],PeopleTable[#All],2,FALSE)</f>
        <v>Chuck Magee</v>
      </c>
      <c r="W4968" s="4" t="str">
        <f>IFERROR(VLOOKUP(OrdersTable[[#This Row],[Order ID]],ReturnsTable[#All],2,FALSE),"No")</f>
        <v>No</v>
      </c>
      <c r="X4968" s="4">
        <f>1/COUNTIF(OrdersTable[Order ID],OrdersTable[[#This Row],[Order ID]])</f>
        <v>0.25</v>
      </c>
      <c r="Y4968" s="4">
        <f>1/COUNTIF(OrdersTable[Customer ID],OrdersTable[[#This Row],[Customer ID]])</f>
        <v>7.6923076923076927E-2</v>
      </c>
    </row>
    <row r="4969" spans="1:25" x14ac:dyDescent="0.3">
      <c r="A4969" s="1">
        <v>4968</v>
      </c>
      <c r="B4969" t="s">
        <v>8534</v>
      </c>
      <c r="C4969" s="7">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4" t="str">
        <f>VLOOKUP(OrdersTable[[#This Row],[Region]],PeopleTable[#All],2,FALSE)</f>
        <v>Chuck Magee</v>
      </c>
      <c r="W4969" s="4" t="str">
        <f>IFERROR(VLOOKUP(OrdersTable[[#This Row],[Order ID]],ReturnsTable[#All],2,FALSE),"No")</f>
        <v>No</v>
      </c>
      <c r="X4969" s="4">
        <f>1/COUNTIF(OrdersTable[Order ID],OrdersTable[[#This Row],[Order ID]])</f>
        <v>0.25</v>
      </c>
      <c r="Y4969" s="4">
        <f>1/COUNTIF(OrdersTable[Customer ID],OrdersTable[[#This Row],[Customer ID]])</f>
        <v>7.6923076923076927E-2</v>
      </c>
    </row>
    <row r="4970" spans="1:25" x14ac:dyDescent="0.3">
      <c r="A4970" s="1">
        <v>4969</v>
      </c>
      <c r="B4970" t="s">
        <v>8534</v>
      </c>
      <c r="C4970" s="7">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4" t="str">
        <f>VLOOKUP(OrdersTable[[#This Row],[Region]],PeopleTable[#All],2,FALSE)</f>
        <v>Chuck Magee</v>
      </c>
      <c r="W4970" s="4" t="str">
        <f>IFERROR(VLOOKUP(OrdersTable[[#This Row],[Order ID]],ReturnsTable[#All],2,FALSE),"No")</f>
        <v>No</v>
      </c>
      <c r="X4970" s="4">
        <f>1/COUNTIF(OrdersTable[Order ID],OrdersTable[[#This Row],[Order ID]])</f>
        <v>0.25</v>
      </c>
      <c r="Y4970" s="4">
        <f>1/COUNTIF(OrdersTable[Customer ID],OrdersTable[[#This Row],[Customer ID]])</f>
        <v>7.6923076923076927E-2</v>
      </c>
    </row>
    <row r="4971" spans="1:25" x14ac:dyDescent="0.3">
      <c r="A4971" s="1">
        <v>4970</v>
      </c>
      <c r="B4971" t="s">
        <v>8534</v>
      </c>
      <c r="C4971" s="7">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4" t="str">
        <f>VLOOKUP(OrdersTable[[#This Row],[Region]],PeopleTable[#All],2,FALSE)</f>
        <v>Chuck Magee</v>
      </c>
      <c r="W4971" s="4" t="str">
        <f>IFERROR(VLOOKUP(OrdersTable[[#This Row],[Order ID]],ReturnsTable[#All],2,FALSE),"No")</f>
        <v>No</v>
      </c>
      <c r="X4971" s="4">
        <f>1/COUNTIF(OrdersTable[Order ID],OrdersTable[[#This Row],[Order ID]])</f>
        <v>0.25</v>
      </c>
      <c r="Y4971" s="4">
        <f>1/COUNTIF(OrdersTable[Customer ID],OrdersTable[[#This Row],[Customer ID]])</f>
        <v>7.6923076923076927E-2</v>
      </c>
    </row>
    <row r="4972" spans="1:25" x14ac:dyDescent="0.3">
      <c r="A4972" s="1">
        <v>4971</v>
      </c>
      <c r="B4972" t="s">
        <v>8535</v>
      </c>
      <c r="C4972" s="7">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4" t="str">
        <f>VLOOKUP(OrdersTable[[#This Row],[Region]],PeopleTable[#All],2,FALSE)</f>
        <v>Cassandra Brandow</v>
      </c>
      <c r="W4972" s="4" t="str">
        <f>IFERROR(VLOOKUP(OrdersTable[[#This Row],[Order ID]],ReturnsTable[#All],2,FALSE),"No")</f>
        <v>No</v>
      </c>
      <c r="X4972" s="4">
        <f>1/COUNTIF(OrdersTable[Order ID],OrdersTable[[#This Row],[Order ID]])</f>
        <v>0.25</v>
      </c>
      <c r="Y4972" s="4">
        <f>1/COUNTIF(OrdersTable[Customer ID],OrdersTable[[#This Row],[Customer ID]])</f>
        <v>4.5454545454545456E-2</v>
      </c>
    </row>
    <row r="4973" spans="1:25" x14ac:dyDescent="0.3">
      <c r="A4973" s="1">
        <v>4972</v>
      </c>
      <c r="B4973" t="s">
        <v>8535</v>
      </c>
      <c r="C4973" s="7">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4" t="str">
        <f>VLOOKUP(OrdersTable[[#This Row],[Region]],PeopleTable[#All],2,FALSE)</f>
        <v>Cassandra Brandow</v>
      </c>
      <c r="W4973" s="4" t="str">
        <f>IFERROR(VLOOKUP(OrdersTable[[#This Row],[Order ID]],ReturnsTable[#All],2,FALSE),"No")</f>
        <v>No</v>
      </c>
      <c r="X4973" s="4">
        <f>1/COUNTIF(OrdersTable[Order ID],OrdersTable[[#This Row],[Order ID]])</f>
        <v>0.25</v>
      </c>
      <c r="Y4973" s="4">
        <f>1/COUNTIF(OrdersTable[Customer ID],OrdersTable[[#This Row],[Customer ID]])</f>
        <v>4.5454545454545456E-2</v>
      </c>
    </row>
    <row r="4974" spans="1:25" x14ac:dyDescent="0.3">
      <c r="A4974" s="1">
        <v>4973</v>
      </c>
      <c r="B4974" t="s">
        <v>8535</v>
      </c>
      <c r="C4974" s="7">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4" t="str">
        <f>VLOOKUP(OrdersTable[[#This Row],[Region]],PeopleTable[#All],2,FALSE)</f>
        <v>Cassandra Brandow</v>
      </c>
      <c r="W4974" s="4" t="str">
        <f>IFERROR(VLOOKUP(OrdersTable[[#This Row],[Order ID]],ReturnsTable[#All],2,FALSE),"No")</f>
        <v>No</v>
      </c>
      <c r="X4974" s="4">
        <f>1/COUNTIF(OrdersTable[Order ID],OrdersTable[[#This Row],[Order ID]])</f>
        <v>0.25</v>
      </c>
      <c r="Y4974" s="4">
        <f>1/COUNTIF(OrdersTable[Customer ID],OrdersTable[[#This Row],[Customer ID]])</f>
        <v>4.5454545454545456E-2</v>
      </c>
    </row>
    <row r="4975" spans="1:25" x14ac:dyDescent="0.3">
      <c r="A4975" s="1">
        <v>4974</v>
      </c>
      <c r="B4975" t="s">
        <v>8535</v>
      </c>
      <c r="C4975" s="7">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4" t="str">
        <f>VLOOKUP(OrdersTable[[#This Row],[Region]],PeopleTable[#All],2,FALSE)</f>
        <v>Cassandra Brandow</v>
      </c>
      <c r="W4975" s="4" t="str">
        <f>IFERROR(VLOOKUP(OrdersTable[[#This Row],[Order ID]],ReturnsTable[#All],2,FALSE),"No")</f>
        <v>No</v>
      </c>
      <c r="X4975" s="4">
        <f>1/COUNTIF(OrdersTable[Order ID],OrdersTable[[#This Row],[Order ID]])</f>
        <v>0.25</v>
      </c>
      <c r="Y4975" s="4">
        <f>1/COUNTIF(OrdersTable[Customer ID],OrdersTable[[#This Row],[Customer ID]])</f>
        <v>4.5454545454545456E-2</v>
      </c>
    </row>
    <row r="4976" spans="1:25" x14ac:dyDescent="0.3">
      <c r="A4976" s="1">
        <v>4975</v>
      </c>
      <c r="B4976" t="s">
        <v>8536</v>
      </c>
      <c r="C4976" s="7">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4" t="str">
        <f>VLOOKUP(OrdersTable[[#This Row],[Region]],PeopleTable[#All],2,FALSE)</f>
        <v>Anna Andreadi</v>
      </c>
      <c r="W4976" s="4" t="str">
        <f>IFERROR(VLOOKUP(OrdersTable[[#This Row],[Order ID]],ReturnsTable[#All],2,FALSE),"No")</f>
        <v>No</v>
      </c>
      <c r="X4976" s="4">
        <f>1/COUNTIF(OrdersTable[Order ID],OrdersTable[[#This Row],[Order ID]])</f>
        <v>1</v>
      </c>
      <c r="Y4976" s="4">
        <f>1/COUNTIF(OrdersTable[Customer ID],OrdersTable[[#This Row],[Customer ID]])</f>
        <v>7.6923076923076927E-2</v>
      </c>
    </row>
    <row r="4977" spans="1:25" x14ac:dyDescent="0.3">
      <c r="A4977" s="1">
        <v>4976</v>
      </c>
      <c r="B4977" t="s">
        <v>8537</v>
      </c>
      <c r="C4977" s="7">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4" t="str">
        <f>VLOOKUP(OrdersTable[[#This Row],[Region]],PeopleTable[#All],2,FALSE)</f>
        <v>Cassandra Brandow</v>
      </c>
      <c r="W4977" s="4" t="str">
        <f>IFERROR(VLOOKUP(OrdersTable[[#This Row],[Order ID]],ReturnsTable[#All],2,FALSE),"No")</f>
        <v>No</v>
      </c>
      <c r="X4977" s="4">
        <f>1/COUNTIF(OrdersTable[Order ID],OrdersTable[[#This Row],[Order ID]])</f>
        <v>1</v>
      </c>
      <c r="Y4977" s="4">
        <f>1/COUNTIF(OrdersTable[Customer ID],OrdersTable[[#This Row],[Customer ID]])</f>
        <v>0.1</v>
      </c>
    </row>
    <row r="4978" spans="1:25" x14ac:dyDescent="0.3">
      <c r="A4978" s="1">
        <v>4977</v>
      </c>
      <c r="B4978" t="s">
        <v>8538</v>
      </c>
      <c r="C4978" s="7">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4" t="str">
        <f>VLOOKUP(OrdersTable[[#This Row],[Region]],PeopleTable[#All],2,FALSE)</f>
        <v>Chuck Magee</v>
      </c>
      <c r="W4978" s="4" t="str">
        <f>IFERROR(VLOOKUP(OrdersTable[[#This Row],[Order ID]],ReturnsTable[#All],2,FALSE),"No")</f>
        <v>No</v>
      </c>
      <c r="X4978" s="4">
        <f>1/COUNTIF(OrdersTable[Order ID],OrdersTable[[#This Row],[Order ID]])</f>
        <v>0.33333333333333331</v>
      </c>
      <c r="Y4978" s="4">
        <f>1/COUNTIF(OrdersTable[Customer ID],OrdersTable[[#This Row],[Customer ID]])</f>
        <v>7.6923076923076927E-2</v>
      </c>
    </row>
    <row r="4979" spans="1:25" x14ac:dyDescent="0.3">
      <c r="A4979" s="1">
        <v>4978</v>
      </c>
      <c r="B4979" t="s">
        <v>8538</v>
      </c>
      <c r="C4979" s="7">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4" t="str">
        <f>VLOOKUP(OrdersTable[[#This Row],[Region]],PeopleTable[#All],2,FALSE)</f>
        <v>Chuck Magee</v>
      </c>
      <c r="W4979" s="4" t="str">
        <f>IFERROR(VLOOKUP(OrdersTable[[#This Row],[Order ID]],ReturnsTable[#All],2,FALSE),"No")</f>
        <v>No</v>
      </c>
      <c r="X4979" s="4">
        <f>1/COUNTIF(OrdersTable[Order ID],OrdersTable[[#This Row],[Order ID]])</f>
        <v>0.33333333333333331</v>
      </c>
      <c r="Y4979" s="4">
        <f>1/COUNTIF(OrdersTable[Customer ID],OrdersTable[[#This Row],[Customer ID]])</f>
        <v>7.6923076923076927E-2</v>
      </c>
    </row>
    <row r="4980" spans="1:25" x14ac:dyDescent="0.3">
      <c r="A4980" s="1">
        <v>4979</v>
      </c>
      <c r="B4980" t="s">
        <v>8538</v>
      </c>
      <c r="C4980" s="7">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4" t="str">
        <f>VLOOKUP(OrdersTable[[#This Row],[Region]],PeopleTable[#All],2,FALSE)</f>
        <v>Chuck Magee</v>
      </c>
      <c r="W4980" s="4" t="str">
        <f>IFERROR(VLOOKUP(OrdersTable[[#This Row],[Order ID]],ReturnsTable[#All],2,FALSE),"No")</f>
        <v>No</v>
      </c>
      <c r="X4980" s="4">
        <f>1/COUNTIF(OrdersTable[Order ID],OrdersTable[[#This Row],[Order ID]])</f>
        <v>0.33333333333333331</v>
      </c>
      <c r="Y4980" s="4">
        <f>1/COUNTIF(OrdersTable[Customer ID],OrdersTable[[#This Row],[Customer ID]])</f>
        <v>7.6923076923076927E-2</v>
      </c>
    </row>
    <row r="4981" spans="1:25" x14ac:dyDescent="0.3">
      <c r="A4981" s="1">
        <v>4980</v>
      </c>
      <c r="B4981" t="s">
        <v>8539</v>
      </c>
      <c r="C4981" s="7">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4" t="str">
        <f>VLOOKUP(OrdersTable[[#This Row],[Region]],PeopleTable[#All],2,FALSE)</f>
        <v>Kelly Williams</v>
      </c>
      <c r="W4981" s="4" t="str">
        <f>IFERROR(VLOOKUP(OrdersTable[[#This Row],[Order ID]],ReturnsTable[#All],2,FALSE),"No")</f>
        <v>No</v>
      </c>
      <c r="X4981" s="4">
        <f>1/COUNTIF(OrdersTable[Order ID],OrdersTable[[#This Row],[Order ID]])</f>
        <v>0.33333333333333331</v>
      </c>
      <c r="Y4981" s="4">
        <f>1/COUNTIF(OrdersTable[Customer ID],OrdersTable[[#This Row],[Customer ID]])</f>
        <v>6.25E-2</v>
      </c>
    </row>
    <row r="4982" spans="1:25" x14ac:dyDescent="0.3">
      <c r="A4982" s="1">
        <v>4981</v>
      </c>
      <c r="B4982" t="s">
        <v>8539</v>
      </c>
      <c r="C4982" s="7">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4" t="str">
        <f>VLOOKUP(OrdersTable[[#This Row],[Region]],PeopleTable[#All],2,FALSE)</f>
        <v>Kelly Williams</v>
      </c>
      <c r="W4982" s="4" t="str">
        <f>IFERROR(VLOOKUP(OrdersTable[[#This Row],[Order ID]],ReturnsTable[#All],2,FALSE),"No")</f>
        <v>No</v>
      </c>
      <c r="X4982" s="4">
        <f>1/COUNTIF(OrdersTable[Order ID],OrdersTable[[#This Row],[Order ID]])</f>
        <v>0.33333333333333331</v>
      </c>
      <c r="Y4982" s="4">
        <f>1/COUNTIF(OrdersTable[Customer ID],OrdersTable[[#This Row],[Customer ID]])</f>
        <v>6.25E-2</v>
      </c>
    </row>
    <row r="4983" spans="1:25" x14ac:dyDescent="0.3">
      <c r="A4983" s="1">
        <v>4982</v>
      </c>
      <c r="B4983" t="s">
        <v>8539</v>
      </c>
      <c r="C4983" s="7">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4" t="str">
        <f>VLOOKUP(OrdersTable[[#This Row],[Region]],PeopleTable[#All],2,FALSE)</f>
        <v>Kelly Williams</v>
      </c>
      <c r="W4983" s="4" t="str">
        <f>IFERROR(VLOOKUP(OrdersTable[[#This Row],[Order ID]],ReturnsTable[#All],2,FALSE),"No")</f>
        <v>No</v>
      </c>
      <c r="X4983" s="4">
        <f>1/COUNTIF(OrdersTable[Order ID],OrdersTable[[#This Row],[Order ID]])</f>
        <v>0.33333333333333331</v>
      </c>
      <c r="Y4983" s="4">
        <f>1/COUNTIF(OrdersTable[Customer ID],OrdersTable[[#This Row],[Customer ID]])</f>
        <v>6.25E-2</v>
      </c>
    </row>
    <row r="4984" spans="1:25" x14ac:dyDescent="0.3">
      <c r="A4984" s="1">
        <v>4983</v>
      </c>
      <c r="B4984" t="s">
        <v>8540</v>
      </c>
      <c r="C4984" s="7">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4" t="str">
        <f>VLOOKUP(OrdersTable[[#This Row],[Region]],PeopleTable[#All],2,FALSE)</f>
        <v>Anna Andreadi</v>
      </c>
      <c r="W4984" s="4" t="str">
        <f>IFERROR(VLOOKUP(OrdersTable[[#This Row],[Order ID]],ReturnsTable[#All],2,FALSE),"No")</f>
        <v>No</v>
      </c>
      <c r="X4984" s="4">
        <f>1/COUNTIF(OrdersTable[Order ID],OrdersTable[[#This Row],[Order ID]])</f>
        <v>1</v>
      </c>
      <c r="Y4984" s="4">
        <f>1/COUNTIF(OrdersTable[Customer ID],OrdersTable[[#This Row],[Customer ID]])</f>
        <v>0.05</v>
      </c>
    </row>
    <row r="4985" spans="1:25" x14ac:dyDescent="0.3">
      <c r="A4985" s="1">
        <v>4984</v>
      </c>
      <c r="B4985" t="s">
        <v>8541</v>
      </c>
      <c r="C4985" s="7">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4" t="str">
        <f>VLOOKUP(OrdersTable[[#This Row],[Region]],PeopleTable[#All],2,FALSE)</f>
        <v>Anna Andreadi</v>
      </c>
      <c r="W4985" s="4" t="str">
        <f>IFERROR(VLOOKUP(OrdersTable[[#This Row],[Order ID]],ReturnsTable[#All],2,FALSE),"No")</f>
        <v>No</v>
      </c>
      <c r="X4985" s="4">
        <f>1/COUNTIF(OrdersTable[Order ID],OrdersTable[[#This Row],[Order ID]])</f>
        <v>1</v>
      </c>
      <c r="Y4985" s="4">
        <f>1/COUNTIF(OrdersTable[Customer ID],OrdersTable[[#This Row],[Customer ID]])</f>
        <v>4.7619047619047616E-2</v>
      </c>
    </row>
    <row r="4986" spans="1:25" x14ac:dyDescent="0.3">
      <c r="A4986" s="1">
        <v>4985</v>
      </c>
      <c r="B4986" t="s">
        <v>8542</v>
      </c>
      <c r="C4986" s="7">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4" t="str">
        <f>VLOOKUP(OrdersTable[[#This Row],[Region]],PeopleTable[#All],2,FALSE)</f>
        <v>Cassandra Brandow</v>
      </c>
      <c r="W4986" s="4" t="str">
        <f>IFERROR(VLOOKUP(OrdersTable[[#This Row],[Order ID]],ReturnsTable[#All],2,FALSE),"No")</f>
        <v>No</v>
      </c>
      <c r="X4986" s="4">
        <f>1/COUNTIF(OrdersTable[Order ID],OrdersTable[[#This Row],[Order ID]])</f>
        <v>1</v>
      </c>
      <c r="Y4986" s="4">
        <f>1/COUNTIF(OrdersTable[Customer ID],OrdersTable[[#This Row],[Customer ID]])</f>
        <v>7.1428571428571425E-2</v>
      </c>
    </row>
    <row r="4987" spans="1:25" x14ac:dyDescent="0.3">
      <c r="A4987" s="1">
        <v>4986</v>
      </c>
      <c r="B4987" t="s">
        <v>8543</v>
      </c>
      <c r="C4987" s="7">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4" t="str">
        <f>VLOOKUP(OrdersTable[[#This Row],[Region]],PeopleTable[#All],2,FALSE)</f>
        <v>Chuck Magee</v>
      </c>
      <c r="W4987" s="4" t="str">
        <f>IFERROR(VLOOKUP(OrdersTable[[#This Row],[Order ID]],ReturnsTable[#All],2,FALSE),"No")</f>
        <v>No</v>
      </c>
      <c r="X4987" s="4">
        <f>1/COUNTIF(OrdersTable[Order ID],OrdersTable[[#This Row],[Order ID]])</f>
        <v>1</v>
      </c>
      <c r="Y4987" s="4">
        <f>1/COUNTIF(OrdersTable[Customer ID],OrdersTable[[#This Row],[Customer ID]])</f>
        <v>0.125</v>
      </c>
    </row>
    <row r="4988" spans="1:25" x14ac:dyDescent="0.3">
      <c r="A4988" s="1">
        <v>4987</v>
      </c>
      <c r="B4988" t="s">
        <v>8544</v>
      </c>
      <c r="C4988" s="7">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4" t="str">
        <f>VLOOKUP(OrdersTable[[#This Row],[Region]],PeopleTable[#All],2,FALSE)</f>
        <v>Anna Andreadi</v>
      </c>
      <c r="W4988" s="4" t="str">
        <f>IFERROR(VLOOKUP(OrdersTable[[#This Row],[Order ID]],ReturnsTable[#All],2,FALSE),"No")</f>
        <v>No</v>
      </c>
      <c r="X4988" s="4">
        <f>1/COUNTIF(OrdersTable[Order ID],OrdersTable[[#This Row],[Order ID]])</f>
        <v>0.33333333333333331</v>
      </c>
      <c r="Y4988" s="4">
        <f>1/COUNTIF(OrdersTable[Customer ID],OrdersTable[[#This Row],[Customer ID]])</f>
        <v>0.125</v>
      </c>
    </row>
    <row r="4989" spans="1:25" x14ac:dyDescent="0.3">
      <c r="A4989" s="1">
        <v>4988</v>
      </c>
      <c r="B4989" t="s">
        <v>8544</v>
      </c>
      <c r="C4989" s="7">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4" t="str">
        <f>VLOOKUP(OrdersTable[[#This Row],[Region]],PeopleTable[#All],2,FALSE)</f>
        <v>Anna Andreadi</v>
      </c>
      <c r="W4989" s="4" t="str">
        <f>IFERROR(VLOOKUP(OrdersTable[[#This Row],[Order ID]],ReturnsTable[#All],2,FALSE),"No")</f>
        <v>No</v>
      </c>
      <c r="X4989" s="4">
        <f>1/COUNTIF(OrdersTable[Order ID],OrdersTable[[#This Row],[Order ID]])</f>
        <v>0.33333333333333331</v>
      </c>
      <c r="Y4989" s="4">
        <f>1/COUNTIF(OrdersTable[Customer ID],OrdersTable[[#This Row],[Customer ID]])</f>
        <v>0.125</v>
      </c>
    </row>
    <row r="4990" spans="1:25" x14ac:dyDescent="0.3">
      <c r="A4990" s="1">
        <v>4989</v>
      </c>
      <c r="B4990" t="s">
        <v>8544</v>
      </c>
      <c r="C4990" s="7">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4" t="str">
        <f>VLOOKUP(OrdersTable[[#This Row],[Region]],PeopleTable[#All],2,FALSE)</f>
        <v>Anna Andreadi</v>
      </c>
      <c r="W4990" s="4" t="str">
        <f>IFERROR(VLOOKUP(OrdersTable[[#This Row],[Order ID]],ReturnsTable[#All],2,FALSE),"No")</f>
        <v>No</v>
      </c>
      <c r="X4990" s="4">
        <f>1/COUNTIF(OrdersTable[Order ID],OrdersTable[[#This Row],[Order ID]])</f>
        <v>0.33333333333333331</v>
      </c>
      <c r="Y4990" s="4">
        <f>1/COUNTIF(OrdersTable[Customer ID],OrdersTable[[#This Row],[Customer ID]])</f>
        <v>0.125</v>
      </c>
    </row>
    <row r="4991" spans="1:25" x14ac:dyDescent="0.3">
      <c r="A4991" s="1">
        <v>4990</v>
      </c>
      <c r="B4991" t="s">
        <v>8545</v>
      </c>
      <c r="C4991" s="7">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4" t="str">
        <f>VLOOKUP(OrdersTable[[#This Row],[Region]],PeopleTable[#All],2,FALSE)</f>
        <v>Anna Andreadi</v>
      </c>
      <c r="W4991" s="4" t="str">
        <f>IFERROR(VLOOKUP(OrdersTable[[#This Row],[Order ID]],ReturnsTable[#All],2,FALSE),"No")</f>
        <v>No</v>
      </c>
      <c r="X4991" s="4">
        <f>1/COUNTIF(OrdersTable[Order ID],OrdersTable[[#This Row],[Order ID]])</f>
        <v>0.5</v>
      </c>
      <c r="Y4991" s="4">
        <f>1/COUNTIF(OrdersTable[Customer ID],OrdersTable[[#This Row],[Customer ID]])</f>
        <v>6.25E-2</v>
      </c>
    </row>
    <row r="4992" spans="1:25" x14ac:dyDescent="0.3">
      <c r="A4992" s="1">
        <v>4991</v>
      </c>
      <c r="B4992" t="s">
        <v>8545</v>
      </c>
      <c r="C4992" s="7">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4" t="str">
        <f>VLOOKUP(OrdersTable[[#This Row],[Region]],PeopleTable[#All],2,FALSE)</f>
        <v>Anna Andreadi</v>
      </c>
      <c r="W4992" s="4" t="str">
        <f>IFERROR(VLOOKUP(OrdersTable[[#This Row],[Order ID]],ReturnsTable[#All],2,FALSE),"No")</f>
        <v>No</v>
      </c>
      <c r="X4992" s="4">
        <f>1/COUNTIF(OrdersTable[Order ID],OrdersTable[[#This Row],[Order ID]])</f>
        <v>0.5</v>
      </c>
      <c r="Y4992" s="4">
        <f>1/COUNTIF(OrdersTable[Customer ID],OrdersTable[[#This Row],[Customer ID]])</f>
        <v>6.25E-2</v>
      </c>
    </row>
    <row r="4993" spans="1:25" x14ac:dyDescent="0.3">
      <c r="A4993" s="1">
        <v>4992</v>
      </c>
      <c r="B4993" t="s">
        <v>8546</v>
      </c>
      <c r="C4993" s="7">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4" t="str">
        <f>VLOOKUP(OrdersTable[[#This Row],[Region]],PeopleTable[#All],2,FALSE)</f>
        <v>Kelly Williams</v>
      </c>
      <c r="W4993" s="4" t="str">
        <f>IFERROR(VLOOKUP(OrdersTable[[#This Row],[Order ID]],ReturnsTable[#All],2,FALSE),"No")</f>
        <v>No</v>
      </c>
      <c r="X4993" s="4">
        <f>1/COUNTIF(OrdersTable[Order ID],OrdersTable[[#This Row],[Order ID]])</f>
        <v>1</v>
      </c>
      <c r="Y4993" s="4">
        <f>1/COUNTIF(OrdersTable[Customer ID],OrdersTable[[#This Row],[Customer ID]])</f>
        <v>5.8823529411764705E-2</v>
      </c>
    </row>
    <row r="4994" spans="1:25" x14ac:dyDescent="0.3">
      <c r="A4994" s="1">
        <v>4993</v>
      </c>
      <c r="B4994" t="s">
        <v>8547</v>
      </c>
      <c r="C4994" s="7">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4" t="str">
        <f>VLOOKUP(OrdersTable[[#This Row],[Region]],PeopleTable[#All],2,FALSE)</f>
        <v>Cassandra Brandow</v>
      </c>
      <c r="W4994" s="4" t="str">
        <f>IFERROR(VLOOKUP(OrdersTable[[#This Row],[Order ID]],ReturnsTable[#All],2,FALSE),"No")</f>
        <v>No</v>
      </c>
      <c r="X4994" s="4">
        <f>1/COUNTIF(OrdersTable[Order ID],OrdersTable[[#This Row],[Order ID]])</f>
        <v>0.33333333333333331</v>
      </c>
      <c r="Y4994" s="4">
        <f>1/COUNTIF(OrdersTable[Customer ID],OrdersTable[[#This Row],[Customer ID]])</f>
        <v>0.14285714285714285</v>
      </c>
    </row>
    <row r="4995" spans="1:25" x14ac:dyDescent="0.3">
      <c r="A4995" s="1">
        <v>4994</v>
      </c>
      <c r="B4995" t="s">
        <v>8547</v>
      </c>
      <c r="C4995" s="7">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4" t="str">
        <f>VLOOKUP(OrdersTable[[#This Row],[Region]],PeopleTable[#All],2,FALSE)</f>
        <v>Cassandra Brandow</v>
      </c>
      <c r="W4995" s="4" t="str">
        <f>IFERROR(VLOOKUP(OrdersTable[[#This Row],[Order ID]],ReturnsTable[#All],2,FALSE),"No")</f>
        <v>No</v>
      </c>
      <c r="X4995" s="4">
        <f>1/COUNTIF(OrdersTable[Order ID],OrdersTable[[#This Row],[Order ID]])</f>
        <v>0.33333333333333331</v>
      </c>
      <c r="Y4995" s="4">
        <f>1/COUNTIF(OrdersTable[Customer ID],OrdersTable[[#This Row],[Customer ID]])</f>
        <v>0.14285714285714285</v>
      </c>
    </row>
    <row r="4996" spans="1:25" x14ac:dyDescent="0.3">
      <c r="A4996" s="1">
        <v>4995</v>
      </c>
      <c r="B4996" t="s">
        <v>8547</v>
      </c>
      <c r="C4996" s="7">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4" t="str">
        <f>VLOOKUP(OrdersTable[[#This Row],[Region]],PeopleTable[#All],2,FALSE)</f>
        <v>Cassandra Brandow</v>
      </c>
      <c r="W4996" s="4" t="str">
        <f>IFERROR(VLOOKUP(OrdersTable[[#This Row],[Order ID]],ReturnsTable[#All],2,FALSE),"No")</f>
        <v>No</v>
      </c>
      <c r="X4996" s="4">
        <f>1/COUNTIF(OrdersTable[Order ID],OrdersTable[[#This Row],[Order ID]])</f>
        <v>0.33333333333333331</v>
      </c>
      <c r="Y4996" s="4">
        <f>1/COUNTIF(OrdersTable[Customer ID],OrdersTable[[#This Row],[Customer ID]])</f>
        <v>0.14285714285714285</v>
      </c>
    </row>
    <row r="4997" spans="1:25" x14ac:dyDescent="0.3">
      <c r="A4997" s="1">
        <v>4996</v>
      </c>
      <c r="B4997" t="s">
        <v>8548</v>
      </c>
      <c r="C4997" s="7">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4" t="str">
        <f>VLOOKUP(OrdersTable[[#This Row],[Region]],PeopleTable[#All],2,FALSE)</f>
        <v>Chuck Magee</v>
      </c>
      <c r="W4997" s="4" t="str">
        <f>IFERROR(VLOOKUP(OrdersTable[[#This Row],[Order ID]],ReturnsTable[#All],2,FALSE),"No")</f>
        <v>No</v>
      </c>
      <c r="X4997" s="4">
        <f>1/COUNTIF(OrdersTable[Order ID],OrdersTable[[#This Row],[Order ID]])</f>
        <v>1</v>
      </c>
      <c r="Y4997" s="4">
        <f>1/COUNTIF(OrdersTable[Customer ID],OrdersTable[[#This Row],[Customer ID]])</f>
        <v>0.05</v>
      </c>
    </row>
    <row r="4998" spans="1:25" x14ac:dyDescent="0.3">
      <c r="A4998" s="1">
        <v>4997</v>
      </c>
      <c r="B4998" t="s">
        <v>8549</v>
      </c>
      <c r="C4998" s="7">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4" t="str">
        <f>VLOOKUP(OrdersTable[[#This Row],[Region]],PeopleTable[#All],2,FALSE)</f>
        <v>Cassandra Brandow</v>
      </c>
      <c r="W4998" s="4" t="str">
        <f>IFERROR(VLOOKUP(OrdersTable[[#This Row],[Order ID]],ReturnsTable[#All],2,FALSE),"No")</f>
        <v>No</v>
      </c>
      <c r="X4998" s="4">
        <f>1/COUNTIF(OrdersTable[Order ID],OrdersTable[[#This Row],[Order ID]])</f>
        <v>0.5</v>
      </c>
      <c r="Y4998" s="4">
        <f>1/COUNTIF(OrdersTable[Customer ID],OrdersTable[[#This Row],[Customer ID]])</f>
        <v>0.25</v>
      </c>
    </row>
    <row r="4999" spans="1:25" x14ac:dyDescent="0.3">
      <c r="A4999" s="1">
        <v>4998</v>
      </c>
      <c r="B4999" t="s">
        <v>8549</v>
      </c>
      <c r="C4999" s="7">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4" t="str">
        <f>VLOOKUP(OrdersTable[[#This Row],[Region]],PeopleTable[#All],2,FALSE)</f>
        <v>Cassandra Brandow</v>
      </c>
      <c r="W4999" s="4" t="str">
        <f>IFERROR(VLOOKUP(OrdersTable[[#This Row],[Order ID]],ReturnsTable[#All],2,FALSE),"No")</f>
        <v>No</v>
      </c>
      <c r="X4999" s="4">
        <f>1/COUNTIF(OrdersTable[Order ID],OrdersTable[[#This Row],[Order ID]])</f>
        <v>0.5</v>
      </c>
      <c r="Y4999" s="4">
        <f>1/COUNTIF(OrdersTable[Customer ID],OrdersTable[[#This Row],[Customer ID]])</f>
        <v>0.25</v>
      </c>
    </row>
    <row r="5000" spans="1:25" x14ac:dyDescent="0.3">
      <c r="A5000" s="1">
        <v>4999</v>
      </c>
      <c r="B5000" t="s">
        <v>8550</v>
      </c>
      <c r="C5000" s="7">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4" t="str">
        <f>VLOOKUP(OrdersTable[[#This Row],[Region]],PeopleTable[#All],2,FALSE)</f>
        <v>Anna Andreadi</v>
      </c>
      <c r="W5000" s="4" t="str">
        <f>IFERROR(VLOOKUP(OrdersTable[[#This Row],[Order ID]],ReturnsTable[#All],2,FALSE),"No")</f>
        <v>No</v>
      </c>
      <c r="X5000" s="4">
        <f>1/COUNTIF(OrdersTable[Order ID],OrdersTable[[#This Row],[Order ID]])</f>
        <v>0.5</v>
      </c>
      <c r="Y5000" s="4">
        <f>1/COUNTIF(OrdersTable[Customer ID],OrdersTable[[#This Row],[Customer ID]])</f>
        <v>6.6666666666666666E-2</v>
      </c>
    </row>
    <row r="5001" spans="1:25" x14ac:dyDescent="0.3">
      <c r="A5001" s="1">
        <v>5000</v>
      </c>
      <c r="B5001" t="s">
        <v>8550</v>
      </c>
      <c r="C5001" s="7">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4" t="str">
        <f>VLOOKUP(OrdersTable[[#This Row],[Region]],PeopleTable[#All],2,FALSE)</f>
        <v>Anna Andreadi</v>
      </c>
      <c r="W5001" s="4" t="str">
        <f>IFERROR(VLOOKUP(OrdersTable[[#This Row],[Order ID]],ReturnsTable[#All],2,FALSE),"No")</f>
        <v>No</v>
      </c>
      <c r="X5001" s="4">
        <f>1/COUNTIF(OrdersTable[Order ID],OrdersTable[[#This Row],[Order ID]])</f>
        <v>0.5</v>
      </c>
      <c r="Y5001" s="4">
        <f>1/COUNTIF(OrdersTable[Customer ID],OrdersTable[[#This Row],[Customer ID]])</f>
        <v>6.6666666666666666E-2</v>
      </c>
    </row>
    <row r="5002" spans="1:25" x14ac:dyDescent="0.3">
      <c r="A5002" s="1">
        <v>5001</v>
      </c>
      <c r="B5002" t="s">
        <v>8551</v>
      </c>
      <c r="C5002" s="7">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4" t="str">
        <f>VLOOKUP(OrdersTable[[#This Row],[Region]],PeopleTable[#All],2,FALSE)</f>
        <v>Anna Andreadi</v>
      </c>
      <c r="W5002" s="4" t="str">
        <f>IFERROR(VLOOKUP(OrdersTable[[#This Row],[Order ID]],ReturnsTable[#All],2,FALSE),"No")</f>
        <v>No</v>
      </c>
      <c r="X5002" s="4">
        <f>1/COUNTIF(OrdersTable[Order ID],OrdersTable[[#This Row],[Order ID]])</f>
        <v>1</v>
      </c>
      <c r="Y5002" s="4">
        <f>1/COUNTIF(OrdersTable[Customer ID],OrdersTable[[#This Row],[Customer ID]])</f>
        <v>5.5555555555555552E-2</v>
      </c>
    </row>
    <row r="5003" spans="1:25" x14ac:dyDescent="0.3">
      <c r="A5003" s="1">
        <v>5002</v>
      </c>
      <c r="B5003" t="s">
        <v>8552</v>
      </c>
      <c r="C5003" s="7">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4" t="str">
        <f>VLOOKUP(OrdersTable[[#This Row],[Region]],PeopleTable[#All],2,FALSE)</f>
        <v>Cassandra Brandow</v>
      </c>
      <c r="W5003" s="4" t="str">
        <f>IFERROR(VLOOKUP(OrdersTable[[#This Row],[Order ID]],ReturnsTable[#All],2,FALSE),"No")</f>
        <v>No</v>
      </c>
      <c r="X5003" s="4">
        <f>1/COUNTIF(OrdersTable[Order ID],OrdersTable[[#This Row],[Order ID]])</f>
        <v>0.5</v>
      </c>
      <c r="Y5003" s="4">
        <f>1/COUNTIF(OrdersTable[Customer ID],OrdersTable[[#This Row],[Customer ID]])</f>
        <v>5.5555555555555552E-2</v>
      </c>
    </row>
    <row r="5004" spans="1:25" x14ac:dyDescent="0.3">
      <c r="A5004" s="1">
        <v>5003</v>
      </c>
      <c r="B5004" t="s">
        <v>8552</v>
      </c>
      <c r="C5004" s="7">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4" t="str">
        <f>VLOOKUP(OrdersTable[[#This Row],[Region]],PeopleTable[#All],2,FALSE)</f>
        <v>Cassandra Brandow</v>
      </c>
      <c r="W5004" s="4" t="str">
        <f>IFERROR(VLOOKUP(OrdersTable[[#This Row],[Order ID]],ReturnsTable[#All],2,FALSE),"No")</f>
        <v>No</v>
      </c>
      <c r="X5004" s="4">
        <f>1/COUNTIF(OrdersTable[Order ID],OrdersTable[[#This Row],[Order ID]])</f>
        <v>0.5</v>
      </c>
      <c r="Y5004" s="4">
        <f>1/COUNTIF(OrdersTable[Customer ID],OrdersTable[[#This Row],[Customer ID]])</f>
        <v>5.5555555555555552E-2</v>
      </c>
    </row>
    <row r="5005" spans="1:25" x14ac:dyDescent="0.3">
      <c r="A5005" s="1">
        <v>5004</v>
      </c>
      <c r="B5005" t="s">
        <v>8553</v>
      </c>
      <c r="C5005" s="7">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4" t="str">
        <f>VLOOKUP(OrdersTable[[#This Row],[Region]],PeopleTable[#All],2,FALSE)</f>
        <v>Anna Andreadi</v>
      </c>
      <c r="W5005" s="4" t="str">
        <f>IFERROR(VLOOKUP(OrdersTable[[#This Row],[Order ID]],ReturnsTable[#All],2,FALSE),"No")</f>
        <v>No</v>
      </c>
      <c r="X5005" s="4">
        <f>1/COUNTIF(OrdersTable[Order ID],OrdersTable[[#This Row],[Order ID]])</f>
        <v>1</v>
      </c>
      <c r="Y5005" s="4">
        <f>1/COUNTIF(OrdersTable[Customer ID],OrdersTable[[#This Row],[Customer ID]])</f>
        <v>7.6923076923076927E-2</v>
      </c>
    </row>
    <row r="5006" spans="1:25" x14ac:dyDescent="0.3">
      <c r="A5006" s="1">
        <v>5005</v>
      </c>
      <c r="B5006" t="s">
        <v>8554</v>
      </c>
      <c r="C5006" s="7">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4" t="str">
        <f>VLOOKUP(OrdersTable[[#This Row],[Region]],PeopleTable[#All],2,FALSE)</f>
        <v>Cassandra Brandow</v>
      </c>
      <c r="W5006" s="4" t="str">
        <f>IFERROR(VLOOKUP(OrdersTable[[#This Row],[Order ID]],ReturnsTable[#All],2,FALSE),"No")</f>
        <v>No</v>
      </c>
      <c r="X5006" s="4">
        <f>1/COUNTIF(OrdersTable[Order ID],OrdersTable[[#This Row],[Order ID]])</f>
        <v>1</v>
      </c>
      <c r="Y5006" s="4">
        <f>1/COUNTIF(OrdersTable[Customer ID],OrdersTable[[#This Row],[Customer ID]])</f>
        <v>5.2631578947368418E-2</v>
      </c>
    </row>
    <row r="5007" spans="1:25" x14ac:dyDescent="0.3">
      <c r="A5007" s="1">
        <v>5006</v>
      </c>
      <c r="B5007" t="s">
        <v>8555</v>
      </c>
      <c r="C5007" s="7">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4" t="str">
        <f>VLOOKUP(OrdersTable[[#This Row],[Region]],PeopleTable[#All],2,FALSE)</f>
        <v>Kelly Williams</v>
      </c>
      <c r="W5007" s="4" t="str">
        <f>IFERROR(VLOOKUP(OrdersTable[[#This Row],[Order ID]],ReturnsTable[#All],2,FALSE),"No")</f>
        <v>No</v>
      </c>
      <c r="X5007" s="4">
        <f>1/COUNTIF(OrdersTable[Order ID],OrdersTable[[#This Row],[Order ID]])</f>
        <v>1</v>
      </c>
      <c r="Y5007" s="4">
        <f>1/COUNTIF(OrdersTable[Customer ID],OrdersTable[[#This Row],[Customer ID]])</f>
        <v>7.1428571428571425E-2</v>
      </c>
    </row>
    <row r="5008" spans="1:25" x14ac:dyDescent="0.3">
      <c r="A5008" s="1">
        <v>5007</v>
      </c>
      <c r="B5008" t="s">
        <v>8556</v>
      </c>
      <c r="C5008" s="7">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4" t="str">
        <f>VLOOKUP(OrdersTable[[#This Row],[Region]],PeopleTable[#All],2,FALSE)</f>
        <v>Chuck Magee</v>
      </c>
      <c r="W5008" s="4" t="str">
        <f>IFERROR(VLOOKUP(OrdersTable[[#This Row],[Order ID]],ReturnsTable[#All],2,FALSE),"No")</f>
        <v>No</v>
      </c>
      <c r="X5008" s="4">
        <f>1/COUNTIF(OrdersTable[Order ID],OrdersTable[[#This Row],[Order ID]])</f>
        <v>0.5</v>
      </c>
      <c r="Y5008" s="4">
        <f>1/COUNTIF(OrdersTable[Customer ID],OrdersTable[[#This Row],[Customer ID]])</f>
        <v>3.4482758620689655E-2</v>
      </c>
    </row>
    <row r="5009" spans="1:25" x14ac:dyDescent="0.3">
      <c r="A5009" s="1">
        <v>5008</v>
      </c>
      <c r="B5009" t="s">
        <v>8556</v>
      </c>
      <c r="C5009" s="7">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4" t="str">
        <f>VLOOKUP(OrdersTable[[#This Row],[Region]],PeopleTable[#All],2,FALSE)</f>
        <v>Chuck Magee</v>
      </c>
      <c r="W5009" s="4" t="str">
        <f>IFERROR(VLOOKUP(OrdersTable[[#This Row],[Order ID]],ReturnsTable[#All],2,FALSE),"No")</f>
        <v>No</v>
      </c>
      <c r="X5009" s="4">
        <f>1/COUNTIF(OrdersTable[Order ID],OrdersTable[[#This Row],[Order ID]])</f>
        <v>0.5</v>
      </c>
      <c r="Y5009" s="4">
        <f>1/COUNTIF(OrdersTable[Customer ID],OrdersTable[[#This Row],[Customer ID]])</f>
        <v>3.4482758620689655E-2</v>
      </c>
    </row>
    <row r="5010" spans="1:25" x14ac:dyDescent="0.3">
      <c r="A5010" s="1">
        <v>5009</v>
      </c>
      <c r="B5010" t="s">
        <v>8557</v>
      </c>
      <c r="C5010" s="7">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4" t="str">
        <f>VLOOKUP(OrdersTable[[#This Row],[Region]],PeopleTable[#All],2,FALSE)</f>
        <v>Chuck Magee</v>
      </c>
      <c r="W5010" s="4" t="str">
        <f>IFERROR(VLOOKUP(OrdersTable[[#This Row],[Order ID]],ReturnsTable[#All],2,FALSE),"No")</f>
        <v>No</v>
      </c>
      <c r="X5010" s="4">
        <f>1/COUNTIF(OrdersTable[Order ID],OrdersTable[[#This Row],[Order ID]])</f>
        <v>0.33333333333333331</v>
      </c>
      <c r="Y5010" s="4">
        <f>1/COUNTIF(OrdersTable[Customer ID],OrdersTable[[#This Row],[Customer ID]])</f>
        <v>8.3333333333333329E-2</v>
      </c>
    </row>
    <row r="5011" spans="1:25" x14ac:dyDescent="0.3">
      <c r="A5011" s="1">
        <v>5010</v>
      </c>
      <c r="B5011" t="s">
        <v>8557</v>
      </c>
      <c r="C5011" s="7">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4" t="str">
        <f>VLOOKUP(OrdersTable[[#This Row],[Region]],PeopleTable[#All],2,FALSE)</f>
        <v>Chuck Magee</v>
      </c>
      <c r="W5011" s="4" t="str">
        <f>IFERROR(VLOOKUP(OrdersTable[[#This Row],[Order ID]],ReturnsTable[#All],2,FALSE),"No")</f>
        <v>No</v>
      </c>
      <c r="X5011" s="4">
        <f>1/COUNTIF(OrdersTable[Order ID],OrdersTable[[#This Row],[Order ID]])</f>
        <v>0.33333333333333331</v>
      </c>
      <c r="Y5011" s="4">
        <f>1/COUNTIF(OrdersTable[Customer ID],OrdersTable[[#This Row],[Customer ID]])</f>
        <v>8.3333333333333329E-2</v>
      </c>
    </row>
    <row r="5012" spans="1:25" x14ac:dyDescent="0.3">
      <c r="A5012" s="1">
        <v>5011</v>
      </c>
      <c r="B5012" t="s">
        <v>8557</v>
      </c>
      <c r="C5012" s="7">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4" t="str">
        <f>VLOOKUP(OrdersTable[[#This Row],[Region]],PeopleTable[#All],2,FALSE)</f>
        <v>Chuck Magee</v>
      </c>
      <c r="W5012" s="4" t="str">
        <f>IFERROR(VLOOKUP(OrdersTable[[#This Row],[Order ID]],ReturnsTable[#All],2,FALSE),"No")</f>
        <v>No</v>
      </c>
      <c r="X5012" s="4">
        <f>1/COUNTIF(OrdersTable[Order ID],OrdersTable[[#This Row],[Order ID]])</f>
        <v>0.33333333333333331</v>
      </c>
      <c r="Y5012" s="4">
        <f>1/COUNTIF(OrdersTable[Customer ID],OrdersTable[[#This Row],[Customer ID]])</f>
        <v>8.3333333333333329E-2</v>
      </c>
    </row>
    <row r="5013" spans="1:25" x14ac:dyDescent="0.3">
      <c r="A5013" s="1">
        <v>5012</v>
      </c>
      <c r="B5013" t="s">
        <v>8558</v>
      </c>
      <c r="C5013" s="7">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4" t="str">
        <f>VLOOKUP(OrdersTable[[#This Row],[Region]],PeopleTable[#All],2,FALSE)</f>
        <v>Anna Andreadi</v>
      </c>
      <c r="W5013" s="4" t="str">
        <f>IFERROR(VLOOKUP(OrdersTable[[#This Row],[Order ID]],ReturnsTable[#All],2,FALSE),"No")</f>
        <v>No</v>
      </c>
      <c r="X5013" s="4">
        <f>1/COUNTIF(OrdersTable[Order ID],OrdersTable[[#This Row],[Order ID]])</f>
        <v>1</v>
      </c>
      <c r="Y5013" s="4">
        <f>1/COUNTIF(OrdersTable[Customer ID],OrdersTable[[#This Row],[Customer ID]])</f>
        <v>6.6666666666666666E-2</v>
      </c>
    </row>
    <row r="5014" spans="1:25" x14ac:dyDescent="0.3">
      <c r="A5014" s="1">
        <v>5013</v>
      </c>
      <c r="B5014" t="s">
        <v>8559</v>
      </c>
      <c r="C5014" s="7">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4" t="str">
        <f>VLOOKUP(OrdersTable[[#This Row],[Region]],PeopleTable[#All],2,FALSE)</f>
        <v>Chuck Magee</v>
      </c>
      <c r="W5014" s="4" t="str">
        <f>IFERROR(VLOOKUP(OrdersTable[[#This Row],[Order ID]],ReturnsTable[#All],2,FALSE),"No")</f>
        <v>No</v>
      </c>
      <c r="X5014" s="4">
        <f>1/COUNTIF(OrdersTable[Order ID],OrdersTable[[#This Row],[Order ID]])</f>
        <v>0.33333333333333331</v>
      </c>
      <c r="Y5014" s="4">
        <f>1/COUNTIF(OrdersTable[Customer ID],OrdersTable[[#This Row],[Customer ID]])</f>
        <v>0.16666666666666666</v>
      </c>
    </row>
    <row r="5015" spans="1:25" x14ac:dyDescent="0.3">
      <c r="A5015" s="1">
        <v>5014</v>
      </c>
      <c r="B5015" t="s">
        <v>8559</v>
      </c>
      <c r="C5015" s="7">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4" t="str">
        <f>VLOOKUP(OrdersTable[[#This Row],[Region]],PeopleTable[#All],2,FALSE)</f>
        <v>Chuck Magee</v>
      </c>
      <c r="W5015" s="4" t="str">
        <f>IFERROR(VLOOKUP(OrdersTable[[#This Row],[Order ID]],ReturnsTable[#All],2,FALSE),"No")</f>
        <v>No</v>
      </c>
      <c r="X5015" s="4">
        <f>1/COUNTIF(OrdersTable[Order ID],OrdersTable[[#This Row],[Order ID]])</f>
        <v>0.33333333333333331</v>
      </c>
      <c r="Y5015" s="4">
        <f>1/COUNTIF(OrdersTable[Customer ID],OrdersTable[[#This Row],[Customer ID]])</f>
        <v>0.16666666666666666</v>
      </c>
    </row>
    <row r="5016" spans="1:25" x14ac:dyDescent="0.3">
      <c r="A5016" s="1">
        <v>5015</v>
      </c>
      <c r="B5016" t="s">
        <v>8559</v>
      </c>
      <c r="C5016" s="7">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4" t="str">
        <f>VLOOKUP(OrdersTable[[#This Row],[Region]],PeopleTable[#All],2,FALSE)</f>
        <v>Chuck Magee</v>
      </c>
      <c r="W5016" s="4" t="str">
        <f>IFERROR(VLOOKUP(OrdersTable[[#This Row],[Order ID]],ReturnsTable[#All],2,FALSE),"No")</f>
        <v>No</v>
      </c>
      <c r="X5016" s="4">
        <f>1/COUNTIF(OrdersTable[Order ID],OrdersTable[[#This Row],[Order ID]])</f>
        <v>0.33333333333333331</v>
      </c>
      <c r="Y5016" s="4">
        <f>1/COUNTIF(OrdersTable[Customer ID],OrdersTable[[#This Row],[Customer ID]])</f>
        <v>0.16666666666666666</v>
      </c>
    </row>
    <row r="5017" spans="1:25" x14ac:dyDescent="0.3">
      <c r="A5017" s="1">
        <v>5016</v>
      </c>
      <c r="B5017" t="s">
        <v>8560</v>
      </c>
      <c r="C5017" s="7">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4" t="str">
        <f>VLOOKUP(OrdersTable[[#This Row],[Region]],PeopleTable[#All],2,FALSE)</f>
        <v>Chuck Magee</v>
      </c>
      <c r="W5017" s="4" t="str">
        <f>IFERROR(VLOOKUP(OrdersTable[[#This Row],[Order ID]],ReturnsTable[#All],2,FALSE),"No")</f>
        <v>No</v>
      </c>
      <c r="X5017" s="4">
        <f>1/COUNTIF(OrdersTable[Order ID],OrdersTable[[#This Row],[Order ID]])</f>
        <v>0.5</v>
      </c>
      <c r="Y5017" s="4">
        <f>1/COUNTIF(OrdersTable[Customer ID],OrdersTable[[#This Row],[Customer ID]])</f>
        <v>0.14285714285714285</v>
      </c>
    </row>
    <row r="5018" spans="1:25" x14ac:dyDescent="0.3">
      <c r="A5018" s="1">
        <v>5017</v>
      </c>
      <c r="B5018" t="s">
        <v>8560</v>
      </c>
      <c r="C5018" s="7">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4" t="str">
        <f>VLOOKUP(OrdersTable[[#This Row],[Region]],PeopleTable[#All],2,FALSE)</f>
        <v>Chuck Magee</v>
      </c>
      <c r="W5018" s="4" t="str">
        <f>IFERROR(VLOOKUP(OrdersTable[[#This Row],[Order ID]],ReturnsTable[#All],2,FALSE),"No")</f>
        <v>No</v>
      </c>
      <c r="X5018" s="4">
        <f>1/COUNTIF(OrdersTable[Order ID],OrdersTable[[#This Row],[Order ID]])</f>
        <v>0.5</v>
      </c>
      <c r="Y5018" s="4">
        <f>1/COUNTIF(OrdersTable[Customer ID],OrdersTable[[#This Row],[Customer ID]])</f>
        <v>0.14285714285714285</v>
      </c>
    </row>
    <row r="5019" spans="1:25" x14ac:dyDescent="0.3">
      <c r="A5019" s="1">
        <v>5018</v>
      </c>
      <c r="B5019" t="s">
        <v>8561</v>
      </c>
      <c r="C5019" s="7">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4" t="str">
        <f>VLOOKUP(OrdersTable[[#This Row],[Region]],PeopleTable[#All],2,FALSE)</f>
        <v>Anna Andreadi</v>
      </c>
      <c r="W5019" s="4" t="str">
        <f>IFERROR(VLOOKUP(OrdersTable[[#This Row],[Order ID]],ReturnsTable[#All],2,FALSE),"No")</f>
        <v>No</v>
      </c>
      <c r="X5019" s="4">
        <f>1/COUNTIF(OrdersTable[Order ID],OrdersTable[[#This Row],[Order ID]])</f>
        <v>0.33333333333333331</v>
      </c>
      <c r="Y5019" s="4">
        <f>1/COUNTIF(OrdersTable[Customer ID],OrdersTable[[#This Row],[Customer ID]])</f>
        <v>8.3333333333333329E-2</v>
      </c>
    </row>
    <row r="5020" spans="1:25" x14ac:dyDescent="0.3">
      <c r="A5020" s="1">
        <v>5019</v>
      </c>
      <c r="B5020" t="s">
        <v>8561</v>
      </c>
      <c r="C5020" s="7">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4" t="str">
        <f>VLOOKUP(OrdersTable[[#This Row],[Region]],PeopleTable[#All],2,FALSE)</f>
        <v>Anna Andreadi</v>
      </c>
      <c r="W5020" s="4" t="str">
        <f>IFERROR(VLOOKUP(OrdersTable[[#This Row],[Order ID]],ReturnsTable[#All],2,FALSE),"No")</f>
        <v>No</v>
      </c>
      <c r="X5020" s="4">
        <f>1/COUNTIF(OrdersTable[Order ID],OrdersTable[[#This Row],[Order ID]])</f>
        <v>0.33333333333333331</v>
      </c>
      <c r="Y5020" s="4">
        <f>1/COUNTIF(OrdersTable[Customer ID],OrdersTable[[#This Row],[Customer ID]])</f>
        <v>8.3333333333333329E-2</v>
      </c>
    </row>
    <row r="5021" spans="1:25" x14ac:dyDescent="0.3">
      <c r="A5021" s="1">
        <v>5020</v>
      </c>
      <c r="B5021" t="s">
        <v>8561</v>
      </c>
      <c r="C5021" s="7">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4" t="str">
        <f>VLOOKUP(OrdersTable[[#This Row],[Region]],PeopleTable[#All],2,FALSE)</f>
        <v>Anna Andreadi</v>
      </c>
      <c r="W5021" s="4" t="str">
        <f>IFERROR(VLOOKUP(OrdersTable[[#This Row],[Order ID]],ReturnsTable[#All],2,FALSE),"No")</f>
        <v>No</v>
      </c>
      <c r="X5021" s="4">
        <f>1/COUNTIF(OrdersTable[Order ID],OrdersTable[[#This Row],[Order ID]])</f>
        <v>0.33333333333333331</v>
      </c>
      <c r="Y5021" s="4">
        <f>1/COUNTIF(OrdersTable[Customer ID],OrdersTable[[#This Row],[Customer ID]])</f>
        <v>8.3333333333333329E-2</v>
      </c>
    </row>
    <row r="5022" spans="1:25" x14ac:dyDescent="0.3">
      <c r="A5022" s="1">
        <v>5021</v>
      </c>
      <c r="B5022" t="s">
        <v>8562</v>
      </c>
      <c r="C5022" s="7">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4" t="str">
        <f>VLOOKUP(OrdersTable[[#This Row],[Region]],PeopleTable[#All],2,FALSE)</f>
        <v>Chuck Magee</v>
      </c>
      <c r="W5022" s="4" t="str">
        <f>IFERROR(VLOOKUP(OrdersTable[[#This Row],[Order ID]],ReturnsTable[#All],2,FALSE),"No")</f>
        <v>No</v>
      </c>
      <c r="X5022" s="4">
        <f>1/COUNTIF(OrdersTable[Order ID],OrdersTable[[#This Row],[Order ID]])</f>
        <v>1</v>
      </c>
      <c r="Y5022" s="4">
        <f>1/COUNTIF(OrdersTable[Customer ID],OrdersTable[[#This Row],[Customer ID]])</f>
        <v>0.1</v>
      </c>
    </row>
    <row r="5023" spans="1:25" x14ac:dyDescent="0.3">
      <c r="A5023" s="1">
        <v>5022</v>
      </c>
      <c r="B5023" t="s">
        <v>8563</v>
      </c>
      <c r="C5023" s="7">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4" t="str">
        <f>VLOOKUP(OrdersTable[[#This Row],[Region]],PeopleTable[#All],2,FALSE)</f>
        <v>Anna Andreadi</v>
      </c>
      <c r="W5023" s="4" t="str">
        <f>IFERROR(VLOOKUP(OrdersTable[[#This Row],[Order ID]],ReturnsTable[#All],2,FALSE),"No")</f>
        <v>No</v>
      </c>
      <c r="X5023" s="4">
        <f>1/COUNTIF(OrdersTable[Order ID],OrdersTable[[#This Row],[Order ID]])</f>
        <v>0.33333333333333331</v>
      </c>
      <c r="Y5023" s="4">
        <f>1/COUNTIF(OrdersTable[Customer ID],OrdersTable[[#This Row],[Customer ID]])</f>
        <v>7.6923076923076927E-2</v>
      </c>
    </row>
    <row r="5024" spans="1:25" x14ac:dyDescent="0.3">
      <c r="A5024" s="1">
        <v>5023</v>
      </c>
      <c r="B5024" t="s">
        <v>8563</v>
      </c>
      <c r="C5024" s="7">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4" t="str">
        <f>VLOOKUP(OrdersTable[[#This Row],[Region]],PeopleTable[#All],2,FALSE)</f>
        <v>Anna Andreadi</v>
      </c>
      <c r="W5024" s="4" t="str">
        <f>IFERROR(VLOOKUP(OrdersTable[[#This Row],[Order ID]],ReturnsTable[#All],2,FALSE),"No")</f>
        <v>No</v>
      </c>
      <c r="X5024" s="4">
        <f>1/COUNTIF(OrdersTable[Order ID],OrdersTable[[#This Row],[Order ID]])</f>
        <v>0.33333333333333331</v>
      </c>
      <c r="Y5024" s="4">
        <f>1/COUNTIF(OrdersTable[Customer ID],OrdersTable[[#This Row],[Customer ID]])</f>
        <v>7.6923076923076927E-2</v>
      </c>
    </row>
    <row r="5025" spans="1:25" x14ac:dyDescent="0.3">
      <c r="A5025" s="1">
        <v>5024</v>
      </c>
      <c r="B5025" t="s">
        <v>8563</v>
      </c>
      <c r="C5025" s="7">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4" t="str">
        <f>VLOOKUP(OrdersTable[[#This Row],[Region]],PeopleTable[#All],2,FALSE)</f>
        <v>Anna Andreadi</v>
      </c>
      <c r="W5025" s="4" t="str">
        <f>IFERROR(VLOOKUP(OrdersTable[[#This Row],[Order ID]],ReturnsTable[#All],2,FALSE),"No")</f>
        <v>No</v>
      </c>
      <c r="X5025" s="4">
        <f>1/COUNTIF(OrdersTable[Order ID],OrdersTable[[#This Row],[Order ID]])</f>
        <v>0.33333333333333331</v>
      </c>
      <c r="Y5025" s="4">
        <f>1/COUNTIF(OrdersTable[Customer ID],OrdersTable[[#This Row],[Customer ID]])</f>
        <v>7.6923076923076927E-2</v>
      </c>
    </row>
    <row r="5026" spans="1:25" x14ac:dyDescent="0.3">
      <c r="A5026" s="1">
        <v>5025</v>
      </c>
      <c r="B5026" t="s">
        <v>8564</v>
      </c>
      <c r="C5026" s="7">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4" t="str">
        <f>VLOOKUP(OrdersTable[[#This Row],[Region]],PeopleTable[#All],2,FALSE)</f>
        <v>Kelly Williams</v>
      </c>
      <c r="W5026" s="4" t="str">
        <f>IFERROR(VLOOKUP(OrdersTable[[#This Row],[Order ID]],ReturnsTable[#All],2,FALSE),"No")</f>
        <v>No</v>
      </c>
      <c r="X5026" s="4">
        <f>1/COUNTIF(OrdersTable[Order ID],OrdersTable[[#This Row],[Order ID]])</f>
        <v>0.25</v>
      </c>
      <c r="Y5026" s="4">
        <f>1/COUNTIF(OrdersTable[Customer ID],OrdersTable[[#This Row],[Customer ID]])</f>
        <v>7.1428571428571425E-2</v>
      </c>
    </row>
    <row r="5027" spans="1:25" x14ac:dyDescent="0.3">
      <c r="A5027" s="1">
        <v>5026</v>
      </c>
      <c r="B5027" t="s">
        <v>8564</v>
      </c>
      <c r="C5027" s="7">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4" t="str">
        <f>VLOOKUP(OrdersTable[[#This Row],[Region]],PeopleTable[#All],2,FALSE)</f>
        <v>Kelly Williams</v>
      </c>
      <c r="W5027" s="4" t="str">
        <f>IFERROR(VLOOKUP(OrdersTable[[#This Row],[Order ID]],ReturnsTable[#All],2,FALSE),"No")</f>
        <v>No</v>
      </c>
      <c r="X5027" s="4">
        <f>1/COUNTIF(OrdersTable[Order ID],OrdersTable[[#This Row],[Order ID]])</f>
        <v>0.25</v>
      </c>
      <c r="Y5027" s="4">
        <f>1/COUNTIF(OrdersTable[Customer ID],OrdersTable[[#This Row],[Customer ID]])</f>
        <v>7.1428571428571425E-2</v>
      </c>
    </row>
    <row r="5028" spans="1:25" x14ac:dyDescent="0.3">
      <c r="A5028" s="1">
        <v>5027</v>
      </c>
      <c r="B5028" t="s">
        <v>8564</v>
      </c>
      <c r="C5028" s="7">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4" t="str">
        <f>VLOOKUP(OrdersTable[[#This Row],[Region]],PeopleTable[#All],2,FALSE)</f>
        <v>Kelly Williams</v>
      </c>
      <c r="W5028" s="4" t="str">
        <f>IFERROR(VLOOKUP(OrdersTable[[#This Row],[Order ID]],ReturnsTable[#All],2,FALSE),"No")</f>
        <v>No</v>
      </c>
      <c r="X5028" s="4">
        <f>1/COUNTIF(OrdersTable[Order ID],OrdersTable[[#This Row],[Order ID]])</f>
        <v>0.25</v>
      </c>
      <c r="Y5028" s="4">
        <f>1/COUNTIF(OrdersTable[Customer ID],OrdersTable[[#This Row],[Customer ID]])</f>
        <v>7.1428571428571425E-2</v>
      </c>
    </row>
    <row r="5029" spans="1:25" x14ac:dyDescent="0.3">
      <c r="A5029" s="1">
        <v>5028</v>
      </c>
      <c r="B5029" t="s">
        <v>8564</v>
      </c>
      <c r="C5029" s="7">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4" t="str">
        <f>VLOOKUP(OrdersTable[[#This Row],[Region]],PeopleTable[#All],2,FALSE)</f>
        <v>Kelly Williams</v>
      </c>
      <c r="W5029" s="4" t="str">
        <f>IFERROR(VLOOKUP(OrdersTable[[#This Row],[Order ID]],ReturnsTable[#All],2,FALSE),"No")</f>
        <v>No</v>
      </c>
      <c r="X5029" s="4">
        <f>1/COUNTIF(OrdersTable[Order ID],OrdersTable[[#This Row],[Order ID]])</f>
        <v>0.25</v>
      </c>
      <c r="Y5029" s="4">
        <f>1/COUNTIF(OrdersTable[Customer ID],OrdersTable[[#This Row],[Customer ID]])</f>
        <v>7.1428571428571425E-2</v>
      </c>
    </row>
    <row r="5030" spans="1:25" x14ac:dyDescent="0.3">
      <c r="A5030" s="1">
        <v>5029</v>
      </c>
      <c r="B5030" t="s">
        <v>8565</v>
      </c>
      <c r="C5030" s="7">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4" t="str">
        <f>VLOOKUP(OrdersTable[[#This Row],[Region]],PeopleTable[#All],2,FALSE)</f>
        <v>Kelly Williams</v>
      </c>
      <c r="W5030" s="4" t="str">
        <f>IFERROR(VLOOKUP(OrdersTable[[#This Row],[Order ID]],ReturnsTable[#All],2,FALSE),"No")</f>
        <v>No</v>
      </c>
      <c r="X5030" s="4">
        <f>1/COUNTIF(OrdersTable[Order ID],OrdersTable[[#This Row],[Order ID]])</f>
        <v>1</v>
      </c>
      <c r="Y5030" s="4">
        <f>1/COUNTIF(OrdersTable[Customer ID],OrdersTable[[#This Row],[Customer ID]])</f>
        <v>7.6923076923076927E-2</v>
      </c>
    </row>
    <row r="5031" spans="1:25" x14ac:dyDescent="0.3">
      <c r="A5031" s="1">
        <v>5030</v>
      </c>
      <c r="B5031" t="s">
        <v>8566</v>
      </c>
      <c r="C5031" s="7">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4" t="str">
        <f>VLOOKUP(OrdersTable[[#This Row],[Region]],PeopleTable[#All],2,FALSE)</f>
        <v>Anna Andreadi</v>
      </c>
      <c r="W5031" s="4" t="str">
        <f>IFERROR(VLOOKUP(OrdersTable[[#This Row],[Order ID]],ReturnsTable[#All],2,FALSE),"No")</f>
        <v>No</v>
      </c>
      <c r="X5031" s="4">
        <f>1/COUNTIF(OrdersTable[Order ID],OrdersTable[[#This Row],[Order ID]])</f>
        <v>0.33333333333333331</v>
      </c>
      <c r="Y5031" s="4">
        <f>1/COUNTIF(OrdersTable[Customer ID],OrdersTable[[#This Row],[Customer ID]])</f>
        <v>0.125</v>
      </c>
    </row>
    <row r="5032" spans="1:25" x14ac:dyDescent="0.3">
      <c r="A5032" s="1">
        <v>5031</v>
      </c>
      <c r="B5032" t="s">
        <v>8566</v>
      </c>
      <c r="C5032" s="7">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4" t="str">
        <f>VLOOKUP(OrdersTable[[#This Row],[Region]],PeopleTable[#All],2,FALSE)</f>
        <v>Anna Andreadi</v>
      </c>
      <c r="W5032" s="4" t="str">
        <f>IFERROR(VLOOKUP(OrdersTable[[#This Row],[Order ID]],ReturnsTable[#All],2,FALSE),"No")</f>
        <v>No</v>
      </c>
      <c r="X5032" s="4">
        <f>1/COUNTIF(OrdersTable[Order ID],OrdersTable[[#This Row],[Order ID]])</f>
        <v>0.33333333333333331</v>
      </c>
      <c r="Y5032" s="4">
        <f>1/COUNTIF(OrdersTable[Customer ID],OrdersTable[[#This Row],[Customer ID]])</f>
        <v>0.125</v>
      </c>
    </row>
    <row r="5033" spans="1:25" x14ac:dyDescent="0.3">
      <c r="A5033" s="1">
        <v>5032</v>
      </c>
      <c r="B5033" t="s">
        <v>8566</v>
      </c>
      <c r="C5033" s="7">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4" t="str">
        <f>VLOOKUP(OrdersTable[[#This Row],[Region]],PeopleTable[#All],2,FALSE)</f>
        <v>Anna Andreadi</v>
      </c>
      <c r="W5033" s="4" t="str">
        <f>IFERROR(VLOOKUP(OrdersTable[[#This Row],[Order ID]],ReturnsTable[#All],2,FALSE),"No")</f>
        <v>No</v>
      </c>
      <c r="X5033" s="4">
        <f>1/COUNTIF(OrdersTable[Order ID],OrdersTable[[#This Row],[Order ID]])</f>
        <v>0.33333333333333331</v>
      </c>
      <c r="Y5033" s="4">
        <f>1/COUNTIF(OrdersTable[Customer ID],OrdersTable[[#This Row],[Customer ID]])</f>
        <v>0.125</v>
      </c>
    </row>
    <row r="5034" spans="1:25" x14ac:dyDescent="0.3">
      <c r="A5034" s="1">
        <v>5033</v>
      </c>
      <c r="B5034" t="s">
        <v>8567</v>
      </c>
      <c r="C5034" s="7">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4" t="str">
        <f>VLOOKUP(OrdersTable[[#This Row],[Region]],PeopleTable[#All],2,FALSE)</f>
        <v>Chuck Magee</v>
      </c>
      <c r="W5034" s="4" t="str">
        <f>IFERROR(VLOOKUP(OrdersTable[[#This Row],[Order ID]],ReturnsTable[#All],2,FALSE),"No")</f>
        <v>No</v>
      </c>
      <c r="X5034" s="4">
        <f>1/COUNTIF(OrdersTable[Order ID],OrdersTable[[#This Row],[Order ID]])</f>
        <v>0.5</v>
      </c>
      <c r="Y5034" s="4">
        <f>1/COUNTIF(OrdersTable[Customer ID],OrdersTable[[#This Row],[Customer ID]])</f>
        <v>0.05</v>
      </c>
    </row>
    <row r="5035" spans="1:25" x14ac:dyDescent="0.3">
      <c r="A5035" s="1">
        <v>5034</v>
      </c>
      <c r="B5035" t="s">
        <v>8567</v>
      </c>
      <c r="C5035" s="7">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4" t="str">
        <f>VLOOKUP(OrdersTable[[#This Row],[Region]],PeopleTable[#All],2,FALSE)</f>
        <v>Chuck Magee</v>
      </c>
      <c r="W5035" s="4" t="str">
        <f>IFERROR(VLOOKUP(OrdersTable[[#This Row],[Order ID]],ReturnsTable[#All],2,FALSE),"No")</f>
        <v>No</v>
      </c>
      <c r="X5035" s="4">
        <f>1/COUNTIF(OrdersTable[Order ID],OrdersTable[[#This Row],[Order ID]])</f>
        <v>0.5</v>
      </c>
      <c r="Y5035" s="4">
        <f>1/COUNTIF(OrdersTable[Customer ID],OrdersTable[[#This Row],[Customer ID]])</f>
        <v>0.05</v>
      </c>
    </row>
    <row r="5036" spans="1:25" x14ac:dyDescent="0.3">
      <c r="A5036" s="1">
        <v>5035</v>
      </c>
      <c r="B5036" t="s">
        <v>8568</v>
      </c>
      <c r="C5036" s="7">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4" t="str">
        <f>VLOOKUP(OrdersTable[[#This Row],[Region]],PeopleTable[#All],2,FALSE)</f>
        <v>Kelly Williams</v>
      </c>
      <c r="W5036" s="4" t="str">
        <f>IFERROR(VLOOKUP(OrdersTable[[#This Row],[Order ID]],ReturnsTable[#All],2,FALSE),"No")</f>
        <v>No</v>
      </c>
      <c r="X5036" s="4">
        <f>1/COUNTIF(OrdersTable[Order ID],OrdersTable[[#This Row],[Order ID]])</f>
        <v>1</v>
      </c>
      <c r="Y5036" s="4">
        <f>1/COUNTIF(OrdersTable[Customer ID],OrdersTable[[#This Row],[Customer ID]])</f>
        <v>7.6923076923076927E-2</v>
      </c>
    </row>
    <row r="5037" spans="1:25" x14ac:dyDescent="0.3">
      <c r="A5037" s="1">
        <v>5036</v>
      </c>
      <c r="B5037" t="s">
        <v>8569</v>
      </c>
      <c r="C5037" s="7">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4" t="str">
        <f>VLOOKUP(OrdersTable[[#This Row],[Region]],PeopleTable[#All],2,FALSE)</f>
        <v>Anna Andreadi</v>
      </c>
      <c r="W5037" s="4" t="str">
        <f>IFERROR(VLOOKUP(OrdersTable[[#This Row],[Order ID]],ReturnsTable[#All],2,FALSE),"No")</f>
        <v>No</v>
      </c>
      <c r="X5037" s="4">
        <f>1/COUNTIF(OrdersTable[Order ID],OrdersTable[[#This Row],[Order ID]])</f>
        <v>0.5</v>
      </c>
      <c r="Y5037" s="4">
        <f>1/COUNTIF(OrdersTable[Customer ID],OrdersTable[[#This Row],[Customer ID]])</f>
        <v>5.5555555555555552E-2</v>
      </c>
    </row>
    <row r="5038" spans="1:25" x14ac:dyDescent="0.3">
      <c r="A5038" s="1">
        <v>5037</v>
      </c>
      <c r="B5038" t="s">
        <v>8569</v>
      </c>
      <c r="C5038" s="7">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4" t="str">
        <f>VLOOKUP(OrdersTable[[#This Row],[Region]],PeopleTable[#All],2,FALSE)</f>
        <v>Anna Andreadi</v>
      </c>
      <c r="W5038" s="4" t="str">
        <f>IFERROR(VLOOKUP(OrdersTable[[#This Row],[Order ID]],ReturnsTable[#All],2,FALSE),"No")</f>
        <v>No</v>
      </c>
      <c r="X5038" s="4">
        <f>1/COUNTIF(OrdersTable[Order ID],OrdersTable[[#This Row],[Order ID]])</f>
        <v>0.5</v>
      </c>
      <c r="Y5038" s="4">
        <f>1/COUNTIF(OrdersTable[Customer ID],OrdersTable[[#This Row],[Customer ID]])</f>
        <v>5.5555555555555552E-2</v>
      </c>
    </row>
    <row r="5039" spans="1:25" x14ac:dyDescent="0.3">
      <c r="A5039" s="1">
        <v>5038</v>
      </c>
      <c r="B5039" t="s">
        <v>8570</v>
      </c>
      <c r="C5039" s="7">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4" t="str">
        <f>VLOOKUP(OrdersTable[[#This Row],[Region]],PeopleTable[#All],2,FALSE)</f>
        <v>Kelly Williams</v>
      </c>
      <c r="W5039" s="4" t="str">
        <f>IFERROR(VLOOKUP(OrdersTable[[#This Row],[Order ID]],ReturnsTable[#All],2,FALSE),"No")</f>
        <v>No</v>
      </c>
      <c r="X5039" s="4">
        <f>1/COUNTIF(OrdersTable[Order ID],OrdersTable[[#This Row],[Order ID]])</f>
        <v>1</v>
      </c>
      <c r="Y5039" s="4">
        <f>1/COUNTIF(OrdersTable[Customer ID],OrdersTable[[#This Row],[Customer ID]])</f>
        <v>0.1111111111111111</v>
      </c>
    </row>
    <row r="5040" spans="1:25" x14ac:dyDescent="0.3">
      <c r="A5040" s="1">
        <v>5039</v>
      </c>
      <c r="B5040" t="s">
        <v>8571</v>
      </c>
      <c r="C5040" s="7">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4" t="str">
        <f>VLOOKUP(OrdersTable[[#This Row],[Region]],PeopleTable[#All],2,FALSE)</f>
        <v>Chuck Magee</v>
      </c>
      <c r="W5040" s="4" t="str">
        <f>IFERROR(VLOOKUP(OrdersTable[[#This Row],[Order ID]],ReturnsTable[#All],2,FALSE),"No")</f>
        <v>No</v>
      </c>
      <c r="X5040" s="4">
        <f>1/COUNTIF(OrdersTable[Order ID],OrdersTable[[#This Row],[Order ID]])</f>
        <v>0.33333333333333331</v>
      </c>
      <c r="Y5040" s="4">
        <f>1/COUNTIF(OrdersTable[Customer ID],OrdersTable[[#This Row],[Customer ID]])</f>
        <v>6.6666666666666666E-2</v>
      </c>
    </row>
    <row r="5041" spans="1:25" x14ac:dyDescent="0.3">
      <c r="A5041" s="1">
        <v>5040</v>
      </c>
      <c r="B5041" t="s">
        <v>8571</v>
      </c>
      <c r="C5041" s="7">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4" t="str">
        <f>VLOOKUP(OrdersTable[[#This Row],[Region]],PeopleTable[#All],2,FALSE)</f>
        <v>Chuck Magee</v>
      </c>
      <c r="W5041" s="4" t="str">
        <f>IFERROR(VLOOKUP(OrdersTable[[#This Row],[Order ID]],ReturnsTable[#All],2,FALSE),"No")</f>
        <v>No</v>
      </c>
      <c r="X5041" s="4">
        <f>1/COUNTIF(OrdersTable[Order ID],OrdersTable[[#This Row],[Order ID]])</f>
        <v>0.33333333333333331</v>
      </c>
      <c r="Y5041" s="4">
        <f>1/COUNTIF(OrdersTable[Customer ID],OrdersTable[[#This Row],[Customer ID]])</f>
        <v>6.6666666666666666E-2</v>
      </c>
    </row>
    <row r="5042" spans="1:25" x14ac:dyDescent="0.3">
      <c r="A5042" s="1">
        <v>5041</v>
      </c>
      <c r="B5042" t="s">
        <v>8571</v>
      </c>
      <c r="C5042" s="7">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4" t="str">
        <f>VLOOKUP(OrdersTable[[#This Row],[Region]],PeopleTable[#All],2,FALSE)</f>
        <v>Chuck Magee</v>
      </c>
      <c r="W5042" s="4" t="str">
        <f>IFERROR(VLOOKUP(OrdersTable[[#This Row],[Order ID]],ReturnsTable[#All],2,FALSE),"No")</f>
        <v>No</v>
      </c>
      <c r="X5042" s="4">
        <f>1/COUNTIF(OrdersTable[Order ID],OrdersTable[[#This Row],[Order ID]])</f>
        <v>0.33333333333333331</v>
      </c>
      <c r="Y5042" s="4">
        <f>1/COUNTIF(OrdersTable[Customer ID],OrdersTable[[#This Row],[Customer ID]])</f>
        <v>6.6666666666666666E-2</v>
      </c>
    </row>
    <row r="5043" spans="1:25" x14ac:dyDescent="0.3">
      <c r="A5043" s="1">
        <v>5042</v>
      </c>
      <c r="B5043" t="s">
        <v>8572</v>
      </c>
      <c r="C5043" s="7">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4" t="str">
        <f>VLOOKUP(OrdersTable[[#This Row],[Region]],PeopleTable[#All],2,FALSE)</f>
        <v>Anna Andreadi</v>
      </c>
      <c r="W5043" s="4" t="str">
        <f>IFERROR(VLOOKUP(OrdersTable[[#This Row],[Order ID]],ReturnsTable[#All],2,FALSE),"No")</f>
        <v>No</v>
      </c>
      <c r="X5043" s="4">
        <f>1/COUNTIF(OrdersTable[Order ID],OrdersTable[[#This Row],[Order ID]])</f>
        <v>0.14285714285714285</v>
      </c>
      <c r="Y5043" s="4">
        <f>1/COUNTIF(OrdersTable[Customer ID],OrdersTable[[#This Row],[Customer ID]])</f>
        <v>5.5555555555555552E-2</v>
      </c>
    </row>
    <row r="5044" spans="1:25" x14ac:dyDescent="0.3">
      <c r="A5044" s="1">
        <v>5043</v>
      </c>
      <c r="B5044" t="s">
        <v>8572</v>
      </c>
      <c r="C5044" s="7">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4" t="str">
        <f>VLOOKUP(OrdersTable[[#This Row],[Region]],PeopleTable[#All],2,FALSE)</f>
        <v>Anna Andreadi</v>
      </c>
      <c r="W5044" s="4" t="str">
        <f>IFERROR(VLOOKUP(OrdersTable[[#This Row],[Order ID]],ReturnsTable[#All],2,FALSE),"No")</f>
        <v>No</v>
      </c>
      <c r="X5044" s="4">
        <f>1/COUNTIF(OrdersTable[Order ID],OrdersTable[[#This Row],[Order ID]])</f>
        <v>0.14285714285714285</v>
      </c>
      <c r="Y5044" s="4">
        <f>1/COUNTIF(OrdersTable[Customer ID],OrdersTable[[#This Row],[Customer ID]])</f>
        <v>5.5555555555555552E-2</v>
      </c>
    </row>
    <row r="5045" spans="1:25" x14ac:dyDescent="0.3">
      <c r="A5045" s="1">
        <v>5044</v>
      </c>
      <c r="B5045" t="s">
        <v>8572</v>
      </c>
      <c r="C5045" s="7">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4" t="str">
        <f>VLOOKUP(OrdersTable[[#This Row],[Region]],PeopleTable[#All],2,FALSE)</f>
        <v>Anna Andreadi</v>
      </c>
      <c r="W5045" s="4" t="str">
        <f>IFERROR(VLOOKUP(OrdersTable[[#This Row],[Order ID]],ReturnsTable[#All],2,FALSE),"No")</f>
        <v>No</v>
      </c>
      <c r="X5045" s="4">
        <f>1/COUNTIF(OrdersTable[Order ID],OrdersTable[[#This Row],[Order ID]])</f>
        <v>0.14285714285714285</v>
      </c>
      <c r="Y5045" s="4">
        <f>1/COUNTIF(OrdersTable[Customer ID],OrdersTable[[#This Row],[Customer ID]])</f>
        <v>5.5555555555555552E-2</v>
      </c>
    </row>
    <row r="5046" spans="1:25" x14ac:dyDescent="0.3">
      <c r="A5046" s="1">
        <v>5045</v>
      </c>
      <c r="B5046" t="s">
        <v>8572</v>
      </c>
      <c r="C5046" s="7">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4" t="str">
        <f>VLOOKUP(OrdersTable[[#This Row],[Region]],PeopleTable[#All],2,FALSE)</f>
        <v>Anna Andreadi</v>
      </c>
      <c r="W5046" s="4" t="str">
        <f>IFERROR(VLOOKUP(OrdersTable[[#This Row],[Order ID]],ReturnsTable[#All],2,FALSE),"No")</f>
        <v>No</v>
      </c>
      <c r="X5046" s="4">
        <f>1/COUNTIF(OrdersTable[Order ID],OrdersTable[[#This Row],[Order ID]])</f>
        <v>0.14285714285714285</v>
      </c>
      <c r="Y5046" s="4">
        <f>1/COUNTIF(OrdersTable[Customer ID],OrdersTable[[#This Row],[Customer ID]])</f>
        <v>5.5555555555555552E-2</v>
      </c>
    </row>
    <row r="5047" spans="1:25" x14ac:dyDescent="0.3">
      <c r="A5047" s="1">
        <v>5046</v>
      </c>
      <c r="B5047" t="s">
        <v>8572</v>
      </c>
      <c r="C5047" s="7">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4" t="str">
        <f>VLOOKUP(OrdersTable[[#This Row],[Region]],PeopleTable[#All],2,FALSE)</f>
        <v>Anna Andreadi</v>
      </c>
      <c r="W5047" s="4" t="str">
        <f>IFERROR(VLOOKUP(OrdersTable[[#This Row],[Order ID]],ReturnsTable[#All],2,FALSE),"No")</f>
        <v>No</v>
      </c>
      <c r="X5047" s="4">
        <f>1/COUNTIF(OrdersTable[Order ID],OrdersTable[[#This Row],[Order ID]])</f>
        <v>0.14285714285714285</v>
      </c>
      <c r="Y5047" s="4">
        <f>1/COUNTIF(OrdersTable[Customer ID],OrdersTable[[#This Row],[Customer ID]])</f>
        <v>5.5555555555555552E-2</v>
      </c>
    </row>
    <row r="5048" spans="1:25" x14ac:dyDescent="0.3">
      <c r="A5048" s="1">
        <v>5047</v>
      </c>
      <c r="B5048" t="s">
        <v>8572</v>
      </c>
      <c r="C5048" s="7">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4" t="str">
        <f>VLOOKUP(OrdersTable[[#This Row],[Region]],PeopleTable[#All],2,FALSE)</f>
        <v>Anna Andreadi</v>
      </c>
      <c r="W5048" s="4" t="str">
        <f>IFERROR(VLOOKUP(OrdersTable[[#This Row],[Order ID]],ReturnsTable[#All],2,FALSE),"No")</f>
        <v>No</v>
      </c>
      <c r="X5048" s="4">
        <f>1/COUNTIF(OrdersTable[Order ID],OrdersTable[[#This Row],[Order ID]])</f>
        <v>0.14285714285714285</v>
      </c>
      <c r="Y5048" s="4">
        <f>1/COUNTIF(OrdersTable[Customer ID],OrdersTable[[#This Row],[Customer ID]])</f>
        <v>5.5555555555555552E-2</v>
      </c>
    </row>
    <row r="5049" spans="1:25" x14ac:dyDescent="0.3">
      <c r="A5049" s="1">
        <v>5048</v>
      </c>
      <c r="B5049" t="s">
        <v>8572</v>
      </c>
      <c r="C5049" s="7">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4" t="str">
        <f>VLOOKUP(OrdersTable[[#This Row],[Region]],PeopleTable[#All],2,FALSE)</f>
        <v>Anna Andreadi</v>
      </c>
      <c r="W5049" s="4" t="str">
        <f>IFERROR(VLOOKUP(OrdersTable[[#This Row],[Order ID]],ReturnsTable[#All],2,FALSE),"No")</f>
        <v>No</v>
      </c>
      <c r="X5049" s="4">
        <f>1/COUNTIF(OrdersTable[Order ID],OrdersTable[[#This Row],[Order ID]])</f>
        <v>0.14285714285714285</v>
      </c>
      <c r="Y5049" s="4">
        <f>1/COUNTIF(OrdersTable[Customer ID],OrdersTable[[#This Row],[Customer ID]])</f>
        <v>5.5555555555555552E-2</v>
      </c>
    </row>
    <row r="5050" spans="1:25" x14ac:dyDescent="0.3">
      <c r="A5050" s="1">
        <v>5049</v>
      </c>
      <c r="B5050" t="s">
        <v>8573</v>
      </c>
      <c r="C5050" s="7">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4" t="str">
        <f>VLOOKUP(OrdersTable[[#This Row],[Region]],PeopleTable[#All],2,FALSE)</f>
        <v>Kelly Williams</v>
      </c>
      <c r="W5050" s="4" t="str">
        <f>IFERROR(VLOOKUP(OrdersTable[[#This Row],[Order ID]],ReturnsTable[#All],2,FALSE),"No")</f>
        <v>No</v>
      </c>
      <c r="X5050" s="4">
        <f>1/COUNTIF(OrdersTable[Order ID],OrdersTable[[#This Row],[Order ID]])</f>
        <v>0.5</v>
      </c>
      <c r="Y5050" s="4">
        <f>1/COUNTIF(OrdersTable[Customer ID],OrdersTable[[#This Row],[Customer ID]])</f>
        <v>0.1111111111111111</v>
      </c>
    </row>
    <row r="5051" spans="1:25" x14ac:dyDescent="0.3">
      <c r="A5051" s="1">
        <v>5050</v>
      </c>
      <c r="B5051" t="s">
        <v>8573</v>
      </c>
      <c r="C5051" s="7">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4" t="str">
        <f>VLOOKUP(OrdersTable[[#This Row],[Region]],PeopleTable[#All],2,FALSE)</f>
        <v>Kelly Williams</v>
      </c>
      <c r="W5051" s="4" t="str">
        <f>IFERROR(VLOOKUP(OrdersTable[[#This Row],[Order ID]],ReturnsTable[#All],2,FALSE),"No")</f>
        <v>No</v>
      </c>
      <c r="X5051" s="4">
        <f>1/COUNTIF(OrdersTable[Order ID],OrdersTable[[#This Row],[Order ID]])</f>
        <v>0.5</v>
      </c>
      <c r="Y5051" s="4">
        <f>1/COUNTIF(OrdersTable[Customer ID],OrdersTable[[#This Row],[Customer ID]])</f>
        <v>0.1111111111111111</v>
      </c>
    </row>
    <row r="5052" spans="1:25" x14ac:dyDescent="0.3">
      <c r="A5052" s="1">
        <v>5051</v>
      </c>
      <c r="B5052" t="s">
        <v>8574</v>
      </c>
      <c r="C5052" s="7">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4" t="str">
        <f>VLOOKUP(OrdersTable[[#This Row],[Region]],PeopleTable[#All],2,FALSE)</f>
        <v>Anna Andreadi</v>
      </c>
      <c r="W5052" s="4" t="str">
        <f>IFERROR(VLOOKUP(OrdersTable[[#This Row],[Order ID]],ReturnsTable[#All],2,FALSE),"No")</f>
        <v>No</v>
      </c>
      <c r="X5052" s="4">
        <f>1/COUNTIF(OrdersTable[Order ID],OrdersTable[[#This Row],[Order ID]])</f>
        <v>1</v>
      </c>
      <c r="Y5052" s="4">
        <f>1/COUNTIF(OrdersTable[Customer ID],OrdersTable[[#This Row],[Customer ID]])</f>
        <v>5.5555555555555552E-2</v>
      </c>
    </row>
    <row r="5053" spans="1:25" x14ac:dyDescent="0.3">
      <c r="A5053" s="1">
        <v>5052</v>
      </c>
      <c r="B5053" t="s">
        <v>8575</v>
      </c>
      <c r="C5053" s="7">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4" t="str">
        <f>VLOOKUP(OrdersTable[[#This Row],[Region]],PeopleTable[#All],2,FALSE)</f>
        <v>Chuck Magee</v>
      </c>
      <c r="W5053" s="4" t="str">
        <f>IFERROR(VLOOKUP(OrdersTable[[#This Row],[Order ID]],ReturnsTable[#All],2,FALSE),"No")</f>
        <v>No</v>
      </c>
      <c r="X5053" s="4">
        <f>1/COUNTIF(OrdersTable[Order ID],OrdersTable[[#This Row],[Order ID]])</f>
        <v>1</v>
      </c>
      <c r="Y5053" s="4">
        <f>1/COUNTIF(OrdersTable[Customer ID],OrdersTable[[#This Row],[Customer ID]])</f>
        <v>0.1</v>
      </c>
    </row>
    <row r="5054" spans="1:25" x14ac:dyDescent="0.3">
      <c r="A5054" s="1">
        <v>5053</v>
      </c>
      <c r="B5054" t="s">
        <v>8576</v>
      </c>
      <c r="C5054" s="7">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4" t="str">
        <f>VLOOKUP(OrdersTable[[#This Row],[Region]],PeopleTable[#All],2,FALSE)</f>
        <v>Cassandra Brandow</v>
      </c>
      <c r="W5054" s="4" t="str">
        <f>IFERROR(VLOOKUP(OrdersTable[[#This Row],[Order ID]],ReturnsTable[#All],2,FALSE),"No")</f>
        <v>No</v>
      </c>
      <c r="X5054" s="4">
        <f>1/COUNTIF(OrdersTable[Order ID],OrdersTable[[#This Row],[Order ID]])</f>
        <v>1</v>
      </c>
      <c r="Y5054" s="4">
        <f>1/COUNTIF(OrdersTable[Customer ID],OrdersTable[[#This Row],[Customer ID]])</f>
        <v>6.25E-2</v>
      </c>
    </row>
    <row r="5055" spans="1:25" x14ac:dyDescent="0.3">
      <c r="A5055" s="1">
        <v>5054</v>
      </c>
      <c r="B5055" t="s">
        <v>8577</v>
      </c>
      <c r="C5055" s="7">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4" t="str">
        <f>VLOOKUP(OrdersTable[[#This Row],[Region]],PeopleTable[#All],2,FALSE)</f>
        <v>Kelly Williams</v>
      </c>
      <c r="W5055" s="4" t="str">
        <f>IFERROR(VLOOKUP(OrdersTable[[#This Row],[Order ID]],ReturnsTable[#All],2,FALSE),"No")</f>
        <v>No</v>
      </c>
      <c r="X5055" s="4">
        <f>1/COUNTIF(OrdersTable[Order ID],OrdersTable[[#This Row],[Order ID]])</f>
        <v>0.33333333333333331</v>
      </c>
      <c r="Y5055" s="4">
        <f>1/COUNTIF(OrdersTable[Customer ID],OrdersTable[[#This Row],[Customer ID]])</f>
        <v>0.125</v>
      </c>
    </row>
    <row r="5056" spans="1:25" x14ac:dyDescent="0.3">
      <c r="A5056" s="1">
        <v>5055</v>
      </c>
      <c r="B5056" t="s">
        <v>8577</v>
      </c>
      <c r="C5056" s="7">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4" t="str">
        <f>VLOOKUP(OrdersTable[[#This Row],[Region]],PeopleTable[#All],2,FALSE)</f>
        <v>Kelly Williams</v>
      </c>
      <c r="W5056" s="4" t="str">
        <f>IFERROR(VLOOKUP(OrdersTable[[#This Row],[Order ID]],ReturnsTable[#All],2,FALSE),"No")</f>
        <v>No</v>
      </c>
      <c r="X5056" s="4">
        <f>1/COUNTIF(OrdersTable[Order ID],OrdersTable[[#This Row],[Order ID]])</f>
        <v>0.33333333333333331</v>
      </c>
      <c r="Y5056" s="4">
        <f>1/COUNTIF(OrdersTable[Customer ID],OrdersTable[[#This Row],[Customer ID]])</f>
        <v>0.125</v>
      </c>
    </row>
    <row r="5057" spans="1:25" x14ac:dyDescent="0.3">
      <c r="A5057" s="1">
        <v>5056</v>
      </c>
      <c r="B5057" t="s">
        <v>8577</v>
      </c>
      <c r="C5057" s="7">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4" t="str">
        <f>VLOOKUP(OrdersTable[[#This Row],[Region]],PeopleTable[#All],2,FALSE)</f>
        <v>Kelly Williams</v>
      </c>
      <c r="W5057" s="4" t="str">
        <f>IFERROR(VLOOKUP(OrdersTable[[#This Row],[Order ID]],ReturnsTable[#All],2,FALSE),"No")</f>
        <v>No</v>
      </c>
      <c r="X5057" s="4">
        <f>1/COUNTIF(OrdersTable[Order ID],OrdersTable[[#This Row],[Order ID]])</f>
        <v>0.33333333333333331</v>
      </c>
      <c r="Y5057" s="4">
        <f>1/COUNTIF(OrdersTable[Customer ID],OrdersTable[[#This Row],[Customer ID]])</f>
        <v>0.125</v>
      </c>
    </row>
    <row r="5058" spans="1:25" x14ac:dyDescent="0.3">
      <c r="A5058" s="1">
        <v>5057</v>
      </c>
      <c r="B5058" t="s">
        <v>6028</v>
      </c>
      <c r="C5058" s="7">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4" t="str">
        <f>VLOOKUP(OrdersTable[[#This Row],[Region]],PeopleTable[#All],2,FALSE)</f>
        <v>Anna Andreadi</v>
      </c>
      <c r="W5058" s="4" t="str">
        <f>IFERROR(VLOOKUP(OrdersTable[[#This Row],[Order ID]],ReturnsTable[#All],2,FALSE),"No")</f>
        <v>Yes</v>
      </c>
      <c r="X5058" s="4">
        <f>1/COUNTIF(OrdersTable[Order ID],OrdersTable[[#This Row],[Order ID]])</f>
        <v>0.5</v>
      </c>
      <c r="Y5058" s="4">
        <f>1/COUNTIF(OrdersTable[Customer ID],OrdersTable[[#This Row],[Customer ID]])</f>
        <v>6.6666666666666666E-2</v>
      </c>
    </row>
    <row r="5059" spans="1:25" x14ac:dyDescent="0.3">
      <c r="A5059" s="1">
        <v>5058</v>
      </c>
      <c r="B5059" t="s">
        <v>6028</v>
      </c>
      <c r="C5059" s="7">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4" t="str">
        <f>VLOOKUP(OrdersTable[[#This Row],[Region]],PeopleTable[#All],2,FALSE)</f>
        <v>Anna Andreadi</v>
      </c>
      <c r="W5059" s="4" t="str">
        <f>IFERROR(VLOOKUP(OrdersTable[[#This Row],[Order ID]],ReturnsTable[#All],2,FALSE),"No")</f>
        <v>Yes</v>
      </c>
      <c r="X5059" s="4">
        <f>1/COUNTIF(OrdersTable[Order ID],OrdersTable[[#This Row],[Order ID]])</f>
        <v>0.5</v>
      </c>
      <c r="Y5059" s="4">
        <f>1/COUNTIF(OrdersTable[Customer ID],OrdersTable[[#This Row],[Customer ID]])</f>
        <v>6.6666666666666666E-2</v>
      </c>
    </row>
    <row r="5060" spans="1:25" x14ac:dyDescent="0.3">
      <c r="A5060" s="1">
        <v>5059</v>
      </c>
      <c r="B5060" t="s">
        <v>8578</v>
      </c>
      <c r="C5060" s="7">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4" t="str">
        <f>VLOOKUP(OrdersTable[[#This Row],[Region]],PeopleTable[#All],2,FALSE)</f>
        <v>Chuck Magee</v>
      </c>
      <c r="W5060" s="4" t="str">
        <f>IFERROR(VLOOKUP(OrdersTable[[#This Row],[Order ID]],ReturnsTable[#All],2,FALSE),"No")</f>
        <v>No</v>
      </c>
      <c r="X5060" s="4">
        <f>1/COUNTIF(OrdersTable[Order ID],OrdersTable[[#This Row],[Order ID]])</f>
        <v>1</v>
      </c>
      <c r="Y5060" s="4">
        <f>1/COUNTIF(OrdersTable[Customer ID],OrdersTable[[#This Row],[Customer ID]])</f>
        <v>4.5454545454545456E-2</v>
      </c>
    </row>
    <row r="5061" spans="1:25" x14ac:dyDescent="0.3">
      <c r="A5061" s="1">
        <v>5060</v>
      </c>
      <c r="B5061" t="s">
        <v>8579</v>
      </c>
      <c r="C5061" s="7">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4" t="str">
        <f>VLOOKUP(OrdersTable[[#This Row],[Region]],PeopleTable[#All],2,FALSE)</f>
        <v>Cassandra Brandow</v>
      </c>
      <c r="W5061" s="4" t="str">
        <f>IFERROR(VLOOKUP(OrdersTable[[#This Row],[Order ID]],ReturnsTable[#All],2,FALSE),"No")</f>
        <v>No</v>
      </c>
      <c r="X5061" s="4">
        <f>1/COUNTIF(OrdersTable[Order ID],OrdersTable[[#This Row],[Order ID]])</f>
        <v>0.5</v>
      </c>
      <c r="Y5061" s="4">
        <f>1/COUNTIF(OrdersTable[Customer ID],OrdersTable[[#This Row],[Customer ID]])</f>
        <v>6.25E-2</v>
      </c>
    </row>
    <row r="5062" spans="1:25" x14ac:dyDescent="0.3">
      <c r="A5062" s="1">
        <v>5061</v>
      </c>
      <c r="B5062" t="s">
        <v>8579</v>
      </c>
      <c r="C5062" s="7">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4" t="str">
        <f>VLOOKUP(OrdersTable[[#This Row],[Region]],PeopleTable[#All],2,FALSE)</f>
        <v>Cassandra Brandow</v>
      </c>
      <c r="W5062" s="4" t="str">
        <f>IFERROR(VLOOKUP(OrdersTable[[#This Row],[Order ID]],ReturnsTable[#All],2,FALSE),"No")</f>
        <v>No</v>
      </c>
      <c r="X5062" s="4">
        <f>1/COUNTIF(OrdersTable[Order ID],OrdersTable[[#This Row],[Order ID]])</f>
        <v>0.5</v>
      </c>
      <c r="Y5062" s="4">
        <f>1/COUNTIF(OrdersTable[Customer ID],OrdersTable[[#This Row],[Customer ID]])</f>
        <v>6.25E-2</v>
      </c>
    </row>
    <row r="5063" spans="1:25" x14ac:dyDescent="0.3">
      <c r="A5063" s="1">
        <v>5062</v>
      </c>
      <c r="B5063" t="s">
        <v>8580</v>
      </c>
      <c r="C5063" s="7">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4" t="str">
        <f>VLOOKUP(OrdersTable[[#This Row],[Region]],PeopleTable[#All],2,FALSE)</f>
        <v>Kelly Williams</v>
      </c>
      <c r="W5063" s="4" t="str">
        <f>IFERROR(VLOOKUP(OrdersTable[[#This Row],[Order ID]],ReturnsTable[#All],2,FALSE),"No")</f>
        <v>No</v>
      </c>
      <c r="X5063" s="4">
        <f>1/COUNTIF(OrdersTable[Order ID],OrdersTable[[#This Row],[Order ID]])</f>
        <v>0.33333333333333331</v>
      </c>
      <c r="Y5063" s="4">
        <f>1/COUNTIF(OrdersTable[Customer ID],OrdersTable[[#This Row],[Customer ID]])</f>
        <v>7.1428571428571425E-2</v>
      </c>
    </row>
    <row r="5064" spans="1:25" x14ac:dyDescent="0.3">
      <c r="A5064" s="1">
        <v>5063</v>
      </c>
      <c r="B5064" t="s">
        <v>8580</v>
      </c>
      <c r="C5064" s="7">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4" t="str">
        <f>VLOOKUP(OrdersTable[[#This Row],[Region]],PeopleTable[#All],2,FALSE)</f>
        <v>Kelly Williams</v>
      </c>
      <c r="W5064" s="4" t="str">
        <f>IFERROR(VLOOKUP(OrdersTable[[#This Row],[Order ID]],ReturnsTable[#All],2,FALSE),"No")</f>
        <v>No</v>
      </c>
      <c r="X5064" s="4">
        <f>1/COUNTIF(OrdersTable[Order ID],OrdersTable[[#This Row],[Order ID]])</f>
        <v>0.33333333333333331</v>
      </c>
      <c r="Y5064" s="4">
        <f>1/COUNTIF(OrdersTable[Customer ID],OrdersTable[[#This Row],[Customer ID]])</f>
        <v>7.1428571428571425E-2</v>
      </c>
    </row>
    <row r="5065" spans="1:25" x14ac:dyDescent="0.3">
      <c r="A5065" s="1">
        <v>5064</v>
      </c>
      <c r="B5065" t="s">
        <v>8580</v>
      </c>
      <c r="C5065" s="7">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4" t="str">
        <f>VLOOKUP(OrdersTable[[#This Row],[Region]],PeopleTable[#All],2,FALSE)</f>
        <v>Kelly Williams</v>
      </c>
      <c r="W5065" s="4" t="str">
        <f>IFERROR(VLOOKUP(OrdersTable[[#This Row],[Order ID]],ReturnsTable[#All],2,FALSE),"No")</f>
        <v>No</v>
      </c>
      <c r="X5065" s="4">
        <f>1/COUNTIF(OrdersTable[Order ID],OrdersTable[[#This Row],[Order ID]])</f>
        <v>0.33333333333333331</v>
      </c>
      <c r="Y5065" s="4">
        <f>1/COUNTIF(OrdersTable[Customer ID],OrdersTable[[#This Row],[Customer ID]])</f>
        <v>7.1428571428571425E-2</v>
      </c>
    </row>
    <row r="5066" spans="1:25" x14ac:dyDescent="0.3">
      <c r="A5066" s="1">
        <v>5065</v>
      </c>
      <c r="B5066" t="s">
        <v>8581</v>
      </c>
      <c r="C5066" s="7">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4" t="str">
        <f>VLOOKUP(OrdersTable[[#This Row],[Region]],PeopleTable[#All],2,FALSE)</f>
        <v>Chuck Magee</v>
      </c>
      <c r="W5066" s="4" t="str">
        <f>IFERROR(VLOOKUP(OrdersTable[[#This Row],[Order ID]],ReturnsTable[#All],2,FALSE),"No")</f>
        <v>No</v>
      </c>
      <c r="X5066" s="4">
        <f>1/COUNTIF(OrdersTable[Order ID],OrdersTable[[#This Row],[Order ID]])</f>
        <v>1</v>
      </c>
      <c r="Y5066" s="4">
        <f>1/COUNTIF(OrdersTable[Customer ID],OrdersTable[[#This Row],[Customer ID]])</f>
        <v>5.8823529411764705E-2</v>
      </c>
    </row>
    <row r="5067" spans="1:25" x14ac:dyDescent="0.3">
      <c r="A5067" s="1">
        <v>5066</v>
      </c>
      <c r="B5067" t="s">
        <v>8582</v>
      </c>
      <c r="C5067" s="7">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4" t="str">
        <f>VLOOKUP(OrdersTable[[#This Row],[Region]],PeopleTable[#All],2,FALSE)</f>
        <v>Cassandra Brandow</v>
      </c>
      <c r="W5067" s="4" t="str">
        <f>IFERROR(VLOOKUP(OrdersTable[[#This Row],[Order ID]],ReturnsTable[#All],2,FALSE),"No")</f>
        <v>No</v>
      </c>
      <c r="X5067" s="4">
        <f>1/COUNTIF(OrdersTable[Order ID],OrdersTable[[#This Row],[Order ID]])</f>
        <v>0.5</v>
      </c>
      <c r="Y5067" s="4">
        <f>1/COUNTIF(OrdersTable[Customer ID],OrdersTable[[#This Row],[Customer ID]])</f>
        <v>0.05</v>
      </c>
    </row>
    <row r="5068" spans="1:25" x14ac:dyDescent="0.3">
      <c r="A5068" s="1">
        <v>5067</v>
      </c>
      <c r="B5068" t="s">
        <v>8582</v>
      </c>
      <c r="C5068" s="7">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4" t="str">
        <f>VLOOKUP(OrdersTable[[#This Row],[Region]],PeopleTable[#All],2,FALSE)</f>
        <v>Cassandra Brandow</v>
      </c>
      <c r="W5068" s="4" t="str">
        <f>IFERROR(VLOOKUP(OrdersTable[[#This Row],[Order ID]],ReturnsTable[#All],2,FALSE),"No")</f>
        <v>No</v>
      </c>
      <c r="X5068" s="4">
        <f>1/COUNTIF(OrdersTable[Order ID],OrdersTable[[#This Row],[Order ID]])</f>
        <v>0.5</v>
      </c>
      <c r="Y5068" s="4">
        <f>1/COUNTIF(OrdersTable[Customer ID],OrdersTable[[#This Row],[Customer ID]])</f>
        <v>0.05</v>
      </c>
    </row>
    <row r="5069" spans="1:25" x14ac:dyDescent="0.3">
      <c r="A5069" s="1">
        <v>5068</v>
      </c>
      <c r="B5069" t="s">
        <v>8583</v>
      </c>
      <c r="C5069" s="7">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4" t="str">
        <f>VLOOKUP(OrdersTable[[#This Row],[Region]],PeopleTable[#All],2,FALSE)</f>
        <v>Anna Andreadi</v>
      </c>
      <c r="W5069" s="4" t="str">
        <f>IFERROR(VLOOKUP(OrdersTable[[#This Row],[Order ID]],ReturnsTable[#All],2,FALSE),"No")</f>
        <v>No</v>
      </c>
      <c r="X5069" s="4">
        <f>1/COUNTIF(OrdersTable[Order ID],OrdersTable[[#This Row],[Order ID]])</f>
        <v>1</v>
      </c>
      <c r="Y5069" s="4">
        <f>1/COUNTIF(OrdersTable[Customer ID],OrdersTable[[#This Row],[Customer ID]])</f>
        <v>7.1428571428571425E-2</v>
      </c>
    </row>
    <row r="5070" spans="1:25" x14ac:dyDescent="0.3">
      <c r="A5070" s="1">
        <v>5069</v>
      </c>
      <c r="B5070" t="s">
        <v>8584</v>
      </c>
      <c r="C5070" s="7">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4" t="str">
        <f>VLOOKUP(OrdersTable[[#This Row],[Region]],PeopleTable[#All],2,FALSE)</f>
        <v>Kelly Williams</v>
      </c>
      <c r="W5070" s="4" t="str">
        <f>IFERROR(VLOOKUP(OrdersTable[[#This Row],[Order ID]],ReturnsTable[#All],2,FALSE),"No")</f>
        <v>No</v>
      </c>
      <c r="X5070" s="4">
        <f>1/COUNTIF(OrdersTable[Order ID],OrdersTable[[#This Row],[Order ID]])</f>
        <v>0.2</v>
      </c>
      <c r="Y5070" s="4">
        <f>1/COUNTIF(OrdersTable[Customer ID],OrdersTable[[#This Row],[Customer ID]])</f>
        <v>2.9411764705882353E-2</v>
      </c>
    </row>
    <row r="5071" spans="1:25" x14ac:dyDescent="0.3">
      <c r="A5071" s="1">
        <v>5070</v>
      </c>
      <c r="B5071" t="s">
        <v>8584</v>
      </c>
      <c r="C5071" s="7">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4" t="str">
        <f>VLOOKUP(OrdersTable[[#This Row],[Region]],PeopleTable[#All],2,FALSE)</f>
        <v>Kelly Williams</v>
      </c>
      <c r="W5071" s="4" t="str">
        <f>IFERROR(VLOOKUP(OrdersTable[[#This Row],[Order ID]],ReturnsTable[#All],2,FALSE),"No")</f>
        <v>No</v>
      </c>
      <c r="X5071" s="4">
        <f>1/COUNTIF(OrdersTable[Order ID],OrdersTable[[#This Row],[Order ID]])</f>
        <v>0.2</v>
      </c>
      <c r="Y5071" s="4">
        <f>1/COUNTIF(OrdersTable[Customer ID],OrdersTable[[#This Row],[Customer ID]])</f>
        <v>2.9411764705882353E-2</v>
      </c>
    </row>
    <row r="5072" spans="1:25" x14ac:dyDescent="0.3">
      <c r="A5072" s="1">
        <v>5071</v>
      </c>
      <c r="B5072" t="s">
        <v>8584</v>
      </c>
      <c r="C5072" s="7">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4" t="str">
        <f>VLOOKUP(OrdersTable[[#This Row],[Region]],PeopleTable[#All],2,FALSE)</f>
        <v>Kelly Williams</v>
      </c>
      <c r="W5072" s="4" t="str">
        <f>IFERROR(VLOOKUP(OrdersTable[[#This Row],[Order ID]],ReturnsTable[#All],2,FALSE),"No")</f>
        <v>No</v>
      </c>
      <c r="X5072" s="4">
        <f>1/COUNTIF(OrdersTable[Order ID],OrdersTable[[#This Row],[Order ID]])</f>
        <v>0.2</v>
      </c>
      <c r="Y5072" s="4">
        <f>1/COUNTIF(OrdersTable[Customer ID],OrdersTable[[#This Row],[Customer ID]])</f>
        <v>2.9411764705882353E-2</v>
      </c>
    </row>
    <row r="5073" spans="1:25" x14ac:dyDescent="0.3">
      <c r="A5073" s="1">
        <v>5072</v>
      </c>
      <c r="B5073" t="s">
        <v>8584</v>
      </c>
      <c r="C5073" s="7">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4" t="str">
        <f>VLOOKUP(OrdersTable[[#This Row],[Region]],PeopleTable[#All],2,FALSE)</f>
        <v>Kelly Williams</v>
      </c>
      <c r="W5073" s="4" t="str">
        <f>IFERROR(VLOOKUP(OrdersTable[[#This Row],[Order ID]],ReturnsTable[#All],2,FALSE),"No")</f>
        <v>No</v>
      </c>
      <c r="X5073" s="4">
        <f>1/COUNTIF(OrdersTable[Order ID],OrdersTable[[#This Row],[Order ID]])</f>
        <v>0.2</v>
      </c>
      <c r="Y5073" s="4">
        <f>1/COUNTIF(OrdersTable[Customer ID],OrdersTable[[#This Row],[Customer ID]])</f>
        <v>2.9411764705882353E-2</v>
      </c>
    </row>
    <row r="5074" spans="1:25" x14ac:dyDescent="0.3">
      <c r="A5074" s="1">
        <v>5073</v>
      </c>
      <c r="B5074" t="s">
        <v>8584</v>
      </c>
      <c r="C5074" s="7">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4" t="str">
        <f>VLOOKUP(OrdersTable[[#This Row],[Region]],PeopleTable[#All],2,FALSE)</f>
        <v>Kelly Williams</v>
      </c>
      <c r="W5074" s="4" t="str">
        <f>IFERROR(VLOOKUP(OrdersTable[[#This Row],[Order ID]],ReturnsTable[#All],2,FALSE),"No")</f>
        <v>No</v>
      </c>
      <c r="X5074" s="4">
        <f>1/COUNTIF(OrdersTable[Order ID],OrdersTable[[#This Row],[Order ID]])</f>
        <v>0.2</v>
      </c>
      <c r="Y5074" s="4">
        <f>1/COUNTIF(OrdersTable[Customer ID],OrdersTable[[#This Row],[Customer ID]])</f>
        <v>2.9411764705882353E-2</v>
      </c>
    </row>
    <row r="5075" spans="1:25" x14ac:dyDescent="0.3">
      <c r="A5075" s="1">
        <v>5074</v>
      </c>
      <c r="B5075" t="s">
        <v>8585</v>
      </c>
      <c r="C5075" s="7">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4" t="str">
        <f>VLOOKUP(OrdersTable[[#This Row],[Region]],PeopleTable[#All],2,FALSE)</f>
        <v>Anna Andreadi</v>
      </c>
      <c r="W5075" s="4" t="str">
        <f>IFERROR(VLOOKUP(OrdersTable[[#This Row],[Order ID]],ReturnsTable[#All],2,FALSE),"No")</f>
        <v>No</v>
      </c>
      <c r="X5075" s="4">
        <f>1/COUNTIF(OrdersTable[Order ID],OrdersTable[[#This Row],[Order ID]])</f>
        <v>1</v>
      </c>
      <c r="Y5075" s="4">
        <f>1/COUNTIF(OrdersTable[Customer ID],OrdersTable[[#This Row],[Customer ID]])</f>
        <v>5.2631578947368418E-2</v>
      </c>
    </row>
    <row r="5076" spans="1:25" x14ac:dyDescent="0.3">
      <c r="A5076" s="1">
        <v>5075</v>
      </c>
      <c r="B5076" t="s">
        <v>8586</v>
      </c>
      <c r="C5076" s="7">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4" t="str">
        <f>VLOOKUP(OrdersTable[[#This Row],[Region]],PeopleTable[#All],2,FALSE)</f>
        <v>Anna Andreadi</v>
      </c>
      <c r="W5076" s="4" t="str">
        <f>IFERROR(VLOOKUP(OrdersTable[[#This Row],[Order ID]],ReturnsTable[#All],2,FALSE),"No")</f>
        <v>No</v>
      </c>
      <c r="X5076" s="4">
        <f>1/COUNTIF(OrdersTable[Order ID],OrdersTable[[#This Row],[Order ID]])</f>
        <v>1</v>
      </c>
      <c r="Y5076" s="4">
        <f>1/COUNTIF(OrdersTable[Customer ID],OrdersTable[[#This Row],[Customer ID]])</f>
        <v>0.1</v>
      </c>
    </row>
    <row r="5077" spans="1:25" x14ac:dyDescent="0.3">
      <c r="A5077" s="1">
        <v>5076</v>
      </c>
      <c r="B5077" t="s">
        <v>8587</v>
      </c>
      <c r="C5077" s="7">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4" t="str">
        <f>VLOOKUP(OrdersTable[[#This Row],[Region]],PeopleTable[#All],2,FALSE)</f>
        <v>Kelly Williams</v>
      </c>
      <c r="W5077" s="4" t="str">
        <f>IFERROR(VLOOKUP(OrdersTable[[#This Row],[Order ID]],ReturnsTable[#All],2,FALSE),"No")</f>
        <v>No</v>
      </c>
      <c r="X5077" s="4">
        <f>1/COUNTIF(OrdersTable[Order ID],OrdersTable[[#This Row],[Order ID]])</f>
        <v>0.33333333333333331</v>
      </c>
      <c r="Y5077" s="4">
        <f>1/COUNTIF(OrdersTable[Customer ID],OrdersTable[[#This Row],[Customer ID]])</f>
        <v>3.125E-2</v>
      </c>
    </row>
    <row r="5078" spans="1:25" x14ac:dyDescent="0.3">
      <c r="A5078" s="1">
        <v>5077</v>
      </c>
      <c r="B5078" t="s">
        <v>8587</v>
      </c>
      <c r="C5078" s="7">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4" t="str">
        <f>VLOOKUP(OrdersTable[[#This Row],[Region]],PeopleTable[#All],2,FALSE)</f>
        <v>Kelly Williams</v>
      </c>
      <c r="W5078" s="4" t="str">
        <f>IFERROR(VLOOKUP(OrdersTable[[#This Row],[Order ID]],ReturnsTable[#All],2,FALSE),"No")</f>
        <v>No</v>
      </c>
      <c r="X5078" s="4">
        <f>1/COUNTIF(OrdersTable[Order ID],OrdersTable[[#This Row],[Order ID]])</f>
        <v>0.33333333333333331</v>
      </c>
      <c r="Y5078" s="4">
        <f>1/COUNTIF(OrdersTable[Customer ID],OrdersTable[[#This Row],[Customer ID]])</f>
        <v>3.125E-2</v>
      </c>
    </row>
    <row r="5079" spans="1:25" x14ac:dyDescent="0.3">
      <c r="A5079" s="1">
        <v>5078</v>
      </c>
      <c r="B5079" t="s">
        <v>8587</v>
      </c>
      <c r="C5079" s="7">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4" t="str">
        <f>VLOOKUP(OrdersTable[[#This Row],[Region]],PeopleTable[#All],2,FALSE)</f>
        <v>Kelly Williams</v>
      </c>
      <c r="W5079" s="4" t="str">
        <f>IFERROR(VLOOKUP(OrdersTable[[#This Row],[Order ID]],ReturnsTable[#All],2,FALSE),"No")</f>
        <v>No</v>
      </c>
      <c r="X5079" s="4">
        <f>1/COUNTIF(OrdersTable[Order ID],OrdersTable[[#This Row],[Order ID]])</f>
        <v>0.33333333333333331</v>
      </c>
      <c r="Y5079" s="4">
        <f>1/COUNTIF(OrdersTable[Customer ID],OrdersTable[[#This Row],[Customer ID]])</f>
        <v>3.125E-2</v>
      </c>
    </row>
    <row r="5080" spans="1:25" x14ac:dyDescent="0.3">
      <c r="A5080" s="1">
        <v>5079</v>
      </c>
      <c r="B5080" t="s">
        <v>8588</v>
      </c>
      <c r="C5080" s="7">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4" t="str">
        <f>VLOOKUP(OrdersTable[[#This Row],[Region]],PeopleTable[#All],2,FALSE)</f>
        <v>Kelly Williams</v>
      </c>
      <c r="W5080" s="4" t="str">
        <f>IFERROR(VLOOKUP(OrdersTable[[#This Row],[Order ID]],ReturnsTable[#All],2,FALSE),"No")</f>
        <v>No</v>
      </c>
      <c r="X5080" s="4">
        <f>1/COUNTIF(OrdersTable[Order ID],OrdersTable[[#This Row],[Order ID]])</f>
        <v>1</v>
      </c>
      <c r="Y5080" s="4">
        <f>1/COUNTIF(OrdersTable[Customer ID],OrdersTable[[#This Row],[Customer ID]])</f>
        <v>0.1111111111111111</v>
      </c>
    </row>
    <row r="5081" spans="1:25" x14ac:dyDescent="0.3">
      <c r="A5081" s="1">
        <v>5080</v>
      </c>
      <c r="B5081" t="s">
        <v>8589</v>
      </c>
      <c r="C5081" s="7">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4" t="str">
        <f>VLOOKUP(OrdersTable[[#This Row],[Region]],PeopleTable[#All],2,FALSE)</f>
        <v>Anna Andreadi</v>
      </c>
      <c r="W5081" s="4" t="str">
        <f>IFERROR(VLOOKUP(OrdersTable[[#This Row],[Order ID]],ReturnsTable[#All],2,FALSE),"No")</f>
        <v>No</v>
      </c>
      <c r="X5081" s="4">
        <f>1/COUNTIF(OrdersTable[Order ID],OrdersTable[[#This Row],[Order ID]])</f>
        <v>0.5</v>
      </c>
      <c r="Y5081" s="4">
        <f>1/COUNTIF(OrdersTable[Customer ID],OrdersTable[[#This Row],[Customer ID]])</f>
        <v>0.1</v>
      </c>
    </row>
    <row r="5082" spans="1:25" x14ac:dyDescent="0.3">
      <c r="A5082" s="1">
        <v>5081</v>
      </c>
      <c r="B5082" t="s">
        <v>8589</v>
      </c>
      <c r="C5082" s="7">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4" t="str">
        <f>VLOOKUP(OrdersTable[[#This Row],[Region]],PeopleTable[#All],2,FALSE)</f>
        <v>Anna Andreadi</v>
      </c>
      <c r="W5082" s="4" t="str">
        <f>IFERROR(VLOOKUP(OrdersTable[[#This Row],[Order ID]],ReturnsTable[#All],2,FALSE),"No")</f>
        <v>No</v>
      </c>
      <c r="X5082" s="4">
        <f>1/COUNTIF(OrdersTable[Order ID],OrdersTable[[#This Row],[Order ID]])</f>
        <v>0.5</v>
      </c>
      <c r="Y5082" s="4">
        <f>1/COUNTIF(OrdersTable[Customer ID],OrdersTable[[#This Row],[Customer ID]])</f>
        <v>0.1</v>
      </c>
    </row>
    <row r="5083" spans="1:25" x14ac:dyDescent="0.3">
      <c r="A5083" s="1">
        <v>5082</v>
      </c>
      <c r="B5083" t="s">
        <v>8590</v>
      </c>
      <c r="C5083" s="7">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4" t="str">
        <f>VLOOKUP(OrdersTable[[#This Row],[Region]],PeopleTable[#All],2,FALSE)</f>
        <v>Chuck Magee</v>
      </c>
      <c r="W5083" s="4" t="str">
        <f>IFERROR(VLOOKUP(OrdersTable[[#This Row],[Order ID]],ReturnsTable[#All],2,FALSE),"No")</f>
        <v>No</v>
      </c>
      <c r="X5083" s="4">
        <f>1/COUNTIF(OrdersTable[Order ID],OrdersTable[[#This Row],[Order ID]])</f>
        <v>1</v>
      </c>
      <c r="Y5083" s="4">
        <f>1/COUNTIF(OrdersTable[Customer ID],OrdersTable[[#This Row],[Customer ID]])</f>
        <v>8.3333333333333329E-2</v>
      </c>
    </row>
    <row r="5084" spans="1:25" x14ac:dyDescent="0.3">
      <c r="A5084" s="1">
        <v>5083</v>
      </c>
      <c r="B5084" t="s">
        <v>8591</v>
      </c>
      <c r="C5084" s="7">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4" t="str">
        <f>VLOOKUP(OrdersTable[[#This Row],[Region]],PeopleTable[#All],2,FALSE)</f>
        <v>Cassandra Brandow</v>
      </c>
      <c r="W5084" s="4" t="str">
        <f>IFERROR(VLOOKUP(OrdersTable[[#This Row],[Order ID]],ReturnsTable[#All],2,FALSE),"No")</f>
        <v>No</v>
      </c>
      <c r="X5084" s="4">
        <f>1/COUNTIF(OrdersTable[Order ID],OrdersTable[[#This Row],[Order ID]])</f>
        <v>0.5</v>
      </c>
      <c r="Y5084" s="4">
        <f>1/COUNTIF(OrdersTable[Customer ID],OrdersTable[[#This Row],[Customer ID]])</f>
        <v>0.14285714285714285</v>
      </c>
    </row>
    <row r="5085" spans="1:25" x14ac:dyDescent="0.3">
      <c r="A5085" s="1">
        <v>5084</v>
      </c>
      <c r="B5085" t="s">
        <v>8591</v>
      </c>
      <c r="C5085" s="7">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4" t="str">
        <f>VLOOKUP(OrdersTable[[#This Row],[Region]],PeopleTable[#All],2,FALSE)</f>
        <v>Cassandra Brandow</v>
      </c>
      <c r="W5085" s="4" t="str">
        <f>IFERROR(VLOOKUP(OrdersTable[[#This Row],[Order ID]],ReturnsTable[#All],2,FALSE),"No")</f>
        <v>No</v>
      </c>
      <c r="X5085" s="4">
        <f>1/COUNTIF(OrdersTable[Order ID],OrdersTable[[#This Row],[Order ID]])</f>
        <v>0.5</v>
      </c>
      <c r="Y5085" s="4">
        <f>1/COUNTIF(OrdersTable[Customer ID],OrdersTable[[#This Row],[Customer ID]])</f>
        <v>0.14285714285714285</v>
      </c>
    </row>
    <row r="5086" spans="1:25" x14ac:dyDescent="0.3">
      <c r="A5086" s="1">
        <v>5085</v>
      </c>
      <c r="B5086" t="s">
        <v>8592</v>
      </c>
      <c r="C5086" s="7">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4" t="str">
        <f>VLOOKUP(OrdersTable[[#This Row],[Region]],PeopleTable[#All],2,FALSE)</f>
        <v>Chuck Magee</v>
      </c>
      <c r="W5086" s="4" t="str">
        <f>IFERROR(VLOOKUP(OrdersTable[[#This Row],[Order ID]],ReturnsTable[#All],2,FALSE),"No")</f>
        <v>No</v>
      </c>
      <c r="X5086" s="4">
        <f>1/COUNTIF(OrdersTable[Order ID],OrdersTable[[#This Row],[Order ID]])</f>
        <v>1</v>
      </c>
      <c r="Y5086" s="4">
        <f>1/COUNTIF(OrdersTable[Customer ID],OrdersTable[[#This Row],[Customer ID]])</f>
        <v>9.0909090909090912E-2</v>
      </c>
    </row>
    <row r="5087" spans="1:25" x14ac:dyDescent="0.3">
      <c r="A5087" s="1">
        <v>5086</v>
      </c>
      <c r="B5087" t="s">
        <v>8593</v>
      </c>
      <c r="C5087" s="7">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4" t="str">
        <f>VLOOKUP(OrdersTable[[#This Row],[Region]],PeopleTable[#All],2,FALSE)</f>
        <v>Kelly Williams</v>
      </c>
      <c r="W5087" s="4" t="str">
        <f>IFERROR(VLOOKUP(OrdersTable[[#This Row],[Order ID]],ReturnsTable[#All],2,FALSE),"No")</f>
        <v>No</v>
      </c>
      <c r="X5087" s="4">
        <f>1/COUNTIF(OrdersTable[Order ID],OrdersTable[[#This Row],[Order ID]])</f>
        <v>1</v>
      </c>
      <c r="Y5087" s="4">
        <f>1/COUNTIF(OrdersTable[Customer ID],OrdersTable[[#This Row],[Customer ID]])</f>
        <v>4.5454545454545456E-2</v>
      </c>
    </row>
    <row r="5088" spans="1:25" x14ac:dyDescent="0.3">
      <c r="A5088" s="1">
        <v>5087</v>
      </c>
      <c r="B5088" t="s">
        <v>8594</v>
      </c>
      <c r="C5088" s="7">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4" t="str">
        <f>VLOOKUP(OrdersTable[[#This Row],[Region]],PeopleTable[#All],2,FALSE)</f>
        <v>Chuck Magee</v>
      </c>
      <c r="W5088" s="4" t="str">
        <f>IFERROR(VLOOKUP(OrdersTable[[#This Row],[Order ID]],ReturnsTable[#All],2,FALSE),"No")</f>
        <v>No</v>
      </c>
      <c r="X5088" s="4">
        <f>1/COUNTIF(OrdersTable[Order ID],OrdersTable[[#This Row],[Order ID]])</f>
        <v>0.33333333333333331</v>
      </c>
      <c r="Y5088" s="4">
        <f>1/COUNTIF(OrdersTable[Customer ID],OrdersTable[[#This Row],[Customer ID]])</f>
        <v>5.8823529411764705E-2</v>
      </c>
    </row>
    <row r="5089" spans="1:25" x14ac:dyDescent="0.3">
      <c r="A5089" s="1">
        <v>5088</v>
      </c>
      <c r="B5089" t="s">
        <v>8594</v>
      </c>
      <c r="C5089" s="7">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4" t="str">
        <f>VLOOKUP(OrdersTable[[#This Row],[Region]],PeopleTable[#All],2,FALSE)</f>
        <v>Chuck Magee</v>
      </c>
      <c r="W5089" s="4" t="str">
        <f>IFERROR(VLOOKUP(OrdersTable[[#This Row],[Order ID]],ReturnsTable[#All],2,FALSE),"No")</f>
        <v>No</v>
      </c>
      <c r="X5089" s="4">
        <f>1/COUNTIF(OrdersTable[Order ID],OrdersTable[[#This Row],[Order ID]])</f>
        <v>0.33333333333333331</v>
      </c>
      <c r="Y5089" s="4">
        <f>1/COUNTIF(OrdersTable[Customer ID],OrdersTable[[#This Row],[Customer ID]])</f>
        <v>5.8823529411764705E-2</v>
      </c>
    </row>
    <row r="5090" spans="1:25" x14ac:dyDescent="0.3">
      <c r="A5090" s="1">
        <v>5089</v>
      </c>
      <c r="B5090" t="s">
        <v>8594</v>
      </c>
      <c r="C5090" s="7">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4" t="str">
        <f>VLOOKUP(OrdersTable[[#This Row],[Region]],PeopleTable[#All],2,FALSE)</f>
        <v>Chuck Magee</v>
      </c>
      <c r="W5090" s="4" t="str">
        <f>IFERROR(VLOOKUP(OrdersTable[[#This Row],[Order ID]],ReturnsTable[#All],2,FALSE),"No")</f>
        <v>No</v>
      </c>
      <c r="X5090" s="4">
        <f>1/COUNTIF(OrdersTable[Order ID],OrdersTable[[#This Row],[Order ID]])</f>
        <v>0.33333333333333331</v>
      </c>
      <c r="Y5090" s="4">
        <f>1/COUNTIF(OrdersTable[Customer ID],OrdersTable[[#This Row],[Customer ID]])</f>
        <v>5.8823529411764705E-2</v>
      </c>
    </row>
    <row r="5091" spans="1:25" x14ac:dyDescent="0.3">
      <c r="A5091" s="1">
        <v>5090</v>
      </c>
      <c r="B5091" t="s">
        <v>8595</v>
      </c>
      <c r="C5091" s="7">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4" t="str">
        <f>VLOOKUP(OrdersTable[[#This Row],[Region]],PeopleTable[#All],2,FALSE)</f>
        <v>Anna Andreadi</v>
      </c>
      <c r="W5091" s="4" t="str">
        <f>IFERROR(VLOOKUP(OrdersTable[[#This Row],[Order ID]],ReturnsTable[#All],2,FALSE),"No")</f>
        <v>No</v>
      </c>
      <c r="X5091" s="4">
        <f>1/COUNTIF(OrdersTable[Order ID],OrdersTable[[#This Row],[Order ID]])</f>
        <v>0.5</v>
      </c>
      <c r="Y5091" s="4">
        <f>1/COUNTIF(OrdersTable[Customer ID],OrdersTable[[#This Row],[Customer ID]])</f>
        <v>0.05</v>
      </c>
    </row>
    <row r="5092" spans="1:25" x14ac:dyDescent="0.3">
      <c r="A5092" s="1">
        <v>5091</v>
      </c>
      <c r="B5092" t="s">
        <v>8595</v>
      </c>
      <c r="C5092" s="7">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4" t="str">
        <f>VLOOKUP(OrdersTable[[#This Row],[Region]],PeopleTable[#All],2,FALSE)</f>
        <v>Anna Andreadi</v>
      </c>
      <c r="W5092" s="4" t="str">
        <f>IFERROR(VLOOKUP(OrdersTable[[#This Row],[Order ID]],ReturnsTable[#All],2,FALSE),"No")</f>
        <v>No</v>
      </c>
      <c r="X5092" s="4">
        <f>1/COUNTIF(OrdersTable[Order ID],OrdersTable[[#This Row],[Order ID]])</f>
        <v>0.5</v>
      </c>
      <c r="Y5092" s="4">
        <f>1/COUNTIF(OrdersTable[Customer ID],OrdersTable[[#This Row],[Customer ID]])</f>
        <v>0.05</v>
      </c>
    </row>
    <row r="5093" spans="1:25" x14ac:dyDescent="0.3">
      <c r="A5093" s="1">
        <v>5092</v>
      </c>
      <c r="B5093" t="s">
        <v>8596</v>
      </c>
      <c r="C5093" s="7">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4" t="str">
        <f>VLOOKUP(OrdersTable[[#This Row],[Region]],PeopleTable[#All],2,FALSE)</f>
        <v>Anna Andreadi</v>
      </c>
      <c r="W5093" s="4" t="str">
        <f>IFERROR(VLOOKUP(OrdersTable[[#This Row],[Order ID]],ReturnsTable[#All],2,FALSE),"No")</f>
        <v>No</v>
      </c>
      <c r="X5093" s="4">
        <f>1/COUNTIF(OrdersTable[Order ID],OrdersTable[[#This Row],[Order ID]])</f>
        <v>1</v>
      </c>
      <c r="Y5093" s="4">
        <f>1/COUNTIF(OrdersTable[Customer ID],OrdersTable[[#This Row],[Customer ID]])</f>
        <v>0.14285714285714285</v>
      </c>
    </row>
    <row r="5094" spans="1:25" x14ac:dyDescent="0.3">
      <c r="A5094" s="1">
        <v>5093</v>
      </c>
      <c r="B5094" t="s">
        <v>8597</v>
      </c>
      <c r="C5094" s="7">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4" t="str">
        <f>VLOOKUP(OrdersTable[[#This Row],[Region]],PeopleTable[#All],2,FALSE)</f>
        <v>Chuck Magee</v>
      </c>
      <c r="W5094" s="4" t="str">
        <f>IFERROR(VLOOKUP(OrdersTable[[#This Row],[Order ID]],ReturnsTable[#All],2,FALSE),"No")</f>
        <v>No</v>
      </c>
      <c r="X5094" s="4">
        <f>1/COUNTIF(OrdersTable[Order ID],OrdersTable[[#This Row],[Order ID]])</f>
        <v>1</v>
      </c>
      <c r="Y5094" s="4">
        <f>1/COUNTIF(OrdersTable[Customer ID],OrdersTable[[#This Row],[Customer ID]])</f>
        <v>6.6666666666666666E-2</v>
      </c>
    </row>
    <row r="5095" spans="1:25" x14ac:dyDescent="0.3">
      <c r="A5095" s="1">
        <v>5094</v>
      </c>
      <c r="B5095" t="s">
        <v>6188</v>
      </c>
      <c r="C5095" s="7">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4" t="str">
        <f>VLOOKUP(OrdersTable[[#This Row],[Region]],PeopleTable[#All],2,FALSE)</f>
        <v>Kelly Williams</v>
      </c>
      <c r="W5095" s="4" t="str">
        <f>IFERROR(VLOOKUP(OrdersTable[[#This Row],[Order ID]],ReturnsTable[#All],2,FALSE),"No")</f>
        <v>Yes</v>
      </c>
      <c r="X5095" s="4">
        <f>1/COUNTIF(OrdersTable[Order ID],OrdersTable[[#This Row],[Order ID]])</f>
        <v>0.16666666666666666</v>
      </c>
      <c r="Y5095" s="4">
        <f>1/COUNTIF(OrdersTable[Customer ID],OrdersTable[[#This Row],[Customer ID]])</f>
        <v>6.25E-2</v>
      </c>
    </row>
    <row r="5096" spans="1:25" x14ac:dyDescent="0.3">
      <c r="A5096" s="1">
        <v>5095</v>
      </c>
      <c r="B5096" t="s">
        <v>6188</v>
      </c>
      <c r="C5096" s="7">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4" t="str">
        <f>VLOOKUP(OrdersTable[[#This Row],[Region]],PeopleTable[#All],2,FALSE)</f>
        <v>Kelly Williams</v>
      </c>
      <c r="W5096" s="4" t="str">
        <f>IFERROR(VLOOKUP(OrdersTable[[#This Row],[Order ID]],ReturnsTable[#All],2,FALSE),"No")</f>
        <v>Yes</v>
      </c>
      <c r="X5096" s="4">
        <f>1/COUNTIF(OrdersTable[Order ID],OrdersTable[[#This Row],[Order ID]])</f>
        <v>0.16666666666666666</v>
      </c>
      <c r="Y5096" s="4">
        <f>1/COUNTIF(OrdersTable[Customer ID],OrdersTable[[#This Row],[Customer ID]])</f>
        <v>6.25E-2</v>
      </c>
    </row>
    <row r="5097" spans="1:25" x14ac:dyDescent="0.3">
      <c r="A5097" s="1">
        <v>5096</v>
      </c>
      <c r="B5097" t="s">
        <v>6188</v>
      </c>
      <c r="C5097" s="7">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4" t="str">
        <f>VLOOKUP(OrdersTable[[#This Row],[Region]],PeopleTable[#All],2,FALSE)</f>
        <v>Kelly Williams</v>
      </c>
      <c r="W5097" s="4" t="str">
        <f>IFERROR(VLOOKUP(OrdersTable[[#This Row],[Order ID]],ReturnsTable[#All],2,FALSE),"No")</f>
        <v>Yes</v>
      </c>
      <c r="X5097" s="4">
        <f>1/COUNTIF(OrdersTable[Order ID],OrdersTable[[#This Row],[Order ID]])</f>
        <v>0.16666666666666666</v>
      </c>
      <c r="Y5097" s="4">
        <f>1/COUNTIF(OrdersTable[Customer ID],OrdersTable[[#This Row],[Customer ID]])</f>
        <v>6.25E-2</v>
      </c>
    </row>
    <row r="5098" spans="1:25" x14ac:dyDescent="0.3">
      <c r="A5098" s="1">
        <v>5097</v>
      </c>
      <c r="B5098" t="s">
        <v>6188</v>
      </c>
      <c r="C5098" s="7">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4" t="str">
        <f>VLOOKUP(OrdersTable[[#This Row],[Region]],PeopleTable[#All],2,FALSE)</f>
        <v>Kelly Williams</v>
      </c>
      <c r="W5098" s="4" t="str">
        <f>IFERROR(VLOOKUP(OrdersTable[[#This Row],[Order ID]],ReturnsTable[#All],2,FALSE),"No")</f>
        <v>Yes</v>
      </c>
      <c r="X5098" s="4">
        <f>1/COUNTIF(OrdersTable[Order ID],OrdersTable[[#This Row],[Order ID]])</f>
        <v>0.16666666666666666</v>
      </c>
      <c r="Y5098" s="4">
        <f>1/COUNTIF(OrdersTable[Customer ID],OrdersTable[[#This Row],[Customer ID]])</f>
        <v>6.25E-2</v>
      </c>
    </row>
    <row r="5099" spans="1:25" x14ac:dyDescent="0.3">
      <c r="A5099" s="1">
        <v>5098</v>
      </c>
      <c r="B5099" t="s">
        <v>6188</v>
      </c>
      <c r="C5099" s="7">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4" t="str">
        <f>VLOOKUP(OrdersTable[[#This Row],[Region]],PeopleTable[#All],2,FALSE)</f>
        <v>Kelly Williams</v>
      </c>
      <c r="W5099" s="4" t="str">
        <f>IFERROR(VLOOKUP(OrdersTable[[#This Row],[Order ID]],ReturnsTable[#All],2,FALSE),"No")</f>
        <v>Yes</v>
      </c>
      <c r="X5099" s="4">
        <f>1/COUNTIF(OrdersTable[Order ID],OrdersTable[[#This Row],[Order ID]])</f>
        <v>0.16666666666666666</v>
      </c>
      <c r="Y5099" s="4">
        <f>1/COUNTIF(OrdersTable[Customer ID],OrdersTable[[#This Row],[Customer ID]])</f>
        <v>6.25E-2</v>
      </c>
    </row>
    <row r="5100" spans="1:25" x14ac:dyDescent="0.3">
      <c r="A5100" s="1">
        <v>5099</v>
      </c>
      <c r="B5100" t="s">
        <v>6188</v>
      </c>
      <c r="C5100" s="7">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4" t="str">
        <f>VLOOKUP(OrdersTable[[#This Row],[Region]],PeopleTable[#All],2,FALSE)</f>
        <v>Kelly Williams</v>
      </c>
      <c r="W5100" s="4" t="str">
        <f>IFERROR(VLOOKUP(OrdersTable[[#This Row],[Order ID]],ReturnsTable[#All],2,FALSE),"No")</f>
        <v>Yes</v>
      </c>
      <c r="X5100" s="4">
        <f>1/COUNTIF(OrdersTable[Order ID],OrdersTable[[#This Row],[Order ID]])</f>
        <v>0.16666666666666666</v>
      </c>
      <c r="Y5100" s="4">
        <f>1/COUNTIF(OrdersTable[Customer ID],OrdersTable[[#This Row],[Customer ID]])</f>
        <v>6.25E-2</v>
      </c>
    </row>
    <row r="5101" spans="1:25" x14ac:dyDescent="0.3">
      <c r="A5101" s="1">
        <v>5100</v>
      </c>
      <c r="B5101" t="s">
        <v>8598</v>
      </c>
      <c r="C5101" s="7">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4" t="str">
        <f>VLOOKUP(OrdersTable[[#This Row],[Region]],PeopleTable[#All],2,FALSE)</f>
        <v>Anna Andreadi</v>
      </c>
      <c r="W5101" s="4" t="str">
        <f>IFERROR(VLOOKUP(OrdersTable[[#This Row],[Order ID]],ReturnsTable[#All],2,FALSE),"No")</f>
        <v>No</v>
      </c>
      <c r="X5101" s="4">
        <f>1/COUNTIF(OrdersTable[Order ID],OrdersTable[[#This Row],[Order ID]])</f>
        <v>1</v>
      </c>
      <c r="Y5101" s="4">
        <f>1/COUNTIF(OrdersTable[Customer ID],OrdersTable[[#This Row],[Customer ID]])</f>
        <v>7.6923076923076927E-2</v>
      </c>
    </row>
    <row r="5102" spans="1:25" x14ac:dyDescent="0.3">
      <c r="A5102" s="1">
        <v>5101</v>
      </c>
      <c r="B5102" t="s">
        <v>8599</v>
      </c>
      <c r="C5102" s="7">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4" t="str">
        <f>VLOOKUP(OrdersTable[[#This Row],[Region]],PeopleTable[#All],2,FALSE)</f>
        <v>Kelly Williams</v>
      </c>
      <c r="W5102" s="4" t="str">
        <f>IFERROR(VLOOKUP(OrdersTable[[#This Row],[Order ID]],ReturnsTable[#All],2,FALSE),"No")</f>
        <v>No</v>
      </c>
      <c r="X5102" s="4">
        <f>1/COUNTIF(OrdersTable[Order ID],OrdersTable[[#This Row],[Order ID]])</f>
        <v>0.33333333333333331</v>
      </c>
      <c r="Y5102" s="4">
        <f>1/COUNTIF(OrdersTable[Customer ID],OrdersTable[[#This Row],[Customer ID]])</f>
        <v>8.3333333333333329E-2</v>
      </c>
    </row>
    <row r="5103" spans="1:25" x14ac:dyDescent="0.3">
      <c r="A5103" s="1">
        <v>5102</v>
      </c>
      <c r="B5103" t="s">
        <v>8599</v>
      </c>
      <c r="C5103" s="7">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4" t="str">
        <f>VLOOKUP(OrdersTable[[#This Row],[Region]],PeopleTable[#All],2,FALSE)</f>
        <v>Kelly Williams</v>
      </c>
      <c r="W5103" s="4" t="str">
        <f>IFERROR(VLOOKUP(OrdersTable[[#This Row],[Order ID]],ReturnsTable[#All],2,FALSE),"No")</f>
        <v>No</v>
      </c>
      <c r="X5103" s="4">
        <f>1/COUNTIF(OrdersTable[Order ID],OrdersTable[[#This Row],[Order ID]])</f>
        <v>0.33333333333333331</v>
      </c>
      <c r="Y5103" s="4">
        <f>1/COUNTIF(OrdersTable[Customer ID],OrdersTable[[#This Row],[Customer ID]])</f>
        <v>8.3333333333333329E-2</v>
      </c>
    </row>
    <row r="5104" spans="1:25" x14ac:dyDescent="0.3">
      <c r="A5104" s="1">
        <v>5103</v>
      </c>
      <c r="B5104" t="s">
        <v>8599</v>
      </c>
      <c r="C5104" s="7">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4" t="str">
        <f>VLOOKUP(OrdersTable[[#This Row],[Region]],PeopleTable[#All],2,FALSE)</f>
        <v>Kelly Williams</v>
      </c>
      <c r="W5104" s="4" t="str">
        <f>IFERROR(VLOOKUP(OrdersTable[[#This Row],[Order ID]],ReturnsTable[#All],2,FALSE),"No")</f>
        <v>No</v>
      </c>
      <c r="X5104" s="4">
        <f>1/COUNTIF(OrdersTable[Order ID],OrdersTable[[#This Row],[Order ID]])</f>
        <v>0.33333333333333331</v>
      </c>
      <c r="Y5104" s="4">
        <f>1/COUNTIF(OrdersTable[Customer ID],OrdersTable[[#This Row],[Customer ID]])</f>
        <v>8.3333333333333329E-2</v>
      </c>
    </row>
    <row r="5105" spans="1:25" x14ac:dyDescent="0.3">
      <c r="A5105" s="1">
        <v>5104</v>
      </c>
      <c r="B5105" t="s">
        <v>8600</v>
      </c>
      <c r="C5105" s="7">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4" t="str">
        <f>VLOOKUP(OrdersTable[[#This Row],[Region]],PeopleTable[#All],2,FALSE)</f>
        <v>Chuck Magee</v>
      </c>
      <c r="W5105" s="4" t="str">
        <f>IFERROR(VLOOKUP(OrdersTable[[#This Row],[Order ID]],ReturnsTable[#All],2,FALSE),"No")</f>
        <v>No</v>
      </c>
      <c r="X5105" s="4">
        <f>1/COUNTIF(OrdersTable[Order ID],OrdersTable[[#This Row],[Order ID]])</f>
        <v>0.5</v>
      </c>
      <c r="Y5105" s="4">
        <f>1/COUNTIF(OrdersTable[Customer ID],OrdersTable[[#This Row],[Customer ID]])</f>
        <v>7.6923076923076927E-2</v>
      </c>
    </row>
    <row r="5106" spans="1:25" x14ac:dyDescent="0.3">
      <c r="A5106" s="1">
        <v>5105</v>
      </c>
      <c r="B5106" t="s">
        <v>8600</v>
      </c>
      <c r="C5106" s="7">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4" t="str">
        <f>VLOOKUP(OrdersTable[[#This Row],[Region]],PeopleTable[#All],2,FALSE)</f>
        <v>Chuck Magee</v>
      </c>
      <c r="W5106" s="4" t="str">
        <f>IFERROR(VLOOKUP(OrdersTable[[#This Row],[Order ID]],ReturnsTable[#All],2,FALSE),"No")</f>
        <v>No</v>
      </c>
      <c r="X5106" s="4">
        <f>1/COUNTIF(OrdersTable[Order ID],OrdersTable[[#This Row],[Order ID]])</f>
        <v>0.5</v>
      </c>
      <c r="Y5106" s="4">
        <f>1/COUNTIF(OrdersTable[Customer ID],OrdersTable[[#This Row],[Customer ID]])</f>
        <v>7.6923076923076927E-2</v>
      </c>
    </row>
    <row r="5107" spans="1:25" x14ac:dyDescent="0.3">
      <c r="A5107" s="1">
        <v>5106</v>
      </c>
      <c r="B5107" t="s">
        <v>8601</v>
      </c>
      <c r="C5107" s="7">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4" t="str">
        <f>VLOOKUP(OrdersTable[[#This Row],[Region]],PeopleTable[#All],2,FALSE)</f>
        <v>Cassandra Brandow</v>
      </c>
      <c r="W5107" s="4" t="str">
        <f>IFERROR(VLOOKUP(OrdersTable[[#This Row],[Order ID]],ReturnsTable[#All],2,FALSE),"No")</f>
        <v>No</v>
      </c>
      <c r="X5107" s="4">
        <f>1/COUNTIF(OrdersTable[Order ID],OrdersTable[[#This Row],[Order ID]])</f>
        <v>1</v>
      </c>
      <c r="Y5107" s="4">
        <f>1/COUNTIF(OrdersTable[Customer ID],OrdersTable[[#This Row],[Customer ID]])</f>
        <v>7.1428571428571425E-2</v>
      </c>
    </row>
    <row r="5108" spans="1:25" x14ac:dyDescent="0.3">
      <c r="A5108" s="1">
        <v>5107</v>
      </c>
      <c r="B5108" t="s">
        <v>8602</v>
      </c>
      <c r="C5108" s="7">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4" t="str">
        <f>VLOOKUP(OrdersTable[[#This Row],[Region]],PeopleTable[#All],2,FALSE)</f>
        <v>Cassandra Brandow</v>
      </c>
      <c r="W5108" s="4" t="str">
        <f>IFERROR(VLOOKUP(OrdersTable[[#This Row],[Order ID]],ReturnsTable[#All],2,FALSE),"No")</f>
        <v>No</v>
      </c>
      <c r="X5108" s="4">
        <f>1/COUNTIF(OrdersTable[Order ID],OrdersTable[[#This Row],[Order ID]])</f>
        <v>1</v>
      </c>
      <c r="Y5108" s="4">
        <f>1/COUNTIF(OrdersTable[Customer ID],OrdersTable[[#This Row],[Customer ID]])</f>
        <v>9.0909090909090912E-2</v>
      </c>
    </row>
    <row r="5109" spans="1:25" x14ac:dyDescent="0.3">
      <c r="A5109" s="1">
        <v>5108</v>
      </c>
      <c r="B5109" t="s">
        <v>8603</v>
      </c>
      <c r="C5109" s="7">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4" t="str">
        <f>VLOOKUP(OrdersTable[[#This Row],[Region]],PeopleTable[#All],2,FALSE)</f>
        <v>Cassandra Brandow</v>
      </c>
      <c r="W5109" s="4" t="str">
        <f>IFERROR(VLOOKUP(OrdersTable[[#This Row],[Order ID]],ReturnsTable[#All],2,FALSE),"No")</f>
        <v>No</v>
      </c>
      <c r="X5109" s="4">
        <f>1/COUNTIF(OrdersTable[Order ID],OrdersTable[[#This Row],[Order ID]])</f>
        <v>0.5</v>
      </c>
      <c r="Y5109" s="4">
        <f>1/COUNTIF(OrdersTable[Customer ID],OrdersTable[[#This Row],[Customer ID]])</f>
        <v>7.6923076923076927E-2</v>
      </c>
    </row>
    <row r="5110" spans="1:25" x14ac:dyDescent="0.3">
      <c r="A5110" s="1">
        <v>5109</v>
      </c>
      <c r="B5110" t="s">
        <v>8603</v>
      </c>
      <c r="C5110" s="7">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4" t="str">
        <f>VLOOKUP(OrdersTable[[#This Row],[Region]],PeopleTable[#All],2,FALSE)</f>
        <v>Cassandra Brandow</v>
      </c>
      <c r="W5110" s="4" t="str">
        <f>IFERROR(VLOOKUP(OrdersTable[[#This Row],[Order ID]],ReturnsTable[#All],2,FALSE),"No")</f>
        <v>No</v>
      </c>
      <c r="X5110" s="4">
        <f>1/COUNTIF(OrdersTable[Order ID],OrdersTable[[#This Row],[Order ID]])</f>
        <v>0.5</v>
      </c>
      <c r="Y5110" s="4">
        <f>1/COUNTIF(OrdersTable[Customer ID],OrdersTable[[#This Row],[Customer ID]])</f>
        <v>7.6923076923076927E-2</v>
      </c>
    </row>
    <row r="5111" spans="1:25" x14ac:dyDescent="0.3">
      <c r="A5111" s="1">
        <v>5110</v>
      </c>
      <c r="B5111" t="s">
        <v>8604</v>
      </c>
      <c r="C5111" s="7">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4" t="str">
        <f>VLOOKUP(OrdersTable[[#This Row],[Region]],PeopleTable[#All],2,FALSE)</f>
        <v>Chuck Magee</v>
      </c>
      <c r="W5111" s="4" t="str">
        <f>IFERROR(VLOOKUP(OrdersTable[[#This Row],[Order ID]],ReturnsTable[#All],2,FALSE),"No")</f>
        <v>No</v>
      </c>
      <c r="X5111" s="4">
        <f>1/COUNTIF(OrdersTable[Order ID],OrdersTable[[#This Row],[Order ID]])</f>
        <v>0.33333333333333331</v>
      </c>
      <c r="Y5111" s="4">
        <f>1/COUNTIF(OrdersTable[Customer ID],OrdersTable[[#This Row],[Customer ID]])</f>
        <v>3.125E-2</v>
      </c>
    </row>
    <row r="5112" spans="1:25" x14ac:dyDescent="0.3">
      <c r="A5112" s="1">
        <v>5111</v>
      </c>
      <c r="B5112" t="s">
        <v>8604</v>
      </c>
      <c r="C5112" s="7">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4" t="str">
        <f>VLOOKUP(OrdersTable[[#This Row],[Region]],PeopleTable[#All],2,FALSE)</f>
        <v>Chuck Magee</v>
      </c>
      <c r="W5112" s="4" t="str">
        <f>IFERROR(VLOOKUP(OrdersTable[[#This Row],[Order ID]],ReturnsTable[#All],2,FALSE),"No")</f>
        <v>No</v>
      </c>
      <c r="X5112" s="4">
        <f>1/COUNTIF(OrdersTable[Order ID],OrdersTable[[#This Row],[Order ID]])</f>
        <v>0.33333333333333331</v>
      </c>
      <c r="Y5112" s="4">
        <f>1/COUNTIF(OrdersTable[Customer ID],OrdersTable[[#This Row],[Customer ID]])</f>
        <v>3.125E-2</v>
      </c>
    </row>
    <row r="5113" spans="1:25" x14ac:dyDescent="0.3">
      <c r="A5113" s="1">
        <v>5112</v>
      </c>
      <c r="B5113" t="s">
        <v>8604</v>
      </c>
      <c r="C5113" s="7">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4" t="str">
        <f>VLOOKUP(OrdersTable[[#This Row],[Region]],PeopleTable[#All],2,FALSE)</f>
        <v>Chuck Magee</v>
      </c>
      <c r="W5113" s="4" t="str">
        <f>IFERROR(VLOOKUP(OrdersTable[[#This Row],[Order ID]],ReturnsTable[#All],2,FALSE),"No")</f>
        <v>No</v>
      </c>
      <c r="X5113" s="4">
        <f>1/COUNTIF(OrdersTable[Order ID],OrdersTable[[#This Row],[Order ID]])</f>
        <v>0.33333333333333331</v>
      </c>
      <c r="Y5113" s="4">
        <f>1/COUNTIF(OrdersTable[Customer ID],OrdersTable[[#This Row],[Customer ID]])</f>
        <v>3.125E-2</v>
      </c>
    </row>
    <row r="5114" spans="1:25" x14ac:dyDescent="0.3">
      <c r="A5114" s="1">
        <v>5113</v>
      </c>
      <c r="B5114" t="s">
        <v>8605</v>
      </c>
      <c r="C5114" s="7">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4" t="str">
        <f>VLOOKUP(OrdersTable[[#This Row],[Region]],PeopleTable[#All],2,FALSE)</f>
        <v>Kelly Williams</v>
      </c>
      <c r="W5114" s="4" t="str">
        <f>IFERROR(VLOOKUP(OrdersTable[[#This Row],[Order ID]],ReturnsTable[#All],2,FALSE),"No")</f>
        <v>No</v>
      </c>
      <c r="X5114" s="4">
        <f>1/COUNTIF(OrdersTable[Order ID],OrdersTable[[#This Row],[Order ID]])</f>
        <v>1</v>
      </c>
      <c r="Y5114" s="4">
        <f>1/COUNTIF(OrdersTable[Customer ID],OrdersTable[[#This Row],[Customer ID]])</f>
        <v>0.1</v>
      </c>
    </row>
    <row r="5115" spans="1:25" x14ac:dyDescent="0.3">
      <c r="A5115" s="1">
        <v>5114</v>
      </c>
      <c r="B5115" t="s">
        <v>8606</v>
      </c>
      <c r="C5115" s="7">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4" t="str">
        <f>VLOOKUP(OrdersTable[[#This Row],[Region]],PeopleTable[#All],2,FALSE)</f>
        <v>Kelly Williams</v>
      </c>
      <c r="W5115" s="4" t="str">
        <f>IFERROR(VLOOKUP(OrdersTable[[#This Row],[Order ID]],ReturnsTable[#All],2,FALSE),"No")</f>
        <v>No</v>
      </c>
      <c r="X5115" s="4">
        <f>1/COUNTIF(OrdersTable[Order ID],OrdersTable[[#This Row],[Order ID]])</f>
        <v>1</v>
      </c>
      <c r="Y5115" s="4">
        <f>1/COUNTIF(OrdersTable[Customer ID],OrdersTable[[#This Row],[Customer ID]])</f>
        <v>8.3333333333333329E-2</v>
      </c>
    </row>
    <row r="5116" spans="1:25" x14ac:dyDescent="0.3">
      <c r="A5116" s="1">
        <v>5115</v>
      </c>
      <c r="B5116" t="s">
        <v>8607</v>
      </c>
      <c r="C5116" s="7">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4" t="str">
        <f>VLOOKUP(OrdersTable[[#This Row],[Region]],PeopleTable[#All],2,FALSE)</f>
        <v>Anna Andreadi</v>
      </c>
      <c r="W5116" s="4" t="str">
        <f>IFERROR(VLOOKUP(OrdersTable[[#This Row],[Order ID]],ReturnsTable[#All],2,FALSE),"No")</f>
        <v>No</v>
      </c>
      <c r="X5116" s="4">
        <f>1/COUNTIF(OrdersTable[Order ID],OrdersTable[[#This Row],[Order ID]])</f>
        <v>1</v>
      </c>
      <c r="Y5116" s="4">
        <f>1/COUNTIF(OrdersTable[Customer ID],OrdersTable[[#This Row],[Customer ID]])</f>
        <v>4.1666666666666664E-2</v>
      </c>
    </row>
    <row r="5117" spans="1:25" x14ac:dyDescent="0.3">
      <c r="A5117" s="1">
        <v>5116</v>
      </c>
      <c r="B5117" t="s">
        <v>8608</v>
      </c>
      <c r="C5117" s="7">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4" t="str">
        <f>VLOOKUP(OrdersTable[[#This Row],[Region]],PeopleTable[#All],2,FALSE)</f>
        <v>Chuck Magee</v>
      </c>
      <c r="W5117" s="4" t="str">
        <f>IFERROR(VLOOKUP(OrdersTable[[#This Row],[Order ID]],ReturnsTable[#All],2,FALSE),"No")</f>
        <v>No</v>
      </c>
      <c r="X5117" s="4">
        <f>1/COUNTIF(OrdersTable[Order ID],OrdersTable[[#This Row],[Order ID]])</f>
        <v>1</v>
      </c>
      <c r="Y5117" s="4">
        <f>1/COUNTIF(OrdersTable[Customer ID],OrdersTable[[#This Row],[Customer ID]])</f>
        <v>0.1111111111111111</v>
      </c>
    </row>
    <row r="5118" spans="1:25" x14ac:dyDescent="0.3">
      <c r="A5118" s="1">
        <v>5117</v>
      </c>
      <c r="B5118" t="s">
        <v>8609</v>
      </c>
      <c r="C5118" s="7">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4" t="str">
        <f>VLOOKUP(OrdersTable[[#This Row],[Region]],PeopleTable[#All],2,FALSE)</f>
        <v>Chuck Magee</v>
      </c>
      <c r="W5118" s="4" t="str">
        <f>IFERROR(VLOOKUP(OrdersTable[[#This Row],[Order ID]],ReturnsTable[#All],2,FALSE),"No")</f>
        <v>No</v>
      </c>
      <c r="X5118" s="4">
        <f>1/COUNTIF(OrdersTable[Order ID],OrdersTable[[#This Row],[Order ID]])</f>
        <v>1</v>
      </c>
      <c r="Y5118" s="4">
        <f>1/COUNTIF(OrdersTable[Customer ID],OrdersTable[[#This Row],[Customer ID]])</f>
        <v>0.1</v>
      </c>
    </row>
    <row r="5119" spans="1:25" x14ac:dyDescent="0.3">
      <c r="A5119" s="1">
        <v>5118</v>
      </c>
      <c r="B5119" t="s">
        <v>8610</v>
      </c>
      <c r="C5119" s="7">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4" t="str">
        <f>VLOOKUP(OrdersTable[[#This Row],[Region]],PeopleTable[#All],2,FALSE)</f>
        <v>Chuck Magee</v>
      </c>
      <c r="W5119" s="4" t="str">
        <f>IFERROR(VLOOKUP(OrdersTable[[#This Row],[Order ID]],ReturnsTable[#All],2,FALSE),"No")</f>
        <v>No</v>
      </c>
      <c r="X5119" s="4">
        <f>1/COUNTIF(OrdersTable[Order ID],OrdersTable[[#This Row],[Order ID]])</f>
        <v>0.33333333333333331</v>
      </c>
      <c r="Y5119" s="4">
        <f>1/COUNTIF(OrdersTable[Customer ID],OrdersTable[[#This Row],[Customer ID]])</f>
        <v>7.6923076923076927E-2</v>
      </c>
    </row>
    <row r="5120" spans="1:25" x14ac:dyDescent="0.3">
      <c r="A5120" s="1">
        <v>5119</v>
      </c>
      <c r="B5120" t="s">
        <v>8610</v>
      </c>
      <c r="C5120" s="7">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4" t="str">
        <f>VLOOKUP(OrdersTable[[#This Row],[Region]],PeopleTable[#All],2,FALSE)</f>
        <v>Chuck Magee</v>
      </c>
      <c r="W5120" s="4" t="str">
        <f>IFERROR(VLOOKUP(OrdersTable[[#This Row],[Order ID]],ReturnsTable[#All],2,FALSE),"No")</f>
        <v>No</v>
      </c>
      <c r="X5120" s="4">
        <f>1/COUNTIF(OrdersTable[Order ID],OrdersTable[[#This Row],[Order ID]])</f>
        <v>0.33333333333333331</v>
      </c>
      <c r="Y5120" s="4">
        <f>1/COUNTIF(OrdersTable[Customer ID],OrdersTable[[#This Row],[Customer ID]])</f>
        <v>7.6923076923076927E-2</v>
      </c>
    </row>
    <row r="5121" spans="1:25" x14ac:dyDescent="0.3">
      <c r="A5121" s="1">
        <v>5120</v>
      </c>
      <c r="B5121" t="s">
        <v>8610</v>
      </c>
      <c r="C5121" s="7">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4" t="str">
        <f>VLOOKUP(OrdersTable[[#This Row],[Region]],PeopleTable[#All],2,FALSE)</f>
        <v>Chuck Magee</v>
      </c>
      <c r="W5121" s="4" t="str">
        <f>IFERROR(VLOOKUP(OrdersTable[[#This Row],[Order ID]],ReturnsTable[#All],2,FALSE),"No")</f>
        <v>No</v>
      </c>
      <c r="X5121" s="4">
        <f>1/COUNTIF(OrdersTable[Order ID],OrdersTable[[#This Row],[Order ID]])</f>
        <v>0.33333333333333331</v>
      </c>
      <c r="Y5121" s="4">
        <f>1/COUNTIF(OrdersTable[Customer ID],OrdersTable[[#This Row],[Customer ID]])</f>
        <v>7.6923076923076927E-2</v>
      </c>
    </row>
    <row r="5122" spans="1:25" x14ac:dyDescent="0.3">
      <c r="A5122" s="1">
        <v>5121</v>
      </c>
      <c r="B5122" t="s">
        <v>8611</v>
      </c>
      <c r="C5122" s="7">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4" t="str">
        <f>VLOOKUP(OrdersTable[[#This Row],[Region]],PeopleTable[#All],2,FALSE)</f>
        <v>Cassandra Brandow</v>
      </c>
      <c r="W5122" s="4" t="str">
        <f>IFERROR(VLOOKUP(OrdersTable[[#This Row],[Order ID]],ReturnsTable[#All],2,FALSE),"No")</f>
        <v>No</v>
      </c>
      <c r="X5122" s="4">
        <f>1/COUNTIF(OrdersTable[Order ID],OrdersTable[[#This Row],[Order ID]])</f>
        <v>0.25</v>
      </c>
      <c r="Y5122" s="4">
        <f>1/COUNTIF(OrdersTable[Customer ID],OrdersTable[[#This Row],[Customer ID]])</f>
        <v>4.3478260869565216E-2</v>
      </c>
    </row>
    <row r="5123" spans="1:25" x14ac:dyDescent="0.3">
      <c r="A5123" s="1">
        <v>5122</v>
      </c>
      <c r="B5123" t="s">
        <v>8611</v>
      </c>
      <c r="C5123" s="7">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4" t="str">
        <f>VLOOKUP(OrdersTable[[#This Row],[Region]],PeopleTable[#All],2,FALSE)</f>
        <v>Cassandra Brandow</v>
      </c>
      <c r="W5123" s="4" t="str">
        <f>IFERROR(VLOOKUP(OrdersTable[[#This Row],[Order ID]],ReturnsTable[#All],2,FALSE),"No")</f>
        <v>No</v>
      </c>
      <c r="X5123" s="4">
        <f>1/COUNTIF(OrdersTable[Order ID],OrdersTable[[#This Row],[Order ID]])</f>
        <v>0.25</v>
      </c>
      <c r="Y5123" s="4">
        <f>1/COUNTIF(OrdersTable[Customer ID],OrdersTable[[#This Row],[Customer ID]])</f>
        <v>4.3478260869565216E-2</v>
      </c>
    </row>
    <row r="5124" spans="1:25" x14ac:dyDescent="0.3">
      <c r="A5124" s="1">
        <v>5123</v>
      </c>
      <c r="B5124" t="s">
        <v>8611</v>
      </c>
      <c r="C5124" s="7">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4" t="str">
        <f>VLOOKUP(OrdersTable[[#This Row],[Region]],PeopleTable[#All],2,FALSE)</f>
        <v>Cassandra Brandow</v>
      </c>
      <c r="W5124" s="4" t="str">
        <f>IFERROR(VLOOKUP(OrdersTable[[#This Row],[Order ID]],ReturnsTable[#All],2,FALSE),"No")</f>
        <v>No</v>
      </c>
      <c r="X5124" s="4">
        <f>1/COUNTIF(OrdersTable[Order ID],OrdersTable[[#This Row],[Order ID]])</f>
        <v>0.25</v>
      </c>
      <c r="Y5124" s="4">
        <f>1/COUNTIF(OrdersTable[Customer ID],OrdersTable[[#This Row],[Customer ID]])</f>
        <v>4.3478260869565216E-2</v>
      </c>
    </row>
    <row r="5125" spans="1:25" x14ac:dyDescent="0.3">
      <c r="A5125" s="1">
        <v>5124</v>
      </c>
      <c r="B5125" t="s">
        <v>8611</v>
      </c>
      <c r="C5125" s="7">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4" t="str">
        <f>VLOOKUP(OrdersTable[[#This Row],[Region]],PeopleTable[#All],2,FALSE)</f>
        <v>Cassandra Brandow</v>
      </c>
      <c r="W5125" s="4" t="str">
        <f>IFERROR(VLOOKUP(OrdersTable[[#This Row],[Order ID]],ReturnsTable[#All],2,FALSE),"No")</f>
        <v>No</v>
      </c>
      <c r="X5125" s="4">
        <f>1/COUNTIF(OrdersTable[Order ID],OrdersTable[[#This Row],[Order ID]])</f>
        <v>0.25</v>
      </c>
      <c r="Y5125" s="4">
        <f>1/COUNTIF(OrdersTable[Customer ID],OrdersTable[[#This Row],[Customer ID]])</f>
        <v>4.3478260869565216E-2</v>
      </c>
    </row>
    <row r="5126" spans="1:25" x14ac:dyDescent="0.3">
      <c r="A5126" s="1">
        <v>5125</v>
      </c>
      <c r="B5126" t="s">
        <v>5973</v>
      </c>
      <c r="C5126" s="7">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4" t="str">
        <f>VLOOKUP(OrdersTable[[#This Row],[Region]],PeopleTable[#All],2,FALSE)</f>
        <v>Chuck Magee</v>
      </c>
      <c r="W5126" s="4" t="str">
        <f>IFERROR(VLOOKUP(OrdersTable[[#This Row],[Order ID]],ReturnsTable[#All],2,FALSE),"No")</f>
        <v>Yes</v>
      </c>
      <c r="X5126" s="4">
        <f>1/COUNTIF(OrdersTable[Order ID],OrdersTable[[#This Row],[Order ID]])</f>
        <v>0.14285714285714285</v>
      </c>
      <c r="Y5126" s="4">
        <f>1/COUNTIF(OrdersTable[Customer ID],OrdersTable[[#This Row],[Customer ID]])</f>
        <v>0.05</v>
      </c>
    </row>
    <row r="5127" spans="1:25" x14ac:dyDescent="0.3">
      <c r="A5127" s="1">
        <v>5126</v>
      </c>
      <c r="B5127" t="s">
        <v>5973</v>
      </c>
      <c r="C5127" s="7">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4" t="str">
        <f>VLOOKUP(OrdersTable[[#This Row],[Region]],PeopleTable[#All],2,FALSE)</f>
        <v>Chuck Magee</v>
      </c>
      <c r="W5127" s="4" t="str">
        <f>IFERROR(VLOOKUP(OrdersTable[[#This Row],[Order ID]],ReturnsTable[#All],2,FALSE),"No")</f>
        <v>Yes</v>
      </c>
      <c r="X5127" s="4">
        <f>1/COUNTIF(OrdersTable[Order ID],OrdersTable[[#This Row],[Order ID]])</f>
        <v>0.14285714285714285</v>
      </c>
      <c r="Y5127" s="4">
        <f>1/COUNTIF(OrdersTable[Customer ID],OrdersTable[[#This Row],[Customer ID]])</f>
        <v>0.05</v>
      </c>
    </row>
    <row r="5128" spans="1:25" x14ac:dyDescent="0.3">
      <c r="A5128" s="1">
        <v>5127</v>
      </c>
      <c r="B5128" t="s">
        <v>5973</v>
      </c>
      <c r="C5128" s="7">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4" t="str">
        <f>VLOOKUP(OrdersTable[[#This Row],[Region]],PeopleTable[#All],2,FALSE)</f>
        <v>Chuck Magee</v>
      </c>
      <c r="W5128" s="4" t="str">
        <f>IFERROR(VLOOKUP(OrdersTable[[#This Row],[Order ID]],ReturnsTable[#All],2,FALSE),"No")</f>
        <v>Yes</v>
      </c>
      <c r="X5128" s="4">
        <f>1/COUNTIF(OrdersTable[Order ID],OrdersTable[[#This Row],[Order ID]])</f>
        <v>0.14285714285714285</v>
      </c>
      <c r="Y5128" s="4">
        <f>1/COUNTIF(OrdersTable[Customer ID],OrdersTable[[#This Row],[Customer ID]])</f>
        <v>0.05</v>
      </c>
    </row>
    <row r="5129" spans="1:25" x14ac:dyDescent="0.3">
      <c r="A5129" s="1">
        <v>5128</v>
      </c>
      <c r="B5129" t="s">
        <v>5973</v>
      </c>
      <c r="C5129" s="7">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4" t="str">
        <f>VLOOKUP(OrdersTable[[#This Row],[Region]],PeopleTable[#All],2,FALSE)</f>
        <v>Chuck Magee</v>
      </c>
      <c r="W5129" s="4" t="str">
        <f>IFERROR(VLOOKUP(OrdersTable[[#This Row],[Order ID]],ReturnsTable[#All],2,FALSE),"No")</f>
        <v>Yes</v>
      </c>
      <c r="X5129" s="4">
        <f>1/COUNTIF(OrdersTable[Order ID],OrdersTable[[#This Row],[Order ID]])</f>
        <v>0.14285714285714285</v>
      </c>
      <c r="Y5129" s="4">
        <f>1/COUNTIF(OrdersTable[Customer ID],OrdersTable[[#This Row],[Customer ID]])</f>
        <v>0.05</v>
      </c>
    </row>
    <row r="5130" spans="1:25" x14ac:dyDescent="0.3">
      <c r="A5130" s="1">
        <v>5129</v>
      </c>
      <c r="B5130" t="s">
        <v>5973</v>
      </c>
      <c r="C5130" s="7">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4" t="str">
        <f>VLOOKUP(OrdersTable[[#This Row],[Region]],PeopleTable[#All],2,FALSE)</f>
        <v>Chuck Magee</v>
      </c>
      <c r="W5130" s="4" t="str">
        <f>IFERROR(VLOOKUP(OrdersTable[[#This Row],[Order ID]],ReturnsTable[#All],2,FALSE),"No")</f>
        <v>Yes</v>
      </c>
      <c r="X5130" s="4">
        <f>1/COUNTIF(OrdersTable[Order ID],OrdersTable[[#This Row],[Order ID]])</f>
        <v>0.14285714285714285</v>
      </c>
      <c r="Y5130" s="4">
        <f>1/COUNTIF(OrdersTable[Customer ID],OrdersTable[[#This Row],[Customer ID]])</f>
        <v>0.05</v>
      </c>
    </row>
    <row r="5131" spans="1:25" x14ac:dyDescent="0.3">
      <c r="A5131" s="1">
        <v>5130</v>
      </c>
      <c r="B5131" t="s">
        <v>5973</v>
      </c>
      <c r="C5131" s="7">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4" t="str">
        <f>VLOOKUP(OrdersTable[[#This Row],[Region]],PeopleTable[#All],2,FALSE)</f>
        <v>Chuck Magee</v>
      </c>
      <c r="W5131" s="4" t="str">
        <f>IFERROR(VLOOKUP(OrdersTable[[#This Row],[Order ID]],ReturnsTable[#All],2,FALSE),"No")</f>
        <v>Yes</v>
      </c>
      <c r="X5131" s="4">
        <f>1/COUNTIF(OrdersTable[Order ID],OrdersTable[[#This Row],[Order ID]])</f>
        <v>0.14285714285714285</v>
      </c>
      <c r="Y5131" s="4">
        <f>1/COUNTIF(OrdersTable[Customer ID],OrdersTable[[#This Row],[Customer ID]])</f>
        <v>0.05</v>
      </c>
    </row>
    <row r="5132" spans="1:25" x14ac:dyDescent="0.3">
      <c r="A5132" s="1">
        <v>5131</v>
      </c>
      <c r="B5132" t="s">
        <v>5973</v>
      </c>
      <c r="C5132" s="7">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4" t="str">
        <f>VLOOKUP(OrdersTable[[#This Row],[Region]],PeopleTable[#All],2,FALSE)</f>
        <v>Chuck Magee</v>
      </c>
      <c r="W5132" s="4" t="str">
        <f>IFERROR(VLOOKUP(OrdersTable[[#This Row],[Order ID]],ReturnsTable[#All],2,FALSE),"No")</f>
        <v>Yes</v>
      </c>
      <c r="X5132" s="4">
        <f>1/COUNTIF(OrdersTable[Order ID],OrdersTable[[#This Row],[Order ID]])</f>
        <v>0.14285714285714285</v>
      </c>
      <c r="Y5132" s="4">
        <f>1/COUNTIF(OrdersTable[Customer ID],OrdersTable[[#This Row],[Customer ID]])</f>
        <v>0.05</v>
      </c>
    </row>
    <row r="5133" spans="1:25" x14ac:dyDescent="0.3">
      <c r="A5133" s="1">
        <v>5132</v>
      </c>
      <c r="B5133" t="s">
        <v>8612</v>
      </c>
      <c r="C5133" s="7">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4" t="str">
        <f>VLOOKUP(OrdersTable[[#This Row],[Region]],PeopleTable[#All],2,FALSE)</f>
        <v>Anna Andreadi</v>
      </c>
      <c r="W5133" s="4" t="str">
        <f>IFERROR(VLOOKUP(OrdersTable[[#This Row],[Order ID]],ReturnsTable[#All],2,FALSE),"No")</f>
        <v>No</v>
      </c>
      <c r="X5133" s="4">
        <f>1/COUNTIF(OrdersTable[Order ID],OrdersTable[[#This Row],[Order ID]])</f>
        <v>1</v>
      </c>
      <c r="Y5133" s="4">
        <f>1/COUNTIF(OrdersTable[Customer ID],OrdersTable[[#This Row],[Customer ID]])</f>
        <v>5.5555555555555552E-2</v>
      </c>
    </row>
    <row r="5134" spans="1:25" x14ac:dyDescent="0.3">
      <c r="A5134" s="1">
        <v>5133</v>
      </c>
      <c r="B5134" t="s">
        <v>8613</v>
      </c>
      <c r="C5134" s="7">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4" t="str">
        <f>VLOOKUP(OrdersTable[[#This Row],[Region]],PeopleTable[#All],2,FALSE)</f>
        <v>Cassandra Brandow</v>
      </c>
      <c r="W5134" s="4" t="str">
        <f>IFERROR(VLOOKUP(OrdersTable[[#This Row],[Order ID]],ReturnsTable[#All],2,FALSE),"No")</f>
        <v>No</v>
      </c>
      <c r="X5134" s="4">
        <f>1/COUNTIF(OrdersTable[Order ID],OrdersTable[[#This Row],[Order ID]])</f>
        <v>1</v>
      </c>
      <c r="Y5134" s="4">
        <f>1/COUNTIF(OrdersTable[Customer ID],OrdersTable[[#This Row],[Customer ID]])</f>
        <v>3.2258064516129031E-2</v>
      </c>
    </row>
    <row r="5135" spans="1:25" x14ac:dyDescent="0.3">
      <c r="A5135" s="1">
        <v>5134</v>
      </c>
      <c r="B5135" t="s">
        <v>8614</v>
      </c>
      <c r="C5135" s="7">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4" t="str">
        <f>VLOOKUP(OrdersTable[[#This Row],[Region]],PeopleTable[#All],2,FALSE)</f>
        <v>Chuck Magee</v>
      </c>
      <c r="W5135" s="4" t="str">
        <f>IFERROR(VLOOKUP(OrdersTable[[#This Row],[Order ID]],ReturnsTable[#All],2,FALSE),"No")</f>
        <v>No</v>
      </c>
      <c r="X5135" s="4">
        <f>1/COUNTIF(OrdersTable[Order ID],OrdersTable[[#This Row],[Order ID]])</f>
        <v>0.5</v>
      </c>
      <c r="Y5135" s="4">
        <f>1/COUNTIF(OrdersTable[Customer ID],OrdersTable[[#This Row],[Customer ID]])</f>
        <v>9.0909090909090912E-2</v>
      </c>
    </row>
    <row r="5136" spans="1:25" x14ac:dyDescent="0.3">
      <c r="A5136" s="1">
        <v>5135</v>
      </c>
      <c r="B5136" t="s">
        <v>8614</v>
      </c>
      <c r="C5136" s="7">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4" t="str">
        <f>VLOOKUP(OrdersTable[[#This Row],[Region]],PeopleTable[#All],2,FALSE)</f>
        <v>Chuck Magee</v>
      </c>
      <c r="W5136" s="4" t="str">
        <f>IFERROR(VLOOKUP(OrdersTable[[#This Row],[Order ID]],ReturnsTable[#All],2,FALSE),"No")</f>
        <v>No</v>
      </c>
      <c r="X5136" s="4">
        <f>1/COUNTIF(OrdersTable[Order ID],OrdersTable[[#This Row],[Order ID]])</f>
        <v>0.5</v>
      </c>
      <c r="Y5136" s="4">
        <f>1/COUNTIF(OrdersTable[Customer ID],OrdersTable[[#This Row],[Customer ID]])</f>
        <v>9.0909090909090912E-2</v>
      </c>
    </row>
    <row r="5137" spans="1:25" x14ac:dyDescent="0.3">
      <c r="A5137" s="1">
        <v>5136</v>
      </c>
      <c r="B5137" t="s">
        <v>6079</v>
      </c>
      <c r="C5137" s="7">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4" t="str">
        <f>VLOOKUP(OrdersTable[[#This Row],[Region]],PeopleTable[#All],2,FALSE)</f>
        <v>Anna Andreadi</v>
      </c>
      <c r="W5137" s="4" t="str">
        <f>IFERROR(VLOOKUP(OrdersTable[[#This Row],[Order ID]],ReturnsTable[#All],2,FALSE),"No")</f>
        <v>Yes</v>
      </c>
      <c r="X5137" s="4">
        <f>1/COUNTIF(OrdersTable[Order ID],OrdersTable[[#This Row],[Order ID]])</f>
        <v>1</v>
      </c>
      <c r="Y5137" s="4">
        <f>1/COUNTIF(OrdersTable[Customer ID],OrdersTable[[#This Row],[Customer ID]])</f>
        <v>7.1428571428571425E-2</v>
      </c>
    </row>
    <row r="5138" spans="1:25" x14ac:dyDescent="0.3">
      <c r="A5138" s="1">
        <v>5137</v>
      </c>
      <c r="B5138" t="s">
        <v>8615</v>
      </c>
      <c r="C5138" s="7">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4" t="str">
        <f>VLOOKUP(OrdersTable[[#This Row],[Region]],PeopleTable[#All],2,FALSE)</f>
        <v>Anna Andreadi</v>
      </c>
      <c r="W5138" s="4" t="str">
        <f>IFERROR(VLOOKUP(OrdersTable[[#This Row],[Order ID]],ReturnsTable[#All],2,FALSE),"No")</f>
        <v>No</v>
      </c>
      <c r="X5138" s="4">
        <f>1/COUNTIF(OrdersTable[Order ID],OrdersTable[[#This Row],[Order ID]])</f>
        <v>1</v>
      </c>
      <c r="Y5138" s="4">
        <f>1/COUNTIF(OrdersTable[Customer ID],OrdersTable[[#This Row],[Customer ID]])</f>
        <v>6.6666666666666666E-2</v>
      </c>
    </row>
    <row r="5139" spans="1:25" x14ac:dyDescent="0.3">
      <c r="A5139" s="1">
        <v>5138</v>
      </c>
      <c r="B5139" t="s">
        <v>8616</v>
      </c>
      <c r="C5139" s="7">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4" t="str">
        <f>VLOOKUP(OrdersTable[[#This Row],[Region]],PeopleTable[#All],2,FALSE)</f>
        <v>Kelly Williams</v>
      </c>
      <c r="W5139" s="4" t="str">
        <f>IFERROR(VLOOKUP(OrdersTable[[#This Row],[Order ID]],ReturnsTable[#All],2,FALSE),"No")</f>
        <v>No</v>
      </c>
      <c r="X5139" s="4">
        <f>1/COUNTIF(OrdersTable[Order ID],OrdersTable[[#This Row],[Order ID]])</f>
        <v>1</v>
      </c>
      <c r="Y5139" s="4">
        <f>1/COUNTIF(OrdersTable[Customer ID],OrdersTable[[#This Row],[Customer ID]])</f>
        <v>0.14285714285714285</v>
      </c>
    </row>
    <row r="5140" spans="1:25" x14ac:dyDescent="0.3">
      <c r="A5140" s="1">
        <v>5139</v>
      </c>
      <c r="B5140" t="s">
        <v>8617</v>
      </c>
      <c r="C5140" s="7">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4" t="str">
        <f>VLOOKUP(OrdersTable[[#This Row],[Region]],PeopleTable[#All],2,FALSE)</f>
        <v>Chuck Magee</v>
      </c>
      <c r="W5140" s="4" t="str">
        <f>IFERROR(VLOOKUP(OrdersTable[[#This Row],[Order ID]],ReturnsTable[#All],2,FALSE),"No")</f>
        <v>No</v>
      </c>
      <c r="X5140" s="4">
        <f>1/COUNTIF(OrdersTable[Order ID],OrdersTable[[#This Row],[Order ID]])</f>
        <v>0.5</v>
      </c>
      <c r="Y5140" s="4">
        <f>1/COUNTIF(OrdersTable[Customer ID],OrdersTable[[#This Row],[Customer ID]])</f>
        <v>4.1666666666666664E-2</v>
      </c>
    </row>
    <row r="5141" spans="1:25" x14ac:dyDescent="0.3">
      <c r="A5141" s="1">
        <v>5140</v>
      </c>
      <c r="B5141" t="s">
        <v>8617</v>
      </c>
      <c r="C5141" s="7">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4" t="str">
        <f>VLOOKUP(OrdersTable[[#This Row],[Region]],PeopleTable[#All],2,FALSE)</f>
        <v>Chuck Magee</v>
      </c>
      <c r="W5141" s="4" t="str">
        <f>IFERROR(VLOOKUP(OrdersTable[[#This Row],[Order ID]],ReturnsTable[#All],2,FALSE),"No")</f>
        <v>No</v>
      </c>
      <c r="X5141" s="4">
        <f>1/COUNTIF(OrdersTable[Order ID],OrdersTable[[#This Row],[Order ID]])</f>
        <v>0.5</v>
      </c>
      <c r="Y5141" s="4">
        <f>1/COUNTIF(OrdersTable[Customer ID],OrdersTable[[#This Row],[Customer ID]])</f>
        <v>4.1666666666666664E-2</v>
      </c>
    </row>
    <row r="5142" spans="1:25" x14ac:dyDescent="0.3">
      <c r="A5142" s="1">
        <v>5141</v>
      </c>
      <c r="B5142" t="s">
        <v>8618</v>
      </c>
      <c r="C5142" s="7">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4" t="str">
        <f>VLOOKUP(OrdersTable[[#This Row],[Region]],PeopleTable[#All],2,FALSE)</f>
        <v>Anna Andreadi</v>
      </c>
      <c r="W5142" s="4" t="str">
        <f>IFERROR(VLOOKUP(OrdersTable[[#This Row],[Order ID]],ReturnsTable[#All],2,FALSE),"No")</f>
        <v>No</v>
      </c>
      <c r="X5142" s="4">
        <f>1/COUNTIF(OrdersTable[Order ID],OrdersTable[[#This Row],[Order ID]])</f>
        <v>1</v>
      </c>
      <c r="Y5142" s="4">
        <f>1/COUNTIF(OrdersTable[Customer ID],OrdersTable[[#This Row],[Customer ID]])</f>
        <v>0.1111111111111111</v>
      </c>
    </row>
    <row r="5143" spans="1:25" x14ac:dyDescent="0.3">
      <c r="A5143" s="1">
        <v>5142</v>
      </c>
      <c r="B5143" t="s">
        <v>8619</v>
      </c>
      <c r="C5143" s="7">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4" t="str">
        <f>VLOOKUP(OrdersTable[[#This Row],[Region]],PeopleTable[#All],2,FALSE)</f>
        <v>Chuck Magee</v>
      </c>
      <c r="W5143" s="4" t="str">
        <f>IFERROR(VLOOKUP(OrdersTable[[#This Row],[Order ID]],ReturnsTable[#All],2,FALSE),"No")</f>
        <v>No</v>
      </c>
      <c r="X5143" s="4">
        <f>1/COUNTIF(OrdersTable[Order ID],OrdersTable[[#This Row],[Order ID]])</f>
        <v>0.33333333333333331</v>
      </c>
      <c r="Y5143" s="4">
        <f>1/COUNTIF(OrdersTable[Customer ID],OrdersTable[[#This Row],[Customer ID]])</f>
        <v>7.1428571428571425E-2</v>
      </c>
    </row>
    <row r="5144" spans="1:25" x14ac:dyDescent="0.3">
      <c r="A5144" s="1">
        <v>5143</v>
      </c>
      <c r="B5144" t="s">
        <v>8619</v>
      </c>
      <c r="C5144" s="7">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4" t="str">
        <f>VLOOKUP(OrdersTable[[#This Row],[Region]],PeopleTable[#All],2,FALSE)</f>
        <v>Chuck Magee</v>
      </c>
      <c r="W5144" s="4" t="str">
        <f>IFERROR(VLOOKUP(OrdersTable[[#This Row],[Order ID]],ReturnsTable[#All],2,FALSE),"No")</f>
        <v>No</v>
      </c>
      <c r="X5144" s="4">
        <f>1/COUNTIF(OrdersTable[Order ID],OrdersTable[[#This Row],[Order ID]])</f>
        <v>0.33333333333333331</v>
      </c>
      <c r="Y5144" s="4">
        <f>1/COUNTIF(OrdersTable[Customer ID],OrdersTable[[#This Row],[Customer ID]])</f>
        <v>7.1428571428571425E-2</v>
      </c>
    </row>
    <row r="5145" spans="1:25" x14ac:dyDescent="0.3">
      <c r="A5145" s="1">
        <v>5144</v>
      </c>
      <c r="B5145" t="s">
        <v>8619</v>
      </c>
      <c r="C5145" s="7">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4" t="str">
        <f>VLOOKUP(OrdersTable[[#This Row],[Region]],PeopleTable[#All],2,FALSE)</f>
        <v>Chuck Magee</v>
      </c>
      <c r="W5145" s="4" t="str">
        <f>IFERROR(VLOOKUP(OrdersTable[[#This Row],[Order ID]],ReturnsTable[#All],2,FALSE),"No")</f>
        <v>No</v>
      </c>
      <c r="X5145" s="4">
        <f>1/COUNTIF(OrdersTable[Order ID],OrdersTable[[#This Row],[Order ID]])</f>
        <v>0.33333333333333331</v>
      </c>
      <c r="Y5145" s="4">
        <f>1/COUNTIF(OrdersTable[Customer ID],OrdersTable[[#This Row],[Customer ID]])</f>
        <v>7.1428571428571425E-2</v>
      </c>
    </row>
    <row r="5146" spans="1:25" x14ac:dyDescent="0.3">
      <c r="A5146" s="1">
        <v>5145</v>
      </c>
      <c r="B5146" t="s">
        <v>8620</v>
      </c>
      <c r="C5146" s="7">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4" t="str">
        <f>VLOOKUP(OrdersTable[[#This Row],[Region]],PeopleTable[#All],2,FALSE)</f>
        <v>Anna Andreadi</v>
      </c>
      <c r="W5146" s="4" t="str">
        <f>IFERROR(VLOOKUP(OrdersTable[[#This Row],[Order ID]],ReturnsTable[#All],2,FALSE),"No")</f>
        <v>No</v>
      </c>
      <c r="X5146" s="4">
        <f>1/COUNTIF(OrdersTable[Order ID],OrdersTable[[#This Row],[Order ID]])</f>
        <v>0.33333333333333331</v>
      </c>
      <c r="Y5146" s="4">
        <f>1/COUNTIF(OrdersTable[Customer ID],OrdersTable[[#This Row],[Customer ID]])</f>
        <v>2.9411764705882353E-2</v>
      </c>
    </row>
    <row r="5147" spans="1:25" x14ac:dyDescent="0.3">
      <c r="A5147" s="1">
        <v>5146</v>
      </c>
      <c r="B5147" t="s">
        <v>8620</v>
      </c>
      <c r="C5147" s="7">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4" t="str">
        <f>VLOOKUP(OrdersTable[[#This Row],[Region]],PeopleTable[#All],2,FALSE)</f>
        <v>Anna Andreadi</v>
      </c>
      <c r="W5147" s="4" t="str">
        <f>IFERROR(VLOOKUP(OrdersTable[[#This Row],[Order ID]],ReturnsTable[#All],2,FALSE),"No")</f>
        <v>No</v>
      </c>
      <c r="X5147" s="4">
        <f>1/COUNTIF(OrdersTable[Order ID],OrdersTable[[#This Row],[Order ID]])</f>
        <v>0.33333333333333331</v>
      </c>
      <c r="Y5147" s="4">
        <f>1/COUNTIF(OrdersTable[Customer ID],OrdersTable[[#This Row],[Customer ID]])</f>
        <v>2.9411764705882353E-2</v>
      </c>
    </row>
    <row r="5148" spans="1:25" x14ac:dyDescent="0.3">
      <c r="A5148" s="1">
        <v>5147</v>
      </c>
      <c r="B5148" t="s">
        <v>8620</v>
      </c>
      <c r="C5148" s="7">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4" t="str">
        <f>VLOOKUP(OrdersTable[[#This Row],[Region]],PeopleTable[#All],2,FALSE)</f>
        <v>Anna Andreadi</v>
      </c>
      <c r="W5148" s="4" t="str">
        <f>IFERROR(VLOOKUP(OrdersTable[[#This Row],[Order ID]],ReturnsTable[#All],2,FALSE),"No")</f>
        <v>No</v>
      </c>
      <c r="X5148" s="4">
        <f>1/COUNTIF(OrdersTable[Order ID],OrdersTable[[#This Row],[Order ID]])</f>
        <v>0.33333333333333331</v>
      </c>
      <c r="Y5148" s="4">
        <f>1/COUNTIF(OrdersTable[Customer ID],OrdersTable[[#This Row],[Customer ID]])</f>
        <v>2.9411764705882353E-2</v>
      </c>
    </row>
    <row r="5149" spans="1:25" x14ac:dyDescent="0.3">
      <c r="A5149" s="1">
        <v>5148</v>
      </c>
      <c r="B5149" t="s">
        <v>8621</v>
      </c>
      <c r="C5149" s="7">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4" t="str">
        <f>VLOOKUP(OrdersTable[[#This Row],[Region]],PeopleTable[#All],2,FALSE)</f>
        <v>Anna Andreadi</v>
      </c>
      <c r="W5149" s="4" t="str">
        <f>IFERROR(VLOOKUP(OrdersTable[[#This Row],[Order ID]],ReturnsTable[#All],2,FALSE),"No")</f>
        <v>No</v>
      </c>
      <c r="X5149" s="4">
        <f>1/COUNTIF(OrdersTable[Order ID],OrdersTable[[#This Row],[Order ID]])</f>
        <v>0.5</v>
      </c>
      <c r="Y5149" s="4">
        <f>1/COUNTIF(OrdersTable[Customer ID],OrdersTable[[#This Row],[Customer ID]])</f>
        <v>0.14285714285714285</v>
      </c>
    </row>
    <row r="5150" spans="1:25" x14ac:dyDescent="0.3">
      <c r="A5150" s="1">
        <v>5149</v>
      </c>
      <c r="B5150" t="s">
        <v>8621</v>
      </c>
      <c r="C5150" s="7">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4" t="str">
        <f>VLOOKUP(OrdersTable[[#This Row],[Region]],PeopleTable[#All],2,FALSE)</f>
        <v>Anna Andreadi</v>
      </c>
      <c r="W5150" s="4" t="str">
        <f>IFERROR(VLOOKUP(OrdersTable[[#This Row],[Order ID]],ReturnsTable[#All],2,FALSE),"No")</f>
        <v>No</v>
      </c>
      <c r="X5150" s="4">
        <f>1/COUNTIF(OrdersTable[Order ID],OrdersTable[[#This Row],[Order ID]])</f>
        <v>0.5</v>
      </c>
      <c r="Y5150" s="4">
        <f>1/COUNTIF(OrdersTable[Customer ID],OrdersTable[[#This Row],[Customer ID]])</f>
        <v>0.14285714285714285</v>
      </c>
    </row>
    <row r="5151" spans="1:25" x14ac:dyDescent="0.3">
      <c r="A5151" s="1">
        <v>5150</v>
      </c>
      <c r="B5151" t="s">
        <v>8622</v>
      </c>
      <c r="C5151" s="7">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4" t="str">
        <f>VLOOKUP(OrdersTable[[#This Row],[Region]],PeopleTable[#All],2,FALSE)</f>
        <v>Chuck Magee</v>
      </c>
      <c r="W5151" s="4" t="str">
        <f>IFERROR(VLOOKUP(OrdersTable[[#This Row],[Order ID]],ReturnsTable[#All],2,FALSE),"No")</f>
        <v>No</v>
      </c>
      <c r="X5151" s="4">
        <f>1/COUNTIF(OrdersTable[Order ID],OrdersTable[[#This Row],[Order ID]])</f>
        <v>1</v>
      </c>
      <c r="Y5151" s="4">
        <f>1/COUNTIF(OrdersTable[Customer ID],OrdersTable[[#This Row],[Customer ID]])</f>
        <v>5.5555555555555552E-2</v>
      </c>
    </row>
    <row r="5152" spans="1:25" x14ac:dyDescent="0.3">
      <c r="A5152" s="1">
        <v>5151</v>
      </c>
      <c r="B5152" t="s">
        <v>8623</v>
      </c>
      <c r="C5152" s="7">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4" t="str">
        <f>VLOOKUP(OrdersTable[[#This Row],[Region]],PeopleTable[#All],2,FALSE)</f>
        <v>Anna Andreadi</v>
      </c>
      <c r="W5152" s="4" t="str">
        <f>IFERROR(VLOOKUP(OrdersTable[[#This Row],[Order ID]],ReturnsTable[#All],2,FALSE),"No")</f>
        <v>No</v>
      </c>
      <c r="X5152" s="4">
        <f>1/COUNTIF(OrdersTable[Order ID],OrdersTable[[#This Row],[Order ID]])</f>
        <v>1</v>
      </c>
      <c r="Y5152" s="4">
        <f>1/COUNTIF(OrdersTable[Customer ID],OrdersTable[[#This Row],[Customer ID]])</f>
        <v>3.4482758620689655E-2</v>
      </c>
    </row>
    <row r="5153" spans="1:25" x14ac:dyDescent="0.3">
      <c r="A5153" s="1">
        <v>5152</v>
      </c>
      <c r="B5153" t="s">
        <v>8624</v>
      </c>
      <c r="C5153" s="7">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4" t="str">
        <f>VLOOKUP(OrdersTable[[#This Row],[Region]],PeopleTable[#All],2,FALSE)</f>
        <v>Anna Andreadi</v>
      </c>
      <c r="W5153" s="4" t="str">
        <f>IFERROR(VLOOKUP(OrdersTable[[#This Row],[Order ID]],ReturnsTable[#All],2,FALSE),"No")</f>
        <v>No</v>
      </c>
      <c r="X5153" s="4">
        <f>1/COUNTIF(OrdersTable[Order ID],OrdersTable[[#This Row],[Order ID]])</f>
        <v>1</v>
      </c>
      <c r="Y5153" s="4">
        <f>1/COUNTIF(OrdersTable[Customer ID],OrdersTable[[#This Row],[Customer ID]])</f>
        <v>7.1428571428571425E-2</v>
      </c>
    </row>
    <row r="5154" spans="1:25" x14ac:dyDescent="0.3">
      <c r="A5154" s="1">
        <v>5153</v>
      </c>
      <c r="B5154" t="s">
        <v>8625</v>
      </c>
      <c r="C5154" s="7">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4" t="str">
        <f>VLOOKUP(OrdersTable[[#This Row],[Region]],PeopleTable[#All],2,FALSE)</f>
        <v>Chuck Magee</v>
      </c>
      <c r="W5154" s="4" t="str">
        <f>IFERROR(VLOOKUP(OrdersTable[[#This Row],[Order ID]],ReturnsTable[#All],2,FALSE),"No")</f>
        <v>No</v>
      </c>
      <c r="X5154" s="4">
        <f>1/COUNTIF(OrdersTable[Order ID],OrdersTable[[#This Row],[Order ID]])</f>
        <v>0.5</v>
      </c>
      <c r="Y5154" s="4">
        <f>1/COUNTIF(OrdersTable[Customer ID],OrdersTable[[#This Row],[Customer ID]])</f>
        <v>0.14285714285714285</v>
      </c>
    </row>
    <row r="5155" spans="1:25" x14ac:dyDescent="0.3">
      <c r="A5155" s="1">
        <v>5154</v>
      </c>
      <c r="B5155" t="s">
        <v>8625</v>
      </c>
      <c r="C5155" s="7">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4" t="str">
        <f>VLOOKUP(OrdersTable[[#This Row],[Region]],PeopleTable[#All],2,FALSE)</f>
        <v>Chuck Magee</v>
      </c>
      <c r="W5155" s="4" t="str">
        <f>IFERROR(VLOOKUP(OrdersTable[[#This Row],[Order ID]],ReturnsTable[#All],2,FALSE),"No")</f>
        <v>No</v>
      </c>
      <c r="X5155" s="4">
        <f>1/COUNTIF(OrdersTable[Order ID],OrdersTable[[#This Row],[Order ID]])</f>
        <v>0.5</v>
      </c>
      <c r="Y5155" s="4">
        <f>1/COUNTIF(OrdersTable[Customer ID],OrdersTable[[#This Row],[Customer ID]])</f>
        <v>0.14285714285714285</v>
      </c>
    </row>
    <row r="5156" spans="1:25" x14ac:dyDescent="0.3">
      <c r="A5156" s="1">
        <v>5155</v>
      </c>
      <c r="B5156" t="s">
        <v>8626</v>
      </c>
      <c r="C5156" s="7">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4" t="str">
        <f>VLOOKUP(OrdersTable[[#This Row],[Region]],PeopleTable[#All],2,FALSE)</f>
        <v>Kelly Williams</v>
      </c>
      <c r="W5156" s="4" t="str">
        <f>IFERROR(VLOOKUP(OrdersTable[[#This Row],[Order ID]],ReturnsTable[#All],2,FALSE),"No")</f>
        <v>No</v>
      </c>
      <c r="X5156" s="4">
        <f>1/COUNTIF(OrdersTable[Order ID],OrdersTable[[#This Row],[Order ID]])</f>
        <v>0.5</v>
      </c>
      <c r="Y5156" s="4">
        <f>1/COUNTIF(OrdersTable[Customer ID],OrdersTable[[#This Row],[Customer ID]])</f>
        <v>0.2</v>
      </c>
    </row>
    <row r="5157" spans="1:25" x14ac:dyDescent="0.3">
      <c r="A5157" s="1">
        <v>5156</v>
      </c>
      <c r="B5157" t="s">
        <v>8626</v>
      </c>
      <c r="C5157" s="7">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4" t="str">
        <f>VLOOKUP(OrdersTable[[#This Row],[Region]],PeopleTable[#All],2,FALSE)</f>
        <v>Kelly Williams</v>
      </c>
      <c r="W5157" s="4" t="str">
        <f>IFERROR(VLOOKUP(OrdersTable[[#This Row],[Order ID]],ReturnsTable[#All],2,FALSE),"No")</f>
        <v>No</v>
      </c>
      <c r="X5157" s="4">
        <f>1/COUNTIF(OrdersTable[Order ID],OrdersTable[[#This Row],[Order ID]])</f>
        <v>0.5</v>
      </c>
      <c r="Y5157" s="4">
        <f>1/COUNTIF(OrdersTable[Customer ID],OrdersTable[[#This Row],[Customer ID]])</f>
        <v>0.2</v>
      </c>
    </row>
    <row r="5158" spans="1:25" x14ac:dyDescent="0.3">
      <c r="A5158" s="1">
        <v>5157</v>
      </c>
      <c r="B5158" t="s">
        <v>8627</v>
      </c>
      <c r="C5158" s="7">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4" t="str">
        <f>VLOOKUP(OrdersTable[[#This Row],[Region]],PeopleTable[#All],2,FALSE)</f>
        <v>Kelly Williams</v>
      </c>
      <c r="W5158" s="4" t="str">
        <f>IFERROR(VLOOKUP(OrdersTable[[#This Row],[Order ID]],ReturnsTable[#All],2,FALSE),"No")</f>
        <v>No</v>
      </c>
      <c r="X5158" s="4">
        <f>1/COUNTIF(OrdersTable[Order ID],OrdersTable[[#This Row],[Order ID]])</f>
        <v>0.33333333333333331</v>
      </c>
      <c r="Y5158" s="4">
        <f>1/COUNTIF(OrdersTable[Customer ID],OrdersTable[[#This Row],[Customer ID]])</f>
        <v>5.8823529411764705E-2</v>
      </c>
    </row>
    <row r="5159" spans="1:25" x14ac:dyDescent="0.3">
      <c r="A5159" s="1">
        <v>5158</v>
      </c>
      <c r="B5159" t="s">
        <v>8627</v>
      </c>
      <c r="C5159" s="7">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4" t="str">
        <f>VLOOKUP(OrdersTable[[#This Row],[Region]],PeopleTable[#All],2,FALSE)</f>
        <v>Kelly Williams</v>
      </c>
      <c r="W5159" s="4" t="str">
        <f>IFERROR(VLOOKUP(OrdersTable[[#This Row],[Order ID]],ReturnsTable[#All],2,FALSE),"No")</f>
        <v>No</v>
      </c>
      <c r="X5159" s="4">
        <f>1/COUNTIF(OrdersTable[Order ID],OrdersTable[[#This Row],[Order ID]])</f>
        <v>0.33333333333333331</v>
      </c>
      <c r="Y5159" s="4">
        <f>1/COUNTIF(OrdersTable[Customer ID],OrdersTable[[#This Row],[Customer ID]])</f>
        <v>5.8823529411764705E-2</v>
      </c>
    </row>
    <row r="5160" spans="1:25" x14ac:dyDescent="0.3">
      <c r="A5160" s="1">
        <v>5159</v>
      </c>
      <c r="B5160" t="s">
        <v>8627</v>
      </c>
      <c r="C5160" s="7">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4" t="str">
        <f>VLOOKUP(OrdersTable[[#This Row],[Region]],PeopleTable[#All],2,FALSE)</f>
        <v>Kelly Williams</v>
      </c>
      <c r="W5160" s="4" t="str">
        <f>IFERROR(VLOOKUP(OrdersTable[[#This Row],[Order ID]],ReturnsTable[#All],2,FALSE),"No")</f>
        <v>No</v>
      </c>
      <c r="X5160" s="4">
        <f>1/COUNTIF(OrdersTable[Order ID],OrdersTable[[#This Row],[Order ID]])</f>
        <v>0.33333333333333331</v>
      </c>
      <c r="Y5160" s="4">
        <f>1/COUNTIF(OrdersTable[Customer ID],OrdersTable[[#This Row],[Customer ID]])</f>
        <v>5.8823529411764705E-2</v>
      </c>
    </row>
    <row r="5161" spans="1:25" x14ac:dyDescent="0.3">
      <c r="A5161" s="1">
        <v>5160</v>
      </c>
      <c r="B5161" t="s">
        <v>8628</v>
      </c>
      <c r="C5161" s="7">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4" t="str">
        <f>VLOOKUP(OrdersTable[[#This Row],[Region]],PeopleTable[#All],2,FALSE)</f>
        <v>Anna Andreadi</v>
      </c>
      <c r="W5161" s="4" t="str">
        <f>IFERROR(VLOOKUP(OrdersTable[[#This Row],[Order ID]],ReturnsTable[#All],2,FALSE),"No")</f>
        <v>No</v>
      </c>
      <c r="X5161" s="4">
        <f>1/COUNTIF(OrdersTable[Order ID],OrdersTable[[#This Row],[Order ID]])</f>
        <v>0.5</v>
      </c>
      <c r="Y5161" s="4">
        <f>1/COUNTIF(OrdersTable[Customer ID],OrdersTable[[#This Row],[Customer ID]])</f>
        <v>4.7619047619047616E-2</v>
      </c>
    </row>
    <row r="5162" spans="1:25" x14ac:dyDescent="0.3">
      <c r="A5162" s="1">
        <v>5161</v>
      </c>
      <c r="B5162" t="s">
        <v>8628</v>
      </c>
      <c r="C5162" s="7">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4" t="str">
        <f>VLOOKUP(OrdersTable[[#This Row],[Region]],PeopleTable[#All],2,FALSE)</f>
        <v>Anna Andreadi</v>
      </c>
      <c r="W5162" s="4" t="str">
        <f>IFERROR(VLOOKUP(OrdersTable[[#This Row],[Order ID]],ReturnsTable[#All],2,FALSE),"No")</f>
        <v>No</v>
      </c>
      <c r="X5162" s="4">
        <f>1/COUNTIF(OrdersTable[Order ID],OrdersTable[[#This Row],[Order ID]])</f>
        <v>0.5</v>
      </c>
      <c r="Y5162" s="4">
        <f>1/COUNTIF(OrdersTable[Customer ID],OrdersTable[[#This Row],[Customer ID]])</f>
        <v>4.7619047619047616E-2</v>
      </c>
    </row>
    <row r="5163" spans="1:25" x14ac:dyDescent="0.3">
      <c r="A5163" s="1">
        <v>5162</v>
      </c>
      <c r="B5163" t="s">
        <v>8629</v>
      </c>
      <c r="C5163" s="7">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4" t="str">
        <f>VLOOKUP(OrdersTable[[#This Row],[Region]],PeopleTable[#All],2,FALSE)</f>
        <v>Anna Andreadi</v>
      </c>
      <c r="W5163" s="4" t="str">
        <f>IFERROR(VLOOKUP(OrdersTable[[#This Row],[Order ID]],ReturnsTable[#All],2,FALSE),"No")</f>
        <v>No</v>
      </c>
      <c r="X5163" s="4">
        <f>1/COUNTIF(OrdersTable[Order ID],OrdersTable[[#This Row],[Order ID]])</f>
        <v>1</v>
      </c>
      <c r="Y5163" s="4">
        <f>1/COUNTIF(OrdersTable[Customer ID],OrdersTable[[#This Row],[Customer ID]])</f>
        <v>0.14285714285714285</v>
      </c>
    </row>
    <row r="5164" spans="1:25" x14ac:dyDescent="0.3">
      <c r="A5164" s="1">
        <v>5163</v>
      </c>
      <c r="B5164" t="s">
        <v>8630</v>
      </c>
      <c r="C5164" s="7">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4" t="str">
        <f>VLOOKUP(OrdersTable[[#This Row],[Region]],PeopleTable[#All],2,FALSE)</f>
        <v>Kelly Williams</v>
      </c>
      <c r="W5164" s="4" t="str">
        <f>IFERROR(VLOOKUP(OrdersTable[[#This Row],[Order ID]],ReturnsTable[#All],2,FALSE),"No")</f>
        <v>No</v>
      </c>
      <c r="X5164" s="4">
        <f>1/COUNTIF(OrdersTable[Order ID],OrdersTable[[#This Row],[Order ID]])</f>
        <v>1</v>
      </c>
      <c r="Y5164" s="4">
        <f>1/COUNTIF(OrdersTable[Customer ID],OrdersTable[[#This Row],[Customer ID]])</f>
        <v>0.1</v>
      </c>
    </row>
    <row r="5165" spans="1:25" x14ac:dyDescent="0.3">
      <c r="A5165" s="1">
        <v>5164</v>
      </c>
      <c r="B5165" t="s">
        <v>6027</v>
      </c>
      <c r="C5165" s="7">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4" t="str">
        <f>VLOOKUP(OrdersTable[[#This Row],[Region]],PeopleTable[#All],2,FALSE)</f>
        <v>Anna Andreadi</v>
      </c>
      <c r="W5165" s="4" t="str">
        <f>IFERROR(VLOOKUP(OrdersTable[[#This Row],[Order ID]],ReturnsTable[#All],2,FALSE),"No")</f>
        <v>Yes</v>
      </c>
      <c r="X5165" s="4">
        <f>1/COUNTIF(OrdersTable[Order ID],OrdersTable[[#This Row],[Order ID]])</f>
        <v>1</v>
      </c>
      <c r="Y5165" s="4">
        <f>1/COUNTIF(OrdersTable[Customer ID],OrdersTable[[#This Row],[Customer ID]])</f>
        <v>0.1</v>
      </c>
    </row>
    <row r="5166" spans="1:25" x14ac:dyDescent="0.3">
      <c r="A5166" s="1">
        <v>5165</v>
      </c>
      <c r="B5166" t="s">
        <v>8631</v>
      </c>
      <c r="C5166" s="7">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4" t="str">
        <f>VLOOKUP(OrdersTable[[#This Row],[Region]],PeopleTable[#All],2,FALSE)</f>
        <v>Kelly Williams</v>
      </c>
      <c r="W5166" s="4" t="str">
        <f>IFERROR(VLOOKUP(OrdersTable[[#This Row],[Order ID]],ReturnsTable[#All],2,FALSE),"No")</f>
        <v>No</v>
      </c>
      <c r="X5166" s="4">
        <f>1/COUNTIF(OrdersTable[Order ID],OrdersTable[[#This Row],[Order ID]])</f>
        <v>0.16666666666666666</v>
      </c>
      <c r="Y5166" s="4">
        <f>1/COUNTIF(OrdersTable[Customer ID],OrdersTable[[#This Row],[Customer ID]])</f>
        <v>5.8823529411764705E-2</v>
      </c>
    </row>
    <row r="5167" spans="1:25" x14ac:dyDescent="0.3">
      <c r="A5167" s="1">
        <v>5166</v>
      </c>
      <c r="B5167" t="s">
        <v>8631</v>
      </c>
      <c r="C5167" s="7">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4" t="str">
        <f>VLOOKUP(OrdersTable[[#This Row],[Region]],PeopleTable[#All],2,FALSE)</f>
        <v>Kelly Williams</v>
      </c>
      <c r="W5167" s="4" t="str">
        <f>IFERROR(VLOOKUP(OrdersTable[[#This Row],[Order ID]],ReturnsTable[#All],2,FALSE),"No")</f>
        <v>No</v>
      </c>
      <c r="X5167" s="4">
        <f>1/COUNTIF(OrdersTable[Order ID],OrdersTable[[#This Row],[Order ID]])</f>
        <v>0.16666666666666666</v>
      </c>
      <c r="Y5167" s="4">
        <f>1/COUNTIF(OrdersTable[Customer ID],OrdersTable[[#This Row],[Customer ID]])</f>
        <v>5.8823529411764705E-2</v>
      </c>
    </row>
    <row r="5168" spans="1:25" x14ac:dyDescent="0.3">
      <c r="A5168" s="1">
        <v>5167</v>
      </c>
      <c r="B5168" t="s">
        <v>8631</v>
      </c>
      <c r="C5168" s="7">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4" t="str">
        <f>VLOOKUP(OrdersTable[[#This Row],[Region]],PeopleTable[#All],2,FALSE)</f>
        <v>Kelly Williams</v>
      </c>
      <c r="W5168" s="4" t="str">
        <f>IFERROR(VLOOKUP(OrdersTable[[#This Row],[Order ID]],ReturnsTable[#All],2,FALSE),"No")</f>
        <v>No</v>
      </c>
      <c r="X5168" s="4">
        <f>1/COUNTIF(OrdersTable[Order ID],OrdersTable[[#This Row],[Order ID]])</f>
        <v>0.16666666666666666</v>
      </c>
      <c r="Y5168" s="4">
        <f>1/COUNTIF(OrdersTable[Customer ID],OrdersTable[[#This Row],[Customer ID]])</f>
        <v>5.8823529411764705E-2</v>
      </c>
    </row>
    <row r="5169" spans="1:25" x14ac:dyDescent="0.3">
      <c r="A5169" s="1">
        <v>5168</v>
      </c>
      <c r="B5169" t="s">
        <v>8631</v>
      </c>
      <c r="C5169" s="7">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4" t="str">
        <f>VLOOKUP(OrdersTable[[#This Row],[Region]],PeopleTable[#All],2,FALSE)</f>
        <v>Kelly Williams</v>
      </c>
      <c r="W5169" s="4" t="str">
        <f>IFERROR(VLOOKUP(OrdersTable[[#This Row],[Order ID]],ReturnsTable[#All],2,FALSE),"No")</f>
        <v>No</v>
      </c>
      <c r="X5169" s="4">
        <f>1/COUNTIF(OrdersTable[Order ID],OrdersTable[[#This Row],[Order ID]])</f>
        <v>0.16666666666666666</v>
      </c>
      <c r="Y5169" s="4">
        <f>1/COUNTIF(OrdersTable[Customer ID],OrdersTable[[#This Row],[Customer ID]])</f>
        <v>5.8823529411764705E-2</v>
      </c>
    </row>
    <row r="5170" spans="1:25" x14ac:dyDescent="0.3">
      <c r="A5170" s="1">
        <v>5169</v>
      </c>
      <c r="B5170" t="s">
        <v>8631</v>
      </c>
      <c r="C5170" s="7">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4" t="str">
        <f>VLOOKUP(OrdersTable[[#This Row],[Region]],PeopleTable[#All],2,FALSE)</f>
        <v>Kelly Williams</v>
      </c>
      <c r="W5170" s="4" t="str">
        <f>IFERROR(VLOOKUP(OrdersTable[[#This Row],[Order ID]],ReturnsTable[#All],2,FALSE),"No")</f>
        <v>No</v>
      </c>
      <c r="X5170" s="4">
        <f>1/COUNTIF(OrdersTable[Order ID],OrdersTable[[#This Row],[Order ID]])</f>
        <v>0.16666666666666666</v>
      </c>
      <c r="Y5170" s="4">
        <f>1/COUNTIF(OrdersTable[Customer ID],OrdersTable[[#This Row],[Customer ID]])</f>
        <v>5.8823529411764705E-2</v>
      </c>
    </row>
    <row r="5171" spans="1:25" x14ac:dyDescent="0.3">
      <c r="A5171" s="1">
        <v>5170</v>
      </c>
      <c r="B5171" t="s">
        <v>8631</v>
      </c>
      <c r="C5171" s="7">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4" t="str">
        <f>VLOOKUP(OrdersTable[[#This Row],[Region]],PeopleTable[#All],2,FALSE)</f>
        <v>Kelly Williams</v>
      </c>
      <c r="W5171" s="4" t="str">
        <f>IFERROR(VLOOKUP(OrdersTable[[#This Row],[Order ID]],ReturnsTable[#All],2,FALSE),"No")</f>
        <v>No</v>
      </c>
      <c r="X5171" s="4">
        <f>1/COUNTIF(OrdersTable[Order ID],OrdersTable[[#This Row],[Order ID]])</f>
        <v>0.16666666666666666</v>
      </c>
      <c r="Y5171" s="4">
        <f>1/COUNTIF(OrdersTable[Customer ID],OrdersTable[[#This Row],[Customer ID]])</f>
        <v>5.8823529411764705E-2</v>
      </c>
    </row>
    <row r="5172" spans="1:25" x14ac:dyDescent="0.3">
      <c r="A5172" s="1">
        <v>5171</v>
      </c>
      <c r="B5172" t="s">
        <v>8632</v>
      </c>
      <c r="C5172" s="7">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4" t="str">
        <f>VLOOKUP(OrdersTable[[#This Row],[Region]],PeopleTable[#All],2,FALSE)</f>
        <v>Kelly Williams</v>
      </c>
      <c r="W5172" s="4" t="str">
        <f>IFERROR(VLOOKUP(OrdersTable[[#This Row],[Order ID]],ReturnsTable[#All],2,FALSE),"No")</f>
        <v>No</v>
      </c>
      <c r="X5172" s="4">
        <f>1/COUNTIF(OrdersTable[Order ID],OrdersTable[[#This Row],[Order ID]])</f>
        <v>0.33333333333333331</v>
      </c>
      <c r="Y5172" s="4">
        <f>1/COUNTIF(OrdersTable[Customer ID],OrdersTable[[#This Row],[Customer ID]])</f>
        <v>3.8461538461538464E-2</v>
      </c>
    </row>
    <row r="5173" spans="1:25" x14ac:dyDescent="0.3">
      <c r="A5173" s="1">
        <v>5172</v>
      </c>
      <c r="B5173" t="s">
        <v>8632</v>
      </c>
      <c r="C5173" s="7">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4" t="str">
        <f>VLOOKUP(OrdersTable[[#This Row],[Region]],PeopleTable[#All],2,FALSE)</f>
        <v>Kelly Williams</v>
      </c>
      <c r="W5173" s="4" t="str">
        <f>IFERROR(VLOOKUP(OrdersTable[[#This Row],[Order ID]],ReturnsTable[#All],2,FALSE),"No")</f>
        <v>No</v>
      </c>
      <c r="X5173" s="4">
        <f>1/COUNTIF(OrdersTable[Order ID],OrdersTable[[#This Row],[Order ID]])</f>
        <v>0.33333333333333331</v>
      </c>
      <c r="Y5173" s="4">
        <f>1/COUNTIF(OrdersTable[Customer ID],OrdersTable[[#This Row],[Customer ID]])</f>
        <v>3.8461538461538464E-2</v>
      </c>
    </row>
    <row r="5174" spans="1:25" x14ac:dyDescent="0.3">
      <c r="A5174" s="1">
        <v>5173</v>
      </c>
      <c r="B5174" t="s">
        <v>8632</v>
      </c>
      <c r="C5174" s="7">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4" t="str">
        <f>VLOOKUP(OrdersTable[[#This Row],[Region]],PeopleTable[#All],2,FALSE)</f>
        <v>Kelly Williams</v>
      </c>
      <c r="W5174" s="4" t="str">
        <f>IFERROR(VLOOKUP(OrdersTable[[#This Row],[Order ID]],ReturnsTable[#All],2,FALSE),"No")</f>
        <v>No</v>
      </c>
      <c r="X5174" s="4">
        <f>1/COUNTIF(OrdersTable[Order ID],OrdersTable[[#This Row],[Order ID]])</f>
        <v>0.33333333333333331</v>
      </c>
      <c r="Y5174" s="4">
        <f>1/COUNTIF(OrdersTable[Customer ID],OrdersTable[[#This Row],[Customer ID]])</f>
        <v>3.8461538461538464E-2</v>
      </c>
    </row>
    <row r="5175" spans="1:25" x14ac:dyDescent="0.3">
      <c r="A5175" s="1">
        <v>5174</v>
      </c>
      <c r="B5175" t="s">
        <v>8633</v>
      </c>
      <c r="C5175" s="7">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4" t="str">
        <f>VLOOKUP(OrdersTable[[#This Row],[Region]],PeopleTable[#All],2,FALSE)</f>
        <v>Anna Andreadi</v>
      </c>
      <c r="W5175" s="4" t="str">
        <f>IFERROR(VLOOKUP(OrdersTable[[#This Row],[Order ID]],ReturnsTable[#All],2,FALSE),"No")</f>
        <v>No</v>
      </c>
      <c r="X5175" s="4">
        <f>1/COUNTIF(OrdersTable[Order ID],OrdersTable[[#This Row],[Order ID]])</f>
        <v>1</v>
      </c>
      <c r="Y5175" s="4">
        <f>1/COUNTIF(OrdersTable[Customer ID],OrdersTable[[#This Row],[Customer ID]])</f>
        <v>0.1</v>
      </c>
    </row>
    <row r="5176" spans="1:25" x14ac:dyDescent="0.3">
      <c r="A5176" s="1">
        <v>5175</v>
      </c>
      <c r="B5176" t="s">
        <v>8634</v>
      </c>
      <c r="C5176" s="7">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4" t="str">
        <f>VLOOKUP(OrdersTable[[#This Row],[Region]],PeopleTable[#All],2,FALSE)</f>
        <v>Kelly Williams</v>
      </c>
      <c r="W5176" s="4" t="str">
        <f>IFERROR(VLOOKUP(OrdersTable[[#This Row],[Order ID]],ReturnsTable[#All],2,FALSE),"No")</f>
        <v>No</v>
      </c>
      <c r="X5176" s="4">
        <f>1/COUNTIF(OrdersTable[Order ID],OrdersTable[[#This Row],[Order ID]])</f>
        <v>0.5</v>
      </c>
      <c r="Y5176" s="4">
        <f>1/COUNTIF(OrdersTable[Customer ID],OrdersTable[[#This Row],[Customer ID]])</f>
        <v>5.8823529411764705E-2</v>
      </c>
    </row>
    <row r="5177" spans="1:25" x14ac:dyDescent="0.3">
      <c r="A5177" s="1">
        <v>5176</v>
      </c>
      <c r="B5177" t="s">
        <v>8634</v>
      </c>
      <c r="C5177" s="7">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4" t="str">
        <f>VLOOKUP(OrdersTable[[#This Row],[Region]],PeopleTable[#All],2,FALSE)</f>
        <v>Kelly Williams</v>
      </c>
      <c r="W5177" s="4" t="str">
        <f>IFERROR(VLOOKUP(OrdersTable[[#This Row],[Order ID]],ReturnsTable[#All],2,FALSE),"No")</f>
        <v>No</v>
      </c>
      <c r="X5177" s="4">
        <f>1/COUNTIF(OrdersTable[Order ID],OrdersTable[[#This Row],[Order ID]])</f>
        <v>0.5</v>
      </c>
      <c r="Y5177" s="4">
        <f>1/COUNTIF(OrdersTable[Customer ID],OrdersTable[[#This Row],[Customer ID]])</f>
        <v>5.8823529411764705E-2</v>
      </c>
    </row>
    <row r="5178" spans="1:25" x14ac:dyDescent="0.3">
      <c r="A5178" s="1">
        <v>5177</v>
      </c>
      <c r="B5178" t="s">
        <v>8635</v>
      </c>
      <c r="C5178" s="7">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4" t="str">
        <f>VLOOKUP(OrdersTable[[#This Row],[Region]],PeopleTable[#All],2,FALSE)</f>
        <v>Anna Andreadi</v>
      </c>
      <c r="W5178" s="4" t="str">
        <f>IFERROR(VLOOKUP(OrdersTable[[#This Row],[Order ID]],ReturnsTable[#All],2,FALSE),"No")</f>
        <v>No</v>
      </c>
      <c r="X5178" s="4">
        <f>1/COUNTIF(OrdersTable[Order ID],OrdersTable[[#This Row],[Order ID]])</f>
        <v>1</v>
      </c>
      <c r="Y5178" s="4">
        <f>1/COUNTIF(OrdersTable[Customer ID],OrdersTable[[#This Row],[Customer ID]])</f>
        <v>7.1428571428571425E-2</v>
      </c>
    </row>
    <row r="5179" spans="1:25" x14ac:dyDescent="0.3">
      <c r="A5179" s="1">
        <v>5178</v>
      </c>
      <c r="B5179" t="s">
        <v>8636</v>
      </c>
      <c r="C5179" s="7">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4" t="str">
        <f>VLOOKUP(OrdersTable[[#This Row],[Region]],PeopleTable[#All],2,FALSE)</f>
        <v>Chuck Magee</v>
      </c>
      <c r="W5179" s="4" t="str">
        <f>IFERROR(VLOOKUP(OrdersTable[[#This Row],[Order ID]],ReturnsTable[#All],2,FALSE),"No")</f>
        <v>No</v>
      </c>
      <c r="X5179" s="4">
        <f>1/COUNTIF(OrdersTable[Order ID],OrdersTable[[#This Row],[Order ID]])</f>
        <v>1</v>
      </c>
      <c r="Y5179" s="4">
        <f>1/COUNTIF(OrdersTable[Customer ID],OrdersTable[[#This Row],[Customer ID]])</f>
        <v>4.7619047619047616E-2</v>
      </c>
    </row>
    <row r="5180" spans="1:25" x14ac:dyDescent="0.3">
      <c r="A5180" s="1">
        <v>5179</v>
      </c>
      <c r="B5180" t="s">
        <v>8637</v>
      </c>
      <c r="C5180" s="7">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4" t="str">
        <f>VLOOKUP(OrdersTable[[#This Row],[Region]],PeopleTable[#All],2,FALSE)</f>
        <v>Anna Andreadi</v>
      </c>
      <c r="W5180" s="4" t="str">
        <f>IFERROR(VLOOKUP(OrdersTable[[#This Row],[Order ID]],ReturnsTable[#All],2,FALSE),"No")</f>
        <v>No</v>
      </c>
      <c r="X5180" s="4">
        <f>1/COUNTIF(OrdersTable[Order ID],OrdersTable[[#This Row],[Order ID]])</f>
        <v>0.33333333333333331</v>
      </c>
      <c r="Y5180" s="4">
        <f>1/COUNTIF(OrdersTable[Customer ID],OrdersTable[[#This Row],[Customer ID]])</f>
        <v>0.1</v>
      </c>
    </row>
    <row r="5181" spans="1:25" x14ac:dyDescent="0.3">
      <c r="A5181" s="1">
        <v>5180</v>
      </c>
      <c r="B5181" t="s">
        <v>8637</v>
      </c>
      <c r="C5181" s="7">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4" t="str">
        <f>VLOOKUP(OrdersTable[[#This Row],[Region]],PeopleTable[#All],2,FALSE)</f>
        <v>Anna Andreadi</v>
      </c>
      <c r="W5181" s="4" t="str">
        <f>IFERROR(VLOOKUP(OrdersTable[[#This Row],[Order ID]],ReturnsTable[#All],2,FALSE),"No")</f>
        <v>No</v>
      </c>
      <c r="X5181" s="4">
        <f>1/COUNTIF(OrdersTable[Order ID],OrdersTable[[#This Row],[Order ID]])</f>
        <v>0.33333333333333331</v>
      </c>
      <c r="Y5181" s="4">
        <f>1/COUNTIF(OrdersTable[Customer ID],OrdersTable[[#This Row],[Customer ID]])</f>
        <v>0.1</v>
      </c>
    </row>
    <row r="5182" spans="1:25" x14ac:dyDescent="0.3">
      <c r="A5182" s="1">
        <v>5181</v>
      </c>
      <c r="B5182" t="s">
        <v>8637</v>
      </c>
      <c r="C5182" s="7">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4" t="str">
        <f>VLOOKUP(OrdersTable[[#This Row],[Region]],PeopleTable[#All],2,FALSE)</f>
        <v>Anna Andreadi</v>
      </c>
      <c r="W5182" s="4" t="str">
        <f>IFERROR(VLOOKUP(OrdersTable[[#This Row],[Order ID]],ReturnsTable[#All],2,FALSE),"No")</f>
        <v>No</v>
      </c>
      <c r="X5182" s="4">
        <f>1/COUNTIF(OrdersTable[Order ID],OrdersTable[[#This Row],[Order ID]])</f>
        <v>0.33333333333333331</v>
      </c>
      <c r="Y5182" s="4">
        <f>1/COUNTIF(OrdersTable[Customer ID],OrdersTable[[#This Row],[Customer ID]])</f>
        <v>0.1</v>
      </c>
    </row>
    <row r="5183" spans="1:25" x14ac:dyDescent="0.3">
      <c r="A5183" s="1">
        <v>5182</v>
      </c>
      <c r="B5183" t="s">
        <v>8638</v>
      </c>
      <c r="C5183" s="7">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4" t="str">
        <f>VLOOKUP(OrdersTable[[#This Row],[Region]],PeopleTable[#All],2,FALSE)</f>
        <v>Chuck Magee</v>
      </c>
      <c r="W5183" s="4" t="str">
        <f>IFERROR(VLOOKUP(OrdersTable[[#This Row],[Order ID]],ReturnsTable[#All],2,FALSE),"No")</f>
        <v>No</v>
      </c>
      <c r="X5183" s="4">
        <f>1/COUNTIF(OrdersTable[Order ID],OrdersTable[[#This Row],[Order ID]])</f>
        <v>0.5</v>
      </c>
      <c r="Y5183" s="4">
        <f>1/COUNTIF(OrdersTable[Customer ID],OrdersTable[[#This Row],[Customer ID]])</f>
        <v>7.6923076923076927E-2</v>
      </c>
    </row>
    <row r="5184" spans="1:25" x14ac:dyDescent="0.3">
      <c r="A5184" s="1">
        <v>5183</v>
      </c>
      <c r="B5184" t="s">
        <v>8638</v>
      </c>
      <c r="C5184" s="7">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4" t="str">
        <f>VLOOKUP(OrdersTable[[#This Row],[Region]],PeopleTable[#All],2,FALSE)</f>
        <v>Chuck Magee</v>
      </c>
      <c r="W5184" s="4" t="str">
        <f>IFERROR(VLOOKUP(OrdersTable[[#This Row],[Order ID]],ReturnsTable[#All],2,FALSE),"No")</f>
        <v>No</v>
      </c>
      <c r="X5184" s="4">
        <f>1/COUNTIF(OrdersTable[Order ID],OrdersTable[[#This Row],[Order ID]])</f>
        <v>0.5</v>
      </c>
      <c r="Y5184" s="4">
        <f>1/COUNTIF(OrdersTable[Customer ID],OrdersTable[[#This Row],[Customer ID]])</f>
        <v>7.6923076923076927E-2</v>
      </c>
    </row>
    <row r="5185" spans="1:25" x14ac:dyDescent="0.3">
      <c r="A5185" s="1">
        <v>5184</v>
      </c>
      <c r="B5185" t="s">
        <v>8639</v>
      </c>
      <c r="C5185" s="7">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4" t="str">
        <f>VLOOKUP(OrdersTable[[#This Row],[Region]],PeopleTable[#All],2,FALSE)</f>
        <v>Cassandra Brandow</v>
      </c>
      <c r="W5185" s="4" t="str">
        <f>IFERROR(VLOOKUP(OrdersTable[[#This Row],[Order ID]],ReturnsTable[#All],2,FALSE),"No")</f>
        <v>No</v>
      </c>
      <c r="X5185" s="4">
        <f>1/COUNTIF(OrdersTable[Order ID],OrdersTable[[#This Row],[Order ID]])</f>
        <v>0.5</v>
      </c>
      <c r="Y5185" s="4">
        <f>1/COUNTIF(OrdersTable[Customer ID],OrdersTable[[#This Row],[Customer ID]])</f>
        <v>6.6666666666666666E-2</v>
      </c>
    </row>
    <row r="5186" spans="1:25" x14ac:dyDescent="0.3">
      <c r="A5186" s="1">
        <v>5185</v>
      </c>
      <c r="B5186" t="s">
        <v>8639</v>
      </c>
      <c r="C5186" s="7">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4" t="str">
        <f>VLOOKUP(OrdersTable[[#This Row],[Region]],PeopleTable[#All],2,FALSE)</f>
        <v>Cassandra Brandow</v>
      </c>
      <c r="W5186" s="4" t="str">
        <f>IFERROR(VLOOKUP(OrdersTable[[#This Row],[Order ID]],ReturnsTable[#All],2,FALSE),"No")</f>
        <v>No</v>
      </c>
      <c r="X5186" s="4">
        <f>1/COUNTIF(OrdersTable[Order ID],OrdersTable[[#This Row],[Order ID]])</f>
        <v>0.5</v>
      </c>
      <c r="Y5186" s="4">
        <f>1/COUNTIF(OrdersTable[Customer ID],OrdersTable[[#This Row],[Customer ID]])</f>
        <v>6.6666666666666666E-2</v>
      </c>
    </row>
    <row r="5187" spans="1:25" x14ac:dyDescent="0.3">
      <c r="A5187" s="1">
        <v>5186</v>
      </c>
      <c r="B5187" t="s">
        <v>8640</v>
      </c>
      <c r="C5187" s="7">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4" t="str">
        <f>VLOOKUP(OrdersTable[[#This Row],[Region]],PeopleTable[#All],2,FALSE)</f>
        <v>Cassandra Brandow</v>
      </c>
      <c r="W5187" s="4" t="str">
        <f>IFERROR(VLOOKUP(OrdersTable[[#This Row],[Order ID]],ReturnsTable[#All],2,FALSE),"No")</f>
        <v>No</v>
      </c>
      <c r="X5187" s="4">
        <f>1/COUNTIF(OrdersTable[Order ID],OrdersTable[[#This Row],[Order ID]])</f>
        <v>1</v>
      </c>
      <c r="Y5187" s="4">
        <f>1/COUNTIF(OrdersTable[Customer ID],OrdersTable[[#This Row],[Customer ID]])</f>
        <v>0.14285714285714285</v>
      </c>
    </row>
    <row r="5188" spans="1:25" x14ac:dyDescent="0.3">
      <c r="A5188" s="1">
        <v>5187</v>
      </c>
      <c r="B5188" t="s">
        <v>8641</v>
      </c>
      <c r="C5188" s="7">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4" t="str">
        <f>VLOOKUP(OrdersTable[[#This Row],[Region]],PeopleTable[#All],2,FALSE)</f>
        <v>Chuck Magee</v>
      </c>
      <c r="W5188" s="4" t="str">
        <f>IFERROR(VLOOKUP(OrdersTable[[#This Row],[Order ID]],ReturnsTable[#All],2,FALSE),"No")</f>
        <v>No</v>
      </c>
      <c r="X5188" s="4">
        <f>1/COUNTIF(OrdersTable[Order ID],OrdersTable[[#This Row],[Order ID]])</f>
        <v>1</v>
      </c>
      <c r="Y5188" s="4">
        <f>1/COUNTIF(OrdersTable[Customer ID],OrdersTable[[#This Row],[Customer ID]])</f>
        <v>5.5555555555555552E-2</v>
      </c>
    </row>
    <row r="5189" spans="1:25" x14ac:dyDescent="0.3">
      <c r="A5189" s="1">
        <v>5188</v>
      </c>
      <c r="B5189" t="s">
        <v>8642</v>
      </c>
      <c r="C5189" s="7">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4" t="str">
        <f>VLOOKUP(OrdersTable[[#This Row],[Region]],PeopleTable[#All],2,FALSE)</f>
        <v>Kelly Williams</v>
      </c>
      <c r="W5189" s="4" t="str">
        <f>IFERROR(VLOOKUP(OrdersTable[[#This Row],[Order ID]],ReturnsTable[#All],2,FALSE),"No")</f>
        <v>No</v>
      </c>
      <c r="X5189" s="4">
        <f>1/COUNTIF(OrdersTable[Order ID],OrdersTable[[#This Row],[Order ID]])</f>
        <v>0.5</v>
      </c>
      <c r="Y5189" s="4">
        <f>1/COUNTIF(OrdersTable[Customer ID],OrdersTable[[#This Row],[Customer ID]])</f>
        <v>3.2258064516129031E-2</v>
      </c>
    </row>
    <row r="5190" spans="1:25" x14ac:dyDescent="0.3">
      <c r="A5190" s="1">
        <v>5189</v>
      </c>
      <c r="B5190" t="s">
        <v>8642</v>
      </c>
      <c r="C5190" s="7">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4" t="str">
        <f>VLOOKUP(OrdersTable[[#This Row],[Region]],PeopleTable[#All],2,FALSE)</f>
        <v>Kelly Williams</v>
      </c>
      <c r="W5190" s="4" t="str">
        <f>IFERROR(VLOOKUP(OrdersTable[[#This Row],[Order ID]],ReturnsTable[#All],2,FALSE),"No")</f>
        <v>No</v>
      </c>
      <c r="X5190" s="4">
        <f>1/COUNTIF(OrdersTable[Order ID],OrdersTable[[#This Row],[Order ID]])</f>
        <v>0.5</v>
      </c>
      <c r="Y5190" s="4">
        <f>1/COUNTIF(OrdersTable[Customer ID],OrdersTable[[#This Row],[Customer ID]])</f>
        <v>3.2258064516129031E-2</v>
      </c>
    </row>
    <row r="5191" spans="1:25" x14ac:dyDescent="0.3">
      <c r="A5191" s="1">
        <v>5190</v>
      </c>
      <c r="B5191" t="s">
        <v>6224</v>
      </c>
      <c r="C5191" s="7">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4" t="str">
        <f>VLOOKUP(OrdersTable[[#This Row],[Region]],PeopleTable[#All],2,FALSE)</f>
        <v>Kelly Williams</v>
      </c>
      <c r="W5191" s="4" t="str">
        <f>IFERROR(VLOOKUP(OrdersTable[[#This Row],[Order ID]],ReturnsTable[#All],2,FALSE),"No")</f>
        <v>Yes</v>
      </c>
      <c r="X5191" s="4">
        <f>1/COUNTIF(OrdersTable[Order ID],OrdersTable[[#This Row],[Order ID]])</f>
        <v>0.5</v>
      </c>
      <c r="Y5191" s="4">
        <f>1/COUNTIF(OrdersTable[Customer ID],OrdersTable[[#This Row],[Customer ID]])</f>
        <v>3.5714285714285712E-2</v>
      </c>
    </row>
    <row r="5192" spans="1:25" x14ac:dyDescent="0.3">
      <c r="A5192" s="1">
        <v>5191</v>
      </c>
      <c r="B5192" t="s">
        <v>6224</v>
      </c>
      <c r="C5192" s="7">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4" t="str">
        <f>VLOOKUP(OrdersTable[[#This Row],[Region]],PeopleTable[#All],2,FALSE)</f>
        <v>Kelly Williams</v>
      </c>
      <c r="W5192" s="4" t="str">
        <f>IFERROR(VLOOKUP(OrdersTable[[#This Row],[Order ID]],ReturnsTable[#All],2,FALSE),"No")</f>
        <v>Yes</v>
      </c>
      <c r="X5192" s="4">
        <f>1/COUNTIF(OrdersTable[Order ID],OrdersTable[[#This Row],[Order ID]])</f>
        <v>0.5</v>
      </c>
      <c r="Y5192" s="4">
        <f>1/COUNTIF(OrdersTable[Customer ID],OrdersTable[[#This Row],[Customer ID]])</f>
        <v>3.5714285714285712E-2</v>
      </c>
    </row>
    <row r="5193" spans="1:25" x14ac:dyDescent="0.3">
      <c r="A5193" s="1">
        <v>5192</v>
      </c>
      <c r="B5193" t="s">
        <v>8643</v>
      </c>
      <c r="C5193" s="7">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4" t="str">
        <f>VLOOKUP(OrdersTable[[#This Row],[Region]],PeopleTable[#All],2,FALSE)</f>
        <v>Anna Andreadi</v>
      </c>
      <c r="W5193" s="4" t="str">
        <f>IFERROR(VLOOKUP(OrdersTable[[#This Row],[Order ID]],ReturnsTable[#All],2,FALSE),"No")</f>
        <v>No</v>
      </c>
      <c r="X5193" s="4">
        <f>1/COUNTIF(OrdersTable[Order ID],OrdersTable[[#This Row],[Order ID]])</f>
        <v>1</v>
      </c>
      <c r="Y5193" s="4">
        <f>1/COUNTIF(OrdersTable[Customer ID],OrdersTable[[#This Row],[Customer ID]])</f>
        <v>0.125</v>
      </c>
    </row>
    <row r="5194" spans="1:25" x14ac:dyDescent="0.3">
      <c r="A5194" s="1">
        <v>5193</v>
      </c>
      <c r="B5194" t="s">
        <v>8644</v>
      </c>
      <c r="C5194" s="7">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4" t="str">
        <f>VLOOKUP(OrdersTable[[#This Row],[Region]],PeopleTable[#All],2,FALSE)</f>
        <v>Cassandra Brandow</v>
      </c>
      <c r="W5194" s="4" t="str">
        <f>IFERROR(VLOOKUP(OrdersTable[[#This Row],[Order ID]],ReturnsTable[#All],2,FALSE),"No")</f>
        <v>No</v>
      </c>
      <c r="X5194" s="4">
        <f>1/COUNTIF(OrdersTable[Order ID],OrdersTable[[#This Row],[Order ID]])</f>
        <v>0.25</v>
      </c>
      <c r="Y5194" s="4">
        <f>1/COUNTIF(OrdersTable[Customer ID],OrdersTable[[#This Row],[Customer ID]])</f>
        <v>3.5714285714285712E-2</v>
      </c>
    </row>
    <row r="5195" spans="1:25" x14ac:dyDescent="0.3">
      <c r="A5195" s="1">
        <v>5194</v>
      </c>
      <c r="B5195" t="s">
        <v>8644</v>
      </c>
      <c r="C5195" s="7">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4" t="str">
        <f>VLOOKUP(OrdersTable[[#This Row],[Region]],PeopleTable[#All],2,FALSE)</f>
        <v>Cassandra Brandow</v>
      </c>
      <c r="W5195" s="4" t="str">
        <f>IFERROR(VLOOKUP(OrdersTable[[#This Row],[Order ID]],ReturnsTable[#All],2,FALSE),"No")</f>
        <v>No</v>
      </c>
      <c r="X5195" s="4">
        <f>1/COUNTIF(OrdersTable[Order ID],OrdersTable[[#This Row],[Order ID]])</f>
        <v>0.25</v>
      </c>
      <c r="Y5195" s="4">
        <f>1/COUNTIF(OrdersTable[Customer ID],OrdersTable[[#This Row],[Customer ID]])</f>
        <v>3.5714285714285712E-2</v>
      </c>
    </row>
    <row r="5196" spans="1:25" x14ac:dyDescent="0.3">
      <c r="A5196" s="1">
        <v>5195</v>
      </c>
      <c r="B5196" t="s">
        <v>8644</v>
      </c>
      <c r="C5196" s="7">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4" t="str">
        <f>VLOOKUP(OrdersTable[[#This Row],[Region]],PeopleTable[#All],2,FALSE)</f>
        <v>Cassandra Brandow</v>
      </c>
      <c r="W5196" s="4" t="str">
        <f>IFERROR(VLOOKUP(OrdersTable[[#This Row],[Order ID]],ReturnsTable[#All],2,FALSE),"No")</f>
        <v>No</v>
      </c>
      <c r="X5196" s="4">
        <f>1/COUNTIF(OrdersTable[Order ID],OrdersTable[[#This Row],[Order ID]])</f>
        <v>0.25</v>
      </c>
      <c r="Y5196" s="4">
        <f>1/COUNTIF(OrdersTable[Customer ID],OrdersTable[[#This Row],[Customer ID]])</f>
        <v>3.5714285714285712E-2</v>
      </c>
    </row>
    <row r="5197" spans="1:25" x14ac:dyDescent="0.3">
      <c r="A5197" s="1">
        <v>5196</v>
      </c>
      <c r="B5197" t="s">
        <v>8644</v>
      </c>
      <c r="C5197" s="7">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4" t="str">
        <f>VLOOKUP(OrdersTable[[#This Row],[Region]],PeopleTable[#All],2,FALSE)</f>
        <v>Cassandra Brandow</v>
      </c>
      <c r="W5197" s="4" t="str">
        <f>IFERROR(VLOOKUP(OrdersTable[[#This Row],[Order ID]],ReturnsTable[#All],2,FALSE),"No")</f>
        <v>No</v>
      </c>
      <c r="X5197" s="4">
        <f>1/COUNTIF(OrdersTable[Order ID],OrdersTable[[#This Row],[Order ID]])</f>
        <v>0.25</v>
      </c>
      <c r="Y5197" s="4">
        <f>1/COUNTIF(OrdersTable[Customer ID],OrdersTable[[#This Row],[Customer ID]])</f>
        <v>3.5714285714285712E-2</v>
      </c>
    </row>
    <row r="5198" spans="1:25" x14ac:dyDescent="0.3">
      <c r="A5198" s="1">
        <v>5197</v>
      </c>
      <c r="B5198" t="s">
        <v>8645</v>
      </c>
      <c r="C5198" s="7">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4" t="str">
        <f>VLOOKUP(OrdersTable[[#This Row],[Region]],PeopleTable[#All],2,FALSE)</f>
        <v>Anna Andreadi</v>
      </c>
      <c r="W5198" s="4" t="str">
        <f>IFERROR(VLOOKUP(OrdersTable[[#This Row],[Order ID]],ReturnsTable[#All],2,FALSE),"No")</f>
        <v>No</v>
      </c>
      <c r="X5198" s="4">
        <f>1/COUNTIF(OrdersTable[Order ID],OrdersTable[[#This Row],[Order ID]])</f>
        <v>0.5</v>
      </c>
      <c r="Y5198" s="4">
        <f>1/COUNTIF(OrdersTable[Customer ID],OrdersTable[[#This Row],[Customer ID]])</f>
        <v>5.5555555555555552E-2</v>
      </c>
    </row>
    <row r="5199" spans="1:25" x14ac:dyDescent="0.3">
      <c r="A5199" s="1">
        <v>5198</v>
      </c>
      <c r="B5199" t="s">
        <v>8645</v>
      </c>
      <c r="C5199" s="7">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4" t="str">
        <f>VLOOKUP(OrdersTable[[#This Row],[Region]],PeopleTable[#All],2,FALSE)</f>
        <v>Anna Andreadi</v>
      </c>
      <c r="W5199" s="4" t="str">
        <f>IFERROR(VLOOKUP(OrdersTable[[#This Row],[Order ID]],ReturnsTable[#All],2,FALSE),"No")</f>
        <v>No</v>
      </c>
      <c r="X5199" s="4">
        <f>1/COUNTIF(OrdersTable[Order ID],OrdersTable[[#This Row],[Order ID]])</f>
        <v>0.5</v>
      </c>
      <c r="Y5199" s="4">
        <f>1/COUNTIF(OrdersTable[Customer ID],OrdersTable[[#This Row],[Customer ID]])</f>
        <v>5.5555555555555552E-2</v>
      </c>
    </row>
    <row r="5200" spans="1:25" x14ac:dyDescent="0.3">
      <c r="A5200" s="1">
        <v>5199</v>
      </c>
      <c r="B5200" t="s">
        <v>8646</v>
      </c>
      <c r="C5200" s="7">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4" t="str">
        <f>VLOOKUP(OrdersTable[[#This Row],[Region]],PeopleTable[#All],2,FALSE)</f>
        <v>Kelly Williams</v>
      </c>
      <c r="W5200" s="4" t="str">
        <f>IFERROR(VLOOKUP(OrdersTable[[#This Row],[Order ID]],ReturnsTable[#All],2,FALSE),"No")</f>
        <v>No</v>
      </c>
      <c r="X5200" s="4">
        <f>1/COUNTIF(OrdersTable[Order ID],OrdersTable[[#This Row],[Order ID]])</f>
        <v>0.25</v>
      </c>
      <c r="Y5200" s="4">
        <f>1/COUNTIF(OrdersTable[Customer ID],OrdersTable[[#This Row],[Customer ID]])</f>
        <v>9.0909090909090912E-2</v>
      </c>
    </row>
    <row r="5201" spans="1:25" x14ac:dyDescent="0.3">
      <c r="A5201" s="1">
        <v>5200</v>
      </c>
      <c r="B5201" t="s">
        <v>8646</v>
      </c>
      <c r="C5201" s="7">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4" t="str">
        <f>VLOOKUP(OrdersTable[[#This Row],[Region]],PeopleTable[#All],2,FALSE)</f>
        <v>Kelly Williams</v>
      </c>
      <c r="W5201" s="4" t="str">
        <f>IFERROR(VLOOKUP(OrdersTable[[#This Row],[Order ID]],ReturnsTable[#All],2,FALSE),"No")</f>
        <v>No</v>
      </c>
      <c r="X5201" s="4">
        <f>1/COUNTIF(OrdersTable[Order ID],OrdersTable[[#This Row],[Order ID]])</f>
        <v>0.25</v>
      </c>
      <c r="Y5201" s="4">
        <f>1/COUNTIF(OrdersTable[Customer ID],OrdersTable[[#This Row],[Customer ID]])</f>
        <v>9.0909090909090912E-2</v>
      </c>
    </row>
    <row r="5202" spans="1:25" x14ac:dyDescent="0.3">
      <c r="A5202" s="1">
        <v>5201</v>
      </c>
      <c r="B5202" t="s">
        <v>8646</v>
      </c>
      <c r="C5202" s="7">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4" t="str">
        <f>VLOOKUP(OrdersTable[[#This Row],[Region]],PeopleTable[#All],2,FALSE)</f>
        <v>Kelly Williams</v>
      </c>
      <c r="W5202" s="4" t="str">
        <f>IFERROR(VLOOKUP(OrdersTable[[#This Row],[Order ID]],ReturnsTable[#All],2,FALSE),"No")</f>
        <v>No</v>
      </c>
      <c r="X5202" s="4">
        <f>1/COUNTIF(OrdersTable[Order ID],OrdersTable[[#This Row],[Order ID]])</f>
        <v>0.25</v>
      </c>
      <c r="Y5202" s="4">
        <f>1/COUNTIF(OrdersTable[Customer ID],OrdersTable[[#This Row],[Customer ID]])</f>
        <v>9.0909090909090912E-2</v>
      </c>
    </row>
    <row r="5203" spans="1:25" x14ac:dyDescent="0.3">
      <c r="A5203" s="1">
        <v>5202</v>
      </c>
      <c r="B5203" t="s">
        <v>8646</v>
      </c>
      <c r="C5203" s="7">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4" t="str">
        <f>VLOOKUP(OrdersTable[[#This Row],[Region]],PeopleTable[#All],2,FALSE)</f>
        <v>Kelly Williams</v>
      </c>
      <c r="W5203" s="4" t="str">
        <f>IFERROR(VLOOKUP(OrdersTable[[#This Row],[Order ID]],ReturnsTable[#All],2,FALSE),"No")</f>
        <v>No</v>
      </c>
      <c r="X5203" s="4">
        <f>1/COUNTIF(OrdersTable[Order ID],OrdersTable[[#This Row],[Order ID]])</f>
        <v>0.25</v>
      </c>
      <c r="Y5203" s="4">
        <f>1/COUNTIF(OrdersTable[Customer ID],OrdersTable[[#This Row],[Customer ID]])</f>
        <v>9.0909090909090912E-2</v>
      </c>
    </row>
    <row r="5204" spans="1:25" x14ac:dyDescent="0.3">
      <c r="A5204" s="1">
        <v>5203</v>
      </c>
      <c r="B5204" t="s">
        <v>8647</v>
      </c>
      <c r="C5204" s="7">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4" t="str">
        <f>VLOOKUP(OrdersTable[[#This Row],[Region]],PeopleTable[#All],2,FALSE)</f>
        <v>Anna Andreadi</v>
      </c>
      <c r="W5204" s="4" t="str">
        <f>IFERROR(VLOOKUP(OrdersTable[[#This Row],[Order ID]],ReturnsTable[#All],2,FALSE),"No")</f>
        <v>No</v>
      </c>
      <c r="X5204" s="4">
        <f>1/COUNTIF(OrdersTable[Order ID],OrdersTable[[#This Row],[Order ID]])</f>
        <v>0.5</v>
      </c>
      <c r="Y5204" s="4">
        <f>1/COUNTIF(OrdersTable[Customer ID],OrdersTable[[#This Row],[Customer ID]])</f>
        <v>0.1111111111111111</v>
      </c>
    </row>
    <row r="5205" spans="1:25" x14ac:dyDescent="0.3">
      <c r="A5205" s="1">
        <v>5204</v>
      </c>
      <c r="B5205" t="s">
        <v>8647</v>
      </c>
      <c r="C5205" s="7">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4" t="str">
        <f>VLOOKUP(OrdersTable[[#This Row],[Region]],PeopleTable[#All],2,FALSE)</f>
        <v>Anna Andreadi</v>
      </c>
      <c r="W5205" s="4" t="str">
        <f>IFERROR(VLOOKUP(OrdersTable[[#This Row],[Order ID]],ReturnsTable[#All],2,FALSE),"No")</f>
        <v>No</v>
      </c>
      <c r="X5205" s="4">
        <f>1/COUNTIF(OrdersTable[Order ID],OrdersTable[[#This Row],[Order ID]])</f>
        <v>0.5</v>
      </c>
      <c r="Y5205" s="4">
        <f>1/COUNTIF(OrdersTable[Customer ID],OrdersTable[[#This Row],[Customer ID]])</f>
        <v>0.1111111111111111</v>
      </c>
    </row>
    <row r="5206" spans="1:25" x14ac:dyDescent="0.3">
      <c r="A5206" s="1">
        <v>5205</v>
      </c>
      <c r="B5206" t="s">
        <v>8648</v>
      </c>
      <c r="C5206" s="7">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4" t="str">
        <f>VLOOKUP(OrdersTable[[#This Row],[Region]],PeopleTable[#All],2,FALSE)</f>
        <v>Chuck Magee</v>
      </c>
      <c r="W5206" s="4" t="str">
        <f>IFERROR(VLOOKUP(OrdersTable[[#This Row],[Order ID]],ReturnsTable[#All],2,FALSE),"No")</f>
        <v>No</v>
      </c>
      <c r="X5206" s="4">
        <f>1/COUNTIF(OrdersTable[Order ID],OrdersTable[[#This Row],[Order ID]])</f>
        <v>0.16666666666666666</v>
      </c>
      <c r="Y5206" s="4">
        <f>1/COUNTIF(OrdersTable[Customer ID],OrdersTable[[#This Row],[Customer ID]])</f>
        <v>5.2631578947368418E-2</v>
      </c>
    </row>
    <row r="5207" spans="1:25" x14ac:dyDescent="0.3">
      <c r="A5207" s="1">
        <v>5206</v>
      </c>
      <c r="B5207" t="s">
        <v>8648</v>
      </c>
      <c r="C5207" s="7">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4" t="str">
        <f>VLOOKUP(OrdersTable[[#This Row],[Region]],PeopleTable[#All],2,FALSE)</f>
        <v>Chuck Magee</v>
      </c>
      <c r="W5207" s="4" t="str">
        <f>IFERROR(VLOOKUP(OrdersTable[[#This Row],[Order ID]],ReturnsTable[#All],2,FALSE),"No")</f>
        <v>No</v>
      </c>
      <c r="X5207" s="4">
        <f>1/COUNTIF(OrdersTable[Order ID],OrdersTable[[#This Row],[Order ID]])</f>
        <v>0.16666666666666666</v>
      </c>
      <c r="Y5207" s="4">
        <f>1/COUNTIF(OrdersTable[Customer ID],OrdersTable[[#This Row],[Customer ID]])</f>
        <v>5.2631578947368418E-2</v>
      </c>
    </row>
    <row r="5208" spans="1:25" x14ac:dyDescent="0.3">
      <c r="A5208" s="1">
        <v>5207</v>
      </c>
      <c r="B5208" t="s">
        <v>8648</v>
      </c>
      <c r="C5208" s="7">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4" t="str">
        <f>VLOOKUP(OrdersTable[[#This Row],[Region]],PeopleTable[#All],2,FALSE)</f>
        <v>Chuck Magee</v>
      </c>
      <c r="W5208" s="4" t="str">
        <f>IFERROR(VLOOKUP(OrdersTable[[#This Row],[Order ID]],ReturnsTable[#All],2,FALSE),"No")</f>
        <v>No</v>
      </c>
      <c r="X5208" s="4">
        <f>1/COUNTIF(OrdersTable[Order ID],OrdersTable[[#This Row],[Order ID]])</f>
        <v>0.16666666666666666</v>
      </c>
      <c r="Y5208" s="4">
        <f>1/COUNTIF(OrdersTable[Customer ID],OrdersTable[[#This Row],[Customer ID]])</f>
        <v>5.2631578947368418E-2</v>
      </c>
    </row>
    <row r="5209" spans="1:25" x14ac:dyDescent="0.3">
      <c r="A5209" s="1">
        <v>5208</v>
      </c>
      <c r="B5209" t="s">
        <v>8648</v>
      </c>
      <c r="C5209" s="7">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4" t="str">
        <f>VLOOKUP(OrdersTable[[#This Row],[Region]],PeopleTable[#All],2,FALSE)</f>
        <v>Chuck Magee</v>
      </c>
      <c r="W5209" s="4" t="str">
        <f>IFERROR(VLOOKUP(OrdersTable[[#This Row],[Order ID]],ReturnsTable[#All],2,FALSE),"No")</f>
        <v>No</v>
      </c>
      <c r="X5209" s="4">
        <f>1/COUNTIF(OrdersTable[Order ID],OrdersTable[[#This Row],[Order ID]])</f>
        <v>0.16666666666666666</v>
      </c>
      <c r="Y5209" s="4">
        <f>1/COUNTIF(OrdersTable[Customer ID],OrdersTable[[#This Row],[Customer ID]])</f>
        <v>5.2631578947368418E-2</v>
      </c>
    </row>
    <row r="5210" spans="1:25" x14ac:dyDescent="0.3">
      <c r="A5210" s="1">
        <v>5209</v>
      </c>
      <c r="B5210" t="s">
        <v>8648</v>
      </c>
      <c r="C5210" s="7">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4" t="str">
        <f>VLOOKUP(OrdersTable[[#This Row],[Region]],PeopleTable[#All],2,FALSE)</f>
        <v>Chuck Magee</v>
      </c>
      <c r="W5210" s="4" t="str">
        <f>IFERROR(VLOOKUP(OrdersTable[[#This Row],[Order ID]],ReturnsTable[#All],2,FALSE),"No")</f>
        <v>No</v>
      </c>
      <c r="X5210" s="4">
        <f>1/COUNTIF(OrdersTable[Order ID],OrdersTable[[#This Row],[Order ID]])</f>
        <v>0.16666666666666666</v>
      </c>
      <c r="Y5210" s="4">
        <f>1/COUNTIF(OrdersTable[Customer ID],OrdersTable[[#This Row],[Customer ID]])</f>
        <v>5.2631578947368418E-2</v>
      </c>
    </row>
    <row r="5211" spans="1:25" x14ac:dyDescent="0.3">
      <c r="A5211" s="1">
        <v>5210</v>
      </c>
      <c r="B5211" t="s">
        <v>8648</v>
      </c>
      <c r="C5211" s="7">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4" t="str">
        <f>VLOOKUP(OrdersTable[[#This Row],[Region]],PeopleTable[#All],2,FALSE)</f>
        <v>Chuck Magee</v>
      </c>
      <c r="W5211" s="4" t="str">
        <f>IFERROR(VLOOKUP(OrdersTable[[#This Row],[Order ID]],ReturnsTable[#All],2,FALSE),"No")</f>
        <v>No</v>
      </c>
      <c r="X5211" s="4">
        <f>1/COUNTIF(OrdersTable[Order ID],OrdersTable[[#This Row],[Order ID]])</f>
        <v>0.16666666666666666</v>
      </c>
      <c r="Y5211" s="4">
        <f>1/COUNTIF(OrdersTable[Customer ID],OrdersTable[[#This Row],[Customer ID]])</f>
        <v>5.2631578947368418E-2</v>
      </c>
    </row>
    <row r="5212" spans="1:25" x14ac:dyDescent="0.3">
      <c r="A5212" s="1">
        <v>5211</v>
      </c>
      <c r="B5212" t="s">
        <v>8649</v>
      </c>
      <c r="C5212" s="7">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4" t="str">
        <f>VLOOKUP(OrdersTable[[#This Row],[Region]],PeopleTable[#All],2,FALSE)</f>
        <v>Chuck Magee</v>
      </c>
      <c r="W5212" s="4" t="str">
        <f>IFERROR(VLOOKUP(OrdersTable[[#This Row],[Order ID]],ReturnsTable[#All],2,FALSE),"No")</f>
        <v>No</v>
      </c>
      <c r="X5212" s="4">
        <f>1/COUNTIF(OrdersTable[Order ID],OrdersTable[[#This Row],[Order ID]])</f>
        <v>1</v>
      </c>
      <c r="Y5212" s="4">
        <f>1/COUNTIF(OrdersTable[Customer ID],OrdersTable[[#This Row],[Customer ID]])</f>
        <v>8.3333333333333329E-2</v>
      </c>
    </row>
    <row r="5213" spans="1:25" x14ac:dyDescent="0.3">
      <c r="A5213" s="1">
        <v>5212</v>
      </c>
      <c r="B5213" t="s">
        <v>8650</v>
      </c>
      <c r="C5213" s="7">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4" t="str">
        <f>VLOOKUP(OrdersTable[[#This Row],[Region]],PeopleTable[#All],2,FALSE)</f>
        <v>Chuck Magee</v>
      </c>
      <c r="W5213" s="4" t="str">
        <f>IFERROR(VLOOKUP(OrdersTable[[#This Row],[Order ID]],ReturnsTable[#All],2,FALSE),"No")</f>
        <v>No</v>
      </c>
      <c r="X5213" s="4">
        <f>1/COUNTIF(OrdersTable[Order ID],OrdersTable[[#This Row],[Order ID]])</f>
        <v>1</v>
      </c>
      <c r="Y5213" s="4">
        <f>1/COUNTIF(OrdersTable[Customer ID],OrdersTable[[#This Row],[Customer ID]])</f>
        <v>8.3333333333333329E-2</v>
      </c>
    </row>
    <row r="5214" spans="1:25" x14ac:dyDescent="0.3">
      <c r="A5214" s="1">
        <v>5213</v>
      </c>
      <c r="B5214" t="s">
        <v>8651</v>
      </c>
      <c r="C5214" s="7">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4" t="str">
        <f>VLOOKUP(OrdersTable[[#This Row],[Region]],PeopleTable[#All],2,FALSE)</f>
        <v>Anna Andreadi</v>
      </c>
      <c r="W5214" s="4" t="str">
        <f>IFERROR(VLOOKUP(OrdersTable[[#This Row],[Order ID]],ReturnsTable[#All],2,FALSE),"No")</f>
        <v>No</v>
      </c>
      <c r="X5214" s="4">
        <f>1/COUNTIF(OrdersTable[Order ID],OrdersTable[[#This Row],[Order ID]])</f>
        <v>0.25</v>
      </c>
      <c r="Y5214" s="4">
        <f>1/COUNTIF(OrdersTable[Customer ID],OrdersTable[[#This Row],[Customer ID]])</f>
        <v>0.1111111111111111</v>
      </c>
    </row>
    <row r="5215" spans="1:25" x14ac:dyDescent="0.3">
      <c r="A5215" s="1">
        <v>5214</v>
      </c>
      <c r="B5215" t="s">
        <v>8651</v>
      </c>
      <c r="C5215" s="7">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4" t="str">
        <f>VLOOKUP(OrdersTable[[#This Row],[Region]],PeopleTable[#All],2,FALSE)</f>
        <v>Anna Andreadi</v>
      </c>
      <c r="W5215" s="4" t="str">
        <f>IFERROR(VLOOKUP(OrdersTable[[#This Row],[Order ID]],ReturnsTable[#All],2,FALSE),"No")</f>
        <v>No</v>
      </c>
      <c r="X5215" s="4">
        <f>1/COUNTIF(OrdersTable[Order ID],OrdersTable[[#This Row],[Order ID]])</f>
        <v>0.25</v>
      </c>
      <c r="Y5215" s="4">
        <f>1/COUNTIF(OrdersTable[Customer ID],OrdersTable[[#This Row],[Customer ID]])</f>
        <v>0.1111111111111111</v>
      </c>
    </row>
    <row r="5216" spans="1:25" x14ac:dyDescent="0.3">
      <c r="A5216" s="1">
        <v>5215</v>
      </c>
      <c r="B5216" t="s">
        <v>8651</v>
      </c>
      <c r="C5216" s="7">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4" t="str">
        <f>VLOOKUP(OrdersTable[[#This Row],[Region]],PeopleTable[#All],2,FALSE)</f>
        <v>Anna Andreadi</v>
      </c>
      <c r="W5216" s="4" t="str">
        <f>IFERROR(VLOOKUP(OrdersTable[[#This Row],[Order ID]],ReturnsTable[#All],2,FALSE),"No")</f>
        <v>No</v>
      </c>
      <c r="X5216" s="4">
        <f>1/COUNTIF(OrdersTable[Order ID],OrdersTable[[#This Row],[Order ID]])</f>
        <v>0.25</v>
      </c>
      <c r="Y5216" s="4">
        <f>1/COUNTIF(OrdersTable[Customer ID],OrdersTable[[#This Row],[Customer ID]])</f>
        <v>0.1111111111111111</v>
      </c>
    </row>
    <row r="5217" spans="1:25" x14ac:dyDescent="0.3">
      <c r="A5217" s="1">
        <v>5216</v>
      </c>
      <c r="B5217" t="s">
        <v>8651</v>
      </c>
      <c r="C5217" s="7">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4" t="str">
        <f>VLOOKUP(OrdersTable[[#This Row],[Region]],PeopleTable[#All],2,FALSE)</f>
        <v>Anna Andreadi</v>
      </c>
      <c r="W5217" s="4" t="str">
        <f>IFERROR(VLOOKUP(OrdersTable[[#This Row],[Order ID]],ReturnsTable[#All],2,FALSE),"No")</f>
        <v>No</v>
      </c>
      <c r="X5217" s="4">
        <f>1/COUNTIF(OrdersTable[Order ID],OrdersTable[[#This Row],[Order ID]])</f>
        <v>0.25</v>
      </c>
      <c r="Y5217" s="4">
        <f>1/COUNTIF(OrdersTable[Customer ID],OrdersTable[[#This Row],[Customer ID]])</f>
        <v>0.1111111111111111</v>
      </c>
    </row>
    <row r="5218" spans="1:25" x14ac:dyDescent="0.3">
      <c r="A5218" s="1">
        <v>5217</v>
      </c>
      <c r="B5218" t="s">
        <v>8652</v>
      </c>
      <c r="C5218" s="7">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4" t="str">
        <f>VLOOKUP(OrdersTable[[#This Row],[Region]],PeopleTable[#All],2,FALSE)</f>
        <v>Kelly Williams</v>
      </c>
      <c r="W5218" s="4" t="str">
        <f>IFERROR(VLOOKUP(OrdersTable[[#This Row],[Order ID]],ReturnsTable[#All],2,FALSE),"No")</f>
        <v>No</v>
      </c>
      <c r="X5218" s="4">
        <f>1/COUNTIF(OrdersTable[Order ID],OrdersTable[[#This Row],[Order ID]])</f>
        <v>1</v>
      </c>
      <c r="Y5218" s="4">
        <f>1/COUNTIF(OrdersTable[Customer ID],OrdersTable[[#This Row],[Customer ID]])</f>
        <v>0.14285714285714285</v>
      </c>
    </row>
    <row r="5219" spans="1:25" x14ac:dyDescent="0.3">
      <c r="A5219" s="1">
        <v>5218</v>
      </c>
      <c r="B5219" t="s">
        <v>8653</v>
      </c>
      <c r="C5219" s="7">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4" t="str">
        <f>VLOOKUP(OrdersTable[[#This Row],[Region]],PeopleTable[#All],2,FALSE)</f>
        <v>Anna Andreadi</v>
      </c>
      <c r="W5219" s="4" t="str">
        <f>IFERROR(VLOOKUP(OrdersTable[[#This Row],[Order ID]],ReturnsTable[#All],2,FALSE),"No")</f>
        <v>No</v>
      </c>
      <c r="X5219" s="4">
        <f>1/COUNTIF(OrdersTable[Order ID],OrdersTable[[#This Row],[Order ID]])</f>
        <v>1</v>
      </c>
      <c r="Y5219" s="4">
        <f>1/COUNTIF(OrdersTable[Customer ID],OrdersTable[[#This Row],[Customer ID]])</f>
        <v>3.8461538461538464E-2</v>
      </c>
    </row>
    <row r="5220" spans="1:25" x14ac:dyDescent="0.3">
      <c r="A5220" s="1">
        <v>5219</v>
      </c>
      <c r="B5220" t="s">
        <v>8654</v>
      </c>
      <c r="C5220" s="7">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4" t="str">
        <f>VLOOKUP(OrdersTable[[#This Row],[Region]],PeopleTable[#All],2,FALSE)</f>
        <v>Chuck Magee</v>
      </c>
      <c r="W5220" s="4" t="str">
        <f>IFERROR(VLOOKUP(OrdersTable[[#This Row],[Order ID]],ReturnsTable[#All],2,FALSE),"No")</f>
        <v>No</v>
      </c>
      <c r="X5220" s="4">
        <f>1/COUNTIF(OrdersTable[Order ID],OrdersTable[[#This Row],[Order ID]])</f>
        <v>1</v>
      </c>
      <c r="Y5220" s="4">
        <f>1/COUNTIF(OrdersTable[Customer ID],OrdersTable[[#This Row],[Customer ID]])</f>
        <v>7.1428571428571425E-2</v>
      </c>
    </row>
    <row r="5221" spans="1:25" x14ac:dyDescent="0.3">
      <c r="A5221" s="1">
        <v>5220</v>
      </c>
      <c r="B5221" t="s">
        <v>8655</v>
      </c>
      <c r="C5221" s="7">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4" t="str">
        <f>VLOOKUP(OrdersTable[[#This Row],[Region]],PeopleTable[#All],2,FALSE)</f>
        <v>Kelly Williams</v>
      </c>
      <c r="W5221" s="4" t="str">
        <f>IFERROR(VLOOKUP(OrdersTable[[#This Row],[Order ID]],ReturnsTable[#All],2,FALSE),"No")</f>
        <v>No</v>
      </c>
      <c r="X5221" s="4">
        <f>1/COUNTIF(OrdersTable[Order ID],OrdersTable[[#This Row],[Order ID]])</f>
        <v>1</v>
      </c>
      <c r="Y5221" s="4">
        <f>1/COUNTIF(OrdersTable[Customer ID],OrdersTable[[#This Row],[Customer ID]])</f>
        <v>5.8823529411764705E-2</v>
      </c>
    </row>
    <row r="5222" spans="1:25" x14ac:dyDescent="0.3">
      <c r="A5222" s="1">
        <v>5221</v>
      </c>
      <c r="B5222" t="s">
        <v>8656</v>
      </c>
      <c r="C5222" s="7">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4" t="str">
        <f>VLOOKUP(OrdersTable[[#This Row],[Region]],PeopleTable[#All],2,FALSE)</f>
        <v>Kelly Williams</v>
      </c>
      <c r="W5222" s="4" t="str">
        <f>IFERROR(VLOOKUP(OrdersTable[[#This Row],[Order ID]],ReturnsTable[#All],2,FALSE),"No")</f>
        <v>No</v>
      </c>
      <c r="X5222" s="4">
        <f>1/COUNTIF(OrdersTable[Order ID],OrdersTable[[#This Row],[Order ID]])</f>
        <v>1</v>
      </c>
      <c r="Y5222" s="4">
        <f>1/COUNTIF(OrdersTable[Customer ID],OrdersTable[[#This Row],[Customer ID]])</f>
        <v>0.1111111111111111</v>
      </c>
    </row>
    <row r="5223" spans="1:25" x14ac:dyDescent="0.3">
      <c r="A5223" s="1">
        <v>5222</v>
      </c>
      <c r="B5223" t="s">
        <v>8657</v>
      </c>
      <c r="C5223" s="7">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4" t="str">
        <f>VLOOKUP(OrdersTable[[#This Row],[Region]],PeopleTable[#All],2,FALSE)</f>
        <v>Kelly Williams</v>
      </c>
      <c r="W5223" s="4" t="str">
        <f>IFERROR(VLOOKUP(OrdersTable[[#This Row],[Order ID]],ReturnsTable[#All],2,FALSE),"No")</f>
        <v>No</v>
      </c>
      <c r="X5223" s="4">
        <f>1/COUNTIF(OrdersTable[Order ID],OrdersTable[[#This Row],[Order ID]])</f>
        <v>0.33333333333333331</v>
      </c>
      <c r="Y5223" s="4">
        <f>1/COUNTIF(OrdersTable[Customer ID],OrdersTable[[#This Row],[Customer ID]])</f>
        <v>2.9411764705882353E-2</v>
      </c>
    </row>
    <row r="5224" spans="1:25" x14ac:dyDescent="0.3">
      <c r="A5224" s="1">
        <v>5223</v>
      </c>
      <c r="B5224" t="s">
        <v>8657</v>
      </c>
      <c r="C5224" s="7">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4" t="str">
        <f>VLOOKUP(OrdersTable[[#This Row],[Region]],PeopleTable[#All],2,FALSE)</f>
        <v>Kelly Williams</v>
      </c>
      <c r="W5224" s="4" t="str">
        <f>IFERROR(VLOOKUP(OrdersTable[[#This Row],[Order ID]],ReturnsTable[#All],2,FALSE),"No")</f>
        <v>No</v>
      </c>
      <c r="X5224" s="4">
        <f>1/COUNTIF(OrdersTable[Order ID],OrdersTable[[#This Row],[Order ID]])</f>
        <v>0.33333333333333331</v>
      </c>
      <c r="Y5224" s="4">
        <f>1/COUNTIF(OrdersTable[Customer ID],OrdersTable[[#This Row],[Customer ID]])</f>
        <v>2.9411764705882353E-2</v>
      </c>
    </row>
    <row r="5225" spans="1:25" x14ac:dyDescent="0.3">
      <c r="A5225" s="1">
        <v>5224</v>
      </c>
      <c r="B5225" t="s">
        <v>8657</v>
      </c>
      <c r="C5225" s="7">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4" t="str">
        <f>VLOOKUP(OrdersTable[[#This Row],[Region]],PeopleTable[#All],2,FALSE)</f>
        <v>Kelly Williams</v>
      </c>
      <c r="W5225" s="4" t="str">
        <f>IFERROR(VLOOKUP(OrdersTable[[#This Row],[Order ID]],ReturnsTable[#All],2,FALSE),"No")</f>
        <v>No</v>
      </c>
      <c r="X5225" s="4">
        <f>1/COUNTIF(OrdersTable[Order ID],OrdersTable[[#This Row],[Order ID]])</f>
        <v>0.33333333333333331</v>
      </c>
      <c r="Y5225" s="4">
        <f>1/COUNTIF(OrdersTable[Customer ID],OrdersTable[[#This Row],[Customer ID]])</f>
        <v>2.9411764705882353E-2</v>
      </c>
    </row>
    <row r="5226" spans="1:25" x14ac:dyDescent="0.3">
      <c r="A5226" s="1">
        <v>5225</v>
      </c>
      <c r="B5226" t="s">
        <v>8658</v>
      </c>
      <c r="C5226" s="7">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4" t="str">
        <f>VLOOKUP(OrdersTable[[#This Row],[Region]],PeopleTable[#All],2,FALSE)</f>
        <v>Anna Andreadi</v>
      </c>
      <c r="W5226" s="4" t="str">
        <f>IFERROR(VLOOKUP(OrdersTable[[#This Row],[Order ID]],ReturnsTable[#All],2,FALSE),"No")</f>
        <v>No</v>
      </c>
      <c r="X5226" s="4">
        <f>1/COUNTIF(OrdersTable[Order ID],OrdersTable[[#This Row],[Order ID]])</f>
        <v>1</v>
      </c>
      <c r="Y5226" s="4">
        <f>1/COUNTIF(OrdersTable[Customer ID],OrdersTable[[#This Row],[Customer ID]])</f>
        <v>7.6923076923076927E-2</v>
      </c>
    </row>
    <row r="5227" spans="1:25" x14ac:dyDescent="0.3">
      <c r="A5227" s="1">
        <v>5226</v>
      </c>
      <c r="B5227" t="s">
        <v>8659</v>
      </c>
      <c r="C5227" s="7">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4" t="str">
        <f>VLOOKUP(OrdersTable[[#This Row],[Region]],PeopleTable[#All],2,FALSE)</f>
        <v>Chuck Magee</v>
      </c>
      <c r="W5227" s="4" t="str">
        <f>IFERROR(VLOOKUP(OrdersTable[[#This Row],[Order ID]],ReturnsTable[#All],2,FALSE),"No")</f>
        <v>No</v>
      </c>
      <c r="X5227" s="4">
        <f>1/COUNTIF(OrdersTable[Order ID],OrdersTable[[#This Row],[Order ID]])</f>
        <v>0.33333333333333331</v>
      </c>
      <c r="Y5227" s="4">
        <f>1/COUNTIF(OrdersTable[Customer ID],OrdersTable[[#This Row],[Customer ID]])</f>
        <v>0.04</v>
      </c>
    </row>
    <row r="5228" spans="1:25" x14ac:dyDescent="0.3">
      <c r="A5228" s="1">
        <v>5227</v>
      </c>
      <c r="B5228" t="s">
        <v>8659</v>
      </c>
      <c r="C5228" s="7">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4" t="str">
        <f>VLOOKUP(OrdersTable[[#This Row],[Region]],PeopleTable[#All],2,FALSE)</f>
        <v>Chuck Magee</v>
      </c>
      <c r="W5228" s="4" t="str">
        <f>IFERROR(VLOOKUP(OrdersTable[[#This Row],[Order ID]],ReturnsTable[#All],2,FALSE),"No")</f>
        <v>No</v>
      </c>
      <c r="X5228" s="4">
        <f>1/COUNTIF(OrdersTable[Order ID],OrdersTable[[#This Row],[Order ID]])</f>
        <v>0.33333333333333331</v>
      </c>
      <c r="Y5228" s="4">
        <f>1/COUNTIF(OrdersTable[Customer ID],OrdersTable[[#This Row],[Customer ID]])</f>
        <v>0.04</v>
      </c>
    </row>
    <row r="5229" spans="1:25" x14ac:dyDescent="0.3">
      <c r="A5229" s="1">
        <v>5228</v>
      </c>
      <c r="B5229" t="s">
        <v>8659</v>
      </c>
      <c r="C5229" s="7">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4" t="str">
        <f>VLOOKUP(OrdersTable[[#This Row],[Region]],PeopleTable[#All],2,FALSE)</f>
        <v>Chuck Magee</v>
      </c>
      <c r="W5229" s="4" t="str">
        <f>IFERROR(VLOOKUP(OrdersTable[[#This Row],[Order ID]],ReturnsTable[#All],2,FALSE),"No")</f>
        <v>No</v>
      </c>
      <c r="X5229" s="4">
        <f>1/COUNTIF(OrdersTable[Order ID],OrdersTable[[#This Row],[Order ID]])</f>
        <v>0.33333333333333331</v>
      </c>
      <c r="Y5229" s="4">
        <f>1/COUNTIF(OrdersTable[Customer ID],OrdersTable[[#This Row],[Customer ID]])</f>
        <v>0.04</v>
      </c>
    </row>
    <row r="5230" spans="1:25" x14ac:dyDescent="0.3">
      <c r="A5230" s="1">
        <v>5229</v>
      </c>
      <c r="B5230" t="s">
        <v>8660</v>
      </c>
      <c r="C5230" s="7">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4" t="str">
        <f>VLOOKUP(OrdersTable[[#This Row],[Region]],PeopleTable[#All],2,FALSE)</f>
        <v>Anna Andreadi</v>
      </c>
      <c r="W5230" s="4" t="str">
        <f>IFERROR(VLOOKUP(OrdersTable[[#This Row],[Order ID]],ReturnsTable[#All],2,FALSE),"No")</f>
        <v>No</v>
      </c>
      <c r="X5230" s="4">
        <f>1/COUNTIF(OrdersTable[Order ID],OrdersTable[[#This Row],[Order ID]])</f>
        <v>1</v>
      </c>
      <c r="Y5230" s="4">
        <f>1/COUNTIF(OrdersTable[Customer ID],OrdersTable[[#This Row],[Customer ID]])</f>
        <v>4.5454545454545456E-2</v>
      </c>
    </row>
    <row r="5231" spans="1:25" x14ac:dyDescent="0.3">
      <c r="A5231" s="1">
        <v>5230</v>
      </c>
      <c r="B5231" t="s">
        <v>8661</v>
      </c>
      <c r="C5231" s="7">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4" t="str">
        <f>VLOOKUP(OrdersTable[[#This Row],[Region]],PeopleTable[#All],2,FALSE)</f>
        <v>Anna Andreadi</v>
      </c>
      <c r="W5231" s="4" t="str">
        <f>IFERROR(VLOOKUP(OrdersTable[[#This Row],[Order ID]],ReturnsTable[#All],2,FALSE),"No")</f>
        <v>No</v>
      </c>
      <c r="X5231" s="4">
        <f>1/COUNTIF(OrdersTable[Order ID],OrdersTable[[#This Row],[Order ID]])</f>
        <v>0.25</v>
      </c>
      <c r="Y5231" s="4">
        <f>1/COUNTIF(OrdersTable[Customer ID],OrdersTable[[#This Row],[Customer ID]])</f>
        <v>4.7619047619047616E-2</v>
      </c>
    </row>
    <row r="5232" spans="1:25" x14ac:dyDescent="0.3">
      <c r="A5232" s="1">
        <v>5231</v>
      </c>
      <c r="B5232" t="s">
        <v>8661</v>
      </c>
      <c r="C5232" s="7">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4" t="str">
        <f>VLOOKUP(OrdersTable[[#This Row],[Region]],PeopleTable[#All],2,FALSE)</f>
        <v>Anna Andreadi</v>
      </c>
      <c r="W5232" s="4" t="str">
        <f>IFERROR(VLOOKUP(OrdersTable[[#This Row],[Order ID]],ReturnsTable[#All],2,FALSE),"No")</f>
        <v>No</v>
      </c>
      <c r="X5232" s="4">
        <f>1/COUNTIF(OrdersTable[Order ID],OrdersTable[[#This Row],[Order ID]])</f>
        <v>0.25</v>
      </c>
      <c r="Y5232" s="4">
        <f>1/COUNTIF(OrdersTable[Customer ID],OrdersTable[[#This Row],[Customer ID]])</f>
        <v>4.7619047619047616E-2</v>
      </c>
    </row>
    <row r="5233" spans="1:25" x14ac:dyDescent="0.3">
      <c r="A5233" s="1">
        <v>5232</v>
      </c>
      <c r="B5233" t="s">
        <v>8661</v>
      </c>
      <c r="C5233" s="7">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4" t="str">
        <f>VLOOKUP(OrdersTable[[#This Row],[Region]],PeopleTable[#All],2,FALSE)</f>
        <v>Anna Andreadi</v>
      </c>
      <c r="W5233" s="4" t="str">
        <f>IFERROR(VLOOKUP(OrdersTable[[#This Row],[Order ID]],ReturnsTable[#All],2,FALSE),"No")</f>
        <v>No</v>
      </c>
      <c r="X5233" s="4">
        <f>1/COUNTIF(OrdersTable[Order ID],OrdersTable[[#This Row],[Order ID]])</f>
        <v>0.25</v>
      </c>
      <c r="Y5233" s="4">
        <f>1/COUNTIF(OrdersTable[Customer ID],OrdersTable[[#This Row],[Customer ID]])</f>
        <v>4.7619047619047616E-2</v>
      </c>
    </row>
    <row r="5234" spans="1:25" x14ac:dyDescent="0.3">
      <c r="A5234" s="1">
        <v>5233</v>
      </c>
      <c r="B5234" t="s">
        <v>8661</v>
      </c>
      <c r="C5234" s="7">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4" t="str">
        <f>VLOOKUP(OrdersTable[[#This Row],[Region]],PeopleTable[#All],2,FALSE)</f>
        <v>Anna Andreadi</v>
      </c>
      <c r="W5234" s="4" t="str">
        <f>IFERROR(VLOOKUP(OrdersTable[[#This Row],[Order ID]],ReturnsTable[#All],2,FALSE),"No")</f>
        <v>No</v>
      </c>
      <c r="X5234" s="4">
        <f>1/COUNTIF(OrdersTable[Order ID],OrdersTable[[#This Row],[Order ID]])</f>
        <v>0.25</v>
      </c>
      <c r="Y5234" s="4">
        <f>1/COUNTIF(OrdersTable[Customer ID],OrdersTable[[#This Row],[Customer ID]])</f>
        <v>4.7619047619047616E-2</v>
      </c>
    </row>
    <row r="5235" spans="1:25" x14ac:dyDescent="0.3">
      <c r="A5235" s="1">
        <v>5234</v>
      </c>
      <c r="B5235" t="s">
        <v>8662</v>
      </c>
      <c r="C5235" s="7">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4" t="str">
        <f>VLOOKUP(OrdersTable[[#This Row],[Region]],PeopleTable[#All],2,FALSE)</f>
        <v>Cassandra Brandow</v>
      </c>
      <c r="W5235" s="4" t="str">
        <f>IFERROR(VLOOKUP(OrdersTable[[#This Row],[Order ID]],ReturnsTable[#All],2,FALSE),"No")</f>
        <v>No</v>
      </c>
      <c r="X5235" s="4">
        <f>1/COUNTIF(OrdersTable[Order ID],OrdersTable[[#This Row],[Order ID]])</f>
        <v>1</v>
      </c>
      <c r="Y5235" s="4">
        <f>1/COUNTIF(OrdersTable[Customer ID],OrdersTable[[#This Row],[Customer ID]])</f>
        <v>7.1428571428571425E-2</v>
      </c>
    </row>
    <row r="5236" spans="1:25" x14ac:dyDescent="0.3">
      <c r="A5236" s="1">
        <v>5235</v>
      </c>
      <c r="B5236" t="s">
        <v>8663</v>
      </c>
      <c r="C5236" s="7">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4" t="str">
        <f>VLOOKUP(OrdersTable[[#This Row],[Region]],PeopleTable[#All],2,FALSE)</f>
        <v>Anna Andreadi</v>
      </c>
      <c r="W5236" s="4" t="str">
        <f>IFERROR(VLOOKUP(OrdersTable[[#This Row],[Order ID]],ReturnsTable[#All],2,FALSE),"No")</f>
        <v>No</v>
      </c>
      <c r="X5236" s="4">
        <f>1/COUNTIF(OrdersTable[Order ID],OrdersTable[[#This Row],[Order ID]])</f>
        <v>1</v>
      </c>
      <c r="Y5236" s="4">
        <f>1/COUNTIF(OrdersTable[Customer ID],OrdersTable[[#This Row],[Customer ID]])</f>
        <v>0.25</v>
      </c>
    </row>
    <row r="5237" spans="1:25" x14ac:dyDescent="0.3">
      <c r="A5237" s="1">
        <v>5236</v>
      </c>
      <c r="B5237" t="s">
        <v>8664</v>
      </c>
      <c r="C5237" s="7">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4" t="str">
        <f>VLOOKUP(OrdersTable[[#This Row],[Region]],PeopleTable[#All],2,FALSE)</f>
        <v>Kelly Williams</v>
      </c>
      <c r="W5237" s="4" t="str">
        <f>IFERROR(VLOOKUP(OrdersTable[[#This Row],[Order ID]],ReturnsTable[#All],2,FALSE),"No")</f>
        <v>No</v>
      </c>
      <c r="X5237" s="4">
        <f>1/COUNTIF(OrdersTable[Order ID],OrdersTable[[#This Row],[Order ID]])</f>
        <v>1</v>
      </c>
      <c r="Y5237" s="4">
        <f>1/COUNTIF(OrdersTable[Customer ID],OrdersTable[[#This Row],[Customer ID]])</f>
        <v>0.33333333333333331</v>
      </c>
    </row>
    <row r="5238" spans="1:25" x14ac:dyDescent="0.3">
      <c r="A5238" s="1">
        <v>5237</v>
      </c>
      <c r="B5238" t="s">
        <v>5977</v>
      </c>
      <c r="C5238" s="7">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4" t="str">
        <f>VLOOKUP(OrdersTable[[#This Row],[Region]],PeopleTable[#All],2,FALSE)</f>
        <v>Chuck Magee</v>
      </c>
      <c r="W5238" s="4" t="str">
        <f>IFERROR(VLOOKUP(OrdersTable[[#This Row],[Order ID]],ReturnsTable[#All],2,FALSE),"No")</f>
        <v>Yes</v>
      </c>
      <c r="X5238" s="4">
        <f>1/COUNTIF(OrdersTable[Order ID],OrdersTable[[#This Row],[Order ID]])</f>
        <v>0.33333333333333331</v>
      </c>
      <c r="Y5238" s="4">
        <f>1/COUNTIF(OrdersTable[Customer ID],OrdersTable[[#This Row],[Customer ID]])</f>
        <v>9.0909090909090912E-2</v>
      </c>
    </row>
    <row r="5239" spans="1:25" x14ac:dyDescent="0.3">
      <c r="A5239" s="1">
        <v>5238</v>
      </c>
      <c r="B5239" t="s">
        <v>5977</v>
      </c>
      <c r="C5239" s="7">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4" t="str">
        <f>VLOOKUP(OrdersTable[[#This Row],[Region]],PeopleTable[#All],2,FALSE)</f>
        <v>Chuck Magee</v>
      </c>
      <c r="W5239" s="4" t="str">
        <f>IFERROR(VLOOKUP(OrdersTable[[#This Row],[Order ID]],ReturnsTable[#All],2,FALSE),"No")</f>
        <v>Yes</v>
      </c>
      <c r="X5239" s="4">
        <f>1/COUNTIF(OrdersTable[Order ID],OrdersTable[[#This Row],[Order ID]])</f>
        <v>0.33333333333333331</v>
      </c>
      <c r="Y5239" s="4">
        <f>1/COUNTIF(OrdersTable[Customer ID],OrdersTable[[#This Row],[Customer ID]])</f>
        <v>9.0909090909090912E-2</v>
      </c>
    </row>
    <row r="5240" spans="1:25" x14ac:dyDescent="0.3">
      <c r="A5240" s="1">
        <v>5239</v>
      </c>
      <c r="B5240" t="s">
        <v>5977</v>
      </c>
      <c r="C5240" s="7">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4" t="str">
        <f>VLOOKUP(OrdersTable[[#This Row],[Region]],PeopleTable[#All],2,FALSE)</f>
        <v>Chuck Magee</v>
      </c>
      <c r="W5240" s="4" t="str">
        <f>IFERROR(VLOOKUP(OrdersTable[[#This Row],[Order ID]],ReturnsTable[#All],2,FALSE),"No")</f>
        <v>Yes</v>
      </c>
      <c r="X5240" s="4">
        <f>1/COUNTIF(OrdersTable[Order ID],OrdersTable[[#This Row],[Order ID]])</f>
        <v>0.33333333333333331</v>
      </c>
      <c r="Y5240" s="4">
        <f>1/COUNTIF(OrdersTable[Customer ID],OrdersTable[[#This Row],[Customer ID]])</f>
        <v>9.0909090909090912E-2</v>
      </c>
    </row>
    <row r="5241" spans="1:25" x14ac:dyDescent="0.3">
      <c r="A5241" s="1">
        <v>5240</v>
      </c>
      <c r="B5241" t="s">
        <v>8665</v>
      </c>
      <c r="C5241" s="7">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4" t="str">
        <f>VLOOKUP(OrdersTable[[#This Row],[Region]],PeopleTable[#All],2,FALSE)</f>
        <v>Anna Andreadi</v>
      </c>
      <c r="W5241" s="4" t="str">
        <f>IFERROR(VLOOKUP(OrdersTable[[#This Row],[Order ID]],ReturnsTable[#All],2,FALSE),"No")</f>
        <v>No</v>
      </c>
      <c r="X5241" s="4">
        <f>1/COUNTIF(OrdersTable[Order ID],OrdersTable[[#This Row],[Order ID]])</f>
        <v>0.5</v>
      </c>
      <c r="Y5241" s="4">
        <f>1/COUNTIF(OrdersTable[Customer ID],OrdersTable[[#This Row],[Customer ID]])</f>
        <v>9.0909090909090912E-2</v>
      </c>
    </row>
    <row r="5242" spans="1:25" x14ac:dyDescent="0.3">
      <c r="A5242" s="1">
        <v>5241</v>
      </c>
      <c r="B5242" t="s">
        <v>8665</v>
      </c>
      <c r="C5242" s="7">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4" t="str">
        <f>VLOOKUP(OrdersTable[[#This Row],[Region]],PeopleTable[#All],2,FALSE)</f>
        <v>Anna Andreadi</v>
      </c>
      <c r="W5242" s="4" t="str">
        <f>IFERROR(VLOOKUP(OrdersTable[[#This Row],[Order ID]],ReturnsTable[#All],2,FALSE),"No")</f>
        <v>No</v>
      </c>
      <c r="X5242" s="4">
        <f>1/COUNTIF(OrdersTable[Order ID],OrdersTable[[#This Row],[Order ID]])</f>
        <v>0.5</v>
      </c>
      <c r="Y5242" s="4">
        <f>1/COUNTIF(OrdersTable[Customer ID],OrdersTable[[#This Row],[Customer ID]])</f>
        <v>9.0909090909090912E-2</v>
      </c>
    </row>
    <row r="5243" spans="1:25" x14ac:dyDescent="0.3">
      <c r="A5243" s="1">
        <v>5242</v>
      </c>
      <c r="B5243" t="s">
        <v>8666</v>
      </c>
      <c r="C5243" s="7">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4" t="str">
        <f>VLOOKUP(OrdersTable[[#This Row],[Region]],PeopleTable[#All],2,FALSE)</f>
        <v>Anna Andreadi</v>
      </c>
      <c r="W5243" s="4" t="str">
        <f>IFERROR(VLOOKUP(OrdersTable[[#This Row],[Order ID]],ReturnsTable[#All],2,FALSE),"No")</f>
        <v>No</v>
      </c>
      <c r="X5243" s="4">
        <f>1/COUNTIF(OrdersTable[Order ID],OrdersTable[[#This Row],[Order ID]])</f>
        <v>1</v>
      </c>
      <c r="Y5243" s="4">
        <f>1/COUNTIF(OrdersTable[Customer ID],OrdersTable[[#This Row],[Customer ID]])</f>
        <v>0.1</v>
      </c>
    </row>
    <row r="5244" spans="1:25" x14ac:dyDescent="0.3">
      <c r="A5244" s="1">
        <v>5243</v>
      </c>
      <c r="B5244" t="s">
        <v>8667</v>
      </c>
      <c r="C5244" s="7">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4" t="str">
        <f>VLOOKUP(OrdersTable[[#This Row],[Region]],PeopleTable[#All],2,FALSE)</f>
        <v>Kelly Williams</v>
      </c>
      <c r="W5244" s="4" t="str">
        <f>IFERROR(VLOOKUP(OrdersTable[[#This Row],[Order ID]],ReturnsTable[#All],2,FALSE),"No")</f>
        <v>No</v>
      </c>
      <c r="X5244" s="4">
        <f>1/COUNTIF(OrdersTable[Order ID],OrdersTable[[#This Row],[Order ID]])</f>
        <v>1</v>
      </c>
      <c r="Y5244" s="4">
        <f>1/COUNTIF(OrdersTable[Customer ID],OrdersTable[[#This Row],[Customer ID]])</f>
        <v>0.05</v>
      </c>
    </row>
    <row r="5245" spans="1:25" x14ac:dyDescent="0.3">
      <c r="A5245" s="1">
        <v>5244</v>
      </c>
      <c r="B5245" t="s">
        <v>8668</v>
      </c>
      <c r="C5245" s="7">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4" t="str">
        <f>VLOOKUP(OrdersTable[[#This Row],[Region]],PeopleTable[#All],2,FALSE)</f>
        <v>Cassandra Brandow</v>
      </c>
      <c r="W5245" s="4" t="str">
        <f>IFERROR(VLOOKUP(OrdersTable[[#This Row],[Order ID]],ReturnsTable[#All],2,FALSE),"No")</f>
        <v>No</v>
      </c>
      <c r="X5245" s="4">
        <f>1/COUNTIF(OrdersTable[Order ID],OrdersTable[[#This Row],[Order ID]])</f>
        <v>1</v>
      </c>
      <c r="Y5245" s="4">
        <f>1/COUNTIF(OrdersTable[Customer ID],OrdersTable[[#This Row],[Customer ID]])</f>
        <v>0.05</v>
      </c>
    </row>
    <row r="5246" spans="1:25" x14ac:dyDescent="0.3">
      <c r="A5246" s="1">
        <v>5245</v>
      </c>
      <c r="B5246" t="s">
        <v>8669</v>
      </c>
      <c r="C5246" s="7">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4" t="str">
        <f>VLOOKUP(OrdersTable[[#This Row],[Region]],PeopleTable[#All],2,FALSE)</f>
        <v>Anna Andreadi</v>
      </c>
      <c r="W5246" s="4" t="str">
        <f>IFERROR(VLOOKUP(OrdersTable[[#This Row],[Order ID]],ReturnsTable[#All],2,FALSE),"No")</f>
        <v>No</v>
      </c>
      <c r="X5246" s="4">
        <f>1/COUNTIF(OrdersTable[Order ID],OrdersTable[[#This Row],[Order ID]])</f>
        <v>0.33333333333333331</v>
      </c>
      <c r="Y5246" s="4">
        <f>1/COUNTIF(OrdersTable[Customer ID],OrdersTable[[#This Row],[Customer ID]])</f>
        <v>4.7619047619047616E-2</v>
      </c>
    </row>
    <row r="5247" spans="1:25" x14ac:dyDescent="0.3">
      <c r="A5247" s="1">
        <v>5246</v>
      </c>
      <c r="B5247" t="s">
        <v>8669</v>
      </c>
      <c r="C5247" s="7">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4" t="str">
        <f>VLOOKUP(OrdersTable[[#This Row],[Region]],PeopleTable[#All],2,FALSE)</f>
        <v>Anna Andreadi</v>
      </c>
      <c r="W5247" s="4" t="str">
        <f>IFERROR(VLOOKUP(OrdersTable[[#This Row],[Order ID]],ReturnsTable[#All],2,FALSE),"No")</f>
        <v>No</v>
      </c>
      <c r="X5247" s="4">
        <f>1/COUNTIF(OrdersTable[Order ID],OrdersTable[[#This Row],[Order ID]])</f>
        <v>0.33333333333333331</v>
      </c>
      <c r="Y5247" s="4">
        <f>1/COUNTIF(OrdersTable[Customer ID],OrdersTable[[#This Row],[Customer ID]])</f>
        <v>4.7619047619047616E-2</v>
      </c>
    </row>
    <row r="5248" spans="1:25" x14ac:dyDescent="0.3">
      <c r="A5248" s="1">
        <v>5247</v>
      </c>
      <c r="B5248" t="s">
        <v>8669</v>
      </c>
      <c r="C5248" s="7">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4" t="str">
        <f>VLOOKUP(OrdersTable[[#This Row],[Region]],PeopleTable[#All],2,FALSE)</f>
        <v>Anna Andreadi</v>
      </c>
      <c r="W5248" s="4" t="str">
        <f>IFERROR(VLOOKUP(OrdersTable[[#This Row],[Order ID]],ReturnsTable[#All],2,FALSE),"No")</f>
        <v>No</v>
      </c>
      <c r="X5248" s="4">
        <f>1/COUNTIF(OrdersTable[Order ID],OrdersTable[[#This Row],[Order ID]])</f>
        <v>0.33333333333333331</v>
      </c>
      <c r="Y5248" s="4">
        <f>1/COUNTIF(OrdersTable[Customer ID],OrdersTable[[#This Row],[Customer ID]])</f>
        <v>4.7619047619047616E-2</v>
      </c>
    </row>
    <row r="5249" spans="1:25" x14ac:dyDescent="0.3">
      <c r="A5249" s="1">
        <v>5248</v>
      </c>
      <c r="B5249" t="s">
        <v>8670</v>
      </c>
      <c r="C5249" s="7">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4" t="str">
        <f>VLOOKUP(OrdersTable[[#This Row],[Region]],PeopleTable[#All],2,FALSE)</f>
        <v>Kelly Williams</v>
      </c>
      <c r="W5249" s="4" t="str">
        <f>IFERROR(VLOOKUP(OrdersTable[[#This Row],[Order ID]],ReturnsTable[#All],2,FALSE),"No")</f>
        <v>No</v>
      </c>
      <c r="X5249" s="4">
        <f>1/COUNTIF(OrdersTable[Order ID],OrdersTable[[#This Row],[Order ID]])</f>
        <v>1</v>
      </c>
      <c r="Y5249" s="4">
        <f>1/COUNTIF(OrdersTable[Customer ID],OrdersTable[[#This Row],[Customer ID]])</f>
        <v>4.3478260869565216E-2</v>
      </c>
    </row>
    <row r="5250" spans="1:25" x14ac:dyDescent="0.3">
      <c r="A5250" s="1">
        <v>5249</v>
      </c>
      <c r="B5250" t="s">
        <v>8671</v>
      </c>
      <c r="C5250" s="7">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4" t="str">
        <f>VLOOKUP(OrdersTable[[#This Row],[Region]],PeopleTable[#All],2,FALSE)</f>
        <v>Anna Andreadi</v>
      </c>
      <c r="W5250" s="4" t="str">
        <f>IFERROR(VLOOKUP(OrdersTable[[#This Row],[Order ID]],ReturnsTable[#All],2,FALSE),"No")</f>
        <v>No</v>
      </c>
      <c r="X5250" s="4">
        <f>1/COUNTIF(OrdersTable[Order ID],OrdersTable[[#This Row],[Order ID]])</f>
        <v>1</v>
      </c>
      <c r="Y5250" s="4">
        <f>1/COUNTIF(OrdersTable[Customer ID],OrdersTable[[#This Row],[Customer ID]])</f>
        <v>0.125</v>
      </c>
    </row>
    <row r="5251" spans="1:25" x14ac:dyDescent="0.3">
      <c r="A5251" s="1">
        <v>5250</v>
      </c>
      <c r="B5251" t="s">
        <v>8672</v>
      </c>
      <c r="C5251" s="7">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4" t="str">
        <f>VLOOKUP(OrdersTable[[#This Row],[Region]],PeopleTable[#All],2,FALSE)</f>
        <v>Chuck Magee</v>
      </c>
      <c r="W5251" s="4" t="str">
        <f>IFERROR(VLOOKUP(OrdersTable[[#This Row],[Order ID]],ReturnsTable[#All],2,FALSE),"No")</f>
        <v>No</v>
      </c>
      <c r="X5251" s="4">
        <f>1/COUNTIF(OrdersTable[Order ID],OrdersTable[[#This Row],[Order ID]])</f>
        <v>1</v>
      </c>
      <c r="Y5251" s="4">
        <f>1/COUNTIF(OrdersTable[Customer ID],OrdersTable[[#This Row],[Customer ID]])</f>
        <v>0.16666666666666666</v>
      </c>
    </row>
    <row r="5252" spans="1:25" x14ac:dyDescent="0.3">
      <c r="A5252" s="1">
        <v>5251</v>
      </c>
      <c r="B5252" t="s">
        <v>8673</v>
      </c>
      <c r="C5252" s="7">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4" t="str">
        <f>VLOOKUP(OrdersTable[[#This Row],[Region]],PeopleTable[#All],2,FALSE)</f>
        <v>Cassandra Brandow</v>
      </c>
      <c r="W5252" s="4" t="str">
        <f>IFERROR(VLOOKUP(OrdersTable[[#This Row],[Order ID]],ReturnsTable[#All],2,FALSE),"No")</f>
        <v>No</v>
      </c>
      <c r="X5252" s="4">
        <f>1/COUNTIF(OrdersTable[Order ID],OrdersTable[[#This Row],[Order ID]])</f>
        <v>0.5</v>
      </c>
      <c r="Y5252" s="4">
        <f>1/COUNTIF(OrdersTable[Customer ID],OrdersTable[[#This Row],[Customer ID]])</f>
        <v>0.14285714285714285</v>
      </c>
    </row>
    <row r="5253" spans="1:25" x14ac:dyDescent="0.3">
      <c r="A5253" s="1">
        <v>5252</v>
      </c>
      <c r="B5253" t="s">
        <v>8673</v>
      </c>
      <c r="C5253" s="7">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4" t="str">
        <f>VLOOKUP(OrdersTable[[#This Row],[Region]],PeopleTable[#All],2,FALSE)</f>
        <v>Cassandra Brandow</v>
      </c>
      <c r="W5253" s="4" t="str">
        <f>IFERROR(VLOOKUP(OrdersTable[[#This Row],[Order ID]],ReturnsTable[#All],2,FALSE),"No")</f>
        <v>No</v>
      </c>
      <c r="X5253" s="4">
        <f>1/COUNTIF(OrdersTable[Order ID],OrdersTable[[#This Row],[Order ID]])</f>
        <v>0.5</v>
      </c>
      <c r="Y5253" s="4">
        <f>1/COUNTIF(OrdersTable[Customer ID],OrdersTable[[#This Row],[Customer ID]])</f>
        <v>0.14285714285714285</v>
      </c>
    </row>
    <row r="5254" spans="1:25" x14ac:dyDescent="0.3">
      <c r="A5254" s="1">
        <v>5253</v>
      </c>
      <c r="B5254" t="s">
        <v>8674</v>
      </c>
      <c r="C5254" s="7">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4" t="str">
        <f>VLOOKUP(OrdersTable[[#This Row],[Region]],PeopleTable[#All],2,FALSE)</f>
        <v>Cassandra Brandow</v>
      </c>
      <c r="W5254" s="4" t="str">
        <f>IFERROR(VLOOKUP(OrdersTable[[#This Row],[Order ID]],ReturnsTable[#All],2,FALSE),"No")</f>
        <v>No</v>
      </c>
      <c r="X5254" s="4">
        <f>1/COUNTIF(OrdersTable[Order ID],OrdersTable[[#This Row],[Order ID]])</f>
        <v>1</v>
      </c>
      <c r="Y5254" s="4">
        <f>1/COUNTIF(OrdersTable[Customer ID],OrdersTable[[#This Row],[Customer ID]])</f>
        <v>6.6666666666666666E-2</v>
      </c>
    </row>
    <row r="5255" spans="1:25" x14ac:dyDescent="0.3">
      <c r="A5255" s="1">
        <v>5254</v>
      </c>
      <c r="B5255" t="s">
        <v>8675</v>
      </c>
      <c r="C5255" s="7">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4" t="str">
        <f>VLOOKUP(OrdersTable[[#This Row],[Region]],PeopleTable[#All],2,FALSE)</f>
        <v>Anna Andreadi</v>
      </c>
      <c r="W5255" s="4" t="str">
        <f>IFERROR(VLOOKUP(OrdersTable[[#This Row],[Order ID]],ReturnsTable[#All],2,FALSE),"No")</f>
        <v>No</v>
      </c>
      <c r="X5255" s="4">
        <f>1/COUNTIF(OrdersTable[Order ID],OrdersTable[[#This Row],[Order ID]])</f>
        <v>1</v>
      </c>
      <c r="Y5255" s="4">
        <f>1/COUNTIF(OrdersTable[Customer ID],OrdersTable[[#This Row],[Customer ID]])</f>
        <v>0.14285714285714285</v>
      </c>
    </row>
    <row r="5256" spans="1:25" x14ac:dyDescent="0.3">
      <c r="A5256" s="1">
        <v>5255</v>
      </c>
      <c r="B5256" t="s">
        <v>8676</v>
      </c>
      <c r="C5256" s="7">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4" t="str">
        <f>VLOOKUP(OrdersTable[[#This Row],[Region]],PeopleTable[#All],2,FALSE)</f>
        <v>Chuck Magee</v>
      </c>
      <c r="W5256" s="4" t="str">
        <f>IFERROR(VLOOKUP(OrdersTable[[#This Row],[Order ID]],ReturnsTable[#All],2,FALSE),"No")</f>
        <v>No</v>
      </c>
      <c r="X5256" s="4">
        <f>1/COUNTIF(OrdersTable[Order ID],OrdersTable[[#This Row],[Order ID]])</f>
        <v>0.5</v>
      </c>
      <c r="Y5256" s="4">
        <f>1/COUNTIF(OrdersTable[Customer ID],OrdersTable[[#This Row],[Customer ID]])</f>
        <v>0.125</v>
      </c>
    </row>
    <row r="5257" spans="1:25" x14ac:dyDescent="0.3">
      <c r="A5257" s="1">
        <v>5256</v>
      </c>
      <c r="B5257" t="s">
        <v>8676</v>
      </c>
      <c r="C5257" s="7">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4" t="str">
        <f>VLOOKUP(OrdersTable[[#This Row],[Region]],PeopleTable[#All],2,FALSE)</f>
        <v>Chuck Magee</v>
      </c>
      <c r="W5257" s="4" t="str">
        <f>IFERROR(VLOOKUP(OrdersTable[[#This Row],[Order ID]],ReturnsTable[#All],2,FALSE),"No")</f>
        <v>No</v>
      </c>
      <c r="X5257" s="4">
        <f>1/COUNTIF(OrdersTable[Order ID],OrdersTable[[#This Row],[Order ID]])</f>
        <v>0.5</v>
      </c>
      <c r="Y5257" s="4">
        <f>1/COUNTIF(OrdersTable[Customer ID],OrdersTable[[#This Row],[Customer ID]])</f>
        <v>0.125</v>
      </c>
    </row>
    <row r="5258" spans="1:25" x14ac:dyDescent="0.3">
      <c r="A5258" s="1">
        <v>5257</v>
      </c>
      <c r="B5258" t="s">
        <v>8677</v>
      </c>
      <c r="C5258" s="7">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4" t="str">
        <f>VLOOKUP(OrdersTable[[#This Row],[Region]],PeopleTable[#All],2,FALSE)</f>
        <v>Kelly Williams</v>
      </c>
      <c r="W5258" s="4" t="str">
        <f>IFERROR(VLOOKUP(OrdersTable[[#This Row],[Order ID]],ReturnsTable[#All],2,FALSE),"No")</f>
        <v>No</v>
      </c>
      <c r="X5258" s="4">
        <f>1/COUNTIF(OrdersTable[Order ID],OrdersTable[[#This Row],[Order ID]])</f>
        <v>1</v>
      </c>
      <c r="Y5258" s="4">
        <f>1/COUNTIF(OrdersTable[Customer ID],OrdersTable[[#This Row],[Customer ID]])</f>
        <v>9.0909090909090912E-2</v>
      </c>
    </row>
    <row r="5259" spans="1:25" x14ac:dyDescent="0.3">
      <c r="A5259" s="1">
        <v>5258</v>
      </c>
      <c r="B5259" t="s">
        <v>8678</v>
      </c>
      <c r="C5259" s="7">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4" t="str">
        <f>VLOOKUP(OrdersTable[[#This Row],[Region]],PeopleTable[#All],2,FALSE)</f>
        <v>Anna Andreadi</v>
      </c>
      <c r="W5259" s="4" t="str">
        <f>IFERROR(VLOOKUP(OrdersTable[[#This Row],[Order ID]],ReturnsTable[#All],2,FALSE),"No")</f>
        <v>No</v>
      </c>
      <c r="X5259" s="4">
        <f>1/COUNTIF(OrdersTable[Order ID],OrdersTable[[#This Row],[Order ID]])</f>
        <v>1</v>
      </c>
      <c r="Y5259" s="4">
        <f>1/COUNTIF(OrdersTable[Customer ID],OrdersTable[[#This Row],[Customer ID]])</f>
        <v>5.8823529411764705E-2</v>
      </c>
    </row>
    <row r="5260" spans="1:25" x14ac:dyDescent="0.3">
      <c r="A5260" s="1">
        <v>5259</v>
      </c>
      <c r="B5260" t="s">
        <v>8679</v>
      </c>
      <c r="C5260" s="7">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4" t="str">
        <f>VLOOKUP(OrdersTable[[#This Row],[Region]],PeopleTable[#All],2,FALSE)</f>
        <v>Anna Andreadi</v>
      </c>
      <c r="W5260" s="4" t="str">
        <f>IFERROR(VLOOKUP(OrdersTable[[#This Row],[Order ID]],ReturnsTable[#All],2,FALSE),"No")</f>
        <v>No</v>
      </c>
      <c r="X5260" s="4">
        <f>1/COUNTIF(OrdersTable[Order ID],OrdersTable[[#This Row],[Order ID]])</f>
        <v>1</v>
      </c>
      <c r="Y5260" s="4">
        <f>1/COUNTIF(OrdersTable[Customer ID],OrdersTable[[#This Row],[Customer ID]])</f>
        <v>3.5714285714285712E-2</v>
      </c>
    </row>
    <row r="5261" spans="1:25" x14ac:dyDescent="0.3">
      <c r="A5261" s="1">
        <v>5260</v>
      </c>
      <c r="B5261" t="s">
        <v>8680</v>
      </c>
      <c r="C5261" s="7">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4" t="str">
        <f>VLOOKUP(OrdersTable[[#This Row],[Region]],PeopleTable[#All],2,FALSE)</f>
        <v>Chuck Magee</v>
      </c>
      <c r="W5261" s="4" t="str">
        <f>IFERROR(VLOOKUP(OrdersTable[[#This Row],[Order ID]],ReturnsTable[#All],2,FALSE),"No")</f>
        <v>No</v>
      </c>
      <c r="X5261" s="4">
        <f>1/COUNTIF(OrdersTable[Order ID],OrdersTable[[#This Row],[Order ID]])</f>
        <v>1</v>
      </c>
      <c r="Y5261" s="4">
        <f>1/COUNTIF(OrdersTable[Customer ID],OrdersTable[[#This Row],[Customer ID]])</f>
        <v>2.9411764705882353E-2</v>
      </c>
    </row>
    <row r="5262" spans="1:25" x14ac:dyDescent="0.3">
      <c r="A5262" s="1">
        <v>5261</v>
      </c>
      <c r="B5262" t="s">
        <v>8681</v>
      </c>
      <c r="C5262" s="7">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4" t="str">
        <f>VLOOKUP(OrdersTable[[#This Row],[Region]],PeopleTable[#All],2,FALSE)</f>
        <v>Kelly Williams</v>
      </c>
      <c r="W5262" s="4" t="str">
        <f>IFERROR(VLOOKUP(OrdersTable[[#This Row],[Order ID]],ReturnsTable[#All],2,FALSE),"No")</f>
        <v>No</v>
      </c>
      <c r="X5262" s="4">
        <f>1/COUNTIF(OrdersTable[Order ID],OrdersTable[[#This Row],[Order ID]])</f>
        <v>0.2</v>
      </c>
      <c r="Y5262" s="4">
        <f>1/COUNTIF(OrdersTable[Customer ID],OrdersTable[[#This Row],[Customer ID]])</f>
        <v>0.05</v>
      </c>
    </row>
    <row r="5263" spans="1:25" x14ac:dyDescent="0.3">
      <c r="A5263" s="1">
        <v>5262</v>
      </c>
      <c r="B5263" t="s">
        <v>8681</v>
      </c>
      <c r="C5263" s="7">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4" t="str">
        <f>VLOOKUP(OrdersTable[[#This Row],[Region]],PeopleTable[#All],2,FALSE)</f>
        <v>Kelly Williams</v>
      </c>
      <c r="W5263" s="4" t="str">
        <f>IFERROR(VLOOKUP(OrdersTable[[#This Row],[Order ID]],ReturnsTable[#All],2,FALSE),"No")</f>
        <v>No</v>
      </c>
      <c r="X5263" s="4">
        <f>1/COUNTIF(OrdersTable[Order ID],OrdersTable[[#This Row],[Order ID]])</f>
        <v>0.2</v>
      </c>
      <c r="Y5263" s="4">
        <f>1/COUNTIF(OrdersTable[Customer ID],OrdersTable[[#This Row],[Customer ID]])</f>
        <v>0.05</v>
      </c>
    </row>
    <row r="5264" spans="1:25" x14ac:dyDescent="0.3">
      <c r="A5264" s="1">
        <v>5263</v>
      </c>
      <c r="B5264" t="s">
        <v>8681</v>
      </c>
      <c r="C5264" s="7">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4" t="str">
        <f>VLOOKUP(OrdersTable[[#This Row],[Region]],PeopleTable[#All],2,FALSE)</f>
        <v>Kelly Williams</v>
      </c>
      <c r="W5264" s="4" t="str">
        <f>IFERROR(VLOOKUP(OrdersTable[[#This Row],[Order ID]],ReturnsTable[#All],2,FALSE),"No")</f>
        <v>No</v>
      </c>
      <c r="X5264" s="4">
        <f>1/COUNTIF(OrdersTable[Order ID],OrdersTable[[#This Row],[Order ID]])</f>
        <v>0.2</v>
      </c>
      <c r="Y5264" s="4">
        <f>1/COUNTIF(OrdersTable[Customer ID],OrdersTable[[#This Row],[Customer ID]])</f>
        <v>0.05</v>
      </c>
    </row>
    <row r="5265" spans="1:25" x14ac:dyDescent="0.3">
      <c r="A5265" s="1">
        <v>5264</v>
      </c>
      <c r="B5265" t="s">
        <v>8681</v>
      </c>
      <c r="C5265" s="7">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4" t="str">
        <f>VLOOKUP(OrdersTable[[#This Row],[Region]],PeopleTable[#All],2,FALSE)</f>
        <v>Kelly Williams</v>
      </c>
      <c r="W5265" s="4" t="str">
        <f>IFERROR(VLOOKUP(OrdersTable[[#This Row],[Order ID]],ReturnsTable[#All],2,FALSE),"No")</f>
        <v>No</v>
      </c>
      <c r="X5265" s="4">
        <f>1/COUNTIF(OrdersTable[Order ID],OrdersTable[[#This Row],[Order ID]])</f>
        <v>0.2</v>
      </c>
      <c r="Y5265" s="4">
        <f>1/COUNTIF(OrdersTable[Customer ID],OrdersTable[[#This Row],[Customer ID]])</f>
        <v>0.05</v>
      </c>
    </row>
    <row r="5266" spans="1:25" x14ac:dyDescent="0.3">
      <c r="A5266" s="1">
        <v>5265</v>
      </c>
      <c r="B5266" t="s">
        <v>8681</v>
      </c>
      <c r="C5266" s="7">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4" t="str">
        <f>VLOOKUP(OrdersTable[[#This Row],[Region]],PeopleTable[#All],2,FALSE)</f>
        <v>Kelly Williams</v>
      </c>
      <c r="W5266" s="4" t="str">
        <f>IFERROR(VLOOKUP(OrdersTable[[#This Row],[Order ID]],ReturnsTable[#All],2,FALSE),"No")</f>
        <v>No</v>
      </c>
      <c r="X5266" s="4">
        <f>1/COUNTIF(OrdersTable[Order ID],OrdersTable[[#This Row],[Order ID]])</f>
        <v>0.2</v>
      </c>
      <c r="Y5266" s="4">
        <f>1/COUNTIF(OrdersTable[Customer ID],OrdersTable[[#This Row],[Customer ID]])</f>
        <v>0.05</v>
      </c>
    </row>
    <row r="5267" spans="1:25" x14ac:dyDescent="0.3">
      <c r="A5267" s="1">
        <v>5266</v>
      </c>
      <c r="B5267" t="s">
        <v>6157</v>
      </c>
      <c r="C5267" s="7">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4" t="str">
        <f>VLOOKUP(OrdersTable[[#This Row],[Region]],PeopleTable[#All],2,FALSE)</f>
        <v>Anna Andreadi</v>
      </c>
      <c r="W5267" s="4" t="str">
        <f>IFERROR(VLOOKUP(OrdersTable[[#This Row],[Order ID]],ReturnsTable[#All],2,FALSE),"No")</f>
        <v>Yes</v>
      </c>
      <c r="X5267" s="4">
        <f>1/COUNTIF(OrdersTable[Order ID],OrdersTable[[#This Row],[Order ID]])</f>
        <v>0.33333333333333331</v>
      </c>
      <c r="Y5267" s="4">
        <f>1/COUNTIF(OrdersTable[Customer ID],OrdersTable[[#This Row],[Customer ID]])</f>
        <v>0.125</v>
      </c>
    </row>
    <row r="5268" spans="1:25" x14ac:dyDescent="0.3">
      <c r="A5268" s="1">
        <v>5267</v>
      </c>
      <c r="B5268" t="s">
        <v>6157</v>
      </c>
      <c r="C5268" s="7">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4" t="str">
        <f>VLOOKUP(OrdersTable[[#This Row],[Region]],PeopleTable[#All],2,FALSE)</f>
        <v>Anna Andreadi</v>
      </c>
      <c r="W5268" s="4" t="str">
        <f>IFERROR(VLOOKUP(OrdersTable[[#This Row],[Order ID]],ReturnsTable[#All],2,FALSE),"No")</f>
        <v>Yes</v>
      </c>
      <c r="X5268" s="4">
        <f>1/COUNTIF(OrdersTable[Order ID],OrdersTable[[#This Row],[Order ID]])</f>
        <v>0.33333333333333331</v>
      </c>
      <c r="Y5268" s="4">
        <f>1/COUNTIF(OrdersTable[Customer ID],OrdersTable[[#This Row],[Customer ID]])</f>
        <v>0.125</v>
      </c>
    </row>
    <row r="5269" spans="1:25" x14ac:dyDescent="0.3">
      <c r="A5269" s="1">
        <v>5268</v>
      </c>
      <c r="B5269" t="s">
        <v>6157</v>
      </c>
      <c r="C5269" s="7">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4" t="str">
        <f>VLOOKUP(OrdersTable[[#This Row],[Region]],PeopleTable[#All],2,FALSE)</f>
        <v>Anna Andreadi</v>
      </c>
      <c r="W5269" s="4" t="str">
        <f>IFERROR(VLOOKUP(OrdersTable[[#This Row],[Order ID]],ReturnsTable[#All],2,FALSE),"No")</f>
        <v>Yes</v>
      </c>
      <c r="X5269" s="4">
        <f>1/COUNTIF(OrdersTable[Order ID],OrdersTable[[#This Row],[Order ID]])</f>
        <v>0.33333333333333331</v>
      </c>
      <c r="Y5269" s="4">
        <f>1/COUNTIF(OrdersTable[Customer ID],OrdersTable[[#This Row],[Customer ID]])</f>
        <v>0.125</v>
      </c>
    </row>
    <row r="5270" spans="1:25" x14ac:dyDescent="0.3">
      <c r="A5270" s="1">
        <v>5269</v>
      </c>
      <c r="B5270" t="s">
        <v>8682</v>
      </c>
      <c r="C5270" s="7">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4" t="str">
        <f>VLOOKUP(OrdersTable[[#This Row],[Region]],PeopleTable[#All],2,FALSE)</f>
        <v>Chuck Magee</v>
      </c>
      <c r="W5270" s="4" t="str">
        <f>IFERROR(VLOOKUP(OrdersTable[[#This Row],[Order ID]],ReturnsTable[#All],2,FALSE),"No")</f>
        <v>No</v>
      </c>
      <c r="X5270" s="4">
        <f>1/COUNTIF(OrdersTable[Order ID],OrdersTable[[#This Row],[Order ID]])</f>
        <v>1</v>
      </c>
      <c r="Y5270" s="4">
        <f>1/COUNTIF(OrdersTable[Customer ID],OrdersTable[[#This Row],[Customer ID]])</f>
        <v>4.5454545454545456E-2</v>
      </c>
    </row>
    <row r="5271" spans="1:25" x14ac:dyDescent="0.3">
      <c r="A5271" s="1">
        <v>5270</v>
      </c>
      <c r="B5271" t="s">
        <v>8683</v>
      </c>
      <c r="C5271" s="7">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4" t="str">
        <f>VLOOKUP(OrdersTable[[#This Row],[Region]],PeopleTable[#All],2,FALSE)</f>
        <v>Anna Andreadi</v>
      </c>
      <c r="W5271" s="4" t="str">
        <f>IFERROR(VLOOKUP(OrdersTable[[#This Row],[Order ID]],ReturnsTable[#All],2,FALSE),"No")</f>
        <v>No</v>
      </c>
      <c r="X5271" s="4">
        <f>1/COUNTIF(OrdersTable[Order ID],OrdersTable[[#This Row],[Order ID]])</f>
        <v>0.5</v>
      </c>
      <c r="Y5271" s="4">
        <f>1/COUNTIF(OrdersTable[Customer ID],OrdersTable[[#This Row],[Customer ID]])</f>
        <v>3.8461538461538464E-2</v>
      </c>
    </row>
    <row r="5272" spans="1:25" x14ac:dyDescent="0.3">
      <c r="A5272" s="1">
        <v>5271</v>
      </c>
      <c r="B5272" t="s">
        <v>8683</v>
      </c>
      <c r="C5272" s="7">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4" t="str">
        <f>VLOOKUP(OrdersTable[[#This Row],[Region]],PeopleTable[#All],2,FALSE)</f>
        <v>Anna Andreadi</v>
      </c>
      <c r="W5272" s="4" t="str">
        <f>IFERROR(VLOOKUP(OrdersTable[[#This Row],[Order ID]],ReturnsTable[#All],2,FALSE),"No")</f>
        <v>No</v>
      </c>
      <c r="X5272" s="4">
        <f>1/COUNTIF(OrdersTable[Order ID],OrdersTable[[#This Row],[Order ID]])</f>
        <v>0.5</v>
      </c>
      <c r="Y5272" s="4">
        <f>1/COUNTIF(OrdersTable[Customer ID],OrdersTable[[#This Row],[Customer ID]])</f>
        <v>3.8461538461538464E-2</v>
      </c>
    </row>
    <row r="5273" spans="1:25" x14ac:dyDescent="0.3">
      <c r="A5273" s="1">
        <v>5272</v>
      </c>
      <c r="B5273" t="s">
        <v>8684</v>
      </c>
      <c r="C5273" s="7">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4" t="str">
        <f>VLOOKUP(OrdersTable[[#This Row],[Region]],PeopleTable[#All],2,FALSE)</f>
        <v>Anna Andreadi</v>
      </c>
      <c r="W5273" s="4" t="str">
        <f>IFERROR(VLOOKUP(OrdersTable[[#This Row],[Order ID]],ReturnsTable[#All],2,FALSE),"No")</f>
        <v>No</v>
      </c>
      <c r="X5273" s="4">
        <f>1/COUNTIF(OrdersTable[Order ID],OrdersTable[[#This Row],[Order ID]])</f>
        <v>0.5</v>
      </c>
      <c r="Y5273" s="4">
        <f>1/COUNTIF(OrdersTable[Customer ID],OrdersTable[[#This Row],[Customer ID]])</f>
        <v>7.6923076923076927E-2</v>
      </c>
    </row>
    <row r="5274" spans="1:25" x14ac:dyDescent="0.3">
      <c r="A5274" s="1">
        <v>5273</v>
      </c>
      <c r="B5274" t="s">
        <v>8684</v>
      </c>
      <c r="C5274" s="7">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4" t="str">
        <f>VLOOKUP(OrdersTable[[#This Row],[Region]],PeopleTable[#All],2,FALSE)</f>
        <v>Anna Andreadi</v>
      </c>
      <c r="W5274" s="4" t="str">
        <f>IFERROR(VLOOKUP(OrdersTable[[#This Row],[Order ID]],ReturnsTable[#All],2,FALSE),"No")</f>
        <v>No</v>
      </c>
      <c r="X5274" s="4">
        <f>1/COUNTIF(OrdersTable[Order ID],OrdersTable[[#This Row],[Order ID]])</f>
        <v>0.5</v>
      </c>
      <c r="Y5274" s="4">
        <f>1/COUNTIF(OrdersTable[Customer ID],OrdersTable[[#This Row],[Customer ID]])</f>
        <v>7.6923076923076927E-2</v>
      </c>
    </row>
    <row r="5275" spans="1:25" x14ac:dyDescent="0.3">
      <c r="A5275" s="1">
        <v>5274</v>
      </c>
      <c r="B5275" t="s">
        <v>8685</v>
      </c>
      <c r="C5275" s="7">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4" t="str">
        <f>VLOOKUP(OrdersTable[[#This Row],[Region]],PeopleTable[#All],2,FALSE)</f>
        <v>Cassandra Brandow</v>
      </c>
      <c r="W5275" s="4" t="str">
        <f>IFERROR(VLOOKUP(OrdersTable[[#This Row],[Order ID]],ReturnsTable[#All],2,FALSE),"No")</f>
        <v>No</v>
      </c>
      <c r="X5275" s="4">
        <f>1/COUNTIF(OrdersTable[Order ID],OrdersTable[[#This Row],[Order ID]])</f>
        <v>1</v>
      </c>
      <c r="Y5275" s="4">
        <f>1/COUNTIF(OrdersTable[Customer ID],OrdersTable[[#This Row],[Customer ID]])</f>
        <v>0.14285714285714285</v>
      </c>
    </row>
    <row r="5276" spans="1:25" x14ac:dyDescent="0.3">
      <c r="A5276" s="1">
        <v>5275</v>
      </c>
      <c r="B5276" t="s">
        <v>8686</v>
      </c>
      <c r="C5276" s="7">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4" t="str">
        <f>VLOOKUP(OrdersTable[[#This Row],[Region]],PeopleTable[#All],2,FALSE)</f>
        <v>Chuck Magee</v>
      </c>
      <c r="W5276" s="4" t="str">
        <f>IFERROR(VLOOKUP(OrdersTable[[#This Row],[Order ID]],ReturnsTable[#All],2,FALSE),"No")</f>
        <v>No</v>
      </c>
      <c r="X5276" s="4">
        <f>1/COUNTIF(OrdersTable[Order ID],OrdersTable[[#This Row],[Order ID]])</f>
        <v>1</v>
      </c>
      <c r="Y5276" s="4">
        <f>1/COUNTIF(OrdersTable[Customer ID],OrdersTable[[#This Row],[Customer ID]])</f>
        <v>0.04</v>
      </c>
    </row>
    <row r="5277" spans="1:25" x14ac:dyDescent="0.3">
      <c r="A5277" s="1">
        <v>5276</v>
      </c>
      <c r="B5277" t="s">
        <v>8687</v>
      </c>
      <c r="C5277" s="7">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4" t="str">
        <f>VLOOKUP(OrdersTable[[#This Row],[Region]],PeopleTable[#All],2,FALSE)</f>
        <v>Cassandra Brandow</v>
      </c>
      <c r="W5277" s="4" t="str">
        <f>IFERROR(VLOOKUP(OrdersTable[[#This Row],[Order ID]],ReturnsTable[#All],2,FALSE),"No")</f>
        <v>No</v>
      </c>
      <c r="X5277" s="4">
        <f>1/COUNTIF(OrdersTable[Order ID],OrdersTable[[#This Row],[Order ID]])</f>
        <v>0.5</v>
      </c>
      <c r="Y5277" s="4">
        <f>1/COUNTIF(OrdersTable[Customer ID],OrdersTable[[#This Row],[Customer ID]])</f>
        <v>4.5454545454545456E-2</v>
      </c>
    </row>
    <row r="5278" spans="1:25" x14ac:dyDescent="0.3">
      <c r="A5278" s="1">
        <v>5277</v>
      </c>
      <c r="B5278" t="s">
        <v>8687</v>
      </c>
      <c r="C5278" s="7">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4" t="str">
        <f>VLOOKUP(OrdersTable[[#This Row],[Region]],PeopleTable[#All],2,FALSE)</f>
        <v>Cassandra Brandow</v>
      </c>
      <c r="W5278" s="4" t="str">
        <f>IFERROR(VLOOKUP(OrdersTable[[#This Row],[Order ID]],ReturnsTable[#All],2,FALSE),"No")</f>
        <v>No</v>
      </c>
      <c r="X5278" s="4">
        <f>1/COUNTIF(OrdersTable[Order ID],OrdersTable[[#This Row],[Order ID]])</f>
        <v>0.5</v>
      </c>
      <c r="Y5278" s="4">
        <f>1/COUNTIF(OrdersTable[Customer ID],OrdersTable[[#This Row],[Customer ID]])</f>
        <v>4.5454545454545456E-2</v>
      </c>
    </row>
    <row r="5279" spans="1:25" x14ac:dyDescent="0.3">
      <c r="A5279" s="1">
        <v>5278</v>
      </c>
      <c r="B5279" t="s">
        <v>8688</v>
      </c>
      <c r="C5279" s="7">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4" t="str">
        <f>VLOOKUP(OrdersTable[[#This Row],[Region]],PeopleTable[#All],2,FALSE)</f>
        <v>Kelly Williams</v>
      </c>
      <c r="W5279" s="4" t="str">
        <f>IFERROR(VLOOKUP(OrdersTable[[#This Row],[Order ID]],ReturnsTable[#All],2,FALSE),"No")</f>
        <v>No</v>
      </c>
      <c r="X5279" s="4">
        <f>1/COUNTIF(OrdersTable[Order ID],OrdersTable[[#This Row],[Order ID]])</f>
        <v>1</v>
      </c>
      <c r="Y5279" s="4">
        <f>1/COUNTIF(OrdersTable[Customer ID],OrdersTable[[#This Row],[Customer ID]])</f>
        <v>5.5555555555555552E-2</v>
      </c>
    </row>
    <row r="5280" spans="1:25" x14ac:dyDescent="0.3">
      <c r="A5280" s="1">
        <v>5279</v>
      </c>
      <c r="B5280" t="s">
        <v>8689</v>
      </c>
      <c r="C5280" s="7">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4" t="str">
        <f>VLOOKUP(OrdersTable[[#This Row],[Region]],PeopleTable[#All],2,FALSE)</f>
        <v>Cassandra Brandow</v>
      </c>
      <c r="W5280" s="4" t="str">
        <f>IFERROR(VLOOKUP(OrdersTable[[#This Row],[Order ID]],ReturnsTable[#All],2,FALSE),"No")</f>
        <v>No</v>
      </c>
      <c r="X5280" s="4">
        <f>1/COUNTIF(OrdersTable[Order ID],OrdersTable[[#This Row],[Order ID]])</f>
        <v>1</v>
      </c>
      <c r="Y5280" s="4">
        <f>1/COUNTIF(OrdersTable[Customer ID],OrdersTable[[#This Row],[Customer ID]])</f>
        <v>4.5454545454545456E-2</v>
      </c>
    </row>
    <row r="5281" spans="1:25" x14ac:dyDescent="0.3">
      <c r="A5281" s="1">
        <v>5280</v>
      </c>
      <c r="B5281" t="s">
        <v>8690</v>
      </c>
      <c r="C5281" s="7">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4" t="str">
        <f>VLOOKUP(OrdersTable[[#This Row],[Region]],PeopleTable[#All],2,FALSE)</f>
        <v>Kelly Williams</v>
      </c>
      <c r="W5281" s="4" t="str">
        <f>IFERROR(VLOOKUP(OrdersTable[[#This Row],[Order ID]],ReturnsTable[#All],2,FALSE),"No")</f>
        <v>No</v>
      </c>
      <c r="X5281" s="4">
        <f>1/COUNTIF(OrdersTable[Order ID],OrdersTable[[#This Row],[Order ID]])</f>
        <v>1</v>
      </c>
      <c r="Y5281" s="4">
        <f>1/COUNTIF(OrdersTable[Customer ID],OrdersTable[[#This Row],[Customer ID]])</f>
        <v>6.6666666666666666E-2</v>
      </c>
    </row>
    <row r="5282" spans="1:25" x14ac:dyDescent="0.3">
      <c r="A5282" s="1">
        <v>5281</v>
      </c>
      <c r="B5282" t="s">
        <v>8691</v>
      </c>
      <c r="C5282" s="7">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4" t="str">
        <f>VLOOKUP(OrdersTable[[#This Row],[Region]],PeopleTable[#All],2,FALSE)</f>
        <v>Kelly Williams</v>
      </c>
      <c r="W5282" s="4" t="str">
        <f>IFERROR(VLOOKUP(OrdersTable[[#This Row],[Order ID]],ReturnsTable[#All],2,FALSE),"No")</f>
        <v>No</v>
      </c>
      <c r="X5282" s="4">
        <f>1/COUNTIF(OrdersTable[Order ID],OrdersTable[[#This Row],[Order ID]])</f>
        <v>1</v>
      </c>
      <c r="Y5282" s="4">
        <f>1/COUNTIF(OrdersTable[Customer ID],OrdersTable[[#This Row],[Customer ID]])</f>
        <v>4.7619047619047616E-2</v>
      </c>
    </row>
    <row r="5283" spans="1:25" x14ac:dyDescent="0.3">
      <c r="A5283" s="1">
        <v>5282</v>
      </c>
      <c r="B5283" t="s">
        <v>5982</v>
      </c>
      <c r="C5283" s="7">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4" t="str">
        <f>VLOOKUP(OrdersTable[[#This Row],[Region]],PeopleTable[#All],2,FALSE)</f>
        <v>Kelly Williams</v>
      </c>
      <c r="W5283" s="4" t="str">
        <f>IFERROR(VLOOKUP(OrdersTable[[#This Row],[Order ID]],ReturnsTable[#All],2,FALSE),"No")</f>
        <v>Yes</v>
      </c>
      <c r="X5283" s="4">
        <f>1/COUNTIF(OrdersTable[Order ID],OrdersTable[[#This Row],[Order ID]])</f>
        <v>0.5</v>
      </c>
      <c r="Y5283" s="4">
        <f>1/COUNTIF(OrdersTable[Customer ID],OrdersTable[[#This Row],[Customer ID]])</f>
        <v>4.1666666666666664E-2</v>
      </c>
    </row>
    <row r="5284" spans="1:25" x14ac:dyDescent="0.3">
      <c r="A5284" s="1">
        <v>5283</v>
      </c>
      <c r="B5284" t="s">
        <v>5982</v>
      </c>
      <c r="C5284" s="7">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4" t="str">
        <f>VLOOKUP(OrdersTable[[#This Row],[Region]],PeopleTable[#All],2,FALSE)</f>
        <v>Kelly Williams</v>
      </c>
      <c r="W5284" s="4" t="str">
        <f>IFERROR(VLOOKUP(OrdersTable[[#This Row],[Order ID]],ReturnsTable[#All],2,FALSE),"No")</f>
        <v>Yes</v>
      </c>
      <c r="X5284" s="4">
        <f>1/COUNTIF(OrdersTable[Order ID],OrdersTable[[#This Row],[Order ID]])</f>
        <v>0.5</v>
      </c>
      <c r="Y5284" s="4">
        <f>1/COUNTIF(OrdersTable[Customer ID],OrdersTable[[#This Row],[Customer ID]])</f>
        <v>4.1666666666666664E-2</v>
      </c>
    </row>
    <row r="5285" spans="1:25" x14ac:dyDescent="0.3">
      <c r="A5285" s="1">
        <v>5284</v>
      </c>
      <c r="B5285" t="s">
        <v>8692</v>
      </c>
      <c r="C5285" s="7">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4" t="str">
        <f>VLOOKUP(OrdersTable[[#This Row],[Region]],PeopleTable[#All],2,FALSE)</f>
        <v>Anna Andreadi</v>
      </c>
      <c r="W5285" s="4" t="str">
        <f>IFERROR(VLOOKUP(OrdersTable[[#This Row],[Order ID]],ReturnsTable[#All],2,FALSE),"No")</f>
        <v>No</v>
      </c>
      <c r="X5285" s="4">
        <f>1/COUNTIF(OrdersTable[Order ID],OrdersTable[[#This Row],[Order ID]])</f>
        <v>0.5</v>
      </c>
      <c r="Y5285" s="4">
        <f>1/COUNTIF(OrdersTable[Customer ID],OrdersTable[[#This Row],[Customer ID]])</f>
        <v>0.16666666666666666</v>
      </c>
    </row>
    <row r="5286" spans="1:25" x14ac:dyDescent="0.3">
      <c r="A5286" s="1">
        <v>5285</v>
      </c>
      <c r="B5286" t="s">
        <v>8692</v>
      </c>
      <c r="C5286" s="7">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4" t="str">
        <f>VLOOKUP(OrdersTable[[#This Row],[Region]],PeopleTable[#All],2,FALSE)</f>
        <v>Anna Andreadi</v>
      </c>
      <c r="W5286" s="4" t="str">
        <f>IFERROR(VLOOKUP(OrdersTable[[#This Row],[Order ID]],ReturnsTable[#All],2,FALSE),"No")</f>
        <v>No</v>
      </c>
      <c r="X5286" s="4">
        <f>1/COUNTIF(OrdersTable[Order ID],OrdersTable[[#This Row],[Order ID]])</f>
        <v>0.5</v>
      </c>
      <c r="Y5286" s="4">
        <f>1/COUNTIF(OrdersTable[Customer ID],OrdersTable[[#This Row],[Customer ID]])</f>
        <v>0.16666666666666666</v>
      </c>
    </row>
    <row r="5287" spans="1:25" x14ac:dyDescent="0.3">
      <c r="A5287" s="1">
        <v>5286</v>
      </c>
      <c r="B5287" t="s">
        <v>8693</v>
      </c>
      <c r="C5287" s="7">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4" t="str">
        <f>VLOOKUP(OrdersTable[[#This Row],[Region]],PeopleTable[#All],2,FALSE)</f>
        <v>Anna Andreadi</v>
      </c>
      <c r="W5287" s="4" t="str">
        <f>IFERROR(VLOOKUP(OrdersTable[[#This Row],[Order ID]],ReturnsTable[#All],2,FALSE),"No")</f>
        <v>No</v>
      </c>
      <c r="X5287" s="4">
        <f>1/COUNTIF(OrdersTable[Order ID],OrdersTable[[#This Row],[Order ID]])</f>
        <v>0.33333333333333331</v>
      </c>
      <c r="Y5287" s="4">
        <f>1/COUNTIF(OrdersTable[Customer ID],OrdersTable[[#This Row],[Customer ID]])</f>
        <v>0.16666666666666666</v>
      </c>
    </row>
    <row r="5288" spans="1:25" x14ac:dyDescent="0.3">
      <c r="A5288" s="1">
        <v>5287</v>
      </c>
      <c r="B5288" t="s">
        <v>8693</v>
      </c>
      <c r="C5288" s="7">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4" t="str">
        <f>VLOOKUP(OrdersTable[[#This Row],[Region]],PeopleTable[#All],2,FALSE)</f>
        <v>Anna Andreadi</v>
      </c>
      <c r="W5288" s="4" t="str">
        <f>IFERROR(VLOOKUP(OrdersTable[[#This Row],[Order ID]],ReturnsTable[#All],2,FALSE),"No")</f>
        <v>No</v>
      </c>
      <c r="X5288" s="4">
        <f>1/COUNTIF(OrdersTable[Order ID],OrdersTable[[#This Row],[Order ID]])</f>
        <v>0.33333333333333331</v>
      </c>
      <c r="Y5288" s="4">
        <f>1/COUNTIF(OrdersTable[Customer ID],OrdersTable[[#This Row],[Customer ID]])</f>
        <v>0.16666666666666666</v>
      </c>
    </row>
    <row r="5289" spans="1:25" x14ac:dyDescent="0.3">
      <c r="A5289" s="1">
        <v>5288</v>
      </c>
      <c r="B5289" t="s">
        <v>8693</v>
      </c>
      <c r="C5289" s="7">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4" t="str">
        <f>VLOOKUP(OrdersTable[[#This Row],[Region]],PeopleTable[#All],2,FALSE)</f>
        <v>Anna Andreadi</v>
      </c>
      <c r="W5289" s="4" t="str">
        <f>IFERROR(VLOOKUP(OrdersTable[[#This Row],[Order ID]],ReturnsTable[#All],2,FALSE),"No")</f>
        <v>No</v>
      </c>
      <c r="X5289" s="4">
        <f>1/COUNTIF(OrdersTable[Order ID],OrdersTable[[#This Row],[Order ID]])</f>
        <v>0.33333333333333331</v>
      </c>
      <c r="Y5289" s="4">
        <f>1/COUNTIF(OrdersTable[Customer ID],OrdersTable[[#This Row],[Customer ID]])</f>
        <v>0.16666666666666666</v>
      </c>
    </row>
    <row r="5290" spans="1:25" x14ac:dyDescent="0.3">
      <c r="A5290" s="1">
        <v>5289</v>
      </c>
      <c r="B5290" t="s">
        <v>8694</v>
      </c>
      <c r="C5290" s="7">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4" t="str">
        <f>VLOOKUP(OrdersTable[[#This Row],[Region]],PeopleTable[#All],2,FALSE)</f>
        <v>Anna Andreadi</v>
      </c>
      <c r="W5290" s="4" t="str">
        <f>IFERROR(VLOOKUP(OrdersTable[[#This Row],[Order ID]],ReturnsTable[#All],2,FALSE),"No")</f>
        <v>No</v>
      </c>
      <c r="X5290" s="4">
        <f>1/COUNTIF(OrdersTable[Order ID],OrdersTable[[#This Row],[Order ID]])</f>
        <v>1</v>
      </c>
      <c r="Y5290" s="4">
        <f>1/COUNTIF(OrdersTable[Customer ID],OrdersTable[[#This Row],[Customer ID]])</f>
        <v>8.3333333333333329E-2</v>
      </c>
    </row>
    <row r="5291" spans="1:25" x14ac:dyDescent="0.3">
      <c r="A5291" s="1">
        <v>5290</v>
      </c>
      <c r="B5291" t="s">
        <v>8695</v>
      </c>
      <c r="C5291" s="7">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4" t="str">
        <f>VLOOKUP(OrdersTable[[#This Row],[Region]],PeopleTable[#All],2,FALSE)</f>
        <v>Kelly Williams</v>
      </c>
      <c r="W5291" s="4" t="str">
        <f>IFERROR(VLOOKUP(OrdersTable[[#This Row],[Order ID]],ReturnsTable[#All],2,FALSE),"No")</f>
        <v>No</v>
      </c>
      <c r="X5291" s="4">
        <f>1/COUNTIF(OrdersTable[Order ID],OrdersTable[[#This Row],[Order ID]])</f>
        <v>0.33333333333333331</v>
      </c>
      <c r="Y5291" s="4">
        <f>1/COUNTIF(OrdersTable[Customer ID],OrdersTable[[#This Row],[Customer ID]])</f>
        <v>7.1428571428571425E-2</v>
      </c>
    </row>
    <row r="5292" spans="1:25" x14ac:dyDescent="0.3">
      <c r="A5292" s="1">
        <v>5291</v>
      </c>
      <c r="B5292" t="s">
        <v>8695</v>
      </c>
      <c r="C5292" s="7">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4" t="str">
        <f>VLOOKUP(OrdersTable[[#This Row],[Region]],PeopleTable[#All],2,FALSE)</f>
        <v>Kelly Williams</v>
      </c>
      <c r="W5292" s="4" t="str">
        <f>IFERROR(VLOOKUP(OrdersTable[[#This Row],[Order ID]],ReturnsTable[#All],2,FALSE),"No")</f>
        <v>No</v>
      </c>
      <c r="X5292" s="4">
        <f>1/COUNTIF(OrdersTable[Order ID],OrdersTable[[#This Row],[Order ID]])</f>
        <v>0.33333333333333331</v>
      </c>
      <c r="Y5292" s="4">
        <f>1/COUNTIF(OrdersTable[Customer ID],OrdersTable[[#This Row],[Customer ID]])</f>
        <v>7.1428571428571425E-2</v>
      </c>
    </row>
    <row r="5293" spans="1:25" x14ac:dyDescent="0.3">
      <c r="A5293" s="1">
        <v>5292</v>
      </c>
      <c r="B5293" t="s">
        <v>8695</v>
      </c>
      <c r="C5293" s="7">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4" t="str">
        <f>VLOOKUP(OrdersTable[[#This Row],[Region]],PeopleTable[#All],2,FALSE)</f>
        <v>Kelly Williams</v>
      </c>
      <c r="W5293" s="4" t="str">
        <f>IFERROR(VLOOKUP(OrdersTable[[#This Row],[Order ID]],ReturnsTable[#All],2,FALSE),"No")</f>
        <v>No</v>
      </c>
      <c r="X5293" s="4">
        <f>1/COUNTIF(OrdersTable[Order ID],OrdersTable[[#This Row],[Order ID]])</f>
        <v>0.33333333333333331</v>
      </c>
      <c r="Y5293" s="4">
        <f>1/COUNTIF(OrdersTable[Customer ID],OrdersTable[[#This Row],[Customer ID]])</f>
        <v>7.1428571428571425E-2</v>
      </c>
    </row>
    <row r="5294" spans="1:25" x14ac:dyDescent="0.3">
      <c r="A5294" s="1">
        <v>5293</v>
      </c>
      <c r="B5294" t="s">
        <v>8696</v>
      </c>
      <c r="C5294" s="7">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4" t="str">
        <f>VLOOKUP(OrdersTable[[#This Row],[Region]],PeopleTable[#All],2,FALSE)</f>
        <v>Cassandra Brandow</v>
      </c>
      <c r="W5294" s="4" t="str">
        <f>IFERROR(VLOOKUP(OrdersTable[[#This Row],[Order ID]],ReturnsTable[#All],2,FALSE),"No")</f>
        <v>No</v>
      </c>
      <c r="X5294" s="4">
        <f>1/COUNTIF(OrdersTable[Order ID],OrdersTable[[#This Row],[Order ID]])</f>
        <v>1</v>
      </c>
      <c r="Y5294" s="4">
        <f>1/COUNTIF(OrdersTable[Customer ID],OrdersTable[[#This Row],[Customer ID]])</f>
        <v>0.1</v>
      </c>
    </row>
    <row r="5295" spans="1:25" x14ac:dyDescent="0.3">
      <c r="A5295" s="1">
        <v>5294</v>
      </c>
      <c r="B5295" t="s">
        <v>8697</v>
      </c>
      <c r="C5295" s="7">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4" t="str">
        <f>VLOOKUP(OrdersTable[[#This Row],[Region]],PeopleTable[#All],2,FALSE)</f>
        <v>Chuck Magee</v>
      </c>
      <c r="W5295" s="4" t="str">
        <f>IFERROR(VLOOKUP(OrdersTable[[#This Row],[Order ID]],ReturnsTable[#All],2,FALSE),"No")</f>
        <v>No</v>
      </c>
      <c r="X5295" s="4">
        <f>1/COUNTIF(OrdersTable[Order ID],OrdersTable[[#This Row],[Order ID]])</f>
        <v>1</v>
      </c>
      <c r="Y5295" s="4">
        <f>1/COUNTIF(OrdersTable[Customer ID],OrdersTable[[#This Row],[Customer ID]])</f>
        <v>5.2631578947368418E-2</v>
      </c>
    </row>
    <row r="5296" spans="1:25" x14ac:dyDescent="0.3">
      <c r="A5296" s="1">
        <v>5295</v>
      </c>
      <c r="B5296" t="s">
        <v>8698</v>
      </c>
      <c r="C5296" s="7">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4" t="str">
        <f>VLOOKUP(OrdersTable[[#This Row],[Region]],PeopleTable[#All],2,FALSE)</f>
        <v>Kelly Williams</v>
      </c>
      <c r="W5296" s="4" t="str">
        <f>IFERROR(VLOOKUP(OrdersTable[[#This Row],[Order ID]],ReturnsTable[#All],2,FALSE),"No")</f>
        <v>No</v>
      </c>
      <c r="X5296" s="4">
        <f>1/COUNTIF(OrdersTable[Order ID],OrdersTable[[#This Row],[Order ID]])</f>
        <v>1</v>
      </c>
      <c r="Y5296" s="4">
        <f>1/COUNTIF(OrdersTable[Customer ID],OrdersTable[[#This Row],[Customer ID]])</f>
        <v>8.3333333333333329E-2</v>
      </c>
    </row>
    <row r="5297" spans="1:25" x14ac:dyDescent="0.3">
      <c r="A5297" s="1">
        <v>5296</v>
      </c>
      <c r="B5297" t="s">
        <v>8699</v>
      </c>
      <c r="C5297" s="7">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4" t="str">
        <f>VLOOKUP(OrdersTable[[#This Row],[Region]],PeopleTable[#All],2,FALSE)</f>
        <v>Kelly Williams</v>
      </c>
      <c r="W5297" s="4" t="str">
        <f>IFERROR(VLOOKUP(OrdersTable[[#This Row],[Order ID]],ReturnsTable[#All],2,FALSE),"No")</f>
        <v>No</v>
      </c>
      <c r="X5297" s="4">
        <f>1/COUNTIF(OrdersTable[Order ID],OrdersTable[[#This Row],[Order ID]])</f>
        <v>1</v>
      </c>
      <c r="Y5297" s="4">
        <f>1/COUNTIF(OrdersTable[Customer ID],OrdersTable[[#This Row],[Customer ID]])</f>
        <v>5.8823529411764705E-2</v>
      </c>
    </row>
    <row r="5298" spans="1:25" x14ac:dyDescent="0.3">
      <c r="A5298" s="1">
        <v>5297</v>
      </c>
      <c r="B5298" t="s">
        <v>8700</v>
      </c>
      <c r="C5298" s="7">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4" t="str">
        <f>VLOOKUP(OrdersTable[[#This Row],[Region]],PeopleTable[#All],2,FALSE)</f>
        <v>Chuck Magee</v>
      </c>
      <c r="W5298" s="4" t="str">
        <f>IFERROR(VLOOKUP(OrdersTable[[#This Row],[Order ID]],ReturnsTable[#All],2,FALSE),"No")</f>
        <v>No</v>
      </c>
      <c r="X5298" s="4">
        <f>1/COUNTIF(OrdersTable[Order ID],OrdersTable[[#This Row],[Order ID]])</f>
        <v>0.5</v>
      </c>
      <c r="Y5298" s="4">
        <f>1/COUNTIF(OrdersTable[Customer ID],OrdersTable[[#This Row],[Customer ID]])</f>
        <v>0.25</v>
      </c>
    </row>
    <row r="5299" spans="1:25" x14ac:dyDescent="0.3">
      <c r="A5299" s="1">
        <v>5298</v>
      </c>
      <c r="B5299" t="s">
        <v>8700</v>
      </c>
      <c r="C5299" s="7">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4" t="str">
        <f>VLOOKUP(OrdersTable[[#This Row],[Region]],PeopleTable[#All],2,FALSE)</f>
        <v>Chuck Magee</v>
      </c>
      <c r="W5299" s="4" t="str">
        <f>IFERROR(VLOOKUP(OrdersTable[[#This Row],[Order ID]],ReturnsTable[#All],2,FALSE),"No")</f>
        <v>No</v>
      </c>
      <c r="X5299" s="4">
        <f>1/COUNTIF(OrdersTable[Order ID],OrdersTable[[#This Row],[Order ID]])</f>
        <v>0.5</v>
      </c>
      <c r="Y5299" s="4">
        <f>1/COUNTIF(OrdersTable[Customer ID],OrdersTable[[#This Row],[Customer ID]])</f>
        <v>0.25</v>
      </c>
    </row>
    <row r="5300" spans="1:25" x14ac:dyDescent="0.3">
      <c r="A5300" s="1">
        <v>5299</v>
      </c>
      <c r="B5300" t="s">
        <v>8701</v>
      </c>
      <c r="C5300" s="7">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4" t="str">
        <f>VLOOKUP(OrdersTable[[#This Row],[Region]],PeopleTable[#All],2,FALSE)</f>
        <v>Anna Andreadi</v>
      </c>
      <c r="W5300" s="4" t="str">
        <f>IFERROR(VLOOKUP(OrdersTable[[#This Row],[Order ID]],ReturnsTable[#All],2,FALSE),"No")</f>
        <v>No</v>
      </c>
      <c r="X5300" s="4">
        <f>1/COUNTIF(OrdersTable[Order ID],OrdersTable[[#This Row],[Order ID]])</f>
        <v>0.5</v>
      </c>
      <c r="Y5300" s="4">
        <f>1/COUNTIF(OrdersTable[Customer ID],OrdersTable[[#This Row],[Customer ID]])</f>
        <v>0.1111111111111111</v>
      </c>
    </row>
    <row r="5301" spans="1:25" x14ac:dyDescent="0.3">
      <c r="A5301" s="1">
        <v>5300</v>
      </c>
      <c r="B5301" t="s">
        <v>8701</v>
      </c>
      <c r="C5301" s="7">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4" t="str">
        <f>VLOOKUP(OrdersTable[[#This Row],[Region]],PeopleTable[#All],2,FALSE)</f>
        <v>Anna Andreadi</v>
      </c>
      <c r="W5301" s="4" t="str">
        <f>IFERROR(VLOOKUP(OrdersTable[[#This Row],[Order ID]],ReturnsTable[#All],2,FALSE),"No")</f>
        <v>No</v>
      </c>
      <c r="X5301" s="4">
        <f>1/COUNTIF(OrdersTable[Order ID],OrdersTable[[#This Row],[Order ID]])</f>
        <v>0.5</v>
      </c>
      <c r="Y5301" s="4">
        <f>1/COUNTIF(OrdersTable[Customer ID],OrdersTable[[#This Row],[Customer ID]])</f>
        <v>0.1111111111111111</v>
      </c>
    </row>
    <row r="5302" spans="1:25" x14ac:dyDescent="0.3">
      <c r="A5302" s="1">
        <v>5301</v>
      </c>
      <c r="B5302" t="s">
        <v>8702</v>
      </c>
      <c r="C5302" s="7">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4" t="str">
        <f>VLOOKUP(OrdersTable[[#This Row],[Region]],PeopleTable[#All],2,FALSE)</f>
        <v>Cassandra Brandow</v>
      </c>
      <c r="W5302" s="4" t="str">
        <f>IFERROR(VLOOKUP(OrdersTable[[#This Row],[Order ID]],ReturnsTable[#All],2,FALSE),"No")</f>
        <v>No</v>
      </c>
      <c r="X5302" s="4">
        <f>1/COUNTIF(OrdersTable[Order ID],OrdersTable[[#This Row],[Order ID]])</f>
        <v>0.33333333333333331</v>
      </c>
      <c r="Y5302" s="4">
        <f>1/COUNTIF(OrdersTable[Customer ID],OrdersTable[[#This Row],[Customer ID]])</f>
        <v>4.3478260869565216E-2</v>
      </c>
    </row>
    <row r="5303" spans="1:25" x14ac:dyDescent="0.3">
      <c r="A5303" s="1">
        <v>5302</v>
      </c>
      <c r="B5303" t="s">
        <v>8702</v>
      </c>
      <c r="C5303" s="7">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4" t="str">
        <f>VLOOKUP(OrdersTable[[#This Row],[Region]],PeopleTable[#All],2,FALSE)</f>
        <v>Cassandra Brandow</v>
      </c>
      <c r="W5303" s="4" t="str">
        <f>IFERROR(VLOOKUP(OrdersTable[[#This Row],[Order ID]],ReturnsTable[#All],2,FALSE),"No")</f>
        <v>No</v>
      </c>
      <c r="X5303" s="4">
        <f>1/COUNTIF(OrdersTable[Order ID],OrdersTable[[#This Row],[Order ID]])</f>
        <v>0.33333333333333331</v>
      </c>
      <c r="Y5303" s="4">
        <f>1/COUNTIF(OrdersTable[Customer ID],OrdersTable[[#This Row],[Customer ID]])</f>
        <v>4.3478260869565216E-2</v>
      </c>
    </row>
    <row r="5304" spans="1:25" x14ac:dyDescent="0.3">
      <c r="A5304" s="1">
        <v>5303</v>
      </c>
      <c r="B5304" t="s">
        <v>8702</v>
      </c>
      <c r="C5304" s="7">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4" t="str">
        <f>VLOOKUP(OrdersTable[[#This Row],[Region]],PeopleTable[#All],2,FALSE)</f>
        <v>Cassandra Brandow</v>
      </c>
      <c r="W5304" s="4" t="str">
        <f>IFERROR(VLOOKUP(OrdersTable[[#This Row],[Order ID]],ReturnsTable[#All],2,FALSE),"No")</f>
        <v>No</v>
      </c>
      <c r="X5304" s="4">
        <f>1/COUNTIF(OrdersTable[Order ID],OrdersTable[[#This Row],[Order ID]])</f>
        <v>0.33333333333333331</v>
      </c>
      <c r="Y5304" s="4">
        <f>1/COUNTIF(OrdersTable[Customer ID],OrdersTable[[#This Row],[Customer ID]])</f>
        <v>4.3478260869565216E-2</v>
      </c>
    </row>
    <row r="5305" spans="1:25" x14ac:dyDescent="0.3">
      <c r="A5305" s="1">
        <v>5304</v>
      </c>
      <c r="B5305" t="s">
        <v>8703</v>
      </c>
      <c r="C5305" s="7">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4" t="str">
        <f>VLOOKUP(OrdersTable[[#This Row],[Region]],PeopleTable[#All],2,FALSE)</f>
        <v>Kelly Williams</v>
      </c>
      <c r="W5305" s="4" t="str">
        <f>IFERROR(VLOOKUP(OrdersTable[[#This Row],[Order ID]],ReturnsTable[#All],2,FALSE),"No")</f>
        <v>No</v>
      </c>
      <c r="X5305" s="4">
        <f>1/COUNTIF(OrdersTable[Order ID],OrdersTable[[#This Row],[Order ID]])</f>
        <v>1</v>
      </c>
      <c r="Y5305" s="4">
        <f>1/COUNTIF(OrdersTable[Customer ID],OrdersTable[[#This Row],[Customer ID]])</f>
        <v>7.1428571428571425E-2</v>
      </c>
    </row>
    <row r="5306" spans="1:25" x14ac:dyDescent="0.3">
      <c r="A5306" s="1">
        <v>5305</v>
      </c>
      <c r="B5306" t="s">
        <v>8704</v>
      </c>
      <c r="C5306" s="7">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4" t="str">
        <f>VLOOKUP(OrdersTable[[#This Row],[Region]],PeopleTable[#All],2,FALSE)</f>
        <v>Kelly Williams</v>
      </c>
      <c r="W5306" s="4" t="str">
        <f>IFERROR(VLOOKUP(OrdersTable[[#This Row],[Order ID]],ReturnsTable[#All],2,FALSE),"No")</f>
        <v>No</v>
      </c>
      <c r="X5306" s="4">
        <f>1/COUNTIF(OrdersTable[Order ID],OrdersTable[[#This Row],[Order ID]])</f>
        <v>1</v>
      </c>
      <c r="Y5306" s="4">
        <f>1/COUNTIF(OrdersTable[Customer ID],OrdersTable[[#This Row],[Customer ID]])</f>
        <v>0.125</v>
      </c>
    </row>
    <row r="5307" spans="1:25" x14ac:dyDescent="0.3">
      <c r="A5307" s="1">
        <v>5306</v>
      </c>
      <c r="B5307" t="s">
        <v>8705</v>
      </c>
      <c r="C5307" s="7">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4" t="str">
        <f>VLOOKUP(OrdersTable[[#This Row],[Region]],PeopleTable[#All],2,FALSE)</f>
        <v>Chuck Magee</v>
      </c>
      <c r="W5307" s="4" t="str">
        <f>IFERROR(VLOOKUP(OrdersTable[[#This Row],[Order ID]],ReturnsTable[#All],2,FALSE),"No")</f>
        <v>No</v>
      </c>
      <c r="X5307" s="4">
        <f>1/COUNTIF(OrdersTable[Order ID],OrdersTable[[#This Row],[Order ID]])</f>
        <v>0.33333333333333331</v>
      </c>
      <c r="Y5307" s="4">
        <f>1/COUNTIF(OrdersTable[Customer ID],OrdersTable[[#This Row],[Customer ID]])</f>
        <v>7.1428571428571425E-2</v>
      </c>
    </row>
    <row r="5308" spans="1:25" x14ac:dyDescent="0.3">
      <c r="A5308" s="1">
        <v>5307</v>
      </c>
      <c r="B5308" t="s">
        <v>8705</v>
      </c>
      <c r="C5308" s="7">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4" t="str">
        <f>VLOOKUP(OrdersTable[[#This Row],[Region]],PeopleTable[#All],2,FALSE)</f>
        <v>Chuck Magee</v>
      </c>
      <c r="W5308" s="4" t="str">
        <f>IFERROR(VLOOKUP(OrdersTable[[#This Row],[Order ID]],ReturnsTable[#All],2,FALSE),"No")</f>
        <v>No</v>
      </c>
      <c r="X5308" s="4">
        <f>1/COUNTIF(OrdersTable[Order ID],OrdersTable[[#This Row],[Order ID]])</f>
        <v>0.33333333333333331</v>
      </c>
      <c r="Y5308" s="4">
        <f>1/COUNTIF(OrdersTable[Customer ID],OrdersTable[[#This Row],[Customer ID]])</f>
        <v>7.1428571428571425E-2</v>
      </c>
    </row>
    <row r="5309" spans="1:25" x14ac:dyDescent="0.3">
      <c r="A5309" s="1">
        <v>5308</v>
      </c>
      <c r="B5309" t="s">
        <v>8705</v>
      </c>
      <c r="C5309" s="7">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4" t="str">
        <f>VLOOKUP(OrdersTable[[#This Row],[Region]],PeopleTable[#All],2,FALSE)</f>
        <v>Chuck Magee</v>
      </c>
      <c r="W5309" s="4" t="str">
        <f>IFERROR(VLOOKUP(OrdersTable[[#This Row],[Order ID]],ReturnsTable[#All],2,FALSE),"No")</f>
        <v>No</v>
      </c>
      <c r="X5309" s="4">
        <f>1/COUNTIF(OrdersTable[Order ID],OrdersTable[[#This Row],[Order ID]])</f>
        <v>0.33333333333333331</v>
      </c>
      <c r="Y5309" s="4">
        <f>1/COUNTIF(OrdersTable[Customer ID],OrdersTable[[#This Row],[Customer ID]])</f>
        <v>7.1428571428571425E-2</v>
      </c>
    </row>
    <row r="5310" spans="1:25" x14ac:dyDescent="0.3">
      <c r="A5310" s="1">
        <v>5309</v>
      </c>
      <c r="B5310" t="s">
        <v>8706</v>
      </c>
      <c r="C5310" s="7">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4" t="str">
        <f>VLOOKUP(OrdersTable[[#This Row],[Region]],PeopleTable[#All],2,FALSE)</f>
        <v>Kelly Williams</v>
      </c>
      <c r="W5310" s="4" t="str">
        <f>IFERROR(VLOOKUP(OrdersTable[[#This Row],[Order ID]],ReturnsTable[#All],2,FALSE),"No")</f>
        <v>No</v>
      </c>
      <c r="X5310" s="4">
        <f>1/COUNTIF(OrdersTable[Order ID],OrdersTable[[#This Row],[Order ID]])</f>
        <v>0.33333333333333331</v>
      </c>
      <c r="Y5310" s="4">
        <f>1/COUNTIF(OrdersTable[Customer ID],OrdersTable[[#This Row],[Customer ID]])</f>
        <v>7.1428571428571425E-2</v>
      </c>
    </row>
    <row r="5311" spans="1:25" x14ac:dyDescent="0.3">
      <c r="A5311" s="1">
        <v>5310</v>
      </c>
      <c r="B5311" t="s">
        <v>8706</v>
      </c>
      <c r="C5311" s="7">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4" t="str">
        <f>VLOOKUP(OrdersTable[[#This Row],[Region]],PeopleTable[#All],2,FALSE)</f>
        <v>Kelly Williams</v>
      </c>
      <c r="W5311" s="4" t="str">
        <f>IFERROR(VLOOKUP(OrdersTable[[#This Row],[Order ID]],ReturnsTable[#All],2,FALSE),"No")</f>
        <v>No</v>
      </c>
      <c r="X5311" s="4">
        <f>1/COUNTIF(OrdersTable[Order ID],OrdersTable[[#This Row],[Order ID]])</f>
        <v>0.33333333333333331</v>
      </c>
      <c r="Y5311" s="4">
        <f>1/COUNTIF(OrdersTable[Customer ID],OrdersTable[[#This Row],[Customer ID]])</f>
        <v>7.1428571428571425E-2</v>
      </c>
    </row>
    <row r="5312" spans="1:25" x14ac:dyDescent="0.3">
      <c r="A5312" s="1">
        <v>5311</v>
      </c>
      <c r="B5312" t="s">
        <v>8706</v>
      </c>
      <c r="C5312" s="7">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4" t="str">
        <f>VLOOKUP(OrdersTable[[#This Row],[Region]],PeopleTable[#All],2,FALSE)</f>
        <v>Kelly Williams</v>
      </c>
      <c r="W5312" s="4" t="str">
        <f>IFERROR(VLOOKUP(OrdersTable[[#This Row],[Order ID]],ReturnsTable[#All],2,FALSE),"No")</f>
        <v>No</v>
      </c>
      <c r="X5312" s="4">
        <f>1/COUNTIF(OrdersTable[Order ID],OrdersTable[[#This Row],[Order ID]])</f>
        <v>0.33333333333333331</v>
      </c>
      <c r="Y5312" s="4">
        <f>1/COUNTIF(OrdersTable[Customer ID],OrdersTable[[#This Row],[Customer ID]])</f>
        <v>7.1428571428571425E-2</v>
      </c>
    </row>
    <row r="5313" spans="1:25" x14ac:dyDescent="0.3">
      <c r="A5313" s="1">
        <v>5312</v>
      </c>
      <c r="B5313" t="s">
        <v>8707</v>
      </c>
      <c r="C5313" s="7">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4" t="str">
        <f>VLOOKUP(OrdersTable[[#This Row],[Region]],PeopleTable[#All],2,FALSE)</f>
        <v>Cassandra Brandow</v>
      </c>
      <c r="W5313" s="4" t="str">
        <f>IFERROR(VLOOKUP(OrdersTable[[#This Row],[Order ID]],ReturnsTable[#All],2,FALSE),"No")</f>
        <v>No</v>
      </c>
      <c r="X5313" s="4">
        <f>1/COUNTIF(OrdersTable[Order ID],OrdersTable[[#This Row],[Order ID]])</f>
        <v>0.5</v>
      </c>
      <c r="Y5313" s="4">
        <f>1/COUNTIF(OrdersTable[Customer ID],OrdersTable[[#This Row],[Customer ID]])</f>
        <v>5.5555555555555552E-2</v>
      </c>
    </row>
    <row r="5314" spans="1:25" x14ac:dyDescent="0.3">
      <c r="A5314" s="1">
        <v>5313</v>
      </c>
      <c r="B5314" t="s">
        <v>8707</v>
      </c>
      <c r="C5314" s="7">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4" t="str">
        <f>VLOOKUP(OrdersTable[[#This Row],[Region]],PeopleTable[#All],2,FALSE)</f>
        <v>Cassandra Brandow</v>
      </c>
      <c r="W5314" s="4" t="str">
        <f>IFERROR(VLOOKUP(OrdersTable[[#This Row],[Order ID]],ReturnsTable[#All],2,FALSE),"No")</f>
        <v>No</v>
      </c>
      <c r="X5314" s="4">
        <f>1/COUNTIF(OrdersTable[Order ID],OrdersTable[[#This Row],[Order ID]])</f>
        <v>0.5</v>
      </c>
      <c r="Y5314" s="4">
        <f>1/COUNTIF(OrdersTable[Customer ID],OrdersTable[[#This Row],[Customer ID]])</f>
        <v>5.5555555555555552E-2</v>
      </c>
    </row>
    <row r="5315" spans="1:25" x14ac:dyDescent="0.3">
      <c r="A5315" s="1">
        <v>5314</v>
      </c>
      <c r="B5315" t="s">
        <v>8708</v>
      </c>
      <c r="C5315" s="7">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4" t="str">
        <f>VLOOKUP(OrdersTable[[#This Row],[Region]],PeopleTable[#All],2,FALSE)</f>
        <v>Anna Andreadi</v>
      </c>
      <c r="W5315" s="4" t="str">
        <f>IFERROR(VLOOKUP(OrdersTable[[#This Row],[Order ID]],ReturnsTable[#All],2,FALSE),"No")</f>
        <v>No</v>
      </c>
      <c r="X5315" s="4">
        <f>1/COUNTIF(OrdersTable[Order ID],OrdersTable[[#This Row],[Order ID]])</f>
        <v>0.5</v>
      </c>
      <c r="Y5315" s="4">
        <f>1/COUNTIF(OrdersTable[Customer ID],OrdersTable[[#This Row],[Customer ID]])</f>
        <v>7.6923076923076927E-2</v>
      </c>
    </row>
    <row r="5316" spans="1:25" x14ac:dyDescent="0.3">
      <c r="A5316" s="1">
        <v>5315</v>
      </c>
      <c r="B5316" t="s">
        <v>8708</v>
      </c>
      <c r="C5316" s="7">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4" t="str">
        <f>VLOOKUP(OrdersTable[[#This Row],[Region]],PeopleTable[#All],2,FALSE)</f>
        <v>Anna Andreadi</v>
      </c>
      <c r="W5316" s="4" t="str">
        <f>IFERROR(VLOOKUP(OrdersTable[[#This Row],[Order ID]],ReturnsTable[#All],2,FALSE),"No")</f>
        <v>No</v>
      </c>
      <c r="X5316" s="4">
        <f>1/COUNTIF(OrdersTable[Order ID],OrdersTable[[#This Row],[Order ID]])</f>
        <v>0.5</v>
      </c>
      <c r="Y5316" s="4">
        <f>1/COUNTIF(OrdersTable[Customer ID],OrdersTable[[#This Row],[Customer ID]])</f>
        <v>7.6923076923076927E-2</v>
      </c>
    </row>
    <row r="5317" spans="1:25" x14ac:dyDescent="0.3">
      <c r="A5317" s="1">
        <v>5316</v>
      </c>
      <c r="B5317" t="s">
        <v>8709</v>
      </c>
      <c r="C5317" s="7">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4" t="str">
        <f>VLOOKUP(OrdersTable[[#This Row],[Region]],PeopleTable[#All],2,FALSE)</f>
        <v>Cassandra Brandow</v>
      </c>
      <c r="W5317" s="4" t="str">
        <f>IFERROR(VLOOKUP(OrdersTable[[#This Row],[Order ID]],ReturnsTable[#All],2,FALSE),"No")</f>
        <v>No</v>
      </c>
      <c r="X5317" s="4">
        <f>1/COUNTIF(OrdersTable[Order ID],OrdersTable[[#This Row],[Order ID]])</f>
        <v>1</v>
      </c>
      <c r="Y5317" s="4">
        <f>1/COUNTIF(OrdersTable[Customer ID],OrdersTable[[#This Row],[Customer ID]])</f>
        <v>7.1428571428571425E-2</v>
      </c>
    </row>
    <row r="5318" spans="1:25" x14ac:dyDescent="0.3">
      <c r="A5318" s="1">
        <v>5317</v>
      </c>
      <c r="B5318" t="s">
        <v>8710</v>
      </c>
      <c r="C5318" s="7">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4" t="str">
        <f>VLOOKUP(OrdersTable[[#This Row],[Region]],PeopleTable[#All],2,FALSE)</f>
        <v>Cassandra Brandow</v>
      </c>
      <c r="W5318" s="4" t="str">
        <f>IFERROR(VLOOKUP(OrdersTable[[#This Row],[Order ID]],ReturnsTable[#All],2,FALSE),"No")</f>
        <v>No</v>
      </c>
      <c r="X5318" s="4">
        <f>1/COUNTIF(OrdersTable[Order ID],OrdersTable[[#This Row],[Order ID]])</f>
        <v>0.14285714285714285</v>
      </c>
      <c r="Y5318" s="4">
        <f>1/COUNTIF(OrdersTable[Customer ID],OrdersTable[[#This Row],[Customer ID]])</f>
        <v>3.4482758620689655E-2</v>
      </c>
    </row>
    <row r="5319" spans="1:25" x14ac:dyDescent="0.3">
      <c r="A5319" s="1">
        <v>5318</v>
      </c>
      <c r="B5319" t="s">
        <v>8710</v>
      </c>
      <c r="C5319" s="7">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4" t="str">
        <f>VLOOKUP(OrdersTable[[#This Row],[Region]],PeopleTable[#All],2,FALSE)</f>
        <v>Cassandra Brandow</v>
      </c>
      <c r="W5319" s="4" t="str">
        <f>IFERROR(VLOOKUP(OrdersTable[[#This Row],[Order ID]],ReturnsTable[#All],2,FALSE),"No")</f>
        <v>No</v>
      </c>
      <c r="X5319" s="4">
        <f>1/COUNTIF(OrdersTable[Order ID],OrdersTable[[#This Row],[Order ID]])</f>
        <v>0.14285714285714285</v>
      </c>
      <c r="Y5319" s="4">
        <f>1/COUNTIF(OrdersTable[Customer ID],OrdersTable[[#This Row],[Customer ID]])</f>
        <v>3.4482758620689655E-2</v>
      </c>
    </row>
    <row r="5320" spans="1:25" x14ac:dyDescent="0.3">
      <c r="A5320" s="1">
        <v>5319</v>
      </c>
      <c r="B5320" t="s">
        <v>8710</v>
      </c>
      <c r="C5320" s="7">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4" t="str">
        <f>VLOOKUP(OrdersTable[[#This Row],[Region]],PeopleTable[#All],2,FALSE)</f>
        <v>Cassandra Brandow</v>
      </c>
      <c r="W5320" s="4" t="str">
        <f>IFERROR(VLOOKUP(OrdersTable[[#This Row],[Order ID]],ReturnsTable[#All],2,FALSE),"No")</f>
        <v>No</v>
      </c>
      <c r="X5320" s="4">
        <f>1/COUNTIF(OrdersTable[Order ID],OrdersTable[[#This Row],[Order ID]])</f>
        <v>0.14285714285714285</v>
      </c>
      <c r="Y5320" s="4">
        <f>1/COUNTIF(OrdersTable[Customer ID],OrdersTable[[#This Row],[Customer ID]])</f>
        <v>3.4482758620689655E-2</v>
      </c>
    </row>
    <row r="5321" spans="1:25" x14ac:dyDescent="0.3">
      <c r="A5321" s="1">
        <v>5320</v>
      </c>
      <c r="B5321" t="s">
        <v>8710</v>
      </c>
      <c r="C5321" s="7">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4" t="str">
        <f>VLOOKUP(OrdersTable[[#This Row],[Region]],PeopleTable[#All],2,FALSE)</f>
        <v>Cassandra Brandow</v>
      </c>
      <c r="W5321" s="4" t="str">
        <f>IFERROR(VLOOKUP(OrdersTable[[#This Row],[Order ID]],ReturnsTable[#All],2,FALSE),"No")</f>
        <v>No</v>
      </c>
      <c r="X5321" s="4">
        <f>1/COUNTIF(OrdersTable[Order ID],OrdersTable[[#This Row],[Order ID]])</f>
        <v>0.14285714285714285</v>
      </c>
      <c r="Y5321" s="4">
        <f>1/COUNTIF(OrdersTable[Customer ID],OrdersTable[[#This Row],[Customer ID]])</f>
        <v>3.4482758620689655E-2</v>
      </c>
    </row>
    <row r="5322" spans="1:25" x14ac:dyDescent="0.3">
      <c r="A5322" s="1">
        <v>5321</v>
      </c>
      <c r="B5322" t="s">
        <v>8710</v>
      </c>
      <c r="C5322" s="7">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4" t="str">
        <f>VLOOKUP(OrdersTable[[#This Row],[Region]],PeopleTable[#All],2,FALSE)</f>
        <v>Cassandra Brandow</v>
      </c>
      <c r="W5322" s="4" t="str">
        <f>IFERROR(VLOOKUP(OrdersTable[[#This Row],[Order ID]],ReturnsTable[#All],2,FALSE),"No")</f>
        <v>No</v>
      </c>
      <c r="X5322" s="4">
        <f>1/COUNTIF(OrdersTable[Order ID],OrdersTable[[#This Row],[Order ID]])</f>
        <v>0.14285714285714285</v>
      </c>
      <c r="Y5322" s="4">
        <f>1/COUNTIF(OrdersTable[Customer ID],OrdersTable[[#This Row],[Customer ID]])</f>
        <v>3.4482758620689655E-2</v>
      </c>
    </row>
    <row r="5323" spans="1:25" x14ac:dyDescent="0.3">
      <c r="A5323" s="1">
        <v>5322</v>
      </c>
      <c r="B5323" t="s">
        <v>8710</v>
      </c>
      <c r="C5323" s="7">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4" t="str">
        <f>VLOOKUP(OrdersTable[[#This Row],[Region]],PeopleTable[#All],2,FALSE)</f>
        <v>Cassandra Brandow</v>
      </c>
      <c r="W5323" s="4" t="str">
        <f>IFERROR(VLOOKUP(OrdersTable[[#This Row],[Order ID]],ReturnsTable[#All],2,FALSE),"No")</f>
        <v>No</v>
      </c>
      <c r="X5323" s="4">
        <f>1/COUNTIF(OrdersTable[Order ID],OrdersTable[[#This Row],[Order ID]])</f>
        <v>0.14285714285714285</v>
      </c>
      <c r="Y5323" s="4">
        <f>1/COUNTIF(OrdersTable[Customer ID],OrdersTable[[#This Row],[Customer ID]])</f>
        <v>3.4482758620689655E-2</v>
      </c>
    </row>
    <row r="5324" spans="1:25" x14ac:dyDescent="0.3">
      <c r="A5324" s="1">
        <v>5323</v>
      </c>
      <c r="B5324" t="s">
        <v>8710</v>
      </c>
      <c r="C5324" s="7">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4" t="str">
        <f>VLOOKUP(OrdersTable[[#This Row],[Region]],PeopleTable[#All],2,FALSE)</f>
        <v>Cassandra Brandow</v>
      </c>
      <c r="W5324" s="4" t="str">
        <f>IFERROR(VLOOKUP(OrdersTable[[#This Row],[Order ID]],ReturnsTable[#All],2,FALSE),"No")</f>
        <v>No</v>
      </c>
      <c r="X5324" s="4">
        <f>1/COUNTIF(OrdersTable[Order ID],OrdersTable[[#This Row],[Order ID]])</f>
        <v>0.14285714285714285</v>
      </c>
      <c r="Y5324" s="4">
        <f>1/COUNTIF(OrdersTable[Customer ID],OrdersTable[[#This Row],[Customer ID]])</f>
        <v>3.4482758620689655E-2</v>
      </c>
    </row>
    <row r="5325" spans="1:25" x14ac:dyDescent="0.3">
      <c r="A5325" s="1">
        <v>5324</v>
      </c>
      <c r="B5325" t="s">
        <v>8711</v>
      </c>
      <c r="C5325" s="7">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4" t="str">
        <f>VLOOKUP(OrdersTable[[#This Row],[Region]],PeopleTable[#All],2,FALSE)</f>
        <v>Kelly Williams</v>
      </c>
      <c r="W5325" s="4" t="str">
        <f>IFERROR(VLOOKUP(OrdersTable[[#This Row],[Order ID]],ReturnsTable[#All],2,FALSE),"No")</f>
        <v>No</v>
      </c>
      <c r="X5325" s="4">
        <f>1/COUNTIF(OrdersTable[Order ID],OrdersTable[[#This Row],[Order ID]])</f>
        <v>1</v>
      </c>
      <c r="Y5325" s="4">
        <f>1/COUNTIF(OrdersTable[Customer ID],OrdersTable[[#This Row],[Customer ID]])</f>
        <v>5.2631578947368418E-2</v>
      </c>
    </row>
    <row r="5326" spans="1:25" x14ac:dyDescent="0.3">
      <c r="A5326" s="1">
        <v>5325</v>
      </c>
      <c r="B5326" t="s">
        <v>8712</v>
      </c>
      <c r="C5326" s="7">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4" t="str">
        <f>VLOOKUP(OrdersTable[[#This Row],[Region]],PeopleTable[#All],2,FALSE)</f>
        <v>Anna Andreadi</v>
      </c>
      <c r="W5326" s="4" t="str">
        <f>IFERROR(VLOOKUP(OrdersTable[[#This Row],[Order ID]],ReturnsTable[#All],2,FALSE),"No")</f>
        <v>No</v>
      </c>
      <c r="X5326" s="4">
        <f>1/COUNTIF(OrdersTable[Order ID],OrdersTable[[#This Row],[Order ID]])</f>
        <v>0.5</v>
      </c>
      <c r="Y5326" s="4">
        <f>1/COUNTIF(OrdersTable[Customer ID],OrdersTable[[#This Row],[Customer ID]])</f>
        <v>0.1111111111111111</v>
      </c>
    </row>
    <row r="5327" spans="1:25" x14ac:dyDescent="0.3">
      <c r="A5327" s="1">
        <v>5326</v>
      </c>
      <c r="B5327" t="s">
        <v>8712</v>
      </c>
      <c r="C5327" s="7">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4" t="str">
        <f>VLOOKUP(OrdersTable[[#This Row],[Region]],PeopleTable[#All],2,FALSE)</f>
        <v>Anna Andreadi</v>
      </c>
      <c r="W5327" s="4" t="str">
        <f>IFERROR(VLOOKUP(OrdersTable[[#This Row],[Order ID]],ReturnsTable[#All],2,FALSE),"No")</f>
        <v>No</v>
      </c>
      <c r="X5327" s="4">
        <f>1/COUNTIF(OrdersTable[Order ID],OrdersTable[[#This Row],[Order ID]])</f>
        <v>0.5</v>
      </c>
      <c r="Y5327" s="4">
        <f>1/COUNTIF(OrdersTable[Customer ID],OrdersTable[[#This Row],[Customer ID]])</f>
        <v>0.1111111111111111</v>
      </c>
    </row>
    <row r="5328" spans="1:25" x14ac:dyDescent="0.3">
      <c r="A5328" s="1">
        <v>5327</v>
      </c>
      <c r="B5328" t="s">
        <v>8713</v>
      </c>
      <c r="C5328" s="7">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4" t="str">
        <f>VLOOKUP(OrdersTable[[#This Row],[Region]],PeopleTable[#All],2,FALSE)</f>
        <v>Chuck Magee</v>
      </c>
      <c r="W5328" s="4" t="str">
        <f>IFERROR(VLOOKUP(OrdersTable[[#This Row],[Order ID]],ReturnsTable[#All],2,FALSE),"No")</f>
        <v>No</v>
      </c>
      <c r="X5328" s="4">
        <f>1/COUNTIF(OrdersTable[Order ID],OrdersTable[[#This Row],[Order ID]])</f>
        <v>1</v>
      </c>
      <c r="Y5328" s="4">
        <f>1/COUNTIF(OrdersTable[Customer ID],OrdersTable[[#This Row],[Customer ID]])</f>
        <v>5.5555555555555552E-2</v>
      </c>
    </row>
    <row r="5329" spans="1:25" x14ac:dyDescent="0.3">
      <c r="A5329" s="1">
        <v>5328</v>
      </c>
      <c r="B5329" t="s">
        <v>8714</v>
      </c>
      <c r="C5329" s="7">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4" t="str">
        <f>VLOOKUP(OrdersTable[[#This Row],[Region]],PeopleTable[#All],2,FALSE)</f>
        <v>Anna Andreadi</v>
      </c>
      <c r="W5329" s="4" t="str">
        <f>IFERROR(VLOOKUP(OrdersTable[[#This Row],[Order ID]],ReturnsTable[#All],2,FALSE),"No")</f>
        <v>No</v>
      </c>
      <c r="X5329" s="4">
        <f>1/COUNTIF(OrdersTable[Order ID],OrdersTable[[#This Row],[Order ID]])</f>
        <v>1</v>
      </c>
      <c r="Y5329" s="4">
        <f>1/COUNTIF(OrdersTable[Customer ID],OrdersTable[[#This Row],[Customer ID]])</f>
        <v>0.16666666666666666</v>
      </c>
    </row>
    <row r="5330" spans="1:25" x14ac:dyDescent="0.3">
      <c r="A5330" s="1">
        <v>5329</v>
      </c>
      <c r="B5330" t="s">
        <v>8715</v>
      </c>
      <c r="C5330" s="7">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4" t="str">
        <f>VLOOKUP(OrdersTable[[#This Row],[Region]],PeopleTable[#All],2,FALSE)</f>
        <v>Kelly Williams</v>
      </c>
      <c r="W5330" s="4" t="str">
        <f>IFERROR(VLOOKUP(OrdersTable[[#This Row],[Order ID]],ReturnsTable[#All],2,FALSE),"No")</f>
        <v>No</v>
      </c>
      <c r="X5330" s="4">
        <f>1/COUNTIF(OrdersTable[Order ID],OrdersTable[[#This Row],[Order ID]])</f>
        <v>1</v>
      </c>
      <c r="Y5330" s="4">
        <f>1/COUNTIF(OrdersTable[Customer ID],OrdersTable[[#This Row],[Customer ID]])</f>
        <v>9.0909090909090912E-2</v>
      </c>
    </row>
    <row r="5331" spans="1:25" x14ac:dyDescent="0.3">
      <c r="A5331" s="1">
        <v>5330</v>
      </c>
      <c r="B5331" t="s">
        <v>8716</v>
      </c>
      <c r="C5331" s="7">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4" t="str">
        <f>VLOOKUP(OrdersTable[[#This Row],[Region]],PeopleTable[#All],2,FALSE)</f>
        <v>Chuck Magee</v>
      </c>
      <c r="W5331" s="4" t="str">
        <f>IFERROR(VLOOKUP(OrdersTable[[#This Row],[Order ID]],ReturnsTable[#All],2,FALSE),"No")</f>
        <v>No</v>
      </c>
      <c r="X5331" s="4">
        <f>1/COUNTIF(OrdersTable[Order ID],OrdersTable[[#This Row],[Order ID]])</f>
        <v>1</v>
      </c>
      <c r="Y5331" s="4">
        <f>1/COUNTIF(OrdersTable[Customer ID],OrdersTable[[#This Row],[Customer ID]])</f>
        <v>0.125</v>
      </c>
    </row>
    <row r="5332" spans="1:25" x14ac:dyDescent="0.3">
      <c r="A5332" s="1">
        <v>5331</v>
      </c>
      <c r="B5332" t="s">
        <v>8717</v>
      </c>
      <c r="C5332" s="7">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4" t="str">
        <f>VLOOKUP(OrdersTable[[#This Row],[Region]],PeopleTable[#All],2,FALSE)</f>
        <v>Chuck Magee</v>
      </c>
      <c r="W5332" s="4" t="str">
        <f>IFERROR(VLOOKUP(OrdersTable[[#This Row],[Order ID]],ReturnsTable[#All],2,FALSE),"No")</f>
        <v>No</v>
      </c>
      <c r="X5332" s="4">
        <f>1/COUNTIF(OrdersTable[Order ID],OrdersTable[[#This Row],[Order ID]])</f>
        <v>0.33333333333333331</v>
      </c>
      <c r="Y5332" s="4">
        <f>1/COUNTIF(OrdersTable[Customer ID],OrdersTable[[#This Row],[Customer ID]])</f>
        <v>7.6923076923076927E-2</v>
      </c>
    </row>
    <row r="5333" spans="1:25" x14ac:dyDescent="0.3">
      <c r="A5333" s="1">
        <v>5332</v>
      </c>
      <c r="B5333" t="s">
        <v>8717</v>
      </c>
      <c r="C5333" s="7">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4" t="str">
        <f>VLOOKUP(OrdersTable[[#This Row],[Region]],PeopleTable[#All],2,FALSE)</f>
        <v>Chuck Magee</v>
      </c>
      <c r="W5333" s="4" t="str">
        <f>IFERROR(VLOOKUP(OrdersTable[[#This Row],[Order ID]],ReturnsTable[#All],2,FALSE),"No")</f>
        <v>No</v>
      </c>
      <c r="X5333" s="4">
        <f>1/COUNTIF(OrdersTable[Order ID],OrdersTable[[#This Row],[Order ID]])</f>
        <v>0.33333333333333331</v>
      </c>
      <c r="Y5333" s="4">
        <f>1/COUNTIF(OrdersTable[Customer ID],OrdersTable[[#This Row],[Customer ID]])</f>
        <v>7.6923076923076927E-2</v>
      </c>
    </row>
    <row r="5334" spans="1:25" x14ac:dyDescent="0.3">
      <c r="A5334" s="1">
        <v>5333</v>
      </c>
      <c r="B5334" t="s">
        <v>8717</v>
      </c>
      <c r="C5334" s="7">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4" t="str">
        <f>VLOOKUP(OrdersTable[[#This Row],[Region]],PeopleTable[#All],2,FALSE)</f>
        <v>Chuck Magee</v>
      </c>
      <c r="W5334" s="4" t="str">
        <f>IFERROR(VLOOKUP(OrdersTable[[#This Row],[Order ID]],ReturnsTable[#All],2,FALSE),"No")</f>
        <v>No</v>
      </c>
      <c r="X5334" s="4">
        <f>1/COUNTIF(OrdersTable[Order ID],OrdersTable[[#This Row],[Order ID]])</f>
        <v>0.33333333333333331</v>
      </c>
      <c r="Y5334" s="4">
        <f>1/COUNTIF(OrdersTable[Customer ID],OrdersTable[[#This Row],[Customer ID]])</f>
        <v>7.6923076923076927E-2</v>
      </c>
    </row>
    <row r="5335" spans="1:25" x14ac:dyDescent="0.3">
      <c r="A5335" s="1">
        <v>5334</v>
      </c>
      <c r="B5335" t="s">
        <v>8718</v>
      </c>
      <c r="C5335" s="7">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4" t="str">
        <f>VLOOKUP(OrdersTable[[#This Row],[Region]],PeopleTable[#All],2,FALSE)</f>
        <v>Chuck Magee</v>
      </c>
      <c r="W5335" s="4" t="str">
        <f>IFERROR(VLOOKUP(OrdersTable[[#This Row],[Order ID]],ReturnsTable[#All],2,FALSE),"No")</f>
        <v>No</v>
      </c>
      <c r="X5335" s="4">
        <f>1/COUNTIF(OrdersTable[Order ID],OrdersTable[[#This Row],[Order ID]])</f>
        <v>0.33333333333333331</v>
      </c>
      <c r="Y5335" s="4">
        <f>1/COUNTIF(OrdersTable[Customer ID],OrdersTable[[#This Row],[Customer ID]])</f>
        <v>4.5454545454545456E-2</v>
      </c>
    </row>
    <row r="5336" spans="1:25" x14ac:dyDescent="0.3">
      <c r="A5336" s="1">
        <v>5335</v>
      </c>
      <c r="B5336" t="s">
        <v>8718</v>
      </c>
      <c r="C5336" s="7">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4" t="str">
        <f>VLOOKUP(OrdersTable[[#This Row],[Region]],PeopleTable[#All],2,FALSE)</f>
        <v>Chuck Magee</v>
      </c>
      <c r="W5336" s="4" t="str">
        <f>IFERROR(VLOOKUP(OrdersTable[[#This Row],[Order ID]],ReturnsTable[#All],2,FALSE),"No")</f>
        <v>No</v>
      </c>
      <c r="X5336" s="4">
        <f>1/COUNTIF(OrdersTable[Order ID],OrdersTable[[#This Row],[Order ID]])</f>
        <v>0.33333333333333331</v>
      </c>
      <c r="Y5336" s="4">
        <f>1/COUNTIF(OrdersTable[Customer ID],OrdersTable[[#This Row],[Customer ID]])</f>
        <v>4.5454545454545456E-2</v>
      </c>
    </row>
    <row r="5337" spans="1:25" x14ac:dyDescent="0.3">
      <c r="A5337" s="1">
        <v>5336</v>
      </c>
      <c r="B5337" t="s">
        <v>8718</v>
      </c>
      <c r="C5337" s="7">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4" t="str">
        <f>VLOOKUP(OrdersTable[[#This Row],[Region]],PeopleTable[#All],2,FALSE)</f>
        <v>Chuck Magee</v>
      </c>
      <c r="W5337" s="4" t="str">
        <f>IFERROR(VLOOKUP(OrdersTable[[#This Row],[Order ID]],ReturnsTable[#All],2,FALSE),"No")</f>
        <v>No</v>
      </c>
      <c r="X5337" s="4">
        <f>1/COUNTIF(OrdersTable[Order ID],OrdersTable[[#This Row],[Order ID]])</f>
        <v>0.33333333333333331</v>
      </c>
      <c r="Y5337" s="4">
        <f>1/COUNTIF(OrdersTable[Customer ID],OrdersTable[[#This Row],[Customer ID]])</f>
        <v>4.5454545454545456E-2</v>
      </c>
    </row>
    <row r="5338" spans="1:25" x14ac:dyDescent="0.3">
      <c r="A5338" s="1">
        <v>5337</v>
      </c>
      <c r="B5338" t="s">
        <v>8719</v>
      </c>
      <c r="C5338" s="7">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4" t="str">
        <f>VLOOKUP(OrdersTable[[#This Row],[Region]],PeopleTable[#All],2,FALSE)</f>
        <v>Anna Andreadi</v>
      </c>
      <c r="W5338" s="4" t="str">
        <f>IFERROR(VLOOKUP(OrdersTable[[#This Row],[Order ID]],ReturnsTable[#All],2,FALSE),"No")</f>
        <v>No</v>
      </c>
      <c r="X5338" s="4">
        <f>1/COUNTIF(OrdersTable[Order ID],OrdersTable[[#This Row],[Order ID]])</f>
        <v>1</v>
      </c>
      <c r="Y5338" s="4">
        <f>1/COUNTIF(OrdersTable[Customer ID],OrdersTable[[#This Row],[Customer ID]])</f>
        <v>0.16666666666666666</v>
      </c>
    </row>
    <row r="5339" spans="1:25" x14ac:dyDescent="0.3">
      <c r="A5339" s="1">
        <v>5338</v>
      </c>
      <c r="B5339" t="s">
        <v>8720</v>
      </c>
      <c r="C5339" s="7">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4" t="str">
        <f>VLOOKUP(OrdersTable[[#This Row],[Region]],PeopleTable[#All],2,FALSE)</f>
        <v>Anna Andreadi</v>
      </c>
      <c r="W5339" s="4" t="str">
        <f>IFERROR(VLOOKUP(OrdersTable[[#This Row],[Order ID]],ReturnsTable[#All],2,FALSE),"No")</f>
        <v>No</v>
      </c>
      <c r="X5339" s="4">
        <f>1/COUNTIF(OrdersTable[Order ID],OrdersTable[[#This Row],[Order ID]])</f>
        <v>1</v>
      </c>
      <c r="Y5339" s="4">
        <f>1/COUNTIF(OrdersTable[Customer ID],OrdersTable[[#This Row],[Customer ID]])</f>
        <v>6.6666666666666666E-2</v>
      </c>
    </row>
    <row r="5340" spans="1:25" x14ac:dyDescent="0.3">
      <c r="A5340" s="1">
        <v>5339</v>
      </c>
      <c r="B5340" t="s">
        <v>6013</v>
      </c>
      <c r="C5340" s="7">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4" t="str">
        <f>VLOOKUP(OrdersTable[[#This Row],[Region]],PeopleTable[#All],2,FALSE)</f>
        <v>Chuck Magee</v>
      </c>
      <c r="W5340" s="4" t="str">
        <f>IFERROR(VLOOKUP(OrdersTable[[#This Row],[Order ID]],ReturnsTable[#All],2,FALSE),"No")</f>
        <v>Yes</v>
      </c>
      <c r="X5340" s="4">
        <f>1/COUNTIF(OrdersTable[Order ID],OrdersTable[[#This Row],[Order ID]])</f>
        <v>0.25</v>
      </c>
      <c r="Y5340" s="4">
        <f>1/COUNTIF(OrdersTable[Customer ID],OrdersTable[[#This Row],[Customer ID]])</f>
        <v>6.6666666666666666E-2</v>
      </c>
    </row>
    <row r="5341" spans="1:25" x14ac:dyDescent="0.3">
      <c r="A5341" s="1">
        <v>5340</v>
      </c>
      <c r="B5341" t="s">
        <v>6013</v>
      </c>
      <c r="C5341" s="7">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4" t="str">
        <f>VLOOKUP(OrdersTable[[#This Row],[Region]],PeopleTable[#All],2,FALSE)</f>
        <v>Chuck Magee</v>
      </c>
      <c r="W5341" s="4" t="str">
        <f>IFERROR(VLOOKUP(OrdersTable[[#This Row],[Order ID]],ReturnsTable[#All],2,FALSE),"No")</f>
        <v>Yes</v>
      </c>
      <c r="X5341" s="4">
        <f>1/COUNTIF(OrdersTable[Order ID],OrdersTable[[#This Row],[Order ID]])</f>
        <v>0.25</v>
      </c>
      <c r="Y5341" s="4">
        <f>1/COUNTIF(OrdersTable[Customer ID],OrdersTable[[#This Row],[Customer ID]])</f>
        <v>6.6666666666666666E-2</v>
      </c>
    </row>
    <row r="5342" spans="1:25" x14ac:dyDescent="0.3">
      <c r="A5342" s="1">
        <v>5341</v>
      </c>
      <c r="B5342" t="s">
        <v>6013</v>
      </c>
      <c r="C5342" s="7">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4" t="str">
        <f>VLOOKUP(OrdersTable[[#This Row],[Region]],PeopleTable[#All],2,FALSE)</f>
        <v>Chuck Magee</v>
      </c>
      <c r="W5342" s="4" t="str">
        <f>IFERROR(VLOOKUP(OrdersTable[[#This Row],[Order ID]],ReturnsTable[#All],2,FALSE),"No")</f>
        <v>Yes</v>
      </c>
      <c r="X5342" s="4">
        <f>1/COUNTIF(OrdersTable[Order ID],OrdersTable[[#This Row],[Order ID]])</f>
        <v>0.25</v>
      </c>
      <c r="Y5342" s="4">
        <f>1/COUNTIF(OrdersTable[Customer ID],OrdersTable[[#This Row],[Customer ID]])</f>
        <v>6.6666666666666666E-2</v>
      </c>
    </row>
    <row r="5343" spans="1:25" x14ac:dyDescent="0.3">
      <c r="A5343" s="1">
        <v>5342</v>
      </c>
      <c r="B5343" t="s">
        <v>6013</v>
      </c>
      <c r="C5343" s="7">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4" t="str">
        <f>VLOOKUP(OrdersTable[[#This Row],[Region]],PeopleTable[#All],2,FALSE)</f>
        <v>Chuck Magee</v>
      </c>
      <c r="W5343" s="4" t="str">
        <f>IFERROR(VLOOKUP(OrdersTable[[#This Row],[Order ID]],ReturnsTable[#All],2,FALSE),"No")</f>
        <v>Yes</v>
      </c>
      <c r="X5343" s="4">
        <f>1/COUNTIF(OrdersTable[Order ID],OrdersTable[[#This Row],[Order ID]])</f>
        <v>0.25</v>
      </c>
      <c r="Y5343" s="4">
        <f>1/COUNTIF(OrdersTable[Customer ID],OrdersTable[[#This Row],[Customer ID]])</f>
        <v>6.6666666666666666E-2</v>
      </c>
    </row>
    <row r="5344" spans="1:25" x14ac:dyDescent="0.3">
      <c r="A5344" s="1">
        <v>5343</v>
      </c>
      <c r="B5344" t="s">
        <v>8721</v>
      </c>
      <c r="C5344" s="7">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4" t="str">
        <f>VLOOKUP(OrdersTable[[#This Row],[Region]],PeopleTable[#All],2,FALSE)</f>
        <v>Kelly Williams</v>
      </c>
      <c r="W5344" s="4" t="str">
        <f>IFERROR(VLOOKUP(OrdersTable[[#This Row],[Order ID]],ReturnsTable[#All],2,FALSE),"No")</f>
        <v>No</v>
      </c>
      <c r="X5344" s="4">
        <f>1/COUNTIF(OrdersTable[Order ID],OrdersTable[[#This Row],[Order ID]])</f>
        <v>0.5</v>
      </c>
      <c r="Y5344" s="4">
        <f>1/COUNTIF(OrdersTable[Customer ID],OrdersTable[[#This Row],[Customer ID]])</f>
        <v>0.25</v>
      </c>
    </row>
    <row r="5345" spans="1:25" x14ac:dyDescent="0.3">
      <c r="A5345" s="1">
        <v>5344</v>
      </c>
      <c r="B5345" t="s">
        <v>8721</v>
      </c>
      <c r="C5345" s="7">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4" t="str">
        <f>VLOOKUP(OrdersTable[[#This Row],[Region]],PeopleTable[#All],2,FALSE)</f>
        <v>Kelly Williams</v>
      </c>
      <c r="W5345" s="4" t="str">
        <f>IFERROR(VLOOKUP(OrdersTable[[#This Row],[Order ID]],ReturnsTable[#All],2,FALSE),"No")</f>
        <v>No</v>
      </c>
      <c r="X5345" s="4">
        <f>1/COUNTIF(OrdersTable[Order ID],OrdersTable[[#This Row],[Order ID]])</f>
        <v>0.5</v>
      </c>
      <c r="Y5345" s="4">
        <f>1/COUNTIF(OrdersTable[Customer ID],OrdersTable[[#This Row],[Customer ID]])</f>
        <v>0.25</v>
      </c>
    </row>
    <row r="5346" spans="1:25" x14ac:dyDescent="0.3">
      <c r="A5346" s="1">
        <v>5345</v>
      </c>
      <c r="B5346" t="s">
        <v>8722</v>
      </c>
      <c r="C5346" s="7">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4" t="str">
        <f>VLOOKUP(OrdersTable[[#This Row],[Region]],PeopleTable[#All],2,FALSE)</f>
        <v>Chuck Magee</v>
      </c>
      <c r="W5346" s="4" t="str">
        <f>IFERROR(VLOOKUP(OrdersTable[[#This Row],[Order ID]],ReturnsTable[#All],2,FALSE),"No")</f>
        <v>No</v>
      </c>
      <c r="X5346" s="4">
        <f>1/COUNTIF(OrdersTable[Order ID],OrdersTable[[#This Row],[Order ID]])</f>
        <v>1</v>
      </c>
      <c r="Y5346" s="4">
        <f>1/COUNTIF(OrdersTable[Customer ID],OrdersTable[[#This Row],[Customer ID]])</f>
        <v>6.6666666666666666E-2</v>
      </c>
    </row>
    <row r="5347" spans="1:25" x14ac:dyDescent="0.3">
      <c r="A5347" s="1">
        <v>5346</v>
      </c>
      <c r="B5347" t="s">
        <v>8723</v>
      </c>
      <c r="C5347" s="7">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4" t="str">
        <f>VLOOKUP(OrdersTable[[#This Row],[Region]],PeopleTable[#All],2,FALSE)</f>
        <v>Anna Andreadi</v>
      </c>
      <c r="W5347" s="4" t="str">
        <f>IFERROR(VLOOKUP(OrdersTable[[#This Row],[Order ID]],ReturnsTable[#All],2,FALSE),"No")</f>
        <v>No</v>
      </c>
      <c r="X5347" s="4">
        <f>1/COUNTIF(OrdersTable[Order ID],OrdersTable[[#This Row],[Order ID]])</f>
        <v>0.33333333333333331</v>
      </c>
      <c r="Y5347" s="4">
        <f>1/COUNTIF(OrdersTable[Customer ID],OrdersTable[[#This Row],[Customer ID]])</f>
        <v>3.8461538461538464E-2</v>
      </c>
    </row>
    <row r="5348" spans="1:25" x14ac:dyDescent="0.3">
      <c r="A5348" s="1">
        <v>5347</v>
      </c>
      <c r="B5348" t="s">
        <v>8723</v>
      </c>
      <c r="C5348" s="7">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4" t="str">
        <f>VLOOKUP(OrdersTable[[#This Row],[Region]],PeopleTable[#All],2,FALSE)</f>
        <v>Anna Andreadi</v>
      </c>
      <c r="W5348" s="4" t="str">
        <f>IFERROR(VLOOKUP(OrdersTable[[#This Row],[Order ID]],ReturnsTable[#All],2,FALSE),"No")</f>
        <v>No</v>
      </c>
      <c r="X5348" s="4">
        <f>1/COUNTIF(OrdersTable[Order ID],OrdersTable[[#This Row],[Order ID]])</f>
        <v>0.33333333333333331</v>
      </c>
      <c r="Y5348" s="4">
        <f>1/COUNTIF(OrdersTable[Customer ID],OrdersTable[[#This Row],[Customer ID]])</f>
        <v>3.8461538461538464E-2</v>
      </c>
    </row>
    <row r="5349" spans="1:25" x14ac:dyDescent="0.3">
      <c r="A5349" s="1">
        <v>5348</v>
      </c>
      <c r="B5349" t="s">
        <v>8723</v>
      </c>
      <c r="C5349" s="7">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4" t="str">
        <f>VLOOKUP(OrdersTable[[#This Row],[Region]],PeopleTable[#All],2,FALSE)</f>
        <v>Anna Andreadi</v>
      </c>
      <c r="W5349" s="4" t="str">
        <f>IFERROR(VLOOKUP(OrdersTable[[#This Row],[Order ID]],ReturnsTable[#All],2,FALSE),"No")</f>
        <v>No</v>
      </c>
      <c r="X5349" s="4">
        <f>1/COUNTIF(OrdersTable[Order ID],OrdersTable[[#This Row],[Order ID]])</f>
        <v>0.33333333333333331</v>
      </c>
      <c r="Y5349" s="4">
        <f>1/COUNTIF(OrdersTable[Customer ID],OrdersTable[[#This Row],[Customer ID]])</f>
        <v>3.8461538461538464E-2</v>
      </c>
    </row>
    <row r="5350" spans="1:25" x14ac:dyDescent="0.3">
      <c r="A5350" s="1">
        <v>5349</v>
      </c>
      <c r="B5350" t="s">
        <v>8724</v>
      </c>
      <c r="C5350" s="7">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4" t="str">
        <f>VLOOKUP(OrdersTable[[#This Row],[Region]],PeopleTable[#All],2,FALSE)</f>
        <v>Kelly Williams</v>
      </c>
      <c r="W5350" s="4" t="str">
        <f>IFERROR(VLOOKUP(OrdersTable[[#This Row],[Order ID]],ReturnsTable[#All],2,FALSE),"No")</f>
        <v>No</v>
      </c>
      <c r="X5350" s="4">
        <f>1/COUNTIF(OrdersTable[Order ID],OrdersTable[[#This Row],[Order ID]])</f>
        <v>0.5</v>
      </c>
      <c r="Y5350" s="4">
        <f>1/COUNTIF(OrdersTable[Customer ID],OrdersTable[[#This Row],[Customer ID]])</f>
        <v>3.5714285714285712E-2</v>
      </c>
    </row>
    <row r="5351" spans="1:25" x14ac:dyDescent="0.3">
      <c r="A5351" s="1">
        <v>5350</v>
      </c>
      <c r="B5351" t="s">
        <v>8724</v>
      </c>
      <c r="C5351" s="7">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4" t="str">
        <f>VLOOKUP(OrdersTable[[#This Row],[Region]],PeopleTable[#All],2,FALSE)</f>
        <v>Kelly Williams</v>
      </c>
      <c r="W5351" s="4" t="str">
        <f>IFERROR(VLOOKUP(OrdersTable[[#This Row],[Order ID]],ReturnsTable[#All],2,FALSE),"No")</f>
        <v>No</v>
      </c>
      <c r="X5351" s="4">
        <f>1/COUNTIF(OrdersTable[Order ID],OrdersTable[[#This Row],[Order ID]])</f>
        <v>0.5</v>
      </c>
      <c r="Y5351" s="4">
        <f>1/COUNTIF(OrdersTable[Customer ID],OrdersTable[[#This Row],[Customer ID]])</f>
        <v>3.5714285714285712E-2</v>
      </c>
    </row>
    <row r="5352" spans="1:25" x14ac:dyDescent="0.3">
      <c r="A5352" s="1">
        <v>5351</v>
      </c>
      <c r="B5352" t="s">
        <v>8725</v>
      </c>
      <c r="C5352" s="7">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4" t="str">
        <f>VLOOKUP(OrdersTable[[#This Row],[Region]],PeopleTable[#All],2,FALSE)</f>
        <v>Kelly Williams</v>
      </c>
      <c r="W5352" s="4" t="str">
        <f>IFERROR(VLOOKUP(OrdersTable[[#This Row],[Order ID]],ReturnsTable[#All],2,FALSE),"No")</f>
        <v>No</v>
      </c>
      <c r="X5352" s="4">
        <f>1/COUNTIF(OrdersTable[Order ID],OrdersTable[[#This Row],[Order ID]])</f>
        <v>1</v>
      </c>
      <c r="Y5352" s="4">
        <f>1/COUNTIF(OrdersTable[Customer ID],OrdersTable[[#This Row],[Customer ID]])</f>
        <v>6.6666666666666666E-2</v>
      </c>
    </row>
    <row r="5353" spans="1:25" x14ac:dyDescent="0.3">
      <c r="A5353" s="1">
        <v>5352</v>
      </c>
      <c r="B5353" t="s">
        <v>8726</v>
      </c>
      <c r="C5353" s="7">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4" t="str">
        <f>VLOOKUP(OrdersTable[[#This Row],[Region]],PeopleTable[#All],2,FALSE)</f>
        <v>Kelly Williams</v>
      </c>
      <c r="W5353" s="4" t="str">
        <f>IFERROR(VLOOKUP(OrdersTable[[#This Row],[Order ID]],ReturnsTable[#All],2,FALSE),"No")</f>
        <v>No</v>
      </c>
      <c r="X5353" s="4">
        <f>1/COUNTIF(OrdersTable[Order ID],OrdersTable[[#This Row],[Order ID]])</f>
        <v>0.5</v>
      </c>
      <c r="Y5353" s="4">
        <f>1/COUNTIF(OrdersTable[Customer ID],OrdersTable[[#This Row],[Customer ID]])</f>
        <v>0.125</v>
      </c>
    </row>
    <row r="5354" spans="1:25" x14ac:dyDescent="0.3">
      <c r="A5354" s="1">
        <v>5353</v>
      </c>
      <c r="B5354" t="s">
        <v>8726</v>
      </c>
      <c r="C5354" s="7">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4" t="str">
        <f>VLOOKUP(OrdersTable[[#This Row],[Region]],PeopleTable[#All],2,FALSE)</f>
        <v>Kelly Williams</v>
      </c>
      <c r="W5354" s="4" t="str">
        <f>IFERROR(VLOOKUP(OrdersTable[[#This Row],[Order ID]],ReturnsTable[#All],2,FALSE),"No")</f>
        <v>No</v>
      </c>
      <c r="X5354" s="4">
        <f>1/COUNTIF(OrdersTable[Order ID],OrdersTable[[#This Row],[Order ID]])</f>
        <v>0.5</v>
      </c>
      <c r="Y5354" s="4">
        <f>1/COUNTIF(OrdersTable[Customer ID],OrdersTable[[#This Row],[Customer ID]])</f>
        <v>0.125</v>
      </c>
    </row>
    <row r="5355" spans="1:25" x14ac:dyDescent="0.3">
      <c r="A5355" s="1">
        <v>5354</v>
      </c>
      <c r="B5355" t="s">
        <v>8727</v>
      </c>
      <c r="C5355" s="7">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4" t="str">
        <f>VLOOKUP(OrdersTable[[#This Row],[Region]],PeopleTable[#All],2,FALSE)</f>
        <v>Cassandra Brandow</v>
      </c>
      <c r="W5355" s="4" t="str">
        <f>IFERROR(VLOOKUP(OrdersTable[[#This Row],[Order ID]],ReturnsTable[#All],2,FALSE),"No")</f>
        <v>No</v>
      </c>
      <c r="X5355" s="4">
        <f>1/COUNTIF(OrdersTable[Order ID],OrdersTable[[#This Row],[Order ID]])</f>
        <v>1</v>
      </c>
      <c r="Y5355" s="4">
        <f>1/COUNTIF(OrdersTable[Customer ID],OrdersTable[[#This Row],[Customer ID]])</f>
        <v>9.0909090909090912E-2</v>
      </c>
    </row>
    <row r="5356" spans="1:25" x14ac:dyDescent="0.3">
      <c r="A5356" s="1">
        <v>5355</v>
      </c>
      <c r="B5356" t="s">
        <v>8728</v>
      </c>
      <c r="C5356" s="7">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4" t="str">
        <f>VLOOKUP(OrdersTable[[#This Row],[Region]],PeopleTable[#All],2,FALSE)</f>
        <v>Anna Andreadi</v>
      </c>
      <c r="W5356" s="4" t="str">
        <f>IFERROR(VLOOKUP(OrdersTable[[#This Row],[Order ID]],ReturnsTable[#All],2,FALSE),"No")</f>
        <v>No</v>
      </c>
      <c r="X5356" s="4">
        <f>1/COUNTIF(OrdersTable[Order ID],OrdersTable[[#This Row],[Order ID]])</f>
        <v>0.5</v>
      </c>
      <c r="Y5356" s="4">
        <f>1/COUNTIF(OrdersTable[Customer ID],OrdersTable[[#This Row],[Customer ID]])</f>
        <v>9.0909090909090912E-2</v>
      </c>
    </row>
    <row r="5357" spans="1:25" x14ac:dyDescent="0.3">
      <c r="A5357" s="1">
        <v>5356</v>
      </c>
      <c r="B5357" t="s">
        <v>8728</v>
      </c>
      <c r="C5357" s="7">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4" t="str">
        <f>VLOOKUP(OrdersTable[[#This Row],[Region]],PeopleTable[#All],2,FALSE)</f>
        <v>Anna Andreadi</v>
      </c>
      <c r="W5357" s="4" t="str">
        <f>IFERROR(VLOOKUP(OrdersTable[[#This Row],[Order ID]],ReturnsTable[#All],2,FALSE),"No")</f>
        <v>No</v>
      </c>
      <c r="X5357" s="4">
        <f>1/COUNTIF(OrdersTable[Order ID],OrdersTable[[#This Row],[Order ID]])</f>
        <v>0.5</v>
      </c>
      <c r="Y5357" s="4">
        <f>1/COUNTIF(OrdersTable[Customer ID],OrdersTable[[#This Row],[Customer ID]])</f>
        <v>9.0909090909090912E-2</v>
      </c>
    </row>
    <row r="5358" spans="1:25" x14ac:dyDescent="0.3">
      <c r="A5358" s="1">
        <v>5357</v>
      </c>
      <c r="B5358" t="s">
        <v>8729</v>
      </c>
      <c r="C5358" s="7">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4" t="str">
        <f>VLOOKUP(OrdersTable[[#This Row],[Region]],PeopleTable[#All],2,FALSE)</f>
        <v>Anna Andreadi</v>
      </c>
      <c r="W5358" s="4" t="str">
        <f>IFERROR(VLOOKUP(OrdersTable[[#This Row],[Order ID]],ReturnsTable[#All],2,FALSE),"No")</f>
        <v>No</v>
      </c>
      <c r="X5358" s="4">
        <f>1/COUNTIF(OrdersTable[Order ID],OrdersTable[[#This Row],[Order ID]])</f>
        <v>1</v>
      </c>
      <c r="Y5358" s="4">
        <f>1/COUNTIF(OrdersTable[Customer ID],OrdersTable[[#This Row],[Customer ID]])</f>
        <v>0.1111111111111111</v>
      </c>
    </row>
    <row r="5359" spans="1:25" x14ac:dyDescent="0.3">
      <c r="A5359" s="1">
        <v>5358</v>
      </c>
      <c r="B5359" t="s">
        <v>8730</v>
      </c>
      <c r="C5359" s="7">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4" t="str">
        <f>VLOOKUP(OrdersTable[[#This Row],[Region]],PeopleTable[#All],2,FALSE)</f>
        <v>Anna Andreadi</v>
      </c>
      <c r="W5359" s="4" t="str">
        <f>IFERROR(VLOOKUP(OrdersTable[[#This Row],[Order ID]],ReturnsTable[#All],2,FALSE),"No")</f>
        <v>No</v>
      </c>
      <c r="X5359" s="4">
        <f>1/COUNTIF(OrdersTable[Order ID],OrdersTable[[#This Row],[Order ID]])</f>
        <v>0.33333333333333331</v>
      </c>
      <c r="Y5359" s="4">
        <f>1/COUNTIF(OrdersTable[Customer ID],OrdersTable[[#This Row],[Customer ID]])</f>
        <v>0.1111111111111111</v>
      </c>
    </row>
    <row r="5360" spans="1:25" x14ac:dyDescent="0.3">
      <c r="A5360" s="1">
        <v>5359</v>
      </c>
      <c r="B5360" t="s">
        <v>8730</v>
      </c>
      <c r="C5360" s="7">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4" t="str">
        <f>VLOOKUP(OrdersTable[[#This Row],[Region]],PeopleTable[#All],2,FALSE)</f>
        <v>Anna Andreadi</v>
      </c>
      <c r="W5360" s="4" t="str">
        <f>IFERROR(VLOOKUP(OrdersTable[[#This Row],[Order ID]],ReturnsTable[#All],2,FALSE),"No")</f>
        <v>No</v>
      </c>
      <c r="X5360" s="4">
        <f>1/COUNTIF(OrdersTable[Order ID],OrdersTable[[#This Row],[Order ID]])</f>
        <v>0.33333333333333331</v>
      </c>
      <c r="Y5360" s="4">
        <f>1/COUNTIF(OrdersTable[Customer ID],OrdersTable[[#This Row],[Customer ID]])</f>
        <v>0.1111111111111111</v>
      </c>
    </row>
    <row r="5361" spans="1:25" x14ac:dyDescent="0.3">
      <c r="A5361" s="1">
        <v>5360</v>
      </c>
      <c r="B5361" t="s">
        <v>8730</v>
      </c>
      <c r="C5361" s="7">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4" t="str">
        <f>VLOOKUP(OrdersTable[[#This Row],[Region]],PeopleTable[#All],2,FALSE)</f>
        <v>Anna Andreadi</v>
      </c>
      <c r="W5361" s="4" t="str">
        <f>IFERROR(VLOOKUP(OrdersTable[[#This Row],[Order ID]],ReturnsTable[#All],2,FALSE),"No")</f>
        <v>No</v>
      </c>
      <c r="X5361" s="4">
        <f>1/COUNTIF(OrdersTable[Order ID],OrdersTable[[#This Row],[Order ID]])</f>
        <v>0.33333333333333331</v>
      </c>
      <c r="Y5361" s="4">
        <f>1/COUNTIF(OrdersTable[Customer ID],OrdersTable[[#This Row],[Customer ID]])</f>
        <v>0.1111111111111111</v>
      </c>
    </row>
    <row r="5362" spans="1:25" x14ac:dyDescent="0.3">
      <c r="A5362" s="1">
        <v>5361</v>
      </c>
      <c r="B5362" t="s">
        <v>8731</v>
      </c>
      <c r="C5362" s="7">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4" t="str">
        <f>VLOOKUP(OrdersTable[[#This Row],[Region]],PeopleTable[#All],2,FALSE)</f>
        <v>Cassandra Brandow</v>
      </c>
      <c r="W5362" s="4" t="str">
        <f>IFERROR(VLOOKUP(OrdersTable[[#This Row],[Order ID]],ReturnsTable[#All],2,FALSE),"No")</f>
        <v>No</v>
      </c>
      <c r="X5362" s="4">
        <f>1/COUNTIF(OrdersTable[Order ID],OrdersTable[[#This Row],[Order ID]])</f>
        <v>1</v>
      </c>
      <c r="Y5362" s="4">
        <f>1/COUNTIF(OrdersTable[Customer ID],OrdersTable[[#This Row],[Customer ID]])</f>
        <v>0.1</v>
      </c>
    </row>
    <row r="5363" spans="1:25" x14ac:dyDescent="0.3">
      <c r="A5363" s="1">
        <v>5362</v>
      </c>
      <c r="B5363" t="s">
        <v>8732</v>
      </c>
      <c r="C5363" s="7">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4" t="str">
        <f>VLOOKUP(OrdersTable[[#This Row],[Region]],PeopleTable[#All],2,FALSE)</f>
        <v>Kelly Williams</v>
      </c>
      <c r="W5363" s="4" t="str">
        <f>IFERROR(VLOOKUP(OrdersTable[[#This Row],[Order ID]],ReturnsTable[#All],2,FALSE),"No")</f>
        <v>No</v>
      </c>
      <c r="X5363" s="4">
        <f>1/COUNTIF(OrdersTable[Order ID],OrdersTable[[#This Row],[Order ID]])</f>
        <v>1</v>
      </c>
      <c r="Y5363" s="4">
        <f>1/COUNTIF(OrdersTable[Customer ID],OrdersTable[[#This Row],[Customer ID]])</f>
        <v>0.1111111111111111</v>
      </c>
    </row>
    <row r="5364" spans="1:25" x14ac:dyDescent="0.3">
      <c r="A5364" s="1">
        <v>5363</v>
      </c>
      <c r="B5364" t="s">
        <v>8733</v>
      </c>
      <c r="C5364" s="7">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4" t="str">
        <f>VLOOKUP(OrdersTable[[#This Row],[Region]],PeopleTable[#All],2,FALSE)</f>
        <v>Kelly Williams</v>
      </c>
      <c r="W5364" s="4" t="str">
        <f>IFERROR(VLOOKUP(OrdersTable[[#This Row],[Order ID]],ReturnsTable[#All],2,FALSE),"No")</f>
        <v>No</v>
      </c>
      <c r="X5364" s="4">
        <f>1/COUNTIF(OrdersTable[Order ID],OrdersTable[[#This Row],[Order ID]])</f>
        <v>0.5</v>
      </c>
      <c r="Y5364" s="4">
        <f>1/COUNTIF(OrdersTable[Customer ID],OrdersTable[[#This Row],[Customer ID]])</f>
        <v>0.1111111111111111</v>
      </c>
    </row>
    <row r="5365" spans="1:25" x14ac:dyDescent="0.3">
      <c r="A5365" s="1">
        <v>5364</v>
      </c>
      <c r="B5365" t="s">
        <v>8733</v>
      </c>
      <c r="C5365" s="7">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4" t="str">
        <f>VLOOKUP(OrdersTable[[#This Row],[Region]],PeopleTable[#All],2,FALSE)</f>
        <v>Kelly Williams</v>
      </c>
      <c r="W5365" s="4" t="str">
        <f>IFERROR(VLOOKUP(OrdersTable[[#This Row],[Order ID]],ReturnsTable[#All],2,FALSE),"No")</f>
        <v>No</v>
      </c>
      <c r="X5365" s="4">
        <f>1/COUNTIF(OrdersTable[Order ID],OrdersTable[[#This Row],[Order ID]])</f>
        <v>0.5</v>
      </c>
      <c r="Y5365" s="4">
        <f>1/COUNTIF(OrdersTable[Customer ID],OrdersTable[[#This Row],[Customer ID]])</f>
        <v>0.1111111111111111</v>
      </c>
    </row>
    <row r="5366" spans="1:25" x14ac:dyDescent="0.3">
      <c r="A5366" s="1">
        <v>5365</v>
      </c>
      <c r="B5366" t="s">
        <v>8734</v>
      </c>
      <c r="C5366" s="7">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4" t="str">
        <f>VLOOKUP(OrdersTable[[#This Row],[Region]],PeopleTable[#All],2,FALSE)</f>
        <v>Anna Andreadi</v>
      </c>
      <c r="W5366" s="4" t="str">
        <f>IFERROR(VLOOKUP(OrdersTable[[#This Row],[Order ID]],ReturnsTable[#All],2,FALSE),"No")</f>
        <v>No</v>
      </c>
      <c r="X5366" s="4">
        <f>1/COUNTIF(OrdersTable[Order ID],OrdersTable[[#This Row],[Order ID]])</f>
        <v>1</v>
      </c>
      <c r="Y5366" s="4">
        <f>1/COUNTIF(OrdersTable[Customer ID],OrdersTable[[#This Row],[Customer ID]])</f>
        <v>0.1111111111111111</v>
      </c>
    </row>
    <row r="5367" spans="1:25" x14ac:dyDescent="0.3">
      <c r="A5367" s="1">
        <v>5366</v>
      </c>
      <c r="B5367" t="s">
        <v>8735</v>
      </c>
      <c r="C5367" s="7">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4" t="str">
        <f>VLOOKUP(OrdersTable[[#This Row],[Region]],PeopleTable[#All],2,FALSE)</f>
        <v>Kelly Williams</v>
      </c>
      <c r="W5367" s="4" t="str">
        <f>IFERROR(VLOOKUP(OrdersTable[[#This Row],[Order ID]],ReturnsTable[#All],2,FALSE),"No")</f>
        <v>No</v>
      </c>
      <c r="X5367" s="4">
        <f>1/COUNTIF(OrdersTable[Order ID],OrdersTable[[#This Row],[Order ID]])</f>
        <v>1</v>
      </c>
      <c r="Y5367" s="4">
        <f>1/COUNTIF(OrdersTable[Customer ID],OrdersTable[[#This Row],[Customer ID]])</f>
        <v>0.125</v>
      </c>
    </row>
    <row r="5368" spans="1:25" x14ac:dyDescent="0.3">
      <c r="A5368" s="1">
        <v>5367</v>
      </c>
      <c r="B5368" t="s">
        <v>8736</v>
      </c>
      <c r="C5368" s="7">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4" t="str">
        <f>VLOOKUP(OrdersTable[[#This Row],[Region]],PeopleTable[#All],2,FALSE)</f>
        <v>Anna Andreadi</v>
      </c>
      <c r="W5368" s="4" t="str">
        <f>IFERROR(VLOOKUP(OrdersTable[[#This Row],[Order ID]],ReturnsTable[#All],2,FALSE),"No")</f>
        <v>No</v>
      </c>
      <c r="X5368" s="4">
        <f>1/COUNTIF(OrdersTable[Order ID],OrdersTable[[#This Row],[Order ID]])</f>
        <v>0.33333333333333331</v>
      </c>
      <c r="Y5368" s="4">
        <f>1/COUNTIF(OrdersTable[Customer ID],OrdersTable[[#This Row],[Customer ID]])</f>
        <v>5.2631578947368418E-2</v>
      </c>
    </row>
    <row r="5369" spans="1:25" x14ac:dyDescent="0.3">
      <c r="A5369" s="1">
        <v>5368</v>
      </c>
      <c r="B5369" t="s">
        <v>8736</v>
      </c>
      <c r="C5369" s="7">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4" t="str">
        <f>VLOOKUP(OrdersTable[[#This Row],[Region]],PeopleTable[#All],2,FALSE)</f>
        <v>Anna Andreadi</v>
      </c>
      <c r="W5369" s="4" t="str">
        <f>IFERROR(VLOOKUP(OrdersTable[[#This Row],[Order ID]],ReturnsTable[#All],2,FALSE),"No")</f>
        <v>No</v>
      </c>
      <c r="X5369" s="4">
        <f>1/COUNTIF(OrdersTable[Order ID],OrdersTable[[#This Row],[Order ID]])</f>
        <v>0.33333333333333331</v>
      </c>
      <c r="Y5369" s="4">
        <f>1/COUNTIF(OrdersTable[Customer ID],OrdersTable[[#This Row],[Customer ID]])</f>
        <v>5.2631578947368418E-2</v>
      </c>
    </row>
    <row r="5370" spans="1:25" x14ac:dyDescent="0.3">
      <c r="A5370" s="1">
        <v>5369</v>
      </c>
      <c r="B5370" t="s">
        <v>8736</v>
      </c>
      <c r="C5370" s="7">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4" t="str">
        <f>VLOOKUP(OrdersTable[[#This Row],[Region]],PeopleTable[#All],2,FALSE)</f>
        <v>Anna Andreadi</v>
      </c>
      <c r="W5370" s="4" t="str">
        <f>IFERROR(VLOOKUP(OrdersTable[[#This Row],[Order ID]],ReturnsTable[#All],2,FALSE),"No")</f>
        <v>No</v>
      </c>
      <c r="X5370" s="4">
        <f>1/COUNTIF(OrdersTable[Order ID],OrdersTable[[#This Row],[Order ID]])</f>
        <v>0.33333333333333331</v>
      </c>
      <c r="Y5370" s="4">
        <f>1/COUNTIF(OrdersTable[Customer ID],OrdersTable[[#This Row],[Customer ID]])</f>
        <v>5.2631578947368418E-2</v>
      </c>
    </row>
    <row r="5371" spans="1:25" x14ac:dyDescent="0.3">
      <c r="A5371" s="1">
        <v>5370</v>
      </c>
      <c r="B5371" t="s">
        <v>8737</v>
      </c>
      <c r="C5371" s="7">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4" t="str">
        <f>VLOOKUP(OrdersTable[[#This Row],[Region]],PeopleTable[#All],2,FALSE)</f>
        <v>Chuck Magee</v>
      </c>
      <c r="W5371" s="4" t="str">
        <f>IFERROR(VLOOKUP(OrdersTable[[#This Row],[Order ID]],ReturnsTable[#All],2,FALSE),"No")</f>
        <v>No</v>
      </c>
      <c r="X5371" s="4">
        <f>1/COUNTIF(OrdersTable[Order ID],OrdersTable[[#This Row],[Order ID]])</f>
        <v>1</v>
      </c>
      <c r="Y5371" s="4">
        <f>1/COUNTIF(OrdersTable[Customer ID],OrdersTable[[#This Row],[Customer ID]])</f>
        <v>5.8823529411764705E-2</v>
      </c>
    </row>
    <row r="5372" spans="1:25" x14ac:dyDescent="0.3">
      <c r="A5372" s="1">
        <v>5371</v>
      </c>
      <c r="B5372" t="s">
        <v>8738</v>
      </c>
      <c r="C5372" s="7">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4" t="str">
        <f>VLOOKUP(OrdersTable[[#This Row],[Region]],PeopleTable[#All],2,FALSE)</f>
        <v>Kelly Williams</v>
      </c>
      <c r="W5372" s="4" t="str">
        <f>IFERROR(VLOOKUP(OrdersTable[[#This Row],[Order ID]],ReturnsTable[#All],2,FALSE),"No")</f>
        <v>No</v>
      </c>
      <c r="X5372" s="4">
        <f>1/COUNTIF(OrdersTable[Order ID],OrdersTable[[#This Row],[Order ID]])</f>
        <v>0.5</v>
      </c>
      <c r="Y5372" s="4">
        <f>1/COUNTIF(OrdersTable[Customer ID],OrdersTable[[#This Row],[Customer ID]])</f>
        <v>9.0909090909090912E-2</v>
      </c>
    </row>
    <row r="5373" spans="1:25" x14ac:dyDescent="0.3">
      <c r="A5373" s="1">
        <v>5372</v>
      </c>
      <c r="B5373" t="s">
        <v>8738</v>
      </c>
      <c r="C5373" s="7">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4" t="str">
        <f>VLOOKUP(OrdersTable[[#This Row],[Region]],PeopleTable[#All],2,FALSE)</f>
        <v>Kelly Williams</v>
      </c>
      <c r="W5373" s="4" t="str">
        <f>IFERROR(VLOOKUP(OrdersTable[[#This Row],[Order ID]],ReturnsTable[#All],2,FALSE),"No")</f>
        <v>No</v>
      </c>
      <c r="X5373" s="4">
        <f>1/COUNTIF(OrdersTable[Order ID],OrdersTable[[#This Row],[Order ID]])</f>
        <v>0.5</v>
      </c>
      <c r="Y5373" s="4">
        <f>1/COUNTIF(OrdersTable[Customer ID],OrdersTable[[#This Row],[Customer ID]])</f>
        <v>9.0909090909090912E-2</v>
      </c>
    </row>
    <row r="5374" spans="1:25" x14ac:dyDescent="0.3">
      <c r="A5374" s="1">
        <v>5373</v>
      </c>
      <c r="B5374" t="s">
        <v>8739</v>
      </c>
      <c r="C5374" s="7">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4" t="str">
        <f>VLOOKUP(OrdersTable[[#This Row],[Region]],PeopleTable[#All],2,FALSE)</f>
        <v>Kelly Williams</v>
      </c>
      <c r="W5374" s="4" t="str">
        <f>IFERROR(VLOOKUP(OrdersTable[[#This Row],[Order ID]],ReturnsTable[#All],2,FALSE),"No")</f>
        <v>No</v>
      </c>
      <c r="X5374" s="4">
        <f>1/COUNTIF(OrdersTable[Order ID],OrdersTable[[#This Row],[Order ID]])</f>
        <v>0.33333333333333331</v>
      </c>
      <c r="Y5374" s="4">
        <f>1/COUNTIF(OrdersTable[Customer ID],OrdersTable[[#This Row],[Customer ID]])</f>
        <v>4.7619047619047616E-2</v>
      </c>
    </row>
    <row r="5375" spans="1:25" x14ac:dyDescent="0.3">
      <c r="A5375" s="1">
        <v>5374</v>
      </c>
      <c r="B5375" t="s">
        <v>8739</v>
      </c>
      <c r="C5375" s="7">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4" t="str">
        <f>VLOOKUP(OrdersTable[[#This Row],[Region]],PeopleTable[#All],2,FALSE)</f>
        <v>Kelly Williams</v>
      </c>
      <c r="W5375" s="4" t="str">
        <f>IFERROR(VLOOKUP(OrdersTable[[#This Row],[Order ID]],ReturnsTable[#All],2,FALSE),"No")</f>
        <v>No</v>
      </c>
      <c r="X5375" s="4">
        <f>1/COUNTIF(OrdersTable[Order ID],OrdersTable[[#This Row],[Order ID]])</f>
        <v>0.33333333333333331</v>
      </c>
      <c r="Y5375" s="4">
        <f>1/COUNTIF(OrdersTable[Customer ID],OrdersTable[[#This Row],[Customer ID]])</f>
        <v>4.7619047619047616E-2</v>
      </c>
    </row>
    <row r="5376" spans="1:25" x14ac:dyDescent="0.3">
      <c r="A5376" s="1">
        <v>5375</v>
      </c>
      <c r="B5376" t="s">
        <v>8739</v>
      </c>
      <c r="C5376" s="7">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4" t="str">
        <f>VLOOKUP(OrdersTable[[#This Row],[Region]],PeopleTable[#All],2,FALSE)</f>
        <v>Kelly Williams</v>
      </c>
      <c r="W5376" s="4" t="str">
        <f>IFERROR(VLOOKUP(OrdersTable[[#This Row],[Order ID]],ReturnsTable[#All],2,FALSE),"No")</f>
        <v>No</v>
      </c>
      <c r="X5376" s="4">
        <f>1/COUNTIF(OrdersTable[Order ID],OrdersTable[[#This Row],[Order ID]])</f>
        <v>0.33333333333333331</v>
      </c>
      <c r="Y5376" s="4">
        <f>1/COUNTIF(OrdersTable[Customer ID],OrdersTable[[#This Row],[Customer ID]])</f>
        <v>4.7619047619047616E-2</v>
      </c>
    </row>
    <row r="5377" spans="1:25" x14ac:dyDescent="0.3">
      <c r="A5377" s="1">
        <v>5376</v>
      </c>
      <c r="B5377" t="s">
        <v>8740</v>
      </c>
      <c r="C5377" s="7">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4" t="str">
        <f>VLOOKUP(OrdersTable[[#This Row],[Region]],PeopleTable[#All],2,FALSE)</f>
        <v>Anna Andreadi</v>
      </c>
      <c r="W5377" s="4" t="str">
        <f>IFERROR(VLOOKUP(OrdersTable[[#This Row],[Order ID]],ReturnsTable[#All],2,FALSE),"No")</f>
        <v>No</v>
      </c>
      <c r="X5377" s="4">
        <f>1/COUNTIF(OrdersTable[Order ID],OrdersTable[[#This Row],[Order ID]])</f>
        <v>0.5</v>
      </c>
      <c r="Y5377" s="4">
        <f>1/COUNTIF(OrdersTable[Customer ID],OrdersTable[[#This Row],[Customer ID]])</f>
        <v>6.6666666666666666E-2</v>
      </c>
    </row>
    <row r="5378" spans="1:25" x14ac:dyDescent="0.3">
      <c r="A5378" s="1">
        <v>5377</v>
      </c>
      <c r="B5378" t="s">
        <v>8740</v>
      </c>
      <c r="C5378" s="7">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4" t="str">
        <f>VLOOKUP(OrdersTable[[#This Row],[Region]],PeopleTable[#All],2,FALSE)</f>
        <v>Anna Andreadi</v>
      </c>
      <c r="W5378" s="4" t="str">
        <f>IFERROR(VLOOKUP(OrdersTable[[#This Row],[Order ID]],ReturnsTable[#All],2,FALSE),"No")</f>
        <v>No</v>
      </c>
      <c r="X5378" s="4">
        <f>1/COUNTIF(OrdersTable[Order ID],OrdersTable[[#This Row],[Order ID]])</f>
        <v>0.5</v>
      </c>
      <c r="Y5378" s="4">
        <f>1/COUNTIF(OrdersTable[Customer ID],OrdersTable[[#This Row],[Customer ID]])</f>
        <v>6.6666666666666666E-2</v>
      </c>
    </row>
    <row r="5379" spans="1:25" x14ac:dyDescent="0.3">
      <c r="A5379" s="1">
        <v>5378</v>
      </c>
      <c r="B5379" t="s">
        <v>8741</v>
      </c>
      <c r="C5379" s="7">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4" t="str">
        <f>VLOOKUP(OrdersTable[[#This Row],[Region]],PeopleTable[#All],2,FALSE)</f>
        <v>Chuck Magee</v>
      </c>
      <c r="W5379" s="4" t="str">
        <f>IFERROR(VLOOKUP(OrdersTable[[#This Row],[Order ID]],ReturnsTable[#All],2,FALSE),"No")</f>
        <v>No</v>
      </c>
      <c r="X5379" s="4">
        <f>1/COUNTIF(OrdersTable[Order ID],OrdersTable[[#This Row],[Order ID]])</f>
        <v>0.5</v>
      </c>
      <c r="Y5379" s="4">
        <f>1/COUNTIF(OrdersTable[Customer ID],OrdersTable[[#This Row],[Customer ID]])</f>
        <v>5.8823529411764705E-2</v>
      </c>
    </row>
    <row r="5380" spans="1:25" x14ac:dyDescent="0.3">
      <c r="A5380" s="1">
        <v>5379</v>
      </c>
      <c r="B5380" t="s">
        <v>8741</v>
      </c>
      <c r="C5380" s="7">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4" t="str">
        <f>VLOOKUP(OrdersTable[[#This Row],[Region]],PeopleTable[#All],2,FALSE)</f>
        <v>Chuck Magee</v>
      </c>
      <c r="W5380" s="4" t="str">
        <f>IFERROR(VLOOKUP(OrdersTable[[#This Row],[Order ID]],ReturnsTable[#All],2,FALSE),"No")</f>
        <v>No</v>
      </c>
      <c r="X5380" s="4">
        <f>1/COUNTIF(OrdersTable[Order ID],OrdersTable[[#This Row],[Order ID]])</f>
        <v>0.5</v>
      </c>
      <c r="Y5380" s="4">
        <f>1/COUNTIF(OrdersTable[Customer ID],OrdersTable[[#This Row],[Customer ID]])</f>
        <v>5.8823529411764705E-2</v>
      </c>
    </row>
    <row r="5381" spans="1:25" x14ac:dyDescent="0.3">
      <c r="A5381" s="1">
        <v>5380</v>
      </c>
      <c r="B5381" t="s">
        <v>8742</v>
      </c>
      <c r="C5381" s="7">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4" t="str">
        <f>VLOOKUP(OrdersTable[[#This Row],[Region]],PeopleTable[#All],2,FALSE)</f>
        <v>Anna Andreadi</v>
      </c>
      <c r="W5381" s="4" t="str">
        <f>IFERROR(VLOOKUP(OrdersTable[[#This Row],[Order ID]],ReturnsTable[#All],2,FALSE),"No")</f>
        <v>No</v>
      </c>
      <c r="X5381" s="4">
        <f>1/COUNTIF(OrdersTable[Order ID],OrdersTable[[#This Row],[Order ID]])</f>
        <v>0.5</v>
      </c>
      <c r="Y5381" s="4">
        <f>1/COUNTIF(OrdersTable[Customer ID],OrdersTable[[#This Row],[Customer ID]])</f>
        <v>0.14285714285714285</v>
      </c>
    </row>
    <row r="5382" spans="1:25" x14ac:dyDescent="0.3">
      <c r="A5382" s="1">
        <v>5381</v>
      </c>
      <c r="B5382" t="s">
        <v>8742</v>
      </c>
      <c r="C5382" s="7">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4" t="str">
        <f>VLOOKUP(OrdersTable[[#This Row],[Region]],PeopleTable[#All],2,FALSE)</f>
        <v>Anna Andreadi</v>
      </c>
      <c r="W5382" s="4" t="str">
        <f>IFERROR(VLOOKUP(OrdersTable[[#This Row],[Order ID]],ReturnsTable[#All],2,FALSE),"No")</f>
        <v>No</v>
      </c>
      <c r="X5382" s="4">
        <f>1/COUNTIF(OrdersTable[Order ID],OrdersTable[[#This Row],[Order ID]])</f>
        <v>0.5</v>
      </c>
      <c r="Y5382" s="4">
        <f>1/COUNTIF(OrdersTable[Customer ID],OrdersTable[[#This Row],[Customer ID]])</f>
        <v>0.14285714285714285</v>
      </c>
    </row>
    <row r="5383" spans="1:25" x14ac:dyDescent="0.3">
      <c r="A5383" s="1">
        <v>5382</v>
      </c>
      <c r="B5383" t="s">
        <v>8743</v>
      </c>
      <c r="C5383" s="7">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4" t="str">
        <f>VLOOKUP(OrdersTable[[#This Row],[Region]],PeopleTable[#All],2,FALSE)</f>
        <v>Kelly Williams</v>
      </c>
      <c r="W5383" s="4" t="str">
        <f>IFERROR(VLOOKUP(OrdersTable[[#This Row],[Order ID]],ReturnsTable[#All],2,FALSE),"No")</f>
        <v>No</v>
      </c>
      <c r="X5383" s="4">
        <f>1/COUNTIF(OrdersTable[Order ID],OrdersTable[[#This Row],[Order ID]])</f>
        <v>0.33333333333333331</v>
      </c>
      <c r="Y5383" s="4">
        <f>1/COUNTIF(OrdersTable[Customer ID],OrdersTable[[#This Row],[Customer ID]])</f>
        <v>0.1</v>
      </c>
    </row>
    <row r="5384" spans="1:25" x14ac:dyDescent="0.3">
      <c r="A5384" s="1">
        <v>5383</v>
      </c>
      <c r="B5384" t="s">
        <v>8743</v>
      </c>
      <c r="C5384" s="7">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4" t="str">
        <f>VLOOKUP(OrdersTable[[#This Row],[Region]],PeopleTable[#All],2,FALSE)</f>
        <v>Kelly Williams</v>
      </c>
      <c r="W5384" s="4" t="str">
        <f>IFERROR(VLOOKUP(OrdersTable[[#This Row],[Order ID]],ReturnsTable[#All],2,FALSE),"No")</f>
        <v>No</v>
      </c>
      <c r="X5384" s="4">
        <f>1/COUNTIF(OrdersTable[Order ID],OrdersTable[[#This Row],[Order ID]])</f>
        <v>0.33333333333333331</v>
      </c>
      <c r="Y5384" s="4">
        <f>1/COUNTIF(OrdersTable[Customer ID],OrdersTable[[#This Row],[Customer ID]])</f>
        <v>0.1</v>
      </c>
    </row>
    <row r="5385" spans="1:25" x14ac:dyDescent="0.3">
      <c r="A5385" s="1">
        <v>5384</v>
      </c>
      <c r="B5385" t="s">
        <v>8743</v>
      </c>
      <c r="C5385" s="7">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4" t="str">
        <f>VLOOKUP(OrdersTable[[#This Row],[Region]],PeopleTable[#All],2,FALSE)</f>
        <v>Kelly Williams</v>
      </c>
      <c r="W5385" s="4" t="str">
        <f>IFERROR(VLOOKUP(OrdersTable[[#This Row],[Order ID]],ReturnsTable[#All],2,FALSE),"No")</f>
        <v>No</v>
      </c>
      <c r="X5385" s="4">
        <f>1/COUNTIF(OrdersTable[Order ID],OrdersTable[[#This Row],[Order ID]])</f>
        <v>0.33333333333333331</v>
      </c>
      <c r="Y5385" s="4">
        <f>1/COUNTIF(OrdersTable[Customer ID],OrdersTable[[#This Row],[Customer ID]])</f>
        <v>0.1</v>
      </c>
    </row>
    <row r="5386" spans="1:25" x14ac:dyDescent="0.3">
      <c r="A5386" s="1">
        <v>5385</v>
      </c>
      <c r="B5386" t="s">
        <v>8744</v>
      </c>
      <c r="C5386" s="7">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4" t="str">
        <f>VLOOKUP(OrdersTable[[#This Row],[Region]],PeopleTable[#All],2,FALSE)</f>
        <v>Chuck Magee</v>
      </c>
      <c r="W5386" s="4" t="str">
        <f>IFERROR(VLOOKUP(OrdersTable[[#This Row],[Order ID]],ReturnsTable[#All],2,FALSE),"No")</f>
        <v>No</v>
      </c>
      <c r="X5386" s="4">
        <f>1/COUNTIF(OrdersTable[Order ID],OrdersTable[[#This Row],[Order ID]])</f>
        <v>0.5</v>
      </c>
      <c r="Y5386" s="4">
        <f>1/COUNTIF(OrdersTable[Customer ID],OrdersTable[[#This Row],[Customer ID]])</f>
        <v>4.5454545454545456E-2</v>
      </c>
    </row>
    <row r="5387" spans="1:25" x14ac:dyDescent="0.3">
      <c r="A5387" s="1">
        <v>5386</v>
      </c>
      <c r="B5387" t="s">
        <v>8744</v>
      </c>
      <c r="C5387" s="7">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4" t="str">
        <f>VLOOKUP(OrdersTable[[#This Row],[Region]],PeopleTable[#All],2,FALSE)</f>
        <v>Chuck Magee</v>
      </c>
      <c r="W5387" s="4" t="str">
        <f>IFERROR(VLOOKUP(OrdersTable[[#This Row],[Order ID]],ReturnsTable[#All],2,FALSE),"No")</f>
        <v>No</v>
      </c>
      <c r="X5387" s="4">
        <f>1/COUNTIF(OrdersTable[Order ID],OrdersTable[[#This Row],[Order ID]])</f>
        <v>0.5</v>
      </c>
      <c r="Y5387" s="4">
        <f>1/COUNTIF(OrdersTable[Customer ID],OrdersTable[[#This Row],[Customer ID]])</f>
        <v>4.5454545454545456E-2</v>
      </c>
    </row>
    <row r="5388" spans="1:25" x14ac:dyDescent="0.3">
      <c r="A5388" s="1">
        <v>5387</v>
      </c>
      <c r="B5388" t="s">
        <v>8745</v>
      </c>
      <c r="C5388" s="7">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4" t="str">
        <f>VLOOKUP(OrdersTable[[#This Row],[Region]],PeopleTable[#All],2,FALSE)</f>
        <v>Cassandra Brandow</v>
      </c>
      <c r="W5388" s="4" t="str">
        <f>IFERROR(VLOOKUP(OrdersTable[[#This Row],[Order ID]],ReturnsTable[#All],2,FALSE),"No")</f>
        <v>No</v>
      </c>
      <c r="X5388" s="4">
        <f>1/COUNTIF(OrdersTable[Order ID],OrdersTable[[#This Row],[Order ID]])</f>
        <v>1</v>
      </c>
      <c r="Y5388" s="4">
        <f>1/COUNTIF(OrdersTable[Customer ID],OrdersTable[[#This Row],[Customer ID]])</f>
        <v>4.5454545454545456E-2</v>
      </c>
    </row>
    <row r="5389" spans="1:25" x14ac:dyDescent="0.3">
      <c r="A5389" s="1">
        <v>5388</v>
      </c>
      <c r="B5389" t="s">
        <v>8746</v>
      </c>
      <c r="C5389" s="7">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4" t="str">
        <f>VLOOKUP(OrdersTable[[#This Row],[Region]],PeopleTable[#All],2,FALSE)</f>
        <v>Anna Andreadi</v>
      </c>
      <c r="W5389" s="4" t="str">
        <f>IFERROR(VLOOKUP(OrdersTable[[#This Row],[Order ID]],ReturnsTable[#All],2,FALSE),"No")</f>
        <v>No</v>
      </c>
      <c r="X5389" s="4">
        <f>1/COUNTIF(OrdersTable[Order ID],OrdersTable[[#This Row],[Order ID]])</f>
        <v>0.33333333333333331</v>
      </c>
      <c r="Y5389" s="4">
        <f>1/COUNTIF(OrdersTable[Customer ID],OrdersTable[[#This Row],[Customer ID]])</f>
        <v>5.2631578947368418E-2</v>
      </c>
    </row>
    <row r="5390" spans="1:25" x14ac:dyDescent="0.3">
      <c r="A5390" s="1">
        <v>5389</v>
      </c>
      <c r="B5390" t="s">
        <v>8746</v>
      </c>
      <c r="C5390" s="7">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4" t="str">
        <f>VLOOKUP(OrdersTable[[#This Row],[Region]],PeopleTable[#All],2,FALSE)</f>
        <v>Anna Andreadi</v>
      </c>
      <c r="W5390" s="4" t="str">
        <f>IFERROR(VLOOKUP(OrdersTable[[#This Row],[Order ID]],ReturnsTable[#All],2,FALSE),"No")</f>
        <v>No</v>
      </c>
      <c r="X5390" s="4">
        <f>1/COUNTIF(OrdersTable[Order ID],OrdersTable[[#This Row],[Order ID]])</f>
        <v>0.33333333333333331</v>
      </c>
      <c r="Y5390" s="4">
        <f>1/COUNTIF(OrdersTable[Customer ID],OrdersTable[[#This Row],[Customer ID]])</f>
        <v>5.2631578947368418E-2</v>
      </c>
    </row>
    <row r="5391" spans="1:25" x14ac:dyDescent="0.3">
      <c r="A5391" s="1">
        <v>5390</v>
      </c>
      <c r="B5391" t="s">
        <v>8746</v>
      </c>
      <c r="C5391" s="7">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4" t="str">
        <f>VLOOKUP(OrdersTable[[#This Row],[Region]],PeopleTable[#All],2,FALSE)</f>
        <v>Anna Andreadi</v>
      </c>
      <c r="W5391" s="4" t="str">
        <f>IFERROR(VLOOKUP(OrdersTable[[#This Row],[Order ID]],ReturnsTable[#All],2,FALSE),"No")</f>
        <v>No</v>
      </c>
      <c r="X5391" s="4">
        <f>1/COUNTIF(OrdersTable[Order ID],OrdersTable[[#This Row],[Order ID]])</f>
        <v>0.33333333333333331</v>
      </c>
      <c r="Y5391" s="4">
        <f>1/COUNTIF(OrdersTable[Customer ID],OrdersTable[[#This Row],[Customer ID]])</f>
        <v>5.2631578947368418E-2</v>
      </c>
    </row>
    <row r="5392" spans="1:25" x14ac:dyDescent="0.3">
      <c r="A5392" s="1">
        <v>5391</v>
      </c>
      <c r="B5392" t="s">
        <v>8747</v>
      </c>
      <c r="C5392" s="7">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4" t="str">
        <f>VLOOKUP(OrdersTable[[#This Row],[Region]],PeopleTable[#All],2,FALSE)</f>
        <v>Anna Andreadi</v>
      </c>
      <c r="W5392" s="4" t="str">
        <f>IFERROR(VLOOKUP(OrdersTable[[#This Row],[Order ID]],ReturnsTable[#All],2,FALSE),"No")</f>
        <v>No</v>
      </c>
      <c r="X5392" s="4">
        <f>1/COUNTIF(OrdersTable[Order ID],OrdersTable[[#This Row],[Order ID]])</f>
        <v>1</v>
      </c>
      <c r="Y5392" s="4">
        <f>1/COUNTIF(OrdersTable[Customer ID],OrdersTable[[#This Row],[Customer ID]])</f>
        <v>6.6666666666666666E-2</v>
      </c>
    </row>
    <row r="5393" spans="1:25" x14ac:dyDescent="0.3">
      <c r="A5393" s="1">
        <v>5392</v>
      </c>
      <c r="B5393" t="s">
        <v>8748</v>
      </c>
      <c r="C5393" s="7">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4" t="str">
        <f>VLOOKUP(OrdersTable[[#This Row],[Region]],PeopleTable[#All],2,FALSE)</f>
        <v>Chuck Magee</v>
      </c>
      <c r="W5393" s="4" t="str">
        <f>IFERROR(VLOOKUP(OrdersTable[[#This Row],[Order ID]],ReturnsTable[#All],2,FALSE),"No")</f>
        <v>No</v>
      </c>
      <c r="X5393" s="4">
        <f>1/COUNTIF(OrdersTable[Order ID],OrdersTable[[#This Row],[Order ID]])</f>
        <v>0.25</v>
      </c>
      <c r="Y5393" s="4">
        <f>1/COUNTIF(OrdersTable[Customer ID],OrdersTable[[#This Row],[Customer ID]])</f>
        <v>0.2</v>
      </c>
    </row>
    <row r="5394" spans="1:25" x14ac:dyDescent="0.3">
      <c r="A5394" s="1">
        <v>5393</v>
      </c>
      <c r="B5394" t="s">
        <v>8748</v>
      </c>
      <c r="C5394" s="7">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4" t="str">
        <f>VLOOKUP(OrdersTable[[#This Row],[Region]],PeopleTable[#All],2,FALSE)</f>
        <v>Chuck Magee</v>
      </c>
      <c r="W5394" s="4" t="str">
        <f>IFERROR(VLOOKUP(OrdersTable[[#This Row],[Order ID]],ReturnsTable[#All],2,FALSE),"No")</f>
        <v>No</v>
      </c>
      <c r="X5394" s="4">
        <f>1/COUNTIF(OrdersTable[Order ID],OrdersTable[[#This Row],[Order ID]])</f>
        <v>0.25</v>
      </c>
      <c r="Y5394" s="4">
        <f>1/COUNTIF(OrdersTable[Customer ID],OrdersTable[[#This Row],[Customer ID]])</f>
        <v>0.2</v>
      </c>
    </row>
    <row r="5395" spans="1:25" x14ac:dyDescent="0.3">
      <c r="A5395" s="1">
        <v>5394</v>
      </c>
      <c r="B5395" t="s">
        <v>8748</v>
      </c>
      <c r="C5395" s="7">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4" t="str">
        <f>VLOOKUP(OrdersTable[[#This Row],[Region]],PeopleTable[#All],2,FALSE)</f>
        <v>Chuck Magee</v>
      </c>
      <c r="W5395" s="4" t="str">
        <f>IFERROR(VLOOKUP(OrdersTable[[#This Row],[Order ID]],ReturnsTable[#All],2,FALSE),"No")</f>
        <v>No</v>
      </c>
      <c r="X5395" s="4">
        <f>1/COUNTIF(OrdersTable[Order ID],OrdersTable[[#This Row],[Order ID]])</f>
        <v>0.25</v>
      </c>
      <c r="Y5395" s="4">
        <f>1/COUNTIF(OrdersTable[Customer ID],OrdersTable[[#This Row],[Customer ID]])</f>
        <v>0.2</v>
      </c>
    </row>
    <row r="5396" spans="1:25" x14ac:dyDescent="0.3">
      <c r="A5396" s="1">
        <v>5395</v>
      </c>
      <c r="B5396" t="s">
        <v>8748</v>
      </c>
      <c r="C5396" s="7">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4" t="str">
        <f>VLOOKUP(OrdersTable[[#This Row],[Region]],PeopleTable[#All],2,FALSE)</f>
        <v>Chuck Magee</v>
      </c>
      <c r="W5396" s="4" t="str">
        <f>IFERROR(VLOOKUP(OrdersTable[[#This Row],[Order ID]],ReturnsTable[#All],2,FALSE),"No")</f>
        <v>No</v>
      </c>
      <c r="X5396" s="4">
        <f>1/COUNTIF(OrdersTable[Order ID],OrdersTable[[#This Row],[Order ID]])</f>
        <v>0.25</v>
      </c>
      <c r="Y5396" s="4">
        <f>1/COUNTIF(OrdersTable[Customer ID],OrdersTable[[#This Row],[Customer ID]])</f>
        <v>0.2</v>
      </c>
    </row>
    <row r="5397" spans="1:25" x14ac:dyDescent="0.3">
      <c r="A5397" s="1">
        <v>5396</v>
      </c>
      <c r="B5397" t="s">
        <v>5939</v>
      </c>
      <c r="C5397" s="7">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4" t="str">
        <f>VLOOKUP(OrdersTable[[#This Row],[Region]],PeopleTable[#All],2,FALSE)</f>
        <v>Anna Andreadi</v>
      </c>
      <c r="W5397" s="4" t="str">
        <f>IFERROR(VLOOKUP(OrdersTable[[#This Row],[Order ID]],ReturnsTable[#All],2,FALSE),"No")</f>
        <v>Yes</v>
      </c>
      <c r="X5397" s="4">
        <f>1/COUNTIF(OrdersTable[Order ID],OrdersTable[[#This Row],[Order ID]])</f>
        <v>1</v>
      </c>
      <c r="Y5397" s="4">
        <f>1/COUNTIF(OrdersTable[Customer ID],OrdersTable[[#This Row],[Customer ID]])</f>
        <v>0.1111111111111111</v>
      </c>
    </row>
    <row r="5398" spans="1:25" x14ac:dyDescent="0.3">
      <c r="A5398" s="1">
        <v>5397</v>
      </c>
      <c r="B5398" t="s">
        <v>8749</v>
      </c>
      <c r="C5398" s="7">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4" t="str">
        <f>VLOOKUP(OrdersTable[[#This Row],[Region]],PeopleTable[#All],2,FALSE)</f>
        <v>Anna Andreadi</v>
      </c>
      <c r="W5398" s="4" t="str">
        <f>IFERROR(VLOOKUP(OrdersTable[[#This Row],[Order ID]],ReturnsTable[#All],2,FALSE),"No")</f>
        <v>No</v>
      </c>
      <c r="X5398" s="4">
        <f>1/COUNTIF(OrdersTable[Order ID],OrdersTable[[#This Row],[Order ID]])</f>
        <v>1</v>
      </c>
      <c r="Y5398" s="4">
        <f>1/COUNTIF(OrdersTable[Customer ID],OrdersTable[[#This Row],[Customer ID]])</f>
        <v>0.05</v>
      </c>
    </row>
    <row r="5399" spans="1:25" x14ac:dyDescent="0.3">
      <c r="A5399" s="1">
        <v>5398</v>
      </c>
      <c r="B5399" t="s">
        <v>6072</v>
      </c>
      <c r="C5399" s="7">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4" t="str">
        <f>VLOOKUP(OrdersTable[[#This Row],[Region]],PeopleTable[#All],2,FALSE)</f>
        <v>Anna Andreadi</v>
      </c>
      <c r="W5399" s="4" t="str">
        <f>IFERROR(VLOOKUP(OrdersTable[[#This Row],[Order ID]],ReturnsTable[#All],2,FALSE),"No")</f>
        <v>Yes</v>
      </c>
      <c r="X5399" s="4">
        <f>1/COUNTIF(OrdersTable[Order ID],OrdersTable[[#This Row],[Order ID]])</f>
        <v>1</v>
      </c>
      <c r="Y5399" s="4">
        <f>1/COUNTIF(OrdersTable[Customer ID],OrdersTable[[#This Row],[Customer ID]])</f>
        <v>5.5555555555555552E-2</v>
      </c>
    </row>
    <row r="5400" spans="1:25" x14ac:dyDescent="0.3">
      <c r="A5400" s="1">
        <v>5399</v>
      </c>
      <c r="B5400" t="s">
        <v>8750</v>
      </c>
      <c r="C5400" s="7">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4" t="str">
        <f>VLOOKUP(OrdersTable[[#This Row],[Region]],PeopleTable[#All],2,FALSE)</f>
        <v>Chuck Magee</v>
      </c>
      <c r="W5400" s="4" t="str">
        <f>IFERROR(VLOOKUP(OrdersTable[[#This Row],[Order ID]],ReturnsTable[#All],2,FALSE),"No")</f>
        <v>No</v>
      </c>
      <c r="X5400" s="4">
        <f>1/COUNTIF(OrdersTable[Order ID],OrdersTable[[#This Row],[Order ID]])</f>
        <v>1</v>
      </c>
      <c r="Y5400" s="4">
        <f>1/COUNTIF(OrdersTable[Customer ID],OrdersTable[[#This Row],[Customer ID]])</f>
        <v>3.4482758620689655E-2</v>
      </c>
    </row>
    <row r="5401" spans="1:25" x14ac:dyDescent="0.3">
      <c r="A5401" s="1">
        <v>5400</v>
      </c>
      <c r="B5401" t="s">
        <v>8751</v>
      </c>
      <c r="C5401" s="7">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4" t="str">
        <f>VLOOKUP(OrdersTable[[#This Row],[Region]],PeopleTable[#All],2,FALSE)</f>
        <v>Anna Andreadi</v>
      </c>
      <c r="W5401" s="4" t="str">
        <f>IFERROR(VLOOKUP(OrdersTable[[#This Row],[Order ID]],ReturnsTable[#All],2,FALSE),"No")</f>
        <v>No</v>
      </c>
      <c r="X5401" s="4">
        <f>1/COUNTIF(OrdersTable[Order ID],OrdersTable[[#This Row],[Order ID]])</f>
        <v>1</v>
      </c>
      <c r="Y5401" s="4">
        <f>1/COUNTIF(OrdersTable[Customer ID],OrdersTable[[#This Row],[Customer ID]])</f>
        <v>5.2631578947368418E-2</v>
      </c>
    </row>
    <row r="5402" spans="1:25" x14ac:dyDescent="0.3">
      <c r="A5402" s="1">
        <v>5401</v>
      </c>
      <c r="B5402" t="s">
        <v>8752</v>
      </c>
      <c r="C5402" s="7">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4" t="str">
        <f>VLOOKUP(OrdersTable[[#This Row],[Region]],PeopleTable[#All],2,FALSE)</f>
        <v>Anna Andreadi</v>
      </c>
      <c r="W5402" s="4" t="str">
        <f>IFERROR(VLOOKUP(OrdersTable[[#This Row],[Order ID]],ReturnsTable[#All],2,FALSE),"No")</f>
        <v>No</v>
      </c>
      <c r="X5402" s="4">
        <f>1/COUNTIF(OrdersTable[Order ID],OrdersTable[[#This Row],[Order ID]])</f>
        <v>0.5</v>
      </c>
      <c r="Y5402" s="4">
        <f>1/COUNTIF(OrdersTable[Customer ID],OrdersTable[[#This Row],[Customer ID]])</f>
        <v>0.33333333333333331</v>
      </c>
    </row>
    <row r="5403" spans="1:25" x14ac:dyDescent="0.3">
      <c r="A5403" s="1">
        <v>5402</v>
      </c>
      <c r="B5403" t="s">
        <v>8752</v>
      </c>
      <c r="C5403" s="7">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4" t="str">
        <f>VLOOKUP(OrdersTable[[#This Row],[Region]],PeopleTable[#All],2,FALSE)</f>
        <v>Anna Andreadi</v>
      </c>
      <c r="W5403" s="4" t="str">
        <f>IFERROR(VLOOKUP(OrdersTable[[#This Row],[Order ID]],ReturnsTable[#All],2,FALSE),"No")</f>
        <v>No</v>
      </c>
      <c r="X5403" s="4">
        <f>1/COUNTIF(OrdersTable[Order ID],OrdersTable[[#This Row],[Order ID]])</f>
        <v>0.5</v>
      </c>
      <c r="Y5403" s="4">
        <f>1/COUNTIF(OrdersTable[Customer ID],OrdersTable[[#This Row],[Customer ID]])</f>
        <v>0.33333333333333331</v>
      </c>
    </row>
    <row r="5404" spans="1:25" x14ac:dyDescent="0.3">
      <c r="A5404" s="1">
        <v>5403</v>
      </c>
      <c r="B5404" t="s">
        <v>8753</v>
      </c>
      <c r="C5404" s="7">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4" t="str">
        <f>VLOOKUP(OrdersTable[[#This Row],[Region]],PeopleTable[#All],2,FALSE)</f>
        <v>Chuck Magee</v>
      </c>
      <c r="W5404" s="4" t="str">
        <f>IFERROR(VLOOKUP(OrdersTable[[#This Row],[Order ID]],ReturnsTable[#All],2,FALSE),"No")</f>
        <v>No</v>
      </c>
      <c r="X5404" s="4">
        <f>1/COUNTIF(OrdersTable[Order ID],OrdersTable[[#This Row],[Order ID]])</f>
        <v>0.5</v>
      </c>
      <c r="Y5404" s="4">
        <f>1/COUNTIF(OrdersTable[Customer ID],OrdersTable[[#This Row],[Customer ID]])</f>
        <v>0.125</v>
      </c>
    </row>
    <row r="5405" spans="1:25" x14ac:dyDescent="0.3">
      <c r="A5405" s="1">
        <v>5404</v>
      </c>
      <c r="B5405" t="s">
        <v>8753</v>
      </c>
      <c r="C5405" s="7">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4" t="str">
        <f>VLOOKUP(OrdersTable[[#This Row],[Region]],PeopleTable[#All],2,FALSE)</f>
        <v>Chuck Magee</v>
      </c>
      <c r="W5405" s="4" t="str">
        <f>IFERROR(VLOOKUP(OrdersTable[[#This Row],[Order ID]],ReturnsTable[#All],2,FALSE),"No")</f>
        <v>No</v>
      </c>
      <c r="X5405" s="4">
        <f>1/COUNTIF(OrdersTable[Order ID],OrdersTable[[#This Row],[Order ID]])</f>
        <v>0.5</v>
      </c>
      <c r="Y5405" s="4">
        <f>1/COUNTIF(OrdersTable[Customer ID],OrdersTable[[#This Row],[Customer ID]])</f>
        <v>0.125</v>
      </c>
    </row>
    <row r="5406" spans="1:25" x14ac:dyDescent="0.3">
      <c r="A5406" s="1">
        <v>5405</v>
      </c>
      <c r="B5406" t="s">
        <v>8754</v>
      </c>
      <c r="C5406" s="7">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4" t="str">
        <f>VLOOKUP(OrdersTable[[#This Row],[Region]],PeopleTable[#All],2,FALSE)</f>
        <v>Anna Andreadi</v>
      </c>
      <c r="W5406" s="4" t="str">
        <f>IFERROR(VLOOKUP(OrdersTable[[#This Row],[Order ID]],ReturnsTable[#All],2,FALSE),"No")</f>
        <v>No</v>
      </c>
      <c r="X5406" s="4">
        <f>1/COUNTIF(OrdersTable[Order ID],OrdersTable[[#This Row],[Order ID]])</f>
        <v>0.33333333333333331</v>
      </c>
      <c r="Y5406" s="4">
        <f>1/COUNTIF(OrdersTable[Customer ID],OrdersTable[[#This Row],[Customer ID]])</f>
        <v>0.1111111111111111</v>
      </c>
    </row>
    <row r="5407" spans="1:25" x14ac:dyDescent="0.3">
      <c r="A5407" s="1">
        <v>5406</v>
      </c>
      <c r="B5407" t="s">
        <v>8754</v>
      </c>
      <c r="C5407" s="7">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4" t="str">
        <f>VLOOKUP(OrdersTable[[#This Row],[Region]],PeopleTable[#All],2,FALSE)</f>
        <v>Anna Andreadi</v>
      </c>
      <c r="W5407" s="4" t="str">
        <f>IFERROR(VLOOKUP(OrdersTable[[#This Row],[Order ID]],ReturnsTable[#All],2,FALSE),"No")</f>
        <v>No</v>
      </c>
      <c r="X5407" s="4">
        <f>1/COUNTIF(OrdersTable[Order ID],OrdersTable[[#This Row],[Order ID]])</f>
        <v>0.33333333333333331</v>
      </c>
      <c r="Y5407" s="4">
        <f>1/COUNTIF(OrdersTable[Customer ID],OrdersTable[[#This Row],[Customer ID]])</f>
        <v>0.1111111111111111</v>
      </c>
    </row>
    <row r="5408" spans="1:25" x14ac:dyDescent="0.3">
      <c r="A5408" s="1">
        <v>5407</v>
      </c>
      <c r="B5408" t="s">
        <v>8754</v>
      </c>
      <c r="C5408" s="7">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4" t="str">
        <f>VLOOKUP(OrdersTable[[#This Row],[Region]],PeopleTable[#All],2,FALSE)</f>
        <v>Anna Andreadi</v>
      </c>
      <c r="W5408" s="4" t="str">
        <f>IFERROR(VLOOKUP(OrdersTable[[#This Row],[Order ID]],ReturnsTable[#All],2,FALSE),"No")</f>
        <v>No</v>
      </c>
      <c r="X5408" s="4">
        <f>1/COUNTIF(OrdersTable[Order ID],OrdersTable[[#This Row],[Order ID]])</f>
        <v>0.33333333333333331</v>
      </c>
      <c r="Y5408" s="4">
        <f>1/COUNTIF(OrdersTable[Customer ID],OrdersTable[[#This Row],[Customer ID]])</f>
        <v>0.1111111111111111</v>
      </c>
    </row>
    <row r="5409" spans="1:25" x14ac:dyDescent="0.3">
      <c r="A5409" s="1">
        <v>5408</v>
      </c>
      <c r="B5409" t="s">
        <v>8755</v>
      </c>
      <c r="C5409" s="7">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4" t="str">
        <f>VLOOKUP(OrdersTable[[#This Row],[Region]],PeopleTable[#All],2,FALSE)</f>
        <v>Anna Andreadi</v>
      </c>
      <c r="W5409" s="4" t="str">
        <f>IFERROR(VLOOKUP(OrdersTable[[#This Row],[Order ID]],ReturnsTable[#All],2,FALSE),"No")</f>
        <v>No</v>
      </c>
      <c r="X5409" s="4">
        <f>1/COUNTIF(OrdersTable[Order ID],OrdersTable[[#This Row],[Order ID]])</f>
        <v>0.25</v>
      </c>
      <c r="Y5409" s="4">
        <f>1/COUNTIF(OrdersTable[Customer ID],OrdersTable[[#This Row],[Customer ID]])</f>
        <v>7.6923076923076927E-2</v>
      </c>
    </row>
    <row r="5410" spans="1:25" x14ac:dyDescent="0.3">
      <c r="A5410" s="1">
        <v>5409</v>
      </c>
      <c r="B5410" t="s">
        <v>8755</v>
      </c>
      <c r="C5410" s="7">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4" t="str">
        <f>VLOOKUP(OrdersTable[[#This Row],[Region]],PeopleTable[#All],2,FALSE)</f>
        <v>Anna Andreadi</v>
      </c>
      <c r="W5410" s="4" t="str">
        <f>IFERROR(VLOOKUP(OrdersTable[[#This Row],[Order ID]],ReturnsTable[#All],2,FALSE),"No")</f>
        <v>No</v>
      </c>
      <c r="X5410" s="4">
        <f>1/COUNTIF(OrdersTable[Order ID],OrdersTable[[#This Row],[Order ID]])</f>
        <v>0.25</v>
      </c>
      <c r="Y5410" s="4">
        <f>1/COUNTIF(OrdersTable[Customer ID],OrdersTable[[#This Row],[Customer ID]])</f>
        <v>7.6923076923076927E-2</v>
      </c>
    </row>
    <row r="5411" spans="1:25" x14ac:dyDescent="0.3">
      <c r="A5411" s="1">
        <v>5410</v>
      </c>
      <c r="B5411" t="s">
        <v>8755</v>
      </c>
      <c r="C5411" s="7">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4" t="str">
        <f>VLOOKUP(OrdersTable[[#This Row],[Region]],PeopleTable[#All],2,FALSE)</f>
        <v>Anna Andreadi</v>
      </c>
      <c r="W5411" s="4" t="str">
        <f>IFERROR(VLOOKUP(OrdersTable[[#This Row],[Order ID]],ReturnsTable[#All],2,FALSE),"No")</f>
        <v>No</v>
      </c>
      <c r="X5411" s="4">
        <f>1/COUNTIF(OrdersTable[Order ID],OrdersTable[[#This Row],[Order ID]])</f>
        <v>0.25</v>
      </c>
      <c r="Y5411" s="4">
        <f>1/COUNTIF(OrdersTable[Customer ID],OrdersTable[[#This Row],[Customer ID]])</f>
        <v>7.6923076923076927E-2</v>
      </c>
    </row>
    <row r="5412" spans="1:25" x14ac:dyDescent="0.3">
      <c r="A5412" s="1">
        <v>5411</v>
      </c>
      <c r="B5412" t="s">
        <v>8755</v>
      </c>
      <c r="C5412" s="7">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4" t="str">
        <f>VLOOKUP(OrdersTable[[#This Row],[Region]],PeopleTable[#All],2,FALSE)</f>
        <v>Anna Andreadi</v>
      </c>
      <c r="W5412" s="4" t="str">
        <f>IFERROR(VLOOKUP(OrdersTable[[#This Row],[Order ID]],ReturnsTable[#All],2,FALSE),"No")</f>
        <v>No</v>
      </c>
      <c r="X5412" s="4">
        <f>1/COUNTIF(OrdersTable[Order ID],OrdersTable[[#This Row],[Order ID]])</f>
        <v>0.25</v>
      </c>
      <c r="Y5412" s="4">
        <f>1/COUNTIF(OrdersTable[Customer ID],OrdersTable[[#This Row],[Customer ID]])</f>
        <v>7.6923076923076927E-2</v>
      </c>
    </row>
    <row r="5413" spans="1:25" x14ac:dyDescent="0.3">
      <c r="A5413" s="1">
        <v>5412</v>
      </c>
      <c r="B5413" t="s">
        <v>8756</v>
      </c>
      <c r="C5413" s="7">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4" t="str">
        <f>VLOOKUP(OrdersTable[[#This Row],[Region]],PeopleTable[#All],2,FALSE)</f>
        <v>Anna Andreadi</v>
      </c>
      <c r="W5413" s="4" t="str">
        <f>IFERROR(VLOOKUP(OrdersTable[[#This Row],[Order ID]],ReturnsTable[#All],2,FALSE),"No")</f>
        <v>No</v>
      </c>
      <c r="X5413" s="4">
        <f>1/COUNTIF(OrdersTable[Order ID],OrdersTable[[#This Row],[Order ID]])</f>
        <v>0.5</v>
      </c>
      <c r="Y5413" s="4">
        <f>1/COUNTIF(OrdersTable[Customer ID],OrdersTable[[#This Row],[Customer ID]])</f>
        <v>7.1428571428571425E-2</v>
      </c>
    </row>
    <row r="5414" spans="1:25" x14ac:dyDescent="0.3">
      <c r="A5414" s="1">
        <v>5413</v>
      </c>
      <c r="B5414" t="s">
        <v>8756</v>
      </c>
      <c r="C5414" s="7">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4" t="str">
        <f>VLOOKUP(OrdersTable[[#This Row],[Region]],PeopleTable[#All],2,FALSE)</f>
        <v>Anna Andreadi</v>
      </c>
      <c r="W5414" s="4" t="str">
        <f>IFERROR(VLOOKUP(OrdersTable[[#This Row],[Order ID]],ReturnsTable[#All],2,FALSE),"No")</f>
        <v>No</v>
      </c>
      <c r="X5414" s="4">
        <f>1/COUNTIF(OrdersTable[Order ID],OrdersTable[[#This Row],[Order ID]])</f>
        <v>0.5</v>
      </c>
      <c r="Y5414" s="4">
        <f>1/COUNTIF(OrdersTable[Customer ID],OrdersTable[[#This Row],[Customer ID]])</f>
        <v>7.1428571428571425E-2</v>
      </c>
    </row>
    <row r="5415" spans="1:25" x14ac:dyDescent="0.3">
      <c r="A5415" s="1">
        <v>5414</v>
      </c>
      <c r="B5415" t="s">
        <v>8757</v>
      </c>
      <c r="C5415" s="7">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4" t="str">
        <f>VLOOKUP(OrdersTable[[#This Row],[Region]],PeopleTable[#All],2,FALSE)</f>
        <v>Kelly Williams</v>
      </c>
      <c r="W5415" s="4" t="str">
        <f>IFERROR(VLOOKUP(OrdersTable[[#This Row],[Order ID]],ReturnsTable[#All],2,FALSE),"No")</f>
        <v>No</v>
      </c>
      <c r="X5415" s="4">
        <f>1/COUNTIF(OrdersTable[Order ID],OrdersTable[[#This Row],[Order ID]])</f>
        <v>1</v>
      </c>
      <c r="Y5415" s="4">
        <f>1/COUNTIF(OrdersTable[Customer ID],OrdersTable[[#This Row],[Customer ID]])</f>
        <v>6.6666666666666666E-2</v>
      </c>
    </row>
    <row r="5416" spans="1:25" x14ac:dyDescent="0.3">
      <c r="A5416" s="1">
        <v>5415</v>
      </c>
      <c r="B5416" t="s">
        <v>8758</v>
      </c>
      <c r="C5416" s="7">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4" t="str">
        <f>VLOOKUP(OrdersTable[[#This Row],[Region]],PeopleTable[#All],2,FALSE)</f>
        <v>Kelly Williams</v>
      </c>
      <c r="W5416" s="4" t="str">
        <f>IFERROR(VLOOKUP(OrdersTable[[#This Row],[Order ID]],ReturnsTable[#All],2,FALSE),"No")</f>
        <v>No</v>
      </c>
      <c r="X5416" s="4">
        <f>1/COUNTIF(OrdersTable[Order ID],OrdersTable[[#This Row],[Order ID]])</f>
        <v>0.33333333333333331</v>
      </c>
      <c r="Y5416" s="4">
        <f>1/COUNTIF(OrdersTable[Customer ID],OrdersTable[[#This Row],[Customer ID]])</f>
        <v>3.3333333333333333E-2</v>
      </c>
    </row>
    <row r="5417" spans="1:25" x14ac:dyDescent="0.3">
      <c r="A5417" s="1">
        <v>5416</v>
      </c>
      <c r="B5417" t="s">
        <v>8758</v>
      </c>
      <c r="C5417" s="7">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4" t="str">
        <f>VLOOKUP(OrdersTable[[#This Row],[Region]],PeopleTable[#All],2,FALSE)</f>
        <v>Kelly Williams</v>
      </c>
      <c r="W5417" s="4" t="str">
        <f>IFERROR(VLOOKUP(OrdersTable[[#This Row],[Order ID]],ReturnsTable[#All],2,FALSE),"No")</f>
        <v>No</v>
      </c>
      <c r="X5417" s="4">
        <f>1/COUNTIF(OrdersTable[Order ID],OrdersTable[[#This Row],[Order ID]])</f>
        <v>0.33333333333333331</v>
      </c>
      <c r="Y5417" s="4">
        <f>1/COUNTIF(OrdersTable[Customer ID],OrdersTable[[#This Row],[Customer ID]])</f>
        <v>3.3333333333333333E-2</v>
      </c>
    </row>
    <row r="5418" spans="1:25" x14ac:dyDescent="0.3">
      <c r="A5418" s="1">
        <v>5417</v>
      </c>
      <c r="B5418" t="s">
        <v>8758</v>
      </c>
      <c r="C5418" s="7">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4" t="str">
        <f>VLOOKUP(OrdersTable[[#This Row],[Region]],PeopleTable[#All],2,FALSE)</f>
        <v>Kelly Williams</v>
      </c>
      <c r="W5418" s="4" t="str">
        <f>IFERROR(VLOOKUP(OrdersTable[[#This Row],[Order ID]],ReturnsTable[#All],2,FALSE),"No")</f>
        <v>No</v>
      </c>
      <c r="X5418" s="4">
        <f>1/COUNTIF(OrdersTable[Order ID],OrdersTable[[#This Row],[Order ID]])</f>
        <v>0.33333333333333331</v>
      </c>
      <c r="Y5418" s="4">
        <f>1/COUNTIF(OrdersTable[Customer ID],OrdersTable[[#This Row],[Customer ID]])</f>
        <v>3.3333333333333333E-2</v>
      </c>
    </row>
    <row r="5419" spans="1:25" x14ac:dyDescent="0.3">
      <c r="A5419" s="1">
        <v>5418</v>
      </c>
      <c r="B5419" t="s">
        <v>8759</v>
      </c>
      <c r="C5419" s="7">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4" t="str">
        <f>VLOOKUP(OrdersTable[[#This Row],[Region]],PeopleTable[#All],2,FALSE)</f>
        <v>Kelly Williams</v>
      </c>
      <c r="W5419" s="4" t="str">
        <f>IFERROR(VLOOKUP(OrdersTable[[#This Row],[Order ID]],ReturnsTable[#All],2,FALSE),"No")</f>
        <v>No</v>
      </c>
      <c r="X5419" s="4">
        <f>1/COUNTIF(OrdersTable[Order ID],OrdersTable[[#This Row],[Order ID]])</f>
        <v>1</v>
      </c>
      <c r="Y5419" s="4">
        <f>1/COUNTIF(OrdersTable[Customer ID],OrdersTable[[#This Row],[Customer ID]])</f>
        <v>8.3333333333333329E-2</v>
      </c>
    </row>
    <row r="5420" spans="1:25" x14ac:dyDescent="0.3">
      <c r="A5420" s="1">
        <v>5419</v>
      </c>
      <c r="B5420" t="s">
        <v>8760</v>
      </c>
      <c r="C5420" s="7">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4" t="str">
        <f>VLOOKUP(OrdersTable[[#This Row],[Region]],PeopleTable[#All],2,FALSE)</f>
        <v>Kelly Williams</v>
      </c>
      <c r="W5420" s="4" t="str">
        <f>IFERROR(VLOOKUP(OrdersTable[[#This Row],[Order ID]],ReturnsTable[#All],2,FALSE),"No")</f>
        <v>No</v>
      </c>
      <c r="X5420" s="4">
        <f>1/COUNTIF(OrdersTable[Order ID],OrdersTable[[#This Row],[Order ID]])</f>
        <v>0.5</v>
      </c>
      <c r="Y5420" s="4">
        <f>1/COUNTIF(OrdersTable[Customer ID],OrdersTable[[#This Row],[Customer ID]])</f>
        <v>4.5454545454545456E-2</v>
      </c>
    </row>
    <row r="5421" spans="1:25" x14ac:dyDescent="0.3">
      <c r="A5421" s="1">
        <v>5420</v>
      </c>
      <c r="B5421" t="s">
        <v>8760</v>
      </c>
      <c r="C5421" s="7">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4" t="str">
        <f>VLOOKUP(OrdersTable[[#This Row],[Region]],PeopleTable[#All],2,FALSE)</f>
        <v>Kelly Williams</v>
      </c>
      <c r="W5421" s="4" t="str">
        <f>IFERROR(VLOOKUP(OrdersTable[[#This Row],[Order ID]],ReturnsTable[#All],2,FALSE),"No")</f>
        <v>No</v>
      </c>
      <c r="X5421" s="4">
        <f>1/COUNTIF(OrdersTable[Order ID],OrdersTable[[#This Row],[Order ID]])</f>
        <v>0.5</v>
      </c>
      <c r="Y5421" s="4">
        <f>1/COUNTIF(OrdersTable[Customer ID],OrdersTable[[#This Row],[Customer ID]])</f>
        <v>4.5454545454545456E-2</v>
      </c>
    </row>
    <row r="5422" spans="1:25" x14ac:dyDescent="0.3">
      <c r="A5422" s="1">
        <v>5421</v>
      </c>
      <c r="B5422" t="s">
        <v>6213</v>
      </c>
      <c r="C5422" s="7">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4" t="str">
        <f>VLOOKUP(OrdersTable[[#This Row],[Region]],PeopleTable[#All],2,FALSE)</f>
        <v>Chuck Magee</v>
      </c>
      <c r="W5422" s="4" t="str">
        <f>IFERROR(VLOOKUP(OrdersTable[[#This Row],[Order ID]],ReturnsTable[#All],2,FALSE),"No")</f>
        <v>Yes</v>
      </c>
      <c r="X5422" s="4">
        <f>1/COUNTIF(OrdersTable[Order ID],OrdersTable[[#This Row],[Order ID]])</f>
        <v>0.5</v>
      </c>
      <c r="Y5422" s="4">
        <f>1/COUNTIF(OrdersTable[Customer ID],OrdersTable[[#This Row],[Customer ID]])</f>
        <v>4.5454545454545456E-2</v>
      </c>
    </row>
    <row r="5423" spans="1:25" x14ac:dyDescent="0.3">
      <c r="A5423" s="1">
        <v>5422</v>
      </c>
      <c r="B5423" t="s">
        <v>6213</v>
      </c>
      <c r="C5423" s="7">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4" t="str">
        <f>VLOOKUP(OrdersTable[[#This Row],[Region]],PeopleTable[#All],2,FALSE)</f>
        <v>Chuck Magee</v>
      </c>
      <c r="W5423" s="4" t="str">
        <f>IFERROR(VLOOKUP(OrdersTable[[#This Row],[Order ID]],ReturnsTable[#All],2,FALSE),"No")</f>
        <v>Yes</v>
      </c>
      <c r="X5423" s="4">
        <f>1/COUNTIF(OrdersTable[Order ID],OrdersTable[[#This Row],[Order ID]])</f>
        <v>0.5</v>
      </c>
      <c r="Y5423" s="4">
        <f>1/COUNTIF(OrdersTable[Customer ID],OrdersTable[[#This Row],[Customer ID]])</f>
        <v>4.5454545454545456E-2</v>
      </c>
    </row>
    <row r="5424" spans="1:25" x14ac:dyDescent="0.3">
      <c r="A5424" s="1">
        <v>5423</v>
      </c>
      <c r="B5424" t="s">
        <v>8761</v>
      </c>
      <c r="C5424" s="7">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4" t="str">
        <f>VLOOKUP(OrdersTable[[#This Row],[Region]],PeopleTable[#All],2,FALSE)</f>
        <v>Anna Andreadi</v>
      </c>
      <c r="W5424" s="4" t="str">
        <f>IFERROR(VLOOKUP(OrdersTable[[#This Row],[Order ID]],ReturnsTable[#All],2,FALSE),"No")</f>
        <v>No</v>
      </c>
      <c r="X5424" s="4">
        <f>1/COUNTIF(OrdersTable[Order ID],OrdersTable[[#This Row],[Order ID]])</f>
        <v>1</v>
      </c>
      <c r="Y5424" s="4">
        <f>1/COUNTIF(OrdersTable[Customer ID],OrdersTable[[#This Row],[Customer ID]])</f>
        <v>0.1</v>
      </c>
    </row>
    <row r="5425" spans="1:25" x14ac:dyDescent="0.3">
      <c r="A5425" s="1">
        <v>5424</v>
      </c>
      <c r="B5425" t="s">
        <v>8762</v>
      </c>
      <c r="C5425" s="7">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4" t="str">
        <f>VLOOKUP(OrdersTable[[#This Row],[Region]],PeopleTable[#All],2,FALSE)</f>
        <v>Cassandra Brandow</v>
      </c>
      <c r="W5425" s="4" t="str">
        <f>IFERROR(VLOOKUP(OrdersTable[[#This Row],[Order ID]],ReturnsTable[#All],2,FALSE),"No")</f>
        <v>No</v>
      </c>
      <c r="X5425" s="4">
        <f>1/COUNTIF(OrdersTable[Order ID],OrdersTable[[#This Row],[Order ID]])</f>
        <v>1</v>
      </c>
      <c r="Y5425" s="4">
        <f>1/COUNTIF(OrdersTable[Customer ID],OrdersTable[[#This Row],[Customer ID]])</f>
        <v>7.6923076923076927E-2</v>
      </c>
    </row>
    <row r="5426" spans="1:25" x14ac:dyDescent="0.3">
      <c r="A5426" s="1">
        <v>5425</v>
      </c>
      <c r="B5426" t="s">
        <v>8763</v>
      </c>
      <c r="C5426" s="7">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4" t="str">
        <f>VLOOKUP(OrdersTable[[#This Row],[Region]],PeopleTable[#All],2,FALSE)</f>
        <v>Chuck Magee</v>
      </c>
      <c r="W5426" s="4" t="str">
        <f>IFERROR(VLOOKUP(OrdersTable[[#This Row],[Order ID]],ReturnsTable[#All],2,FALSE),"No")</f>
        <v>No</v>
      </c>
      <c r="X5426" s="4">
        <f>1/COUNTIF(OrdersTable[Order ID],OrdersTable[[#This Row],[Order ID]])</f>
        <v>1</v>
      </c>
      <c r="Y5426" s="4">
        <f>1/COUNTIF(OrdersTable[Customer ID],OrdersTable[[#This Row],[Customer ID]])</f>
        <v>6.6666666666666666E-2</v>
      </c>
    </row>
    <row r="5427" spans="1:25" x14ac:dyDescent="0.3">
      <c r="A5427" s="1">
        <v>5426</v>
      </c>
      <c r="B5427" t="s">
        <v>8764</v>
      </c>
      <c r="C5427" s="7">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4" t="str">
        <f>VLOOKUP(OrdersTable[[#This Row],[Region]],PeopleTable[#All],2,FALSE)</f>
        <v>Anna Andreadi</v>
      </c>
      <c r="W5427" s="4" t="str">
        <f>IFERROR(VLOOKUP(OrdersTable[[#This Row],[Order ID]],ReturnsTable[#All],2,FALSE),"No")</f>
        <v>No</v>
      </c>
      <c r="X5427" s="4">
        <f>1/COUNTIF(OrdersTable[Order ID],OrdersTable[[#This Row],[Order ID]])</f>
        <v>0.5</v>
      </c>
      <c r="Y5427" s="4">
        <f>1/COUNTIF(OrdersTable[Customer ID],OrdersTable[[#This Row],[Customer ID]])</f>
        <v>6.6666666666666666E-2</v>
      </c>
    </row>
    <row r="5428" spans="1:25" x14ac:dyDescent="0.3">
      <c r="A5428" s="1">
        <v>5427</v>
      </c>
      <c r="B5428" t="s">
        <v>8764</v>
      </c>
      <c r="C5428" s="7">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4" t="str">
        <f>VLOOKUP(OrdersTable[[#This Row],[Region]],PeopleTable[#All],2,FALSE)</f>
        <v>Anna Andreadi</v>
      </c>
      <c r="W5428" s="4" t="str">
        <f>IFERROR(VLOOKUP(OrdersTable[[#This Row],[Order ID]],ReturnsTable[#All],2,FALSE),"No")</f>
        <v>No</v>
      </c>
      <c r="X5428" s="4">
        <f>1/COUNTIF(OrdersTable[Order ID],OrdersTable[[#This Row],[Order ID]])</f>
        <v>0.5</v>
      </c>
      <c r="Y5428" s="4">
        <f>1/COUNTIF(OrdersTable[Customer ID],OrdersTable[[#This Row],[Customer ID]])</f>
        <v>6.6666666666666666E-2</v>
      </c>
    </row>
    <row r="5429" spans="1:25" x14ac:dyDescent="0.3">
      <c r="A5429" s="1">
        <v>5428</v>
      </c>
      <c r="B5429" t="s">
        <v>8765</v>
      </c>
      <c r="C5429" s="7">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4" t="str">
        <f>VLOOKUP(OrdersTable[[#This Row],[Region]],PeopleTable[#All],2,FALSE)</f>
        <v>Anna Andreadi</v>
      </c>
      <c r="W5429" s="4" t="str">
        <f>IFERROR(VLOOKUP(OrdersTable[[#This Row],[Order ID]],ReturnsTable[#All],2,FALSE),"No")</f>
        <v>No</v>
      </c>
      <c r="X5429" s="4">
        <f>1/COUNTIF(OrdersTable[Order ID],OrdersTable[[#This Row],[Order ID]])</f>
        <v>1</v>
      </c>
      <c r="Y5429" s="4">
        <f>1/COUNTIF(OrdersTable[Customer ID],OrdersTable[[#This Row],[Customer ID]])</f>
        <v>7.6923076923076927E-2</v>
      </c>
    </row>
    <row r="5430" spans="1:25" x14ac:dyDescent="0.3">
      <c r="A5430" s="1">
        <v>5429</v>
      </c>
      <c r="B5430" t="s">
        <v>8766</v>
      </c>
      <c r="C5430" s="7">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4" t="str">
        <f>VLOOKUP(OrdersTable[[#This Row],[Region]],PeopleTable[#All],2,FALSE)</f>
        <v>Anna Andreadi</v>
      </c>
      <c r="W5430" s="4" t="str">
        <f>IFERROR(VLOOKUP(OrdersTable[[#This Row],[Order ID]],ReturnsTable[#All],2,FALSE),"No")</f>
        <v>No</v>
      </c>
      <c r="X5430" s="4">
        <f>1/COUNTIF(OrdersTable[Order ID],OrdersTable[[#This Row],[Order ID]])</f>
        <v>1</v>
      </c>
      <c r="Y5430" s="4">
        <f>1/COUNTIF(OrdersTable[Customer ID],OrdersTable[[#This Row],[Customer ID]])</f>
        <v>0.05</v>
      </c>
    </row>
    <row r="5431" spans="1:25" x14ac:dyDescent="0.3">
      <c r="A5431" s="1">
        <v>5430</v>
      </c>
      <c r="B5431" t="s">
        <v>8767</v>
      </c>
      <c r="C5431" s="7">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4" t="str">
        <f>VLOOKUP(OrdersTable[[#This Row],[Region]],PeopleTable[#All],2,FALSE)</f>
        <v>Cassandra Brandow</v>
      </c>
      <c r="W5431" s="4" t="str">
        <f>IFERROR(VLOOKUP(OrdersTable[[#This Row],[Order ID]],ReturnsTable[#All],2,FALSE),"No")</f>
        <v>No</v>
      </c>
      <c r="X5431" s="4">
        <f>1/COUNTIF(OrdersTable[Order ID],OrdersTable[[#This Row],[Order ID]])</f>
        <v>1</v>
      </c>
      <c r="Y5431" s="4">
        <f>1/COUNTIF(OrdersTable[Customer ID],OrdersTable[[#This Row],[Customer ID]])</f>
        <v>8.3333333333333329E-2</v>
      </c>
    </row>
    <row r="5432" spans="1:25" x14ac:dyDescent="0.3">
      <c r="A5432" s="1">
        <v>5431</v>
      </c>
      <c r="B5432" t="s">
        <v>8768</v>
      </c>
      <c r="C5432" s="7">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4" t="str">
        <f>VLOOKUP(OrdersTable[[#This Row],[Region]],PeopleTable[#All],2,FALSE)</f>
        <v>Chuck Magee</v>
      </c>
      <c r="W5432" s="4" t="str">
        <f>IFERROR(VLOOKUP(OrdersTable[[#This Row],[Order ID]],ReturnsTable[#All],2,FALSE),"No")</f>
        <v>No</v>
      </c>
      <c r="X5432" s="4">
        <f>1/COUNTIF(OrdersTable[Order ID],OrdersTable[[#This Row],[Order ID]])</f>
        <v>0.33333333333333331</v>
      </c>
      <c r="Y5432" s="4">
        <f>1/COUNTIF(OrdersTable[Customer ID],OrdersTable[[#This Row],[Customer ID]])</f>
        <v>7.1428571428571425E-2</v>
      </c>
    </row>
    <row r="5433" spans="1:25" x14ac:dyDescent="0.3">
      <c r="A5433" s="1">
        <v>5432</v>
      </c>
      <c r="B5433" t="s">
        <v>8768</v>
      </c>
      <c r="C5433" s="7">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4" t="str">
        <f>VLOOKUP(OrdersTable[[#This Row],[Region]],PeopleTable[#All],2,FALSE)</f>
        <v>Chuck Magee</v>
      </c>
      <c r="W5433" s="4" t="str">
        <f>IFERROR(VLOOKUP(OrdersTable[[#This Row],[Order ID]],ReturnsTable[#All],2,FALSE),"No")</f>
        <v>No</v>
      </c>
      <c r="X5433" s="4">
        <f>1/COUNTIF(OrdersTable[Order ID],OrdersTable[[#This Row],[Order ID]])</f>
        <v>0.33333333333333331</v>
      </c>
      <c r="Y5433" s="4">
        <f>1/COUNTIF(OrdersTable[Customer ID],OrdersTable[[#This Row],[Customer ID]])</f>
        <v>7.1428571428571425E-2</v>
      </c>
    </row>
    <row r="5434" spans="1:25" x14ac:dyDescent="0.3">
      <c r="A5434" s="1">
        <v>5433</v>
      </c>
      <c r="B5434" t="s">
        <v>8768</v>
      </c>
      <c r="C5434" s="7">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4" t="str">
        <f>VLOOKUP(OrdersTable[[#This Row],[Region]],PeopleTable[#All],2,FALSE)</f>
        <v>Chuck Magee</v>
      </c>
      <c r="W5434" s="4" t="str">
        <f>IFERROR(VLOOKUP(OrdersTable[[#This Row],[Order ID]],ReturnsTable[#All],2,FALSE),"No")</f>
        <v>No</v>
      </c>
      <c r="X5434" s="4">
        <f>1/COUNTIF(OrdersTable[Order ID],OrdersTable[[#This Row],[Order ID]])</f>
        <v>0.33333333333333331</v>
      </c>
      <c r="Y5434" s="4">
        <f>1/COUNTIF(OrdersTable[Customer ID],OrdersTable[[#This Row],[Customer ID]])</f>
        <v>7.1428571428571425E-2</v>
      </c>
    </row>
    <row r="5435" spans="1:25" x14ac:dyDescent="0.3">
      <c r="A5435" s="1">
        <v>5434</v>
      </c>
      <c r="B5435" t="s">
        <v>6126</v>
      </c>
      <c r="C5435" s="7">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4" t="str">
        <f>VLOOKUP(OrdersTable[[#This Row],[Region]],PeopleTable[#All],2,FALSE)</f>
        <v>Anna Andreadi</v>
      </c>
      <c r="W5435" s="4" t="str">
        <f>IFERROR(VLOOKUP(OrdersTable[[#This Row],[Order ID]],ReturnsTable[#All],2,FALSE),"No")</f>
        <v>Yes</v>
      </c>
      <c r="X5435" s="4">
        <f>1/COUNTIF(OrdersTable[Order ID],OrdersTable[[#This Row],[Order ID]])</f>
        <v>1</v>
      </c>
      <c r="Y5435" s="4">
        <f>1/COUNTIF(OrdersTable[Customer ID],OrdersTable[[#This Row],[Customer ID]])</f>
        <v>0.33333333333333331</v>
      </c>
    </row>
    <row r="5436" spans="1:25" x14ac:dyDescent="0.3">
      <c r="A5436" s="1">
        <v>5435</v>
      </c>
      <c r="B5436" t="s">
        <v>8769</v>
      </c>
      <c r="C5436" s="7">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4" t="str">
        <f>VLOOKUP(OrdersTable[[#This Row],[Region]],PeopleTable[#All],2,FALSE)</f>
        <v>Anna Andreadi</v>
      </c>
      <c r="W5436" s="4" t="str">
        <f>IFERROR(VLOOKUP(OrdersTable[[#This Row],[Order ID]],ReturnsTable[#All],2,FALSE),"No")</f>
        <v>No</v>
      </c>
      <c r="X5436" s="4">
        <f>1/COUNTIF(OrdersTable[Order ID],OrdersTable[[#This Row],[Order ID]])</f>
        <v>0.5</v>
      </c>
      <c r="Y5436" s="4">
        <f>1/COUNTIF(OrdersTable[Customer ID],OrdersTable[[#This Row],[Customer ID]])</f>
        <v>9.0909090909090912E-2</v>
      </c>
    </row>
    <row r="5437" spans="1:25" x14ac:dyDescent="0.3">
      <c r="A5437" s="1">
        <v>5436</v>
      </c>
      <c r="B5437" t="s">
        <v>8769</v>
      </c>
      <c r="C5437" s="7">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4" t="str">
        <f>VLOOKUP(OrdersTable[[#This Row],[Region]],PeopleTable[#All],2,FALSE)</f>
        <v>Anna Andreadi</v>
      </c>
      <c r="W5437" s="4" t="str">
        <f>IFERROR(VLOOKUP(OrdersTable[[#This Row],[Order ID]],ReturnsTable[#All],2,FALSE),"No")</f>
        <v>No</v>
      </c>
      <c r="X5437" s="4">
        <f>1/COUNTIF(OrdersTable[Order ID],OrdersTable[[#This Row],[Order ID]])</f>
        <v>0.5</v>
      </c>
      <c r="Y5437" s="4">
        <f>1/COUNTIF(OrdersTable[Customer ID],OrdersTable[[#This Row],[Customer ID]])</f>
        <v>9.0909090909090912E-2</v>
      </c>
    </row>
    <row r="5438" spans="1:25" x14ac:dyDescent="0.3">
      <c r="A5438" s="1">
        <v>5437</v>
      </c>
      <c r="B5438" t="s">
        <v>8770</v>
      </c>
      <c r="C5438" s="7">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4" t="str">
        <f>VLOOKUP(OrdersTable[[#This Row],[Region]],PeopleTable[#All],2,FALSE)</f>
        <v>Cassandra Brandow</v>
      </c>
      <c r="W5438" s="4" t="str">
        <f>IFERROR(VLOOKUP(OrdersTable[[#This Row],[Order ID]],ReturnsTable[#All],2,FALSE),"No")</f>
        <v>No</v>
      </c>
      <c r="X5438" s="4">
        <f>1/COUNTIF(OrdersTable[Order ID],OrdersTable[[#This Row],[Order ID]])</f>
        <v>0.33333333333333331</v>
      </c>
      <c r="Y5438" s="4">
        <f>1/COUNTIF(OrdersTable[Customer ID],OrdersTable[[#This Row],[Customer ID]])</f>
        <v>0.1</v>
      </c>
    </row>
    <row r="5439" spans="1:25" x14ac:dyDescent="0.3">
      <c r="A5439" s="1">
        <v>5438</v>
      </c>
      <c r="B5439" t="s">
        <v>8770</v>
      </c>
      <c r="C5439" s="7">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4" t="str">
        <f>VLOOKUP(OrdersTable[[#This Row],[Region]],PeopleTable[#All],2,FALSE)</f>
        <v>Cassandra Brandow</v>
      </c>
      <c r="W5439" s="4" t="str">
        <f>IFERROR(VLOOKUP(OrdersTable[[#This Row],[Order ID]],ReturnsTable[#All],2,FALSE),"No")</f>
        <v>No</v>
      </c>
      <c r="X5439" s="4">
        <f>1/COUNTIF(OrdersTable[Order ID],OrdersTable[[#This Row],[Order ID]])</f>
        <v>0.33333333333333331</v>
      </c>
      <c r="Y5439" s="4">
        <f>1/COUNTIF(OrdersTable[Customer ID],OrdersTable[[#This Row],[Customer ID]])</f>
        <v>0.1</v>
      </c>
    </row>
    <row r="5440" spans="1:25" x14ac:dyDescent="0.3">
      <c r="A5440" s="1">
        <v>5439</v>
      </c>
      <c r="B5440" t="s">
        <v>8770</v>
      </c>
      <c r="C5440" s="7">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4" t="str">
        <f>VLOOKUP(OrdersTable[[#This Row],[Region]],PeopleTable[#All],2,FALSE)</f>
        <v>Cassandra Brandow</v>
      </c>
      <c r="W5440" s="4" t="str">
        <f>IFERROR(VLOOKUP(OrdersTable[[#This Row],[Order ID]],ReturnsTable[#All],2,FALSE),"No")</f>
        <v>No</v>
      </c>
      <c r="X5440" s="4">
        <f>1/COUNTIF(OrdersTable[Order ID],OrdersTable[[#This Row],[Order ID]])</f>
        <v>0.33333333333333331</v>
      </c>
      <c r="Y5440" s="4">
        <f>1/COUNTIF(OrdersTable[Customer ID],OrdersTable[[#This Row],[Customer ID]])</f>
        <v>0.1</v>
      </c>
    </row>
    <row r="5441" spans="1:25" x14ac:dyDescent="0.3">
      <c r="A5441" s="1">
        <v>5440</v>
      </c>
      <c r="B5441" t="s">
        <v>8771</v>
      </c>
      <c r="C5441" s="7">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4" t="str">
        <f>VLOOKUP(OrdersTable[[#This Row],[Region]],PeopleTable[#All],2,FALSE)</f>
        <v>Chuck Magee</v>
      </c>
      <c r="W5441" s="4" t="str">
        <f>IFERROR(VLOOKUP(OrdersTable[[#This Row],[Order ID]],ReturnsTable[#All],2,FALSE),"No")</f>
        <v>No</v>
      </c>
      <c r="X5441" s="4">
        <f>1/COUNTIF(OrdersTable[Order ID],OrdersTable[[#This Row],[Order ID]])</f>
        <v>1</v>
      </c>
      <c r="Y5441" s="4">
        <f>1/COUNTIF(OrdersTable[Customer ID],OrdersTable[[#This Row],[Customer ID]])</f>
        <v>0.125</v>
      </c>
    </row>
    <row r="5442" spans="1:25" x14ac:dyDescent="0.3">
      <c r="A5442" s="1">
        <v>5441</v>
      </c>
      <c r="B5442" t="s">
        <v>8772</v>
      </c>
      <c r="C5442" s="7">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4" t="str">
        <f>VLOOKUP(OrdersTable[[#This Row],[Region]],PeopleTable[#All],2,FALSE)</f>
        <v>Cassandra Brandow</v>
      </c>
      <c r="W5442" s="4" t="str">
        <f>IFERROR(VLOOKUP(OrdersTable[[#This Row],[Order ID]],ReturnsTable[#All],2,FALSE),"No")</f>
        <v>No</v>
      </c>
      <c r="X5442" s="4">
        <f>1/COUNTIF(OrdersTable[Order ID],OrdersTable[[#This Row],[Order ID]])</f>
        <v>1</v>
      </c>
      <c r="Y5442" s="4">
        <f>1/COUNTIF(OrdersTable[Customer ID],OrdersTable[[#This Row],[Customer ID]])</f>
        <v>6.25E-2</v>
      </c>
    </row>
    <row r="5443" spans="1:25" x14ac:dyDescent="0.3">
      <c r="A5443" s="1">
        <v>5442</v>
      </c>
      <c r="B5443" t="s">
        <v>8773</v>
      </c>
      <c r="C5443" s="7">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4" t="str">
        <f>VLOOKUP(OrdersTable[[#This Row],[Region]],PeopleTable[#All],2,FALSE)</f>
        <v>Anna Andreadi</v>
      </c>
      <c r="W5443" s="4" t="str">
        <f>IFERROR(VLOOKUP(OrdersTable[[#This Row],[Order ID]],ReturnsTable[#All],2,FALSE),"No")</f>
        <v>No</v>
      </c>
      <c r="X5443" s="4">
        <f>1/COUNTIF(OrdersTable[Order ID],OrdersTable[[#This Row],[Order ID]])</f>
        <v>1</v>
      </c>
      <c r="Y5443" s="4">
        <f>1/COUNTIF(OrdersTable[Customer ID],OrdersTable[[#This Row],[Customer ID]])</f>
        <v>5.5555555555555552E-2</v>
      </c>
    </row>
    <row r="5444" spans="1:25" x14ac:dyDescent="0.3">
      <c r="A5444" s="1">
        <v>5443</v>
      </c>
      <c r="B5444" t="s">
        <v>8774</v>
      </c>
      <c r="C5444" s="7">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4" t="str">
        <f>VLOOKUP(OrdersTable[[#This Row],[Region]],PeopleTable[#All],2,FALSE)</f>
        <v>Chuck Magee</v>
      </c>
      <c r="W5444" s="4" t="str">
        <f>IFERROR(VLOOKUP(OrdersTable[[#This Row],[Order ID]],ReturnsTable[#All],2,FALSE),"No")</f>
        <v>No</v>
      </c>
      <c r="X5444" s="4">
        <f>1/COUNTIF(OrdersTable[Order ID],OrdersTable[[#This Row],[Order ID]])</f>
        <v>0.33333333333333331</v>
      </c>
      <c r="Y5444" s="4">
        <f>1/COUNTIF(OrdersTable[Customer ID],OrdersTable[[#This Row],[Customer ID]])</f>
        <v>0.1</v>
      </c>
    </row>
    <row r="5445" spans="1:25" x14ac:dyDescent="0.3">
      <c r="A5445" s="1">
        <v>5444</v>
      </c>
      <c r="B5445" t="s">
        <v>8774</v>
      </c>
      <c r="C5445" s="7">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4" t="str">
        <f>VLOOKUP(OrdersTable[[#This Row],[Region]],PeopleTable[#All],2,FALSE)</f>
        <v>Chuck Magee</v>
      </c>
      <c r="W5445" s="4" t="str">
        <f>IFERROR(VLOOKUP(OrdersTable[[#This Row],[Order ID]],ReturnsTable[#All],2,FALSE),"No")</f>
        <v>No</v>
      </c>
      <c r="X5445" s="4">
        <f>1/COUNTIF(OrdersTable[Order ID],OrdersTable[[#This Row],[Order ID]])</f>
        <v>0.33333333333333331</v>
      </c>
      <c r="Y5445" s="4">
        <f>1/COUNTIF(OrdersTable[Customer ID],OrdersTable[[#This Row],[Customer ID]])</f>
        <v>0.1</v>
      </c>
    </row>
    <row r="5446" spans="1:25" x14ac:dyDescent="0.3">
      <c r="A5446" s="1">
        <v>5445</v>
      </c>
      <c r="B5446" t="s">
        <v>8774</v>
      </c>
      <c r="C5446" s="7">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4" t="str">
        <f>VLOOKUP(OrdersTable[[#This Row],[Region]],PeopleTable[#All],2,FALSE)</f>
        <v>Chuck Magee</v>
      </c>
      <c r="W5446" s="4" t="str">
        <f>IFERROR(VLOOKUP(OrdersTable[[#This Row],[Order ID]],ReturnsTable[#All],2,FALSE),"No")</f>
        <v>No</v>
      </c>
      <c r="X5446" s="4">
        <f>1/COUNTIF(OrdersTable[Order ID],OrdersTable[[#This Row],[Order ID]])</f>
        <v>0.33333333333333331</v>
      </c>
      <c r="Y5446" s="4">
        <f>1/COUNTIF(OrdersTable[Customer ID],OrdersTable[[#This Row],[Customer ID]])</f>
        <v>0.1</v>
      </c>
    </row>
    <row r="5447" spans="1:25" x14ac:dyDescent="0.3">
      <c r="A5447" s="1">
        <v>5446</v>
      </c>
      <c r="B5447" t="s">
        <v>8775</v>
      </c>
      <c r="C5447" s="7">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4" t="str">
        <f>VLOOKUP(OrdersTable[[#This Row],[Region]],PeopleTable[#All],2,FALSE)</f>
        <v>Kelly Williams</v>
      </c>
      <c r="W5447" s="4" t="str">
        <f>IFERROR(VLOOKUP(OrdersTable[[#This Row],[Order ID]],ReturnsTable[#All],2,FALSE),"No")</f>
        <v>No</v>
      </c>
      <c r="X5447" s="4">
        <f>1/COUNTIF(OrdersTable[Order ID],OrdersTable[[#This Row],[Order ID]])</f>
        <v>1</v>
      </c>
      <c r="Y5447" s="4">
        <f>1/COUNTIF(OrdersTable[Customer ID],OrdersTable[[#This Row],[Customer ID]])</f>
        <v>0.1111111111111111</v>
      </c>
    </row>
    <row r="5448" spans="1:25" x14ac:dyDescent="0.3">
      <c r="A5448" s="1">
        <v>5447</v>
      </c>
      <c r="B5448" t="s">
        <v>6207</v>
      </c>
      <c r="C5448" s="7">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4" t="str">
        <f>VLOOKUP(OrdersTable[[#This Row],[Region]],PeopleTable[#All],2,FALSE)</f>
        <v>Chuck Magee</v>
      </c>
      <c r="W5448" s="4" t="str">
        <f>IFERROR(VLOOKUP(OrdersTable[[#This Row],[Order ID]],ReturnsTable[#All],2,FALSE),"No")</f>
        <v>Yes</v>
      </c>
      <c r="X5448" s="4">
        <f>1/COUNTIF(OrdersTable[Order ID],OrdersTable[[#This Row],[Order ID]])</f>
        <v>0.5</v>
      </c>
      <c r="Y5448" s="4">
        <f>1/COUNTIF(OrdersTable[Customer ID],OrdersTable[[#This Row],[Customer ID]])</f>
        <v>4.1666666666666664E-2</v>
      </c>
    </row>
    <row r="5449" spans="1:25" x14ac:dyDescent="0.3">
      <c r="A5449" s="1">
        <v>5448</v>
      </c>
      <c r="B5449" t="s">
        <v>6207</v>
      </c>
      <c r="C5449" s="7">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4" t="str">
        <f>VLOOKUP(OrdersTable[[#This Row],[Region]],PeopleTable[#All],2,FALSE)</f>
        <v>Chuck Magee</v>
      </c>
      <c r="W5449" s="4" t="str">
        <f>IFERROR(VLOOKUP(OrdersTable[[#This Row],[Order ID]],ReturnsTable[#All],2,FALSE),"No")</f>
        <v>Yes</v>
      </c>
      <c r="X5449" s="4">
        <f>1/COUNTIF(OrdersTable[Order ID],OrdersTable[[#This Row],[Order ID]])</f>
        <v>0.5</v>
      </c>
      <c r="Y5449" s="4">
        <f>1/COUNTIF(OrdersTable[Customer ID],OrdersTable[[#This Row],[Customer ID]])</f>
        <v>4.1666666666666664E-2</v>
      </c>
    </row>
    <row r="5450" spans="1:25" x14ac:dyDescent="0.3">
      <c r="A5450" s="1">
        <v>5449</v>
      </c>
      <c r="B5450" t="s">
        <v>8776</v>
      </c>
      <c r="C5450" s="7">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4" t="str">
        <f>VLOOKUP(OrdersTable[[#This Row],[Region]],PeopleTable[#All],2,FALSE)</f>
        <v>Kelly Williams</v>
      </c>
      <c r="W5450" s="4" t="str">
        <f>IFERROR(VLOOKUP(OrdersTable[[#This Row],[Order ID]],ReturnsTable[#All],2,FALSE),"No")</f>
        <v>No</v>
      </c>
      <c r="X5450" s="4">
        <f>1/COUNTIF(OrdersTable[Order ID],OrdersTable[[#This Row],[Order ID]])</f>
        <v>0.25</v>
      </c>
      <c r="Y5450" s="4">
        <f>1/COUNTIF(OrdersTable[Customer ID],OrdersTable[[#This Row],[Customer ID]])</f>
        <v>0.1</v>
      </c>
    </row>
    <row r="5451" spans="1:25" x14ac:dyDescent="0.3">
      <c r="A5451" s="1">
        <v>5450</v>
      </c>
      <c r="B5451" t="s">
        <v>8776</v>
      </c>
      <c r="C5451" s="7">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4" t="str">
        <f>VLOOKUP(OrdersTable[[#This Row],[Region]],PeopleTable[#All],2,FALSE)</f>
        <v>Kelly Williams</v>
      </c>
      <c r="W5451" s="4" t="str">
        <f>IFERROR(VLOOKUP(OrdersTable[[#This Row],[Order ID]],ReturnsTable[#All],2,FALSE),"No")</f>
        <v>No</v>
      </c>
      <c r="X5451" s="4">
        <f>1/COUNTIF(OrdersTable[Order ID],OrdersTable[[#This Row],[Order ID]])</f>
        <v>0.25</v>
      </c>
      <c r="Y5451" s="4">
        <f>1/COUNTIF(OrdersTable[Customer ID],OrdersTable[[#This Row],[Customer ID]])</f>
        <v>0.1</v>
      </c>
    </row>
    <row r="5452" spans="1:25" x14ac:dyDescent="0.3">
      <c r="A5452" s="1">
        <v>5451</v>
      </c>
      <c r="B5452" t="s">
        <v>8776</v>
      </c>
      <c r="C5452" s="7">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4" t="str">
        <f>VLOOKUP(OrdersTable[[#This Row],[Region]],PeopleTable[#All],2,FALSE)</f>
        <v>Kelly Williams</v>
      </c>
      <c r="W5452" s="4" t="str">
        <f>IFERROR(VLOOKUP(OrdersTable[[#This Row],[Order ID]],ReturnsTable[#All],2,FALSE),"No")</f>
        <v>No</v>
      </c>
      <c r="X5452" s="4">
        <f>1/COUNTIF(OrdersTable[Order ID],OrdersTable[[#This Row],[Order ID]])</f>
        <v>0.25</v>
      </c>
      <c r="Y5452" s="4">
        <f>1/COUNTIF(OrdersTable[Customer ID],OrdersTable[[#This Row],[Customer ID]])</f>
        <v>0.1</v>
      </c>
    </row>
    <row r="5453" spans="1:25" x14ac:dyDescent="0.3">
      <c r="A5453" s="1">
        <v>5452</v>
      </c>
      <c r="B5453" t="s">
        <v>8776</v>
      </c>
      <c r="C5453" s="7">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4" t="str">
        <f>VLOOKUP(OrdersTable[[#This Row],[Region]],PeopleTable[#All],2,FALSE)</f>
        <v>Kelly Williams</v>
      </c>
      <c r="W5453" s="4" t="str">
        <f>IFERROR(VLOOKUP(OrdersTable[[#This Row],[Order ID]],ReturnsTable[#All],2,FALSE),"No")</f>
        <v>No</v>
      </c>
      <c r="X5453" s="4">
        <f>1/COUNTIF(OrdersTable[Order ID],OrdersTable[[#This Row],[Order ID]])</f>
        <v>0.25</v>
      </c>
      <c r="Y5453" s="4">
        <f>1/COUNTIF(OrdersTable[Customer ID],OrdersTable[[#This Row],[Customer ID]])</f>
        <v>0.1</v>
      </c>
    </row>
    <row r="5454" spans="1:25" x14ac:dyDescent="0.3">
      <c r="A5454" s="1">
        <v>5453</v>
      </c>
      <c r="B5454" t="s">
        <v>8777</v>
      </c>
      <c r="C5454" s="7">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4" t="str">
        <f>VLOOKUP(OrdersTable[[#This Row],[Region]],PeopleTable[#All],2,FALSE)</f>
        <v>Anna Andreadi</v>
      </c>
      <c r="W5454" s="4" t="str">
        <f>IFERROR(VLOOKUP(OrdersTable[[#This Row],[Order ID]],ReturnsTable[#All],2,FALSE),"No")</f>
        <v>No</v>
      </c>
      <c r="X5454" s="4">
        <f>1/COUNTIF(OrdersTable[Order ID],OrdersTable[[#This Row],[Order ID]])</f>
        <v>1</v>
      </c>
      <c r="Y5454" s="4">
        <f>1/COUNTIF(OrdersTable[Customer ID],OrdersTable[[#This Row],[Customer ID]])</f>
        <v>6.6666666666666666E-2</v>
      </c>
    </row>
    <row r="5455" spans="1:25" x14ac:dyDescent="0.3">
      <c r="A5455" s="1">
        <v>5454</v>
      </c>
      <c r="B5455" t="s">
        <v>8778</v>
      </c>
      <c r="C5455" s="7">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4" t="str">
        <f>VLOOKUP(OrdersTable[[#This Row],[Region]],PeopleTable[#All],2,FALSE)</f>
        <v>Kelly Williams</v>
      </c>
      <c r="W5455" s="4" t="str">
        <f>IFERROR(VLOOKUP(OrdersTable[[#This Row],[Order ID]],ReturnsTable[#All],2,FALSE),"No")</f>
        <v>No</v>
      </c>
      <c r="X5455" s="4">
        <f>1/COUNTIF(OrdersTable[Order ID],OrdersTable[[#This Row],[Order ID]])</f>
        <v>1</v>
      </c>
      <c r="Y5455" s="4">
        <f>1/COUNTIF(OrdersTable[Customer ID],OrdersTable[[#This Row],[Customer ID]])</f>
        <v>7.6923076923076927E-2</v>
      </c>
    </row>
    <row r="5456" spans="1:25" x14ac:dyDescent="0.3">
      <c r="A5456" s="1">
        <v>5455</v>
      </c>
      <c r="B5456" t="s">
        <v>8779</v>
      </c>
      <c r="C5456" s="7">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4" t="str">
        <f>VLOOKUP(OrdersTable[[#This Row],[Region]],PeopleTable[#All],2,FALSE)</f>
        <v>Chuck Magee</v>
      </c>
      <c r="W5456" s="4" t="str">
        <f>IFERROR(VLOOKUP(OrdersTable[[#This Row],[Order ID]],ReturnsTable[#All],2,FALSE),"No")</f>
        <v>No</v>
      </c>
      <c r="X5456" s="4">
        <f>1/COUNTIF(OrdersTable[Order ID],OrdersTable[[#This Row],[Order ID]])</f>
        <v>0.5</v>
      </c>
      <c r="Y5456" s="4">
        <f>1/COUNTIF(OrdersTable[Customer ID],OrdersTable[[#This Row],[Customer ID]])</f>
        <v>5.5555555555555552E-2</v>
      </c>
    </row>
    <row r="5457" spans="1:25" x14ac:dyDescent="0.3">
      <c r="A5457" s="1">
        <v>5456</v>
      </c>
      <c r="B5457" t="s">
        <v>8779</v>
      </c>
      <c r="C5457" s="7">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4" t="str">
        <f>VLOOKUP(OrdersTable[[#This Row],[Region]],PeopleTable[#All],2,FALSE)</f>
        <v>Chuck Magee</v>
      </c>
      <c r="W5457" s="4" t="str">
        <f>IFERROR(VLOOKUP(OrdersTable[[#This Row],[Order ID]],ReturnsTable[#All],2,FALSE),"No")</f>
        <v>No</v>
      </c>
      <c r="X5457" s="4">
        <f>1/COUNTIF(OrdersTable[Order ID],OrdersTable[[#This Row],[Order ID]])</f>
        <v>0.5</v>
      </c>
      <c r="Y5457" s="4">
        <f>1/COUNTIF(OrdersTable[Customer ID],OrdersTable[[#This Row],[Customer ID]])</f>
        <v>5.5555555555555552E-2</v>
      </c>
    </row>
    <row r="5458" spans="1:25" x14ac:dyDescent="0.3">
      <c r="A5458" s="1">
        <v>5457</v>
      </c>
      <c r="B5458" t="s">
        <v>6127</v>
      </c>
      <c r="C5458" s="7">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4" t="str">
        <f>VLOOKUP(OrdersTable[[#This Row],[Region]],PeopleTable[#All],2,FALSE)</f>
        <v>Anna Andreadi</v>
      </c>
      <c r="W5458" s="4" t="str">
        <f>IFERROR(VLOOKUP(OrdersTable[[#This Row],[Order ID]],ReturnsTable[#All],2,FALSE),"No")</f>
        <v>Yes</v>
      </c>
      <c r="X5458" s="4">
        <f>1/COUNTIF(OrdersTable[Order ID],OrdersTable[[#This Row],[Order ID]])</f>
        <v>0.5</v>
      </c>
      <c r="Y5458" s="4">
        <f>1/COUNTIF(OrdersTable[Customer ID],OrdersTable[[#This Row],[Customer ID]])</f>
        <v>7.1428571428571425E-2</v>
      </c>
    </row>
    <row r="5459" spans="1:25" x14ac:dyDescent="0.3">
      <c r="A5459" s="1">
        <v>5458</v>
      </c>
      <c r="B5459" t="s">
        <v>6127</v>
      </c>
      <c r="C5459" s="7">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4" t="str">
        <f>VLOOKUP(OrdersTable[[#This Row],[Region]],PeopleTable[#All],2,FALSE)</f>
        <v>Anna Andreadi</v>
      </c>
      <c r="W5459" s="4" t="str">
        <f>IFERROR(VLOOKUP(OrdersTable[[#This Row],[Order ID]],ReturnsTable[#All],2,FALSE),"No")</f>
        <v>Yes</v>
      </c>
      <c r="X5459" s="4">
        <f>1/COUNTIF(OrdersTable[Order ID],OrdersTable[[#This Row],[Order ID]])</f>
        <v>0.5</v>
      </c>
      <c r="Y5459" s="4">
        <f>1/COUNTIF(OrdersTable[Customer ID],OrdersTable[[#This Row],[Customer ID]])</f>
        <v>7.1428571428571425E-2</v>
      </c>
    </row>
    <row r="5460" spans="1:25" x14ac:dyDescent="0.3">
      <c r="A5460" s="1">
        <v>5459</v>
      </c>
      <c r="B5460" t="s">
        <v>8780</v>
      </c>
      <c r="C5460" s="7">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4" t="str">
        <f>VLOOKUP(OrdersTable[[#This Row],[Region]],PeopleTable[#All],2,FALSE)</f>
        <v>Anna Andreadi</v>
      </c>
      <c r="W5460" s="4" t="str">
        <f>IFERROR(VLOOKUP(OrdersTable[[#This Row],[Order ID]],ReturnsTable[#All],2,FALSE),"No")</f>
        <v>No</v>
      </c>
      <c r="X5460" s="4">
        <f>1/COUNTIF(OrdersTable[Order ID],OrdersTable[[#This Row],[Order ID]])</f>
        <v>0.5</v>
      </c>
      <c r="Y5460" s="4">
        <f>1/COUNTIF(OrdersTable[Customer ID],OrdersTable[[#This Row],[Customer ID]])</f>
        <v>0.04</v>
      </c>
    </row>
    <row r="5461" spans="1:25" x14ac:dyDescent="0.3">
      <c r="A5461" s="1">
        <v>5460</v>
      </c>
      <c r="B5461" t="s">
        <v>8780</v>
      </c>
      <c r="C5461" s="7">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4" t="str">
        <f>VLOOKUP(OrdersTable[[#This Row],[Region]],PeopleTable[#All],2,FALSE)</f>
        <v>Anna Andreadi</v>
      </c>
      <c r="W5461" s="4" t="str">
        <f>IFERROR(VLOOKUP(OrdersTable[[#This Row],[Order ID]],ReturnsTable[#All],2,FALSE),"No")</f>
        <v>No</v>
      </c>
      <c r="X5461" s="4">
        <f>1/COUNTIF(OrdersTable[Order ID],OrdersTable[[#This Row],[Order ID]])</f>
        <v>0.5</v>
      </c>
      <c r="Y5461" s="4">
        <f>1/COUNTIF(OrdersTable[Customer ID],OrdersTable[[#This Row],[Customer ID]])</f>
        <v>0.04</v>
      </c>
    </row>
    <row r="5462" spans="1:25" x14ac:dyDescent="0.3">
      <c r="A5462" s="1">
        <v>5461</v>
      </c>
      <c r="B5462" t="s">
        <v>8781</v>
      </c>
      <c r="C5462" s="7">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4" t="str">
        <f>VLOOKUP(OrdersTable[[#This Row],[Region]],PeopleTable[#All],2,FALSE)</f>
        <v>Cassandra Brandow</v>
      </c>
      <c r="W5462" s="4" t="str">
        <f>IFERROR(VLOOKUP(OrdersTable[[#This Row],[Order ID]],ReturnsTable[#All],2,FALSE),"No")</f>
        <v>No</v>
      </c>
      <c r="X5462" s="4">
        <f>1/COUNTIF(OrdersTable[Order ID],OrdersTable[[#This Row],[Order ID]])</f>
        <v>1</v>
      </c>
      <c r="Y5462" s="4">
        <f>1/COUNTIF(OrdersTable[Customer ID],OrdersTable[[#This Row],[Customer ID]])</f>
        <v>5.2631578947368418E-2</v>
      </c>
    </row>
    <row r="5463" spans="1:25" x14ac:dyDescent="0.3">
      <c r="A5463" s="1">
        <v>5462</v>
      </c>
      <c r="B5463" t="s">
        <v>6095</v>
      </c>
      <c r="C5463" s="7">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4" t="str">
        <f>VLOOKUP(OrdersTable[[#This Row],[Region]],PeopleTable[#All],2,FALSE)</f>
        <v>Anna Andreadi</v>
      </c>
      <c r="W5463" s="4" t="str">
        <f>IFERROR(VLOOKUP(OrdersTable[[#This Row],[Order ID]],ReturnsTable[#All],2,FALSE),"No")</f>
        <v>Yes</v>
      </c>
      <c r="X5463" s="4">
        <f>1/COUNTIF(OrdersTable[Order ID],OrdersTable[[#This Row],[Order ID]])</f>
        <v>1</v>
      </c>
      <c r="Y5463" s="4">
        <f>1/COUNTIF(OrdersTable[Customer ID],OrdersTable[[#This Row],[Customer ID]])</f>
        <v>0.1</v>
      </c>
    </row>
    <row r="5464" spans="1:25" x14ac:dyDescent="0.3">
      <c r="A5464" s="1">
        <v>5463</v>
      </c>
      <c r="B5464" t="s">
        <v>8782</v>
      </c>
      <c r="C5464" s="7">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4" t="str">
        <f>VLOOKUP(OrdersTable[[#This Row],[Region]],PeopleTable[#All],2,FALSE)</f>
        <v>Anna Andreadi</v>
      </c>
      <c r="W5464" s="4" t="str">
        <f>IFERROR(VLOOKUP(OrdersTable[[#This Row],[Order ID]],ReturnsTable[#All],2,FALSE),"No")</f>
        <v>No</v>
      </c>
      <c r="X5464" s="4">
        <f>1/COUNTIF(OrdersTable[Order ID],OrdersTable[[#This Row],[Order ID]])</f>
        <v>0.25</v>
      </c>
      <c r="Y5464" s="4">
        <f>1/COUNTIF(OrdersTable[Customer ID],OrdersTable[[#This Row],[Customer ID]])</f>
        <v>8.3333333333333329E-2</v>
      </c>
    </row>
    <row r="5465" spans="1:25" x14ac:dyDescent="0.3">
      <c r="A5465" s="1">
        <v>5464</v>
      </c>
      <c r="B5465" t="s">
        <v>8782</v>
      </c>
      <c r="C5465" s="7">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4" t="str">
        <f>VLOOKUP(OrdersTable[[#This Row],[Region]],PeopleTable[#All],2,FALSE)</f>
        <v>Anna Andreadi</v>
      </c>
      <c r="W5465" s="4" t="str">
        <f>IFERROR(VLOOKUP(OrdersTable[[#This Row],[Order ID]],ReturnsTable[#All],2,FALSE),"No")</f>
        <v>No</v>
      </c>
      <c r="X5465" s="4">
        <f>1/COUNTIF(OrdersTable[Order ID],OrdersTable[[#This Row],[Order ID]])</f>
        <v>0.25</v>
      </c>
      <c r="Y5465" s="4">
        <f>1/COUNTIF(OrdersTable[Customer ID],OrdersTable[[#This Row],[Customer ID]])</f>
        <v>8.3333333333333329E-2</v>
      </c>
    </row>
    <row r="5466" spans="1:25" x14ac:dyDescent="0.3">
      <c r="A5466" s="1">
        <v>5465</v>
      </c>
      <c r="B5466" t="s">
        <v>8782</v>
      </c>
      <c r="C5466" s="7">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4" t="str">
        <f>VLOOKUP(OrdersTable[[#This Row],[Region]],PeopleTable[#All],2,FALSE)</f>
        <v>Anna Andreadi</v>
      </c>
      <c r="W5466" s="4" t="str">
        <f>IFERROR(VLOOKUP(OrdersTable[[#This Row],[Order ID]],ReturnsTable[#All],2,FALSE),"No")</f>
        <v>No</v>
      </c>
      <c r="X5466" s="4">
        <f>1/COUNTIF(OrdersTable[Order ID],OrdersTable[[#This Row],[Order ID]])</f>
        <v>0.25</v>
      </c>
      <c r="Y5466" s="4">
        <f>1/COUNTIF(OrdersTable[Customer ID],OrdersTable[[#This Row],[Customer ID]])</f>
        <v>8.3333333333333329E-2</v>
      </c>
    </row>
    <row r="5467" spans="1:25" x14ac:dyDescent="0.3">
      <c r="A5467" s="1">
        <v>5466</v>
      </c>
      <c r="B5467" t="s">
        <v>8782</v>
      </c>
      <c r="C5467" s="7">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4" t="str">
        <f>VLOOKUP(OrdersTable[[#This Row],[Region]],PeopleTable[#All],2,FALSE)</f>
        <v>Anna Andreadi</v>
      </c>
      <c r="W5467" s="4" t="str">
        <f>IFERROR(VLOOKUP(OrdersTable[[#This Row],[Order ID]],ReturnsTable[#All],2,FALSE),"No")</f>
        <v>No</v>
      </c>
      <c r="X5467" s="4">
        <f>1/COUNTIF(OrdersTable[Order ID],OrdersTable[[#This Row],[Order ID]])</f>
        <v>0.25</v>
      </c>
      <c r="Y5467" s="4">
        <f>1/COUNTIF(OrdersTable[Customer ID],OrdersTable[[#This Row],[Customer ID]])</f>
        <v>8.3333333333333329E-2</v>
      </c>
    </row>
    <row r="5468" spans="1:25" x14ac:dyDescent="0.3">
      <c r="A5468" s="1">
        <v>5467</v>
      </c>
      <c r="B5468" t="s">
        <v>8783</v>
      </c>
      <c r="C5468" s="7">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4" t="str">
        <f>VLOOKUP(OrdersTable[[#This Row],[Region]],PeopleTable[#All],2,FALSE)</f>
        <v>Kelly Williams</v>
      </c>
      <c r="W5468" s="4" t="str">
        <f>IFERROR(VLOOKUP(OrdersTable[[#This Row],[Order ID]],ReturnsTable[#All],2,FALSE),"No")</f>
        <v>No</v>
      </c>
      <c r="X5468" s="4">
        <f>1/COUNTIF(OrdersTable[Order ID],OrdersTable[[#This Row],[Order ID]])</f>
        <v>1</v>
      </c>
      <c r="Y5468" s="4">
        <f>1/COUNTIF(OrdersTable[Customer ID],OrdersTable[[#This Row],[Customer ID]])</f>
        <v>8.3333333333333329E-2</v>
      </c>
    </row>
    <row r="5469" spans="1:25" x14ac:dyDescent="0.3">
      <c r="A5469" s="1">
        <v>5468</v>
      </c>
      <c r="B5469" t="s">
        <v>8784</v>
      </c>
      <c r="C5469" s="7">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4" t="str">
        <f>VLOOKUP(OrdersTable[[#This Row],[Region]],PeopleTable[#All],2,FALSE)</f>
        <v>Anna Andreadi</v>
      </c>
      <c r="W5469" s="4" t="str">
        <f>IFERROR(VLOOKUP(OrdersTable[[#This Row],[Order ID]],ReturnsTable[#All],2,FALSE),"No")</f>
        <v>No</v>
      </c>
      <c r="X5469" s="4">
        <f>1/COUNTIF(OrdersTable[Order ID],OrdersTable[[#This Row],[Order ID]])</f>
        <v>1</v>
      </c>
      <c r="Y5469" s="4">
        <f>1/COUNTIF(OrdersTable[Customer ID],OrdersTable[[#This Row],[Customer ID]])</f>
        <v>4.7619047619047616E-2</v>
      </c>
    </row>
    <row r="5470" spans="1:25" x14ac:dyDescent="0.3">
      <c r="A5470" s="1">
        <v>5469</v>
      </c>
      <c r="B5470" t="s">
        <v>8785</v>
      </c>
      <c r="C5470" s="7">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4" t="str">
        <f>VLOOKUP(OrdersTable[[#This Row],[Region]],PeopleTable[#All],2,FALSE)</f>
        <v>Anna Andreadi</v>
      </c>
      <c r="W5470" s="4" t="str">
        <f>IFERROR(VLOOKUP(OrdersTable[[#This Row],[Order ID]],ReturnsTable[#All],2,FALSE),"No")</f>
        <v>No</v>
      </c>
      <c r="X5470" s="4">
        <f>1/COUNTIF(OrdersTable[Order ID],OrdersTable[[#This Row],[Order ID]])</f>
        <v>0.5</v>
      </c>
      <c r="Y5470" s="4">
        <f>1/COUNTIF(OrdersTable[Customer ID],OrdersTable[[#This Row],[Customer ID]])</f>
        <v>5.5555555555555552E-2</v>
      </c>
    </row>
    <row r="5471" spans="1:25" x14ac:dyDescent="0.3">
      <c r="A5471" s="1">
        <v>5470</v>
      </c>
      <c r="B5471" t="s">
        <v>8785</v>
      </c>
      <c r="C5471" s="7">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4" t="str">
        <f>VLOOKUP(OrdersTable[[#This Row],[Region]],PeopleTable[#All],2,FALSE)</f>
        <v>Anna Andreadi</v>
      </c>
      <c r="W5471" s="4" t="str">
        <f>IFERROR(VLOOKUP(OrdersTable[[#This Row],[Order ID]],ReturnsTable[#All],2,FALSE),"No")</f>
        <v>No</v>
      </c>
      <c r="X5471" s="4">
        <f>1/COUNTIF(OrdersTable[Order ID],OrdersTable[[#This Row],[Order ID]])</f>
        <v>0.5</v>
      </c>
      <c r="Y5471" s="4">
        <f>1/COUNTIF(OrdersTable[Customer ID],OrdersTable[[#This Row],[Customer ID]])</f>
        <v>5.5555555555555552E-2</v>
      </c>
    </row>
    <row r="5472" spans="1:25" x14ac:dyDescent="0.3">
      <c r="A5472" s="1">
        <v>5471</v>
      </c>
      <c r="B5472" t="s">
        <v>8786</v>
      </c>
      <c r="C5472" s="7">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4" t="str">
        <f>VLOOKUP(OrdersTable[[#This Row],[Region]],PeopleTable[#All],2,FALSE)</f>
        <v>Chuck Magee</v>
      </c>
      <c r="W5472" s="4" t="str">
        <f>IFERROR(VLOOKUP(OrdersTable[[#This Row],[Order ID]],ReturnsTable[#All],2,FALSE),"No")</f>
        <v>No</v>
      </c>
      <c r="X5472" s="4">
        <f>1/COUNTIF(OrdersTable[Order ID],OrdersTable[[#This Row],[Order ID]])</f>
        <v>1</v>
      </c>
      <c r="Y5472" s="4">
        <f>1/COUNTIF(OrdersTable[Customer ID],OrdersTable[[#This Row],[Customer ID]])</f>
        <v>5.2631578947368418E-2</v>
      </c>
    </row>
    <row r="5473" spans="1:25" x14ac:dyDescent="0.3">
      <c r="A5473" s="1">
        <v>5472</v>
      </c>
      <c r="B5473" t="s">
        <v>8787</v>
      </c>
      <c r="C5473" s="7">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4" t="str">
        <f>VLOOKUP(OrdersTable[[#This Row],[Region]],PeopleTable[#All],2,FALSE)</f>
        <v>Anna Andreadi</v>
      </c>
      <c r="W5473" s="4" t="str">
        <f>IFERROR(VLOOKUP(OrdersTable[[#This Row],[Order ID]],ReturnsTable[#All],2,FALSE),"No")</f>
        <v>No</v>
      </c>
      <c r="X5473" s="4">
        <f>1/COUNTIF(OrdersTable[Order ID],OrdersTable[[#This Row],[Order ID]])</f>
        <v>0.33333333333333331</v>
      </c>
      <c r="Y5473" s="4">
        <f>1/COUNTIF(OrdersTable[Customer ID],OrdersTable[[#This Row],[Customer ID]])</f>
        <v>7.1428571428571425E-2</v>
      </c>
    </row>
    <row r="5474" spans="1:25" x14ac:dyDescent="0.3">
      <c r="A5474" s="1">
        <v>5473</v>
      </c>
      <c r="B5474" t="s">
        <v>8787</v>
      </c>
      <c r="C5474" s="7">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4" t="str">
        <f>VLOOKUP(OrdersTable[[#This Row],[Region]],PeopleTable[#All],2,FALSE)</f>
        <v>Anna Andreadi</v>
      </c>
      <c r="W5474" s="4" t="str">
        <f>IFERROR(VLOOKUP(OrdersTable[[#This Row],[Order ID]],ReturnsTable[#All],2,FALSE),"No")</f>
        <v>No</v>
      </c>
      <c r="X5474" s="4">
        <f>1/COUNTIF(OrdersTable[Order ID],OrdersTable[[#This Row],[Order ID]])</f>
        <v>0.33333333333333331</v>
      </c>
      <c r="Y5474" s="4">
        <f>1/COUNTIF(OrdersTable[Customer ID],OrdersTable[[#This Row],[Customer ID]])</f>
        <v>7.1428571428571425E-2</v>
      </c>
    </row>
    <row r="5475" spans="1:25" x14ac:dyDescent="0.3">
      <c r="A5475" s="1">
        <v>5474</v>
      </c>
      <c r="B5475" t="s">
        <v>8787</v>
      </c>
      <c r="C5475" s="7">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4" t="str">
        <f>VLOOKUP(OrdersTable[[#This Row],[Region]],PeopleTable[#All],2,FALSE)</f>
        <v>Anna Andreadi</v>
      </c>
      <c r="W5475" s="4" t="str">
        <f>IFERROR(VLOOKUP(OrdersTable[[#This Row],[Order ID]],ReturnsTable[#All],2,FALSE),"No")</f>
        <v>No</v>
      </c>
      <c r="X5475" s="4">
        <f>1/COUNTIF(OrdersTable[Order ID],OrdersTable[[#This Row],[Order ID]])</f>
        <v>0.33333333333333331</v>
      </c>
      <c r="Y5475" s="4">
        <f>1/COUNTIF(OrdersTable[Customer ID],OrdersTable[[#This Row],[Customer ID]])</f>
        <v>7.1428571428571425E-2</v>
      </c>
    </row>
    <row r="5476" spans="1:25" x14ac:dyDescent="0.3">
      <c r="A5476" s="1">
        <v>5475</v>
      </c>
      <c r="B5476" t="s">
        <v>8788</v>
      </c>
      <c r="C5476" s="7">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4" t="str">
        <f>VLOOKUP(OrdersTable[[#This Row],[Region]],PeopleTable[#All],2,FALSE)</f>
        <v>Kelly Williams</v>
      </c>
      <c r="W5476" s="4" t="str">
        <f>IFERROR(VLOOKUP(OrdersTable[[#This Row],[Order ID]],ReturnsTable[#All],2,FALSE),"No")</f>
        <v>No</v>
      </c>
      <c r="X5476" s="4">
        <f>1/COUNTIF(OrdersTable[Order ID],OrdersTable[[#This Row],[Order ID]])</f>
        <v>1</v>
      </c>
      <c r="Y5476" s="4">
        <f>1/COUNTIF(OrdersTable[Customer ID],OrdersTable[[#This Row],[Customer ID]])</f>
        <v>0.125</v>
      </c>
    </row>
    <row r="5477" spans="1:25" x14ac:dyDescent="0.3">
      <c r="A5477" s="1">
        <v>5476</v>
      </c>
      <c r="B5477" t="s">
        <v>8789</v>
      </c>
      <c r="C5477" s="7">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4" t="str">
        <f>VLOOKUP(OrdersTable[[#This Row],[Region]],PeopleTable[#All],2,FALSE)</f>
        <v>Kelly Williams</v>
      </c>
      <c r="W5477" s="4" t="str">
        <f>IFERROR(VLOOKUP(OrdersTable[[#This Row],[Order ID]],ReturnsTable[#All],2,FALSE),"No")</f>
        <v>No</v>
      </c>
      <c r="X5477" s="4">
        <f>1/COUNTIF(OrdersTable[Order ID],OrdersTable[[#This Row],[Order ID]])</f>
        <v>0.33333333333333331</v>
      </c>
      <c r="Y5477" s="4">
        <f>1/COUNTIF(OrdersTable[Customer ID],OrdersTable[[#This Row],[Customer ID]])</f>
        <v>3.4482758620689655E-2</v>
      </c>
    </row>
    <row r="5478" spans="1:25" x14ac:dyDescent="0.3">
      <c r="A5478" s="1">
        <v>5477</v>
      </c>
      <c r="B5478" t="s">
        <v>8789</v>
      </c>
      <c r="C5478" s="7">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4" t="str">
        <f>VLOOKUP(OrdersTable[[#This Row],[Region]],PeopleTable[#All],2,FALSE)</f>
        <v>Kelly Williams</v>
      </c>
      <c r="W5478" s="4" t="str">
        <f>IFERROR(VLOOKUP(OrdersTable[[#This Row],[Order ID]],ReturnsTable[#All],2,FALSE),"No")</f>
        <v>No</v>
      </c>
      <c r="X5478" s="4">
        <f>1/COUNTIF(OrdersTable[Order ID],OrdersTable[[#This Row],[Order ID]])</f>
        <v>0.33333333333333331</v>
      </c>
      <c r="Y5478" s="4">
        <f>1/COUNTIF(OrdersTable[Customer ID],OrdersTable[[#This Row],[Customer ID]])</f>
        <v>3.4482758620689655E-2</v>
      </c>
    </row>
    <row r="5479" spans="1:25" x14ac:dyDescent="0.3">
      <c r="A5479" s="1">
        <v>5478</v>
      </c>
      <c r="B5479" t="s">
        <v>8789</v>
      </c>
      <c r="C5479" s="7">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4" t="str">
        <f>VLOOKUP(OrdersTable[[#This Row],[Region]],PeopleTable[#All],2,FALSE)</f>
        <v>Kelly Williams</v>
      </c>
      <c r="W5479" s="4" t="str">
        <f>IFERROR(VLOOKUP(OrdersTable[[#This Row],[Order ID]],ReturnsTable[#All],2,FALSE),"No")</f>
        <v>No</v>
      </c>
      <c r="X5479" s="4">
        <f>1/COUNTIF(OrdersTable[Order ID],OrdersTable[[#This Row],[Order ID]])</f>
        <v>0.33333333333333331</v>
      </c>
      <c r="Y5479" s="4">
        <f>1/COUNTIF(OrdersTable[Customer ID],OrdersTable[[#This Row],[Customer ID]])</f>
        <v>3.4482758620689655E-2</v>
      </c>
    </row>
    <row r="5480" spans="1:25" x14ac:dyDescent="0.3">
      <c r="A5480" s="1">
        <v>5479</v>
      </c>
      <c r="B5480" t="s">
        <v>8790</v>
      </c>
      <c r="C5480" s="7">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4" t="str">
        <f>VLOOKUP(OrdersTable[[#This Row],[Region]],PeopleTable[#All],2,FALSE)</f>
        <v>Chuck Magee</v>
      </c>
      <c r="W5480" s="4" t="str">
        <f>IFERROR(VLOOKUP(OrdersTable[[#This Row],[Order ID]],ReturnsTable[#All],2,FALSE),"No")</f>
        <v>No</v>
      </c>
      <c r="X5480" s="4">
        <f>1/COUNTIF(OrdersTable[Order ID],OrdersTable[[#This Row],[Order ID]])</f>
        <v>1</v>
      </c>
      <c r="Y5480" s="4">
        <f>1/COUNTIF(OrdersTable[Customer ID],OrdersTable[[#This Row],[Customer ID]])</f>
        <v>0.14285714285714285</v>
      </c>
    </row>
    <row r="5481" spans="1:25" x14ac:dyDescent="0.3">
      <c r="A5481" s="1">
        <v>5480</v>
      </c>
      <c r="B5481" t="s">
        <v>8791</v>
      </c>
      <c r="C5481" s="7">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4" t="str">
        <f>VLOOKUP(OrdersTable[[#This Row],[Region]],PeopleTable[#All],2,FALSE)</f>
        <v>Cassandra Brandow</v>
      </c>
      <c r="W5481" s="4" t="str">
        <f>IFERROR(VLOOKUP(OrdersTable[[#This Row],[Order ID]],ReturnsTable[#All],2,FALSE),"No")</f>
        <v>No</v>
      </c>
      <c r="X5481" s="4">
        <f>1/COUNTIF(OrdersTable[Order ID],OrdersTable[[#This Row],[Order ID]])</f>
        <v>1</v>
      </c>
      <c r="Y5481" s="4">
        <f>1/COUNTIF(OrdersTable[Customer ID],OrdersTable[[#This Row],[Customer ID]])</f>
        <v>0.1</v>
      </c>
    </row>
    <row r="5482" spans="1:25" x14ac:dyDescent="0.3">
      <c r="A5482" s="1">
        <v>5481</v>
      </c>
      <c r="B5482" t="s">
        <v>8792</v>
      </c>
      <c r="C5482" s="7">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4" t="str">
        <f>VLOOKUP(OrdersTable[[#This Row],[Region]],PeopleTable[#All],2,FALSE)</f>
        <v>Anna Andreadi</v>
      </c>
      <c r="W5482" s="4" t="str">
        <f>IFERROR(VLOOKUP(OrdersTable[[#This Row],[Order ID]],ReturnsTable[#All],2,FALSE),"No")</f>
        <v>No</v>
      </c>
      <c r="X5482" s="4">
        <f>1/COUNTIF(OrdersTable[Order ID],OrdersTable[[#This Row],[Order ID]])</f>
        <v>0.25</v>
      </c>
      <c r="Y5482" s="4">
        <f>1/COUNTIF(OrdersTable[Customer ID],OrdersTable[[#This Row],[Customer ID]])</f>
        <v>3.5714285714285712E-2</v>
      </c>
    </row>
    <row r="5483" spans="1:25" x14ac:dyDescent="0.3">
      <c r="A5483" s="1">
        <v>5482</v>
      </c>
      <c r="B5483" t="s">
        <v>8792</v>
      </c>
      <c r="C5483" s="7">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4" t="str">
        <f>VLOOKUP(OrdersTable[[#This Row],[Region]],PeopleTable[#All],2,FALSE)</f>
        <v>Anna Andreadi</v>
      </c>
      <c r="W5483" s="4" t="str">
        <f>IFERROR(VLOOKUP(OrdersTable[[#This Row],[Order ID]],ReturnsTable[#All],2,FALSE),"No")</f>
        <v>No</v>
      </c>
      <c r="X5483" s="4">
        <f>1/COUNTIF(OrdersTable[Order ID],OrdersTable[[#This Row],[Order ID]])</f>
        <v>0.25</v>
      </c>
      <c r="Y5483" s="4">
        <f>1/COUNTIF(OrdersTable[Customer ID],OrdersTable[[#This Row],[Customer ID]])</f>
        <v>3.5714285714285712E-2</v>
      </c>
    </row>
    <row r="5484" spans="1:25" x14ac:dyDescent="0.3">
      <c r="A5484" s="1">
        <v>5483</v>
      </c>
      <c r="B5484" t="s">
        <v>8792</v>
      </c>
      <c r="C5484" s="7">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4" t="str">
        <f>VLOOKUP(OrdersTable[[#This Row],[Region]],PeopleTable[#All],2,FALSE)</f>
        <v>Anna Andreadi</v>
      </c>
      <c r="W5484" s="4" t="str">
        <f>IFERROR(VLOOKUP(OrdersTable[[#This Row],[Order ID]],ReturnsTable[#All],2,FALSE),"No")</f>
        <v>No</v>
      </c>
      <c r="X5484" s="4">
        <f>1/COUNTIF(OrdersTable[Order ID],OrdersTable[[#This Row],[Order ID]])</f>
        <v>0.25</v>
      </c>
      <c r="Y5484" s="4">
        <f>1/COUNTIF(OrdersTable[Customer ID],OrdersTable[[#This Row],[Customer ID]])</f>
        <v>3.5714285714285712E-2</v>
      </c>
    </row>
    <row r="5485" spans="1:25" x14ac:dyDescent="0.3">
      <c r="A5485" s="1">
        <v>5484</v>
      </c>
      <c r="B5485" t="s">
        <v>8792</v>
      </c>
      <c r="C5485" s="7">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4" t="str">
        <f>VLOOKUP(OrdersTable[[#This Row],[Region]],PeopleTable[#All],2,FALSE)</f>
        <v>Anna Andreadi</v>
      </c>
      <c r="W5485" s="4" t="str">
        <f>IFERROR(VLOOKUP(OrdersTable[[#This Row],[Order ID]],ReturnsTable[#All],2,FALSE),"No")</f>
        <v>No</v>
      </c>
      <c r="X5485" s="4">
        <f>1/COUNTIF(OrdersTable[Order ID],OrdersTable[[#This Row],[Order ID]])</f>
        <v>0.25</v>
      </c>
      <c r="Y5485" s="4">
        <f>1/COUNTIF(OrdersTable[Customer ID],OrdersTable[[#This Row],[Customer ID]])</f>
        <v>3.5714285714285712E-2</v>
      </c>
    </row>
    <row r="5486" spans="1:25" x14ac:dyDescent="0.3">
      <c r="A5486" s="1">
        <v>5485</v>
      </c>
      <c r="B5486" t="s">
        <v>8793</v>
      </c>
      <c r="C5486" s="7">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4" t="str">
        <f>VLOOKUP(OrdersTable[[#This Row],[Region]],PeopleTable[#All],2,FALSE)</f>
        <v>Cassandra Brandow</v>
      </c>
      <c r="W5486" s="4" t="str">
        <f>IFERROR(VLOOKUP(OrdersTable[[#This Row],[Order ID]],ReturnsTable[#All],2,FALSE),"No")</f>
        <v>No</v>
      </c>
      <c r="X5486" s="4">
        <f>1/COUNTIF(OrdersTable[Order ID],OrdersTable[[#This Row],[Order ID]])</f>
        <v>1</v>
      </c>
      <c r="Y5486" s="4">
        <f>1/COUNTIF(OrdersTable[Customer ID],OrdersTable[[#This Row],[Customer ID]])</f>
        <v>9.0909090909090912E-2</v>
      </c>
    </row>
    <row r="5487" spans="1:25" x14ac:dyDescent="0.3">
      <c r="A5487" s="1">
        <v>5486</v>
      </c>
      <c r="B5487" t="s">
        <v>8794</v>
      </c>
      <c r="C5487" s="7">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4" t="str">
        <f>VLOOKUP(OrdersTable[[#This Row],[Region]],PeopleTable[#All],2,FALSE)</f>
        <v>Cassandra Brandow</v>
      </c>
      <c r="W5487" s="4" t="str">
        <f>IFERROR(VLOOKUP(OrdersTable[[#This Row],[Order ID]],ReturnsTable[#All],2,FALSE),"No")</f>
        <v>No</v>
      </c>
      <c r="X5487" s="4">
        <f>1/COUNTIF(OrdersTable[Order ID],OrdersTable[[#This Row],[Order ID]])</f>
        <v>1</v>
      </c>
      <c r="Y5487" s="4">
        <f>1/COUNTIF(OrdersTable[Customer ID],OrdersTable[[#This Row],[Customer ID]])</f>
        <v>9.0909090909090912E-2</v>
      </c>
    </row>
    <row r="5488" spans="1:25" x14ac:dyDescent="0.3">
      <c r="A5488" s="1">
        <v>5487</v>
      </c>
      <c r="B5488" t="s">
        <v>8795</v>
      </c>
      <c r="C5488" s="7">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4" t="str">
        <f>VLOOKUP(OrdersTable[[#This Row],[Region]],PeopleTable[#All],2,FALSE)</f>
        <v>Kelly Williams</v>
      </c>
      <c r="W5488" s="4" t="str">
        <f>IFERROR(VLOOKUP(OrdersTable[[#This Row],[Order ID]],ReturnsTable[#All],2,FALSE),"No")</f>
        <v>No</v>
      </c>
      <c r="X5488" s="4">
        <f>1/COUNTIF(OrdersTable[Order ID],OrdersTable[[#This Row],[Order ID]])</f>
        <v>1</v>
      </c>
      <c r="Y5488" s="4">
        <f>1/COUNTIF(OrdersTable[Customer ID],OrdersTable[[#This Row],[Customer ID]])</f>
        <v>9.0909090909090912E-2</v>
      </c>
    </row>
    <row r="5489" spans="1:25" x14ac:dyDescent="0.3">
      <c r="A5489" s="1">
        <v>5488</v>
      </c>
      <c r="B5489" t="s">
        <v>8796</v>
      </c>
      <c r="C5489" s="7">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4" t="str">
        <f>VLOOKUP(OrdersTable[[#This Row],[Region]],PeopleTable[#All],2,FALSE)</f>
        <v>Cassandra Brandow</v>
      </c>
      <c r="W5489" s="4" t="str">
        <f>IFERROR(VLOOKUP(OrdersTable[[#This Row],[Order ID]],ReturnsTable[#All],2,FALSE),"No")</f>
        <v>No</v>
      </c>
      <c r="X5489" s="4">
        <f>1/COUNTIF(OrdersTable[Order ID],OrdersTable[[#This Row],[Order ID]])</f>
        <v>0.25</v>
      </c>
      <c r="Y5489" s="4">
        <f>1/COUNTIF(OrdersTable[Customer ID],OrdersTable[[#This Row],[Customer ID]])</f>
        <v>4.7619047619047616E-2</v>
      </c>
    </row>
    <row r="5490" spans="1:25" x14ac:dyDescent="0.3">
      <c r="A5490" s="1">
        <v>5489</v>
      </c>
      <c r="B5490" t="s">
        <v>8796</v>
      </c>
      <c r="C5490" s="7">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4" t="str">
        <f>VLOOKUP(OrdersTable[[#This Row],[Region]],PeopleTable[#All],2,FALSE)</f>
        <v>Cassandra Brandow</v>
      </c>
      <c r="W5490" s="4" t="str">
        <f>IFERROR(VLOOKUP(OrdersTable[[#This Row],[Order ID]],ReturnsTable[#All],2,FALSE),"No")</f>
        <v>No</v>
      </c>
      <c r="X5490" s="4">
        <f>1/COUNTIF(OrdersTable[Order ID],OrdersTable[[#This Row],[Order ID]])</f>
        <v>0.25</v>
      </c>
      <c r="Y5490" s="4">
        <f>1/COUNTIF(OrdersTable[Customer ID],OrdersTable[[#This Row],[Customer ID]])</f>
        <v>4.7619047619047616E-2</v>
      </c>
    </row>
    <row r="5491" spans="1:25" x14ac:dyDescent="0.3">
      <c r="A5491" s="1">
        <v>5490</v>
      </c>
      <c r="B5491" t="s">
        <v>8796</v>
      </c>
      <c r="C5491" s="7">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4" t="str">
        <f>VLOOKUP(OrdersTable[[#This Row],[Region]],PeopleTable[#All],2,FALSE)</f>
        <v>Cassandra Brandow</v>
      </c>
      <c r="W5491" s="4" t="str">
        <f>IFERROR(VLOOKUP(OrdersTable[[#This Row],[Order ID]],ReturnsTable[#All],2,FALSE),"No")</f>
        <v>No</v>
      </c>
      <c r="X5491" s="4">
        <f>1/COUNTIF(OrdersTable[Order ID],OrdersTable[[#This Row],[Order ID]])</f>
        <v>0.25</v>
      </c>
      <c r="Y5491" s="4">
        <f>1/COUNTIF(OrdersTable[Customer ID],OrdersTable[[#This Row],[Customer ID]])</f>
        <v>4.7619047619047616E-2</v>
      </c>
    </row>
    <row r="5492" spans="1:25" x14ac:dyDescent="0.3">
      <c r="A5492" s="1">
        <v>5491</v>
      </c>
      <c r="B5492" t="s">
        <v>8796</v>
      </c>
      <c r="C5492" s="7">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4" t="str">
        <f>VLOOKUP(OrdersTable[[#This Row],[Region]],PeopleTable[#All],2,FALSE)</f>
        <v>Cassandra Brandow</v>
      </c>
      <c r="W5492" s="4" t="str">
        <f>IFERROR(VLOOKUP(OrdersTable[[#This Row],[Order ID]],ReturnsTable[#All],2,FALSE),"No")</f>
        <v>No</v>
      </c>
      <c r="X5492" s="4">
        <f>1/COUNTIF(OrdersTable[Order ID],OrdersTable[[#This Row],[Order ID]])</f>
        <v>0.25</v>
      </c>
      <c r="Y5492" s="4">
        <f>1/COUNTIF(OrdersTable[Customer ID],OrdersTable[[#This Row],[Customer ID]])</f>
        <v>4.7619047619047616E-2</v>
      </c>
    </row>
    <row r="5493" spans="1:25" x14ac:dyDescent="0.3">
      <c r="A5493" s="1">
        <v>5492</v>
      </c>
      <c r="B5493" t="s">
        <v>8797</v>
      </c>
      <c r="C5493" s="7">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4" t="str">
        <f>VLOOKUP(OrdersTable[[#This Row],[Region]],PeopleTable[#All],2,FALSE)</f>
        <v>Kelly Williams</v>
      </c>
      <c r="W5493" s="4" t="str">
        <f>IFERROR(VLOOKUP(OrdersTable[[#This Row],[Order ID]],ReturnsTable[#All],2,FALSE),"No")</f>
        <v>No</v>
      </c>
      <c r="X5493" s="4">
        <f>1/COUNTIF(OrdersTable[Order ID],OrdersTable[[#This Row],[Order ID]])</f>
        <v>1</v>
      </c>
      <c r="Y5493" s="4">
        <f>1/COUNTIF(OrdersTable[Customer ID],OrdersTable[[#This Row],[Customer ID]])</f>
        <v>0.2</v>
      </c>
    </row>
    <row r="5494" spans="1:25" x14ac:dyDescent="0.3">
      <c r="A5494" s="1">
        <v>5493</v>
      </c>
      <c r="B5494" t="s">
        <v>8798</v>
      </c>
      <c r="C5494" s="7">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4" t="str">
        <f>VLOOKUP(OrdersTable[[#This Row],[Region]],PeopleTable[#All],2,FALSE)</f>
        <v>Anna Andreadi</v>
      </c>
      <c r="W5494" s="4" t="str">
        <f>IFERROR(VLOOKUP(OrdersTable[[#This Row],[Order ID]],ReturnsTable[#All],2,FALSE),"No")</f>
        <v>No</v>
      </c>
      <c r="X5494" s="4">
        <f>1/COUNTIF(OrdersTable[Order ID],OrdersTable[[#This Row],[Order ID]])</f>
        <v>0.33333333333333331</v>
      </c>
      <c r="Y5494" s="4">
        <f>1/COUNTIF(OrdersTable[Customer ID],OrdersTable[[#This Row],[Customer ID]])</f>
        <v>9.0909090909090912E-2</v>
      </c>
    </row>
    <row r="5495" spans="1:25" x14ac:dyDescent="0.3">
      <c r="A5495" s="1">
        <v>5494</v>
      </c>
      <c r="B5495" t="s">
        <v>8798</v>
      </c>
      <c r="C5495" s="7">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4" t="str">
        <f>VLOOKUP(OrdersTable[[#This Row],[Region]],PeopleTable[#All],2,FALSE)</f>
        <v>Anna Andreadi</v>
      </c>
      <c r="W5495" s="4" t="str">
        <f>IFERROR(VLOOKUP(OrdersTable[[#This Row],[Order ID]],ReturnsTable[#All],2,FALSE),"No")</f>
        <v>No</v>
      </c>
      <c r="X5495" s="4">
        <f>1/COUNTIF(OrdersTable[Order ID],OrdersTable[[#This Row],[Order ID]])</f>
        <v>0.33333333333333331</v>
      </c>
      <c r="Y5495" s="4">
        <f>1/COUNTIF(OrdersTable[Customer ID],OrdersTable[[#This Row],[Customer ID]])</f>
        <v>9.0909090909090912E-2</v>
      </c>
    </row>
    <row r="5496" spans="1:25" x14ac:dyDescent="0.3">
      <c r="A5496" s="1">
        <v>5495</v>
      </c>
      <c r="B5496" t="s">
        <v>8798</v>
      </c>
      <c r="C5496" s="7">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4" t="str">
        <f>VLOOKUP(OrdersTable[[#This Row],[Region]],PeopleTable[#All],2,FALSE)</f>
        <v>Anna Andreadi</v>
      </c>
      <c r="W5496" s="4" t="str">
        <f>IFERROR(VLOOKUP(OrdersTable[[#This Row],[Order ID]],ReturnsTable[#All],2,FALSE),"No")</f>
        <v>No</v>
      </c>
      <c r="X5496" s="4">
        <f>1/COUNTIF(OrdersTable[Order ID],OrdersTable[[#This Row],[Order ID]])</f>
        <v>0.33333333333333331</v>
      </c>
      <c r="Y5496" s="4">
        <f>1/COUNTIF(OrdersTable[Customer ID],OrdersTable[[#This Row],[Customer ID]])</f>
        <v>9.0909090909090912E-2</v>
      </c>
    </row>
    <row r="5497" spans="1:25" x14ac:dyDescent="0.3">
      <c r="A5497" s="1">
        <v>5496</v>
      </c>
      <c r="B5497" t="s">
        <v>8799</v>
      </c>
      <c r="C5497" s="7">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4" t="str">
        <f>VLOOKUP(OrdersTable[[#This Row],[Region]],PeopleTable[#All],2,FALSE)</f>
        <v>Chuck Magee</v>
      </c>
      <c r="W5497" s="4" t="str">
        <f>IFERROR(VLOOKUP(OrdersTable[[#This Row],[Order ID]],ReturnsTable[#All],2,FALSE),"No")</f>
        <v>No</v>
      </c>
      <c r="X5497" s="4">
        <f>1/COUNTIF(OrdersTable[Order ID],OrdersTable[[#This Row],[Order ID]])</f>
        <v>1</v>
      </c>
      <c r="Y5497" s="4">
        <f>1/COUNTIF(OrdersTable[Customer ID],OrdersTable[[#This Row],[Customer ID]])</f>
        <v>0.1</v>
      </c>
    </row>
    <row r="5498" spans="1:25" x14ac:dyDescent="0.3">
      <c r="A5498" s="1">
        <v>5497</v>
      </c>
      <c r="B5498" t="s">
        <v>8800</v>
      </c>
      <c r="C5498" s="7">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4" t="str">
        <f>VLOOKUP(OrdersTable[[#This Row],[Region]],PeopleTable[#All],2,FALSE)</f>
        <v>Chuck Magee</v>
      </c>
      <c r="W5498" s="4" t="str">
        <f>IFERROR(VLOOKUP(OrdersTable[[#This Row],[Order ID]],ReturnsTable[#All],2,FALSE),"No")</f>
        <v>No</v>
      </c>
      <c r="X5498" s="4">
        <f>1/COUNTIF(OrdersTable[Order ID],OrdersTable[[#This Row],[Order ID]])</f>
        <v>1</v>
      </c>
      <c r="Y5498" s="4">
        <f>1/COUNTIF(OrdersTable[Customer ID],OrdersTable[[#This Row],[Customer ID]])</f>
        <v>9.0909090909090912E-2</v>
      </c>
    </row>
    <row r="5499" spans="1:25" x14ac:dyDescent="0.3">
      <c r="A5499" s="1">
        <v>5498</v>
      </c>
      <c r="B5499" t="s">
        <v>8801</v>
      </c>
      <c r="C5499" s="7">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4" t="str">
        <f>VLOOKUP(OrdersTable[[#This Row],[Region]],PeopleTable[#All],2,FALSE)</f>
        <v>Chuck Magee</v>
      </c>
      <c r="W5499" s="4" t="str">
        <f>IFERROR(VLOOKUP(OrdersTable[[#This Row],[Order ID]],ReturnsTable[#All],2,FALSE),"No")</f>
        <v>No</v>
      </c>
      <c r="X5499" s="4">
        <f>1/COUNTIF(OrdersTable[Order ID],OrdersTable[[#This Row],[Order ID]])</f>
        <v>0.2</v>
      </c>
      <c r="Y5499" s="4">
        <f>1/COUNTIF(OrdersTable[Customer ID],OrdersTable[[#This Row],[Customer ID]])</f>
        <v>5.2631578947368418E-2</v>
      </c>
    </row>
    <row r="5500" spans="1:25" x14ac:dyDescent="0.3">
      <c r="A5500" s="1">
        <v>5499</v>
      </c>
      <c r="B5500" t="s">
        <v>8801</v>
      </c>
      <c r="C5500" s="7">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4" t="str">
        <f>VLOOKUP(OrdersTable[[#This Row],[Region]],PeopleTable[#All],2,FALSE)</f>
        <v>Chuck Magee</v>
      </c>
      <c r="W5500" s="4" t="str">
        <f>IFERROR(VLOOKUP(OrdersTable[[#This Row],[Order ID]],ReturnsTable[#All],2,FALSE),"No")</f>
        <v>No</v>
      </c>
      <c r="X5500" s="4">
        <f>1/COUNTIF(OrdersTable[Order ID],OrdersTable[[#This Row],[Order ID]])</f>
        <v>0.2</v>
      </c>
      <c r="Y5500" s="4">
        <f>1/COUNTIF(OrdersTable[Customer ID],OrdersTable[[#This Row],[Customer ID]])</f>
        <v>5.2631578947368418E-2</v>
      </c>
    </row>
    <row r="5501" spans="1:25" x14ac:dyDescent="0.3">
      <c r="A5501" s="1">
        <v>5500</v>
      </c>
      <c r="B5501" t="s">
        <v>8801</v>
      </c>
      <c r="C5501" s="7">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4" t="str">
        <f>VLOOKUP(OrdersTable[[#This Row],[Region]],PeopleTable[#All],2,FALSE)</f>
        <v>Chuck Magee</v>
      </c>
      <c r="W5501" s="4" t="str">
        <f>IFERROR(VLOOKUP(OrdersTable[[#This Row],[Order ID]],ReturnsTable[#All],2,FALSE),"No")</f>
        <v>No</v>
      </c>
      <c r="X5501" s="4">
        <f>1/COUNTIF(OrdersTable[Order ID],OrdersTable[[#This Row],[Order ID]])</f>
        <v>0.2</v>
      </c>
      <c r="Y5501" s="4">
        <f>1/COUNTIF(OrdersTable[Customer ID],OrdersTable[[#This Row],[Customer ID]])</f>
        <v>5.2631578947368418E-2</v>
      </c>
    </row>
    <row r="5502" spans="1:25" x14ac:dyDescent="0.3">
      <c r="A5502" s="1">
        <v>5501</v>
      </c>
      <c r="B5502" t="s">
        <v>8801</v>
      </c>
      <c r="C5502" s="7">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4" t="str">
        <f>VLOOKUP(OrdersTable[[#This Row],[Region]],PeopleTable[#All],2,FALSE)</f>
        <v>Chuck Magee</v>
      </c>
      <c r="W5502" s="4" t="str">
        <f>IFERROR(VLOOKUP(OrdersTable[[#This Row],[Order ID]],ReturnsTable[#All],2,FALSE),"No")</f>
        <v>No</v>
      </c>
      <c r="X5502" s="4">
        <f>1/COUNTIF(OrdersTable[Order ID],OrdersTable[[#This Row],[Order ID]])</f>
        <v>0.2</v>
      </c>
      <c r="Y5502" s="4">
        <f>1/COUNTIF(OrdersTable[Customer ID],OrdersTable[[#This Row],[Customer ID]])</f>
        <v>5.2631578947368418E-2</v>
      </c>
    </row>
    <row r="5503" spans="1:25" x14ac:dyDescent="0.3">
      <c r="A5503" s="1">
        <v>5502</v>
      </c>
      <c r="B5503" t="s">
        <v>8801</v>
      </c>
      <c r="C5503" s="7">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4" t="str">
        <f>VLOOKUP(OrdersTable[[#This Row],[Region]],PeopleTable[#All],2,FALSE)</f>
        <v>Chuck Magee</v>
      </c>
      <c r="W5503" s="4" t="str">
        <f>IFERROR(VLOOKUP(OrdersTable[[#This Row],[Order ID]],ReturnsTable[#All],2,FALSE),"No")</f>
        <v>No</v>
      </c>
      <c r="X5503" s="4">
        <f>1/COUNTIF(OrdersTable[Order ID],OrdersTable[[#This Row],[Order ID]])</f>
        <v>0.2</v>
      </c>
      <c r="Y5503" s="4">
        <f>1/COUNTIF(OrdersTable[Customer ID],OrdersTable[[#This Row],[Customer ID]])</f>
        <v>5.2631578947368418E-2</v>
      </c>
    </row>
    <row r="5504" spans="1:25" x14ac:dyDescent="0.3">
      <c r="A5504" s="1">
        <v>5503</v>
      </c>
      <c r="B5504" t="s">
        <v>8802</v>
      </c>
      <c r="C5504" s="7">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4" t="str">
        <f>VLOOKUP(OrdersTable[[#This Row],[Region]],PeopleTable[#All],2,FALSE)</f>
        <v>Chuck Magee</v>
      </c>
      <c r="W5504" s="4" t="str">
        <f>IFERROR(VLOOKUP(OrdersTable[[#This Row],[Order ID]],ReturnsTable[#All],2,FALSE),"No")</f>
        <v>No</v>
      </c>
      <c r="X5504" s="4">
        <f>1/COUNTIF(OrdersTable[Order ID],OrdersTable[[#This Row],[Order ID]])</f>
        <v>0.25</v>
      </c>
      <c r="Y5504" s="4">
        <f>1/COUNTIF(OrdersTable[Customer ID],OrdersTable[[#This Row],[Customer ID]])</f>
        <v>0.1111111111111111</v>
      </c>
    </row>
    <row r="5505" spans="1:25" x14ac:dyDescent="0.3">
      <c r="A5505" s="1">
        <v>5504</v>
      </c>
      <c r="B5505" t="s">
        <v>8802</v>
      </c>
      <c r="C5505" s="7">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4" t="str">
        <f>VLOOKUP(OrdersTable[[#This Row],[Region]],PeopleTable[#All],2,FALSE)</f>
        <v>Chuck Magee</v>
      </c>
      <c r="W5505" s="4" t="str">
        <f>IFERROR(VLOOKUP(OrdersTable[[#This Row],[Order ID]],ReturnsTable[#All],2,FALSE),"No")</f>
        <v>No</v>
      </c>
      <c r="X5505" s="4">
        <f>1/COUNTIF(OrdersTable[Order ID],OrdersTable[[#This Row],[Order ID]])</f>
        <v>0.25</v>
      </c>
      <c r="Y5505" s="4">
        <f>1/COUNTIF(OrdersTable[Customer ID],OrdersTable[[#This Row],[Customer ID]])</f>
        <v>0.1111111111111111</v>
      </c>
    </row>
    <row r="5506" spans="1:25" x14ac:dyDescent="0.3">
      <c r="A5506" s="1">
        <v>5505</v>
      </c>
      <c r="B5506" t="s">
        <v>8802</v>
      </c>
      <c r="C5506" s="7">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4" t="str">
        <f>VLOOKUP(OrdersTable[[#This Row],[Region]],PeopleTable[#All],2,FALSE)</f>
        <v>Chuck Magee</v>
      </c>
      <c r="W5506" s="4" t="str">
        <f>IFERROR(VLOOKUP(OrdersTable[[#This Row],[Order ID]],ReturnsTable[#All],2,FALSE),"No")</f>
        <v>No</v>
      </c>
      <c r="X5506" s="4">
        <f>1/COUNTIF(OrdersTable[Order ID],OrdersTable[[#This Row],[Order ID]])</f>
        <v>0.25</v>
      </c>
      <c r="Y5506" s="4">
        <f>1/COUNTIF(OrdersTable[Customer ID],OrdersTable[[#This Row],[Customer ID]])</f>
        <v>0.1111111111111111</v>
      </c>
    </row>
    <row r="5507" spans="1:25" x14ac:dyDescent="0.3">
      <c r="A5507" s="1">
        <v>5506</v>
      </c>
      <c r="B5507" t="s">
        <v>8802</v>
      </c>
      <c r="C5507" s="7">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4" t="str">
        <f>VLOOKUP(OrdersTable[[#This Row],[Region]],PeopleTable[#All],2,FALSE)</f>
        <v>Chuck Magee</v>
      </c>
      <c r="W5507" s="4" t="str">
        <f>IFERROR(VLOOKUP(OrdersTable[[#This Row],[Order ID]],ReturnsTable[#All],2,FALSE),"No")</f>
        <v>No</v>
      </c>
      <c r="X5507" s="4">
        <f>1/COUNTIF(OrdersTable[Order ID],OrdersTable[[#This Row],[Order ID]])</f>
        <v>0.25</v>
      </c>
      <c r="Y5507" s="4">
        <f>1/COUNTIF(OrdersTable[Customer ID],OrdersTable[[#This Row],[Customer ID]])</f>
        <v>0.1111111111111111</v>
      </c>
    </row>
    <row r="5508" spans="1:25" x14ac:dyDescent="0.3">
      <c r="A5508" s="1">
        <v>5507</v>
      </c>
      <c r="B5508" t="s">
        <v>8803</v>
      </c>
      <c r="C5508" s="7">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4" t="str">
        <f>VLOOKUP(OrdersTable[[#This Row],[Region]],PeopleTable[#All],2,FALSE)</f>
        <v>Anna Andreadi</v>
      </c>
      <c r="W5508" s="4" t="str">
        <f>IFERROR(VLOOKUP(OrdersTable[[#This Row],[Order ID]],ReturnsTable[#All],2,FALSE),"No")</f>
        <v>No</v>
      </c>
      <c r="X5508" s="4">
        <f>1/COUNTIF(OrdersTable[Order ID],OrdersTable[[#This Row],[Order ID]])</f>
        <v>1</v>
      </c>
      <c r="Y5508" s="4">
        <f>1/COUNTIF(OrdersTable[Customer ID],OrdersTable[[#This Row],[Customer ID]])</f>
        <v>4.3478260869565216E-2</v>
      </c>
    </row>
    <row r="5509" spans="1:25" x14ac:dyDescent="0.3">
      <c r="A5509" s="1">
        <v>5508</v>
      </c>
      <c r="B5509" t="s">
        <v>8804</v>
      </c>
      <c r="C5509" s="7">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4" t="str">
        <f>VLOOKUP(OrdersTable[[#This Row],[Region]],PeopleTable[#All],2,FALSE)</f>
        <v>Cassandra Brandow</v>
      </c>
      <c r="W5509" s="4" t="str">
        <f>IFERROR(VLOOKUP(OrdersTable[[#This Row],[Order ID]],ReturnsTable[#All],2,FALSE),"No")</f>
        <v>No</v>
      </c>
      <c r="X5509" s="4">
        <f>1/COUNTIF(OrdersTable[Order ID],OrdersTable[[#This Row],[Order ID]])</f>
        <v>1</v>
      </c>
      <c r="Y5509" s="4">
        <f>1/COUNTIF(OrdersTable[Customer ID],OrdersTable[[#This Row],[Customer ID]])</f>
        <v>3.8461538461538464E-2</v>
      </c>
    </row>
    <row r="5510" spans="1:25" x14ac:dyDescent="0.3">
      <c r="A5510" s="1">
        <v>5509</v>
      </c>
      <c r="B5510" t="s">
        <v>8805</v>
      </c>
      <c r="C5510" s="7">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4" t="str">
        <f>VLOOKUP(OrdersTable[[#This Row],[Region]],PeopleTable[#All],2,FALSE)</f>
        <v>Anna Andreadi</v>
      </c>
      <c r="W5510" s="4" t="str">
        <f>IFERROR(VLOOKUP(OrdersTable[[#This Row],[Order ID]],ReturnsTable[#All],2,FALSE),"No")</f>
        <v>No</v>
      </c>
      <c r="X5510" s="4">
        <f>1/COUNTIF(OrdersTable[Order ID],OrdersTable[[#This Row],[Order ID]])</f>
        <v>1</v>
      </c>
      <c r="Y5510" s="4">
        <f>1/COUNTIF(OrdersTable[Customer ID],OrdersTable[[#This Row],[Customer ID]])</f>
        <v>5.2631578947368418E-2</v>
      </c>
    </row>
    <row r="5511" spans="1:25" x14ac:dyDescent="0.3">
      <c r="A5511" s="1">
        <v>5510</v>
      </c>
      <c r="B5511" t="s">
        <v>8806</v>
      </c>
      <c r="C5511" s="7">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4" t="str">
        <f>VLOOKUP(OrdersTable[[#This Row],[Region]],PeopleTable[#All],2,FALSE)</f>
        <v>Kelly Williams</v>
      </c>
      <c r="W5511" s="4" t="str">
        <f>IFERROR(VLOOKUP(OrdersTable[[#This Row],[Order ID]],ReturnsTable[#All],2,FALSE),"No")</f>
        <v>No</v>
      </c>
      <c r="X5511" s="4">
        <f>1/COUNTIF(OrdersTable[Order ID],OrdersTable[[#This Row],[Order ID]])</f>
        <v>0.5</v>
      </c>
      <c r="Y5511" s="4">
        <f>1/COUNTIF(OrdersTable[Customer ID],OrdersTable[[#This Row],[Customer ID]])</f>
        <v>9.0909090909090912E-2</v>
      </c>
    </row>
    <row r="5512" spans="1:25" x14ac:dyDescent="0.3">
      <c r="A5512" s="1">
        <v>5511</v>
      </c>
      <c r="B5512" t="s">
        <v>8806</v>
      </c>
      <c r="C5512" s="7">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4" t="str">
        <f>VLOOKUP(OrdersTable[[#This Row],[Region]],PeopleTable[#All],2,FALSE)</f>
        <v>Kelly Williams</v>
      </c>
      <c r="W5512" s="4" t="str">
        <f>IFERROR(VLOOKUP(OrdersTable[[#This Row],[Order ID]],ReturnsTable[#All],2,FALSE),"No")</f>
        <v>No</v>
      </c>
      <c r="X5512" s="4">
        <f>1/COUNTIF(OrdersTable[Order ID],OrdersTable[[#This Row],[Order ID]])</f>
        <v>0.5</v>
      </c>
      <c r="Y5512" s="4">
        <f>1/COUNTIF(OrdersTable[Customer ID],OrdersTable[[#This Row],[Customer ID]])</f>
        <v>9.0909090909090912E-2</v>
      </c>
    </row>
    <row r="5513" spans="1:25" x14ac:dyDescent="0.3">
      <c r="A5513" s="1">
        <v>5512</v>
      </c>
      <c r="B5513" t="s">
        <v>8807</v>
      </c>
      <c r="C5513" s="7">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4" t="str">
        <f>VLOOKUP(OrdersTable[[#This Row],[Region]],PeopleTable[#All],2,FALSE)</f>
        <v>Anna Andreadi</v>
      </c>
      <c r="W5513" s="4" t="str">
        <f>IFERROR(VLOOKUP(OrdersTable[[#This Row],[Order ID]],ReturnsTable[#All],2,FALSE),"No")</f>
        <v>No</v>
      </c>
      <c r="X5513" s="4">
        <f>1/COUNTIF(OrdersTable[Order ID],OrdersTable[[#This Row],[Order ID]])</f>
        <v>0.5</v>
      </c>
      <c r="Y5513" s="4">
        <f>1/COUNTIF(OrdersTable[Customer ID],OrdersTable[[#This Row],[Customer ID]])</f>
        <v>0.14285714285714285</v>
      </c>
    </row>
    <row r="5514" spans="1:25" x14ac:dyDescent="0.3">
      <c r="A5514" s="1">
        <v>5513</v>
      </c>
      <c r="B5514" t="s">
        <v>8807</v>
      </c>
      <c r="C5514" s="7">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4" t="str">
        <f>VLOOKUP(OrdersTable[[#This Row],[Region]],PeopleTable[#All],2,FALSE)</f>
        <v>Anna Andreadi</v>
      </c>
      <c r="W5514" s="4" t="str">
        <f>IFERROR(VLOOKUP(OrdersTable[[#This Row],[Order ID]],ReturnsTable[#All],2,FALSE),"No")</f>
        <v>No</v>
      </c>
      <c r="X5514" s="4">
        <f>1/COUNTIF(OrdersTable[Order ID],OrdersTable[[#This Row],[Order ID]])</f>
        <v>0.5</v>
      </c>
      <c r="Y5514" s="4">
        <f>1/COUNTIF(OrdersTable[Customer ID],OrdersTable[[#This Row],[Customer ID]])</f>
        <v>0.14285714285714285</v>
      </c>
    </row>
    <row r="5515" spans="1:25" x14ac:dyDescent="0.3">
      <c r="A5515" s="1">
        <v>5514</v>
      </c>
      <c r="B5515" t="s">
        <v>8808</v>
      </c>
      <c r="C5515" s="7">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4" t="str">
        <f>VLOOKUP(OrdersTable[[#This Row],[Region]],PeopleTable[#All],2,FALSE)</f>
        <v>Chuck Magee</v>
      </c>
      <c r="W5515" s="4" t="str">
        <f>IFERROR(VLOOKUP(OrdersTable[[#This Row],[Order ID]],ReturnsTable[#All],2,FALSE),"No")</f>
        <v>No</v>
      </c>
      <c r="X5515" s="4">
        <f>1/COUNTIF(OrdersTable[Order ID],OrdersTable[[#This Row],[Order ID]])</f>
        <v>0.33333333333333331</v>
      </c>
      <c r="Y5515" s="4">
        <f>1/COUNTIF(OrdersTable[Customer ID],OrdersTable[[#This Row],[Customer ID]])</f>
        <v>0.1111111111111111</v>
      </c>
    </row>
    <row r="5516" spans="1:25" x14ac:dyDescent="0.3">
      <c r="A5516" s="1">
        <v>5515</v>
      </c>
      <c r="B5516" t="s">
        <v>8808</v>
      </c>
      <c r="C5516" s="7">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4" t="str">
        <f>VLOOKUP(OrdersTable[[#This Row],[Region]],PeopleTable[#All],2,FALSE)</f>
        <v>Chuck Magee</v>
      </c>
      <c r="W5516" s="4" t="str">
        <f>IFERROR(VLOOKUP(OrdersTable[[#This Row],[Order ID]],ReturnsTable[#All],2,FALSE),"No")</f>
        <v>No</v>
      </c>
      <c r="X5516" s="4">
        <f>1/COUNTIF(OrdersTable[Order ID],OrdersTable[[#This Row],[Order ID]])</f>
        <v>0.33333333333333331</v>
      </c>
      <c r="Y5516" s="4">
        <f>1/COUNTIF(OrdersTable[Customer ID],OrdersTable[[#This Row],[Customer ID]])</f>
        <v>0.1111111111111111</v>
      </c>
    </row>
    <row r="5517" spans="1:25" x14ac:dyDescent="0.3">
      <c r="A5517" s="1">
        <v>5516</v>
      </c>
      <c r="B5517" t="s">
        <v>8808</v>
      </c>
      <c r="C5517" s="7">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4" t="str">
        <f>VLOOKUP(OrdersTable[[#This Row],[Region]],PeopleTable[#All],2,FALSE)</f>
        <v>Chuck Magee</v>
      </c>
      <c r="W5517" s="4" t="str">
        <f>IFERROR(VLOOKUP(OrdersTable[[#This Row],[Order ID]],ReturnsTable[#All],2,FALSE),"No")</f>
        <v>No</v>
      </c>
      <c r="X5517" s="4">
        <f>1/COUNTIF(OrdersTable[Order ID],OrdersTable[[#This Row],[Order ID]])</f>
        <v>0.33333333333333331</v>
      </c>
      <c r="Y5517" s="4">
        <f>1/COUNTIF(OrdersTable[Customer ID],OrdersTable[[#This Row],[Customer ID]])</f>
        <v>0.1111111111111111</v>
      </c>
    </row>
    <row r="5518" spans="1:25" x14ac:dyDescent="0.3">
      <c r="A5518" s="1">
        <v>5517</v>
      </c>
      <c r="B5518" t="s">
        <v>8809</v>
      </c>
      <c r="C5518" s="7">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4" t="str">
        <f>VLOOKUP(OrdersTable[[#This Row],[Region]],PeopleTable[#All],2,FALSE)</f>
        <v>Cassandra Brandow</v>
      </c>
      <c r="W5518" s="4" t="str">
        <f>IFERROR(VLOOKUP(OrdersTable[[#This Row],[Order ID]],ReturnsTable[#All],2,FALSE),"No")</f>
        <v>No</v>
      </c>
      <c r="X5518" s="4">
        <f>1/COUNTIF(OrdersTable[Order ID],OrdersTable[[#This Row],[Order ID]])</f>
        <v>1</v>
      </c>
      <c r="Y5518" s="4">
        <f>1/COUNTIF(OrdersTable[Customer ID],OrdersTable[[#This Row],[Customer ID]])</f>
        <v>0.1</v>
      </c>
    </row>
    <row r="5519" spans="1:25" x14ac:dyDescent="0.3">
      <c r="A5519" s="1">
        <v>5518</v>
      </c>
      <c r="B5519" t="s">
        <v>8810</v>
      </c>
      <c r="C5519" s="7">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4" t="str">
        <f>VLOOKUP(OrdersTable[[#This Row],[Region]],PeopleTable[#All],2,FALSE)</f>
        <v>Chuck Magee</v>
      </c>
      <c r="W5519" s="4" t="str">
        <f>IFERROR(VLOOKUP(OrdersTable[[#This Row],[Order ID]],ReturnsTable[#All],2,FALSE),"No")</f>
        <v>No</v>
      </c>
      <c r="X5519" s="4">
        <f>1/COUNTIF(OrdersTable[Order ID],OrdersTable[[#This Row],[Order ID]])</f>
        <v>0.2</v>
      </c>
      <c r="Y5519" s="4">
        <f>1/COUNTIF(OrdersTable[Customer ID],OrdersTable[[#This Row],[Customer ID]])</f>
        <v>9.0909090909090912E-2</v>
      </c>
    </row>
    <row r="5520" spans="1:25" x14ac:dyDescent="0.3">
      <c r="A5520" s="1">
        <v>5519</v>
      </c>
      <c r="B5520" t="s">
        <v>8810</v>
      </c>
      <c r="C5520" s="7">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4" t="str">
        <f>VLOOKUP(OrdersTable[[#This Row],[Region]],PeopleTable[#All],2,FALSE)</f>
        <v>Chuck Magee</v>
      </c>
      <c r="W5520" s="4" t="str">
        <f>IFERROR(VLOOKUP(OrdersTable[[#This Row],[Order ID]],ReturnsTable[#All],2,FALSE),"No")</f>
        <v>No</v>
      </c>
      <c r="X5520" s="4">
        <f>1/COUNTIF(OrdersTable[Order ID],OrdersTable[[#This Row],[Order ID]])</f>
        <v>0.2</v>
      </c>
      <c r="Y5520" s="4">
        <f>1/COUNTIF(OrdersTable[Customer ID],OrdersTable[[#This Row],[Customer ID]])</f>
        <v>9.0909090909090912E-2</v>
      </c>
    </row>
    <row r="5521" spans="1:25" x14ac:dyDescent="0.3">
      <c r="A5521" s="1">
        <v>5520</v>
      </c>
      <c r="B5521" t="s">
        <v>8810</v>
      </c>
      <c r="C5521" s="7">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4" t="str">
        <f>VLOOKUP(OrdersTable[[#This Row],[Region]],PeopleTable[#All],2,FALSE)</f>
        <v>Chuck Magee</v>
      </c>
      <c r="W5521" s="4" t="str">
        <f>IFERROR(VLOOKUP(OrdersTable[[#This Row],[Order ID]],ReturnsTable[#All],2,FALSE),"No")</f>
        <v>No</v>
      </c>
      <c r="X5521" s="4">
        <f>1/COUNTIF(OrdersTable[Order ID],OrdersTable[[#This Row],[Order ID]])</f>
        <v>0.2</v>
      </c>
      <c r="Y5521" s="4">
        <f>1/COUNTIF(OrdersTable[Customer ID],OrdersTable[[#This Row],[Customer ID]])</f>
        <v>9.0909090909090912E-2</v>
      </c>
    </row>
    <row r="5522" spans="1:25" x14ac:dyDescent="0.3">
      <c r="A5522" s="1">
        <v>5521</v>
      </c>
      <c r="B5522" t="s">
        <v>8810</v>
      </c>
      <c r="C5522" s="7">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4" t="str">
        <f>VLOOKUP(OrdersTable[[#This Row],[Region]],PeopleTable[#All],2,FALSE)</f>
        <v>Chuck Magee</v>
      </c>
      <c r="W5522" s="4" t="str">
        <f>IFERROR(VLOOKUP(OrdersTable[[#This Row],[Order ID]],ReturnsTable[#All],2,FALSE),"No")</f>
        <v>No</v>
      </c>
      <c r="X5522" s="4">
        <f>1/COUNTIF(OrdersTable[Order ID],OrdersTable[[#This Row],[Order ID]])</f>
        <v>0.2</v>
      </c>
      <c r="Y5522" s="4">
        <f>1/COUNTIF(OrdersTable[Customer ID],OrdersTable[[#This Row],[Customer ID]])</f>
        <v>9.0909090909090912E-2</v>
      </c>
    </row>
    <row r="5523" spans="1:25" x14ac:dyDescent="0.3">
      <c r="A5523" s="1">
        <v>5522</v>
      </c>
      <c r="B5523" t="s">
        <v>8810</v>
      </c>
      <c r="C5523" s="7">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4" t="str">
        <f>VLOOKUP(OrdersTable[[#This Row],[Region]],PeopleTable[#All],2,FALSE)</f>
        <v>Chuck Magee</v>
      </c>
      <c r="W5523" s="4" t="str">
        <f>IFERROR(VLOOKUP(OrdersTable[[#This Row],[Order ID]],ReturnsTable[#All],2,FALSE),"No")</f>
        <v>No</v>
      </c>
      <c r="X5523" s="4">
        <f>1/COUNTIF(OrdersTable[Order ID],OrdersTable[[#This Row],[Order ID]])</f>
        <v>0.2</v>
      </c>
      <c r="Y5523" s="4">
        <f>1/COUNTIF(OrdersTable[Customer ID],OrdersTable[[#This Row],[Customer ID]])</f>
        <v>9.0909090909090912E-2</v>
      </c>
    </row>
    <row r="5524" spans="1:25" x14ac:dyDescent="0.3">
      <c r="A5524" s="1">
        <v>5523</v>
      </c>
      <c r="B5524" t="s">
        <v>8811</v>
      </c>
      <c r="C5524" s="7">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4" t="str">
        <f>VLOOKUP(OrdersTable[[#This Row],[Region]],PeopleTable[#All],2,FALSE)</f>
        <v>Anna Andreadi</v>
      </c>
      <c r="W5524" s="4" t="str">
        <f>IFERROR(VLOOKUP(OrdersTable[[#This Row],[Order ID]],ReturnsTable[#All],2,FALSE),"No")</f>
        <v>No</v>
      </c>
      <c r="X5524" s="4">
        <f>1/COUNTIF(OrdersTable[Order ID],OrdersTable[[#This Row],[Order ID]])</f>
        <v>0.5</v>
      </c>
      <c r="Y5524" s="4">
        <f>1/COUNTIF(OrdersTable[Customer ID],OrdersTable[[#This Row],[Customer ID]])</f>
        <v>3.125E-2</v>
      </c>
    </row>
    <row r="5525" spans="1:25" x14ac:dyDescent="0.3">
      <c r="A5525" s="1">
        <v>5524</v>
      </c>
      <c r="B5525" t="s">
        <v>8811</v>
      </c>
      <c r="C5525" s="7">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4" t="str">
        <f>VLOOKUP(OrdersTable[[#This Row],[Region]],PeopleTable[#All],2,FALSE)</f>
        <v>Anna Andreadi</v>
      </c>
      <c r="W5525" s="4" t="str">
        <f>IFERROR(VLOOKUP(OrdersTable[[#This Row],[Order ID]],ReturnsTable[#All],2,FALSE),"No")</f>
        <v>No</v>
      </c>
      <c r="X5525" s="4">
        <f>1/COUNTIF(OrdersTable[Order ID],OrdersTable[[#This Row],[Order ID]])</f>
        <v>0.5</v>
      </c>
      <c r="Y5525" s="4">
        <f>1/COUNTIF(OrdersTable[Customer ID],OrdersTable[[#This Row],[Customer ID]])</f>
        <v>3.125E-2</v>
      </c>
    </row>
    <row r="5526" spans="1:25" x14ac:dyDescent="0.3">
      <c r="A5526" s="1">
        <v>5525</v>
      </c>
      <c r="B5526" t="s">
        <v>8812</v>
      </c>
      <c r="C5526" s="7">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4" t="str">
        <f>VLOOKUP(OrdersTable[[#This Row],[Region]],PeopleTable[#All],2,FALSE)</f>
        <v>Anna Andreadi</v>
      </c>
      <c r="W5526" s="4" t="str">
        <f>IFERROR(VLOOKUP(OrdersTable[[#This Row],[Order ID]],ReturnsTable[#All],2,FALSE),"No")</f>
        <v>No</v>
      </c>
      <c r="X5526" s="4">
        <f>1/COUNTIF(OrdersTable[Order ID],OrdersTable[[#This Row],[Order ID]])</f>
        <v>1</v>
      </c>
      <c r="Y5526" s="4">
        <f>1/COUNTIF(OrdersTable[Customer ID],OrdersTable[[#This Row],[Customer ID]])</f>
        <v>4.1666666666666664E-2</v>
      </c>
    </row>
    <row r="5527" spans="1:25" x14ac:dyDescent="0.3">
      <c r="A5527" s="1">
        <v>5526</v>
      </c>
      <c r="B5527" t="s">
        <v>8813</v>
      </c>
      <c r="C5527" s="7">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4" t="str">
        <f>VLOOKUP(OrdersTable[[#This Row],[Region]],PeopleTable[#All],2,FALSE)</f>
        <v>Anna Andreadi</v>
      </c>
      <c r="W5527" s="4" t="str">
        <f>IFERROR(VLOOKUP(OrdersTable[[#This Row],[Order ID]],ReturnsTable[#All],2,FALSE),"No")</f>
        <v>No</v>
      </c>
      <c r="X5527" s="4">
        <f>1/COUNTIF(OrdersTable[Order ID],OrdersTable[[#This Row],[Order ID]])</f>
        <v>1</v>
      </c>
      <c r="Y5527" s="4">
        <f>1/COUNTIF(OrdersTable[Customer ID],OrdersTable[[#This Row],[Customer ID]])</f>
        <v>0.04</v>
      </c>
    </row>
    <row r="5528" spans="1:25" x14ac:dyDescent="0.3">
      <c r="A5528" s="1">
        <v>5527</v>
      </c>
      <c r="B5528" t="s">
        <v>8814</v>
      </c>
      <c r="C5528" s="7">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4" t="str">
        <f>VLOOKUP(OrdersTable[[#This Row],[Region]],PeopleTable[#All],2,FALSE)</f>
        <v>Anna Andreadi</v>
      </c>
      <c r="W5528" s="4" t="str">
        <f>IFERROR(VLOOKUP(OrdersTable[[#This Row],[Order ID]],ReturnsTable[#All],2,FALSE),"No")</f>
        <v>No</v>
      </c>
      <c r="X5528" s="4">
        <f>1/COUNTIF(OrdersTable[Order ID],OrdersTable[[#This Row],[Order ID]])</f>
        <v>1</v>
      </c>
      <c r="Y5528" s="4">
        <f>1/COUNTIF(OrdersTable[Customer ID],OrdersTable[[#This Row],[Customer ID]])</f>
        <v>7.6923076923076927E-2</v>
      </c>
    </row>
    <row r="5529" spans="1:25" x14ac:dyDescent="0.3">
      <c r="A5529" s="1">
        <v>5528</v>
      </c>
      <c r="B5529" t="s">
        <v>8815</v>
      </c>
      <c r="C5529" s="7">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4" t="str">
        <f>VLOOKUP(OrdersTable[[#This Row],[Region]],PeopleTable[#All],2,FALSE)</f>
        <v>Chuck Magee</v>
      </c>
      <c r="W5529" s="4" t="str">
        <f>IFERROR(VLOOKUP(OrdersTable[[#This Row],[Order ID]],ReturnsTable[#All],2,FALSE),"No")</f>
        <v>No</v>
      </c>
      <c r="X5529" s="4">
        <f>1/COUNTIF(OrdersTable[Order ID],OrdersTable[[#This Row],[Order ID]])</f>
        <v>1</v>
      </c>
      <c r="Y5529" s="4">
        <f>1/COUNTIF(OrdersTable[Customer ID],OrdersTable[[#This Row],[Customer ID]])</f>
        <v>7.1428571428571425E-2</v>
      </c>
    </row>
    <row r="5530" spans="1:25" x14ac:dyDescent="0.3">
      <c r="A5530" s="1">
        <v>5529</v>
      </c>
      <c r="B5530" t="s">
        <v>8816</v>
      </c>
      <c r="C5530" s="7">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4" t="str">
        <f>VLOOKUP(OrdersTable[[#This Row],[Region]],PeopleTable[#All],2,FALSE)</f>
        <v>Cassandra Brandow</v>
      </c>
      <c r="W5530" s="4" t="str">
        <f>IFERROR(VLOOKUP(OrdersTable[[#This Row],[Order ID]],ReturnsTable[#All],2,FALSE),"No")</f>
        <v>No</v>
      </c>
      <c r="X5530" s="4">
        <f>1/COUNTIF(OrdersTable[Order ID],OrdersTable[[#This Row],[Order ID]])</f>
        <v>1</v>
      </c>
      <c r="Y5530" s="4">
        <f>1/COUNTIF(OrdersTable[Customer ID],OrdersTable[[#This Row],[Customer ID]])</f>
        <v>5.5555555555555552E-2</v>
      </c>
    </row>
    <row r="5531" spans="1:25" x14ac:dyDescent="0.3">
      <c r="A5531" s="1">
        <v>5530</v>
      </c>
      <c r="B5531" t="s">
        <v>8817</v>
      </c>
      <c r="C5531" s="7">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4" t="str">
        <f>VLOOKUP(OrdersTable[[#This Row],[Region]],PeopleTable[#All],2,FALSE)</f>
        <v>Kelly Williams</v>
      </c>
      <c r="W5531" s="4" t="str">
        <f>IFERROR(VLOOKUP(OrdersTable[[#This Row],[Order ID]],ReturnsTable[#All],2,FALSE),"No")</f>
        <v>No</v>
      </c>
      <c r="X5531" s="4">
        <f>1/COUNTIF(OrdersTable[Order ID],OrdersTable[[#This Row],[Order ID]])</f>
        <v>1</v>
      </c>
      <c r="Y5531" s="4">
        <f>1/COUNTIF(OrdersTable[Customer ID],OrdersTable[[#This Row],[Customer ID]])</f>
        <v>7.6923076923076927E-2</v>
      </c>
    </row>
    <row r="5532" spans="1:25" x14ac:dyDescent="0.3">
      <c r="A5532" s="1">
        <v>5531</v>
      </c>
      <c r="B5532" t="s">
        <v>8818</v>
      </c>
      <c r="C5532" s="7">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4" t="str">
        <f>VLOOKUP(OrdersTable[[#This Row],[Region]],PeopleTable[#All],2,FALSE)</f>
        <v>Kelly Williams</v>
      </c>
      <c r="W5532" s="4" t="str">
        <f>IFERROR(VLOOKUP(OrdersTable[[#This Row],[Order ID]],ReturnsTable[#All],2,FALSE),"No")</f>
        <v>No</v>
      </c>
      <c r="X5532" s="4">
        <f>1/COUNTIF(OrdersTable[Order ID],OrdersTable[[#This Row],[Order ID]])</f>
        <v>1</v>
      </c>
      <c r="Y5532" s="4">
        <f>1/COUNTIF(OrdersTable[Customer ID],OrdersTable[[#This Row],[Customer ID]])</f>
        <v>0.1111111111111111</v>
      </c>
    </row>
    <row r="5533" spans="1:25" x14ac:dyDescent="0.3">
      <c r="A5533" s="1">
        <v>5532</v>
      </c>
      <c r="B5533" t="s">
        <v>8819</v>
      </c>
      <c r="C5533" s="7">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4" t="str">
        <f>VLOOKUP(OrdersTable[[#This Row],[Region]],PeopleTable[#All],2,FALSE)</f>
        <v>Cassandra Brandow</v>
      </c>
      <c r="W5533" s="4" t="str">
        <f>IFERROR(VLOOKUP(OrdersTable[[#This Row],[Order ID]],ReturnsTable[#All],2,FALSE),"No")</f>
        <v>No</v>
      </c>
      <c r="X5533" s="4">
        <f>1/COUNTIF(OrdersTable[Order ID],OrdersTable[[#This Row],[Order ID]])</f>
        <v>0.14285714285714285</v>
      </c>
      <c r="Y5533" s="4">
        <f>1/COUNTIF(OrdersTable[Customer ID],OrdersTable[[#This Row],[Customer ID]])</f>
        <v>0.04</v>
      </c>
    </row>
    <row r="5534" spans="1:25" x14ac:dyDescent="0.3">
      <c r="A5534" s="1">
        <v>5533</v>
      </c>
      <c r="B5534" t="s">
        <v>8819</v>
      </c>
      <c r="C5534" s="7">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4" t="str">
        <f>VLOOKUP(OrdersTable[[#This Row],[Region]],PeopleTable[#All],2,FALSE)</f>
        <v>Cassandra Brandow</v>
      </c>
      <c r="W5534" s="4" t="str">
        <f>IFERROR(VLOOKUP(OrdersTable[[#This Row],[Order ID]],ReturnsTable[#All],2,FALSE),"No")</f>
        <v>No</v>
      </c>
      <c r="X5534" s="4">
        <f>1/COUNTIF(OrdersTable[Order ID],OrdersTable[[#This Row],[Order ID]])</f>
        <v>0.14285714285714285</v>
      </c>
      <c r="Y5534" s="4">
        <f>1/COUNTIF(OrdersTable[Customer ID],OrdersTable[[#This Row],[Customer ID]])</f>
        <v>0.04</v>
      </c>
    </row>
    <row r="5535" spans="1:25" x14ac:dyDescent="0.3">
      <c r="A5535" s="1">
        <v>5534</v>
      </c>
      <c r="B5535" t="s">
        <v>8819</v>
      </c>
      <c r="C5535" s="7">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4" t="str">
        <f>VLOOKUP(OrdersTable[[#This Row],[Region]],PeopleTable[#All],2,FALSE)</f>
        <v>Cassandra Brandow</v>
      </c>
      <c r="W5535" s="4" t="str">
        <f>IFERROR(VLOOKUP(OrdersTable[[#This Row],[Order ID]],ReturnsTable[#All],2,FALSE),"No")</f>
        <v>No</v>
      </c>
      <c r="X5535" s="4">
        <f>1/COUNTIF(OrdersTable[Order ID],OrdersTable[[#This Row],[Order ID]])</f>
        <v>0.14285714285714285</v>
      </c>
      <c r="Y5535" s="4">
        <f>1/COUNTIF(OrdersTable[Customer ID],OrdersTable[[#This Row],[Customer ID]])</f>
        <v>0.04</v>
      </c>
    </row>
    <row r="5536" spans="1:25" x14ac:dyDescent="0.3">
      <c r="A5536" s="1">
        <v>5535</v>
      </c>
      <c r="B5536" t="s">
        <v>8819</v>
      </c>
      <c r="C5536" s="7">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4" t="str">
        <f>VLOOKUP(OrdersTable[[#This Row],[Region]],PeopleTable[#All],2,FALSE)</f>
        <v>Cassandra Brandow</v>
      </c>
      <c r="W5536" s="4" t="str">
        <f>IFERROR(VLOOKUP(OrdersTable[[#This Row],[Order ID]],ReturnsTable[#All],2,FALSE),"No")</f>
        <v>No</v>
      </c>
      <c r="X5536" s="4">
        <f>1/COUNTIF(OrdersTable[Order ID],OrdersTable[[#This Row],[Order ID]])</f>
        <v>0.14285714285714285</v>
      </c>
      <c r="Y5536" s="4">
        <f>1/COUNTIF(OrdersTable[Customer ID],OrdersTable[[#This Row],[Customer ID]])</f>
        <v>0.04</v>
      </c>
    </row>
    <row r="5537" spans="1:25" x14ac:dyDescent="0.3">
      <c r="A5537" s="1">
        <v>5536</v>
      </c>
      <c r="B5537" t="s">
        <v>8819</v>
      </c>
      <c r="C5537" s="7">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4" t="str">
        <f>VLOOKUP(OrdersTable[[#This Row],[Region]],PeopleTable[#All],2,FALSE)</f>
        <v>Cassandra Brandow</v>
      </c>
      <c r="W5537" s="4" t="str">
        <f>IFERROR(VLOOKUP(OrdersTable[[#This Row],[Order ID]],ReturnsTable[#All],2,FALSE),"No")</f>
        <v>No</v>
      </c>
      <c r="X5537" s="4">
        <f>1/COUNTIF(OrdersTable[Order ID],OrdersTable[[#This Row],[Order ID]])</f>
        <v>0.14285714285714285</v>
      </c>
      <c r="Y5537" s="4">
        <f>1/COUNTIF(OrdersTable[Customer ID],OrdersTable[[#This Row],[Customer ID]])</f>
        <v>0.04</v>
      </c>
    </row>
    <row r="5538" spans="1:25" x14ac:dyDescent="0.3">
      <c r="A5538" s="1">
        <v>5537</v>
      </c>
      <c r="B5538" t="s">
        <v>8819</v>
      </c>
      <c r="C5538" s="7">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4" t="str">
        <f>VLOOKUP(OrdersTable[[#This Row],[Region]],PeopleTable[#All],2,FALSE)</f>
        <v>Cassandra Brandow</v>
      </c>
      <c r="W5538" s="4" t="str">
        <f>IFERROR(VLOOKUP(OrdersTable[[#This Row],[Order ID]],ReturnsTable[#All],2,FALSE),"No")</f>
        <v>No</v>
      </c>
      <c r="X5538" s="4">
        <f>1/COUNTIF(OrdersTable[Order ID],OrdersTable[[#This Row],[Order ID]])</f>
        <v>0.14285714285714285</v>
      </c>
      <c r="Y5538" s="4">
        <f>1/COUNTIF(OrdersTable[Customer ID],OrdersTable[[#This Row],[Customer ID]])</f>
        <v>0.04</v>
      </c>
    </row>
    <row r="5539" spans="1:25" x14ac:dyDescent="0.3">
      <c r="A5539" s="1">
        <v>5538</v>
      </c>
      <c r="B5539" t="s">
        <v>8819</v>
      </c>
      <c r="C5539" s="7">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4" t="str">
        <f>VLOOKUP(OrdersTable[[#This Row],[Region]],PeopleTable[#All],2,FALSE)</f>
        <v>Cassandra Brandow</v>
      </c>
      <c r="W5539" s="4" t="str">
        <f>IFERROR(VLOOKUP(OrdersTable[[#This Row],[Order ID]],ReturnsTable[#All],2,FALSE),"No")</f>
        <v>No</v>
      </c>
      <c r="X5539" s="4">
        <f>1/COUNTIF(OrdersTable[Order ID],OrdersTable[[#This Row],[Order ID]])</f>
        <v>0.14285714285714285</v>
      </c>
      <c r="Y5539" s="4">
        <f>1/COUNTIF(OrdersTable[Customer ID],OrdersTable[[#This Row],[Customer ID]])</f>
        <v>0.04</v>
      </c>
    </row>
    <row r="5540" spans="1:25" x14ac:dyDescent="0.3">
      <c r="A5540" s="1">
        <v>5539</v>
      </c>
      <c r="B5540" t="s">
        <v>8820</v>
      </c>
      <c r="C5540" s="7">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4" t="str">
        <f>VLOOKUP(OrdersTable[[#This Row],[Region]],PeopleTable[#All],2,FALSE)</f>
        <v>Kelly Williams</v>
      </c>
      <c r="W5540" s="4" t="str">
        <f>IFERROR(VLOOKUP(OrdersTable[[#This Row],[Order ID]],ReturnsTable[#All],2,FALSE),"No")</f>
        <v>No</v>
      </c>
      <c r="X5540" s="4">
        <f>1/COUNTIF(OrdersTable[Order ID],OrdersTable[[#This Row],[Order ID]])</f>
        <v>1</v>
      </c>
      <c r="Y5540" s="4">
        <f>1/COUNTIF(OrdersTable[Customer ID],OrdersTable[[#This Row],[Customer ID]])</f>
        <v>0.1111111111111111</v>
      </c>
    </row>
    <row r="5541" spans="1:25" x14ac:dyDescent="0.3">
      <c r="A5541" s="1">
        <v>5540</v>
      </c>
      <c r="B5541" t="s">
        <v>8821</v>
      </c>
      <c r="C5541" s="7">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4" t="str">
        <f>VLOOKUP(OrdersTable[[#This Row],[Region]],PeopleTable[#All],2,FALSE)</f>
        <v>Kelly Williams</v>
      </c>
      <c r="W5541" s="4" t="str">
        <f>IFERROR(VLOOKUP(OrdersTable[[#This Row],[Order ID]],ReturnsTable[#All],2,FALSE),"No")</f>
        <v>No</v>
      </c>
      <c r="X5541" s="4">
        <f>1/COUNTIF(OrdersTable[Order ID],OrdersTable[[#This Row],[Order ID]])</f>
        <v>0.33333333333333331</v>
      </c>
      <c r="Y5541" s="4">
        <f>1/COUNTIF(OrdersTable[Customer ID],OrdersTable[[#This Row],[Customer ID]])</f>
        <v>0.1111111111111111</v>
      </c>
    </row>
    <row r="5542" spans="1:25" x14ac:dyDescent="0.3">
      <c r="A5542" s="1">
        <v>5541</v>
      </c>
      <c r="B5542" t="s">
        <v>8821</v>
      </c>
      <c r="C5542" s="7">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4" t="str">
        <f>VLOOKUP(OrdersTable[[#This Row],[Region]],PeopleTable[#All],2,FALSE)</f>
        <v>Kelly Williams</v>
      </c>
      <c r="W5542" s="4" t="str">
        <f>IFERROR(VLOOKUP(OrdersTable[[#This Row],[Order ID]],ReturnsTable[#All],2,FALSE),"No")</f>
        <v>No</v>
      </c>
      <c r="X5542" s="4">
        <f>1/COUNTIF(OrdersTable[Order ID],OrdersTable[[#This Row],[Order ID]])</f>
        <v>0.33333333333333331</v>
      </c>
      <c r="Y5542" s="4">
        <f>1/COUNTIF(OrdersTable[Customer ID],OrdersTable[[#This Row],[Customer ID]])</f>
        <v>0.1111111111111111</v>
      </c>
    </row>
    <row r="5543" spans="1:25" x14ac:dyDescent="0.3">
      <c r="A5543" s="1">
        <v>5542</v>
      </c>
      <c r="B5543" t="s">
        <v>8821</v>
      </c>
      <c r="C5543" s="7">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4" t="str">
        <f>VLOOKUP(OrdersTable[[#This Row],[Region]],PeopleTable[#All],2,FALSE)</f>
        <v>Kelly Williams</v>
      </c>
      <c r="W5543" s="4" t="str">
        <f>IFERROR(VLOOKUP(OrdersTable[[#This Row],[Order ID]],ReturnsTable[#All],2,FALSE),"No")</f>
        <v>No</v>
      </c>
      <c r="X5543" s="4">
        <f>1/COUNTIF(OrdersTable[Order ID],OrdersTable[[#This Row],[Order ID]])</f>
        <v>0.33333333333333331</v>
      </c>
      <c r="Y5543" s="4">
        <f>1/COUNTIF(OrdersTable[Customer ID],OrdersTable[[#This Row],[Customer ID]])</f>
        <v>0.1111111111111111</v>
      </c>
    </row>
    <row r="5544" spans="1:25" x14ac:dyDescent="0.3">
      <c r="A5544" s="1">
        <v>5543</v>
      </c>
      <c r="B5544" t="s">
        <v>8822</v>
      </c>
      <c r="C5544" s="7">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4" t="str">
        <f>VLOOKUP(OrdersTable[[#This Row],[Region]],PeopleTable[#All],2,FALSE)</f>
        <v>Anna Andreadi</v>
      </c>
      <c r="W5544" s="4" t="str">
        <f>IFERROR(VLOOKUP(OrdersTable[[#This Row],[Order ID]],ReturnsTable[#All],2,FALSE),"No")</f>
        <v>No</v>
      </c>
      <c r="X5544" s="4">
        <f>1/COUNTIF(OrdersTable[Order ID],OrdersTable[[#This Row],[Order ID]])</f>
        <v>0.33333333333333331</v>
      </c>
      <c r="Y5544" s="4">
        <f>1/COUNTIF(OrdersTable[Customer ID],OrdersTable[[#This Row],[Customer ID]])</f>
        <v>0.05</v>
      </c>
    </row>
    <row r="5545" spans="1:25" x14ac:dyDescent="0.3">
      <c r="A5545" s="1">
        <v>5544</v>
      </c>
      <c r="B5545" t="s">
        <v>8822</v>
      </c>
      <c r="C5545" s="7">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4" t="str">
        <f>VLOOKUP(OrdersTable[[#This Row],[Region]],PeopleTable[#All],2,FALSE)</f>
        <v>Anna Andreadi</v>
      </c>
      <c r="W5545" s="4" t="str">
        <f>IFERROR(VLOOKUP(OrdersTable[[#This Row],[Order ID]],ReturnsTable[#All],2,FALSE),"No")</f>
        <v>No</v>
      </c>
      <c r="X5545" s="4">
        <f>1/COUNTIF(OrdersTable[Order ID],OrdersTable[[#This Row],[Order ID]])</f>
        <v>0.33333333333333331</v>
      </c>
      <c r="Y5545" s="4">
        <f>1/COUNTIF(OrdersTable[Customer ID],OrdersTable[[#This Row],[Customer ID]])</f>
        <v>0.05</v>
      </c>
    </row>
    <row r="5546" spans="1:25" x14ac:dyDescent="0.3">
      <c r="A5546" s="1">
        <v>5545</v>
      </c>
      <c r="B5546" t="s">
        <v>8822</v>
      </c>
      <c r="C5546" s="7">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4" t="str">
        <f>VLOOKUP(OrdersTable[[#This Row],[Region]],PeopleTable[#All],2,FALSE)</f>
        <v>Anna Andreadi</v>
      </c>
      <c r="W5546" s="4" t="str">
        <f>IFERROR(VLOOKUP(OrdersTable[[#This Row],[Order ID]],ReturnsTable[#All],2,FALSE),"No")</f>
        <v>No</v>
      </c>
      <c r="X5546" s="4">
        <f>1/COUNTIF(OrdersTable[Order ID],OrdersTable[[#This Row],[Order ID]])</f>
        <v>0.33333333333333331</v>
      </c>
      <c r="Y5546" s="4">
        <f>1/COUNTIF(OrdersTable[Customer ID],OrdersTable[[#This Row],[Customer ID]])</f>
        <v>0.05</v>
      </c>
    </row>
    <row r="5547" spans="1:25" x14ac:dyDescent="0.3">
      <c r="A5547" s="1">
        <v>5546</v>
      </c>
      <c r="B5547" t="s">
        <v>8823</v>
      </c>
      <c r="C5547" s="7">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4" t="str">
        <f>VLOOKUP(OrdersTable[[#This Row],[Region]],PeopleTable[#All],2,FALSE)</f>
        <v>Chuck Magee</v>
      </c>
      <c r="W5547" s="4" t="str">
        <f>IFERROR(VLOOKUP(OrdersTable[[#This Row],[Order ID]],ReturnsTable[#All],2,FALSE),"No")</f>
        <v>No</v>
      </c>
      <c r="X5547" s="4">
        <f>1/COUNTIF(OrdersTable[Order ID],OrdersTable[[#This Row],[Order ID]])</f>
        <v>1</v>
      </c>
      <c r="Y5547" s="4">
        <f>1/COUNTIF(OrdersTable[Customer ID],OrdersTable[[#This Row],[Customer ID]])</f>
        <v>7.6923076923076927E-2</v>
      </c>
    </row>
    <row r="5548" spans="1:25" x14ac:dyDescent="0.3">
      <c r="A5548" s="1">
        <v>5547</v>
      </c>
      <c r="B5548" t="s">
        <v>8824</v>
      </c>
      <c r="C5548" s="7">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4" t="str">
        <f>VLOOKUP(OrdersTable[[#This Row],[Region]],PeopleTable[#All],2,FALSE)</f>
        <v>Anna Andreadi</v>
      </c>
      <c r="W5548" s="4" t="str">
        <f>IFERROR(VLOOKUP(OrdersTable[[#This Row],[Order ID]],ReturnsTable[#All],2,FALSE),"No")</f>
        <v>No</v>
      </c>
      <c r="X5548" s="4">
        <f>1/COUNTIF(OrdersTable[Order ID],OrdersTable[[#This Row],[Order ID]])</f>
        <v>0.5</v>
      </c>
      <c r="Y5548" s="4">
        <f>1/COUNTIF(OrdersTable[Customer ID],OrdersTable[[#This Row],[Customer ID]])</f>
        <v>5.2631578947368418E-2</v>
      </c>
    </row>
    <row r="5549" spans="1:25" x14ac:dyDescent="0.3">
      <c r="A5549" s="1">
        <v>5548</v>
      </c>
      <c r="B5549" t="s">
        <v>8824</v>
      </c>
      <c r="C5549" s="7">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4" t="str">
        <f>VLOOKUP(OrdersTable[[#This Row],[Region]],PeopleTable[#All],2,FALSE)</f>
        <v>Anna Andreadi</v>
      </c>
      <c r="W5549" s="4" t="str">
        <f>IFERROR(VLOOKUP(OrdersTable[[#This Row],[Order ID]],ReturnsTable[#All],2,FALSE),"No")</f>
        <v>No</v>
      </c>
      <c r="X5549" s="4">
        <f>1/COUNTIF(OrdersTable[Order ID],OrdersTable[[#This Row],[Order ID]])</f>
        <v>0.5</v>
      </c>
      <c r="Y5549" s="4">
        <f>1/COUNTIF(OrdersTable[Customer ID],OrdersTable[[#This Row],[Customer ID]])</f>
        <v>5.2631578947368418E-2</v>
      </c>
    </row>
    <row r="5550" spans="1:25" x14ac:dyDescent="0.3">
      <c r="A5550" s="1">
        <v>5549</v>
      </c>
      <c r="B5550" t="s">
        <v>8825</v>
      </c>
      <c r="C5550" s="7">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4" t="str">
        <f>VLOOKUP(OrdersTable[[#This Row],[Region]],PeopleTable[#All],2,FALSE)</f>
        <v>Anna Andreadi</v>
      </c>
      <c r="W5550" s="4" t="str">
        <f>IFERROR(VLOOKUP(OrdersTable[[#This Row],[Order ID]],ReturnsTable[#All],2,FALSE),"No")</f>
        <v>No</v>
      </c>
      <c r="X5550" s="4">
        <f>1/COUNTIF(OrdersTable[Order ID],OrdersTable[[#This Row],[Order ID]])</f>
        <v>0.5</v>
      </c>
      <c r="Y5550" s="4">
        <f>1/COUNTIF(OrdersTable[Customer ID],OrdersTable[[#This Row],[Customer ID]])</f>
        <v>7.1428571428571425E-2</v>
      </c>
    </row>
    <row r="5551" spans="1:25" x14ac:dyDescent="0.3">
      <c r="A5551" s="1">
        <v>5550</v>
      </c>
      <c r="B5551" t="s">
        <v>8825</v>
      </c>
      <c r="C5551" s="7">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4" t="str">
        <f>VLOOKUP(OrdersTable[[#This Row],[Region]],PeopleTable[#All],2,FALSE)</f>
        <v>Anna Andreadi</v>
      </c>
      <c r="W5551" s="4" t="str">
        <f>IFERROR(VLOOKUP(OrdersTable[[#This Row],[Order ID]],ReturnsTable[#All],2,FALSE),"No")</f>
        <v>No</v>
      </c>
      <c r="X5551" s="4">
        <f>1/COUNTIF(OrdersTable[Order ID],OrdersTable[[#This Row],[Order ID]])</f>
        <v>0.5</v>
      </c>
      <c r="Y5551" s="4">
        <f>1/COUNTIF(OrdersTable[Customer ID],OrdersTable[[#This Row],[Customer ID]])</f>
        <v>7.1428571428571425E-2</v>
      </c>
    </row>
    <row r="5552" spans="1:25" x14ac:dyDescent="0.3">
      <c r="A5552" s="1">
        <v>5551</v>
      </c>
      <c r="B5552" t="s">
        <v>8826</v>
      </c>
      <c r="C5552" s="7">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4" t="str">
        <f>VLOOKUP(OrdersTable[[#This Row],[Region]],PeopleTable[#All],2,FALSE)</f>
        <v>Kelly Williams</v>
      </c>
      <c r="W5552" s="4" t="str">
        <f>IFERROR(VLOOKUP(OrdersTable[[#This Row],[Order ID]],ReturnsTable[#All],2,FALSE),"No")</f>
        <v>No</v>
      </c>
      <c r="X5552" s="4">
        <f>1/COUNTIF(OrdersTable[Order ID],OrdersTable[[#This Row],[Order ID]])</f>
        <v>0.2</v>
      </c>
      <c r="Y5552" s="4">
        <f>1/COUNTIF(OrdersTable[Customer ID],OrdersTable[[#This Row],[Customer ID]])</f>
        <v>7.1428571428571425E-2</v>
      </c>
    </row>
    <row r="5553" spans="1:25" x14ac:dyDescent="0.3">
      <c r="A5553" s="1">
        <v>5552</v>
      </c>
      <c r="B5553" t="s">
        <v>8826</v>
      </c>
      <c r="C5553" s="7">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4" t="str">
        <f>VLOOKUP(OrdersTable[[#This Row],[Region]],PeopleTable[#All],2,FALSE)</f>
        <v>Kelly Williams</v>
      </c>
      <c r="W5553" s="4" t="str">
        <f>IFERROR(VLOOKUP(OrdersTable[[#This Row],[Order ID]],ReturnsTable[#All],2,FALSE),"No")</f>
        <v>No</v>
      </c>
      <c r="X5553" s="4">
        <f>1/COUNTIF(OrdersTable[Order ID],OrdersTable[[#This Row],[Order ID]])</f>
        <v>0.2</v>
      </c>
      <c r="Y5553" s="4">
        <f>1/COUNTIF(OrdersTable[Customer ID],OrdersTable[[#This Row],[Customer ID]])</f>
        <v>7.1428571428571425E-2</v>
      </c>
    </row>
    <row r="5554" spans="1:25" x14ac:dyDescent="0.3">
      <c r="A5554" s="1">
        <v>5553</v>
      </c>
      <c r="B5554" t="s">
        <v>8826</v>
      </c>
      <c r="C5554" s="7">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4" t="str">
        <f>VLOOKUP(OrdersTable[[#This Row],[Region]],PeopleTable[#All],2,FALSE)</f>
        <v>Kelly Williams</v>
      </c>
      <c r="W5554" s="4" t="str">
        <f>IFERROR(VLOOKUP(OrdersTable[[#This Row],[Order ID]],ReturnsTable[#All],2,FALSE),"No")</f>
        <v>No</v>
      </c>
      <c r="X5554" s="4">
        <f>1/COUNTIF(OrdersTable[Order ID],OrdersTable[[#This Row],[Order ID]])</f>
        <v>0.2</v>
      </c>
      <c r="Y5554" s="4">
        <f>1/COUNTIF(OrdersTable[Customer ID],OrdersTable[[#This Row],[Customer ID]])</f>
        <v>7.1428571428571425E-2</v>
      </c>
    </row>
    <row r="5555" spans="1:25" x14ac:dyDescent="0.3">
      <c r="A5555" s="1">
        <v>5554</v>
      </c>
      <c r="B5555" t="s">
        <v>8826</v>
      </c>
      <c r="C5555" s="7">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4" t="str">
        <f>VLOOKUP(OrdersTable[[#This Row],[Region]],PeopleTable[#All],2,FALSE)</f>
        <v>Kelly Williams</v>
      </c>
      <c r="W5555" s="4" t="str">
        <f>IFERROR(VLOOKUP(OrdersTable[[#This Row],[Order ID]],ReturnsTable[#All],2,FALSE),"No")</f>
        <v>No</v>
      </c>
      <c r="X5555" s="4">
        <f>1/COUNTIF(OrdersTable[Order ID],OrdersTable[[#This Row],[Order ID]])</f>
        <v>0.2</v>
      </c>
      <c r="Y5555" s="4">
        <f>1/COUNTIF(OrdersTable[Customer ID],OrdersTable[[#This Row],[Customer ID]])</f>
        <v>7.1428571428571425E-2</v>
      </c>
    </row>
    <row r="5556" spans="1:25" x14ac:dyDescent="0.3">
      <c r="A5556" s="1">
        <v>5555</v>
      </c>
      <c r="B5556" t="s">
        <v>8826</v>
      </c>
      <c r="C5556" s="7">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4" t="str">
        <f>VLOOKUP(OrdersTable[[#This Row],[Region]],PeopleTable[#All],2,FALSE)</f>
        <v>Kelly Williams</v>
      </c>
      <c r="W5556" s="4" t="str">
        <f>IFERROR(VLOOKUP(OrdersTable[[#This Row],[Order ID]],ReturnsTable[#All],2,FALSE),"No")</f>
        <v>No</v>
      </c>
      <c r="X5556" s="4">
        <f>1/COUNTIF(OrdersTable[Order ID],OrdersTable[[#This Row],[Order ID]])</f>
        <v>0.2</v>
      </c>
      <c r="Y5556" s="4">
        <f>1/COUNTIF(OrdersTable[Customer ID],OrdersTable[[#This Row],[Customer ID]])</f>
        <v>7.1428571428571425E-2</v>
      </c>
    </row>
    <row r="5557" spans="1:25" x14ac:dyDescent="0.3">
      <c r="A5557" s="1">
        <v>5556</v>
      </c>
      <c r="B5557" t="s">
        <v>8827</v>
      </c>
      <c r="C5557" s="7">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4" t="str">
        <f>VLOOKUP(OrdersTable[[#This Row],[Region]],PeopleTable[#All],2,FALSE)</f>
        <v>Cassandra Brandow</v>
      </c>
      <c r="W5557" s="4" t="str">
        <f>IFERROR(VLOOKUP(OrdersTable[[#This Row],[Order ID]],ReturnsTable[#All],2,FALSE),"No")</f>
        <v>No</v>
      </c>
      <c r="X5557" s="4">
        <f>1/COUNTIF(OrdersTable[Order ID],OrdersTable[[#This Row],[Order ID]])</f>
        <v>1</v>
      </c>
      <c r="Y5557" s="4">
        <f>1/COUNTIF(OrdersTable[Customer ID],OrdersTable[[#This Row],[Customer ID]])</f>
        <v>7.1428571428571425E-2</v>
      </c>
    </row>
    <row r="5558" spans="1:25" x14ac:dyDescent="0.3">
      <c r="A5558" s="1">
        <v>5557</v>
      </c>
      <c r="B5558" t="s">
        <v>8828</v>
      </c>
      <c r="C5558" s="7">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4" t="str">
        <f>VLOOKUP(OrdersTable[[#This Row],[Region]],PeopleTable[#All],2,FALSE)</f>
        <v>Cassandra Brandow</v>
      </c>
      <c r="W5558" s="4" t="str">
        <f>IFERROR(VLOOKUP(OrdersTable[[#This Row],[Order ID]],ReturnsTable[#All],2,FALSE),"No")</f>
        <v>No</v>
      </c>
      <c r="X5558" s="4">
        <f>1/COUNTIF(OrdersTable[Order ID],OrdersTable[[#This Row],[Order ID]])</f>
        <v>0.5</v>
      </c>
      <c r="Y5558" s="4">
        <f>1/COUNTIF(OrdersTable[Customer ID],OrdersTable[[#This Row],[Customer ID]])</f>
        <v>3.5714285714285712E-2</v>
      </c>
    </row>
    <row r="5559" spans="1:25" x14ac:dyDescent="0.3">
      <c r="A5559" s="1">
        <v>5558</v>
      </c>
      <c r="B5559" t="s">
        <v>8828</v>
      </c>
      <c r="C5559" s="7">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4" t="str">
        <f>VLOOKUP(OrdersTable[[#This Row],[Region]],PeopleTable[#All],2,FALSE)</f>
        <v>Cassandra Brandow</v>
      </c>
      <c r="W5559" s="4" t="str">
        <f>IFERROR(VLOOKUP(OrdersTable[[#This Row],[Order ID]],ReturnsTable[#All],2,FALSE),"No")</f>
        <v>No</v>
      </c>
      <c r="X5559" s="4">
        <f>1/COUNTIF(OrdersTable[Order ID],OrdersTable[[#This Row],[Order ID]])</f>
        <v>0.5</v>
      </c>
      <c r="Y5559" s="4">
        <f>1/COUNTIF(OrdersTable[Customer ID],OrdersTable[[#This Row],[Customer ID]])</f>
        <v>3.5714285714285712E-2</v>
      </c>
    </row>
    <row r="5560" spans="1:25" x14ac:dyDescent="0.3">
      <c r="A5560" s="1">
        <v>5559</v>
      </c>
      <c r="B5560" t="s">
        <v>8829</v>
      </c>
      <c r="C5560" s="7">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4" t="str">
        <f>VLOOKUP(OrdersTable[[#This Row],[Region]],PeopleTable[#All],2,FALSE)</f>
        <v>Anna Andreadi</v>
      </c>
      <c r="W5560" s="4" t="str">
        <f>IFERROR(VLOOKUP(OrdersTable[[#This Row],[Order ID]],ReturnsTable[#All],2,FALSE),"No")</f>
        <v>No</v>
      </c>
      <c r="X5560" s="4">
        <f>1/COUNTIF(OrdersTable[Order ID],OrdersTable[[#This Row],[Order ID]])</f>
        <v>0.33333333333333331</v>
      </c>
      <c r="Y5560" s="4">
        <f>1/COUNTIF(OrdersTable[Customer ID],OrdersTable[[#This Row],[Customer ID]])</f>
        <v>7.1428571428571425E-2</v>
      </c>
    </row>
    <row r="5561" spans="1:25" x14ac:dyDescent="0.3">
      <c r="A5561" s="1">
        <v>5560</v>
      </c>
      <c r="B5561" t="s">
        <v>8829</v>
      </c>
      <c r="C5561" s="7">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4" t="str">
        <f>VLOOKUP(OrdersTable[[#This Row],[Region]],PeopleTable[#All],2,FALSE)</f>
        <v>Anna Andreadi</v>
      </c>
      <c r="W5561" s="4" t="str">
        <f>IFERROR(VLOOKUP(OrdersTable[[#This Row],[Order ID]],ReturnsTable[#All],2,FALSE),"No")</f>
        <v>No</v>
      </c>
      <c r="X5561" s="4">
        <f>1/COUNTIF(OrdersTable[Order ID],OrdersTable[[#This Row],[Order ID]])</f>
        <v>0.33333333333333331</v>
      </c>
      <c r="Y5561" s="4">
        <f>1/COUNTIF(OrdersTable[Customer ID],OrdersTable[[#This Row],[Customer ID]])</f>
        <v>7.1428571428571425E-2</v>
      </c>
    </row>
    <row r="5562" spans="1:25" x14ac:dyDescent="0.3">
      <c r="A5562" s="1">
        <v>5561</v>
      </c>
      <c r="B5562" t="s">
        <v>8829</v>
      </c>
      <c r="C5562" s="7">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4" t="str">
        <f>VLOOKUP(OrdersTable[[#This Row],[Region]],PeopleTable[#All],2,FALSE)</f>
        <v>Anna Andreadi</v>
      </c>
      <c r="W5562" s="4" t="str">
        <f>IFERROR(VLOOKUP(OrdersTable[[#This Row],[Order ID]],ReturnsTable[#All],2,FALSE),"No")</f>
        <v>No</v>
      </c>
      <c r="X5562" s="4">
        <f>1/COUNTIF(OrdersTable[Order ID],OrdersTable[[#This Row],[Order ID]])</f>
        <v>0.33333333333333331</v>
      </c>
      <c r="Y5562" s="4">
        <f>1/COUNTIF(OrdersTable[Customer ID],OrdersTable[[#This Row],[Customer ID]])</f>
        <v>7.1428571428571425E-2</v>
      </c>
    </row>
    <row r="5563" spans="1:25" x14ac:dyDescent="0.3">
      <c r="A5563" s="1">
        <v>5562</v>
      </c>
      <c r="B5563" t="s">
        <v>8830</v>
      </c>
      <c r="C5563" s="7">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4" t="str">
        <f>VLOOKUP(OrdersTable[[#This Row],[Region]],PeopleTable[#All],2,FALSE)</f>
        <v>Cassandra Brandow</v>
      </c>
      <c r="W5563" s="4" t="str">
        <f>IFERROR(VLOOKUP(OrdersTable[[#This Row],[Order ID]],ReturnsTable[#All],2,FALSE),"No")</f>
        <v>No</v>
      </c>
      <c r="X5563" s="4">
        <f>1/COUNTIF(OrdersTable[Order ID],OrdersTable[[#This Row],[Order ID]])</f>
        <v>0.33333333333333331</v>
      </c>
      <c r="Y5563" s="4">
        <f>1/COUNTIF(OrdersTable[Customer ID],OrdersTable[[#This Row],[Customer ID]])</f>
        <v>0.05</v>
      </c>
    </row>
    <row r="5564" spans="1:25" x14ac:dyDescent="0.3">
      <c r="A5564" s="1">
        <v>5563</v>
      </c>
      <c r="B5564" t="s">
        <v>8830</v>
      </c>
      <c r="C5564" s="7">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4" t="str">
        <f>VLOOKUP(OrdersTable[[#This Row],[Region]],PeopleTable[#All],2,FALSE)</f>
        <v>Cassandra Brandow</v>
      </c>
      <c r="W5564" s="4" t="str">
        <f>IFERROR(VLOOKUP(OrdersTable[[#This Row],[Order ID]],ReturnsTable[#All],2,FALSE),"No")</f>
        <v>No</v>
      </c>
      <c r="X5564" s="4">
        <f>1/COUNTIF(OrdersTable[Order ID],OrdersTable[[#This Row],[Order ID]])</f>
        <v>0.33333333333333331</v>
      </c>
      <c r="Y5564" s="4">
        <f>1/COUNTIF(OrdersTable[Customer ID],OrdersTable[[#This Row],[Customer ID]])</f>
        <v>0.05</v>
      </c>
    </row>
    <row r="5565" spans="1:25" x14ac:dyDescent="0.3">
      <c r="A5565" s="1">
        <v>5564</v>
      </c>
      <c r="B5565" t="s">
        <v>8830</v>
      </c>
      <c r="C5565" s="7">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4" t="str">
        <f>VLOOKUP(OrdersTable[[#This Row],[Region]],PeopleTable[#All],2,FALSE)</f>
        <v>Cassandra Brandow</v>
      </c>
      <c r="W5565" s="4" t="str">
        <f>IFERROR(VLOOKUP(OrdersTable[[#This Row],[Order ID]],ReturnsTable[#All],2,FALSE),"No")</f>
        <v>No</v>
      </c>
      <c r="X5565" s="4">
        <f>1/COUNTIF(OrdersTable[Order ID],OrdersTable[[#This Row],[Order ID]])</f>
        <v>0.33333333333333331</v>
      </c>
      <c r="Y5565" s="4">
        <f>1/COUNTIF(OrdersTable[Customer ID],OrdersTable[[#This Row],[Customer ID]])</f>
        <v>0.05</v>
      </c>
    </row>
    <row r="5566" spans="1:25" x14ac:dyDescent="0.3">
      <c r="A5566" s="1">
        <v>5565</v>
      </c>
      <c r="B5566" t="s">
        <v>8831</v>
      </c>
      <c r="C5566" s="7">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4" t="str">
        <f>VLOOKUP(OrdersTable[[#This Row],[Region]],PeopleTable[#All],2,FALSE)</f>
        <v>Kelly Williams</v>
      </c>
      <c r="W5566" s="4" t="str">
        <f>IFERROR(VLOOKUP(OrdersTable[[#This Row],[Order ID]],ReturnsTable[#All],2,FALSE),"No")</f>
        <v>No</v>
      </c>
      <c r="X5566" s="4">
        <f>1/COUNTIF(OrdersTable[Order ID],OrdersTable[[#This Row],[Order ID]])</f>
        <v>0.14285714285714285</v>
      </c>
      <c r="Y5566" s="4">
        <f>1/COUNTIF(OrdersTable[Customer ID],OrdersTable[[#This Row],[Customer ID]])</f>
        <v>5.5555555555555552E-2</v>
      </c>
    </row>
    <row r="5567" spans="1:25" x14ac:dyDescent="0.3">
      <c r="A5567" s="1">
        <v>5566</v>
      </c>
      <c r="B5567" t="s">
        <v>8831</v>
      </c>
      <c r="C5567" s="7">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4" t="str">
        <f>VLOOKUP(OrdersTable[[#This Row],[Region]],PeopleTable[#All],2,FALSE)</f>
        <v>Kelly Williams</v>
      </c>
      <c r="W5567" s="4" t="str">
        <f>IFERROR(VLOOKUP(OrdersTable[[#This Row],[Order ID]],ReturnsTable[#All],2,FALSE),"No")</f>
        <v>No</v>
      </c>
      <c r="X5567" s="4">
        <f>1/COUNTIF(OrdersTable[Order ID],OrdersTable[[#This Row],[Order ID]])</f>
        <v>0.14285714285714285</v>
      </c>
      <c r="Y5567" s="4">
        <f>1/COUNTIF(OrdersTable[Customer ID],OrdersTable[[#This Row],[Customer ID]])</f>
        <v>5.5555555555555552E-2</v>
      </c>
    </row>
    <row r="5568" spans="1:25" x14ac:dyDescent="0.3">
      <c r="A5568" s="1">
        <v>5567</v>
      </c>
      <c r="B5568" t="s">
        <v>8831</v>
      </c>
      <c r="C5568" s="7">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4" t="str">
        <f>VLOOKUP(OrdersTable[[#This Row],[Region]],PeopleTable[#All],2,FALSE)</f>
        <v>Kelly Williams</v>
      </c>
      <c r="W5568" s="4" t="str">
        <f>IFERROR(VLOOKUP(OrdersTable[[#This Row],[Order ID]],ReturnsTable[#All],2,FALSE),"No")</f>
        <v>No</v>
      </c>
      <c r="X5568" s="4">
        <f>1/COUNTIF(OrdersTable[Order ID],OrdersTable[[#This Row],[Order ID]])</f>
        <v>0.14285714285714285</v>
      </c>
      <c r="Y5568" s="4">
        <f>1/COUNTIF(OrdersTable[Customer ID],OrdersTable[[#This Row],[Customer ID]])</f>
        <v>5.5555555555555552E-2</v>
      </c>
    </row>
    <row r="5569" spans="1:25" x14ac:dyDescent="0.3">
      <c r="A5569" s="1">
        <v>5568</v>
      </c>
      <c r="B5569" t="s">
        <v>8831</v>
      </c>
      <c r="C5569" s="7">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4" t="str">
        <f>VLOOKUP(OrdersTable[[#This Row],[Region]],PeopleTable[#All],2,FALSE)</f>
        <v>Kelly Williams</v>
      </c>
      <c r="W5569" s="4" t="str">
        <f>IFERROR(VLOOKUP(OrdersTable[[#This Row],[Order ID]],ReturnsTable[#All],2,FALSE),"No")</f>
        <v>No</v>
      </c>
      <c r="X5569" s="4">
        <f>1/COUNTIF(OrdersTable[Order ID],OrdersTable[[#This Row],[Order ID]])</f>
        <v>0.14285714285714285</v>
      </c>
      <c r="Y5569" s="4">
        <f>1/COUNTIF(OrdersTable[Customer ID],OrdersTable[[#This Row],[Customer ID]])</f>
        <v>5.5555555555555552E-2</v>
      </c>
    </row>
    <row r="5570" spans="1:25" x14ac:dyDescent="0.3">
      <c r="A5570" s="1">
        <v>5569</v>
      </c>
      <c r="B5570" t="s">
        <v>8831</v>
      </c>
      <c r="C5570" s="7">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4" t="str">
        <f>VLOOKUP(OrdersTable[[#This Row],[Region]],PeopleTable[#All],2,FALSE)</f>
        <v>Kelly Williams</v>
      </c>
      <c r="W5570" s="4" t="str">
        <f>IFERROR(VLOOKUP(OrdersTable[[#This Row],[Order ID]],ReturnsTable[#All],2,FALSE),"No")</f>
        <v>No</v>
      </c>
      <c r="X5570" s="4">
        <f>1/COUNTIF(OrdersTable[Order ID],OrdersTable[[#This Row],[Order ID]])</f>
        <v>0.14285714285714285</v>
      </c>
      <c r="Y5570" s="4">
        <f>1/COUNTIF(OrdersTable[Customer ID],OrdersTable[[#This Row],[Customer ID]])</f>
        <v>5.5555555555555552E-2</v>
      </c>
    </row>
    <row r="5571" spans="1:25" x14ac:dyDescent="0.3">
      <c r="A5571" s="1">
        <v>5570</v>
      </c>
      <c r="B5571" t="s">
        <v>8831</v>
      </c>
      <c r="C5571" s="7">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4" t="str">
        <f>VLOOKUP(OrdersTable[[#This Row],[Region]],PeopleTable[#All],2,FALSE)</f>
        <v>Kelly Williams</v>
      </c>
      <c r="W5571" s="4" t="str">
        <f>IFERROR(VLOOKUP(OrdersTable[[#This Row],[Order ID]],ReturnsTable[#All],2,FALSE),"No")</f>
        <v>No</v>
      </c>
      <c r="X5571" s="4">
        <f>1/COUNTIF(OrdersTable[Order ID],OrdersTable[[#This Row],[Order ID]])</f>
        <v>0.14285714285714285</v>
      </c>
      <c r="Y5571" s="4">
        <f>1/COUNTIF(OrdersTable[Customer ID],OrdersTable[[#This Row],[Customer ID]])</f>
        <v>5.5555555555555552E-2</v>
      </c>
    </row>
    <row r="5572" spans="1:25" x14ac:dyDescent="0.3">
      <c r="A5572" s="1">
        <v>5571</v>
      </c>
      <c r="B5572" t="s">
        <v>8831</v>
      </c>
      <c r="C5572" s="7">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4" t="str">
        <f>VLOOKUP(OrdersTable[[#This Row],[Region]],PeopleTable[#All],2,FALSE)</f>
        <v>Kelly Williams</v>
      </c>
      <c r="W5572" s="4" t="str">
        <f>IFERROR(VLOOKUP(OrdersTable[[#This Row],[Order ID]],ReturnsTable[#All],2,FALSE),"No")</f>
        <v>No</v>
      </c>
      <c r="X5572" s="4">
        <f>1/COUNTIF(OrdersTable[Order ID],OrdersTable[[#This Row],[Order ID]])</f>
        <v>0.14285714285714285</v>
      </c>
      <c r="Y5572" s="4">
        <f>1/COUNTIF(OrdersTable[Customer ID],OrdersTable[[#This Row],[Customer ID]])</f>
        <v>5.5555555555555552E-2</v>
      </c>
    </row>
    <row r="5573" spans="1:25" x14ac:dyDescent="0.3">
      <c r="A5573" s="1">
        <v>5572</v>
      </c>
      <c r="B5573" t="s">
        <v>5967</v>
      </c>
      <c r="C5573" s="7">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4" t="str">
        <f>VLOOKUP(OrdersTable[[#This Row],[Region]],PeopleTable[#All],2,FALSE)</f>
        <v>Chuck Magee</v>
      </c>
      <c r="W5573" s="4" t="str">
        <f>IFERROR(VLOOKUP(OrdersTable[[#This Row],[Order ID]],ReturnsTable[#All],2,FALSE),"No")</f>
        <v>Yes</v>
      </c>
      <c r="X5573" s="4">
        <f>1/COUNTIF(OrdersTable[Order ID],OrdersTable[[#This Row],[Order ID]])</f>
        <v>0.2</v>
      </c>
      <c r="Y5573" s="4">
        <f>1/COUNTIF(OrdersTable[Customer ID],OrdersTable[[#This Row],[Customer ID]])</f>
        <v>0.04</v>
      </c>
    </row>
    <row r="5574" spans="1:25" x14ac:dyDescent="0.3">
      <c r="A5574" s="1">
        <v>5573</v>
      </c>
      <c r="B5574" t="s">
        <v>5967</v>
      </c>
      <c r="C5574" s="7">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4" t="str">
        <f>VLOOKUP(OrdersTable[[#This Row],[Region]],PeopleTable[#All],2,FALSE)</f>
        <v>Chuck Magee</v>
      </c>
      <c r="W5574" s="4" t="str">
        <f>IFERROR(VLOOKUP(OrdersTable[[#This Row],[Order ID]],ReturnsTable[#All],2,FALSE),"No")</f>
        <v>Yes</v>
      </c>
      <c r="X5574" s="4">
        <f>1/COUNTIF(OrdersTable[Order ID],OrdersTable[[#This Row],[Order ID]])</f>
        <v>0.2</v>
      </c>
      <c r="Y5574" s="4">
        <f>1/COUNTIF(OrdersTable[Customer ID],OrdersTable[[#This Row],[Customer ID]])</f>
        <v>0.04</v>
      </c>
    </row>
    <row r="5575" spans="1:25" x14ac:dyDescent="0.3">
      <c r="A5575" s="1">
        <v>5574</v>
      </c>
      <c r="B5575" t="s">
        <v>5967</v>
      </c>
      <c r="C5575" s="7">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4" t="str">
        <f>VLOOKUP(OrdersTable[[#This Row],[Region]],PeopleTable[#All],2,FALSE)</f>
        <v>Chuck Magee</v>
      </c>
      <c r="W5575" s="4" t="str">
        <f>IFERROR(VLOOKUP(OrdersTable[[#This Row],[Order ID]],ReturnsTable[#All],2,FALSE),"No")</f>
        <v>Yes</v>
      </c>
      <c r="X5575" s="4">
        <f>1/COUNTIF(OrdersTable[Order ID],OrdersTable[[#This Row],[Order ID]])</f>
        <v>0.2</v>
      </c>
      <c r="Y5575" s="4">
        <f>1/COUNTIF(OrdersTable[Customer ID],OrdersTable[[#This Row],[Customer ID]])</f>
        <v>0.04</v>
      </c>
    </row>
    <row r="5576" spans="1:25" x14ac:dyDescent="0.3">
      <c r="A5576" s="1">
        <v>5575</v>
      </c>
      <c r="B5576" t="s">
        <v>5967</v>
      </c>
      <c r="C5576" s="7">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4" t="str">
        <f>VLOOKUP(OrdersTable[[#This Row],[Region]],PeopleTable[#All],2,FALSE)</f>
        <v>Chuck Magee</v>
      </c>
      <c r="W5576" s="4" t="str">
        <f>IFERROR(VLOOKUP(OrdersTable[[#This Row],[Order ID]],ReturnsTable[#All],2,FALSE),"No")</f>
        <v>Yes</v>
      </c>
      <c r="X5576" s="4">
        <f>1/COUNTIF(OrdersTable[Order ID],OrdersTable[[#This Row],[Order ID]])</f>
        <v>0.2</v>
      </c>
      <c r="Y5576" s="4">
        <f>1/COUNTIF(OrdersTable[Customer ID],OrdersTable[[#This Row],[Customer ID]])</f>
        <v>0.04</v>
      </c>
    </row>
    <row r="5577" spans="1:25" x14ac:dyDescent="0.3">
      <c r="A5577" s="1">
        <v>5576</v>
      </c>
      <c r="B5577" t="s">
        <v>5967</v>
      </c>
      <c r="C5577" s="7">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4" t="str">
        <f>VLOOKUP(OrdersTable[[#This Row],[Region]],PeopleTable[#All],2,FALSE)</f>
        <v>Chuck Magee</v>
      </c>
      <c r="W5577" s="4" t="str">
        <f>IFERROR(VLOOKUP(OrdersTable[[#This Row],[Order ID]],ReturnsTable[#All],2,FALSE),"No")</f>
        <v>Yes</v>
      </c>
      <c r="X5577" s="4">
        <f>1/COUNTIF(OrdersTable[Order ID],OrdersTable[[#This Row],[Order ID]])</f>
        <v>0.2</v>
      </c>
      <c r="Y5577" s="4">
        <f>1/COUNTIF(OrdersTable[Customer ID],OrdersTable[[#This Row],[Customer ID]])</f>
        <v>0.04</v>
      </c>
    </row>
    <row r="5578" spans="1:25" x14ac:dyDescent="0.3">
      <c r="A5578" s="1">
        <v>5577</v>
      </c>
      <c r="B5578" t="s">
        <v>8832</v>
      </c>
      <c r="C5578" s="7">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4" t="str">
        <f>VLOOKUP(OrdersTable[[#This Row],[Region]],PeopleTable[#All],2,FALSE)</f>
        <v>Anna Andreadi</v>
      </c>
      <c r="W5578" s="4" t="str">
        <f>IFERROR(VLOOKUP(OrdersTable[[#This Row],[Order ID]],ReturnsTable[#All],2,FALSE),"No")</f>
        <v>No</v>
      </c>
      <c r="X5578" s="4">
        <f>1/COUNTIF(OrdersTable[Order ID],OrdersTable[[#This Row],[Order ID]])</f>
        <v>0.5</v>
      </c>
      <c r="Y5578" s="4">
        <f>1/COUNTIF(OrdersTable[Customer ID],OrdersTable[[#This Row],[Customer ID]])</f>
        <v>9.0909090909090912E-2</v>
      </c>
    </row>
    <row r="5579" spans="1:25" x14ac:dyDescent="0.3">
      <c r="A5579" s="1">
        <v>5578</v>
      </c>
      <c r="B5579" t="s">
        <v>8832</v>
      </c>
      <c r="C5579" s="7">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4" t="str">
        <f>VLOOKUP(OrdersTable[[#This Row],[Region]],PeopleTable[#All],2,FALSE)</f>
        <v>Anna Andreadi</v>
      </c>
      <c r="W5579" s="4" t="str">
        <f>IFERROR(VLOOKUP(OrdersTable[[#This Row],[Order ID]],ReturnsTable[#All],2,FALSE),"No")</f>
        <v>No</v>
      </c>
      <c r="X5579" s="4">
        <f>1/COUNTIF(OrdersTable[Order ID],OrdersTable[[#This Row],[Order ID]])</f>
        <v>0.5</v>
      </c>
      <c r="Y5579" s="4">
        <f>1/COUNTIF(OrdersTable[Customer ID],OrdersTable[[#This Row],[Customer ID]])</f>
        <v>9.0909090909090912E-2</v>
      </c>
    </row>
    <row r="5580" spans="1:25" x14ac:dyDescent="0.3">
      <c r="A5580" s="1">
        <v>5579</v>
      </c>
      <c r="B5580" t="s">
        <v>8833</v>
      </c>
      <c r="C5580" s="7">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4" t="str">
        <f>VLOOKUP(OrdersTable[[#This Row],[Region]],PeopleTable[#All],2,FALSE)</f>
        <v>Anna Andreadi</v>
      </c>
      <c r="W5580" s="4" t="str">
        <f>IFERROR(VLOOKUP(OrdersTable[[#This Row],[Order ID]],ReturnsTable[#All],2,FALSE),"No")</f>
        <v>No</v>
      </c>
      <c r="X5580" s="4">
        <f>1/COUNTIF(OrdersTable[Order ID],OrdersTable[[#This Row],[Order ID]])</f>
        <v>0.33333333333333331</v>
      </c>
      <c r="Y5580" s="4">
        <f>1/COUNTIF(OrdersTable[Customer ID],OrdersTable[[#This Row],[Customer ID]])</f>
        <v>0.1111111111111111</v>
      </c>
    </row>
    <row r="5581" spans="1:25" x14ac:dyDescent="0.3">
      <c r="A5581" s="1">
        <v>5580</v>
      </c>
      <c r="B5581" t="s">
        <v>8833</v>
      </c>
      <c r="C5581" s="7">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4" t="str">
        <f>VLOOKUP(OrdersTable[[#This Row],[Region]],PeopleTable[#All],2,FALSE)</f>
        <v>Anna Andreadi</v>
      </c>
      <c r="W5581" s="4" t="str">
        <f>IFERROR(VLOOKUP(OrdersTable[[#This Row],[Order ID]],ReturnsTable[#All],2,FALSE),"No")</f>
        <v>No</v>
      </c>
      <c r="X5581" s="4">
        <f>1/COUNTIF(OrdersTable[Order ID],OrdersTable[[#This Row],[Order ID]])</f>
        <v>0.33333333333333331</v>
      </c>
      <c r="Y5581" s="4">
        <f>1/COUNTIF(OrdersTable[Customer ID],OrdersTable[[#This Row],[Customer ID]])</f>
        <v>0.1111111111111111</v>
      </c>
    </row>
    <row r="5582" spans="1:25" x14ac:dyDescent="0.3">
      <c r="A5582" s="1">
        <v>5581</v>
      </c>
      <c r="B5582" t="s">
        <v>8833</v>
      </c>
      <c r="C5582" s="7">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4" t="str">
        <f>VLOOKUP(OrdersTable[[#This Row],[Region]],PeopleTable[#All],2,FALSE)</f>
        <v>Anna Andreadi</v>
      </c>
      <c r="W5582" s="4" t="str">
        <f>IFERROR(VLOOKUP(OrdersTable[[#This Row],[Order ID]],ReturnsTable[#All],2,FALSE),"No")</f>
        <v>No</v>
      </c>
      <c r="X5582" s="4">
        <f>1/COUNTIF(OrdersTable[Order ID],OrdersTable[[#This Row],[Order ID]])</f>
        <v>0.33333333333333331</v>
      </c>
      <c r="Y5582" s="4">
        <f>1/COUNTIF(OrdersTable[Customer ID],OrdersTable[[#This Row],[Customer ID]])</f>
        <v>0.1111111111111111</v>
      </c>
    </row>
    <row r="5583" spans="1:25" x14ac:dyDescent="0.3">
      <c r="A5583" s="1">
        <v>5582</v>
      </c>
      <c r="B5583" t="s">
        <v>8834</v>
      </c>
      <c r="C5583" s="7">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4" t="str">
        <f>VLOOKUP(OrdersTable[[#This Row],[Region]],PeopleTable[#All],2,FALSE)</f>
        <v>Chuck Magee</v>
      </c>
      <c r="W5583" s="4" t="str">
        <f>IFERROR(VLOOKUP(OrdersTable[[#This Row],[Order ID]],ReturnsTable[#All],2,FALSE),"No")</f>
        <v>No</v>
      </c>
      <c r="X5583" s="4">
        <f>1/COUNTIF(OrdersTable[Order ID],OrdersTable[[#This Row],[Order ID]])</f>
        <v>1</v>
      </c>
      <c r="Y5583" s="4">
        <f>1/COUNTIF(OrdersTable[Customer ID],OrdersTable[[#This Row],[Customer ID]])</f>
        <v>7.6923076923076927E-2</v>
      </c>
    </row>
    <row r="5584" spans="1:25" x14ac:dyDescent="0.3">
      <c r="A5584" s="1">
        <v>5583</v>
      </c>
      <c r="B5584" t="s">
        <v>8835</v>
      </c>
      <c r="C5584" s="7">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4" t="str">
        <f>VLOOKUP(OrdersTable[[#This Row],[Region]],PeopleTable[#All],2,FALSE)</f>
        <v>Chuck Magee</v>
      </c>
      <c r="W5584" s="4" t="str">
        <f>IFERROR(VLOOKUP(OrdersTable[[#This Row],[Order ID]],ReturnsTable[#All],2,FALSE),"No")</f>
        <v>No</v>
      </c>
      <c r="X5584" s="4">
        <f>1/COUNTIF(OrdersTable[Order ID],OrdersTable[[#This Row],[Order ID]])</f>
        <v>1</v>
      </c>
      <c r="Y5584" s="4">
        <f>1/COUNTIF(OrdersTable[Customer ID],OrdersTable[[#This Row],[Customer ID]])</f>
        <v>7.6923076923076927E-2</v>
      </c>
    </row>
    <row r="5585" spans="1:25" x14ac:dyDescent="0.3">
      <c r="A5585" s="1">
        <v>5584</v>
      </c>
      <c r="B5585" t="s">
        <v>8836</v>
      </c>
      <c r="C5585" s="7">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4" t="str">
        <f>VLOOKUP(OrdersTable[[#This Row],[Region]],PeopleTable[#All],2,FALSE)</f>
        <v>Anna Andreadi</v>
      </c>
      <c r="W5585" s="4" t="str">
        <f>IFERROR(VLOOKUP(OrdersTable[[#This Row],[Order ID]],ReturnsTable[#All],2,FALSE),"No")</f>
        <v>No</v>
      </c>
      <c r="X5585" s="4">
        <f>1/COUNTIF(OrdersTable[Order ID],OrdersTable[[#This Row],[Order ID]])</f>
        <v>1</v>
      </c>
      <c r="Y5585" s="4">
        <f>1/COUNTIF(OrdersTable[Customer ID],OrdersTable[[#This Row],[Customer ID]])</f>
        <v>9.0909090909090912E-2</v>
      </c>
    </row>
    <row r="5586" spans="1:25" x14ac:dyDescent="0.3">
      <c r="A5586" s="1">
        <v>5585</v>
      </c>
      <c r="B5586" t="s">
        <v>8837</v>
      </c>
      <c r="C5586" s="7">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4" t="str">
        <f>VLOOKUP(OrdersTable[[#This Row],[Region]],PeopleTable[#All],2,FALSE)</f>
        <v>Chuck Magee</v>
      </c>
      <c r="W5586" s="4" t="str">
        <f>IFERROR(VLOOKUP(OrdersTable[[#This Row],[Order ID]],ReturnsTable[#All],2,FALSE),"No")</f>
        <v>No</v>
      </c>
      <c r="X5586" s="4">
        <f>1/COUNTIF(OrdersTable[Order ID],OrdersTable[[#This Row],[Order ID]])</f>
        <v>0.33333333333333331</v>
      </c>
      <c r="Y5586" s="4">
        <f>1/COUNTIF(OrdersTable[Customer ID],OrdersTable[[#This Row],[Customer ID]])</f>
        <v>0.2</v>
      </c>
    </row>
    <row r="5587" spans="1:25" x14ac:dyDescent="0.3">
      <c r="A5587" s="1">
        <v>5586</v>
      </c>
      <c r="B5587" t="s">
        <v>8837</v>
      </c>
      <c r="C5587" s="7">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4" t="str">
        <f>VLOOKUP(OrdersTable[[#This Row],[Region]],PeopleTable[#All],2,FALSE)</f>
        <v>Chuck Magee</v>
      </c>
      <c r="W5587" s="4" t="str">
        <f>IFERROR(VLOOKUP(OrdersTable[[#This Row],[Order ID]],ReturnsTable[#All],2,FALSE),"No")</f>
        <v>No</v>
      </c>
      <c r="X5587" s="4">
        <f>1/COUNTIF(OrdersTable[Order ID],OrdersTable[[#This Row],[Order ID]])</f>
        <v>0.33333333333333331</v>
      </c>
      <c r="Y5587" s="4">
        <f>1/COUNTIF(OrdersTable[Customer ID],OrdersTable[[#This Row],[Customer ID]])</f>
        <v>0.2</v>
      </c>
    </row>
    <row r="5588" spans="1:25" x14ac:dyDescent="0.3">
      <c r="A5588" s="1">
        <v>5587</v>
      </c>
      <c r="B5588" t="s">
        <v>8837</v>
      </c>
      <c r="C5588" s="7">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4" t="str">
        <f>VLOOKUP(OrdersTable[[#This Row],[Region]],PeopleTable[#All],2,FALSE)</f>
        <v>Chuck Magee</v>
      </c>
      <c r="W5588" s="4" t="str">
        <f>IFERROR(VLOOKUP(OrdersTable[[#This Row],[Order ID]],ReturnsTable[#All],2,FALSE),"No")</f>
        <v>No</v>
      </c>
      <c r="X5588" s="4">
        <f>1/COUNTIF(OrdersTable[Order ID],OrdersTable[[#This Row],[Order ID]])</f>
        <v>0.33333333333333331</v>
      </c>
      <c r="Y5588" s="4">
        <f>1/COUNTIF(OrdersTable[Customer ID],OrdersTable[[#This Row],[Customer ID]])</f>
        <v>0.2</v>
      </c>
    </row>
    <row r="5589" spans="1:25" x14ac:dyDescent="0.3">
      <c r="A5589" s="1">
        <v>5588</v>
      </c>
      <c r="B5589" t="s">
        <v>8838</v>
      </c>
      <c r="C5589" s="7">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4" t="str">
        <f>VLOOKUP(OrdersTable[[#This Row],[Region]],PeopleTable[#All],2,FALSE)</f>
        <v>Anna Andreadi</v>
      </c>
      <c r="W5589" s="4" t="str">
        <f>IFERROR(VLOOKUP(OrdersTable[[#This Row],[Order ID]],ReturnsTable[#All],2,FALSE),"No")</f>
        <v>No</v>
      </c>
      <c r="X5589" s="4">
        <f>1/COUNTIF(OrdersTable[Order ID],OrdersTable[[#This Row],[Order ID]])</f>
        <v>1</v>
      </c>
      <c r="Y5589" s="4">
        <f>1/COUNTIF(OrdersTable[Customer ID],OrdersTable[[#This Row],[Customer ID]])</f>
        <v>4.5454545454545456E-2</v>
      </c>
    </row>
    <row r="5590" spans="1:25" x14ac:dyDescent="0.3">
      <c r="A5590" s="1">
        <v>5589</v>
      </c>
      <c r="B5590" t="s">
        <v>8839</v>
      </c>
      <c r="C5590" s="7">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4" t="str">
        <f>VLOOKUP(OrdersTable[[#This Row],[Region]],PeopleTable[#All],2,FALSE)</f>
        <v>Anna Andreadi</v>
      </c>
      <c r="W5590" s="4" t="str">
        <f>IFERROR(VLOOKUP(OrdersTable[[#This Row],[Order ID]],ReturnsTable[#All],2,FALSE),"No")</f>
        <v>No</v>
      </c>
      <c r="X5590" s="4">
        <f>1/COUNTIF(OrdersTable[Order ID],OrdersTable[[#This Row],[Order ID]])</f>
        <v>1</v>
      </c>
      <c r="Y5590" s="4">
        <f>1/COUNTIF(OrdersTable[Customer ID],OrdersTable[[#This Row],[Customer ID]])</f>
        <v>4.7619047619047616E-2</v>
      </c>
    </row>
    <row r="5591" spans="1:25" x14ac:dyDescent="0.3">
      <c r="A5591" s="1">
        <v>5590</v>
      </c>
      <c r="B5591" t="s">
        <v>8840</v>
      </c>
      <c r="C5591" s="7">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4" t="str">
        <f>VLOOKUP(OrdersTable[[#This Row],[Region]],PeopleTable[#All],2,FALSE)</f>
        <v>Anna Andreadi</v>
      </c>
      <c r="W5591" s="4" t="str">
        <f>IFERROR(VLOOKUP(OrdersTable[[#This Row],[Order ID]],ReturnsTable[#All],2,FALSE),"No")</f>
        <v>No</v>
      </c>
      <c r="X5591" s="4">
        <f>1/COUNTIF(OrdersTable[Order ID],OrdersTable[[#This Row],[Order ID]])</f>
        <v>0.5</v>
      </c>
      <c r="Y5591" s="4">
        <f>1/COUNTIF(OrdersTable[Customer ID],OrdersTable[[#This Row],[Customer ID]])</f>
        <v>9.0909090909090912E-2</v>
      </c>
    </row>
    <row r="5592" spans="1:25" x14ac:dyDescent="0.3">
      <c r="A5592" s="1">
        <v>5591</v>
      </c>
      <c r="B5592" t="s">
        <v>8840</v>
      </c>
      <c r="C5592" s="7">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4" t="str">
        <f>VLOOKUP(OrdersTable[[#This Row],[Region]],PeopleTable[#All],2,FALSE)</f>
        <v>Anna Andreadi</v>
      </c>
      <c r="W5592" s="4" t="str">
        <f>IFERROR(VLOOKUP(OrdersTable[[#This Row],[Order ID]],ReturnsTable[#All],2,FALSE),"No")</f>
        <v>No</v>
      </c>
      <c r="X5592" s="4">
        <f>1/COUNTIF(OrdersTable[Order ID],OrdersTable[[#This Row],[Order ID]])</f>
        <v>0.5</v>
      </c>
      <c r="Y5592" s="4">
        <f>1/COUNTIF(OrdersTable[Customer ID],OrdersTable[[#This Row],[Customer ID]])</f>
        <v>9.0909090909090912E-2</v>
      </c>
    </row>
    <row r="5593" spans="1:25" x14ac:dyDescent="0.3">
      <c r="A5593" s="1">
        <v>5592</v>
      </c>
      <c r="B5593" t="s">
        <v>8841</v>
      </c>
      <c r="C5593" s="7">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4" t="str">
        <f>VLOOKUP(OrdersTable[[#This Row],[Region]],PeopleTable[#All],2,FALSE)</f>
        <v>Chuck Magee</v>
      </c>
      <c r="W5593" s="4" t="str">
        <f>IFERROR(VLOOKUP(OrdersTable[[#This Row],[Order ID]],ReturnsTable[#All],2,FALSE),"No")</f>
        <v>No</v>
      </c>
      <c r="X5593" s="4">
        <f>1/COUNTIF(OrdersTable[Order ID],OrdersTable[[#This Row],[Order ID]])</f>
        <v>0.5</v>
      </c>
      <c r="Y5593" s="4">
        <f>1/COUNTIF(OrdersTable[Customer ID],OrdersTable[[#This Row],[Customer ID]])</f>
        <v>0.05</v>
      </c>
    </row>
    <row r="5594" spans="1:25" x14ac:dyDescent="0.3">
      <c r="A5594" s="1">
        <v>5593</v>
      </c>
      <c r="B5594" t="s">
        <v>8841</v>
      </c>
      <c r="C5594" s="7">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4" t="str">
        <f>VLOOKUP(OrdersTable[[#This Row],[Region]],PeopleTable[#All],2,FALSE)</f>
        <v>Chuck Magee</v>
      </c>
      <c r="W5594" s="4" t="str">
        <f>IFERROR(VLOOKUP(OrdersTable[[#This Row],[Order ID]],ReturnsTable[#All],2,FALSE),"No")</f>
        <v>No</v>
      </c>
      <c r="X5594" s="4">
        <f>1/COUNTIF(OrdersTable[Order ID],OrdersTable[[#This Row],[Order ID]])</f>
        <v>0.5</v>
      </c>
      <c r="Y5594" s="4">
        <f>1/COUNTIF(OrdersTable[Customer ID],OrdersTable[[#This Row],[Customer ID]])</f>
        <v>0.05</v>
      </c>
    </row>
    <row r="5595" spans="1:25" x14ac:dyDescent="0.3">
      <c r="A5595" s="1">
        <v>5594</v>
      </c>
      <c r="B5595" t="s">
        <v>8842</v>
      </c>
      <c r="C5595" s="7">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4" t="str">
        <f>VLOOKUP(OrdersTable[[#This Row],[Region]],PeopleTable[#All],2,FALSE)</f>
        <v>Chuck Magee</v>
      </c>
      <c r="W5595" s="4" t="str">
        <f>IFERROR(VLOOKUP(OrdersTable[[#This Row],[Order ID]],ReturnsTable[#All],2,FALSE),"No")</f>
        <v>No</v>
      </c>
      <c r="X5595" s="4">
        <f>1/COUNTIF(OrdersTable[Order ID],OrdersTable[[#This Row],[Order ID]])</f>
        <v>1</v>
      </c>
      <c r="Y5595" s="4">
        <f>1/COUNTIF(OrdersTable[Customer ID],OrdersTable[[#This Row],[Customer ID]])</f>
        <v>0.14285714285714285</v>
      </c>
    </row>
    <row r="5596" spans="1:25" x14ac:dyDescent="0.3">
      <c r="A5596" s="1">
        <v>5595</v>
      </c>
      <c r="B5596" t="s">
        <v>8843</v>
      </c>
      <c r="C5596" s="7">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4" t="str">
        <f>VLOOKUP(OrdersTable[[#This Row],[Region]],PeopleTable[#All],2,FALSE)</f>
        <v>Chuck Magee</v>
      </c>
      <c r="W5596" s="4" t="str">
        <f>IFERROR(VLOOKUP(OrdersTable[[#This Row],[Order ID]],ReturnsTable[#All],2,FALSE),"No")</f>
        <v>No</v>
      </c>
      <c r="X5596" s="4">
        <f>1/COUNTIF(OrdersTable[Order ID],OrdersTable[[#This Row],[Order ID]])</f>
        <v>0.5</v>
      </c>
      <c r="Y5596" s="4">
        <f>1/COUNTIF(OrdersTable[Customer ID],OrdersTable[[#This Row],[Customer ID]])</f>
        <v>0.05</v>
      </c>
    </row>
    <row r="5597" spans="1:25" x14ac:dyDescent="0.3">
      <c r="A5597" s="1">
        <v>5596</v>
      </c>
      <c r="B5597" t="s">
        <v>8843</v>
      </c>
      <c r="C5597" s="7">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4" t="str">
        <f>VLOOKUP(OrdersTable[[#This Row],[Region]],PeopleTable[#All],2,FALSE)</f>
        <v>Chuck Magee</v>
      </c>
      <c r="W5597" s="4" t="str">
        <f>IFERROR(VLOOKUP(OrdersTable[[#This Row],[Order ID]],ReturnsTable[#All],2,FALSE),"No")</f>
        <v>No</v>
      </c>
      <c r="X5597" s="4">
        <f>1/COUNTIF(OrdersTable[Order ID],OrdersTable[[#This Row],[Order ID]])</f>
        <v>0.5</v>
      </c>
      <c r="Y5597" s="4">
        <f>1/COUNTIF(OrdersTable[Customer ID],OrdersTable[[#This Row],[Customer ID]])</f>
        <v>0.05</v>
      </c>
    </row>
    <row r="5598" spans="1:25" x14ac:dyDescent="0.3">
      <c r="A5598" s="1">
        <v>5597</v>
      </c>
      <c r="B5598" t="s">
        <v>8844</v>
      </c>
      <c r="C5598" s="7">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4" t="str">
        <f>VLOOKUP(OrdersTable[[#This Row],[Region]],PeopleTable[#All],2,FALSE)</f>
        <v>Chuck Magee</v>
      </c>
      <c r="W5598" s="4" t="str">
        <f>IFERROR(VLOOKUP(OrdersTable[[#This Row],[Order ID]],ReturnsTable[#All],2,FALSE),"No")</f>
        <v>No</v>
      </c>
      <c r="X5598" s="4">
        <f>1/COUNTIF(OrdersTable[Order ID],OrdersTable[[#This Row],[Order ID]])</f>
        <v>1</v>
      </c>
      <c r="Y5598" s="4">
        <f>1/COUNTIF(OrdersTable[Customer ID],OrdersTable[[#This Row],[Customer ID]])</f>
        <v>8.3333333333333329E-2</v>
      </c>
    </row>
    <row r="5599" spans="1:25" x14ac:dyDescent="0.3">
      <c r="A5599" s="1">
        <v>5598</v>
      </c>
      <c r="B5599" t="s">
        <v>8845</v>
      </c>
      <c r="C5599" s="7">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4" t="str">
        <f>VLOOKUP(OrdersTable[[#This Row],[Region]],PeopleTable[#All],2,FALSE)</f>
        <v>Chuck Magee</v>
      </c>
      <c r="W5599" s="4" t="str">
        <f>IFERROR(VLOOKUP(OrdersTable[[#This Row],[Order ID]],ReturnsTable[#All],2,FALSE),"No")</f>
        <v>No</v>
      </c>
      <c r="X5599" s="4">
        <f>1/COUNTIF(OrdersTable[Order ID],OrdersTable[[#This Row],[Order ID]])</f>
        <v>0.5</v>
      </c>
      <c r="Y5599" s="4">
        <f>1/COUNTIF(OrdersTable[Customer ID],OrdersTable[[#This Row],[Customer ID]])</f>
        <v>0.04</v>
      </c>
    </row>
    <row r="5600" spans="1:25" x14ac:dyDescent="0.3">
      <c r="A5600" s="1">
        <v>5599</v>
      </c>
      <c r="B5600" t="s">
        <v>8845</v>
      </c>
      <c r="C5600" s="7">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4" t="str">
        <f>VLOOKUP(OrdersTable[[#This Row],[Region]],PeopleTable[#All],2,FALSE)</f>
        <v>Chuck Magee</v>
      </c>
      <c r="W5600" s="4" t="str">
        <f>IFERROR(VLOOKUP(OrdersTable[[#This Row],[Order ID]],ReturnsTable[#All],2,FALSE),"No")</f>
        <v>No</v>
      </c>
      <c r="X5600" s="4">
        <f>1/COUNTIF(OrdersTable[Order ID],OrdersTable[[#This Row],[Order ID]])</f>
        <v>0.5</v>
      </c>
      <c r="Y5600" s="4">
        <f>1/COUNTIF(OrdersTable[Customer ID],OrdersTable[[#This Row],[Customer ID]])</f>
        <v>0.04</v>
      </c>
    </row>
    <row r="5601" spans="1:25" x14ac:dyDescent="0.3">
      <c r="A5601" s="1">
        <v>5600</v>
      </c>
      <c r="B5601" t="s">
        <v>8846</v>
      </c>
      <c r="C5601" s="7">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4" t="str">
        <f>VLOOKUP(OrdersTable[[#This Row],[Region]],PeopleTable[#All],2,FALSE)</f>
        <v>Chuck Magee</v>
      </c>
      <c r="W5601" s="4" t="str">
        <f>IFERROR(VLOOKUP(OrdersTable[[#This Row],[Order ID]],ReturnsTable[#All],2,FALSE),"No")</f>
        <v>No</v>
      </c>
      <c r="X5601" s="4">
        <f>1/COUNTIF(OrdersTable[Order ID],OrdersTable[[#This Row],[Order ID]])</f>
        <v>0.33333333333333331</v>
      </c>
      <c r="Y5601" s="4">
        <f>1/COUNTIF(OrdersTable[Customer ID],OrdersTable[[#This Row],[Customer ID]])</f>
        <v>7.6923076923076927E-2</v>
      </c>
    </row>
    <row r="5602" spans="1:25" x14ac:dyDescent="0.3">
      <c r="A5602" s="1">
        <v>5601</v>
      </c>
      <c r="B5602" t="s">
        <v>8846</v>
      </c>
      <c r="C5602" s="7">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4" t="str">
        <f>VLOOKUP(OrdersTable[[#This Row],[Region]],PeopleTable[#All],2,FALSE)</f>
        <v>Chuck Magee</v>
      </c>
      <c r="W5602" s="4" t="str">
        <f>IFERROR(VLOOKUP(OrdersTable[[#This Row],[Order ID]],ReturnsTable[#All],2,FALSE),"No")</f>
        <v>No</v>
      </c>
      <c r="X5602" s="4">
        <f>1/COUNTIF(OrdersTable[Order ID],OrdersTable[[#This Row],[Order ID]])</f>
        <v>0.33333333333333331</v>
      </c>
      <c r="Y5602" s="4">
        <f>1/COUNTIF(OrdersTable[Customer ID],OrdersTable[[#This Row],[Customer ID]])</f>
        <v>7.6923076923076927E-2</v>
      </c>
    </row>
    <row r="5603" spans="1:25" x14ac:dyDescent="0.3">
      <c r="A5603" s="1">
        <v>5602</v>
      </c>
      <c r="B5603" t="s">
        <v>8846</v>
      </c>
      <c r="C5603" s="7">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4" t="str">
        <f>VLOOKUP(OrdersTable[[#This Row],[Region]],PeopleTable[#All],2,FALSE)</f>
        <v>Chuck Magee</v>
      </c>
      <c r="W5603" s="4" t="str">
        <f>IFERROR(VLOOKUP(OrdersTable[[#This Row],[Order ID]],ReturnsTable[#All],2,FALSE),"No")</f>
        <v>No</v>
      </c>
      <c r="X5603" s="4">
        <f>1/COUNTIF(OrdersTable[Order ID],OrdersTable[[#This Row],[Order ID]])</f>
        <v>0.33333333333333331</v>
      </c>
      <c r="Y5603" s="4">
        <f>1/COUNTIF(OrdersTable[Customer ID],OrdersTable[[#This Row],[Customer ID]])</f>
        <v>7.6923076923076927E-2</v>
      </c>
    </row>
    <row r="5604" spans="1:25" x14ac:dyDescent="0.3">
      <c r="A5604" s="1">
        <v>5603</v>
      </c>
      <c r="B5604" t="s">
        <v>8847</v>
      </c>
      <c r="C5604" s="7">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4" t="str">
        <f>VLOOKUP(OrdersTable[[#This Row],[Region]],PeopleTable[#All],2,FALSE)</f>
        <v>Kelly Williams</v>
      </c>
      <c r="W5604" s="4" t="str">
        <f>IFERROR(VLOOKUP(OrdersTable[[#This Row],[Order ID]],ReturnsTable[#All],2,FALSE),"No")</f>
        <v>No</v>
      </c>
      <c r="X5604" s="4">
        <f>1/COUNTIF(OrdersTable[Order ID],OrdersTable[[#This Row],[Order ID]])</f>
        <v>0.5</v>
      </c>
      <c r="Y5604" s="4">
        <f>1/COUNTIF(OrdersTable[Customer ID],OrdersTable[[#This Row],[Customer ID]])</f>
        <v>7.6923076923076927E-2</v>
      </c>
    </row>
    <row r="5605" spans="1:25" x14ac:dyDescent="0.3">
      <c r="A5605" s="1">
        <v>5604</v>
      </c>
      <c r="B5605" t="s">
        <v>8847</v>
      </c>
      <c r="C5605" s="7">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4" t="str">
        <f>VLOOKUP(OrdersTable[[#This Row],[Region]],PeopleTable[#All],2,FALSE)</f>
        <v>Kelly Williams</v>
      </c>
      <c r="W5605" s="4" t="str">
        <f>IFERROR(VLOOKUP(OrdersTable[[#This Row],[Order ID]],ReturnsTable[#All],2,FALSE),"No")</f>
        <v>No</v>
      </c>
      <c r="X5605" s="4">
        <f>1/COUNTIF(OrdersTable[Order ID],OrdersTable[[#This Row],[Order ID]])</f>
        <v>0.5</v>
      </c>
      <c r="Y5605" s="4">
        <f>1/COUNTIF(OrdersTable[Customer ID],OrdersTable[[#This Row],[Customer ID]])</f>
        <v>7.6923076923076927E-2</v>
      </c>
    </row>
    <row r="5606" spans="1:25" x14ac:dyDescent="0.3">
      <c r="A5606" s="1">
        <v>5605</v>
      </c>
      <c r="B5606" t="s">
        <v>8848</v>
      </c>
      <c r="C5606" s="7">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4" t="str">
        <f>VLOOKUP(OrdersTable[[#This Row],[Region]],PeopleTable[#All],2,FALSE)</f>
        <v>Chuck Magee</v>
      </c>
      <c r="W5606" s="4" t="str">
        <f>IFERROR(VLOOKUP(OrdersTable[[#This Row],[Order ID]],ReturnsTable[#All],2,FALSE),"No")</f>
        <v>No</v>
      </c>
      <c r="X5606" s="4">
        <f>1/COUNTIF(OrdersTable[Order ID],OrdersTable[[#This Row],[Order ID]])</f>
        <v>1</v>
      </c>
      <c r="Y5606" s="4">
        <f>1/COUNTIF(OrdersTable[Customer ID],OrdersTable[[#This Row],[Customer ID]])</f>
        <v>7.6923076923076927E-2</v>
      </c>
    </row>
    <row r="5607" spans="1:25" x14ac:dyDescent="0.3">
      <c r="A5607" s="1">
        <v>5606</v>
      </c>
      <c r="B5607" t="s">
        <v>8849</v>
      </c>
      <c r="C5607" s="7">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4" t="str">
        <f>VLOOKUP(OrdersTable[[#This Row],[Region]],PeopleTable[#All],2,FALSE)</f>
        <v>Cassandra Brandow</v>
      </c>
      <c r="W5607" s="4" t="str">
        <f>IFERROR(VLOOKUP(OrdersTable[[#This Row],[Order ID]],ReturnsTable[#All],2,FALSE),"No")</f>
        <v>No</v>
      </c>
      <c r="X5607" s="4">
        <f>1/COUNTIF(OrdersTable[Order ID],OrdersTable[[#This Row],[Order ID]])</f>
        <v>0.5</v>
      </c>
      <c r="Y5607" s="4">
        <f>1/COUNTIF(OrdersTable[Customer ID],OrdersTable[[#This Row],[Customer ID]])</f>
        <v>6.6666666666666666E-2</v>
      </c>
    </row>
    <row r="5608" spans="1:25" x14ac:dyDescent="0.3">
      <c r="A5608" s="1">
        <v>5607</v>
      </c>
      <c r="B5608" t="s">
        <v>8849</v>
      </c>
      <c r="C5608" s="7">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4" t="str">
        <f>VLOOKUP(OrdersTable[[#This Row],[Region]],PeopleTable[#All],2,FALSE)</f>
        <v>Cassandra Brandow</v>
      </c>
      <c r="W5608" s="4" t="str">
        <f>IFERROR(VLOOKUP(OrdersTable[[#This Row],[Order ID]],ReturnsTable[#All],2,FALSE),"No")</f>
        <v>No</v>
      </c>
      <c r="X5608" s="4">
        <f>1/COUNTIF(OrdersTable[Order ID],OrdersTable[[#This Row],[Order ID]])</f>
        <v>0.5</v>
      </c>
      <c r="Y5608" s="4">
        <f>1/COUNTIF(OrdersTable[Customer ID],OrdersTable[[#This Row],[Customer ID]])</f>
        <v>6.6666666666666666E-2</v>
      </c>
    </row>
    <row r="5609" spans="1:25" x14ac:dyDescent="0.3">
      <c r="A5609" s="1">
        <v>5608</v>
      </c>
      <c r="B5609" t="s">
        <v>8850</v>
      </c>
      <c r="C5609" s="7">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4" t="str">
        <f>VLOOKUP(OrdersTable[[#This Row],[Region]],PeopleTable[#All],2,FALSE)</f>
        <v>Chuck Magee</v>
      </c>
      <c r="W5609" s="4" t="str">
        <f>IFERROR(VLOOKUP(OrdersTable[[#This Row],[Order ID]],ReturnsTable[#All],2,FALSE),"No")</f>
        <v>No</v>
      </c>
      <c r="X5609" s="4">
        <f>1/COUNTIF(OrdersTable[Order ID],OrdersTable[[#This Row],[Order ID]])</f>
        <v>1</v>
      </c>
      <c r="Y5609" s="4">
        <f>1/COUNTIF(OrdersTable[Customer ID],OrdersTable[[#This Row],[Customer ID]])</f>
        <v>2.9411764705882353E-2</v>
      </c>
    </row>
    <row r="5610" spans="1:25" x14ac:dyDescent="0.3">
      <c r="A5610" s="1">
        <v>5609</v>
      </c>
      <c r="B5610" t="s">
        <v>8851</v>
      </c>
      <c r="C5610" s="7">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4" t="str">
        <f>VLOOKUP(OrdersTable[[#This Row],[Region]],PeopleTable[#All],2,FALSE)</f>
        <v>Anna Andreadi</v>
      </c>
      <c r="W5610" s="4" t="str">
        <f>IFERROR(VLOOKUP(OrdersTable[[#This Row],[Order ID]],ReturnsTable[#All],2,FALSE),"No")</f>
        <v>No</v>
      </c>
      <c r="X5610" s="4">
        <f>1/COUNTIF(OrdersTable[Order ID],OrdersTable[[#This Row],[Order ID]])</f>
        <v>1</v>
      </c>
      <c r="Y5610" s="4">
        <f>1/COUNTIF(OrdersTable[Customer ID],OrdersTable[[#This Row],[Customer ID]])</f>
        <v>6.25E-2</v>
      </c>
    </row>
    <row r="5611" spans="1:25" x14ac:dyDescent="0.3">
      <c r="A5611" s="1">
        <v>5610</v>
      </c>
      <c r="B5611" t="s">
        <v>8852</v>
      </c>
      <c r="C5611" s="7">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4" t="str">
        <f>VLOOKUP(OrdersTable[[#This Row],[Region]],PeopleTable[#All],2,FALSE)</f>
        <v>Cassandra Brandow</v>
      </c>
      <c r="W5611" s="4" t="str">
        <f>IFERROR(VLOOKUP(OrdersTable[[#This Row],[Order ID]],ReturnsTable[#All],2,FALSE),"No")</f>
        <v>No</v>
      </c>
      <c r="X5611" s="4">
        <f>1/COUNTIF(OrdersTable[Order ID],OrdersTable[[#This Row],[Order ID]])</f>
        <v>1</v>
      </c>
      <c r="Y5611" s="4">
        <f>1/COUNTIF(OrdersTable[Customer ID],OrdersTable[[#This Row],[Customer ID]])</f>
        <v>8.3333333333333329E-2</v>
      </c>
    </row>
    <row r="5612" spans="1:25" x14ac:dyDescent="0.3">
      <c r="A5612" s="1">
        <v>5611</v>
      </c>
      <c r="B5612" t="s">
        <v>8853</v>
      </c>
      <c r="C5612" s="7">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4" t="str">
        <f>VLOOKUP(OrdersTable[[#This Row],[Region]],PeopleTable[#All],2,FALSE)</f>
        <v>Chuck Magee</v>
      </c>
      <c r="W5612" s="4" t="str">
        <f>IFERROR(VLOOKUP(OrdersTable[[#This Row],[Order ID]],ReturnsTable[#All],2,FALSE),"No")</f>
        <v>No</v>
      </c>
      <c r="X5612" s="4">
        <f>1/COUNTIF(OrdersTable[Order ID],OrdersTable[[#This Row],[Order ID]])</f>
        <v>1</v>
      </c>
      <c r="Y5612" s="4">
        <f>1/COUNTIF(OrdersTable[Customer ID],OrdersTable[[#This Row],[Customer ID]])</f>
        <v>5.2631578947368418E-2</v>
      </c>
    </row>
    <row r="5613" spans="1:25" x14ac:dyDescent="0.3">
      <c r="A5613" s="1">
        <v>5612</v>
      </c>
      <c r="B5613" t="s">
        <v>8854</v>
      </c>
      <c r="C5613" s="7">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4" t="str">
        <f>VLOOKUP(OrdersTable[[#This Row],[Region]],PeopleTable[#All],2,FALSE)</f>
        <v>Anna Andreadi</v>
      </c>
      <c r="W5613" s="4" t="str">
        <f>IFERROR(VLOOKUP(OrdersTable[[#This Row],[Order ID]],ReturnsTable[#All],2,FALSE),"No")</f>
        <v>No</v>
      </c>
      <c r="X5613" s="4">
        <f>1/COUNTIF(OrdersTable[Order ID],OrdersTable[[#This Row],[Order ID]])</f>
        <v>0.5</v>
      </c>
      <c r="Y5613" s="4">
        <f>1/COUNTIF(OrdersTable[Customer ID],OrdersTable[[#This Row],[Customer ID]])</f>
        <v>0.05</v>
      </c>
    </row>
    <row r="5614" spans="1:25" x14ac:dyDescent="0.3">
      <c r="A5614" s="1">
        <v>5613</v>
      </c>
      <c r="B5614" t="s">
        <v>8854</v>
      </c>
      <c r="C5614" s="7">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4" t="str">
        <f>VLOOKUP(OrdersTable[[#This Row],[Region]],PeopleTable[#All],2,FALSE)</f>
        <v>Anna Andreadi</v>
      </c>
      <c r="W5614" s="4" t="str">
        <f>IFERROR(VLOOKUP(OrdersTable[[#This Row],[Order ID]],ReturnsTable[#All],2,FALSE),"No")</f>
        <v>No</v>
      </c>
      <c r="X5614" s="4">
        <f>1/COUNTIF(OrdersTable[Order ID],OrdersTable[[#This Row],[Order ID]])</f>
        <v>0.5</v>
      </c>
      <c r="Y5614" s="4">
        <f>1/COUNTIF(OrdersTable[Customer ID],OrdersTable[[#This Row],[Customer ID]])</f>
        <v>0.05</v>
      </c>
    </row>
    <row r="5615" spans="1:25" x14ac:dyDescent="0.3">
      <c r="A5615" s="1">
        <v>5614</v>
      </c>
      <c r="B5615" t="s">
        <v>8855</v>
      </c>
      <c r="C5615" s="7">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4" t="str">
        <f>VLOOKUP(OrdersTable[[#This Row],[Region]],PeopleTable[#All],2,FALSE)</f>
        <v>Chuck Magee</v>
      </c>
      <c r="W5615" s="4" t="str">
        <f>IFERROR(VLOOKUP(OrdersTable[[#This Row],[Order ID]],ReturnsTable[#All],2,FALSE),"No")</f>
        <v>No</v>
      </c>
      <c r="X5615" s="4">
        <f>1/COUNTIF(OrdersTable[Order ID],OrdersTable[[#This Row],[Order ID]])</f>
        <v>1</v>
      </c>
      <c r="Y5615" s="4">
        <f>1/COUNTIF(OrdersTable[Customer ID],OrdersTable[[#This Row],[Customer ID]])</f>
        <v>0.05</v>
      </c>
    </row>
    <row r="5616" spans="1:25" x14ac:dyDescent="0.3">
      <c r="A5616" s="1">
        <v>5615</v>
      </c>
      <c r="B5616" t="s">
        <v>8856</v>
      </c>
      <c r="C5616" s="7">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4" t="str">
        <f>VLOOKUP(OrdersTable[[#This Row],[Region]],PeopleTable[#All],2,FALSE)</f>
        <v>Chuck Magee</v>
      </c>
      <c r="W5616" s="4" t="str">
        <f>IFERROR(VLOOKUP(OrdersTable[[#This Row],[Order ID]],ReturnsTable[#All],2,FALSE),"No")</f>
        <v>No</v>
      </c>
      <c r="X5616" s="4">
        <f>1/COUNTIF(OrdersTable[Order ID],OrdersTable[[#This Row],[Order ID]])</f>
        <v>0.33333333333333331</v>
      </c>
      <c r="Y5616" s="4">
        <f>1/COUNTIF(OrdersTable[Customer ID],OrdersTable[[#This Row],[Customer ID]])</f>
        <v>6.6666666666666666E-2</v>
      </c>
    </row>
    <row r="5617" spans="1:25" x14ac:dyDescent="0.3">
      <c r="A5617" s="1">
        <v>5616</v>
      </c>
      <c r="B5617" t="s">
        <v>8856</v>
      </c>
      <c r="C5617" s="7">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4" t="str">
        <f>VLOOKUP(OrdersTable[[#This Row],[Region]],PeopleTable[#All],2,FALSE)</f>
        <v>Chuck Magee</v>
      </c>
      <c r="W5617" s="4" t="str">
        <f>IFERROR(VLOOKUP(OrdersTable[[#This Row],[Order ID]],ReturnsTable[#All],2,FALSE),"No")</f>
        <v>No</v>
      </c>
      <c r="X5617" s="4">
        <f>1/COUNTIF(OrdersTable[Order ID],OrdersTable[[#This Row],[Order ID]])</f>
        <v>0.33333333333333331</v>
      </c>
      <c r="Y5617" s="4">
        <f>1/COUNTIF(OrdersTable[Customer ID],OrdersTable[[#This Row],[Customer ID]])</f>
        <v>6.6666666666666666E-2</v>
      </c>
    </row>
    <row r="5618" spans="1:25" x14ac:dyDescent="0.3">
      <c r="A5618" s="1">
        <v>5617</v>
      </c>
      <c r="B5618" t="s">
        <v>8856</v>
      </c>
      <c r="C5618" s="7">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4" t="str">
        <f>VLOOKUP(OrdersTable[[#This Row],[Region]],PeopleTable[#All],2,FALSE)</f>
        <v>Chuck Magee</v>
      </c>
      <c r="W5618" s="4" t="str">
        <f>IFERROR(VLOOKUP(OrdersTable[[#This Row],[Order ID]],ReturnsTable[#All],2,FALSE),"No")</f>
        <v>No</v>
      </c>
      <c r="X5618" s="4">
        <f>1/COUNTIF(OrdersTable[Order ID],OrdersTable[[#This Row],[Order ID]])</f>
        <v>0.33333333333333331</v>
      </c>
      <c r="Y5618" s="4">
        <f>1/COUNTIF(OrdersTable[Customer ID],OrdersTable[[#This Row],[Customer ID]])</f>
        <v>6.6666666666666666E-2</v>
      </c>
    </row>
    <row r="5619" spans="1:25" x14ac:dyDescent="0.3">
      <c r="A5619" s="1">
        <v>5618</v>
      </c>
      <c r="B5619" t="s">
        <v>8857</v>
      </c>
      <c r="C5619" s="7">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4" t="str">
        <f>VLOOKUP(OrdersTable[[#This Row],[Region]],PeopleTable[#All],2,FALSE)</f>
        <v>Cassandra Brandow</v>
      </c>
      <c r="W5619" s="4" t="str">
        <f>IFERROR(VLOOKUP(OrdersTable[[#This Row],[Order ID]],ReturnsTable[#All],2,FALSE),"No")</f>
        <v>No</v>
      </c>
      <c r="X5619" s="4">
        <f>1/COUNTIF(OrdersTable[Order ID],OrdersTable[[#This Row],[Order ID]])</f>
        <v>1</v>
      </c>
      <c r="Y5619" s="4">
        <f>1/COUNTIF(OrdersTable[Customer ID],OrdersTable[[#This Row],[Customer ID]])</f>
        <v>0.1111111111111111</v>
      </c>
    </row>
    <row r="5620" spans="1:25" x14ac:dyDescent="0.3">
      <c r="A5620" s="1">
        <v>5619</v>
      </c>
      <c r="B5620" t="s">
        <v>8858</v>
      </c>
      <c r="C5620" s="7">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4" t="str">
        <f>VLOOKUP(OrdersTable[[#This Row],[Region]],PeopleTable[#All],2,FALSE)</f>
        <v>Anna Andreadi</v>
      </c>
      <c r="W5620" s="4" t="str">
        <f>IFERROR(VLOOKUP(OrdersTable[[#This Row],[Order ID]],ReturnsTable[#All],2,FALSE),"No")</f>
        <v>No</v>
      </c>
      <c r="X5620" s="4">
        <f>1/COUNTIF(OrdersTable[Order ID],OrdersTable[[#This Row],[Order ID]])</f>
        <v>1</v>
      </c>
      <c r="Y5620" s="4">
        <f>1/COUNTIF(OrdersTable[Customer ID],OrdersTable[[#This Row],[Customer ID]])</f>
        <v>0.14285714285714285</v>
      </c>
    </row>
    <row r="5621" spans="1:25" x14ac:dyDescent="0.3">
      <c r="A5621" s="1">
        <v>5620</v>
      </c>
      <c r="B5621" t="s">
        <v>8859</v>
      </c>
      <c r="C5621" s="7">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4" t="str">
        <f>VLOOKUP(OrdersTable[[#This Row],[Region]],PeopleTable[#All],2,FALSE)</f>
        <v>Kelly Williams</v>
      </c>
      <c r="W5621" s="4" t="str">
        <f>IFERROR(VLOOKUP(OrdersTable[[#This Row],[Order ID]],ReturnsTable[#All],2,FALSE),"No")</f>
        <v>No</v>
      </c>
      <c r="X5621" s="4">
        <f>1/COUNTIF(OrdersTable[Order ID],OrdersTable[[#This Row],[Order ID]])</f>
        <v>0.25</v>
      </c>
      <c r="Y5621" s="4">
        <f>1/COUNTIF(OrdersTable[Customer ID],OrdersTable[[#This Row],[Customer ID]])</f>
        <v>7.1428571428571425E-2</v>
      </c>
    </row>
    <row r="5622" spans="1:25" x14ac:dyDescent="0.3">
      <c r="A5622" s="1">
        <v>5621</v>
      </c>
      <c r="B5622" t="s">
        <v>8859</v>
      </c>
      <c r="C5622" s="7">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4" t="str">
        <f>VLOOKUP(OrdersTable[[#This Row],[Region]],PeopleTable[#All],2,FALSE)</f>
        <v>Kelly Williams</v>
      </c>
      <c r="W5622" s="4" t="str">
        <f>IFERROR(VLOOKUP(OrdersTable[[#This Row],[Order ID]],ReturnsTable[#All],2,FALSE),"No")</f>
        <v>No</v>
      </c>
      <c r="X5622" s="4">
        <f>1/COUNTIF(OrdersTable[Order ID],OrdersTable[[#This Row],[Order ID]])</f>
        <v>0.25</v>
      </c>
      <c r="Y5622" s="4">
        <f>1/COUNTIF(OrdersTable[Customer ID],OrdersTable[[#This Row],[Customer ID]])</f>
        <v>7.1428571428571425E-2</v>
      </c>
    </row>
    <row r="5623" spans="1:25" x14ac:dyDescent="0.3">
      <c r="A5623" s="1">
        <v>5622</v>
      </c>
      <c r="B5623" t="s">
        <v>8859</v>
      </c>
      <c r="C5623" s="7">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4" t="str">
        <f>VLOOKUP(OrdersTable[[#This Row],[Region]],PeopleTable[#All],2,FALSE)</f>
        <v>Kelly Williams</v>
      </c>
      <c r="W5623" s="4" t="str">
        <f>IFERROR(VLOOKUP(OrdersTable[[#This Row],[Order ID]],ReturnsTable[#All],2,FALSE),"No")</f>
        <v>No</v>
      </c>
      <c r="X5623" s="4">
        <f>1/COUNTIF(OrdersTable[Order ID],OrdersTable[[#This Row],[Order ID]])</f>
        <v>0.25</v>
      </c>
      <c r="Y5623" s="4">
        <f>1/COUNTIF(OrdersTable[Customer ID],OrdersTable[[#This Row],[Customer ID]])</f>
        <v>7.1428571428571425E-2</v>
      </c>
    </row>
    <row r="5624" spans="1:25" x14ac:dyDescent="0.3">
      <c r="A5624" s="1">
        <v>5623</v>
      </c>
      <c r="B5624" t="s">
        <v>8859</v>
      </c>
      <c r="C5624" s="7">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4" t="str">
        <f>VLOOKUP(OrdersTable[[#This Row],[Region]],PeopleTable[#All],2,FALSE)</f>
        <v>Kelly Williams</v>
      </c>
      <c r="W5624" s="4" t="str">
        <f>IFERROR(VLOOKUP(OrdersTable[[#This Row],[Order ID]],ReturnsTable[#All],2,FALSE),"No")</f>
        <v>No</v>
      </c>
      <c r="X5624" s="4">
        <f>1/COUNTIF(OrdersTable[Order ID],OrdersTable[[#This Row],[Order ID]])</f>
        <v>0.25</v>
      </c>
      <c r="Y5624" s="4">
        <f>1/COUNTIF(OrdersTable[Customer ID],OrdersTable[[#This Row],[Customer ID]])</f>
        <v>7.1428571428571425E-2</v>
      </c>
    </row>
    <row r="5625" spans="1:25" x14ac:dyDescent="0.3">
      <c r="A5625" s="1">
        <v>5624</v>
      </c>
      <c r="B5625" t="s">
        <v>8860</v>
      </c>
      <c r="C5625" s="7">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4" t="str">
        <f>VLOOKUP(OrdersTable[[#This Row],[Region]],PeopleTable[#All],2,FALSE)</f>
        <v>Anna Andreadi</v>
      </c>
      <c r="W5625" s="4" t="str">
        <f>IFERROR(VLOOKUP(OrdersTable[[#This Row],[Order ID]],ReturnsTable[#All],2,FALSE),"No")</f>
        <v>No</v>
      </c>
      <c r="X5625" s="4">
        <f>1/COUNTIF(OrdersTable[Order ID],OrdersTable[[#This Row],[Order ID]])</f>
        <v>0.5</v>
      </c>
      <c r="Y5625" s="4">
        <f>1/COUNTIF(OrdersTable[Customer ID],OrdersTable[[#This Row],[Customer ID]])</f>
        <v>5.5555555555555552E-2</v>
      </c>
    </row>
    <row r="5626" spans="1:25" x14ac:dyDescent="0.3">
      <c r="A5626" s="1">
        <v>5625</v>
      </c>
      <c r="B5626" t="s">
        <v>8860</v>
      </c>
      <c r="C5626" s="7">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4" t="str">
        <f>VLOOKUP(OrdersTable[[#This Row],[Region]],PeopleTable[#All],2,FALSE)</f>
        <v>Anna Andreadi</v>
      </c>
      <c r="W5626" s="4" t="str">
        <f>IFERROR(VLOOKUP(OrdersTable[[#This Row],[Order ID]],ReturnsTable[#All],2,FALSE),"No")</f>
        <v>No</v>
      </c>
      <c r="X5626" s="4">
        <f>1/COUNTIF(OrdersTable[Order ID],OrdersTable[[#This Row],[Order ID]])</f>
        <v>0.5</v>
      </c>
      <c r="Y5626" s="4">
        <f>1/COUNTIF(OrdersTable[Customer ID],OrdersTable[[#This Row],[Customer ID]])</f>
        <v>5.5555555555555552E-2</v>
      </c>
    </row>
    <row r="5627" spans="1:25" x14ac:dyDescent="0.3">
      <c r="A5627" s="1">
        <v>5626</v>
      </c>
      <c r="B5627" t="s">
        <v>8861</v>
      </c>
      <c r="C5627" s="7">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4" t="str">
        <f>VLOOKUP(OrdersTable[[#This Row],[Region]],PeopleTable[#All],2,FALSE)</f>
        <v>Anna Andreadi</v>
      </c>
      <c r="W5627" s="4" t="str">
        <f>IFERROR(VLOOKUP(OrdersTable[[#This Row],[Order ID]],ReturnsTable[#All],2,FALSE),"No")</f>
        <v>No</v>
      </c>
      <c r="X5627" s="4">
        <f>1/COUNTIF(OrdersTable[Order ID],OrdersTable[[#This Row],[Order ID]])</f>
        <v>0.5</v>
      </c>
      <c r="Y5627" s="4">
        <f>1/COUNTIF(OrdersTable[Customer ID],OrdersTable[[#This Row],[Customer ID]])</f>
        <v>2.9411764705882353E-2</v>
      </c>
    </row>
    <row r="5628" spans="1:25" x14ac:dyDescent="0.3">
      <c r="A5628" s="1">
        <v>5627</v>
      </c>
      <c r="B5628" t="s">
        <v>8861</v>
      </c>
      <c r="C5628" s="7">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4" t="str">
        <f>VLOOKUP(OrdersTable[[#This Row],[Region]],PeopleTable[#All],2,FALSE)</f>
        <v>Anna Andreadi</v>
      </c>
      <c r="W5628" s="4" t="str">
        <f>IFERROR(VLOOKUP(OrdersTable[[#This Row],[Order ID]],ReturnsTable[#All],2,FALSE),"No")</f>
        <v>No</v>
      </c>
      <c r="X5628" s="4">
        <f>1/COUNTIF(OrdersTable[Order ID],OrdersTable[[#This Row],[Order ID]])</f>
        <v>0.5</v>
      </c>
      <c r="Y5628" s="4">
        <f>1/COUNTIF(OrdersTable[Customer ID],OrdersTable[[#This Row],[Customer ID]])</f>
        <v>2.9411764705882353E-2</v>
      </c>
    </row>
    <row r="5629" spans="1:25" x14ac:dyDescent="0.3">
      <c r="A5629" s="1">
        <v>5628</v>
      </c>
      <c r="B5629" t="s">
        <v>8862</v>
      </c>
      <c r="C5629" s="7">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4" t="str">
        <f>VLOOKUP(OrdersTable[[#This Row],[Region]],PeopleTable[#All],2,FALSE)</f>
        <v>Cassandra Brandow</v>
      </c>
      <c r="W5629" s="4" t="str">
        <f>IFERROR(VLOOKUP(OrdersTable[[#This Row],[Order ID]],ReturnsTable[#All],2,FALSE),"No")</f>
        <v>No</v>
      </c>
      <c r="X5629" s="4">
        <f>1/COUNTIF(OrdersTable[Order ID],OrdersTable[[#This Row],[Order ID]])</f>
        <v>0.5</v>
      </c>
      <c r="Y5629" s="4">
        <f>1/COUNTIF(OrdersTable[Customer ID],OrdersTable[[#This Row],[Customer ID]])</f>
        <v>4.1666666666666664E-2</v>
      </c>
    </row>
    <row r="5630" spans="1:25" x14ac:dyDescent="0.3">
      <c r="A5630" s="1">
        <v>5629</v>
      </c>
      <c r="B5630" t="s">
        <v>8862</v>
      </c>
      <c r="C5630" s="7">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4" t="str">
        <f>VLOOKUP(OrdersTable[[#This Row],[Region]],PeopleTable[#All],2,FALSE)</f>
        <v>Cassandra Brandow</v>
      </c>
      <c r="W5630" s="4" t="str">
        <f>IFERROR(VLOOKUP(OrdersTable[[#This Row],[Order ID]],ReturnsTable[#All],2,FALSE),"No")</f>
        <v>No</v>
      </c>
      <c r="X5630" s="4">
        <f>1/COUNTIF(OrdersTable[Order ID],OrdersTable[[#This Row],[Order ID]])</f>
        <v>0.5</v>
      </c>
      <c r="Y5630" s="4">
        <f>1/COUNTIF(OrdersTable[Customer ID],OrdersTable[[#This Row],[Customer ID]])</f>
        <v>4.1666666666666664E-2</v>
      </c>
    </row>
    <row r="5631" spans="1:25" x14ac:dyDescent="0.3">
      <c r="A5631" s="1">
        <v>5630</v>
      </c>
      <c r="B5631" t="s">
        <v>8863</v>
      </c>
      <c r="C5631" s="7">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4" t="str">
        <f>VLOOKUP(OrdersTable[[#This Row],[Region]],PeopleTable[#All],2,FALSE)</f>
        <v>Chuck Magee</v>
      </c>
      <c r="W5631" s="4" t="str">
        <f>IFERROR(VLOOKUP(OrdersTable[[#This Row],[Order ID]],ReturnsTable[#All],2,FALSE),"No")</f>
        <v>No</v>
      </c>
      <c r="X5631" s="4">
        <f>1/COUNTIF(OrdersTable[Order ID],OrdersTable[[#This Row],[Order ID]])</f>
        <v>1</v>
      </c>
      <c r="Y5631" s="4">
        <f>1/COUNTIF(OrdersTable[Customer ID],OrdersTable[[#This Row],[Customer ID]])</f>
        <v>4.3478260869565216E-2</v>
      </c>
    </row>
    <row r="5632" spans="1:25" x14ac:dyDescent="0.3">
      <c r="A5632" s="1">
        <v>5631</v>
      </c>
      <c r="B5632" t="s">
        <v>8864</v>
      </c>
      <c r="C5632" s="7">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4" t="str">
        <f>VLOOKUP(OrdersTable[[#This Row],[Region]],PeopleTable[#All],2,FALSE)</f>
        <v>Cassandra Brandow</v>
      </c>
      <c r="W5632" s="4" t="str">
        <f>IFERROR(VLOOKUP(OrdersTable[[#This Row],[Order ID]],ReturnsTable[#All],2,FALSE),"No")</f>
        <v>No</v>
      </c>
      <c r="X5632" s="4">
        <f>1/COUNTIF(OrdersTable[Order ID],OrdersTable[[#This Row],[Order ID]])</f>
        <v>0.33333333333333331</v>
      </c>
      <c r="Y5632" s="4">
        <f>1/COUNTIF(OrdersTable[Customer ID],OrdersTable[[#This Row],[Customer ID]])</f>
        <v>7.1428571428571425E-2</v>
      </c>
    </row>
    <row r="5633" spans="1:25" x14ac:dyDescent="0.3">
      <c r="A5633" s="1">
        <v>5632</v>
      </c>
      <c r="B5633" t="s">
        <v>8864</v>
      </c>
      <c r="C5633" s="7">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4" t="str">
        <f>VLOOKUP(OrdersTable[[#This Row],[Region]],PeopleTable[#All],2,FALSE)</f>
        <v>Cassandra Brandow</v>
      </c>
      <c r="W5633" s="4" t="str">
        <f>IFERROR(VLOOKUP(OrdersTable[[#This Row],[Order ID]],ReturnsTable[#All],2,FALSE),"No")</f>
        <v>No</v>
      </c>
      <c r="X5633" s="4">
        <f>1/COUNTIF(OrdersTable[Order ID],OrdersTable[[#This Row],[Order ID]])</f>
        <v>0.33333333333333331</v>
      </c>
      <c r="Y5633" s="4">
        <f>1/COUNTIF(OrdersTable[Customer ID],OrdersTable[[#This Row],[Customer ID]])</f>
        <v>7.1428571428571425E-2</v>
      </c>
    </row>
    <row r="5634" spans="1:25" x14ac:dyDescent="0.3">
      <c r="A5634" s="1">
        <v>5633</v>
      </c>
      <c r="B5634" t="s">
        <v>8864</v>
      </c>
      <c r="C5634" s="7">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4" t="str">
        <f>VLOOKUP(OrdersTable[[#This Row],[Region]],PeopleTable[#All],2,FALSE)</f>
        <v>Cassandra Brandow</v>
      </c>
      <c r="W5634" s="4" t="str">
        <f>IFERROR(VLOOKUP(OrdersTable[[#This Row],[Order ID]],ReturnsTable[#All],2,FALSE),"No")</f>
        <v>No</v>
      </c>
      <c r="X5634" s="4">
        <f>1/COUNTIF(OrdersTable[Order ID],OrdersTable[[#This Row],[Order ID]])</f>
        <v>0.33333333333333331</v>
      </c>
      <c r="Y5634" s="4">
        <f>1/COUNTIF(OrdersTable[Customer ID],OrdersTable[[#This Row],[Customer ID]])</f>
        <v>7.1428571428571425E-2</v>
      </c>
    </row>
    <row r="5635" spans="1:25" x14ac:dyDescent="0.3">
      <c r="A5635" s="1">
        <v>5634</v>
      </c>
      <c r="B5635" t="s">
        <v>8865</v>
      </c>
      <c r="C5635" s="7">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4" t="str">
        <f>VLOOKUP(OrdersTable[[#This Row],[Region]],PeopleTable[#All],2,FALSE)</f>
        <v>Chuck Magee</v>
      </c>
      <c r="W5635" s="4" t="str">
        <f>IFERROR(VLOOKUP(OrdersTable[[#This Row],[Order ID]],ReturnsTable[#All],2,FALSE),"No")</f>
        <v>No</v>
      </c>
      <c r="X5635" s="4">
        <f>1/COUNTIF(OrdersTable[Order ID],OrdersTable[[#This Row],[Order ID]])</f>
        <v>1</v>
      </c>
      <c r="Y5635" s="4">
        <f>1/COUNTIF(OrdersTable[Customer ID],OrdersTable[[#This Row],[Customer ID]])</f>
        <v>0.16666666666666666</v>
      </c>
    </row>
    <row r="5636" spans="1:25" x14ac:dyDescent="0.3">
      <c r="A5636" s="1">
        <v>5635</v>
      </c>
      <c r="B5636" t="s">
        <v>8866</v>
      </c>
      <c r="C5636" s="7">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4" t="str">
        <f>VLOOKUP(OrdersTable[[#This Row],[Region]],PeopleTable[#All],2,FALSE)</f>
        <v>Kelly Williams</v>
      </c>
      <c r="W5636" s="4" t="str">
        <f>IFERROR(VLOOKUP(OrdersTable[[#This Row],[Order ID]],ReturnsTable[#All],2,FALSE),"No")</f>
        <v>No</v>
      </c>
      <c r="X5636" s="4">
        <f>1/COUNTIF(OrdersTable[Order ID],OrdersTable[[#This Row],[Order ID]])</f>
        <v>1</v>
      </c>
      <c r="Y5636" s="4">
        <f>1/COUNTIF(OrdersTable[Customer ID],OrdersTable[[#This Row],[Customer ID]])</f>
        <v>5.5555555555555552E-2</v>
      </c>
    </row>
    <row r="5637" spans="1:25" x14ac:dyDescent="0.3">
      <c r="A5637" s="1">
        <v>5636</v>
      </c>
      <c r="B5637" t="s">
        <v>8867</v>
      </c>
      <c r="C5637" s="7">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4" t="str">
        <f>VLOOKUP(OrdersTable[[#This Row],[Region]],PeopleTable[#All],2,FALSE)</f>
        <v>Anna Andreadi</v>
      </c>
      <c r="W5637" s="4" t="str">
        <f>IFERROR(VLOOKUP(OrdersTable[[#This Row],[Order ID]],ReturnsTable[#All],2,FALSE),"No")</f>
        <v>No</v>
      </c>
      <c r="X5637" s="4">
        <f>1/COUNTIF(OrdersTable[Order ID],OrdersTable[[#This Row],[Order ID]])</f>
        <v>0.5</v>
      </c>
      <c r="Y5637" s="4">
        <f>1/COUNTIF(OrdersTable[Customer ID],OrdersTable[[#This Row],[Customer ID]])</f>
        <v>6.6666666666666666E-2</v>
      </c>
    </row>
    <row r="5638" spans="1:25" x14ac:dyDescent="0.3">
      <c r="A5638" s="1">
        <v>5637</v>
      </c>
      <c r="B5638" t="s">
        <v>8867</v>
      </c>
      <c r="C5638" s="7">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4" t="str">
        <f>VLOOKUP(OrdersTable[[#This Row],[Region]],PeopleTable[#All],2,FALSE)</f>
        <v>Anna Andreadi</v>
      </c>
      <c r="W5638" s="4" t="str">
        <f>IFERROR(VLOOKUP(OrdersTable[[#This Row],[Order ID]],ReturnsTable[#All],2,FALSE),"No")</f>
        <v>No</v>
      </c>
      <c r="X5638" s="4">
        <f>1/COUNTIF(OrdersTable[Order ID],OrdersTable[[#This Row],[Order ID]])</f>
        <v>0.5</v>
      </c>
      <c r="Y5638" s="4">
        <f>1/COUNTIF(OrdersTable[Customer ID],OrdersTable[[#This Row],[Customer ID]])</f>
        <v>6.6666666666666666E-2</v>
      </c>
    </row>
    <row r="5639" spans="1:25" x14ac:dyDescent="0.3">
      <c r="A5639" s="1">
        <v>5638</v>
      </c>
      <c r="B5639" t="s">
        <v>8868</v>
      </c>
      <c r="C5639" s="7">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4" t="str">
        <f>VLOOKUP(OrdersTable[[#This Row],[Region]],PeopleTable[#All],2,FALSE)</f>
        <v>Kelly Williams</v>
      </c>
      <c r="W5639" s="4" t="str">
        <f>IFERROR(VLOOKUP(OrdersTable[[#This Row],[Order ID]],ReturnsTable[#All],2,FALSE),"No")</f>
        <v>No</v>
      </c>
      <c r="X5639" s="4">
        <f>1/COUNTIF(OrdersTable[Order ID],OrdersTable[[#This Row],[Order ID]])</f>
        <v>1</v>
      </c>
      <c r="Y5639" s="4">
        <f>1/COUNTIF(OrdersTable[Customer ID],OrdersTable[[#This Row],[Customer ID]])</f>
        <v>0.25</v>
      </c>
    </row>
    <row r="5640" spans="1:25" x14ac:dyDescent="0.3">
      <c r="A5640" s="1">
        <v>5639</v>
      </c>
      <c r="B5640" t="s">
        <v>8869</v>
      </c>
      <c r="C5640" s="7">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4" t="str">
        <f>VLOOKUP(OrdersTable[[#This Row],[Region]],PeopleTable[#All],2,FALSE)</f>
        <v>Anna Andreadi</v>
      </c>
      <c r="W5640" s="4" t="str">
        <f>IFERROR(VLOOKUP(OrdersTable[[#This Row],[Order ID]],ReturnsTable[#All],2,FALSE),"No")</f>
        <v>No</v>
      </c>
      <c r="X5640" s="4">
        <f>1/COUNTIF(OrdersTable[Order ID],OrdersTable[[#This Row],[Order ID]])</f>
        <v>0.5</v>
      </c>
      <c r="Y5640" s="4">
        <f>1/COUNTIF(OrdersTable[Customer ID],OrdersTable[[#This Row],[Customer ID]])</f>
        <v>9.0909090909090912E-2</v>
      </c>
    </row>
    <row r="5641" spans="1:25" x14ac:dyDescent="0.3">
      <c r="A5641" s="1">
        <v>5640</v>
      </c>
      <c r="B5641" t="s">
        <v>8869</v>
      </c>
      <c r="C5641" s="7">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4" t="str">
        <f>VLOOKUP(OrdersTable[[#This Row],[Region]],PeopleTable[#All],2,FALSE)</f>
        <v>Anna Andreadi</v>
      </c>
      <c r="W5641" s="4" t="str">
        <f>IFERROR(VLOOKUP(OrdersTable[[#This Row],[Order ID]],ReturnsTable[#All],2,FALSE),"No")</f>
        <v>No</v>
      </c>
      <c r="X5641" s="4">
        <f>1/COUNTIF(OrdersTable[Order ID],OrdersTable[[#This Row],[Order ID]])</f>
        <v>0.5</v>
      </c>
      <c r="Y5641" s="4">
        <f>1/COUNTIF(OrdersTable[Customer ID],OrdersTable[[#This Row],[Customer ID]])</f>
        <v>9.0909090909090912E-2</v>
      </c>
    </row>
    <row r="5642" spans="1:25" x14ac:dyDescent="0.3">
      <c r="A5642" s="1">
        <v>5641</v>
      </c>
      <c r="B5642" t="s">
        <v>8870</v>
      </c>
      <c r="C5642" s="7">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4" t="str">
        <f>VLOOKUP(OrdersTable[[#This Row],[Region]],PeopleTable[#All],2,FALSE)</f>
        <v>Chuck Magee</v>
      </c>
      <c r="W5642" s="4" t="str">
        <f>IFERROR(VLOOKUP(OrdersTable[[#This Row],[Order ID]],ReturnsTable[#All],2,FALSE),"No")</f>
        <v>No</v>
      </c>
      <c r="X5642" s="4">
        <f>1/COUNTIF(OrdersTable[Order ID],OrdersTable[[#This Row],[Order ID]])</f>
        <v>1</v>
      </c>
      <c r="Y5642" s="4">
        <f>1/COUNTIF(OrdersTable[Customer ID],OrdersTable[[#This Row],[Customer ID]])</f>
        <v>8.3333333333333329E-2</v>
      </c>
    </row>
    <row r="5643" spans="1:25" x14ac:dyDescent="0.3">
      <c r="A5643" s="1">
        <v>5642</v>
      </c>
      <c r="B5643" t="s">
        <v>8871</v>
      </c>
      <c r="C5643" s="7">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4" t="str">
        <f>VLOOKUP(OrdersTable[[#This Row],[Region]],PeopleTable[#All],2,FALSE)</f>
        <v>Chuck Magee</v>
      </c>
      <c r="W5643" s="4" t="str">
        <f>IFERROR(VLOOKUP(OrdersTable[[#This Row],[Order ID]],ReturnsTable[#All],2,FALSE),"No")</f>
        <v>No</v>
      </c>
      <c r="X5643" s="4">
        <f>1/COUNTIF(OrdersTable[Order ID],OrdersTable[[#This Row],[Order ID]])</f>
        <v>1</v>
      </c>
      <c r="Y5643" s="4">
        <f>1/COUNTIF(OrdersTable[Customer ID],OrdersTable[[#This Row],[Customer ID]])</f>
        <v>0.1111111111111111</v>
      </c>
    </row>
    <row r="5644" spans="1:25" x14ac:dyDescent="0.3">
      <c r="A5644" s="1">
        <v>5643</v>
      </c>
      <c r="B5644" t="s">
        <v>8872</v>
      </c>
      <c r="C5644" s="7">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4" t="str">
        <f>VLOOKUP(OrdersTable[[#This Row],[Region]],PeopleTable[#All],2,FALSE)</f>
        <v>Cassandra Brandow</v>
      </c>
      <c r="W5644" s="4" t="str">
        <f>IFERROR(VLOOKUP(OrdersTable[[#This Row],[Order ID]],ReturnsTable[#All],2,FALSE),"No")</f>
        <v>No</v>
      </c>
      <c r="X5644" s="4">
        <f>1/COUNTIF(OrdersTable[Order ID],OrdersTable[[#This Row],[Order ID]])</f>
        <v>1</v>
      </c>
      <c r="Y5644" s="4">
        <f>1/COUNTIF(OrdersTable[Customer ID],OrdersTable[[#This Row],[Customer ID]])</f>
        <v>8.3333333333333329E-2</v>
      </c>
    </row>
    <row r="5645" spans="1:25" x14ac:dyDescent="0.3">
      <c r="A5645" s="1">
        <v>5644</v>
      </c>
      <c r="B5645" t="s">
        <v>8873</v>
      </c>
      <c r="C5645" s="7">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4" t="str">
        <f>VLOOKUP(OrdersTable[[#This Row],[Region]],PeopleTable[#All],2,FALSE)</f>
        <v>Cassandra Brandow</v>
      </c>
      <c r="W5645" s="4" t="str">
        <f>IFERROR(VLOOKUP(OrdersTable[[#This Row],[Order ID]],ReturnsTable[#All],2,FALSE),"No")</f>
        <v>No</v>
      </c>
      <c r="X5645" s="4">
        <f>1/COUNTIF(OrdersTable[Order ID],OrdersTable[[#This Row],[Order ID]])</f>
        <v>1</v>
      </c>
      <c r="Y5645" s="4">
        <f>1/COUNTIF(OrdersTable[Customer ID],OrdersTable[[#This Row],[Customer ID]])</f>
        <v>4.3478260869565216E-2</v>
      </c>
    </row>
    <row r="5646" spans="1:25" x14ac:dyDescent="0.3">
      <c r="A5646" s="1">
        <v>5645</v>
      </c>
      <c r="B5646" t="s">
        <v>8874</v>
      </c>
      <c r="C5646" s="7">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4" t="str">
        <f>VLOOKUP(OrdersTable[[#This Row],[Region]],PeopleTable[#All],2,FALSE)</f>
        <v>Anna Andreadi</v>
      </c>
      <c r="W5646" s="4" t="str">
        <f>IFERROR(VLOOKUP(OrdersTable[[#This Row],[Order ID]],ReturnsTable[#All],2,FALSE),"No")</f>
        <v>No</v>
      </c>
      <c r="X5646" s="4">
        <f>1/COUNTIF(OrdersTable[Order ID],OrdersTable[[#This Row],[Order ID]])</f>
        <v>1</v>
      </c>
      <c r="Y5646" s="4">
        <f>1/COUNTIF(OrdersTable[Customer ID],OrdersTable[[#This Row],[Customer ID]])</f>
        <v>4.1666666666666664E-2</v>
      </c>
    </row>
    <row r="5647" spans="1:25" x14ac:dyDescent="0.3">
      <c r="A5647" s="1">
        <v>5646</v>
      </c>
      <c r="B5647" t="s">
        <v>8875</v>
      </c>
      <c r="C5647" s="7">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4" t="str">
        <f>VLOOKUP(OrdersTable[[#This Row],[Region]],PeopleTable[#All],2,FALSE)</f>
        <v>Chuck Magee</v>
      </c>
      <c r="W5647" s="4" t="str">
        <f>IFERROR(VLOOKUP(OrdersTable[[#This Row],[Order ID]],ReturnsTable[#All],2,FALSE),"No")</f>
        <v>No</v>
      </c>
      <c r="X5647" s="4">
        <f>1/COUNTIF(OrdersTable[Order ID],OrdersTable[[#This Row],[Order ID]])</f>
        <v>1</v>
      </c>
      <c r="Y5647" s="4">
        <f>1/COUNTIF(OrdersTable[Customer ID],OrdersTable[[#This Row],[Customer ID]])</f>
        <v>0.05</v>
      </c>
    </row>
    <row r="5648" spans="1:25" x14ac:dyDescent="0.3">
      <c r="A5648" s="1">
        <v>5647</v>
      </c>
      <c r="B5648" t="s">
        <v>8876</v>
      </c>
      <c r="C5648" s="7">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4" t="str">
        <f>VLOOKUP(OrdersTable[[#This Row],[Region]],PeopleTable[#All],2,FALSE)</f>
        <v>Cassandra Brandow</v>
      </c>
      <c r="W5648" s="4" t="str">
        <f>IFERROR(VLOOKUP(OrdersTable[[#This Row],[Order ID]],ReturnsTable[#All],2,FALSE),"No")</f>
        <v>No</v>
      </c>
      <c r="X5648" s="4">
        <f>1/COUNTIF(OrdersTable[Order ID],OrdersTable[[#This Row],[Order ID]])</f>
        <v>1</v>
      </c>
      <c r="Y5648" s="4">
        <f>1/COUNTIF(OrdersTable[Customer ID],OrdersTable[[#This Row],[Customer ID]])</f>
        <v>4.7619047619047616E-2</v>
      </c>
    </row>
    <row r="5649" spans="1:25" x14ac:dyDescent="0.3">
      <c r="A5649" s="1">
        <v>5648</v>
      </c>
      <c r="B5649" t="s">
        <v>8877</v>
      </c>
      <c r="C5649" s="7">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4" t="str">
        <f>VLOOKUP(OrdersTable[[#This Row],[Region]],PeopleTable[#All],2,FALSE)</f>
        <v>Anna Andreadi</v>
      </c>
      <c r="W5649" s="4" t="str">
        <f>IFERROR(VLOOKUP(OrdersTable[[#This Row],[Order ID]],ReturnsTable[#All],2,FALSE),"No")</f>
        <v>No</v>
      </c>
      <c r="X5649" s="4">
        <f>1/COUNTIF(OrdersTable[Order ID],OrdersTable[[#This Row],[Order ID]])</f>
        <v>1</v>
      </c>
      <c r="Y5649" s="4">
        <f>1/COUNTIF(OrdersTable[Customer ID],OrdersTable[[#This Row],[Customer ID]])</f>
        <v>0.14285714285714285</v>
      </c>
    </row>
    <row r="5650" spans="1:25" x14ac:dyDescent="0.3">
      <c r="A5650" s="1">
        <v>5649</v>
      </c>
      <c r="B5650" t="s">
        <v>6150</v>
      </c>
      <c r="C5650" s="7">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4" t="str">
        <f>VLOOKUP(OrdersTable[[#This Row],[Region]],PeopleTable[#All],2,FALSE)</f>
        <v>Anna Andreadi</v>
      </c>
      <c r="W5650" s="4" t="str">
        <f>IFERROR(VLOOKUP(OrdersTable[[#This Row],[Order ID]],ReturnsTable[#All],2,FALSE),"No")</f>
        <v>Yes</v>
      </c>
      <c r="X5650" s="4">
        <f>1/COUNTIF(OrdersTable[Order ID],OrdersTable[[#This Row],[Order ID]])</f>
        <v>0.25</v>
      </c>
      <c r="Y5650" s="4">
        <f>1/COUNTIF(OrdersTable[Customer ID],OrdersTable[[#This Row],[Customer ID]])</f>
        <v>4.7619047619047616E-2</v>
      </c>
    </row>
    <row r="5651" spans="1:25" x14ac:dyDescent="0.3">
      <c r="A5651" s="1">
        <v>5650</v>
      </c>
      <c r="B5651" t="s">
        <v>6150</v>
      </c>
      <c r="C5651" s="7">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4" t="str">
        <f>VLOOKUP(OrdersTable[[#This Row],[Region]],PeopleTable[#All],2,FALSE)</f>
        <v>Anna Andreadi</v>
      </c>
      <c r="W5651" s="4" t="str">
        <f>IFERROR(VLOOKUP(OrdersTable[[#This Row],[Order ID]],ReturnsTable[#All],2,FALSE),"No")</f>
        <v>Yes</v>
      </c>
      <c r="X5651" s="4">
        <f>1/COUNTIF(OrdersTable[Order ID],OrdersTable[[#This Row],[Order ID]])</f>
        <v>0.25</v>
      </c>
      <c r="Y5651" s="4">
        <f>1/COUNTIF(OrdersTable[Customer ID],OrdersTable[[#This Row],[Customer ID]])</f>
        <v>4.7619047619047616E-2</v>
      </c>
    </row>
    <row r="5652" spans="1:25" x14ac:dyDescent="0.3">
      <c r="A5652" s="1">
        <v>5651</v>
      </c>
      <c r="B5652" t="s">
        <v>6150</v>
      </c>
      <c r="C5652" s="7">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4" t="str">
        <f>VLOOKUP(OrdersTable[[#This Row],[Region]],PeopleTable[#All],2,FALSE)</f>
        <v>Anna Andreadi</v>
      </c>
      <c r="W5652" s="4" t="str">
        <f>IFERROR(VLOOKUP(OrdersTable[[#This Row],[Order ID]],ReturnsTable[#All],2,FALSE),"No")</f>
        <v>Yes</v>
      </c>
      <c r="X5652" s="4">
        <f>1/COUNTIF(OrdersTable[Order ID],OrdersTable[[#This Row],[Order ID]])</f>
        <v>0.25</v>
      </c>
      <c r="Y5652" s="4">
        <f>1/COUNTIF(OrdersTable[Customer ID],OrdersTable[[#This Row],[Customer ID]])</f>
        <v>4.7619047619047616E-2</v>
      </c>
    </row>
    <row r="5653" spans="1:25" x14ac:dyDescent="0.3">
      <c r="A5653" s="1">
        <v>5652</v>
      </c>
      <c r="B5653" t="s">
        <v>6150</v>
      </c>
      <c r="C5653" s="7">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4" t="str">
        <f>VLOOKUP(OrdersTable[[#This Row],[Region]],PeopleTable[#All],2,FALSE)</f>
        <v>Anna Andreadi</v>
      </c>
      <c r="W5653" s="4" t="str">
        <f>IFERROR(VLOOKUP(OrdersTable[[#This Row],[Order ID]],ReturnsTable[#All],2,FALSE),"No")</f>
        <v>Yes</v>
      </c>
      <c r="X5653" s="4">
        <f>1/COUNTIF(OrdersTable[Order ID],OrdersTable[[#This Row],[Order ID]])</f>
        <v>0.25</v>
      </c>
      <c r="Y5653" s="4">
        <f>1/COUNTIF(OrdersTable[Customer ID],OrdersTable[[#This Row],[Customer ID]])</f>
        <v>4.7619047619047616E-2</v>
      </c>
    </row>
    <row r="5654" spans="1:25" x14ac:dyDescent="0.3">
      <c r="A5654" s="1">
        <v>5653</v>
      </c>
      <c r="B5654" t="s">
        <v>8878</v>
      </c>
      <c r="C5654" s="7">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4" t="str">
        <f>VLOOKUP(OrdersTable[[#This Row],[Region]],PeopleTable[#All],2,FALSE)</f>
        <v>Chuck Magee</v>
      </c>
      <c r="W5654" s="4" t="str">
        <f>IFERROR(VLOOKUP(OrdersTable[[#This Row],[Order ID]],ReturnsTable[#All],2,FALSE),"No")</f>
        <v>No</v>
      </c>
      <c r="X5654" s="4">
        <f>1/COUNTIF(OrdersTable[Order ID],OrdersTable[[#This Row],[Order ID]])</f>
        <v>1</v>
      </c>
      <c r="Y5654" s="4">
        <f>1/COUNTIF(OrdersTable[Customer ID],OrdersTable[[#This Row],[Customer ID]])</f>
        <v>8.3333333333333329E-2</v>
      </c>
    </row>
    <row r="5655" spans="1:25" x14ac:dyDescent="0.3">
      <c r="A5655" s="1">
        <v>5654</v>
      </c>
      <c r="B5655" t="s">
        <v>8879</v>
      </c>
      <c r="C5655" s="7">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4" t="str">
        <f>VLOOKUP(OrdersTable[[#This Row],[Region]],PeopleTable[#All],2,FALSE)</f>
        <v>Anna Andreadi</v>
      </c>
      <c r="W5655" s="4" t="str">
        <f>IFERROR(VLOOKUP(OrdersTable[[#This Row],[Order ID]],ReturnsTable[#All],2,FALSE),"No")</f>
        <v>No</v>
      </c>
      <c r="X5655" s="4">
        <f>1/COUNTIF(OrdersTable[Order ID],OrdersTable[[#This Row],[Order ID]])</f>
        <v>1</v>
      </c>
      <c r="Y5655" s="4">
        <f>1/COUNTIF(OrdersTable[Customer ID],OrdersTable[[#This Row],[Customer ID]])</f>
        <v>7.6923076923076927E-2</v>
      </c>
    </row>
    <row r="5656" spans="1:25" x14ac:dyDescent="0.3">
      <c r="A5656" s="1">
        <v>5655</v>
      </c>
      <c r="B5656" t="s">
        <v>6071</v>
      </c>
      <c r="C5656" s="7">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4" t="str">
        <f>VLOOKUP(OrdersTable[[#This Row],[Region]],PeopleTable[#All],2,FALSE)</f>
        <v>Anna Andreadi</v>
      </c>
      <c r="W5656" s="4" t="str">
        <f>IFERROR(VLOOKUP(OrdersTable[[#This Row],[Order ID]],ReturnsTable[#All],2,FALSE),"No")</f>
        <v>Yes</v>
      </c>
      <c r="X5656" s="4">
        <f>1/COUNTIF(OrdersTable[Order ID],OrdersTable[[#This Row],[Order ID]])</f>
        <v>0.14285714285714285</v>
      </c>
      <c r="Y5656" s="4">
        <f>1/COUNTIF(OrdersTable[Customer ID],OrdersTable[[#This Row],[Customer ID]])</f>
        <v>6.25E-2</v>
      </c>
    </row>
    <row r="5657" spans="1:25" x14ac:dyDescent="0.3">
      <c r="A5657" s="1">
        <v>5656</v>
      </c>
      <c r="B5657" t="s">
        <v>6071</v>
      </c>
      <c r="C5657" s="7">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4" t="str">
        <f>VLOOKUP(OrdersTable[[#This Row],[Region]],PeopleTable[#All],2,FALSE)</f>
        <v>Anna Andreadi</v>
      </c>
      <c r="W5657" s="4" t="str">
        <f>IFERROR(VLOOKUP(OrdersTable[[#This Row],[Order ID]],ReturnsTable[#All],2,FALSE),"No")</f>
        <v>Yes</v>
      </c>
      <c r="X5657" s="4">
        <f>1/COUNTIF(OrdersTable[Order ID],OrdersTable[[#This Row],[Order ID]])</f>
        <v>0.14285714285714285</v>
      </c>
      <c r="Y5657" s="4">
        <f>1/COUNTIF(OrdersTable[Customer ID],OrdersTable[[#This Row],[Customer ID]])</f>
        <v>6.25E-2</v>
      </c>
    </row>
    <row r="5658" spans="1:25" x14ac:dyDescent="0.3">
      <c r="A5658" s="1">
        <v>5657</v>
      </c>
      <c r="B5658" t="s">
        <v>6071</v>
      </c>
      <c r="C5658" s="7">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4" t="str">
        <f>VLOOKUP(OrdersTable[[#This Row],[Region]],PeopleTable[#All],2,FALSE)</f>
        <v>Anna Andreadi</v>
      </c>
      <c r="W5658" s="4" t="str">
        <f>IFERROR(VLOOKUP(OrdersTable[[#This Row],[Order ID]],ReturnsTable[#All],2,FALSE),"No")</f>
        <v>Yes</v>
      </c>
      <c r="X5658" s="4">
        <f>1/COUNTIF(OrdersTable[Order ID],OrdersTable[[#This Row],[Order ID]])</f>
        <v>0.14285714285714285</v>
      </c>
      <c r="Y5658" s="4">
        <f>1/COUNTIF(OrdersTable[Customer ID],OrdersTable[[#This Row],[Customer ID]])</f>
        <v>6.25E-2</v>
      </c>
    </row>
    <row r="5659" spans="1:25" x14ac:dyDescent="0.3">
      <c r="A5659" s="1">
        <v>5658</v>
      </c>
      <c r="B5659" t="s">
        <v>6071</v>
      </c>
      <c r="C5659" s="7">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4" t="str">
        <f>VLOOKUP(OrdersTable[[#This Row],[Region]],PeopleTable[#All],2,FALSE)</f>
        <v>Anna Andreadi</v>
      </c>
      <c r="W5659" s="4" t="str">
        <f>IFERROR(VLOOKUP(OrdersTable[[#This Row],[Order ID]],ReturnsTable[#All],2,FALSE),"No")</f>
        <v>Yes</v>
      </c>
      <c r="X5659" s="4">
        <f>1/COUNTIF(OrdersTable[Order ID],OrdersTable[[#This Row],[Order ID]])</f>
        <v>0.14285714285714285</v>
      </c>
      <c r="Y5659" s="4">
        <f>1/COUNTIF(OrdersTable[Customer ID],OrdersTable[[#This Row],[Customer ID]])</f>
        <v>6.25E-2</v>
      </c>
    </row>
    <row r="5660" spans="1:25" x14ac:dyDescent="0.3">
      <c r="A5660" s="1">
        <v>5659</v>
      </c>
      <c r="B5660" t="s">
        <v>6071</v>
      </c>
      <c r="C5660" s="7">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4" t="str">
        <f>VLOOKUP(OrdersTable[[#This Row],[Region]],PeopleTable[#All],2,FALSE)</f>
        <v>Anna Andreadi</v>
      </c>
      <c r="W5660" s="4" t="str">
        <f>IFERROR(VLOOKUP(OrdersTable[[#This Row],[Order ID]],ReturnsTable[#All],2,FALSE),"No")</f>
        <v>Yes</v>
      </c>
      <c r="X5660" s="4">
        <f>1/COUNTIF(OrdersTable[Order ID],OrdersTable[[#This Row],[Order ID]])</f>
        <v>0.14285714285714285</v>
      </c>
      <c r="Y5660" s="4">
        <f>1/COUNTIF(OrdersTable[Customer ID],OrdersTable[[#This Row],[Customer ID]])</f>
        <v>6.25E-2</v>
      </c>
    </row>
    <row r="5661" spans="1:25" x14ac:dyDescent="0.3">
      <c r="A5661" s="1">
        <v>5660</v>
      </c>
      <c r="B5661" t="s">
        <v>6071</v>
      </c>
      <c r="C5661" s="7">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4" t="str">
        <f>VLOOKUP(OrdersTable[[#This Row],[Region]],PeopleTable[#All],2,FALSE)</f>
        <v>Anna Andreadi</v>
      </c>
      <c r="W5661" s="4" t="str">
        <f>IFERROR(VLOOKUP(OrdersTable[[#This Row],[Order ID]],ReturnsTable[#All],2,FALSE),"No")</f>
        <v>Yes</v>
      </c>
      <c r="X5661" s="4">
        <f>1/COUNTIF(OrdersTable[Order ID],OrdersTable[[#This Row],[Order ID]])</f>
        <v>0.14285714285714285</v>
      </c>
      <c r="Y5661" s="4">
        <f>1/COUNTIF(OrdersTable[Customer ID],OrdersTable[[#This Row],[Customer ID]])</f>
        <v>6.25E-2</v>
      </c>
    </row>
    <row r="5662" spans="1:25" x14ac:dyDescent="0.3">
      <c r="A5662" s="1">
        <v>5661</v>
      </c>
      <c r="B5662" t="s">
        <v>6071</v>
      </c>
      <c r="C5662" s="7">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4" t="str">
        <f>VLOOKUP(OrdersTable[[#This Row],[Region]],PeopleTable[#All],2,FALSE)</f>
        <v>Anna Andreadi</v>
      </c>
      <c r="W5662" s="4" t="str">
        <f>IFERROR(VLOOKUP(OrdersTable[[#This Row],[Order ID]],ReturnsTable[#All],2,FALSE),"No")</f>
        <v>Yes</v>
      </c>
      <c r="X5662" s="4">
        <f>1/COUNTIF(OrdersTable[Order ID],OrdersTable[[#This Row],[Order ID]])</f>
        <v>0.14285714285714285</v>
      </c>
      <c r="Y5662" s="4">
        <f>1/COUNTIF(OrdersTable[Customer ID],OrdersTable[[#This Row],[Customer ID]])</f>
        <v>6.25E-2</v>
      </c>
    </row>
    <row r="5663" spans="1:25" x14ac:dyDescent="0.3">
      <c r="A5663" s="1">
        <v>5662</v>
      </c>
      <c r="B5663" t="s">
        <v>8880</v>
      </c>
      <c r="C5663" s="7">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4" t="str">
        <f>VLOOKUP(OrdersTable[[#This Row],[Region]],PeopleTable[#All],2,FALSE)</f>
        <v>Anna Andreadi</v>
      </c>
      <c r="W5663" s="4" t="str">
        <f>IFERROR(VLOOKUP(OrdersTable[[#This Row],[Order ID]],ReturnsTable[#All],2,FALSE),"No")</f>
        <v>No</v>
      </c>
      <c r="X5663" s="4">
        <f>1/COUNTIF(OrdersTable[Order ID],OrdersTable[[#This Row],[Order ID]])</f>
        <v>0.5</v>
      </c>
      <c r="Y5663" s="4">
        <f>1/COUNTIF(OrdersTable[Customer ID],OrdersTable[[#This Row],[Customer ID]])</f>
        <v>0.125</v>
      </c>
    </row>
    <row r="5664" spans="1:25" x14ac:dyDescent="0.3">
      <c r="A5664" s="1">
        <v>5663</v>
      </c>
      <c r="B5664" t="s">
        <v>8880</v>
      </c>
      <c r="C5664" s="7">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4" t="str">
        <f>VLOOKUP(OrdersTable[[#This Row],[Region]],PeopleTable[#All],2,FALSE)</f>
        <v>Anna Andreadi</v>
      </c>
      <c r="W5664" s="4" t="str">
        <f>IFERROR(VLOOKUP(OrdersTable[[#This Row],[Order ID]],ReturnsTable[#All],2,FALSE),"No")</f>
        <v>No</v>
      </c>
      <c r="X5664" s="4">
        <f>1/COUNTIF(OrdersTable[Order ID],OrdersTable[[#This Row],[Order ID]])</f>
        <v>0.5</v>
      </c>
      <c r="Y5664" s="4">
        <f>1/COUNTIF(OrdersTable[Customer ID],OrdersTable[[#This Row],[Customer ID]])</f>
        <v>0.125</v>
      </c>
    </row>
    <row r="5665" spans="1:25" x14ac:dyDescent="0.3">
      <c r="A5665" s="1">
        <v>5664</v>
      </c>
      <c r="B5665" t="s">
        <v>8881</v>
      </c>
      <c r="C5665" s="7">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4" t="str">
        <f>VLOOKUP(OrdersTable[[#This Row],[Region]],PeopleTable[#All],2,FALSE)</f>
        <v>Chuck Magee</v>
      </c>
      <c r="W5665" s="4" t="str">
        <f>IFERROR(VLOOKUP(OrdersTable[[#This Row],[Order ID]],ReturnsTable[#All],2,FALSE),"No")</f>
        <v>No</v>
      </c>
      <c r="X5665" s="4">
        <f>1/COUNTIF(OrdersTable[Order ID],OrdersTable[[#This Row],[Order ID]])</f>
        <v>0.25</v>
      </c>
      <c r="Y5665" s="4">
        <f>1/COUNTIF(OrdersTable[Customer ID],OrdersTable[[#This Row],[Customer ID]])</f>
        <v>9.0909090909090912E-2</v>
      </c>
    </row>
    <row r="5666" spans="1:25" x14ac:dyDescent="0.3">
      <c r="A5666" s="1">
        <v>5665</v>
      </c>
      <c r="B5666" t="s">
        <v>8881</v>
      </c>
      <c r="C5666" s="7">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4" t="str">
        <f>VLOOKUP(OrdersTable[[#This Row],[Region]],PeopleTable[#All],2,FALSE)</f>
        <v>Chuck Magee</v>
      </c>
      <c r="W5666" s="4" t="str">
        <f>IFERROR(VLOOKUP(OrdersTable[[#This Row],[Order ID]],ReturnsTable[#All],2,FALSE),"No")</f>
        <v>No</v>
      </c>
      <c r="X5666" s="4">
        <f>1/COUNTIF(OrdersTable[Order ID],OrdersTable[[#This Row],[Order ID]])</f>
        <v>0.25</v>
      </c>
      <c r="Y5666" s="4">
        <f>1/COUNTIF(OrdersTable[Customer ID],OrdersTable[[#This Row],[Customer ID]])</f>
        <v>9.0909090909090912E-2</v>
      </c>
    </row>
    <row r="5667" spans="1:25" x14ac:dyDescent="0.3">
      <c r="A5667" s="1">
        <v>5666</v>
      </c>
      <c r="B5667" t="s">
        <v>8881</v>
      </c>
      <c r="C5667" s="7">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4" t="str">
        <f>VLOOKUP(OrdersTable[[#This Row],[Region]],PeopleTable[#All],2,FALSE)</f>
        <v>Chuck Magee</v>
      </c>
      <c r="W5667" s="4" t="str">
        <f>IFERROR(VLOOKUP(OrdersTable[[#This Row],[Order ID]],ReturnsTable[#All],2,FALSE),"No")</f>
        <v>No</v>
      </c>
      <c r="X5667" s="4">
        <f>1/COUNTIF(OrdersTable[Order ID],OrdersTable[[#This Row],[Order ID]])</f>
        <v>0.25</v>
      </c>
      <c r="Y5667" s="4">
        <f>1/COUNTIF(OrdersTable[Customer ID],OrdersTable[[#This Row],[Customer ID]])</f>
        <v>9.0909090909090912E-2</v>
      </c>
    </row>
    <row r="5668" spans="1:25" x14ac:dyDescent="0.3">
      <c r="A5668" s="1">
        <v>5667</v>
      </c>
      <c r="B5668" t="s">
        <v>8881</v>
      </c>
      <c r="C5668" s="7">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4" t="str">
        <f>VLOOKUP(OrdersTable[[#This Row],[Region]],PeopleTable[#All],2,FALSE)</f>
        <v>Chuck Magee</v>
      </c>
      <c r="W5668" s="4" t="str">
        <f>IFERROR(VLOOKUP(OrdersTable[[#This Row],[Order ID]],ReturnsTable[#All],2,FALSE),"No")</f>
        <v>No</v>
      </c>
      <c r="X5668" s="4">
        <f>1/COUNTIF(OrdersTable[Order ID],OrdersTable[[#This Row],[Order ID]])</f>
        <v>0.25</v>
      </c>
      <c r="Y5668" s="4">
        <f>1/COUNTIF(OrdersTable[Customer ID],OrdersTable[[#This Row],[Customer ID]])</f>
        <v>9.0909090909090912E-2</v>
      </c>
    </row>
    <row r="5669" spans="1:25" x14ac:dyDescent="0.3">
      <c r="A5669" s="1">
        <v>5668</v>
      </c>
      <c r="B5669" t="s">
        <v>8882</v>
      </c>
      <c r="C5669" s="7">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4" t="str">
        <f>VLOOKUP(OrdersTable[[#This Row],[Region]],PeopleTable[#All],2,FALSE)</f>
        <v>Anna Andreadi</v>
      </c>
      <c r="W5669" s="4" t="str">
        <f>IFERROR(VLOOKUP(OrdersTable[[#This Row],[Order ID]],ReturnsTable[#All],2,FALSE),"No")</f>
        <v>No</v>
      </c>
      <c r="X5669" s="4">
        <f>1/COUNTIF(OrdersTable[Order ID],OrdersTable[[#This Row],[Order ID]])</f>
        <v>0.33333333333333331</v>
      </c>
      <c r="Y5669" s="4">
        <f>1/COUNTIF(OrdersTable[Customer ID],OrdersTable[[#This Row],[Customer ID]])</f>
        <v>5.2631578947368418E-2</v>
      </c>
    </row>
    <row r="5670" spans="1:25" x14ac:dyDescent="0.3">
      <c r="A5670" s="1">
        <v>5669</v>
      </c>
      <c r="B5670" t="s">
        <v>8882</v>
      </c>
      <c r="C5670" s="7">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4" t="str">
        <f>VLOOKUP(OrdersTable[[#This Row],[Region]],PeopleTable[#All],2,FALSE)</f>
        <v>Anna Andreadi</v>
      </c>
      <c r="W5670" s="4" t="str">
        <f>IFERROR(VLOOKUP(OrdersTable[[#This Row],[Order ID]],ReturnsTable[#All],2,FALSE),"No")</f>
        <v>No</v>
      </c>
      <c r="X5670" s="4">
        <f>1/COUNTIF(OrdersTable[Order ID],OrdersTable[[#This Row],[Order ID]])</f>
        <v>0.33333333333333331</v>
      </c>
      <c r="Y5670" s="4">
        <f>1/COUNTIF(OrdersTable[Customer ID],OrdersTable[[#This Row],[Customer ID]])</f>
        <v>5.2631578947368418E-2</v>
      </c>
    </row>
    <row r="5671" spans="1:25" x14ac:dyDescent="0.3">
      <c r="A5671" s="1">
        <v>5670</v>
      </c>
      <c r="B5671" t="s">
        <v>8882</v>
      </c>
      <c r="C5671" s="7">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4" t="str">
        <f>VLOOKUP(OrdersTable[[#This Row],[Region]],PeopleTable[#All],2,FALSE)</f>
        <v>Anna Andreadi</v>
      </c>
      <c r="W5671" s="4" t="str">
        <f>IFERROR(VLOOKUP(OrdersTable[[#This Row],[Order ID]],ReturnsTable[#All],2,FALSE),"No")</f>
        <v>No</v>
      </c>
      <c r="X5671" s="4">
        <f>1/COUNTIF(OrdersTable[Order ID],OrdersTable[[#This Row],[Order ID]])</f>
        <v>0.33333333333333331</v>
      </c>
      <c r="Y5671" s="4">
        <f>1/COUNTIF(OrdersTable[Customer ID],OrdersTable[[#This Row],[Customer ID]])</f>
        <v>5.2631578947368418E-2</v>
      </c>
    </row>
    <row r="5672" spans="1:25" x14ac:dyDescent="0.3">
      <c r="A5672" s="1">
        <v>5671</v>
      </c>
      <c r="B5672" t="s">
        <v>8883</v>
      </c>
      <c r="C5672" s="7">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4" t="str">
        <f>VLOOKUP(OrdersTable[[#This Row],[Region]],PeopleTable[#All],2,FALSE)</f>
        <v>Anna Andreadi</v>
      </c>
      <c r="W5672" s="4" t="str">
        <f>IFERROR(VLOOKUP(OrdersTable[[#This Row],[Order ID]],ReturnsTable[#All],2,FALSE),"No")</f>
        <v>No</v>
      </c>
      <c r="X5672" s="4">
        <f>1/COUNTIF(OrdersTable[Order ID],OrdersTable[[#This Row],[Order ID]])</f>
        <v>0.5</v>
      </c>
      <c r="Y5672" s="4">
        <f>1/COUNTIF(OrdersTable[Customer ID],OrdersTable[[#This Row],[Customer ID]])</f>
        <v>0.1</v>
      </c>
    </row>
    <row r="5673" spans="1:25" x14ac:dyDescent="0.3">
      <c r="A5673" s="1">
        <v>5672</v>
      </c>
      <c r="B5673" t="s">
        <v>8883</v>
      </c>
      <c r="C5673" s="7">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4" t="str">
        <f>VLOOKUP(OrdersTable[[#This Row],[Region]],PeopleTable[#All],2,FALSE)</f>
        <v>Anna Andreadi</v>
      </c>
      <c r="W5673" s="4" t="str">
        <f>IFERROR(VLOOKUP(OrdersTable[[#This Row],[Order ID]],ReturnsTable[#All],2,FALSE),"No")</f>
        <v>No</v>
      </c>
      <c r="X5673" s="4">
        <f>1/COUNTIF(OrdersTable[Order ID],OrdersTable[[#This Row],[Order ID]])</f>
        <v>0.5</v>
      </c>
      <c r="Y5673" s="4">
        <f>1/COUNTIF(OrdersTable[Customer ID],OrdersTable[[#This Row],[Customer ID]])</f>
        <v>0.1</v>
      </c>
    </row>
    <row r="5674" spans="1:25" x14ac:dyDescent="0.3">
      <c r="A5674" s="1">
        <v>5673</v>
      </c>
      <c r="B5674" t="s">
        <v>8884</v>
      </c>
      <c r="C5674" s="7">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4" t="str">
        <f>VLOOKUP(OrdersTable[[#This Row],[Region]],PeopleTable[#All],2,FALSE)</f>
        <v>Kelly Williams</v>
      </c>
      <c r="W5674" s="4" t="str">
        <f>IFERROR(VLOOKUP(OrdersTable[[#This Row],[Order ID]],ReturnsTable[#All],2,FALSE),"No")</f>
        <v>No</v>
      </c>
      <c r="X5674" s="4">
        <f>1/COUNTIF(OrdersTable[Order ID],OrdersTable[[#This Row],[Order ID]])</f>
        <v>0.5</v>
      </c>
      <c r="Y5674" s="4">
        <f>1/COUNTIF(OrdersTable[Customer ID],OrdersTable[[#This Row],[Customer ID]])</f>
        <v>3.4482758620689655E-2</v>
      </c>
    </row>
    <row r="5675" spans="1:25" x14ac:dyDescent="0.3">
      <c r="A5675" s="1">
        <v>5674</v>
      </c>
      <c r="B5675" t="s">
        <v>8884</v>
      </c>
      <c r="C5675" s="7">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4" t="str">
        <f>VLOOKUP(OrdersTable[[#This Row],[Region]],PeopleTable[#All],2,FALSE)</f>
        <v>Kelly Williams</v>
      </c>
      <c r="W5675" s="4" t="str">
        <f>IFERROR(VLOOKUP(OrdersTable[[#This Row],[Order ID]],ReturnsTable[#All],2,FALSE),"No")</f>
        <v>No</v>
      </c>
      <c r="X5675" s="4">
        <f>1/COUNTIF(OrdersTable[Order ID],OrdersTable[[#This Row],[Order ID]])</f>
        <v>0.5</v>
      </c>
      <c r="Y5675" s="4">
        <f>1/COUNTIF(OrdersTable[Customer ID],OrdersTable[[#This Row],[Customer ID]])</f>
        <v>3.4482758620689655E-2</v>
      </c>
    </row>
    <row r="5676" spans="1:25" x14ac:dyDescent="0.3">
      <c r="A5676" s="1">
        <v>5675</v>
      </c>
      <c r="B5676" t="s">
        <v>8885</v>
      </c>
      <c r="C5676" s="7">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4" t="str">
        <f>VLOOKUP(OrdersTable[[#This Row],[Region]],PeopleTable[#All],2,FALSE)</f>
        <v>Anna Andreadi</v>
      </c>
      <c r="W5676" s="4" t="str">
        <f>IFERROR(VLOOKUP(OrdersTable[[#This Row],[Order ID]],ReturnsTable[#All],2,FALSE),"No")</f>
        <v>No</v>
      </c>
      <c r="X5676" s="4">
        <f>1/COUNTIF(OrdersTable[Order ID],OrdersTable[[#This Row],[Order ID]])</f>
        <v>1</v>
      </c>
      <c r="Y5676" s="4">
        <f>1/COUNTIF(OrdersTable[Customer ID],OrdersTable[[#This Row],[Customer ID]])</f>
        <v>7.6923076923076927E-2</v>
      </c>
    </row>
    <row r="5677" spans="1:25" x14ac:dyDescent="0.3">
      <c r="A5677" s="1">
        <v>5676</v>
      </c>
      <c r="B5677" t="s">
        <v>8886</v>
      </c>
      <c r="C5677" s="7">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4" t="str">
        <f>VLOOKUP(OrdersTable[[#This Row],[Region]],PeopleTable[#All],2,FALSE)</f>
        <v>Anna Andreadi</v>
      </c>
      <c r="W5677" s="4" t="str">
        <f>IFERROR(VLOOKUP(OrdersTable[[#This Row],[Order ID]],ReturnsTable[#All],2,FALSE),"No")</f>
        <v>No</v>
      </c>
      <c r="X5677" s="4">
        <f>1/COUNTIF(OrdersTable[Order ID],OrdersTable[[#This Row],[Order ID]])</f>
        <v>0.5</v>
      </c>
      <c r="Y5677" s="4">
        <f>1/COUNTIF(OrdersTable[Customer ID],OrdersTable[[#This Row],[Customer ID]])</f>
        <v>7.6923076923076927E-2</v>
      </c>
    </row>
    <row r="5678" spans="1:25" x14ac:dyDescent="0.3">
      <c r="A5678" s="1">
        <v>5677</v>
      </c>
      <c r="B5678" t="s">
        <v>8886</v>
      </c>
      <c r="C5678" s="7">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4" t="str">
        <f>VLOOKUP(OrdersTable[[#This Row],[Region]],PeopleTable[#All],2,FALSE)</f>
        <v>Anna Andreadi</v>
      </c>
      <c r="W5678" s="4" t="str">
        <f>IFERROR(VLOOKUP(OrdersTable[[#This Row],[Order ID]],ReturnsTable[#All],2,FALSE),"No")</f>
        <v>No</v>
      </c>
      <c r="X5678" s="4">
        <f>1/COUNTIF(OrdersTable[Order ID],OrdersTable[[#This Row],[Order ID]])</f>
        <v>0.5</v>
      </c>
      <c r="Y5678" s="4">
        <f>1/COUNTIF(OrdersTable[Customer ID],OrdersTable[[#This Row],[Customer ID]])</f>
        <v>7.6923076923076927E-2</v>
      </c>
    </row>
    <row r="5679" spans="1:25" x14ac:dyDescent="0.3">
      <c r="A5679" s="1">
        <v>5678</v>
      </c>
      <c r="B5679" t="s">
        <v>8887</v>
      </c>
      <c r="C5679" s="7">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4" t="str">
        <f>VLOOKUP(OrdersTable[[#This Row],[Region]],PeopleTable[#All],2,FALSE)</f>
        <v>Kelly Williams</v>
      </c>
      <c r="W5679" s="4" t="str">
        <f>IFERROR(VLOOKUP(OrdersTable[[#This Row],[Order ID]],ReturnsTable[#All],2,FALSE),"No")</f>
        <v>No</v>
      </c>
      <c r="X5679" s="4">
        <f>1/COUNTIF(OrdersTable[Order ID],OrdersTable[[#This Row],[Order ID]])</f>
        <v>1</v>
      </c>
      <c r="Y5679" s="4">
        <f>1/COUNTIF(OrdersTable[Customer ID],OrdersTable[[#This Row],[Customer ID]])</f>
        <v>3.2258064516129031E-2</v>
      </c>
    </row>
    <row r="5680" spans="1:25" x14ac:dyDescent="0.3">
      <c r="A5680" s="1">
        <v>5679</v>
      </c>
      <c r="B5680" t="s">
        <v>8888</v>
      </c>
      <c r="C5680" s="7">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4" t="str">
        <f>VLOOKUP(OrdersTable[[#This Row],[Region]],PeopleTable[#All],2,FALSE)</f>
        <v>Kelly Williams</v>
      </c>
      <c r="W5680" s="4" t="str">
        <f>IFERROR(VLOOKUP(OrdersTable[[#This Row],[Order ID]],ReturnsTable[#All],2,FALSE),"No")</f>
        <v>No</v>
      </c>
      <c r="X5680" s="4">
        <f>1/COUNTIF(OrdersTable[Order ID],OrdersTable[[#This Row],[Order ID]])</f>
        <v>0.5</v>
      </c>
      <c r="Y5680" s="4">
        <f>1/COUNTIF(OrdersTable[Customer ID],OrdersTable[[#This Row],[Customer ID]])</f>
        <v>0.125</v>
      </c>
    </row>
    <row r="5681" spans="1:25" x14ac:dyDescent="0.3">
      <c r="A5681" s="1">
        <v>5680</v>
      </c>
      <c r="B5681" t="s">
        <v>8888</v>
      </c>
      <c r="C5681" s="7">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4" t="str">
        <f>VLOOKUP(OrdersTable[[#This Row],[Region]],PeopleTable[#All],2,FALSE)</f>
        <v>Kelly Williams</v>
      </c>
      <c r="W5681" s="4" t="str">
        <f>IFERROR(VLOOKUP(OrdersTable[[#This Row],[Order ID]],ReturnsTable[#All],2,FALSE),"No")</f>
        <v>No</v>
      </c>
      <c r="X5681" s="4">
        <f>1/COUNTIF(OrdersTable[Order ID],OrdersTable[[#This Row],[Order ID]])</f>
        <v>0.5</v>
      </c>
      <c r="Y5681" s="4">
        <f>1/COUNTIF(OrdersTable[Customer ID],OrdersTable[[#This Row],[Customer ID]])</f>
        <v>0.125</v>
      </c>
    </row>
    <row r="5682" spans="1:25" x14ac:dyDescent="0.3">
      <c r="A5682" s="1">
        <v>5681</v>
      </c>
      <c r="B5682" t="s">
        <v>8889</v>
      </c>
      <c r="C5682" s="7">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4" t="str">
        <f>VLOOKUP(OrdersTable[[#This Row],[Region]],PeopleTable[#All],2,FALSE)</f>
        <v>Kelly Williams</v>
      </c>
      <c r="W5682" s="4" t="str">
        <f>IFERROR(VLOOKUP(OrdersTable[[#This Row],[Order ID]],ReturnsTable[#All],2,FALSE),"No")</f>
        <v>No</v>
      </c>
      <c r="X5682" s="4">
        <f>1/COUNTIF(OrdersTable[Order ID],OrdersTable[[#This Row],[Order ID]])</f>
        <v>0.5</v>
      </c>
      <c r="Y5682" s="4">
        <f>1/COUNTIF(OrdersTable[Customer ID],OrdersTable[[#This Row],[Customer ID]])</f>
        <v>0.16666666666666666</v>
      </c>
    </row>
    <row r="5683" spans="1:25" x14ac:dyDescent="0.3">
      <c r="A5683" s="1">
        <v>5682</v>
      </c>
      <c r="B5683" t="s">
        <v>8889</v>
      </c>
      <c r="C5683" s="7">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4" t="str">
        <f>VLOOKUP(OrdersTable[[#This Row],[Region]],PeopleTable[#All],2,FALSE)</f>
        <v>Kelly Williams</v>
      </c>
      <c r="W5683" s="4" t="str">
        <f>IFERROR(VLOOKUP(OrdersTable[[#This Row],[Order ID]],ReturnsTable[#All],2,FALSE),"No")</f>
        <v>No</v>
      </c>
      <c r="X5683" s="4">
        <f>1/COUNTIF(OrdersTable[Order ID],OrdersTable[[#This Row],[Order ID]])</f>
        <v>0.5</v>
      </c>
      <c r="Y5683" s="4">
        <f>1/COUNTIF(OrdersTable[Customer ID],OrdersTable[[#This Row],[Customer ID]])</f>
        <v>0.16666666666666666</v>
      </c>
    </row>
    <row r="5684" spans="1:25" x14ac:dyDescent="0.3">
      <c r="A5684" s="1">
        <v>5683</v>
      </c>
      <c r="B5684" t="s">
        <v>8890</v>
      </c>
      <c r="C5684" s="7">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4" t="str">
        <f>VLOOKUP(OrdersTable[[#This Row],[Region]],PeopleTable[#All],2,FALSE)</f>
        <v>Cassandra Brandow</v>
      </c>
      <c r="W5684" s="4" t="str">
        <f>IFERROR(VLOOKUP(OrdersTable[[#This Row],[Order ID]],ReturnsTable[#All],2,FALSE),"No")</f>
        <v>No</v>
      </c>
      <c r="X5684" s="4">
        <f>1/COUNTIF(OrdersTable[Order ID],OrdersTable[[#This Row],[Order ID]])</f>
        <v>0.33333333333333331</v>
      </c>
      <c r="Y5684" s="4">
        <f>1/COUNTIF(OrdersTable[Customer ID],OrdersTable[[#This Row],[Customer ID]])</f>
        <v>5.2631578947368418E-2</v>
      </c>
    </row>
    <row r="5685" spans="1:25" x14ac:dyDescent="0.3">
      <c r="A5685" s="1">
        <v>5684</v>
      </c>
      <c r="B5685" t="s">
        <v>8890</v>
      </c>
      <c r="C5685" s="7">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4" t="str">
        <f>VLOOKUP(OrdersTable[[#This Row],[Region]],PeopleTable[#All],2,FALSE)</f>
        <v>Cassandra Brandow</v>
      </c>
      <c r="W5685" s="4" t="str">
        <f>IFERROR(VLOOKUP(OrdersTable[[#This Row],[Order ID]],ReturnsTable[#All],2,FALSE),"No")</f>
        <v>No</v>
      </c>
      <c r="X5685" s="4">
        <f>1/COUNTIF(OrdersTable[Order ID],OrdersTable[[#This Row],[Order ID]])</f>
        <v>0.33333333333333331</v>
      </c>
      <c r="Y5685" s="4">
        <f>1/COUNTIF(OrdersTable[Customer ID],OrdersTable[[#This Row],[Customer ID]])</f>
        <v>5.2631578947368418E-2</v>
      </c>
    </row>
    <row r="5686" spans="1:25" x14ac:dyDescent="0.3">
      <c r="A5686" s="1">
        <v>5685</v>
      </c>
      <c r="B5686" t="s">
        <v>8890</v>
      </c>
      <c r="C5686" s="7">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4" t="str">
        <f>VLOOKUP(OrdersTable[[#This Row],[Region]],PeopleTable[#All],2,FALSE)</f>
        <v>Cassandra Brandow</v>
      </c>
      <c r="W5686" s="4" t="str">
        <f>IFERROR(VLOOKUP(OrdersTable[[#This Row],[Order ID]],ReturnsTable[#All],2,FALSE),"No")</f>
        <v>No</v>
      </c>
      <c r="X5686" s="4">
        <f>1/COUNTIF(OrdersTable[Order ID],OrdersTable[[#This Row],[Order ID]])</f>
        <v>0.33333333333333331</v>
      </c>
      <c r="Y5686" s="4">
        <f>1/COUNTIF(OrdersTable[Customer ID],OrdersTable[[#This Row],[Customer ID]])</f>
        <v>5.2631578947368418E-2</v>
      </c>
    </row>
    <row r="5687" spans="1:25" x14ac:dyDescent="0.3">
      <c r="A5687" s="1">
        <v>5686</v>
      </c>
      <c r="B5687" t="s">
        <v>8891</v>
      </c>
      <c r="C5687" s="7">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4" t="str">
        <f>VLOOKUP(OrdersTable[[#This Row],[Region]],PeopleTable[#All],2,FALSE)</f>
        <v>Anna Andreadi</v>
      </c>
      <c r="W5687" s="4" t="str">
        <f>IFERROR(VLOOKUP(OrdersTable[[#This Row],[Order ID]],ReturnsTable[#All],2,FALSE),"No")</f>
        <v>No</v>
      </c>
      <c r="X5687" s="4">
        <f>1/COUNTIF(OrdersTable[Order ID],OrdersTable[[#This Row],[Order ID]])</f>
        <v>1</v>
      </c>
      <c r="Y5687" s="4">
        <f>1/COUNTIF(OrdersTable[Customer ID],OrdersTable[[#This Row],[Customer ID]])</f>
        <v>3.4482758620689655E-2</v>
      </c>
    </row>
    <row r="5688" spans="1:25" x14ac:dyDescent="0.3">
      <c r="A5688" s="1">
        <v>5687</v>
      </c>
      <c r="B5688" t="s">
        <v>8892</v>
      </c>
      <c r="C5688" s="7">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4" t="str">
        <f>VLOOKUP(OrdersTable[[#This Row],[Region]],PeopleTable[#All],2,FALSE)</f>
        <v>Cassandra Brandow</v>
      </c>
      <c r="W5688" s="4" t="str">
        <f>IFERROR(VLOOKUP(OrdersTable[[#This Row],[Order ID]],ReturnsTable[#All],2,FALSE),"No")</f>
        <v>No</v>
      </c>
      <c r="X5688" s="4">
        <f>1/COUNTIF(OrdersTable[Order ID],OrdersTable[[#This Row],[Order ID]])</f>
        <v>0.33333333333333331</v>
      </c>
      <c r="Y5688" s="4">
        <f>1/COUNTIF(OrdersTable[Customer ID],OrdersTable[[#This Row],[Customer ID]])</f>
        <v>3.125E-2</v>
      </c>
    </row>
    <row r="5689" spans="1:25" x14ac:dyDescent="0.3">
      <c r="A5689" s="1">
        <v>5688</v>
      </c>
      <c r="B5689" t="s">
        <v>8892</v>
      </c>
      <c r="C5689" s="7">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4" t="str">
        <f>VLOOKUP(OrdersTable[[#This Row],[Region]],PeopleTable[#All],2,FALSE)</f>
        <v>Cassandra Brandow</v>
      </c>
      <c r="W5689" s="4" t="str">
        <f>IFERROR(VLOOKUP(OrdersTable[[#This Row],[Order ID]],ReturnsTable[#All],2,FALSE),"No")</f>
        <v>No</v>
      </c>
      <c r="X5689" s="4">
        <f>1/COUNTIF(OrdersTable[Order ID],OrdersTable[[#This Row],[Order ID]])</f>
        <v>0.33333333333333331</v>
      </c>
      <c r="Y5689" s="4">
        <f>1/COUNTIF(OrdersTable[Customer ID],OrdersTable[[#This Row],[Customer ID]])</f>
        <v>3.125E-2</v>
      </c>
    </row>
    <row r="5690" spans="1:25" x14ac:dyDescent="0.3">
      <c r="A5690" s="1">
        <v>5689</v>
      </c>
      <c r="B5690" t="s">
        <v>8892</v>
      </c>
      <c r="C5690" s="7">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4" t="str">
        <f>VLOOKUP(OrdersTable[[#This Row],[Region]],PeopleTable[#All],2,FALSE)</f>
        <v>Cassandra Brandow</v>
      </c>
      <c r="W5690" s="4" t="str">
        <f>IFERROR(VLOOKUP(OrdersTable[[#This Row],[Order ID]],ReturnsTable[#All],2,FALSE),"No")</f>
        <v>No</v>
      </c>
      <c r="X5690" s="4">
        <f>1/COUNTIF(OrdersTable[Order ID],OrdersTable[[#This Row],[Order ID]])</f>
        <v>0.33333333333333331</v>
      </c>
      <c r="Y5690" s="4">
        <f>1/COUNTIF(OrdersTable[Customer ID],OrdersTable[[#This Row],[Customer ID]])</f>
        <v>3.125E-2</v>
      </c>
    </row>
    <row r="5691" spans="1:25" x14ac:dyDescent="0.3">
      <c r="A5691" s="1">
        <v>5690</v>
      </c>
      <c r="B5691" t="s">
        <v>8893</v>
      </c>
      <c r="C5691" s="7">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4" t="str">
        <f>VLOOKUP(OrdersTable[[#This Row],[Region]],PeopleTable[#All],2,FALSE)</f>
        <v>Kelly Williams</v>
      </c>
      <c r="W5691" s="4" t="str">
        <f>IFERROR(VLOOKUP(OrdersTable[[#This Row],[Order ID]],ReturnsTable[#All],2,FALSE),"No")</f>
        <v>No</v>
      </c>
      <c r="X5691" s="4">
        <f>1/COUNTIF(OrdersTable[Order ID],OrdersTable[[#This Row],[Order ID]])</f>
        <v>1</v>
      </c>
      <c r="Y5691" s="4">
        <f>1/COUNTIF(OrdersTable[Customer ID],OrdersTable[[#This Row],[Customer ID]])</f>
        <v>0.14285714285714285</v>
      </c>
    </row>
    <row r="5692" spans="1:25" x14ac:dyDescent="0.3">
      <c r="A5692" s="1">
        <v>5691</v>
      </c>
      <c r="B5692" t="s">
        <v>8894</v>
      </c>
      <c r="C5692" s="7">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4" t="str">
        <f>VLOOKUP(OrdersTable[[#This Row],[Region]],PeopleTable[#All],2,FALSE)</f>
        <v>Chuck Magee</v>
      </c>
      <c r="W5692" s="4" t="str">
        <f>IFERROR(VLOOKUP(OrdersTable[[#This Row],[Order ID]],ReturnsTable[#All],2,FALSE),"No")</f>
        <v>No</v>
      </c>
      <c r="X5692" s="4">
        <f>1/COUNTIF(OrdersTable[Order ID],OrdersTable[[#This Row],[Order ID]])</f>
        <v>0.2</v>
      </c>
      <c r="Y5692" s="4">
        <f>1/COUNTIF(OrdersTable[Customer ID],OrdersTable[[#This Row],[Customer ID]])</f>
        <v>5.2631578947368418E-2</v>
      </c>
    </row>
    <row r="5693" spans="1:25" x14ac:dyDescent="0.3">
      <c r="A5693" s="1">
        <v>5692</v>
      </c>
      <c r="B5693" t="s">
        <v>8894</v>
      </c>
      <c r="C5693" s="7">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4" t="str">
        <f>VLOOKUP(OrdersTable[[#This Row],[Region]],PeopleTable[#All],2,FALSE)</f>
        <v>Chuck Magee</v>
      </c>
      <c r="W5693" s="4" t="str">
        <f>IFERROR(VLOOKUP(OrdersTable[[#This Row],[Order ID]],ReturnsTable[#All],2,FALSE),"No")</f>
        <v>No</v>
      </c>
      <c r="X5693" s="4">
        <f>1/COUNTIF(OrdersTable[Order ID],OrdersTable[[#This Row],[Order ID]])</f>
        <v>0.2</v>
      </c>
      <c r="Y5693" s="4">
        <f>1/COUNTIF(OrdersTable[Customer ID],OrdersTable[[#This Row],[Customer ID]])</f>
        <v>5.2631578947368418E-2</v>
      </c>
    </row>
    <row r="5694" spans="1:25" x14ac:dyDescent="0.3">
      <c r="A5694" s="1">
        <v>5693</v>
      </c>
      <c r="B5694" t="s">
        <v>8894</v>
      </c>
      <c r="C5694" s="7">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4" t="str">
        <f>VLOOKUP(OrdersTable[[#This Row],[Region]],PeopleTable[#All],2,FALSE)</f>
        <v>Chuck Magee</v>
      </c>
      <c r="W5694" s="4" t="str">
        <f>IFERROR(VLOOKUP(OrdersTable[[#This Row],[Order ID]],ReturnsTable[#All],2,FALSE),"No")</f>
        <v>No</v>
      </c>
      <c r="X5694" s="4">
        <f>1/COUNTIF(OrdersTable[Order ID],OrdersTable[[#This Row],[Order ID]])</f>
        <v>0.2</v>
      </c>
      <c r="Y5694" s="4">
        <f>1/COUNTIF(OrdersTable[Customer ID],OrdersTable[[#This Row],[Customer ID]])</f>
        <v>5.2631578947368418E-2</v>
      </c>
    </row>
    <row r="5695" spans="1:25" x14ac:dyDescent="0.3">
      <c r="A5695" s="1">
        <v>5694</v>
      </c>
      <c r="B5695" t="s">
        <v>8894</v>
      </c>
      <c r="C5695" s="7">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4" t="str">
        <f>VLOOKUP(OrdersTable[[#This Row],[Region]],PeopleTable[#All],2,FALSE)</f>
        <v>Chuck Magee</v>
      </c>
      <c r="W5695" s="4" t="str">
        <f>IFERROR(VLOOKUP(OrdersTable[[#This Row],[Order ID]],ReturnsTable[#All],2,FALSE),"No")</f>
        <v>No</v>
      </c>
      <c r="X5695" s="4">
        <f>1/COUNTIF(OrdersTable[Order ID],OrdersTable[[#This Row],[Order ID]])</f>
        <v>0.2</v>
      </c>
      <c r="Y5695" s="4">
        <f>1/COUNTIF(OrdersTable[Customer ID],OrdersTable[[#This Row],[Customer ID]])</f>
        <v>5.2631578947368418E-2</v>
      </c>
    </row>
    <row r="5696" spans="1:25" x14ac:dyDescent="0.3">
      <c r="A5696" s="1">
        <v>5695</v>
      </c>
      <c r="B5696" t="s">
        <v>8894</v>
      </c>
      <c r="C5696" s="7">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4" t="str">
        <f>VLOOKUP(OrdersTable[[#This Row],[Region]],PeopleTable[#All],2,FALSE)</f>
        <v>Chuck Magee</v>
      </c>
      <c r="W5696" s="4" t="str">
        <f>IFERROR(VLOOKUP(OrdersTable[[#This Row],[Order ID]],ReturnsTable[#All],2,FALSE),"No")</f>
        <v>No</v>
      </c>
      <c r="X5696" s="4">
        <f>1/COUNTIF(OrdersTable[Order ID],OrdersTable[[#This Row],[Order ID]])</f>
        <v>0.2</v>
      </c>
      <c r="Y5696" s="4">
        <f>1/COUNTIF(OrdersTable[Customer ID],OrdersTable[[#This Row],[Customer ID]])</f>
        <v>5.2631578947368418E-2</v>
      </c>
    </row>
    <row r="5697" spans="1:25" x14ac:dyDescent="0.3">
      <c r="A5697" s="1">
        <v>5696</v>
      </c>
      <c r="B5697" t="s">
        <v>8895</v>
      </c>
      <c r="C5697" s="7">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4" t="str">
        <f>VLOOKUP(OrdersTable[[#This Row],[Region]],PeopleTable[#All],2,FALSE)</f>
        <v>Anna Andreadi</v>
      </c>
      <c r="W5697" s="4" t="str">
        <f>IFERROR(VLOOKUP(OrdersTable[[#This Row],[Order ID]],ReturnsTable[#All],2,FALSE),"No")</f>
        <v>No</v>
      </c>
      <c r="X5697" s="4">
        <f>1/COUNTIF(OrdersTable[Order ID],OrdersTable[[#This Row],[Order ID]])</f>
        <v>1</v>
      </c>
      <c r="Y5697" s="4">
        <f>1/COUNTIF(OrdersTable[Customer ID],OrdersTable[[#This Row],[Customer ID]])</f>
        <v>0.125</v>
      </c>
    </row>
    <row r="5698" spans="1:25" x14ac:dyDescent="0.3">
      <c r="A5698" s="1">
        <v>5697</v>
      </c>
      <c r="B5698" t="s">
        <v>8896</v>
      </c>
      <c r="C5698" s="7">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4" t="str">
        <f>VLOOKUP(OrdersTable[[#This Row],[Region]],PeopleTable[#All],2,FALSE)</f>
        <v>Kelly Williams</v>
      </c>
      <c r="W5698" s="4" t="str">
        <f>IFERROR(VLOOKUP(OrdersTable[[#This Row],[Order ID]],ReturnsTable[#All],2,FALSE),"No")</f>
        <v>No</v>
      </c>
      <c r="X5698" s="4">
        <f>1/COUNTIF(OrdersTable[Order ID],OrdersTable[[#This Row],[Order ID]])</f>
        <v>0.5</v>
      </c>
      <c r="Y5698" s="4">
        <f>1/COUNTIF(OrdersTable[Customer ID],OrdersTable[[#This Row],[Customer ID]])</f>
        <v>0.2</v>
      </c>
    </row>
    <row r="5699" spans="1:25" x14ac:dyDescent="0.3">
      <c r="A5699" s="1">
        <v>5698</v>
      </c>
      <c r="B5699" t="s">
        <v>8896</v>
      </c>
      <c r="C5699" s="7">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4" t="str">
        <f>VLOOKUP(OrdersTable[[#This Row],[Region]],PeopleTable[#All],2,FALSE)</f>
        <v>Kelly Williams</v>
      </c>
      <c r="W5699" s="4" t="str">
        <f>IFERROR(VLOOKUP(OrdersTable[[#This Row],[Order ID]],ReturnsTable[#All],2,FALSE),"No")</f>
        <v>No</v>
      </c>
      <c r="X5699" s="4">
        <f>1/COUNTIF(OrdersTable[Order ID],OrdersTable[[#This Row],[Order ID]])</f>
        <v>0.5</v>
      </c>
      <c r="Y5699" s="4">
        <f>1/COUNTIF(OrdersTable[Customer ID],OrdersTable[[#This Row],[Customer ID]])</f>
        <v>0.2</v>
      </c>
    </row>
    <row r="5700" spans="1:25" x14ac:dyDescent="0.3">
      <c r="A5700" s="1">
        <v>5699</v>
      </c>
      <c r="B5700" t="s">
        <v>8897</v>
      </c>
      <c r="C5700" s="7">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4" t="str">
        <f>VLOOKUP(OrdersTable[[#This Row],[Region]],PeopleTable[#All],2,FALSE)</f>
        <v>Kelly Williams</v>
      </c>
      <c r="W5700" s="4" t="str">
        <f>IFERROR(VLOOKUP(OrdersTable[[#This Row],[Order ID]],ReturnsTable[#All],2,FALSE),"No")</f>
        <v>No</v>
      </c>
      <c r="X5700" s="4">
        <f>1/COUNTIF(OrdersTable[Order ID],OrdersTable[[#This Row],[Order ID]])</f>
        <v>1</v>
      </c>
      <c r="Y5700" s="4">
        <f>1/COUNTIF(OrdersTable[Customer ID],OrdersTable[[#This Row],[Customer ID]])</f>
        <v>0.14285714285714285</v>
      </c>
    </row>
    <row r="5701" spans="1:25" x14ac:dyDescent="0.3">
      <c r="A5701" s="1">
        <v>5700</v>
      </c>
      <c r="B5701" t="s">
        <v>8898</v>
      </c>
      <c r="C5701" s="7">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4" t="str">
        <f>VLOOKUP(OrdersTable[[#This Row],[Region]],PeopleTable[#All],2,FALSE)</f>
        <v>Anna Andreadi</v>
      </c>
      <c r="W5701" s="4" t="str">
        <f>IFERROR(VLOOKUP(OrdersTable[[#This Row],[Order ID]],ReturnsTable[#All],2,FALSE),"No")</f>
        <v>No</v>
      </c>
      <c r="X5701" s="4">
        <f>1/COUNTIF(OrdersTable[Order ID],OrdersTable[[#This Row],[Order ID]])</f>
        <v>1</v>
      </c>
      <c r="Y5701" s="4">
        <f>1/COUNTIF(OrdersTable[Customer ID],OrdersTable[[#This Row],[Customer ID]])</f>
        <v>5.8823529411764705E-2</v>
      </c>
    </row>
    <row r="5702" spans="1:25" x14ac:dyDescent="0.3">
      <c r="A5702" s="1">
        <v>5701</v>
      </c>
      <c r="B5702" t="s">
        <v>8899</v>
      </c>
      <c r="C5702" s="7">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4" t="str">
        <f>VLOOKUP(OrdersTable[[#This Row],[Region]],PeopleTable[#All],2,FALSE)</f>
        <v>Chuck Magee</v>
      </c>
      <c r="W5702" s="4" t="str">
        <f>IFERROR(VLOOKUP(OrdersTable[[#This Row],[Order ID]],ReturnsTable[#All],2,FALSE),"No")</f>
        <v>No</v>
      </c>
      <c r="X5702" s="4">
        <f>1/COUNTIF(OrdersTable[Order ID],OrdersTable[[#This Row],[Order ID]])</f>
        <v>0.5</v>
      </c>
      <c r="Y5702" s="4">
        <f>1/COUNTIF(OrdersTable[Customer ID],OrdersTable[[#This Row],[Customer ID]])</f>
        <v>0.1</v>
      </c>
    </row>
    <row r="5703" spans="1:25" x14ac:dyDescent="0.3">
      <c r="A5703" s="1">
        <v>5702</v>
      </c>
      <c r="B5703" t="s">
        <v>8899</v>
      </c>
      <c r="C5703" s="7">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4" t="str">
        <f>VLOOKUP(OrdersTable[[#This Row],[Region]],PeopleTable[#All],2,FALSE)</f>
        <v>Chuck Magee</v>
      </c>
      <c r="W5703" s="4" t="str">
        <f>IFERROR(VLOOKUP(OrdersTable[[#This Row],[Order ID]],ReturnsTable[#All],2,FALSE),"No")</f>
        <v>No</v>
      </c>
      <c r="X5703" s="4">
        <f>1/COUNTIF(OrdersTable[Order ID],OrdersTable[[#This Row],[Order ID]])</f>
        <v>0.5</v>
      </c>
      <c r="Y5703" s="4">
        <f>1/COUNTIF(OrdersTable[Customer ID],OrdersTable[[#This Row],[Customer ID]])</f>
        <v>0.1</v>
      </c>
    </row>
    <row r="5704" spans="1:25" x14ac:dyDescent="0.3">
      <c r="A5704" s="1">
        <v>5703</v>
      </c>
      <c r="B5704" t="s">
        <v>8900</v>
      </c>
      <c r="C5704" s="7">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4" t="str">
        <f>VLOOKUP(OrdersTable[[#This Row],[Region]],PeopleTable[#All],2,FALSE)</f>
        <v>Chuck Magee</v>
      </c>
      <c r="W5704" s="4" t="str">
        <f>IFERROR(VLOOKUP(OrdersTable[[#This Row],[Order ID]],ReturnsTable[#All],2,FALSE),"No")</f>
        <v>No</v>
      </c>
      <c r="X5704" s="4">
        <f>1/COUNTIF(OrdersTable[Order ID],OrdersTable[[#This Row],[Order ID]])</f>
        <v>0.33333333333333331</v>
      </c>
      <c r="Y5704" s="4">
        <f>1/COUNTIF(OrdersTable[Customer ID],OrdersTable[[#This Row],[Customer ID]])</f>
        <v>6.6666666666666666E-2</v>
      </c>
    </row>
    <row r="5705" spans="1:25" x14ac:dyDescent="0.3">
      <c r="A5705" s="1">
        <v>5704</v>
      </c>
      <c r="B5705" t="s">
        <v>8900</v>
      </c>
      <c r="C5705" s="7">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4" t="str">
        <f>VLOOKUP(OrdersTable[[#This Row],[Region]],PeopleTable[#All],2,FALSE)</f>
        <v>Chuck Magee</v>
      </c>
      <c r="W5705" s="4" t="str">
        <f>IFERROR(VLOOKUP(OrdersTable[[#This Row],[Order ID]],ReturnsTable[#All],2,FALSE),"No")</f>
        <v>No</v>
      </c>
      <c r="X5705" s="4">
        <f>1/COUNTIF(OrdersTable[Order ID],OrdersTable[[#This Row],[Order ID]])</f>
        <v>0.33333333333333331</v>
      </c>
      <c r="Y5705" s="4">
        <f>1/COUNTIF(OrdersTable[Customer ID],OrdersTable[[#This Row],[Customer ID]])</f>
        <v>6.6666666666666666E-2</v>
      </c>
    </row>
    <row r="5706" spans="1:25" x14ac:dyDescent="0.3">
      <c r="A5706" s="1">
        <v>5705</v>
      </c>
      <c r="B5706" t="s">
        <v>8900</v>
      </c>
      <c r="C5706" s="7">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4" t="str">
        <f>VLOOKUP(OrdersTable[[#This Row],[Region]],PeopleTable[#All],2,FALSE)</f>
        <v>Chuck Magee</v>
      </c>
      <c r="W5706" s="4" t="str">
        <f>IFERROR(VLOOKUP(OrdersTable[[#This Row],[Order ID]],ReturnsTable[#All],2,FALSE),"No")</f>
        <v>No</v>
      </c>
      <c r="X5706" s="4">
        <f>1/COUNTIF(OrdersTable[Order ID],OrdersTable[[#This Row],[Order ID]])</f>
        <v>0.33333333333333331</v>
      </c>
      <c r="Y5706" s="4">
        <f>1/COUNTIF(OrdersTable[Customer ID],OrdersTable[[#This Row],[Customer ID]])</f>
        <v>6.6666666666666666E-2</v>
      </c>
    </row>
    <row r="5707" spans="1:25" x14ac:dyDescent="0.3">
      <c r="A5707" s="1">
        <v>5706</v>
      </c>
      <c r="B5707" t="s">
        <v>8901</v>
      </c>
      <c r="C5707" s="7">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4" t="str">
        <f>VLOOKUP(OrdersTable[[#This Row],[Region]],PeopleTable[#All],2,FALSE)</f>
        <v>Chuck Magee</v>
      </c>
      <c r="W5707" s="4" t="str">
        <f>IFERROR(VLOOKUP(OrdersTable[[#This Row],[Order ID]],ReturnsTable[#All],2,FALSE),"No")</f>
        <v>No</v>
      </c>
      <c r="X5707" s="4">
        <f>1/COUNTIF(OrdersTable[Order ID],OrdersTable[[#This Row],[Order ID]])</f>
        <v>1</v>
      </c>
      <c r="Y5707" s="4">
        <f>1/COUNTIF(OrdersTable[Customer ID],OrdersTable[[#This Row],[Customer ID]])</f>
        <v>0.04</v>
      </c>
    </row>
    <row r="5708" spans="1:25" x14ac:dyDescent="0.3">
      <c r="A5708" s="1">
        <v>5707</v>
      </c>
      <c r="B5708" t="s">
        <v>8902</v>
      </c>
      <c r="C5708" s="7">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4" t="str">
        <f>VLOOKUP(OrdersTable[[#This Row],[Region]],PeopleTable[#All],2,FALSE)</f>
        <v>Chuck Magee</v>
      </c>
      <c r="W5708" s="4" t="str">
        <f>IFERROR(VLOOKUP(OrdersTable[[#This Row],[Order ID]],ReturnsTable[#All],2,FALSE),"No")</f>
        <v>No</v>
      </c>
      <c r="X5708" s="4">
        <f>1/COUNTIF(OrdersTable[Order ID],OrdersTable[[#This Row],[Order ID]])</f>
        <v>1</v>
      </c>
      <c r="Y5708" s="4">
        <f>1/COUNTIF(OrdersTable[Customer ID],OrdersTable[[#This Row],[Customer ID]])</f>
        <v>0.1</v>
      </c>
    </row>
    <row r="5709" spans="1:25" x14ac:dyDescent="0.3">
      <c r="A5709" s="1">
        <v>5708</v>
      </c>
      <c r="B5709" t="s">
        <v>6199</v>
      </c>
      <c r="C5709" s="7">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4" t="str">
        <f>VLOOKUP(OrdersTable[[#This Row],[Region]],PeopleTable[#All],2,FALSE)</f>
        <v>Chuck Magee</v>
      </c>
      <c r="W5709" s="4" t="str">
        <f>IFERROR(VLOOKUP(OrdersTable[[#This Row],[Order ID]],ReturnsTable[#All],2,FALSE),"No")</f>
        <v>Yes</v>
      </c>
      <c r="X5709" s="4">
        <f>1/COUNTIF(OrdersTable[Order ID],OrdersTable[[#This Row],[Order ID]])</f>
        <v>0.2</v>
      </c>
      <c r="Y5709" s="4">
        <f>1/COUNTIF(OrdersTable[Customer ID],OrdersTable[[#This Row],[Customer ID]])</f>
        <v>4.5454545454545456E-2</v>
      </c>
    </row>
    <row r="5710" spans="1:25" x14ac:dyDescent="0.3">
      <c r="A5710" s="1">
        <v>5709</v>
      </c>
      <c r="B5710" t="s">
        <v>6199</v>
      </c>
      <c r="C5710" s="7">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4" t="str">
        <f>VLOOKUP(OrdersTable[[#This Row],[Region]],PeopleTable[#All],2,FALSE)</f>
        <v>Chuck Magee</v>
      </c>
      <c r="W5710" s="4" t="str">
        <f>IFERROR(VLOOKUP(OrdersTable[[#This Row],[Order ID]],ReturnsTable[#All],2,FALSE),"No")</f>
        <v>Yes</v>
      </c>
      <c r="X5710" s="4">
        <f>1/COUNTIF(OrdersTable[Order ID],OrdersTable[[#This Row],[Order ID]])</f>
        <v>0.2</v>
      </c>
      <c r="Y5710" s="4">
        <f>1/COUNTIF(OrdersTable[Customer ID],OrdersTable[[#This Row],[Customer ID]])</f>
        <v>4.5454545454545456E-2</v>
      </c>
    </row>
    <row r="5711" spans="1:25" x14ac:dyDescent="0.3">
      <c r="A5711" s="1">
        <v>5710</v>
      </c>
      <c r="B5711" t="s">
        <v>6199</v>
      </c>
      <c r="C5711" s="7">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4" t="str">
        <f>VLOOKUP(OrdersTable[[#This Row],[Region]],PeopleTable[#All],2,FALSE)</f>
        <v>Chuck Magee</v>
      </c>
      <c r="W5711" s="4" t="str">
        <f>IFERROR(VLOOKUP(OrdersTable[[#This Row],[Order ID]],ReturnsTable[#All],2,FALSE),"No")</f>
        <v>Yes</v>
      </c>
      <c r="X5711" s="4">
        <f>1/COUNTIF(OrdersTable[Order ID],OrdersTable[[#This Row],[Order ID]])</f>
        <v>0.2</v>
      </c>
      <c r="Y5711" s="4">
        <f>1/COUNTIF(OrdersTable[Customer ID],OrdersTable[[#This Row],[Customer ID]])</f>
        <v>4.5454545454545456E-2</v>
      </c>
    </row>
    <row r="5712" spans="1:25" x14ac:dyDescent="0.3">
      <c r="A5712" s="1">
        <v>5711</v>
      </c>
      <c r="B5712" t="s">
        <v>6199</v>
      </c>
      <c r="C5712" s="7">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4" t="str">
        <f>VLOOKUP(OrdersTable[[#This Row],[Region]],PeopleTable[#All],2,FALSE)</f>
        <v>Chuck Magee</v>
      </c>
      <c r="W5712" s="4" t="str">
        <f>IFERROR(VLOOKUP(OrdersTable[[#This Row],[Order ID]],ReturnsTable[#All],2,FALSE),"No")</f>
        <v>Yes</v>
      </c>
      <c r="X5712" s="4">
        <f>1/COUNTIF(OrdersTable[Order ID],OrdersTable[[#This Row],[Order ID]])</f>
        <v>0.2</v>
      </c>
      <c r="Y5712" s="4">
        <f>1/COUNTIF(OrdersTable[Customer ID],OrdersTable[[#This Row],[Customer ID]])</f>
        <v>4.5454545454545456E-2</v>
      </c>
    </row>
    <row r="5713" spans="1:25" x14ac:dyDescent="0.3">
      <c r="A5713" s="1">
        <v>5712</v>
      </c>
      <c r="B5713" t="s">
        <v>6199</v>
      </c>
      <c r="C5713" s="7">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4" t="str">
        <f>VLOOKUP(OrdersTable[[#This Row],[Region]],PeopleTable[#All],2,FALSE)</f>
        <v>Chuck Magee</v>
      </c>
      <c r="W5713" s="4" t="str">
        <f>IFERROR(VLOOKUP(OrdersTable[[#This Row],[Order ID]],ReturnsTable[#All],2,FALSE),"No")</f>
        <v>Yes</v>
      </c>
      <c r="X5713" s="4">
        <f>1/COUNTIF(OrdersTable[Order ID],OrdersTable[[#This Row],[Order ID]])</f>
        <v>0.2</v>
      </c>
      <c r="Y5713" s="4">
        <f>1/COUNTIF(OrdersTable[Customer ID],OrdersTable[[#This Row],[Customer ID]])</f>
        <v>4.5454545454545456E-2</v>
      </c>
    </row>
    <row r="5714" spans="1:25" x14ac:dyDescent="0.3">
      <c r="A5714" s="1">
        <v>5713</v>
      </c>
      <c r="B5714" t="s">
        <v>8903</v>
      </c>
      <c r="C5714" s="7">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4" t="str">
        <f>VLOOKUP(OrdersTable[[#This Row],[Region]],PeopleTable[#All],2,FALSE)</f>
        <v>Kelly Williams</v>
      </c>
      <c r="W5714" s="4" t="str">
        <f>IFERROR(VLOOKUP(OrdersTable[[#This Row],[Order ID]],ReturnsTable[#All],2,FALSE),"No")</f>
        <v>No</v>
      </c>
      <c r="X5714" s="4">
        <f>1/COUNTIF(OrdersTable[Order ID],OrdersTable[[#This Row],[Order ID]])</f>
        <v>1</v>
      </c>
      <c r="Y5714" s="4">
        <f>1/COUNTIF(OrdersTable[Customer ID],OrdersTable[[#This Row],[Customer ID]])</f>
        <v>0.1</v>
      </c>
    </row>
    <row r="5715" spans="1:25" x14ac:dyDescent="0.3">
      <c r="A5715" s="1">
        <v>5714</v>
      </c>
      <c r="B5715" t="s">
        <v>8904</v>
      </c>
      <c r="C5715" s="7">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4" t="str">
        <f>VLOOKUP(OrdersTable[[#This Row],[Region]],PeopleTable[#All],2,FALSE)</f>
        <v>Chuck Magee</v>
      </c>
      <c r="W5715" s="4" t="str">
        <f>IFERROR(VLOOKUP(OrdersTable[[#This Row],[Order ID]],ReturnsTable[#All],2,FALSE),"No")</f>
        <v>No</v>
      </c>
      <c r="X5715" s="4">
        <f>1/COUNTIF(OrdersTable[Order ID],OrdersTable[[#This Row],[Order ID]])</f>
        <v>1</v>
      </c>
      <c r="Y5715" s="4">
        <f>1/COUNTIF(OrdersTable[Customer ID],OrdersTable[[#This Row],[Customer ID]])</f>
        <v>7.6923076923076927E-2</v>
      </c>
    </row>
    <row r="5716" spans="1:25" x14ac:dyDescent="0.3">
      <c r="A5716" s="1">
        <v>5715</v>
      </c>
      <c r="B5716" t="s">
        <v>8905</v>
      </c>
      <c r="C5716" s="7">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4" t="str">
        <f>VLOOKUP(OrdersTable[[#This Row],[Region]],PeopleTable[#All],2,FALSE)</f>
        <v>Cassandra Brandow</v>
      </c>
      <c r="W5716" s="4" t="str">
        <f>IFERROR(VLOOKUP(OrdersTable[[#This Row],[Order ID]],ReturnsTable[#All],2,FALSE),"No")</f>
        <v>No</v>
      </c>
      <c r="X5716" s="4">
        <f>1/COUNTIF(OrdersTable[Order ID],OrdersTable[[#This Row],[Order ID]])</f>
        <v>1</v>
      </c>
      <c r="Y5716" s="4">
        <f>1/COUNTIF(OrdersTable[Customer ID],OrdersTable[[#This Row],[Customer ID]])</f>
        <v>4.7619047619047616E-2</v>
      </c>
    </row>
    <row r="5717" spans="1:25" x14ac:dyDescent="0.3">
      <c r="A5717" s="1">
        <v>5716</v>
      </c>
      <c r="B5717" t="s">
        <v>8906</v>
      </c>
      <c r="C5717" s="7">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4" t="str">
        <f>VLOOKUP(OrdersTable[[#This Row],[Region]],PeopleTable[#All],2,FALSE)</f>
        <v>Kelly Williams</v>
      </c>
      <c r="W5717" s="4" t="str">
        <f>IFERROR(VLOOKUP(OrdersTable[[#This Row],[Order ID]],ReturnsTable[#All],2,FALSE),"No")</f>
        <v>No</v>
      </c>
      <c r="X5717" s="4">
        <f>1/COUNTIF(OrdersTable[Order ID],OrdersTable[[#This Row],[Order ID]])</f>
        <v>0.25</v>
      </c>
      <c r="Y5717" s="4">
        <f>1/COUNTIF(OrdersTable[Customer ID],OrdersTable[[#This Row],[Customer ID]])</f>
        <v>3.4482758620689655E-2</v>
      </c>
    </row>
    <row r="5718" spans="1:25" x14ac:dyDescent="0.3">
      <c r="A5718" s="1">
        <v>5717</v>
      </c>
      <c r="B5718" t="s">
        <v>8906</v>
      </c>
      <c r="C5718" s="7">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4" t="str">
        <f>VLOOKUP(OrdersTable[[#This Row],[Region]],PeopleTable[#All],2,FALSE)</f>
        <v>Kelly Williams</v>
      </c>
      <c r="W5718" s="4" t="str">
        <f>IFERROR(VLOOKUP(OrdersTable[[#This Row],[Order ID]],ReturnsTable[#All],2,FALSE),"No")</f>
        <v>No</v>
      </c>
      <c r="X5718" s="4">
        <f>1/COUNTIF(OrdersTable[Order ID],OrdersTable[[#This Row],[Order ID]])</f>
        <v>0.25</v>
      </c>
      <c r="Y5718" s="4">
        <f>1/COUNTIF(OrdersTable[Customer ID],OrdersTable[[#This Row],[Customer ID]])</f>
        <v>3.4482758620689655E-2</v>
      </c>
    </row>
    <row r="5719" spans="1:25" x14ac:dyDescent="0.3">
      <c r="A5719" s="1">
        <v>5718</v>
      </c>
      <c r="B5719" t="s">
        <v>8906</v>
      </c>
      <c r="C5719" s="7">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4" t="str">
        <f>VLOOKUP(OrdersTable[[#This Row],[Region]],PeopleTable[#All],2,FALSE)</f>
        <v>Kelly Williams</v>
      </c>
      <c r="W5719" s="4" t="str">
        <f>IFERROR(VLOOKUP(OrdersTable[[#This Row],[Order ID]],ReturnsTable[#All],2,FALSE),"No")</f>
        <v>No</v>
      </c>
      <c r="X5719" s="4">
        <f>1/COUNTIF(OrdersTable[Order ID],OrdersTable[[#This Row],[Order ID]])</f>
        <v>0.25</v>
      </c>
      <c r="Y5719" s="4">
        <f>1/COUNTIF(OrdersTable[Customer ID],OrdersTable[[#This Row],[Customer ID]])</f>
        <v>3.4482758620689655E-2</v>
      </c>
    </row>
    <row r="5720" spans="1:25" x14ac:dyDescent="0.3">
      <c r="A5720" s="1">
        <v>5719</v>
      </c>
      <c r="B5720" t="s">
        <v>8906</v>
      </c>
      <c r="C5720" s="7">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4" t="str">
        <f>VLOOKUP(OrdersTable[[#This Row],[Region]],PeopleTable[#All],2,FALSE)</f>
        <v>Kelly Williams</v>
      </c>
      <c r="W5720" s="4" t="str">
        <f>IFERROR(VLOOKUP(OrdersTable[[#This Row],[Order ID]],ReturnsTable[#All],2,FALSE),"No")</f>
        <v>No</v>
      </c>
      <c r="X5720" s="4">
        <f>1/COUNTIF(OrdersTable[Order ID],OrdersTable[[#This Row],[Order ID]])</f>
        <v>0.25</v>
      </c>
      <c r="Y5720" s="4">
        <f>1/COUNTIF(OrdersTable[Customer ID],OrdersTable[[#This Row],[Customer ID]])</f>
        <v>3.4482758620689655E-2</v>
      </c>
    </row>
    <row r="5721" spans="1:25" x14ac:dyDescent="0.3">
      <c r="A5721" s="1">
        <v>5720</v>
      </c>
      <c r="B5721" t="s">
        <v>8907</v>
      </c>
      <c r="C5721" s="7">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4" t="str">
        <f>VLOOKUP(OrdersTable[[#This Row],[Region]],PeopleTable[#All],2,FALSE)</f>
        <v>Kelly Williams</v>
      </c>
      <c r="W5721" s="4" t="str">
        <f>IFERROR(VLOOKUP(OrdersTable[[#This Row],[Order ID]],ReturnsTable[#All],2,FALSE),"No")</f>
        <v>No</v>
      </c>
      <c r="X5721" s="4">
        <f>1/COUNTIF(OrdersTable[Order ID],OrdersTable[[#This Row],[Order ID]])</f>
        <v>1</v>
      </c>
      <c r="Y5721" s="4">
        <f>1/COUNTIF(OrdersTable[Customer ID],OrdersTable[[#This Row],[Customer ID]])</f>
        <v>0.05</v>
      </c>
    </row>
    <row r="5722" spans="1:25" x14ac:dyDescent="0.3">
      <c r="A5722" s="1">
        <v>5721</v>
      </c>
      <c r="B5722" t="s">
        <v>6002</v>
      </c>
      <c r="C5722" s="7">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4" t="str">
        <f>VLOOKUP(OrdersTable[[#This Row],[Region]],PeopleTable[#All],2,FALSE)</f>
        <v>Anna Andreadi</v>
      </c>
      <c r="W5722" s="4" t="str">
        <f>IFERROR(VLOOKUP(OrdersTable[[#This Row],[Order ID]],ReturnsTable[#All],2,FALSE),"No")</f>
        <v>Yes</v>
      </c>
      <c r="X5722" s="4">
        <f>1/COUNTIF(OrdersTable[Order ID],OrdersTable[[#This Row],[Order ID]])</f>
        <v>0.33333333333333331</v>
      </c>
      <c r="Y5722" s="4">
        <f>1/COUNTIF(OrdersTable[Customer ID],OrdersTable[[#This Row],[Customer ID]])</f>
        <v>4.3478260869565216E-2</v>
      </c>
    </row>
    <row r="5723" spans="1:25" x14ac:dyDescent="0.3">
      <c r="A5723" s="1">
        <v>5722</v>
      </c>
      <c r="B5723" t="s">
        <v>6002</v>
      </c>
      <c r="C5723" s="7">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4" t="str">
        <f>VLOOKUP(OrdersTable[[#This Row],[Region]],PeopleTable[#All],2,FALSE)</f>
        <v>Anna Andreadi</v>
      </c>
      <c r="W5723" s="4" t="str">
        <f>IFERROR(VLOOKUP(OrdersTable[[#This Row],[Order ID]],ReturnsTable[#All],2,FALSE),"No")</f>
        <v>Yes</v>
      </c>
      <c r="X5723" s="4">
        <f>1/COUNTIF(OrdersTable[Order ID],OrdersTable[[#This Row],[Order ID]])</f>
        <v>0.33333333333333331</v>
      </c>
      <c r="Y5723" s="4">
        <f>1/COUNTIF(OrdersTable[Customer ID],OrdersTable[[#This Row],[Customer ID]])</f>
        <v>4.3478260869565216E-2</v>
      </c>
    </row>
    <row r="5724" spans="1:25" x14ac:dyDescent="0.3">
      <c r="A5724" s="1">
        <v>5723</v>
      </c>
      <c r="B5724" t="s">
        <v>6002</v>
      </c>
      <c r="C5724" s="7">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4" t="str">
        <f>VLOOKUP(OrdersTable[[#This Row],[Region]],PeopleTable[#All],2,FALSE)</f>
        <v>Anna Andreadi</v>
      </c>
      <c r="W5724" s="4" t="str">
        <f>IFERROR(VLOOKUP(OrdersTable[[#This Row],[Order ID]],ReturnsTable[#All],2,FALSE),"No")</f>
        <v>Yes</v>
      </c>
      <c r="X5724" s="4">
        <f>1/COUNTIF(OrdersTable[Order ID],OrdersTable[[#This Row],[Order ID]])</f>
        <v>0.33333333333333331</v>
      </c>
      <c r="Y5724" s="4">
        <f>1/COUNTIF(OrdersTable[Customer ID],OrdersTable[[#This Row],[Customer ID]])</f>
        <v>4.3478260869565216E-2</v>
      </c>
    </row>
    <row r="5725" spans="1:25" x14ac:dyDescent="0.3">
      <c r="A5725" s="1">
        <v>5724</v>
      </c>
      <c r="B5725" t="s">
        <v>8908</v>
      </c>
      <c r="C5725" s="7">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4" t="str">
        <f>VLOOKUP(OrdersTable[[#This Row],[Region]],PeopleTable[#All],2,FALSE)</f>
        <v>Anna Andreadi</v>
      </c>
      <c r="W5725" s="4" t="str">
        <f>IFERROR(VLOOKUP(OrdersTable[[#This Row],[Order ID]],ReturnsTable[#All],2,FALSE),"No")</f>
        <v>No</v>
      </c>
      <c r="X5725" s="4">
        <f>1/COUNTIF(OrdersTable[Order ID],OrdersTable[[#This Row],[Order ID]])</f>
        <v>1</v>
      </c>
      <c r="Y5725" s="4">
        <f>1/COUNTIF(OrdersTable[Customer ID],OrdersTable[[#This Row],[Customer ID]])</f>
        <v>0.1</v>
      </c>
    </row>
    <row r="5726" spans="1:25" x14ac:dyDescent="0.3">
      <c r="A5726" s="1">
        <v>5725</v>
      </c>
      <c r="B5726" t="s">
        <v>8909</v>
      </c>
      <c r="C5726" s="7">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4" t="str">
        <f>VLOOKUP(OrdersTable[[#This Row],[Region]],PeopleTable[#All],2,FALSE)</f>
        <v>Kelly Williams</v>
      </c>
      <c r="W5726" s="4" t="str">
        <f>IFERROR(VLOOKUP(OrdersTable[[#This Row],[Order ID]],ReturnsTable[#All],2,FALSE),"No")</f>
        <v>No</v>
      </c>
      <c r="X5726" s="4">
        <f>1/COUNTIF(OrdersTable[Order ID],OrdersTable[[#This Row],[Order ID]])</f>
        <v>1</v>
      </c>
      <c r="Y5726" s="4">
        <f>1/COUNTIF(OrdersTable[Customer ID],OrdersTable[[#This Row],[Customer ID]])</f>
        <v>0.16666666666666666</v>
      </c>
    </row>
    <row r="5727" spans="1:25" x14ac:dyDescent="0.3">
      <c r="A5727" s="1">
        <v>5726</v>
      </c>
      <c r="B5727" t="s">
        <v>8910</v>
      </c>
      <c r="C5727" s="7">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4" t="str">
        <f>VLOOKUP(OrdersTable[[#This Row],[Region]],PeopleTable[#All],2,FALSE)</f>
        <v>Chuck Magee</v>
      </c>
      <c r="W5727" s="4" t="str">
        <f>IFERROR(VLOOKUP(OrdersTable[[#This Row],[Order ID]],ReturnsTable[#All],2,FALSE),"No")</f>
        <v>No</v>
      </c>
      <c r="X5727" s="4">
        <f>1/COUNTIF(OrdersTable[Order ID],OrdersTable[[#This Row],[Order ID]])</f>
        <v>1</v>
      </c>
      <c r="Y5727" s="4">
        <f>1/COUNTIF(OrdersTable[Customer ID],OrdersTable[[#This Row],[Customer ID]])</f>
        <v>4.1666666666666664E-2</v>
      </c>
    </row>
    <row r="5728" spans="1:25" x14ac:dyDescent="0.3">
      <c r="A5728" s="1">
        <v>5727</v>
      </c>
      <c r="B5728" t="s">
        <v>8911</v>
      </c>
      <c r="C5728" s="7">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4" t="str">
        <f>VLOOKUP(OrdersTable[[#This Row],[Region]],PeopleTable[#All],2,FALSE)</f>
        <v>Kelly Williams</v>
      </c>
      <c r="W5728" s="4" t="str">
        <f>IFERROR(VLOOKUP(OrdersTable[[#This Row],[Order ID]],ReturnsTable[#All],2,FALSE),"No")</f>
        <v>No</v>
      </c>
      <c r="X5728" s="4">
        <f>1/COUNTIF(OrdersTable[Order ID],OrdersTable[[#This Row],[Order ID]])</f>
        <v>1</v>
      </c>
      <c r="Y5728" s="4">
        <f>1/COUNTIF(OrdersTable[Customer ID],OrdersTable[[#This Row],[Customer ID]])</f>
        <v>4.3478260869565216E-2</v>
      </c>
    </row>
    <row r="5729" spans="1:25" x14ac:dyDescent="0.3">
      <c r="A5729" s="1">
        <v>5728</v>
      </c>
      <c r="B5729" t="s">
        <v>8912</v>
      </c>
      <c r="C5729" s="7">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4" t="str">
        <f>VLOOKUP(OrdersTable[[#This Row],[Region]],PeopleTable[#All],2,FALSE)</f>
        <v>Kelly Williams</v>
      </c>
      <c r="W5729" s="4" t="str">
        <f>IFERROR(VLOOKUP(OrdersTable[[#This Row],[Order ID]],ReturnsTable[#All],2,FALSE),"No")</f>
        <v>No</v>
      </c>
      <c r="X5729" s="4">
        <f>1/COUNTIF(OrdersTable[Order ID],OrdersTable[[#This Row],[Order ID]])</f>
        <v>0.2</v>
      </c>
      <c r="Y5729" s="4">
        <f>1/COUNTIF(OrdersTable[Customer ID],OrdersTable[[#This Row],[Customer ID]])</f>
        <v>6.25E-2</v>
      </c>
    </row>
    <row r="5730" spans="1:25" x14ac:dyDescent="0.3">
      <c r="A5730" s="1">
        <v>5729</v>
      </c>
      <c r="B5730" t="s">
        <v>8912</v>
      </c>
      <c r="C5730" s="7">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4" t="str">
        <f>VLOOKUP(OrdersTable[[#This Row],[Region]],PeopleTable[#All],2,FALSE)</f>
        <v>Kelly Williams</v>
      </c>
      <c r="W5730" s="4" t="str">
        <f>IFERROR(VLOOKUP(OrdersTable[[#This Row],[Order ID]],ReturnsTable[#All],2,FALSE),"No")</f>
        <v>No</v>
      </c>
      <c r="X5730" s="4">
        <f>1/COUNTIF(OrdersTable[Order ID],OrdersTable[[#This Row],[Order ID]])</f>
        <v>0.2</v>
      </c>
      <c r="Y5730" s="4">
        <f>1/COUNTIF(OrdersTable[Customer ID],OrdersTable[[#This Row],[Customer ID]])</f>
        <v>6.25E-2</v>
      </c>
    </row>
    <row r="5731" spans="1:25" x14ac:dyDescent="0.3">
      <c r="A5731" s="1">
        <v>5730</v>
      </c>
      <c r="B5731" t="s">
        <v>8912</v>
      </c>
      <c r="C5731" s="7">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4" t="str">
        <f>VLOOKUP(OrdersTable[[#This Row],[Region]],PeopleTable[#All],2,FALSE)</f>
        <v>Kelly Williams</v>
      </c>
      <c r="W5731" s="4" t="str">
        <f>IFERROR(VLOOKUP(OrdersTable[[#This Row],[Order ID]],ReturnsTable[#All],2,FALSE),"No")</f>
        <v>No</v>
      </c>
      <c r="X5731" s="4">
        <f>1/COUNTIF(OrdersTable[Order ID],OrdersTable[[#This Row],[Order ID]])</f>
        <v>0.2</v>
      </c>
      <c r="Y5731" s="4">
        <f>1/COUNTIF(OrdersTable[Customer ID],OrdersTable[[#This Row],[Customer ID]])</f>
        <v>6.25E-2</v>
      </c>
    </row>
    <row r="5732" spans="1:25" x14ac:dyDescent="0.3">
      <c r="A5732" s="1">
        <v>5731</v>
      </c>
      <c r="B5732" t="s">
        <v>8912</v>
      </c>
      <c r="C5732" s="7">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4" t="str">
        <f>VLOOKUP(OrdersTable[[#This Row],[Region]],PeopleTable[#All],2,FALSE)</f>
        <v>Kelly Williams</v>
      </c>
      <c r="W5732" s="4" t="str">
        <f>IFERROR(VLOOKUP(OrdersTable[[#This Row],[Order ID]],ReturnsTable[#All],2,FALSE),"No")</f>
        <v>No</v>
      </c>
      <c r="X5732" s="4">
        <f>1/COUNTIF(OrdersTable[Order ID],OrdersTable[[#This Row],[Order ID]])</f>
        <v>0.2</v>
      </c>
      <c r="Y5732" s="4">
        <f>1/COUNTIF(OrdersTable[Customer ID],OrdersTable[[#This Row],[Customer ID]])</f>
        <v>6.25E-2</v>
      </c>
    </row>
    <row r="5733" spans="1:25" x14ac:dyDescent="0.3">
      <c r="A5733" s="1">
        <v>5732</v>
      </c>
      <c r="B5733" t="s">
        <v>8912</v>
      </c>
      <c r="C5733" s="7">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4" t="str">
        <f>VLOOKUP(OrdersTable[[#This Row],[Region]],PeopleTable[#All],2,FALSE)</f>
        <v>Kelly Williams</v>
      </c>
      <c r="W5733" s="4" t="str">
        <f>IFERROR(VLOOKUP(OrdersTable[[#This Row],[Order ID]],ReturnsTable[#All],2,FALSE),"No")</f>
        <v>No</v>
      </c>
      <c r="X5733" s="4">
        <f>1/COUNTIF(OrdersTable[Order ID],OrdersTable[[#This Row],[Order ID]])</f>
        <v>0.2</v>
      </c>
      <c r="Y5733" s="4">
        <f>1/COUNTIF(OrdersTable[Customer ID],OrdersTable[[#This Row],[Customer ID]])</f>
        <v>6.25E-2</v>
      </c>
    </row>
    <row r="5734" spans="1:25" x14ac:dyDescent="0.3">
      <c r="A5734" s="1">
        <v>5733</v>
      </c>
      <c r="B5734" t="s">
        <v>8913</v>
      </c>
      <c r="C5734" s="7">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4" t="str">
        <f>VLOOKUP(OrdersTable[[#This Row],[Region]],PeopleTable[#All],2,FALSE)</f>
        <v>Chuck Magee</v>
      </c>
      <c r="W5734" s="4" t="str">
        <f>IFERROR(VLOOKUP(OrdersTable[[#This Row],[Order ID]],ReturnsTable[#All],2,FALSE),"No")</f>
        <v>No</v>
      </c>
      <c r="X5734" s="4">
        <f>1/COUNTIF(OrdersTable[Order ID],OrdersTable[[#This Row],[Order ID]])</f>
        <v>0.33333333333333331</v>
      </c>
      <c r="Y5734" s="4">
        <f>1/COUNTIF(OrdersTable[Customer ID],OrdersTable[[#This Row],[Customer ID]])</f>
        <v>4.1666666666666664E-2</v>
      </c>
    </row>
    <row r="5735" spans="1:25" x14ac:dyDescent="0.3">
      <c r="A5735" s="1">
        <v>5734</v>
      </c>
      <c r="B5735" t="s">
        <v>8913</v>
      </c>
      <c r="C5735" s="7">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4" t="str">
        <f>VLOOKUP(OrdersTable[[#This Row],[Region]],PeopleTable[#All],2,FALSE)</f>
        <v>Chuck Magee</v>
      </c>
      <c r="W5735" s="4" t="str">
        <f>IFERROR(VLOOKUP(OrdersTable[[#This Row],[Order ID]],ReturnsTable[#All],2,FALSE),"No")</f>
        <v>No</v>
      </c>
      <c r="X5735" s="4">
        <f>1/COUNTIF(OrdersTable[Order ID],OrdersTable[[#This Row],[Order ID]])</f>
        <v>0.33333333333333331</v>
      </c>
      <c r="Y5735" s="4">
        <f>1/COUNTIF(OrdersTable[Customer ID],OrdersTable[[#This Row],[Customer ID]])</f>
        <v>4.1666666666666664E-2</v>
      </c>
    </row>
    <row r="5736" spans="1:25" x14ac:dyDescent="0.3">
      <c r="A5736" s="1">
        <v>5735</v>
      </c>
      <c r="B5736" t="s">
        <v>8913</v>
      </c>
      <c r="C5736" s="7">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4" t="str">
        <f>VLOOKUP(OrdersTable[[#This Row],[Region]],PeopleTable[#All],2,FALSE)</f>
        <v>Chuck Magee</v>
      </c>
      <c r="W5736" s="4" t="str">
        <f>IFERROR(VLOOKUP(OrdersTable[[#This Row],[Order ID]],ReturnsTable[#All],2,FALSE),"No")</f>
        <v>No</v>
      </c>
      <c r="X5736" s="4">
        <f>1/COUNTIF(OrdersTable[Order ID],OrdersTable[[#This Row],[Order ID]])</f>
        <v>0.33333333333333331</v>
      </c>
      <c r="Y5736" s="4">
        <f>1/COUNTIF(OrdersTable[Customer ID],OrdersTable[[#This Row],[Customer ID]])</f>
        <v>4.1666666666666664E-2</v>
      </c>
    </row>
    <row r="5737" spans="1:25" x14ac:dyDescent="0.3">
      <c r="A5737" s="1">
        <v>5736</v>
      </c>
      <c r="B5737" t="s">
        <v>8914</v>
      </c>
      <c r="C5737" s="7">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4" t="str">
        <f>VLOOKUP(OrdersTable[[#This Row],[Region]],PeopleTable[#All],2,FALSE)</f>
        <v>Chuck Magee</v>
      </c>
      <c r="W5737" s="4" t="str">
        <f>IFERROR(VLOOKUP(OrdersTable[[#This Row],[Order ID]],ReturnsTable[#All],2,FALSE),"No")</f>
        <v>No</v>
      </c>
      <c r="X5737" s="4">
        <f>1/COUNTIF(OrdersTable[Order ID],OrdersTable[[#This Row],[Order ID]])</f>
        <v>1</v>
      </c>
      <c r="Y5737" s="4">
        <f>1/COUNTIF(OrdersTable[Customer ID],OrdersTable[[#This Row],[Customer ID]])</f>
        <v>8.3333333333333329E-2</v>
      </c>
    </row>
    <row r="5738" spans="1:25" x14ac:dyDescent="0.3">
      <c r="A5738" s="1">
        <v>5737</v>
      </c>
      <c r="B5738" t="s">
        <v>5965</v>
      </c>
      <c r="C5738" s="7">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4" t="str">
        <f>VLOOKUP(OrdersTable[[#This Row],[Region]],PeopleTable[#All],2,FALSE)</f>
        <v>Anna Andreadi</v>
      </c>
      <c r="W5738" s="4" t="str">
        <f>IFERROR(VLOOKUP(OrdersTable[[#This Row],[Order ID]],ReturnsTable[#All],2,FALSE),"No")</f>
        <v>Yes</v>
      </c>
      <c r="X5738" s="4">
        <f>1/COUNTIF(OrdersTable[Order ID],OrdersTable[[#This Row],[Order ID]])</f>
        <v>0.5</v>
      </c>
      <c r="Y5738" s="4">
        <f>1/COUNTIF(OrdersTable[Customer ID],OrdersTable[[#This Row],[Customer ID]])</f>
        <v>6.6666666666666666E-2</v>
      </c>
    </row>
    <row r="5739" spans="1:25" x14ac:dyDescent="0.3">
      <c r="A5739" s="1">
        <v>5738</v>
      </c>
      <c r="B5739" t="s">
        <v>5965</v>
      </c>
      <c r="C5739" s="7">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4" t="str">
        <f>VLOOKUP(OrdersTable[[#This Row],[Region]],PeopleTable[#All],2,FALSE)</f>
        <v>Anna Andreadi</v>
      </c>
      <c r="W5739" s="4" t="str">
        <f>IFERROR(VLOOKUP(OrdersTable[[#This Row],[Order ID]],ReturnsTable[#All],2,FALSE),"No")</f>
        <v>Yes</v>
      </c>
      <c r="X5739" s="4">
        <f>1/COUNTIF(OrdersTable[Order ID],OrdersTable[[#This Row],[Order ID]])</f>
        <v>0.5</v>
      </c>
      <c r="Y5739" s="4">
        <f>1/COUNTIF(OrdersTable[Customer ID],OrdersTable[[#This Row],[Customer ID]])</f>
        <v>6.6666666666666666E-2</v>
      </c>
    </row>
    <row r="5740" spans="1:25" x14ac:dyDescent="0.3">
      <c r="A5740" s="1">
        <v>5739</v>
      </c>
      <c r="B5740" t="s">
        <v>8915</v>
      </c>
      <c r="C5740" s="7">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4" t="str">
        <f>VLOOKUP(OrdersTable[[#This Row],[Region]],PeopleTable[#All],2,FALSE)</f>
        <v>Anna Andreadi</v>
      </c>
      <c r="W5740" s="4" t="str">
        <f>IFERROR(VLOOKUP(OrdersTable[[#This Row],[Order ID]],ReturnsTable[#All],2,FALSE),"No")</f>
        <v>No</v>
      </c>
      <c r="X5740" s="4">
        <f>1/COUNTIF(OrdersTable[Order ID],OrdersTable[[#This Row],[Order ID]])</f>
        <v>1</v>
      </c>
      <c r="Y5740" s="4">
        <f>1/COUNTIF(OrdersTable[Customer ID],OrdersTable[[#This Row],[Customer ID]])</f>
        <v>9.0909090909090912E-2</v>
      </c>
    </row>
    <row r="5741" spans="1:25" x14ac:dyDescent="0.3">
      <c r="A5741" s="1">
        <v>5740</v>
      </c>
      <c r="B5741" t="s">
        <v>6225</v>
      </c>
      <c r="C5741" s="7">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4" t="str">
        <f>VLOOKUP(OrdersTable[[#This Row],[Region]],PeopleTable[#All],2,FALSE)</f>
        <v>Anna Andreadi</v>
      </c>
      <c r="W5741" s="4" t="str">
        <f>IFERROR(VLOOKUP(OrdersTable[[#This Row],[Order ID]],ReturnsTable[#All],2,FALSE),"No")</f>
        <v>Yes</v>
      </c>
      <c r="X5741" s="4">
        <f>1/COUNTIF(OrdersTable[Order ID],OrdersTable[[#This Row],[Order ID]])</f>
        <v>0.14285714285714285</v>
      </c>
      <c r="Y5741" s="4">
        <f>1/COUNTIF(OrdersTable[Customer ID],OrdersTable[[#This Row],[Customer ID]])</f>
        <v>4.3478260869565216E-2</v>
      </c>
    </row>
    <row r="5742" spans="1:25" x14ac:dyDescent="0.3">
      <c r="A5742" s="1">
        <v>5741</v>
      </c>
      <c r="B5742" t="s">
        <v>6225</v>
      </c>
      <c r="C5742" s="7">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4" t="str">
        <f>VLOOKUP(OrdersTable[[#This Row],[Region]],PeopleTable[#All],2,FALSE)</f>
        <v>Anna Andreadi</v>
      </c>
      <c r="W5742" s="4" t="str">
        <f>IFERROR(VLOOKUP(OrdersTable[[#This Row],[Order ID]],ReturnsTable[#All],2,FALSE),"No")</f>
        <v>Yes</v>
      </c>
      <c r="X5742" s="4">
        <f>1/COUNTIF(OrdersTable[Order ID],OrdersTable[[#This Row],[Order ID]])</f>
        <v>0.14285714285714285</v>
      </c>
      <c r="Y5742" s="4">
        <f>1/COUNTIF(OrdersTable[Customer ID],OrdersTable[[#This Row],[Customer ID]])</f>
        <v>4.3478260869565216E-2</v>
      </c>
    </row>
    <row r="5743" spans="1:25" x14ac:dyDescent="0.3">
      <c r="A5743" s="1">
        <v>5742</v>
      </c>
      <c r="B5743" t="s">
        <v>6225</v>
      </c>
      <c r="C5743" s="7">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4" t="str">
        <f>VLOOKUP(OrdersTable[[#This Row],[Region]],PeopleTable[#All],2,FALSE)</f>
        <v>Anna Andreadi</v>
      </c>
      <c r="W5743" s="4" t="str">
        <f>IFERROR(VLOOKUP(OrdersTable[[#This Row],[Order ID]],ReturnsTable[#All],2,FALSE),"No")</f>
        <v>Yes</v>
      </c>
      <c r="X5743" s="4">
        <f>1/COUNTIF(OrdersTable[Order ID],OrdersTable[[#This Row],[Order ID]])</f>
        <v>0.14285714285714285</v>
      </c>
      <c r="Y5743" s="4">
        <f>1/COUNTIF(OrdersTable[Customer ID],OrdersTable[[#This Row],[Customer ID]])</f>
        <v>4.3478260869565216E-2</v>
      </c>
    </row>
    <row r="5744" spans="1:25" x14ac:dyDescent="0.3">
      <c r="A5744" s="1">
        <v>5743</v>
      </c>
      <c r="B5744" t="s">
        <v>6225</v>
      </c>
      <c r="C5744" s="7">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4" t="str">
        <f>VLOOKUP(OrdersTable[[#This Row],[Region]],PeopleTable[#All],2,FALSE)</f>
        <v>Anna Andreadi</v>
      </c>
      <c r="W5744" s="4" t="str">
        <f>IFERROR(VLOOKUP(OrdersTable[[#This Row],[Order ID]],ReturnsTable[#All],2,FALSE),"No")</f>
        <v>Yes</v>
      </c>
      <c r="X5744" s="4">
        <f>1/COUNTIF(OrdersTable[Order ID],OrdersTable[[#This Row],[Order ID]])</f>
        <v>0.14285714285714285</v>
      </c>
      <c r="Y5744" s="4">
        <f>1/COUNTIF(OrdersTable[Customer ID],OrdersTable[[#This Row],[Customer ID]])</f>
        <v>4.3478260869565216E-2</v>
      </c>
    </row>
    <row r="5745" spans="1:25" x14ac:dyDescent="0.3">
      <c r="A5745" s="1">
        <v>5744</v>
      </c>
      <c r="B5745" t="s">
        <v>6225</v>
      </c>
      <c r="C5745" s="7">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4" t="str">
        <f>VLOOKUP(OrdersTable[[#This Row],[Region]],PeopleTable[#All],2,FALSE)</f>
        <v>Anna Andreadi</v>
      </c>
      <c r="W5745" s="4" t="str">
        <f>IFERROR(VLOOKUP(OrdersTable[[#This Row],[Order ID]],ReturnsTable[#All],2,FALSE),"No")</f>
        <v>Yes</v>
      </c>
      <c r="X5745" s="4">
        <f>1/COUNTIF(OrdersTable[Order ID],OrdersTable[[#This Row],[Order ID]])</f>
        <v>0.14285714285714285</v>
      </c>
      <c r="Y5745" s="4">
        <f>1/COUNTIF(OrdersTable[Customer ID],OrdersTable[[#This Row],[Customer ID]])</f>
        <v>4.3478260869565216E-2</v>
      </c>
    </row>
    <row r="5746" spans="1:25" x14ac:dyDescent="0.3">
      <c r="A5746" s="1">
        <v>5745</v>
      </c>
      <c r="B5746" t="s">
        <v>6225</v>
      </c>
      <c r="C5746" s="7">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4" t="str">
        <f>VLOOKUP(OrdersTable[[#This Row],[Region]],PeopleTable[#All],2,FALSE)</f>
        <v>Anna Andreadi</v>
      </c>
      <c r="W5746" s="4" t="str">
        <f>IFERROR(VLOOKUP(OrdersTable[[#This Row],[Order ID]],ReturnsTable[#All],2,FALSE),"No")</f>
        <v>Yes</v>
      </c>
      <c r="X5746" s="4">
        <f>1/COUNTIF(OrdersTable[Order ID],OrdersTable[[#This Row],[Order ID]])</f>
        <v>0.14285714285714285</v>
      </c>
      <c r="Y5746" s="4">
        <f>1/COUNTIF(OrdersTable[Customer ID],OrdersTable[[#This Row],[Customer ID]])</f>
        <v>4.3478260869565216E-2</v>
      </c>
    </row>
    <row r="5747" spans="1:25" x14ac:dyDescent="0.3">
      <c r="A5747" s="1">
        <v>5746</v>
      </c>
      <c r="B5747" t="s">
        <v>6225</v>
      </c>
      <c r="C5747" s="7">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4" t="str">
        <f>VLOOKUP(OrdersTable[[#This Row],[Region]],PeopleTable[#All],2,FALSE)</f>
        <v>Anna Andreadi</v>
      </c>
      <c r="W5747" s="4" t="str">
        <f>IFERROR(VLOOKUP(OrdersTable[[#This Row],[Order ID]],ReturnsTable[#All],2,FALSE),"No")</f>
        <v>Yes</v>
      </c>
      <c r="X5747" s="4">
        <f>1/COUNTIF(OrdersTable[Order ID],OrdersTable[[#This Row],[Order ID]])</f>
        <v>0.14285714285714285</v>
      </c>
      <c r="Y5747" s="4">
        <f>1/COUNTIF(OrdersTable[Customer ID],OrdersTable[[#This Row],[Customer ID]])</f>
        <v>4.3478260869565216E-2</v>
      </c>
    </row>
    <row r="5748" spans="1:25" x14ac:dyDescent="0.3">
      <c r="A5748" s="1">
        <v>5747</v>
      </c>
      <c r="B5748" t="s">
        <v>8916</v>
      </c>
      <c r="C5748" s="7">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4" t="str">
        <f>VLOOKUP(OrdersTable[[#This Row],[Region]],PeopleTable[#All],2,FALSE)</f>
        <v>Cassandra Brandow</v>
      </c>
      <c r="W5748" s="4" t="str">
        <f>IFERROR(VLOOKUP(OrdersTable[[#This Row],[Order ID]],ReturnsTable[#All],2,FALSE),"No")</f>
        <v>No</v>
      </c>
      <c r="X5748" s="4">
        <f>1/COUNTIF(OrdersTable[Order ID],OrdersTable[[#This Row],[Order ID]])</f>
        <v>0.33333333333333331</v>
      </c>
      <c r="Y5748" s="4">
        <f>1/COUNTIF(OrdersTable[Customer ID],OrdersTable[[#This Row],[Customer ID]])</f>
        <v>6.6666666666666666E-2</v>
      </c>
    </row>
    <row r="5749" spans="1:25" x14ac:dyDescent="0.3">
      <c r="A5749" s="1">
        <v>5748</v>
      </c>
      <c r="B5749" t="s">
        <v>8916</v>
      </c>
      <c r="C5749" s="7">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4" t="str">
        <f>VLOOKUP(OrdersTable[[#This Row],[Region]],PeopleTable[#All],2,FALSE)</f>
        <v>Cassandra Brandow</v>
      </c>
      <c r="W5749" s="4" t="str">
        <f>IFERROR(VLOOKUP(OrdersTable[[#This Row],[Order ID]],ReturnsTable[#All],2,FALSE),"No")</f>
        <v>No</v>
      </c>
      <c r="X5749" s="4">
        <f>1/COUNTIF(OrdersTable[Order ID],OrdersTable[[#This Row],[Order ID]])</f>
        <v>0.33333333333333331</v>
      </c>
      <c r="Y5749" s="4">
        <f>1/COUNTIF(OrdersTable[Customer ID],OrdersTable[[#This Row],[Customer ID]])</f>
        <v>6.6666666666666666E-2</v>
      </c>
    </row>
    <row r="5750" spans="1:25" x14ac:dyDescent="0.3">
      <c r="A5750" s="1">
        <v>5749</v>
      </c>
      <c r="B5750" t="s">
        <v>8916</v>
      </c>
      <c r="C5750" s="7">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4" t="str">
        <f>VLOOKUP(OrdersTable[[#This Row],[Region]],PeopleTable[#All],2,FALSE)</f>
        <v>Cassandra Brandow</v>
      </c>
      <c r="W5750" s="4" t="str">
        <f>IFERROR(VLOOKUP(OrdersTable[[#This Row],[Order ID]],ReturnsTable[#All],2,FALSE),"No")</f>
        <v>No</v>
      </c>
      <c r="X5750" s="4">
        <f>1/COUNTIF(OrdersTable[Order ID],OrdersTable[[#This Row],[Order ID]])</f>
        <v>0.33333333333333331</v>
      </c>
      <c r="Y5750" s="4">
        <f>1/COUNTIF(OrdersTable[Customer ID],OrdersTable[[#This Row],[Customer ID]])</f>
        <v>6.6666666666666666E-2</v>
      </c>
    </row>
    <row r="5751" spans="1:25" x14ac:dyDescent="0.3">
      <c r="A5751" s="1">
        <v>5750</v>
      </c>
      <c r="B5751" t="s">
        <v>8917</v>
      </c>
      <c r="C5751" s="7">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4" t="str">
        <f>VLOOKUP(OrdersTable[[#This Row],[Region]],PeopleTable[#All],2,FALSE)</f>
        <v>Chuck Magee</v>
      </c>
      <c r="W5751" s="4" t="str">
        <f>IFERROR(VLOOKUP(OrdersTable[[#This Row],[Order ID]],ReturnsTable[#All],2,FALSE),"No")</f>
        <v>No</v>
      </c>
      <c r="X5751" s="4">
        <f>1/COUNTIF(OrdersTable[Order ID],OrdersTable[[#This Row],[Order ID]])</f>
        <v>1</v>
      </c>
      <c r="Y5751" s="4">
        <f>1/COUNTIF(OrdersTable[Customer ID],OrdersTable[[#This Row],[Customer ID]])</f>
        <v>7.6923076923076927E-2</v>
      </c>
    </row>
    <row r="5752" spans="1:25" x14ac:dyDescent="0.3">
      <c r="A5752" s="1">
        <v>5751</v>
      </c>
      <c r="B5752" t="s">
        <v>8918</v>
      </c>
      <c r="C5752" s="7">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4" t="str">
        <f>VLOOKUP(OrdersTable[[#This Row],[Region]],PeopleTable[#All],2,FALSE)</f>
        <v>Kelly Williams</v>
      </c>
      <c r="W5752" s="4" t="str">
        <f>IFERROR(VLOOKUP(OrdersTable[[#This Row],[Order ID]],ReturnsTable[#All],2,FALSE),"No")</f>
        <v>No</v>
      </c>
      <c r="X5752" s="4">
        <f>1/COUNTIF(OrdersTable[Order ID],OrdersTable[[#This Row],[Order ID]])</f>
        <v>1</v>
      </c>
      <c r="Y5752" s="4">
        <f>1/COUNTIF(OrdersTable[Customer ID],OrdersTable[[#This Row],[Customer ID]])</f>
        <v>8.3333333333333329E-2</v>
      </c>
    </row>
    <row r="5753" spans="1:25" x14ac:dyDescent="0.3">
      <c r="A5753" s="1">
        <v>5752</v>
      </c>
      <c r="B5753" t="s">
        <v>8919</v>
      </c>
      <c r="C5753" s="7">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4" t="str">
        <f>VLOOKUP(OrdersTable[[#This Row],[Region]],PeopleTable[#All],2,FALSE)</f>
        <v>Anna Andreadi</v>
      </c>
      <c r="W5753" s="4" t="str">
        <f>IFERROR(VLOOKUP(OrdersTable[[#This Row],[Order ID]],ReturnsTable[#All],2,FALSE),"No")</f>
        <v>No</v>
      </c>
      <c r="X5753" s="4">
        <f>1/COUNTIF(OrdersTable[Order ID],OrdersTable[[#This Row],[Order ID]])</f>
        <v>0.5</v>
      </c>
      <c r="Y5753" s="4">
        <f>1/COUNTIF(OrdersTable[Customer ID],OrdersTable[[#This Row],[Customer ID]])</f>
        <v>7.1428571428571425E-2</v>
      </c>
    </row>
    <row r="5754" spans="1:25" x14ac:dyDescent="0.3">
      <c r="A5754" s="1">
        <v>5753</v>
      </c>
      <c r="B5754" t="s">
        <v>8919</v>
      </c>
      <c r="C5754" s="7">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4" t="str">
        <f>VLOOKUP(OrdersTable[[#This Row],[Region]],PeopleTable[#All],2,FALSE)</f>
        <v>Anna Andreadi</v>
      </c>
      <c r="W5754" s="4" t="str">
        <f>IFERROR(VLOOKUP(OrdersTable[[#This Row],[Order ID]],ReturnsTable[#All],2,FALSE),"No")</f>
        <v>No</v>
      </c>
      <c r="X5754" s="4">
        <f>1/COUNTIF(OrdersTable[Order ID],OrdersTable[[#This Row],[Order ID]])</f>
        <v>0.5</v>
      </c>
      <c r="Y5754" s="4">
        <f>1/COUNTIF(OrdersTable[Customer ID],OrdersTable[[#This Row],[Customer ID]])</f>
        <v>7.1428571428571425E-2</v>
      </c>
    </row>
    <row r="5755" spans="1:25" x14ac:dyDescent="0.3">
      <c r="A5755" s="1">
        <v>5754</v>
      </c>
      <c r="B5755" t="s">
        <v>8920</v>
      </c>
      <c r="C5755" s="7">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4" t="str">
        <f>VLOOKUP(OrdersTable[[#This Row],[Region]],PeopleTable[#All],2,FALSE)</f>
        <v>Cassandra Brandow</v>
      </c>
      <c r="W5755" s="4" t="str">
        <f>IFERROR(VLOOKUP(OrdersTable[[#This Row],[Order ID]],ReturnsTable[#All],2,FALSE),"No")</f>
        <v>No</v>
      </c>
      <c r="X5755" s="4">
        <f>1/COUNTIF(OrdersTable[Order ID],OrdersTable[[#This Row],[Order ID]])</f>
        <v>1</v>
      </c>
      <c r="Y5755" s="4">
        <f>1/COUNTIF(OrdersTable[Customer ID],OrdersTable[[#This Row],[Customer ID]])</f>
        <v>0.1111111111111111</v>
      </c>
    </row>
    <row r="5756" spans="1:25" x14ac:dyDescent="0.3">
      <c r="A5756" s="1">
        <v>5755</v>
      </c>
      <c r="B5756" t="s">
        <v>8921</v>
      </c>
      <c r="C5756" s="7">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4" t="str">
        <f>VLOOKUP(OrdersTable[[#This Row],[Region]],PeopleTable[#All],2,FALSE)</f>
        <v>Cassandra Brandow</v>
      </c>
      <c r="W5756" s="4" t="str">
        <f>IFERROR(VLOOKUP(OrdersTable[[#This Row],[Order ID]],ReturnsTable[#All],2,FALSE),"No")</f>
        <v>No</v>
      </c>
      <c r="X5756" s="4">
        <f>1/COUNTIF(OrdersTable[Order ID],OrdersTable[[#This Row],[Order ID]])</f>
        <v>1</v>
      </c>
      <c r="Y5756" s="4">
        <f>1/COUNTIF(OrdersTable[Customer ID],OrdersTable[[#This Row],[Customer ID]])</f>
        <v>7.6923076923076927E-2</v>
      </c>
    </row>
    <row r="5757" spans="1:25" x14ac:dyDescent="0.3">
      <c r="A5757" s="1">
        <v>5756</v>
      </c>
      <c r="B5757" t="s">
        <v>8922</v>
      </c>
      <c r="C5757" s="7">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4" t="str">
        <f>VLOOKUP(OrdersTable[[#This Row],[Region]],PeopleTable[#All],2,FALSE)</f>
        <v>Kelly Williams</v>
      </c>
      <c r="W5757" s="4" t="str">
        <f>IFERROR(VLOOKUP(OrdersTable[[#This Row],[Order ID]],ReturnsTable[#All],2,FALSE),"No")</f>
        <v>No</v>
      </c>
      <c r="X5757" s="4">
        <f>1/COUNTIF(OrdersTable[Order ID],OrdersTable[[#This Row],[Order ID]])</f>
        <v>0.5</v>
      </c>
      <c r="Y5757" s="4">
        <f>1/COUNTIF(OrdersTable[Customer ID],OrdersTable[[#This Row],[Customer ID]])</f>
        <v>9.0909090909090912E-2</v>
      </c>
    </row>
    <row r="5758" spans="1:25" x14ac:dyDescent="0.3">
      <c r="A5758" s="1">
        <v>5757</v>
      </c>
      <c r="B5758" t="s">
        <v>8922</v>
      </c>
      <c r="C5758" s="7">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4" t="str">
        <f>VLOOKUP(OrdersTable[[#This Row],[Region]],PeopleTable[#All],2,FALSE)</f>
        <v>Kelly Williams</v>
      </c>
      <c r="W5758" s="4" t="str">
        <f>IFERROR(VLOOKUP(OrdersTable[[#This Row],[Order ID]],ReturnsTable[#All],2,FALSE),"No")</f>
        <v>No</v>
      </c>
      <c r="X5758" s="4">
        <f>1/COUNTIF(OrdersTable[Order ID],OrdersTable[[#This Row],[Order ID]])</f>
        <v>0.5</v>
      </c>
      <c r="Y5758" s="4">
        <f>1/COUNTIF(OrdersTable[Customer ID],OrdersTable[[#This Row],[Customer ID]])</f>
        <v>9.0909090909090912E-2</v>
      </c>
    </row>
    <row r="5759" spans="1:25" x14ac:dyDescent="0.3">
      <c r="A5759" s="1">
        <v>5758</v>
      </c>
      <c r="B5759" t="s">
        <v>8923</v>
      </c>
      <c r="C5759" s="7">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4" t="str">
        <f>VLOOKUP(OrdersTable[[#This Row],[Region]],PeopleTable[#All],2,FALSE)</f>
        <v>Cassandra Brandow</v>
      </c>
      <c r="W5759" s="4" t="str">
        <f>IFERROR(VLOOKUP(OrdersTable[[#This Row],[Order ID]],ReturnsTable[#All],2,FALSE),"No")</f>
        <v>No</v>
      </c>
      <c r="X5759" s="4">
        <f>1/COUNTIF(OrdersTable[Order ID],OrdersTable[[#This Row],[Order ID]])</f>
        <v>1</v>
      </c>
      <c r="Y5759" s="4">
        <f>1/COUNTIF(OrdersTable[Customer ID],OrdersTable[[#This Row],[Customer ID]])</f>
        <v>0.33333333333333331</v>
      </c>
    </row>
    <row r="5760" spans="1:25" x14ac:dyDescent="0.3">
      <c r="A5760" s="1">
        <v>5759</v>
      </c>
      <c r="B5760" t="s">
        <v>8924</v>
      </c>
      <c r="C5760" s="7">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4" t="str">
        <f>VLOOKUP(OrdersTable[[#This Row],[Region]],PeopleTable[#All],2,FALSE)</f>
        <v>Cassandra Brandow</v>
      </c>
      <c r="W5760" s="4" t="str">
        <f>IFERROR(VLOOKUP(OrdersTable[[#This Row],[Order ID]],ReturnsTable[#All],2,FALSE),"No")</f>
        <v>No</v>
      </c>
      <c r="X5760" s="4">
        <f>1/COUNTIF(OrdersTable[Order ID],OrdersTable[[#This Row],[Order ID]])</f>
        <v>1</v>
      </c>
      <c r="Y5760" s="4">
        <f>1/COUNTIF(OrdersTable[Customer ID],OrdersTable[[#This Row],[Customer ID]])</f>
        <v>4.1666666666666664E-2</v>
      </c>
    </row>
    <row r="5761" spans="1:25" x14ac:dyDescent="0.3">
      <c r="A5761" s="1">
        <v>5760</v>
      </c>
      <c r="B5761" t="s">
        <v>6202</v>
      </c>
      <c r="C5761" s="7">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4" t="str">
        <f>VLOOKUP(OrdersTable[[#This Row],[Region]],PeopleTable[#All],2,FALSE)</f>
        <v>Anna Andreadi</v>
      </c>
      <c r="W5761" s="4" t="str">
        <f>IFERROR(VLOOKUP(OrdersTable[[#This Row],[Order ID]],ReturnsTable[#All],2,FALSE),"No")</f>
        <v>Yes</v>
      </c>
      <c r="X5761" s="4">
        <f>1/COUNTIF(OrdersTable[Order ID],OrdersTable[[#This Row],[Order ID]])</f>
        <v>0.5</v>
      </c>
      <c r="Y5761" s="4">
        <f>1/COUNTIF(OrdersTable[Customer ID],OrdersTable[[#This Row],[Customer ID]])</f>
        <v>7.6923076923076927E-2</v>
      </c>
    </row>
    <row r="5762" spans="1:25" x14ac:dyDescent="0.3">
      <c r="A5762" s="1">
        <v>5761</v>
      </c>
      <c r="B5762" t="s">
        <v>6202</v>
      </c>
      <c r="C5762" s="7">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4" t="str">
        <f>VLOOKUP(OrdersTable[[#This Row],[Region]],PeopleTable[#All],2,FALSE)</f>
        <v>Anna Andreadi</v>
      </c>
      <c r="W5762" s="4" t="str">
        <f>IFERROR(VLOOKUP(OrdersTable[[#This Row],[Order ID]],ReturnsTable[#All],2,FALSE),"No")</f>
        <v>Yes</v>
      </c>
      <c r="X5762" s="4">
        <f>1/COUNTIF(OrdersTable[Order ID],OrdersTable[[#This Row],[Order ID]])</f>
        <v>0.5</v>
      </c>
      <c r="Y5762" s="4">
        <f>1/COUNTIF(OrdersTable[Customer ID],OrdersTable[[#This Row],[Customer ID]])</f>
        <v>7.6923076923076927E-2</v>
      </c>
    </row>
    <row r="5763" spans="1:25" x14ac:dyDescent="0.3">
      <c r="A5763" s="1">
        <v>5762</v>
      </c>
      <c r="B5763" t="s">
        <v>8925</v>
      </c>
      <c r="C5763" s="7">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4" t="str">
        <f>VLOOKUP(OrdersTable[[#This Row],[Region]],PeopleTable[#All],2,FALSE)</f>
        <v>Anna Andreadi</v>
      </c>
      <c r="W5763" s="4" t="str">
        <f>IFERROR(VLOOKUP(OrdersTable[[#This Row],[Order ID]],ReturnsTable[#All],2,FALSE),"No")</f>
        <v>No</v>
      </c>
      <c r="X5763" s="4">
        <f>1/COUNTIF(OrdersTable[Order ID],OrdersTable[[#This Row],[Order ID]])</f>
        <v>0.5</v>
      </c>
      <c r="Y5763" s="4">
        <f>1/COUNTIF(OrdersTable[Customer ID],OrdersTable[[#This Row],[Customer ID]])</f>
        <v>5.2631578947368418E-2</v>
      </c>
    </row>
    <row r="5764" spans="1:25" x14ac:dyDescent="0.3">
      <c r="A5764" s="1">
        <v>5763</v>
      </c>
      <c r="B5764" t="s">
        <v>8925</v>
      </c>
      <c r="C5764" s="7">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4" t="str">
        <f>VLOOKUP(OrdersTable[[#This Row],[Region]],PeopleTable[#All],2,FALSE)</f>
        <v>Anna Andreadi</v>
      </c>
      <c r="W5764" s="4" t="str">
        <f>IFERROR(VLOOKUP(OrdersTable[[#This Row],[Order ID]],ReturnsTable[#All],2,FALSE),"No")</f>
        <v>No</v>
      </c>
      <c r="X5764" s="4">
        <f>1/COUNTIF(OrdersTable[Order ID],OrdersTable[[#This Row],[Order ID]])</f>
        <v>0.5</v>
      </c>
      <c r="Y5764" s="4">
        <f>1/COUNTIF(OrdersTable[Customer ID],OrdersTable[[#This Row],[Customer ID]])</f>
        <v>5.2631578947368418E-2</v>
      </c>
    </row>
    <row r="5765" spans="1:25" x14ac:dyDescent="0.3">
      <c r="A5765" s="1">
        <v>5764</v>
      </c>
      <c r="B5765" t="s">
        <v>8926</v>
      </c>
      <c r="C5765" s="7">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4" t="str">
        <f>VLOOKUP(OrdersTable[[#This Row],[Region]],PeopleTable[#All],2,FALSE)</f>
        <v>Chuck Magee</v>
      </c>
      <c r="W5765" s="4" t="str">
        <f>IFERROR(VLOOKUP(OrdersTable[[#This Row],[Order ID]],ReturnsTable[#All],2,FALSE),"No")</f>
        <v>No</v>
      </c>
      <c r="X5765" s="4">
        <f>1/COUNTIF(OrdersTable[Order ID],OrdersTable[[#This Row],[Order ID]])</f>
        <v>1</v>
      </c>
      <c r="Y5765" s="4">
        <f>1/COUNTIF(OrdersTable[Customer ID],OrdersTable[[#This Row],[Customer ID]])</f>
        <v>7.6923076923076927E-2</v>
      </c>
    </row>
    <row r="5766" spans="1:25" x14ac:dyDescent="0.3">
      <c r="A5766" s="1">
        <v>5765</v>
      </c>
      <c r="B5766" t="s">
        <v>8927</v>
      </c>
      <c r="C5766" s="7">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4" t="str">
        <f>VLOOKUP(OrdersTable[[#This Row],[Region]],PeopleTable[#All],2,FALSE)</f>
        <v>Anna Andreadi</v>
      </c>
      <c r="W5766" s="4" t="str">
        <f>IFERROR(VLOOKUP(OrdersTable[[#This Row],[Order ID]],ReturnsTable[#All],2,FALSE),"No")</f>
        <v>No</v>
      </c>
      <c r="X5766" s="4">
        <f>1/COUNTIF(OrdersTable[Order ID],OrdersTable[[#This Row],[Order ID]])</f>
        <v>1</v>
      </c>
      <c r="Y5766" s="4">
        <f>1/COUNTIF(OrdersTable[Customer ID],OrdersTable[[#This Row],[Customer ID]])</f>
        <v>9.0909090909090912E-2</v>
      </c>
    </row>
    <row r="5767" spans="1:25" x14ac:dyDescent="0.3">
      <c r="A5767" s="1">
        <v>5766</v>
      </c>
      <c r="B5767" t="s">
        <v>8928</v>
      </c>
      <c r="C5767" s="7">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4" t="str">
        <f>VLOOKUP(OrdersTable[[#This Row],[Region]],PeopleTable[#All],2,FALSE)</f>
        <v>Anna Andreadi</v>
      </c>
      <c r="W5767" s="4" t="str">
        <f>IFERROR(VLOOKUP(OrdersTable[[#This Row],[Order ID]],ReturnsTable[#All],2,FALSE),"No")</f>
        <v>No</v>
      </c>
      <c r="X5767" s="4">
        <f>1/COUNTIF(OrdersTable[Order ID],OrdersTable[[#This Row],[Order ID]])</f>
        <v>1</v>
      </c>
      <c r="Y5767" s="4">
        <f>1/COUNTIF(OrdersTable[Customer ID],OrdersTable[[#This Row],[Customer ID]])</f>
        <v>9.0909090909090912E-2</v>
      </c>
    </row>
    <row r="5768" spans="1:25" x14ac:dyDescent="0.3">
      <c r="A5768" s="1">
        <v>5767</v>
      </c>
      <c r="B5768" t="s">
        <v>8929</v>
      </c>
      <c r="C5768" s="7">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4" t="str">
        <f>VLOOKUP(OrdersTable[[#This Row],[Region]],PeopleTable[#All],2,FALSE)</f>
        <v>Kelly Williams</v>
      </c>
      <c r="W5768" s="4" t="str">
        <f>IFERROR(VLOOKUP(OrdersTable[[#This Row],[Order ID]],ReturnsTable[#All],2,FALSE),"No")</f>
        <v>No</v>
      </c>
      <c r="X5768" s="4">
        <f>1/COUNTIF(OrdersTable[Order ID],OrdersTable[[#This Row],[Order ID]])</f>
        <v>1</v>
      </c>
      <c r="Y5768" s="4">
        <f>1/COUNTIF(OrdersTable[Customer ID],OrdersTable[[#This Row],[Customer ID]])</f>
        <v>0.14285714285714285</v>
      </c>
    </row>
    <row r="5769" spans="1:25" x14ac:dyDescent="0.3">
      <c r="A5769" s="1">
        <v>5768</v>
      </c>
      <c r="B5769" t="s">
        <v>8930</v>
      </c>
      <c r="C5769" s="7">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4" t="str">
        <f>VLOOKUP(OrdersTable[[#This Row],[Region]],PeopleTable[#All],2,FALSE)</f>
        <v>Kelly Williams</v>
      </c>
      <c r="W5769" s="4" t="str">
        <f>IFERROR(VLOOKUP(OrdersTable[[#This Row],[Order ID]],ReturnsTable[#All],2,FALSE),"No")</f>
        <v>No</v>
      </c>
      <c r="X5769" s="4">
        <f>1/COUNTIF(OrdersTable[Order ID],OrdersTable[[#This Row],[Order ID]])</f>
        <v>1</v>
      </c>
      <c r="Y5769" s="4">
        <f>1/COUNTIF(OrdersTable[Customer ID],OrdersTable[[#This Row],[Customer ID]])</f>
        <v>0.2</v>
      </c>
    </row>
    <row r="5770" spans="1:25" x14ac:dyDescent="0.3">
      <c r="A5770" s="1">
        <v>5769</v>
      </c>
      <c r="B5770" t="s">
        <v>8931</v>
      </c>
      <c r="C5770" s="7">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4" t="str">
        <f>VLOOKUP(OrdersTable[[#This Row],[Region]],PeopleTable[#All],2,FALSE)</f>
        <v>Chuck Magee</v>
      </c>
      <c r="W5770" s="4" t="str">
        <f>IFERROR(VLOOKUP(OrdersTable[[#This Row],[Order ID]],ReturnsTable[#All],2,FALSE),"No")</f>
        <v>No</v>
      </c>
      <c r="X5770" s="4">
        <f>1/COUNTIF(OrdersTable[Order ID],OrdersTable[[#This Row],[Order ID]])</f>
        <v>0.5</v>
      </c>
      <c r="Y5770" s="4">
        <f>1/COUNTIF(OrdersTable[Customer ID],OrdersTable[[#This Row],[Customer ID]])</f>
        <v>6.6666666666666666E-2</v>
      </c>
    </row>
    <row r="5771" spans="1:25" x14ac:dyDescent="0.3">
      <c r="A5771" s="1">
        <v>5770</v>
      </c>
      <c r="B5771" t="s">
        <v>8931</v>
      </c>
      <c r="C5771" s="7">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4" t="str">
        <f>VLOOKUP(OrdersTable[[#This Row],[Region]],PeopleTable[#All],2,FALSE)</f>
        <v>Chuck Magee</v>
      </c>
      <c r="W5771" s="4" t="str">
        <f>IFERROR(VLOOKUP(OrdersTable[[#This Row],[Order ID]],ReturnsTable[#All],2,FALSE),"No")</f>
        <v>No</v>
      </c>
      <c r="X5771" s="4">
        <f>1/COUNTIF(OrdersTable[Order ID],OrdersTable[[#This Row],[Order ID]])</f>
        <v>0.5</v>
      </c>
      <c r="Y5771" s="4">
        <f>1/COUNTIF(OrdersTable[Customer ID],OrdersTable[[#This Row],[Customer ID]])</f>
        <v>6.6666666666666666E-2</v>
      </c>
    </row>
    <row r="5772" spans="1:25" x14ac:dyDescent="0.3">
      <c r="A5772" s="1">
        <v>5771</v>
      </c>
      <c r="B5772" t="s">
        <v>8932</v>
      </c>
      <c r="C5772" s="7">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4" t="str">
        <f>VLOOKUP(OrdersTable[[#This Row],[Region]],PeopleTable[#All],2,FALSE)</f>
        <v>Anna Andreadi</v>
      </c>
      <c r="W5772" s="4" t="str">
        <f>IFERROR(VLOOKUP(OrdersTable[[#This Row],[Order ID]],ReturnsTable[#All],2,FALSE),"No")</f>
        <v>No</v>
      </c>
      <c r="X5772" s="4">
        <f>1/COUNTIF(OrdersTable[Order ID],OrdersTable[[#This Row],[Order ID]])</f>
        <v>0.5</v>
      </c>
      <c r="Y5772" s="4">
        <f>1/COUNTIF(OrdersTable[Customer ID],OrdersTable[[#This Row],[Customer ID]])</f>
        <v>0.1</v>
      </c>
    </row>
    <row r="5773" spans="1:25" x14ac:dyDescent="0.3">
      <c r="A5773" s="1">
        <v>5772</v>
      </c>
      <c r="B5773" t="s">
        <v>8932</v>
      </c>
      <c r="C5773" s="7">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4" t="str">
        <f>VLOOKUP(OrdersTable[[#This Row],[Region]],PeopleTable[#All],2,FALSE)</f>
        <v>Anna Andreadi</v>
      </c>
      <c r="W5773" s="4" t="str">
        <f>IFERROR(VLOOKUP(OrdersTable[[#This Row],[Order ID]],ReturnsTable[#All],2,FALSE),"No")</f>
        <v>No</v>
      </c>
      <c r="X5773" s="4">
        <f>1/COUNTIF(OrdersTable[Order ID],OrdersTable[[#This Row],[Order ID]])</f>
        <v>0.5</v>
      </c>
      <c r="Y5773" s="4">
        <f>1/COUNTIF(OrdersTable[Customer ID],OrdersTable[[#This Row],[Customer ID]])</f>
        <v>0.1</v>
      </c>
    </row>
    <row r="5774" spans="1:25" x14ac:dyDescent="0.3">
      <c r="A5774" s="1">
        <v>5773</v>
      </c>
      <c r="B5774" t="s">
        <v>8933</v>
      </c>
      <c r="C5774" s="7">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4" t="str">
        <f>VLOOKUP(OrdersTable[[#This Row],[Region]],PeopleTable[#All],2,FALSE)</f>
        <v>Kelly Williams</v>
      </c>
      <c r="W5774" s="4" t="str">
        <f>IFERROR(VLOOKUP(OrdersTable[[#This Row],[Order ID]],ReturnsTable[#All],2,FALSE),"No")</f>
        <v>No</v>
      </c>
      <c r="X5774" s="4">
        <f>1/COUNTIF(OrdersTable[Order ID],OrdersTable[[#This Row],[Order ID]])</f>
        <v>1</v>
      </c>
      <c r="Y5774" s="4">
        <f>1/COUNTIF(OrdersTable[Customer ID],OrdersTable[[#This Row],[Customer ID]])</f>
        <v>0.04</v>
      </c>
    </row>
    <row r="5775" spans="1:25" x14ac:dyDescent="0.3">
      <c r="A5775" s="1">
        <v>5774</v>
      </c>
      <c r="B5775" t="s">
        <v>8934</v>
      </c>
      <c r="C5775" s="7">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4" t="str">
        <f>VLOOKUP(OrdersTable[[#This Row],[Region]],PeopleTable[#All],2,FALSE)</f>
        <v>Kelly Williams</v>
      </c>
      <c r="W5775" s="4" t="str">
        <f>IFERROR(VLOOKUP(OrdersTable[[#This Row],[Order ID]],ReturnsTable[#All],2,FALSE),"No")</f>
        <v>No</v>
      </c>
      <c r="X5775" s="4">
        <f>1/COUNTIF(OrdersTable[Order ID],OrdersTable[[#This Row],[Order ID]])</f>
        <v>1</v>
      </c>
      <c r="Y5775" s="4">
        <f>1/COUNTIF(OrdersTable[Customer ID],OrdersTable[[#This Row],[Customer ID]])</f>
        <v>6.25E-2</v>
      </c>
    </row>
    <row r="5776" spans="1:25" x14ac:dyDescent="0.3">
      <c r="A5776" s="1">
        <v>5775</v>
      </c>
      <c r="B5776" t="s">
        <v>6070</v>
      </c>
      <c r="C5776" s="7">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4" t="str">
        <f>VLOOKUP(OrdersTable[[#This Row],[Region]],PeopleTable[#All],2,FALSE)</f>
        <v>Anna Andreadi</v>
      </c>
      <c r="W5776" s="4" t="str">
        <f>IFERROR(VLOOKUP(OrdersTable[[#This Row],[Order ID]],ReturnsTable[#All],2,FALSE),"No")</f>
        <v>Yes</v>
      </c>
      <c r="X5776" s="4">
        <f>1/COUNTIF(OrdersTable[Order ID],OrdersTable[[#This Row],[Order ID]])</f>
        <v>0.5</v>
      </c>
      <c r="Y5776" s="4">
        <f>1/COUNTIF(OrdersTable[Customer ID],OrdersTable[[#This Row],[Customer ID]])</f>
        <v>6.25E-2</v>
      </c>
    </row>
    <row r="5777" spans="1:25" x14ac:dyDescent="0.3">
      <c r="A5777" s="1">
        <v>5776</v>
      </c>
      <c r="B5777" t="s">
        <v>6070</v>
      </c>
      <c r="C5777" s="7">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4" t="str">
        <f>VLOOKUP(OrdersTable[[#This Row],[Region]],PeopleTable[#All],2,FALSE)</f>
        <v>Anna Andreadi</v>
      </c>
      <c r="W5777" s="4" t="str">
        <f>IFERROR(VLOOKUP(OrdersTable[[#This Row],[Order ID]],ReturnsTable[#All],2,FALSE),"No")</f>
        <v>Yes</v>
      </c>
      <c r="X5777" s="4">
        <f>1/COUNTIF(OrdersTable[Order ID],OrdersTable[[#This Row],[Order ID]])</f>
        <v>0.5</v>
      </c>
      <c r="Y5777" s="4">
        <f>1/COUNTIF(OrdersTable[Customer ID],OrdersTable[[#This Row],[Customer ID]])</f>
        <v>6.25E-2</v>
      </c>
    </row>
    <row r="5778" spans="1:25" x14ac:dyDescent="0.3">
      <c r="A5778" s="1">
        <v>5777</v>
      </c>
      <c r="B5778" t="s">
        <v>8935</v>
      </c>
      <c r="C5778" s="7">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4" t="str">
        <f>VLOOKUP(OrdersTable[[#This Row],[Region]],PeopleTable[#All],2,FALSE)</f>
        <v>Chuck Magee</v>
      </c>
      <c r="W5778" s="4" t="str">
        <f>IFERROR(VLOOKUP(OrdersTable[[#This Row],[Order ID]],ReturnsTable[#All],2,FALSE),"No")</f>
        <v>No</v>
      </c>
      <c r="X5778" s="4">
        <f>1/COUNTIF(OrdersTable[Order ID],OrdersTable[[#This Row],[Order ID]])</f>
        <v>1</v>
      </c>
      <c r="Y5778" s="4">
        <f>1/COUNTIF(OrdersTable[Customer ID],OrdersTable[[#This Row],[Customer ID]])</f>
        <v>0.14285714285714285</v>
      </c>
    </row>
    <row r="5779" spans="1:25" x14ac:dyDescent="0.3">
      <c r="A5779" s="1">
        <v>5778</v>
      </c>
      <c r="B5779" t="s">
        <v>8936</v>
      </c>
      <c r="C5779" s="7">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4" t="str">
        <f>VLOOKUP(OrdersTable[[#This Row],[Region]],PeopleTable[#All],2,FALSE)</f>
        <v>Anna Andreadi</v>
      </c>
      <c r="W5779" s="4" t="str">
        <f>IFERROR(VLOOKUP(OrdersTable[[#This Row],[Order ID]],ReturnsTable[#All],2,FALSE),"No")</f>
        <v>No</v>
      </c>
      <c r="X5779" s="4">
        <f>1/COUNTIF(OrdersTable[Order ID],OrdersTable[[#This Row],[Order ID]])</f>
        <v>1</v>
      </c>
      <c r="Y5779" s="4">
        <f>1/COUNTIF(OrdersTable[Customer ID],OrdersTable[[#This Row],[Customer ID]])</f>
        <v>7.1428571428571425E-2</v>
      </c>
    </row>
    <row r="5780" spans="1:25" x14ac:dyDescent="0.3">
      <c r="A5780" s="1">
        <v>5779</v>
      </c>
      <c r="B5780" t="s">
        <v>5940</v>
      </c>
      <c r="C5780" s="7">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4" t="str">
        <f>VLOOKUP(OrdersTable[[#This Row],[Region]],PeopleTable[#All],2,FALSE)</f>
        <v>Anna Andreadi</v>
      </c>
      <c r="W5780" s="4" t="str">
        <f>IFERROR(VLOOKUP(OrdersTable[[#This Row],[Order ID]],ReturnsTable[#All],2,FALSE),"No")</f>
        <v>Yes</v>
      </c>
      <c r="X5780" s="4">
        <f>1/COUNTIF(OrdersTable[Order ID],OrdersTable[[#This Row],[Order ID]])</f>
        <v>0.5</v>
      </c>
      <c r="Y5780" s="4">
        <f>1/COUNTIF(OrdersTable[Customer ID],OrdersTable[[#This Row],[Customer ID]])</f>
        <v>3.2258064516129031E-2</v>
      </c>
    </row>
    <row r="5781" spans="1:25" x14ac:dyDescent="0.3">
      <c r="A5781" s="1">
        <v>5780</v>
      </c>
      <c r="B5781" t="s">
        <v>5940</v>
      </c>
      <c r="C5781" s="7">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4" t="str">
        <f>VLOOKUP(OrdersTable[[#This Row],[Region]],PeopleTable[#All],2,FALSE)</f>
        <v>Anna Andreadi</v>
      </c>
      <c r="W5781" s="4" t="str">
        <f>IFERROR(VLOOKUP(OrdersTable[[#This Row],[Order ID]],ReturnsTable[#All],2,FALSE),"No")</f>
        <v>Yes</v>
      </c>
      <c r="X5781" s="4">
        <f>1/COUNTIF(OrdersTable[Order ID],OrdersTable[[#This Row],[Order ID]])</f>
        <v>0.5</v>
      </c>
      <c r="Y5781" s="4">
        <f>1/COUNTIF(OrdersTable[Customer ID],OrdersTable[[#This Row],[Customer ID]])</f>
        <v>3.2258064516129031E-2</v>
      </c>
    </row>
    <row r="5782" spans="1:25" x14ac:dyDescent="0.3">
      <c r="A5782" s="1">
        <v>5781</v>
      </c>
      <c r="B5782" t="s">
        <v>8937</v>
      </c>
      <c r="C5782" s="7">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4" t="str">
        <f>VLOOKUP(OrdersTable[[#This Row],[Region]],PeopleTable[#All],2,FALSE)</f>
        <v>Anna Andreadi</v>
      </c>
      <c r="W5782" s="4" t="str">
        <f>IFERROR(VLOOKUP(OrdersTable[[#This Row],[Order ID]],ReturnsTable[#All],2,FALSE),"No")</f>
        <v>No</v>
      </c>
      <c r="X5782" s="4">
        <f>1/COUNTIF(OrdersTable[Order ID],OrdersTable[[#This Row],[Order ID]])</f>
        <v>1</v>
      </c>
      <c r="Y5782" s="4">
        <f>1/COUNTIF(OrdersTable[Customer ID],OrdersTable[[#This Row],[Customer ID]])</f>
        <v>0.14285714285714285</v>
      </c>
    </row>
    <row r="5783" spans="1:25" x14ac:dyDescent="0.3">
      <c r="A5783" s="1">
        <v>5782</v>
      </c>
      <c r="B5783" t="s">
        <v>8938</v>
      </c>
      <c r="C5783" s="7">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4" t="str">
        <f>VLOOKUP(OrdersTable[[#This Row],[Region]],PeopleTable[#All],2,FALSE)</f>
        <v>Anna Andreadi</v>
      </c>
      <c r="W5783" s="4" t="str">
        <f>IFERROR(VLOOKUP(OrdersTable[[#This Row],[Order ID]],ReturnsTable[#All],2,FALSE),"No")</f>
        <v>No</v>
      </c>
      <c r="X5783" s="4">
        <f>1/COUNTIF(OrdersTable[Order ID],OrdersTable[[#This Row],[Order ID]])</f>
        <v>0.33333333333333331</v>
      </c>
      <c r="Y5783" s="4">
        <f>1/COUNTIF(OrdersTable[Customer ID],OrdersTable[[#This Row],[Customer ID]])</f>
        <v>3.5714285714285712E-2</v>
      </c>
    </row>
    <row r="5784" spans="1:25" x14ac:dyDescent="0.3">
      <c r="A5784" s="1">
        <v>5783</v>
      </c>
      <c r="B5784" t="s">
        <v>8938</v>
      </c>
      <c r="C5784" s="7">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4" t="str">
        <f>VLOOKUP(OrdersTable[[#This Row],[Region]],PeopleTable[#All],2,FALSE)</f>
        <v>Anna Andreadi</v>
      </c>
      <c r="W5784" s="4" t="str">
        <f>IFERROR(VLOOKUP(OrdersTable[[#This Row],[Order ID]],ReturnsTable[#All],2,FALSE),"No")</f>
        <v>No</v>
      </c>
      <c r="X5784" s="4">
        <f>1/COUNTIF(OrdersTable[Order ID],OrdersTable[[#This Row],[Order ID]])</f>
        <v>0.33333333333333331</v>
      </c>
      <c r="Y5784" s="4">
        <f>1/COUNTIF(OrdersTable[Customer ID],OrdersTable[[#This Row],[Customer ID]])</f>
        <v>3.5714285714285712E-2</v>
      </c>
    </row>
    <row r="5785" spans="1:25" x14ac:dyDescent="0.3">
      <c r="A5785" s="1">
        <v>5784</v>
      </c>
      <c r="B5785" t="s">
        <v>8938</v>
      </c>
      <c r="C5785" s="7">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4" t="str">
        <f>VLOOKUP(OrdersTable[[#This Row],[Region]],PeopleTable[#All],2,FALSE)</f>
        <v>Anna Andreadi</v>
      </c>
      <c r="W5785" s="4" t="str">
        <f>IFERROR(VLOOKUP(OrdersTable[[#This Row],[Order ID]],ReturnsTable[#All],2,FALSE),"No")</f>
        <v>No</v>
      </c>
      <c r="X5785" s="4">
        <f>1/COUNTIF(OrdersTable[Order ID],OrdersTable[[#This Row],[Order ID]])</f>
        <v>0.33333333333333331</v>
      </c>
      <c r="Y5785" s="4">
        <f>1/COUNTIF(OrdersTable[Customer ID],OrdersTable[[#This Row],[Customer ID]])</f>
        <v>3.5714285714285712E-2</v>
      </c>
    </row>
    <row r="5786" spans="1:25" x14ac:dyDescent="0.3">
      <c r="A5786" s="1">
        <v>5785</v>
      </c>
      <c r="B5786" t="s">
        <v>8939</v>
      </c>
      <c r="C5786" s="7">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4" t="str">
        <f>VLOOKUP(OrdersTable[[#This Row],[Region]],PeopleTable[#All],2,FALSE)</f>
        <v>Anna Andreadi</v>
      </c>
      <c r="W5786" s="4" t="str">
        <f>IFERROR(VLOOKUP(OrdersTable[[#This Row],[Order ID]],ReturnsTable[#All],2,FALSE),"No")</f>
        <v>No</v>
      </c>
      <c r="X5786" s="4">
        <f>1/COUNTIF(OrdersTable[Order ID],OrdersTable[[#This Row],[Order ID]])</f>
        <v>0.25</v>
      </c>
      <c r="Y5786" s="4">
        <f>1/COUNTIF(OrdersTable[Customer ID],OrdersTable[[#This Row],[Customer ID]])</f>
        <v>0.1111111111111111</v>
      </c>
    </row>
    <row r="5787" spans="1:25" x14ac:dyDescent="0.3">
      <c r="A5787" s="1">
        <v>5786</v>
      </c>
      <c r="B5787" t="s">
        <v>8939</v>
      </c>
      <c r="C5787" s="7">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4" t="str">
        <f>VLOOKUP(OrdersTable[[#This Row],[Region]],PeopleTable[#All],2,FALSE)</f>
        <v>Anna Andreadi</v>
      </c>
      <c r="W5787" s="4" t="str">
        <f>IFERROR(VLOOKUP(OrdersTable[[#This Row],[Order ID]],ReturnsTable[#All],2,FALSE),"No")</f>
        <v>No</v>
      </c>
      <c r="X5787" s="4">
        <f>1/COUNTIF(OrdersTable[Order ID],OrdersTable[[#This Row],[Order ID]])</f>
        <v>0.25</v>
      </c>
      <c r="Y5787" s="4">
        <f>1/COUNTIF(OrdersTable[Customer ID],OrdersTable[[#This Row],[Customer ID]])</f>
        <v>0.1111111111111111</v>
      </c>
    </row>
    <row r="5788" spans="1:25" x14ac:dyDescent="0.3">
      <c r="A5788" s="1">
        <v>5787</v>
      </c>
      <c r="B5788" t="s">
        <v>8939</v>
      </c>
      <c r="C5788" s="7">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4" t="str">
        <f>VLOOKUP(OrdersTable[[#This Row],[Region]],PeopleTable[#All],2,FALSE)</f>
        <v>Anna Andreadi</v>
      </c>
      <c r="W5788" s="4" t="str">
        <f>IFERROR(VLOOKUP(OrdersTable[[#This Row],[Order ID]],ReturnsTable[#All],2,FALSE),"No")</f>
        <v>No</v>
      </c>
      <c r="X5788" s="4">
        <f>1/COUNTIF(OrdersTable[Order ID],OrdersTable[[#This Row],[Order ID]])</f>
        <v>0.25</v>
      </c>
      <c r="Y5788" s="4">
        <f>1/COUNTIF(OrdersTable[Customer ID],OrdersTable[[#This Row],[Customer ID]])</f>
        <v>0.1111111111111111</v>
      </c>
    </row>
    <row r="5789" spans="1:25" x14ac:dyDescent="0.3">
      <c r="A5789" s="1">
        <v>5788</v>
      </c>
      <c r="B5789" t="s">
        <v>8939</v>
      </c>
      <c r="C5789" s="7">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4" t="str">
        <f>VLOOKUP(OrdersTable[[#This Row],[Region]],PeopleTable[#All],2,FALSE)</f>
        <v>Anna Andreadi</v>
      </c>
      <c r="W5789" s="4" t="str">
        <f>IFERROR(VLOOKUP(OrdersTable[[#This Row],[Order ID]],ReturnsTable[#All],2,FALSE),"No")</f>
        <v>No</v>
      </c>
      <c r="X5789" s="4">
        <f>1/COUNTIF(OrdersTable[Order ID],OrdersTable[[#This Row],[Order ID]])</f>
        <v>0.25</v>
      </c>
      <c r="Y5789" s="4">
        <f>1/COUNTIF(OrdersTable[Customer ID],OrdersTable[[#This Row],[Customer ID]])</f>
        <v>0.1111111111111111</v>
      </c>
    </row>
    <row r="5790" spans="1:25" x14ac:dyDescent="0.3">
      <c r="A5790" s="1">
        <v>5789</v>
      </c>
      <c r="B5790" t="s">
        <v>8940</v>
      </c>
      <c r="C5790" s="7">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4" t="str">
        <f>VLOOKUP(OrdersTable[[#This Row],[Region]],PeopleTable[#All],2,FALSE)</f>
        <v>Cassandra Brandow</v>
      </c>
      <c r="W5790" s="4" t="str">
        <f>IFERROR(VLOOKUP(OrdersTable[[#This Row],[Order ID]],ReturnsTable[#All],2,FALSE),"No")</f>
        <v>No</v>
      </c>
      <c r="X5790" s="4">
        <f>1/COUNTIF(OrdersTable[Order ID],OrdersTable[[#This Row],[Order ID]])</f>
        <v>0.5</v>
      </c>
      <c r="Y5790" s="4">
        <f>1/COUNTIF(OrdersTable[Customer ID],OrdersTable[[#This Row],[Customer ID]])</f>
        <v>0.5</v>
      </c>
    </row>
    <row r="5791" spans="1:25" x14ac:dyDescent="0.3">
      <c r="A5791" s="1">
        <v>5790</v>
      </c>
      <c r="B5791" t="s">
        <v>8940</v>
      </c>
      <c r="C5791" s="7">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4" t="str">
        <f>VLOOKUP(OrdersTable[[#This Row],[Region]],PeopleTable[#All],2,FALSE)</f>
        <v>Cassandra Brandow</v>
      </c>
      <c r="W5791" s="4" t="str">
        <f>IFERROR(VLOOKUP(OrdersTable[[#This Row],[Order ID]],ReturnsTable[#All],2,FALSE),"No")</f>
        <v>No</v>
      </c>
      <c r="X5791" s="4">
        <f>1/COUNTIF(OrdersTable[Order ID],OrdersTable[[#This Row],[Order ID]])</f>
        <v>0.5</v>
      </c>
      <c r="Y5791" s="4">
        <f>1/COUNTIF(OrdersTable[Customer ID],OrdersTable[[#This Row],[Customer ID]])</f>
        <v>0.5</v>
      </c>
    </row>
    <row r="5792" spans="1:25" x14ac:dyDescent="0.3">
      <c r="A5792" s="1">
        <v>5791</v>
      </c>
      <c r="B5792" t="s">
        <v>6145</v>
      </c>
      <c r="C5792" s="7">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4" t="str">
        <f>VLOOKUP(OrdersTable[[#This Row],[Region]],PeopleTable[#All],2,FALSE)</f>
        <v>Anna Andreadi</v>
      </c>
      <c r="W5792" s="4" t="str">
        <f>IFERROR(VLOOKUP(OrdersTable[[#This Row],[Order ID]],ReturnsTable[#All],2,FALSE),"No")</f>
        <v>Yes</v>
      </c>
      <c r="X5792" s="4">
        <f>1/COUNTIF(OrdersTable[Order ID],OrdersTable[[#This Row],[Order ID]])</f>
        <v>0.2</v>
      </c>
      <c r="Y5792" s="4">
        <f>1/COUNTIF(OrdersTable[Customer ID],OrdersTable[[#This Row],[Customer ID]])</f>
        <v>3.8461538461538464E-2</v>
      </c>
    </row>
    <row r="5793" spans="1:25" x14ac:dyDescent="0.3">
      <c r="A5793" s="1">
        <v>5792</v>
      </c>
      <c r="B5793" t="s">
        <v>6145</v>
      </c>
      <c r="C5793" s="7">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4" t="str">
        <f>VLOOKUP(OrdersTable[[#This Row],[Region]],PeopleTable[#All],2,FALSE)</f>
        <v>Anna Andreadi</v>
      </c>
      <c r="W5793" s="4" t="str">
        <f>IFERROR(VLOOKUP(OrdersTable[[#This Row],[Order ID]],ReturnsTable[#All],2,FALSE),"No")</f>
        <v>Yes</v>
      </c>
      <c r="X5793" s="4">
        <f>1/COUNTIF(OrdersTable[Order ID],OrdersTable[[#This Row],[Order ID]])</f>
        <v>0.2</v>
      </c>
      <c r="Y5793" s="4">
        <f>1/COUNTIF(OrdersTable[Customer ID],OrdersTable[[#This Row],[Customer ID]])</f>
        <v>3.8461538461538464E-2</v>
      </c>
    </row>
    <row r="5794" spans="1:25" x14ac:dyDescent="0.3">
      <c r="A5794" s="1">
        <v>5793</v>
      </c>
      <c r="B5794" t="s">
        <v>6145</v>
      </c>
      <c r="C5794" s="7">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4" t="str">
        <f>VLOOKUP(OrdersTable[[#This Row],[Region]],PeopleTable[#All],2,FALSE)</f>
        <v>Anna Andreadi</v>
      </c>
      <c r="W5794" s="4" t="str">
        <f>IFERROR(VLOOKUP(OrdersTable[[#This Row],[Order ID]],ReturnsTable[#All],2,FALSE),"No")</f>
        <v>Yes</v>
      </c>
      <c r="X5794" s="4">
        <f>1/COUNTIF(OrdersTable[Order ID],OrdersTable[[#This Row],[Order ID]])</f>
        <v>0.2</v>
      </c>
      <c r="Y5794" s="4">
        <f>1/COUNTIF(OrdersTable[Customer ID],OrdersTable[[#This Row],[Customer ID]])</f>
        <v>3.8461538461538464E-2</v>
      </c>
    </row>
    <row r="5795" spans="1:25" x14ac:dyDescent="0.3">
      <c r="A5795" s="1">
        <v>5794</v>
      </c>
      <c r="B5795" t="s">
        <v>6145</v>
      </c>
      <c r="C5795" s="7">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4" t="str">
        <f>VLOOKUP(OrdersTable[[#This Row],[Region]],PeopleTable[#All],2,FALSE)</f>
        <v>Anna Andreadi</v>
      </c>
      <c r="W5795" s="4" t="str">
        <f>IFERROR(VLOOKUP(OrdersTable[[#This Row],[Order ID]],ReturnsTable[#All],2,FALSE),"No")</f>
        <v>Yes</v>
      </c>
      <c r="X5795" s="4">
        <f>1/COUNTIF(OrdersTable[Order ID],OrdersTable[[#This Row],[Order ID]])</f>
        <v>0.2</v>
      </c>
      <c r="Y5795" s="4">
        <f>1/COUNTIF(OrdersTable[Customer ID],OrdersTable[[#This Row],[Customer ID]])</f>
        <v>3.8461538461538464E-2</v>
      </c>
    </row>
    <row r="5796" spans="1:25" x14ac:dyDescent="0.3">
      <c r="A5796" s="1">
        <v>5795</v>
      </c>
      <c r="B5796" t="s">
        <v>6145</v>
      </c>
      <c r="C5796" s="7">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4" t="str">
        <f>VLOOKUP(OrdersTable[[#This Row],[Region]],PeopleTable[#All],2,FALSE)</f>
        <v>Anna Andreadi</v>
      </c>
      <c r="W5796" s="4" t="str">
        <f>IFERROR(VLOOKUP(OrdersTable[[#This Row],[Order ID]],ReturnsTable[#All],2,FALSE),"No")</f>
        <v>Yes</v>
      </c>
      <c r="X5796" s="4">
        <f>1/COUNTIF(OrdersTable[Order ID],OrdersTable[[#This Row],[Order ID]])</f>
        <v>0.2</v>
      </c>
      <c r="Y5796" s="4">
        <f>1/COUNTIF(OrdersTable[Customer ID],OrdersTable[[#This Row],[Customer ID]])</f>
        <v>3.8461538461538464E-2</v>
      </c>
    </row>
    <row r="5797" spans="1:25" x14ac:dyDescent="0.3">
      <c r="A5797" s="1">
        <v>5796</v>
      </c>
      <c r="B5797" t="s">
        <v>8941</v>
      </c>
      <c r="C5797" s="7">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4" t="str">
        <f>VLOOKUP(OrdersTable[[#This Row],[Region]],PeopleTable[#All],2,FALSE)</f>
        <v>Chuck Magee</v>
      </c>
      <c r="W5797" s="4" t="str">
        <f>IFERROR(VLOOKUP(OrdersTable[[#This Row],[Order ID]],ReturnsTable[#All],2,FALSE),"No")</f>
        <v>No</v>
      </c>
      <c r="X5797" s="4">
        <f>1/COUNTIF(OrdersTable[Order ID],OrdersTable[[#This Row],[Order ID]])</f>
        <v>0.25</v>
      </c>
      <c r="Y5797" s="4">
        <f>1/COUNTIF(OrdersTable[Customer ID],OrdersTable[[#This Row],[Customer ID]])</f>
        <v>0.14285714285714285</v>
      </c>
    </row>
    <row r="5798" spans="1:25" x14ac:dyDescent="0.3">
      <c r="A5798" s="1">
        <v>5797</v>
      </c>
      <c r="B5798" t="s">
        <v>8941</v>
      </c>
      <c r="C5798" s="7">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4" t="str">
        <f>VLOOKUP(OrdersTable[[#This Row],[Region]],PeopleTable[#All],2,FALSE)</f>
        <v>Chuck Magee</v>
      </c>
      <c r="W5798" s="4" t="str">
        <f>IFERROR(VLOOKUP(OrdersTable[[#This Row],[Order ID]],ReturnsTable[#All],2,FALSE),"No")</f>
        <v>No</v>
      </c>
      <c r="X5798" s="4">
        <f>1/COUNTIF(OrdersTable[Order ID],OrdersTable[[#This Row],[Order ID]])</f>
        <v>0.25</v>
      </c>
      <c r="Y5798" s="4">
        <f>1/COUNTIF(OrdersTable[Customer ID],OrdersTable[[#This Row],[Customer ID]])</f>
        <v>0.14285714285714285</v>
      </c>
    </row>
    <row r="5799" spans="1:25" x14ac:dyDescent="0.3">
      <c r="A5799" s="1">
        <v>5798</v>
      </c>
      <c r="B5799" t="s">
        <v>8941</v>
      </c>
      <c r="C5799" s="7">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4" t="str">
        <f>VLOOKUP(OrdersTable[[#This Row],[Region]],PeopleTable[#All],2,FALSE)</f>
        <v>Chuck Magee</v>
      </c>
      <c r="W5799" s="4" t="str">
        <f>IFERROR(VLOOKUP(OrdersTable[[#This Row],[Order ID]],ReturnsTable[#All],2,FALSE),"No")</f>
        <v>No</v>
      </c>
      <c r="X5799" s="4">
        <f>1/COUNTIF(OrdersTable[Order ID],OrdersTable[[#This Row],[Order ID]])</f>
        <v>0.25</v>
      </c>
      <c r="Y5799" s="4">
        <f>1/COUNTIF(OrdersTable[Customer ID],OrdersTable[[#This Row],[Customer ID]])</f>
        <v>0.14285714285714285</v>
      </c>
    </row>
    <row r="5800" spans="1:25" x14ac:dyDescent="0.3">
      <c r="A5800" s="1">
        <v>5799</v>
      </c>
      <c r="B5800" t="s">
        <v>8941</v>
      </c>
      <c r="C5800" s="7">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4" t="str">
        <f>VLOOKUP(OrdersTable[[#This Row],[Region]],PeopleTable[#All],2,FALSE)</f>
        <v>Chuck Magee</v>
      </c>
      <c r="W5800" s="4" t="str">
        <f>IFERROR(VLOOKUP(OrdersTable[[#This Row],[Order ID]],ReturnsTable[#All],2,FALSE),"No")</f>
        <v>No</v>
      </c>
      <c r="X5800" s="4">
        <f>1/COUNTIF(OrdersTable[Order ID],OrdersTable[[#This Row],[Order ID]])</f>
        <v>0.25</v>
      </c>
      <c r="Y5800" s="4">
        <f>1/COUNTIF(OrdersTable[Customer ID],OrdersTable[[#This Row],[Customer ID]])</f>
        <v>0.14285714285714285</v>
      </c>
    </row>
    <row r="5801" spans="1:25" x14ac:dyDescent="0.3">
      <c r="A5801" s="1">
        <v>5800</v>
      </c>
      <c r="B5801" t="s">
        <v>8942</v>
      </c>
      <c r="C5801" s="7">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4" t="str">
        <f>VLOOKUP(OrdersTable[[#This Row],[Region]],PeopleTable[#All],2,FALSE)</f>
        <v>Kelly Williams</v>
      </c>
      <c r="W5801" s="4" t="str">
        <f>IFERROR(VLOOKUP(OrdersTable[[#This Row],[Order ID]],ReturnsTable[#All],2,FALSE),"No")</f>
        <v>No</v>
      </c>
      <c r="X5801" s="4">
        <f>1/COUNTIF(OrdersTable[Order ID],OrdersTable[[#This Row],[Order ID]])</f>
        <v>1</v>
      </c>
      <c r="Y5801" s="4">
        <f>1/COUNTIF(OrdersTable[Customer ID],OrdersTable[[#This Row],[Customer ID]])</f>
        <v>0.16666666666666666</v>
      </c>
    </row>
    <row r="5802" spans="1:25" x14ac:dyDescent="0.3">
      <c r="A5802" s="1">
        <v>5801</v>
      </c>
      <c r="B5802" t="s">
        <v>5947</v>
      </c>
      <c r="C5802" s="7">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4" t="str">
        <f>VLOOKUP(OrdersTable[[#This Row],[Region]],PeopleTable[#All],2,FALSE)</f>
        <v>Kelly Williams</v>
      </c>
      <c r="W5802" s="4" t="str">
        <f>IFERROR(VLOOKUP(OrdersTable[[#This Row],[Order ID]],ReturnsTable[#All],2,FALSE),"No")</f>
        <v>Yes</v>
      </c>
      <c r="X5802" s="4">
        <f>1/COUNTIF(OrdersTable[Order ID],OrdersTable[[#This Row],[Order ID]])</f>
        <v>0.5</v>
      </c>
      <c r="Y5802" s="4">
        <f>1/COUNTIF(OrdersTable[Customer ID],OrdersTable[[#This Row],[Customer ID]])</f>
        <v>0.1</v>
      </c>
    </row>
    <row r="5803" spans="1:25" x14ac:dyDescent="0.3">
      <c r="A5803" s="1">
        <v>5802</v>
      </c>
      <c r="B5803" t="s">
        <v>5947</v>
      </c>
      <c r="C5803" s="7">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4" t="str">
        <f>VLOOKUP(OrdersTable[[#This Row],[Region]],PeopleTable[#All],2,FALSE)</f>
        <v>Kelly Williams</v>
      </c>
      <c r="W5803" s="4" t="str">
        <f>IFERROR(VLOOKUP(OrdersTable[[#This Row],[Order ID]],ReturnsTable[#All],2,FALSE),"No")</f>
        <v>Yes</v>
      </c>
      <c r="X5803" s="4">
        <f>1/COUNTIF(OrdersTable[Order ID],OrdersTable[[#This Row],[Order ID]])</f>
        <v>0.5</v>
      </c>
      <c r="Y5803" s="4">
        <f>1/COUNTIF(OrdersTable[Customer ID],OrdersTable[[#This Row],[Customer ID]])</f>
        <v>0.1</v>
      </c>
    </row>
    <row r="5804" spans="1:25" x14ac:dyDescent="0.3">
      <c r="A5804" s="1">
        <v>5803</v>
      </c>
      <c r="B5804" t="s">
        <v>8943</v>
      </c>
      <c r="C5804" s="7">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4" t="str">
        <f>VLOOKUP(OrdersTable[[#This Row],[Region]],PeopleTable[#All],2,FALSE)</f>
        <v>Anna Andreadi</v>
      </c>
      <c r="W5804" s="4" t="str">
        <f>IFERROR(VLOOKUP(OrdersTable[[#This Row],[Order ID]],ReturnsTable[#All],2,FALSE),"No")</f>
        <v>No</v>
      </c>
      <c r="X5804" s="4">
        <f>1/COUNTIF(OrdersTable[Order ID],OrdersTable[[#This Row],[Order ID]])</f>
        <v>1</v>
      </c>
      <c r="Y5804" s="4">
        <f>1/COUNTIF(OrdersTable[Customer ID],OrdersTable[[#This Row],[Customer ID]])</f>
        <v>4.7619047619047616E-2</v>
      </c>
    </row>
    <row r="5805" spans="1:25" x14ac:dyDescent="0.3">
      <c r="A5805" s="1">
        <v>5804</v>
      </c>
      <c r="B5805" t="s">
        <v>8944</v>
      </c>
      <c r="C5805" s="7">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4" t="str">
        <f>VLOOKUP(OrdersTable[[#This Row],[Region]],PeopleTable[#All],2,FALSE)</f>
        <v>Chuck Magee</v>
      </c>
      <c r="W5805" s="4" t="str">
        <f>IFERROR(VLOOKUP(OrdersTable[[#This Row],[Order ID]],ReturnsTable[#All],2,FALSE),"No")</f>
        <v>No</v>
      </c>
      <c r="X5805" s="4">
        <f>1/COUNTIF(OrdersTable[Order ID],OrdersTable[[#This Row],[Order ID]])</f>
        <v>1</v>
      </c>
      <c r="Y5805" s="4">
        <f>1/COUNTIF(OrdersTable[Customer ID],OrdersTable[[#This Row],[Customer ID]])</f>
        <v>7.6923076923076927E-2</v>
      </c>
    </row>
    <row r="5806" spans="1:25" x14ac:dyDescent="0.3">
      <c r="A5806" s="1">
        <v>5805</v>
      </c>
      <c r="B5806" t="s">
        <v>8945</v>
      </c>
      <c r="C5806" s="7">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4" t="str">
        <f>VLOOKUP(OrdersTable[[#This Row],[Region]],PeopleTable[#All],2,FALSE)</f>
        <v>Kelly Williams</v>
      </c>
      <c r="W5806" s="4" t="str">
        <f>IFERROR(VLOOKUP(OrdersTable[[#This Row],[Order ID]],ReturnsTable[#All],2,FALSE),"No")</f>
        <v>No</v>
      </c>
      <c r="X5806" s="4">
        <f>1/COUNTIF(OrdersTable[Order ID],OrdersTable[[#This Row],[Order ID]])</f>
        <v>0.5</v>
      </c>
      <c r="Y5806" s="4">
        <f>1/COUNTIF(OrdersTable[Customer ID],OrdersTable[[#This Row],[Customer ID]])</f>
        <v>6.6666666666666666E-2</v>
      </c>
    </row>
    <row r="5807" spans="1:25" x14ac:dyDescent="0.3">
      <c r="A5807" s="1">
        <v>5806</v>
      </c>
      <c r="B5807" t="s">
        <v>8945</v>
      </c>
      <c r="C5807" s="7">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4" t="str">
        <f>VLOOKUP(OrdersTable[[#This Row],[Region]],PeopleTable[#All],2,FALSE)</f>
        <v>Kelly Williams</v>
      </c>
      <c r="W5807" s="4" t="str">
        <f>IFERROR(VLOOKUP(OrdersTable[[#This Row],[Order ID]],ReturnsTable[#All],2,FALSE),"No")</f>
        <v>No</v>
      </c>
      <c r="X5807" s="4">
        <f>1/COUNTIF(OrdersTable[Order ID],OrdersTable[[#This Row],[Order ID]])</f>
        <v>0.5</v>
      </c>
      <c r="Y5807" s="4">
        <f>1/COUNTIF(OrdersTable[Customer ID],OrdersTable[[#This Row],[Customer ID]])</f>
        <v>6.6666666666666666E-2</v>
      </c>
    </row>
    <row r="5808" spans="1:25" x14ac:dyDescent="0.3">
      <c r="A5808" s="1">
        <v>5807</v>
      </c>
      <c r="B5808" t="s">
        <v>8946</v>
      </c>
      <c r="C5808" s="7">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4" t="str">
        <f>VLOOKUP(OrdersTable[[#This Row],[Region]],PeopleTable[#All],2,FALSE)</f>
        <v>Cassandra Brandow</v>
      </c>
      <c r="W5808" s="4" t="str">
        <f>IFERROR(VLOOKUP(OrdersTable[[#This Row],[Order ID]],ReturnsTable[#All],2,FALSE),"No")</f>
        <v>No</v>
      </c>
      <c r="X5808" s="4">
        <f>1/COUNTIF(OrdersTable[Order ID],OrdersTable[[#This Row],[Order ID]])</f>
        <v>0.33333333333333331</v>
      </c>
      <c r="Y5808" s="4">
        <f>1/COUNTIF(OrdersTable[Customer ID],OrdersTable[[#This Row],[Customer ID]])</f>
        <v>5.8823529411764705E-2</v>
      </c>
    </row>
    <row r="5809" spans="1:25" x14ac:dyDescent="0.3">
      <c r="A5809" s="1">
        <v>5808</v>
      </c>
      <c r="B5809" t="s">
        <v>8946</v>
      </c>
      <c r="C5809" s="7">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4" t="str">
        <f>VLOOKUP(OrdersTable[[#This Row],[Region]],PeopleTable[#All],2,FALSE)</f>
        <v>Cassandra Brandow</v>
      </c>
      <c r="W5809" s="4" t="str">
        <f>IFERROR(VLOOKUP(OrdersTable[[#This Row],[Order ID]],ReturnsTable[#All],2,FALSE),"No")</f>
        <v>No</v>
      </c>
      <c r="X5809" s="4">
        <f>1/COUNTIF(OrdersTable[Order ID],OrdersTable[[#This Row],[Order ID]])</f>
        <v>0.33333333333333331</v>
      </c>
      <c r="Y5809" s="4">
        <f>1/COUNTIF(OrdersTable[Customer ID],OrdersTable[[#This Row],[Customer ID]])</f>
        <v>5.8823529411764705E-2</v>
      </c>
    </row>
    <row r="5810" spans="1:25" x14ac:dyDescent="0.3">
      <c r="A5810" s="1">
        <v>5809</v>
      </c>
      <c r="B5810" t="s">
        <v>8946</v>
      </c>
      <c r="C5810" s="7">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4" t="str">
        <f>VLOOKUP(OrdersTable[[#This Row],[Region]],PeopleTable[#All],2,FALSE)</f>
        <v>Cassandra Brandow</v>
      </c>
      <c r="W5810" s="4" t="str">
        <f>IFERROR(VLOOKUP(OrdersTable[[#This Row],[Order ID]],ReturnsTable[#All],2,FALSE),"No")</f>
        <v>No</v>
      </c>
      <c r="X5810" s="4">
        <f>1/COUNTIF(OrdersTable[Order ID],OrdersTable[[#This Row],[Order ID]])</f>
        <v>0.33333333333333331</v>
      </c>
      <c r="Y5810" s="4">
        <f>1/COUNTIF(OrdersTable[Customer ID],OrdersTable[[#This Row],[Customer ID]])</f>
        <v>5.8823529411764705E-2</v>
      </c>
    </row>
    <row r="5811" spans="1:25" x14ac:dyDescent="0.3">
      <c r="A5811" s="1">
        <v>5810</v>
      </c>
      <c r="B5811" t="s">
        <v>8947</v>
      </c>
      <c r="C5811" s="7">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4" t="str">
        <f>VLOOKUP(OrdersTable[[#This Row],[Region]],PeopleTable[#All],2,FALSE)</f>
        <v>Cassandra Brandow</v>
      </c>
      <c r="W5811" s="4" t="str">
        <f>IFERROR(VLOOKUP(OrdersTable[[#This Row],[Order ID]],ReturnsTable[#All],2,FALSE),"No")</f>
        <v>No</v>
      </c>
      <c r="X5811" s="4">
        <f>1/COUNTIF(OrdersTable[Order ID],OrdersTable[[#This Row],[Order ID]])</f>
        <v>1</v>
      </c>
      <c r="Y5811" s="4">
        <f>1/COUNTIF(OrdersTable[Customer ID],OrdersTable[[#This Row],[Customer ID]])</f>
        <v>0.1</v>
      </c>
    </row>
    <row r="5812" spans="1:25" x14ac:dyDescent="0.3">
      <c r="A5812" s="1">
        <v>5811</v>
      </c>
      <c r="B5812" t="s">
        <v>8948</v>
      </c>
      <c r="C5812" s="7">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4" t="str">
        <f>VLOOKUP(OrdersTable[[#This Row],[Region]],PeopleTable[#All],2,FALSE)</f>
        <v>Anna Andreadi</v>
      </c>
      <c r="W5812" s="4" t="str">
        <f>IFERROR(VLOOKUP(OrdersTable[[#This Row],[Order ID]],ReturnsTable[#All],2,FALSE),"No")</f>
        <v>No</v>
      </c>
      <c r="X5812" s="4">
        <f>1/COUNTIF(OrdersTable[Order ID],OrdersTable[[#This Row],[Order ID]])</f>
        <v>0.33333333333333331</v>
      </c>
      <c r="Y5812" s="4">
        <f>1/COUNTIF(OrdersTable[Customer ID],OrdersTable[[#This Row],[Customer ID]])</f>
        <v>5.8823529411764705E-2</v>
      </c>
    </row>
    <row r="5813" spans="1:25" x14ac:dyDescent="0.3">
      <c r="A5813" s="1">
        <v>5812</v>
      </c>
      <c r="B5813" t="s">
        <v>8948</v>
      </c>
      <c r="C5813" s="7">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4" t="str">
        <f>VLOOKUP(OrdersTable[[#This Row],[Region]],PeopleTable[#All],2,FALSE)</f>
        <v>Anna Andreadi</v>
      </c>
      <c r="W5813" s="4" t="str">
        <f>IFERROR(VLOOKUP(OrdersTable[[#This Row],[Order ID]],ReturnsTable[#All],2,FALSE),"No")</f>
        <v>No</v>
      </c>
      <c r="X5813" s="4">
        <f>1/COUNTIF(OrdersTable[Order ID],OrdersTable[[#This Row],[Order ID]])</f>
        <v>0.33333333333333331</v>
      </c>
      <c r="Y5813" s="4">
        <f>1/COUNTIF(OrdersTable[Customer ID],OrdersTable[[#This Row],[Customer ID]])</f>
        <v>5.8823529411764705E-2</v>
      </c>
    </row>
    <row r="5814" spans="1:25" x14ac:dyDescent="0.3">
      <c r="A5814" s="1">
        <v>5813</v>
      </c>
      <c r="B5814" t="s">
        <v>8948</v>
      </c>
      <c r="C5814" s="7">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4" t="str">
        <f>VLOOKUP(OrdersTable[[#This Row],[Region]],PeopleTable[#All],2,FALSE)</f>
        <v>Anna Andreadi</v>
      </c>
      <c r="W5814" s="4" t="str">
        <f>IFERROR(VLOOKUP(OrdersTable[[#This Row],[Order ID]],ReturnsTable[#All],2,FALSE),"No")</f>
        <v>No</v>
      </c>
      <c r="X5814" s="4">
        <f>1/COUNTIF(OrdersTable[Order ID],OrdersTable[[#This Row],[Order ID]])</f>
        <v>0.33333333333333331</v>
      </c>
      <c r="Y5814" s="4">
        <f>1/COUNTIF(OrdersTable[Customer ID],OrdersTable[[#This Row],[Customer ID]])</f>
        <v>5.8823529411764705E-2</v>
      </c>
    </row>
    <row r="5815" spans="1:25" x14ac:dyDescent="0.3">
      <c r="A5815" s="1">
        <v>5814</v>
      </c>
      <c r="B5815" t="s">
        <v>8949</v>
      </c>
      <c r="C5815" s="7">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4" t="str">
        <f>VLOOKUP(OrdersTable[[#This Row],[Region]],PeopleTable[#All],2,FALSE)</f>
        <v>Chuck Magee</v>
      </c>
      <c r="W5815" s="4" t="str">
        <f>IFERROR(VLOOKUP(OrdersTable[[#This Row],[Order ID]],ReturnsTable[#All],2,FALSE),"No")</f>
        <v>No</v>
      </c>
      <c r="X5815" s="4">
        <f>1/COUNTIF(OrdersTable[Order ID],OrdersTable[[#This Row],[Order ID]])</f>
        <v>1</v>
      </c>
      <c r="Y5815" s="4">
        <f>1/COUNTIF(OrdersTable[Customer ID],OrdersTable[[#This Row],[Customer ID]])</f>
        <v>8.3333333333333329E-2</v>
      </c>
    </row>
    <row r="5816" spans="1:25" x14ac:dyDescent="0.3">
      <c r="A5816" s="1">
        <v>5815</v>
      </c>
      <c r="B5816" t="s">
        <v>8950</v>
      </c>
      <c r="C5816" s="7">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4" t="str">
        <f>VLOOKUP(OrdersTable[[#This Row],[Region]],PeopleTable[#All],2,FALSE)</f>
        <v>Cassandra Brandow</v>
      </c>
      <c r="W5816" s="4" t="str">
        <f>IFERROR(VLOOKUP(OrdersTable[[#This Row],[Order ID]],ReturnsTable[#All],2,FALSE),"No")</f>
        <v>No</v>
      </c>
      <c r="X5816" s="4">
        <f>1/COUNTIF(OrdersTable[Order ID],OrdersTable[[#This Row],[Order ID]])</f>
        <v>1</v>
      </c>
      <c r="Y5816" s="4">
        <f>1/COUNTIF(OrdersTable[Customer ID],OrdersTable[[#This Row],[Customer ID]])</f>
        <v>0.1111111111111111</v>
      </c>
    </row>
    <row r="5817" spans="1:25" x14ac:dyDescent="0.3">
      <c r="A5817" s="1">
        <v>5816</v>
      </c>
      <c r="B5817" t="s">
        <v>8951</v>
      </c>
      <c r="C5817" s="7">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4" t="str">
        <f>VLOOKUP(OrdersTable[[#This Row],[Region]],PeopleTable[#All],2,FALSE)</f>
        <v>Chuck Magee</v>
      </c>
      <c r="W5817" s="4" t="str">
        <f>IFERROR(VLOOKUP(OrdersTable[[#This Row],[Order ID]],ReturnsTable[#All],2,FALSE),"No")</f>
        <v>No</v>
      </c>
      <c r="X5817" s="4">
        <f>1/COUNTIF(OrdersTable[Order ID],OrdersTable[[#This Row],[Order ID]])</f>
        <v>0.2</v>
      </c>
      <c r="Y5817" s="4">
        <f>1/COUNTIF(OrdersTable[Customer ID],OrdersTable[[#This Row],[Customer ID]])</f>
        <v>8.3333333333333329E-2</v>
      </c>
    </row>
    <row r="5818" spans="1:25" x14ac:dyDescent="0.3">
      <c r="A5818" s="1">
        <v>5817</v>
      </c>
      <c r="B5818" t="s">
        <v>8951</v>
      </c>
      <c r="C5818" s="7">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4" t="str">
        <f>VLOOKUP(OrdersTable[[#This Row],[Region]],PeopleTable[#All],2,FALSE)</f>
        <v>Chuck Magee</v>
      </c>
      <c r="W5818" s="4" t="str">
        <f>IFERROR(VLOOKUP(OrdersTable[[#This Row],[Order ID]],ReturnsTable[#All],2,FALSE),"No")</f>
        <v>No</v>
      </c>
      <c r="X5818" s="4">
        <f>1/COUNTIF(OrdersTable[Order ID],OrdersTable[[#This Row],[Order ID]])</f>
        <v>0.2</v>
      </c>
      <c r="Y5818" s="4">
        <f>1/COUNTIF(OrdersTable[Customer ID],OrdersTable[[#This Row],[Customer ID]])</f>
        <v>8.3333333333333329E-2</v>
      </c>
    </row>
    <row r="5819" spans="1:25" x14ac:dyDescent="0.3">
      <c r="A5819" s="1">
        <v>5818</v>
      </c>
      <c r="B5819" t="s">
        <v>8951</v>
      </c>
      <c r="C5819" s="7">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4" t="str">
        <f>VLOOKUP(OrdersTable[[#This Row],[Region]],PeopleTable[#All],2,FALSE)</f>
        <v>Chuck Magee</v>
      </c>
      <c r="W5819" s="4" t="str">
        <f>IFERROR(VLOOKUP(OrdersTable[[#This Row],[Order ID]],ReturnsTable[#All],2,FALSE),"No")</f>
        <v>No</v>
      </c>
      <c r="X5819" s="4">
        <f>1/COUNTIF(OrdersTable[Order ID],OrdersTable[[#This Row],[Order ID]])</f>
        <v>0.2</v>
      </c>
      <c r="Y5819" s="4">
        <f>1/COUNTIF(OrdersTable[Customer ID],OrdersTable[[#This Row],[Customer ID]])</f>
        <v>8.3333333333333329E-2</v>
      </c>
    </row>
    <row r="5820" spans="1:25" x14ac:dyDescent="0.3">
      <c r="A5820" s="1">
        <v>5819</v>
      </c>
      <c r="B5820" t="s">
        <v>8951</v>
      </c>
      <c r="C5820" s="7">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4" t="str">
        <f>VLOOKUP(OrdersTable[[#This Row],[Region]],PeopleTable[#All],2,FALSE)</f>
        <v>Chuck Magee</v>
      </c>
      <c r="W5820" s="4" t="str">
        <f>IFERROR(VLOOKUP(OrdersTable[[#This Row],[Order ID]],ReturnsTable[#All],2,FALSE),"No")</f>
        <v>No</v>
      </c>
      <c r="X5820" s="4">
        <f>1/COUNTIF(OrdersTable[Order ID],OrdersTable[[#This Row],[Order ID]])</f>
        <v>0.2</v>
      </c>
      <c r="Y5820" s="4">
        <f>1/COUNTIF(OrdersTable[Customer ID],OrdersTable[[#This Row],[Customer ID]])</f>
        <v>8.3333333333333329E-2</v>
      </c>
    </row>
    <row r="5821" spans="1:25" x14ac:dyDescent="0.3">
      <c r="A5821" s="1">
        <v>5820</v>
      </c>
      <c r="B5821" t="s">
        <v>8951</v>
      </c>
      <c r="C5821" s="7">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4" t="str">
        <f>VLOOKUP(OrdersTable[[#This Row],[Region]],PeopleTable[#All],2,FALSE)</f>
        <v>Chuck Magee</v>
      </c>
      <c r="W5821" s="4" t="str">
        <f>IFERROR(VLOOKUP(OrdersTable[[#This Row],[Order ID]],ReturnsTable[#All],2,FALSE),"No")</f>
        <v>No</v>
      </c>
      <c r="X5821" s="4">
        <f>1/COUNTIF(OrdersTable[Order ID],OrdersTable[[#This Row],[Order ID]])</f>
        <v>0.2</v>
      </c>
      <c r="Y5821" s="4">
        <f>1/COUNTIF(OrdersTable[Customer ID],OrdersTable[[#This Row],[Customer ID]])</f>
        <v>8.3333333333333329E-2</v>
      </c>
    </row>
    <row r="5822" spans="1:25" x14ac:dyDescent="0.3">
      <c r="A5822" s="1">
        <v>5821</v>
      </c>
      <c r="B5822" t="s">
        <v>8952</v>
      </c>
      <c r="C5822" s="7">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4" t="str">
        <f>VLOOKUP(OrdersTable[[#This Row],[Region]],PeopleTable[#All],2,FALSE)</f>
        <v>Anna Andreadi</v>
      </c>
      <c r="W5822" s="4" t="str">
        <f>IFERROR(VLOOKUP(OrdersTable[[#This Row],[Order ID]],ReturnsTable[#All],2,FALSE),"No")</f>
        <v>No</v>
      </c>
      <c r="X5822" s="4">
        <f>1/COUNTIF(OrdersTable[Order ID],OrdersTable[[#This Row],[Order ID]])</f>
        <v>0.25</v>
      </c>
      <c r="Y5822" s="4">
        <f>1/COUNTIF(OrdersTable[Customer ID],OrdersTable[[#This Row],[Customer ID]])</f>
        <v>0.125</v>
      </c>
    </row>
    <row r="5823" spans="1:25" x14ac:dyDescent="0.3">
      <c r="A5823" s="1">
        <v>5822</v>
      </c>
      <c r="B5823" t="s">
        <v>8952</v>
      </c>
      <c r="C5823" s="7">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4" t="str">
        <f>VLOOKUP(OrdersTable[[#This Row],[Region]],PeopleTable[#All],2,FALSE)</f>
        <v>Anna Andreadi</v>
      </c>
      <c r="W5823" s="4" t="str">
        <f>IFERROR(VLOOKUP(OrdersTable[[#This Row],[Order ID]],ReturnsTable[#All],2,FALSE),"No")</f>
        <v>No</v>
      </c>
      <c r="X5823" s="4">
        <f>1/COUNTIF(OrdersTable[Order ID],OrdersTable[[#This Row],[Order ID]])</f>
        <v>0.25</v>
      </c>
      <c r="Y5823" s="4">
        <f>1/COUNTIF(OrdersTable[Customer ID],OrdersTable[[#This Row],[Customer ID]])</f>
        <v>0.125</v>
      </c>
    </row>
    <row r="5824" spans="1:25" x14ac:dyDescent="0.3">
      <c r="A5824" s="1">
        <v>5823</v>
      </c>
      <c r="B5824" t="s">
        <v>8952</v>
      </c>
      <c r="C5824" s="7">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4" t="str">
        <f>VLOOKUP(OrdersTable[[#This Row],[Region]],PeopleTable[#All],2,FALSE)</f>
        <v>Anna Andreadi</v>
      </c>
      <c r="W5824" s="4" t="str">
        <f>IFERROR(VLOOKUP(OrdersTable[[#This Row],[Order ID]],ReturnsTable[#All],2,FALSE),"No")</f>
        <v>No</v>
      </c>
      <c r="X5824" s="4">
        <f>1/COUNTIF(OrdersTable[Order ID],OrdersTable[[#This Row],[Order ID]])</f>
        <v>0.25</v>
      </c>
      <c r="Y5824" s="4">
        <f>1/COUNTIF(OrdersTable[Customer ID],OrdersTable[[#This Row],[Customer ID]])</f>
        <v>0.125</v>
      </c>
    </row>
    <row r="5825" spans="1:25" x14ac:dyDescent="0.3">
      <c r="A5825" s="1">
        <v>5824</v>
      </c>
      <c r="B5825" t="s">
        <v>8952</v>
      </c>
      <c r="C5825" s="7">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4" t="str">
        <f>VLOOKUP(OrdersTable[[#This Row],[Region]],PeopleTable[#All],2,FALSE)</f>
        <v>Anna Andreadi</v>
      </c>
      <c r="W5825" s="4" t="str">
        <f>IFERROR(VLOOKUP(OrdersTable[[#This Row],[Order ID]],ReturnsTable[#All],2,FALSE),"No")</f>
        <v>No</v>
      </c>
      <c r="X5825" s="4">
        <f>1/COUNTIF(OrdersTable[Order ID],OrdersTable[[#This Row],[Order ID]])</f>
        <v>0.25</v>
      </c>
      <c r="Y5825" s="4">
        <f>1/COUNTIF(OrdersTable[Customer ID],OrdersTable[[#This Row],[Customer ID]])</f>
        <v>0.125</v>
      </c>
    </row>
    <row r="5826" spans="1:25" x14ac:dyDescent="0.3">
      <c r="A5826" s="1">
        <v>5825</v>
      </c>
      <c r="B5826" t="s">
        <v>8953</v>
      </c>
      <c r="C5826" s="7">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4" t="str">
        <f>VLOOKUP(OrdersTable[[#This Row],[Region]],PeopleTable[#All],2,FALSE)</f>
        <v>Chuck Magee</v>
      </c>
      <c r="W5826" s="4" t="str">
        <f>IFERROR(VLOOKUP(OrdersTable[[#This Row],[Order ID]],ReturnsTable[#All],2,FALSE),"No")</f>
        <v>No</v>
      </c>
      <c r="X5826" s="4">
        <f>1/COUNTIF(OrdersTable[Order ID],OrdersTable[[#This Row],[Order ID]])</f>
        <v>1</v>
      </c>
      <c r="Y5826" s="4">
        <f>1/COUNTIF(OrdersTable[Customer ID],OrdersTable[[#This Row],[Customer ID]])</f>
        <v>0.14285714285714285</v>
      </c>
    </row>
    <row r="5827" spans="1:25" x14ac:dyDescent="0.3">
      <c r="A5827" s="1">
        <v>5826</v>
      </c>
      <c r="B5827" t="s">
        <v>8954</v>
      </c>
      <c r="C5827" s="7">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4" t="str">
        <f>VLOOKUP(OrdersTable[[#This Row],[Region]],PeopleTable[#All],2,FALSE)</f>
        <v>Chuck Magee</v>
      </c>
      <c r="W5827" s="4" t="str">
        <f>IFERROR(VLOOKUP(OrdersTable[[#This Row],[Order ID]],ReturnsTable[#All],2,FALSE),"No")</f>
        <v>No</v>
      </c>
      <c r="X5827" s="4">
        <f>1/COUNTIF(OrdersTable[Order ID],OrdersTable[[#This Row],[Order ID]])</f>
        <v>0.25</v>
      </c>
      <c r="Y5827" s="4">
        <f>1/COUNTIF(OrdersTable[Customer ID],OrdersTable[[#This Row],[Customer ID]])</f>
        <v>0.1111111111111111</v>
      </c>
    </row>
    <row r="5828" spans="1:25" x14ac:dyDescent="0.3">
      <c r="A5828" s="1">
        <v>5827</v>
      </c>
      <c r="B5828" t="s">
        <v>8954</v>
      </c>
      <c r="C5828" s="7">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4" t="str">
        <f>VLOOKUP(OrdersTable[[#This Row],[Region]],PeopleTable[#All],2,FALSE)</f>
        <v>Chuck Magee</v>
      </c>
      <c r="W5828" s="4" t="str">
        <f>IFERROR(VLOOKUP(OrdersTable[[#This Row],[Order ID]],ReturnsTable[#All],2,FALSE),"No")</f>
        <v>No</v>
      </c>
      <c r="X5828" s="4">
        <f>1/COUNTIF(OrdersTable[Order ID],OrdersTable[[#This Row],[Order ID]])</f>
        <v>0.25</v>
      </c>
      <c r="Y5828" s="4">
        <f>1/COUNTIF(OrdersTable[Customer ID],OrdersTable[[#This Row],[Customer ID]])</f>
        <v>0.1111111111111111</v>
      </c>
    </row>
    <row r="5829" spans="1:25" x14ac:dyDescent="0.3">
      <c r="A5829" s="1">
        <v>5828</v>
      </c>
      <c r="B5829" t="s">
        <v>8954</v>
      </c>
      <c r="C5829" s="7">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4" t="str">
        <f>VLOOKUP(OrdersTable[[#This Row],[Region]],PeopleTable[#All],2,FALSE)</f>
        <v>Chuck Magee</v>
      </c>
      <c r="W5829" s="4" t="str">
        <f>IFERROR(VLOOKUP(OrdersTable[[#This Row],[Order ID]],ReturnsTable[#All],2,FALSE),"No")</f>
        <v>No</v>
      </c>
      <c r="X5829" s="4">
        <f>1/COUNTIF(OrdersTable[Order ID],OrdersTable[[#This Row],[Order ID]])</f>
        <v>0.25</v>
      </c>
      <c r="Y5829" s="4">
        <f>1/COUNTIF(OrdersTable[Customer ID],OrdersTable[[#This Row],[Customer ID]])</f>
        <v>0.1111111111111111</v>
      </c>
    </row>
    <row r="5830" spans="1:25" x14ac:dyDescent="0.3">
      <c r="A5830" s="1">
        <v>5829</v>
      </c>
      <c r="B5830" t="s">
        <v>8954</v>
      </c>
      <c r="C5830" s="7">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4" t="str">
        <f>VLOOKUP(OrdersTable[[#This Row],[Region]],PeopleTable[#All],2,FALSE)</f>
        <v>Chuck Magee</v>
      </c>
      <c r="W5830" s="4" t="str">
        <f>IFERROR(VLOOKUP(OrdersTable[[#This Row],[Order ID]],ReturnsTable[#All],2,FALSE),"No")</f>
        <v>No</v>
      </c>
      <c r="X5830" s="4">
        <f>1/COUNTIF(OrdersTable[Order ID],OrdersTable[[#This Row],[Order ID]])</f>
        <v>0.25</v>
      </c>
      <c r="Y5830" s="4">
        <f>1/COUNTIF(OrdersTable[Customer ID],OrdersTable[[#This Row],[Customer ID]])</f>
        <v>0.1111111111111111</v>
      </c>
    </row>
    <row r="5831" spans="1:25" x14ac:dyDescent="0.3">
      <c r="A5831" s="1">
        <v>5830</v>
      </c>
      <c r="B5831" t="s">
        <v>8955</v>
      </c>
      <c r="C5831" s="7">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4" t="str">
        <f>VLOOKUP(OrdersTable[[#This Row],[Region]],PeopleTable[#All],2,FALSE)</f>
        <v>Kelly Williams</v>
      </c>
      <c r="W5831" s="4" t="str">
        <f>IFERROR(VLOOKUP(OrdersTable[[#This Row],[Order ID]],ReturnsTable[#All],2,FALSE),"No")</f>
        <v>No</v>
      </c>
      <c r="X5831" s="4">
        <f>1/COUNTIF(OrdersTable[Order ID],OrdersTable[[#This Row],[Order ID]])</f>
        <v>0.5</v>
      </c>
      <c r="Y5831" s="4">
        <f>1/COUNTIF(OrdersTable[Customer ID],OrdersTable[[#This Row],[Customer ID]])</f>
        <v>6.25E-2</v>
      </c>
    </row>
    <row r="5832" spans="1:25" x14ac:dyDescent="0.3">
      <c r="A5832" s="1">
        <v>5831</v>
      </c>
      <c r="B5832" t="s">
        <v>8955</v>
      </c>
      <c r="C5832" s="7">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4" t="str">
        <f>VLOOKUP(OrdersTable[[#This Row],[Region]],PeopleTable[#All],2,FALSE)</f>
        <v>Kelly Williams</v>
      </c>
      <c r="W5832" s="4" t="str">
        <f>IFERROR(VLOOKUP(OrdersTable[[#This Row],[Order ID]],ReturnsTable[#All],2,FALSE),"No")</f>
        <v>No</v>
      </c>
      <c r="X5832" s="4">
        <f>1/COUNTIF(OrdersTable[Order ID],OrdersTable[[#This Row],[Order ID]])</f>
        <v>0.5</v>
      </c>
      <c r="Y5832" s="4">
        <f>1/COUNTIF(OrdersTable[Customer ID],OrdersTable[[#This Row],[Customer ID]])</f>
        <v>6.25E-2</v>
      </c>
    </row>
    <row r="5833" spans="1:25" x14ac:dyDescent="0.3">
      <c r="A5833" s="1">
        <v>5832</v>
      </c>
      <c r="B5833" t="s">
        <v>8956</v>
      </c>
      <c r="C5833" s="7">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4" t="str">
        <f>VLOOKUP(OrdersTable[[#This Row],[Region]],PeopleTable[#All],2,FALSE)</f>
        <v>Anna Andreadi</v>
      </c>
      <c r="W5833" s="4" t="str">
        <f>IFERROR(VLOOKUP(OrdersTable[[#This Row],[Order ID]],ReturnsTable[#All],2,FALSE),"No")</f>
        <v>No</v>
      </c>
      <c r="X5833" s="4">
        <f>1/COUNTIF(OrdersTable[Order ID],OrdersTable[[#This Row],[Order ID]])</f>
        <v>1</v>
      </c>
      <c r="Y5833" s="4">
        <f>1/COUNTIF(OrdersTable[Customer ID],OrdersTable[[#This Row],[Customer ID]])</f>
        <v>7.1428571428571425E-2</v>
      </c>
    </row>
    <row r="5834" spans="1:25" x14ac:dyDescent="0.3">
      <c r="A5834" s="1">
        <v>5833</v>
      </c>
      <c r="B5834" t="s">
        <v>8957</v>
      </c>
      <c r="C5834" s="7">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4" t="str">
        <f>VLOOKUP(OrdersTable[[#This Row],[Region]],PeopleTable[#All],2,FALSE)</f>
        <v>Cassandra Brandow</v>
      </c>
      <c r="W5834" s="4" t="str">
        <f>IFERROR(VLOOKUP(OrdersTable[[#This Row],[Order ID]],ReturnsTable[#All],2,FALSE),"No")</f>
        <v>No</v>
      </c>
      <c r="X5834" s="4">
        <f>1/COUNTIF(OrdersTable[Order ID],OrdersTable[[#This Row],[Order ID]])</f>
        <v>0.5</v>
      </c>
      <c r="Y5834" s="4">
        <f>1/COUNTIF(OrdersTable[Customer ID],OrdersTable[[#This Row],[Customer ID]])</f>
        <v>6.25E-2</v>
      </c>
    </row>
    <row r="5835" spans="1:25" x14ac:dyDescent="0.3">
      <c r="A5835" s="1">
        <v>5834</v>
      </c>
      <c r="B5835" t="s">
        <v>8957</v>
      </c>
      <c r="C5835" s="7">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4" t="str">
        <f>VLOOKUP(OrdersTable[[#This Row],[Region]],PeopleTable[#All],2,FALSE)</f>
        <v>Cassandra Brandow</v>
      </c>
      <c r="W5835" s="4" t="str">
        <f>IFERROR(VLOOKUP(OrdersTable[[#This Row],[Order ID]],ReturnsTable[#All],2,FALSE),"No")</f>
        <v>No</v>
      </c>
      <c r="X5835" s="4">
        <f>1/COUNTIF(OrdersTable[Order ID],OrdersTable[[#This Row],[Order ID]])</f>
        <v>0.5</v>
      </c>
      <c r="Y5835" s="4">
        <f>1/COUNTIF(OrdersTable[Customer ID],OrdersTable[[#This Row],[Customer ID]])</f>
        <v>6.25E-2</v>
      </c>
    </row>
    <row r="5836" spans="1:25" x14ac:dyDescent="0.3">
      <c r="A5836" s="1">
        <v>5835</v>
      </c>
      <c r="B5836" t="s">
        <v>8958</v>
      </c>
      <c r="C5836" s="7">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4" t="str">
        <f>VLOOKUP(OrdersTable[[#This Row],[Region]],PeopleTable[#All],2,FALSE)</f>
        <v>Cassandra Brandow</v>
      </c>
      <c r="W5836" s="4" t="str">
        <f>IFERROR(VLOOKUP(OrdersTable[[#This Row],[Order ID]],ReturnsTable[#All],2,FALSE),"No")</f>
        <v>No</v>
      </c>
      <c r="X5836" s="4">
        <f>1/COUNTIF(OrdersTable[Order ID],OrdersTable[[#This Row],[Order ID]])</f>
        <v>0.33333333333333331</v>
      </c>
      <c r="Y5836" s="4">
        <f>1/COUNTIF(OrdersTable[Customer ID],OrdersTable[[#This Row],[Customer ID]])</f>
        <v>6.6666666666666666E-2</v>
      </c>
    </row>
    <row r="5837" spans="1:25" x14ac:dyDescent="0.3">
      <c r="A5837" s="1">
        <v>5836</v>
      </c>
      <c r="B5837" t="s">
        <v>8958</v>
      </c>
      <c r="C5837" s="7">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4" t="str">
        <f>VLOOKUP(OrdersTable[[#This Row],[Region]],PeopleTable[#All],2,FALSE)</f>
        <v>Cassandra Brandow</v>
      </c>
      <c r="W5837" s="4" t="str">
        <f>IFERROR(VLOOKUP(OrdersTable[[#This Row],[Order ID]],ReturnsTable[#All],2,FALSE),"No")</f>
        <v>No</v>
      </c>
      <c r="X5837" s="4">
        <f>1/COUNTIF(OrdersTable[Order ID],OrdersTable[[#This Row],[Order ID]])</f>
        <v>0.33333333333333331</v>
      </c>
      <c r="Y5837" s="4">
        <f>1/COUNTIF(OrdersTable[Customer ID],OrdersTable[[#This Row],[Customer ID]])</f>
        <v>6.6666666666666666E-2</v>
      </c>
    </row>
    <row r="5838" spans="1:25" x14ac:dyDescent="0.3">
      <c r="A5838" s="1">
        <v>5837</v>
      </c>
      <c r="B5838" t="s">
        <v>8958</v>
      </c>
      <c r="C5838" s="7">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4" t="str">
        <f>VLOOKUP(OrdersTable[[#This Row],[Region]],PeopleTable[#All],2,FALSE)</f>
        <v>Cassandra Brandow</v>
      </c>
      <c r="W5838" s="4" t="str">
        <f>IFERROR(VLOOKUP(OrdersTable[[#This Row],[Order ID]],ReturnsTable[#All],2,FALSE),"No")</f>
        <v>No</v>
      </c>
      <c r="X5838" s="4">
        <f>1/COUNTIF(OrdersTable[Order ID],OrdersTable[[#This Row],[Order ID]])</f>
        <v>0.33333333333333331</v>
      </c>
      <c r="Y5838" s="4">
        <f>1/COUNTIF(OrdersTable[Customer ID],OrdersTable[[#This Row],[Customer ID]])</f>
        <v>6.6666666666666666E-2</v>
      </c>
    </row>
    <row r="5839" spans="1:25" x14ac:dyDescent="0.3">
      <c r="A5839" s="1">
        <v>5838</v>
      </c>
      <c r="B5839" t="s">
        <v>8959</v>
      </c>
      <c r="C5839" s="7">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4" t="str">
        <f>VLOOKUP(OrdersTable[[#This Row],[Region]],PeopleTable[#All],2,FALSE)</f>
        <v>Anna Andreadi</v>
      </c>
      <c r="W5839" s="4" t="str">
        <f>IFERROR(VLOOKUP(OrdersTable[[#This Row],[Order ID]],ReturnsTable[#All],2,FALSE),"No")</f>
        <v>No</v>
      </c>
      <c r="X5839" s="4">
        <f>1/COUNTIF(OrdersTable[Order ID],OrdersTable[[#This Row],[Order ID]])</f>
        <v>1</v>
      </c>
      <c r="Y5839" s="4">
        <f>1/COUNTIF(OrdersTable[Customer ID],OrdersTable[[#This Row],[Customer ID]])</f>
        <v>9.0909090909090912E-2</v>
      </c>
    </row>
    <row r="5840" spans="1:25" x14ac:dyDescent="0.3">
      <c r="A5840" s="1">
        <v>5839</v>
      </c>
      <c r="B5840" t="s">
        <v>8960</v>
      </c>
      <c r="C5840" s="7">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4" t="str">
        <f>VLOOKUP(OrdersTable[[#This Row],[Region]],PeopleTable[#All],2,FALSE)</f>
        <v>Anna Andreadi</v>
      </c>
      <c r="W5840" s="4" t="str">
        <f>IFERROR(VLOOKUP(OrdersTable[[#This Row],[Order ID]],ReturnsTable[#All],2,FALSE),"No")</f>
        <v>No</v>
      </c>
      <c r="X5840" s="4">
        <f>1/COUNTIF(OrdersTable[Order ID],OrdersTable[[#This Row],[Order ID]])</f>
        <v>1</v>
      </c>
      <c r="Y5840" s="4">
        <f>1/COUNTIF(OrdersTable[Customer ID],OrdersTable[[#This Row],[Customer ID]])</f>
        <v>6.6666666666666666E-2</v>
      </c>
    </row>
    <row r="5841" spans="1:25" x14ac:dyDescent="0.3">
      <c r="A5841" s="1">
        <v>5840</v>
      </c>
      <c r="B5841" t="s">
        <v>8961</v>
      </c>
      <c r="C5841" s="7">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4" t="str">
        <f>VLOOKUP(OrdersTable[[#This Row],[Region]],PeopleTable[#All],2,FALSE)</f>
        <v>Cassandra Brandow</v>
      </c>
      <c r="W5841" s="4" t="str">
        <f>IFERROR(VLOOKUP(OrdersTable[[#This Row],[Order ID]],ReturnsTable[#All],2,FALSE),"No")</f>
        <v>No</v>
      </c>
      <c r="X5841" s="4">
        <f>1/COUNTIF(OrdersTable[Order ID],OrdersTable[[#This Row],[Order ID]])</f>
        <v>0.5</v>
      </c>
      <c r="Y5841" s="4">
        <f>1/COUNTIF(OrdersTable[Customer ID],OrdersTable[[#This Row],[Customer ID]])</f>
        <v>0.14285714285714285</v>
      </c>
    </row>
    <row r="5842" spans="1:25" x14ac:dyDescent="0.3">
      <c r="A5842" s="1">
        <v>5841</v>
      </c>
      <c r="B5842" t="s">
        <v>8961</v>
      </c>
      <c r="C5842" s="7">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4" t="str">
        <f>VLOOKUP(OrdersTable[[#This Row],[Region]],PeopleTable[#All],2,FALSE)</f>
        <v>Cassandra Brandow</v>
      </c>
      <c r="W5842" s="4" t="str">
        <f>IFERROR(VLOOKUP(OrdersTable[[#This Row],[Order ID]],ReturnsTable[#All],2,FALSE),"No")</f>
        <v>No</v>
      </c>
      <c r="X5842" s="4">
        <f>1/COUNTIF(OrdersTable[Order ID],OrdersTable[[#This Row],[Order ID]])</f>
        <v>0.5</v>
      </c>
      <c r="Y5842" s="4">
        <f>1/COUNTIF(OrdersTable[Customer ID],OrdersTable[[#This Row],[Customer ID]])</f>
        <v>0.14285714285714285</v>
      </c>
    </row>
    <row r="5843" spans="1:25" x14ac:dyDescent="0.3">
      <c r="A5843" s="1">
        <v>5842</v>
      </c>
      <c r="B5843" t="s">
        <v>8962</v>
      </c>
      <c r="C5843" s="7">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4" t="str">
        <f>VLOOKUP(OrdersTable[[#This Row],[Region]],PeopleTable[#All],2,FALSE)</f>
        <v>Anna Andreadi</v>
      </c>
      <c r="W5843" s="4" t="str">
        <f>IFERROR(VLOOKUP(OrdersTable[[#This Row],[Order ID]],ReturnsTable[#All],2,FALSE),"No")</f>
        <v>No</v>
      </c>
      <c r="X5843" s="4">
        <f>1/COUNTIF(OrdersTable[Order ID],OrdersTable[[#This Row],[Order ID]])</f>
        <v>0.14285714285714285</v>
      </c>
      <c r="Y5843" s="4">
        <f>1/COUNTIF(OrdersTable[Customer ID],OrdersTable[[#This Row],[Customer ID]])</f>
        <v>9.0909090909090912E-2</v>
      </c>
    </row>
    <row r="5844" spans="1:25" x14ac:dyDescent="0.3">
      <c r="A5844" s="1">
        <v>5843</v>
      </c>
      <c r="B5844" t="s">
        <v>8962</v>
      </c>
      <c r="C5844" s="7">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4" t="str">
        <f>VLOOKUP(OrdersTable[[#This Row],[Region]],PeopleTable[#All],2,FALSE)</f>
        <v>Anna Andreadi</v>
      </c>
      <c r="W5844" s="4" t="str">
        <f>IFERROR(VLOOKUP(OrdersTable[[#This Row],[Order ID]],ReturnsTable[#All],2,FALSE),"No")</f>
        <v>No</v>
      </c>
      <c r="X5844" s="4">
        <f>1/COUNTIF(OrdersTable[Order ID],OrdersTable[[#This Row],[Order ID]])</f>
        <v>0.14285714285714285</v>
      </c>
      <c r="Y5844" s="4">
        <f>1/COUNTIF(OrdersTable[Customer ID],OrdersTable[[#This Row],[Customer ID]])</f>
        <v>9.0909090909090912E-2</v>
      </c>
    </row>
    <row r="5845" spans="1:25" x14ac:dyDescent="0.3">
      <c r="A5845" s="1">
        <v>5844</v>
      </c>
      <c r="B5845" t="s">
        <v>8962</v>
      </c>
      <c r="C5845" s="7">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4" t="str">
        <f>VLOOKUP(OrdersTable[[#This Row],[Region]],PeopleTable[#All],2,FALSE)</f>
        <v>Anna Andreadi</v>
      </c>
      <c r="W5845" s="4" t="str">
        <f>IFERROR(VLOOKUP(OrdersTable[[#This Row],[Order ID]],ReturnsTable[#All],2,FALSE),"No")</f>
        <v>No</v>
      </c>
      <c r="X5845" s="4">
        <f>1/COUNTIF(OrdersTable[Order ID],OrdersTable[[#This Row],[Order ID]])</f>
        <v>0.14285714285714285</v>
      </c>
      <c r="Y5845" s="4">
        <f>1/COUNTIF(OrdersTable[Customer ID],OrdersTable[[#This Row],[Customer ID]])</f>
        <v>9.0909090909090912E-2</v>
      </c>
    </row>
    <row r="5846" spans="1:25" x14ac:dyDescent="0.3">
      <c r="A5846" s="1">
        <v>5845</v>
      </c>
      <c r="B5846" t="s">
        <v>8962</v>
      </c>
      <c r="C5846" s="7">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4" t="str">
        <f>VLOOKUP(OrdersTable[[#This Row],[Region]],PeopleTable[#All],2,FALSE)</f>
        <v>Anna Andreadi</v>
      </c>
      <c r="W5846" s="4" t="str">
        <f>IFERROR(VLOOKUP(OrdersTable[[#This Row],[Order ID]],ReturnsTable[#All],2,FALSE),"No")</f>
        <v>No</v>
      </c>
      <c r="X5846" s="4">
        <f>1/COUNTIF(OrdersTable[Order ID],OrdersTable[[#This Row],[Order ID]])</f>
        <v>0.14285714285714285</v>
      </c>
      <c r="Y5846" s="4">
        <f>1/COUNTIF(OrdersTable[Customer ID],OrdersTable[[#This Row],[Customer ID]])</f>
        <v>9.0909090909090912E-2</v>
      </c>
    </row>
    <row r="5847" spans="1:25" x14ac:dyDescent="0.3">
      <c r="A5847" s="1">
        <v>5846</v>
      </c>
      <c r="B5847" t="s">
        <v>8962</v>
      </c>
      <c r="C5847" s="7">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4" t="str">
        <f>VLOOKUP(OrdersTable[[#This Row],[Region]],PeopleTable[#All],2,FALSE)</f>
        <v>Anna Andreadi</v>
      </c>
      <c r="W5847" s="4" t="str">
        <f>IFERROR(VLOOKUP(OrdersTable[[#This Row],[Order ID]],ReturnsTable[#All],2,FALSE),"No")</f>
        <v>No</v>
      </c>
      <c r="X5847" s="4">
        <f>1/COUNTIF(OrdersTable[Order ID],OrdersTable[[#This Row],[Order ID]])</f>
        <v>0.14285714285714285</v>
      </c>
      <c r="Y5847" s="4">
        <f>1/COUNTIF(OrdersTable[Customer ID],OrdersTable[[#This Row],[Customer ID]])</f>
        <v>9.0909090909090912E-2</v>
      </c>
    </row>
    <row r="5848" spans="1:25" x14ac:dyDescent="0.3">
      <c r="A5848" s="1">
        <v>5847</v>
      </c>
      <c r="B5848" t="s">
        <v>8962</v>
      </c>
      <c r="C5848" s="7">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4" t="str">
        <f>VLOOKUP(OrdersTable[[#This Row],[Region]],PeopleTable[#All],2,FALSE)</f>
        <v>Anna Andreadi</v>
      </c>
      <c r="W5848" s="4" t="str">
        <f>IFERROR(VLOOKUP(OrdersTable[[#This Row],[Order ID]],ReturnsTable[#All],2,FALSE),"No")</f>
        <v>No</v>
      </c>
      <c r="X5848" s="4">
        <f>1/COUNTIF(OrdersTable[Order ID],OrdersTable[[#This Row],[Order ID]])</f>
        <v>0.14285714285714285</v>
      </c>
      <c r="Y5848" s="4">
        <f>1/COUNTIF(OrdersTable[Customer ID],OrdersTable[[#This Row],[Customer ID]])</f>
        <v>9.0909090909090912E-2</v>
      </c>
    </row>
    <row r="5849" spans="1:25" x14ac:dyDescent="0.3">
      <c r="A5849" s="1">
        <v>5848</v>
      </c>
      <c r="B5849" t="s">
        <v>8962</v>
      </c>
      <c r="C5849" s="7">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4" t="str">
        <f>VLOOKUP(OrdersTable[[#This Row],[Region]],PeopleTable[#All],2,FALSE)</f>
        <v>Anna Andreadi</v>
      </c>
      <c r="W5849" s="4" t="str">
        <f>IFERROR(VLOOKUP(OrdersTable[[#This Row],[Order ID]],ReturnsTable[#All],2,FALSE),"No")</f>
        <v>No</v>
      </c>
      <c r="X5849" s="4">
        <f>1/COUNTIF(OrdersTable[Order ID],OrdersTable[[#This Row],[Order ID]])</f>
        <v>0.14285714285714285</v>
      </c>
      <c r="Y5849" s="4">
        <f>1/COUNTIF(OrdersTable[Customer ID],OrdersTable[[#This Row],[Customer ID]])</f>
        <v>9.0909090909090912E-2</v>
      </c>
    </row>
    <row r="5850" spans="1:25" x14ac:dyDescent="0.3">
      <c r="A5850" s="1">
        <v>5849</v>
      </c>
      <c r="B5850" t="s">
        <v>8963</v>
      </c>
      <c r="C5850" s="7">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4" t="str">
        <f>VLOOKUP(OrdersTable[[#This Row],[Region]],PeopleTable[#All],2,FALSE)</f>
        <v>Kelly Williams</v>
      </c>
      <c r="W5850" s="4" t="str">
        <f>IFERROR(VLOOKUP(OrdersTable[[#This Row],[Order ID]],ReturnsTable[#All],2,FALSE),"No")</f>
        <v>No</v>
      </c>
      <c r="X5850" s="4">
        <f>1/COUNTIF(OrdersTable[Order ID],OrdersTable[[#This Row],[Order ID]])</f>
        <v>0.2</v>
      </c>
      <c r="Y5850" s="4">
        <f>1/COUNTIF(OrdersTable[Customer ID],OrdersTable[[#This Row],[Customer ID]])</f>
        <v>5.5555555555555552E-2</v>
      </c>
    </row>
    <row r="5851" spans="1:25" x14ac:dyDescent="0.3">
      <c r="A5851" s="1">
        <v>5850</v>
      </c>
      <c r="B5851" t="s">
        <v>8963</v>
      </c>
      <c r="C5851" s="7">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4" t="str">
        <f>VLOOKUP(OrdersTable[[#This Row],[Region]],PeopleTable[#All],2,FALSE)</f>
        <v>Kelly Williams</v>
      </c>
      <c r="W5851" s="4" t="str">
        <f>IFERROR(VLOOKUP(OrdersTable[[#This Row],[Order ID]],ReturnsTable[#All],2,FALSE),"No")</f>
        <v>No</v>
      </c>
      <c r="X5851" s="4">
        <f>1/COUNTIF(OrdersTable[Order ID],OrdersTable[[#This Row],[Order ID]])</f>
        <v>0.2</v>
      </c>
      <c r="Y5851" s="4">
        <f>1/COUNTIF(OrdersTable[Customer ID],OrdersTable[[#This Row],[Customer ID]])</f>
        <v>5.5555555555555552E-2</v>
      </c>
    </row>
    <row r="5852" spans="1:25" x14ac:dyDescent="0.3">
      <c r="A5852" s="1">
        <v>5851</v>
      </c>
      <c r="B5852" t="s">
        <v>8963</v>
      </c>
      <c r="C5852" s="7">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4" t="str">
        <f>VLOOKUP(OrdersTable[[#This Row],[Region]],PeopleTable[#All],2,FALSE)</f>
        <v>Kelly Williams</v>
      </c>
      <c r="W5852" s="4" t="str">
        <f>IFERROR(VLOOKUP(OrdersTable[[#This Row],[Order ID]],ReturnsTable[#All],2,FALSE),"No")</f>
        <v>No</v>
      </c>
      <c r="X5852" s="4">
        <f>1/COUNTIF(OrdersTable[Order ID],OrdersTable[[#This Row],[Order ID]])</f>
        <v>0.2</v>
      </c>
      <c r="Y5852" s="4">
        <f>1/COUNTIF(OrdersTable[Customer ID],OrdersTable[[#This Row],[Customer ID]])</f>
        <v>5.5555555555555552E-2</v>
      </c>
    </row>
    <row r="5853" spans="1:25" x14ac:dyDescent="0.3">
      <c r="A5853" s="1">
        <v>5852</v>
      </c>
      <c r="B5853" t="s">
        <v>8963</v>
      </c>
      <c r="C5853" s="7">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4" t="str">
        <f>VLOOKUP(OrdersTable[[#This Row],[Region]],PeopleTable[#All],2,FALSE)</f>
        <v>Kelly Williams</v>
      </c>
      <c r="W5853" s="4" t="str">
        <f>IFERROR(VLOOKUP(OrdersTable[[#This Row],[Order ID]],ReturnsTable[#All],2,FALSE),"No")</f>
        <v>No</v>
      </c>
      <c r="X5853" s="4">
        <f>1/COUNTIF(OrdersTable[Order ID],OrdersTable[[#This Row],[Order ID]])</f>
        <v>0.2</v>
      </c>
      <c r="Y5853" s="4">
        <f>1/COUNTIF(OrdersTable[Customer ID],OrdersTable[[#This Row],[Customer ID]])</f>
        <v>5.5555555555555552E-2</v>
      </c>
    </row>
    <row r="5854" spans="1:25" x14ac:dyDescent="0.3">
      <c r="A5854" s="1">
        <v>5853</v>
      </c>
      <c r="B5854" t="s">
        <v>8963</v>
      </c>
      <c r="C5854" s="7">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4" t="str">
        <f>VLOOKUP(OrdersTable[[#This Row],[Region]],PeopleTable[#All],2,FALSE)</f>
        <v>Kelly Williams</v>
      </c>
      <c r="W5854" s="4" t="str">
        <f>IFERROR(VLOOKUP(OrdersTable[[#This Row],[Order ID]],ReturnsTable[#All],2,FALSE),"No")</f>
        <v>No</v>
      </c>
      <c r="X5854" s="4">
        <f>1/COUNTIF(OrdersTable[Order ID],OrdersTable[[#This Row],[Order ID]])</f>
        <v>0.2</v>
      </c>
      <c r="Y5854" s="4">
        <f>1/COUNTIF(OrdersTable[Customer ID],OrdersTable[[#This Row],[Customer ID]])</f>
        <v>5.5555555555555552E-2</v>
      </c>
    </row>
    <row r="5855" spans="1:25" x14ac:dyDescent="0.3">
      <c r="A5855" s="1">
        <v>5854</v>
      </c>
      <c r="B5855" t="s">
        <v>8964</v>
      </c>
      <c r="C5855" s="7">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4" t="str">
        <f>VLOOKUP(OrdersTable[[#This Row],[Region]],PeopleTable[#All],2,FALSE)</f>
        <v>Cassandra Brandow</v>
      </c>
      <c r="W5855" s="4" t="str">
        <f>IFERROR(VLOOKUP(OrdersTable[[#This Row],[Order ID]],ReturnsTable[#All],2,FALSE),"No")</f>
        <v>No</v>
      </c>
      <c r="X5855" s="4">
        <f>1/COUNTIF(OrdersTable[Order ID],OrdersTable[[#This Row],[Order ID]])</f>
        <v>1</v>
      </c>
      <c r="Y5855" s="4">
        <f>1/COUNTIF(OrdersTable[Customer ID],OrdersTable[[#This Row],[Customer ID]])</f>
        <v>0.125</v>
      </c>
    </row>
    <row r="5856" spans="1:25" x14ac:dyDescent="0.3">
      <c r="A5856" s="1">
        <v>5855</v>
      </c>
      <c r="B5856" t="s">
        <v>8965</v>
      </c>
      <c r="C5856" s="7">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4" t="str">
        <f>VLOOKUP(OrdersTable[[#This Row],[Region]],PeopleTable[#All],2,FALSE)</f>
        <v>Kelly Williams</v>
      </c>
      <c r="W5856" s="4" t="str">
        <f>IFERROR(VLOOKUP(OrdersTable[[#This Row],[Order ID]],ReturnsTable[#All],2,FALSE),"No")</f>
        <v>No</v>
      </c>
      <c r="X5856" s="4">
        <f>1/COUNTIF(OrdersTable[Order ID],OrdersTable[[#This Row],[Order ID]])</f>
        <v>0.25</v>
      </c>
      <c r="Y5856" s="4">
        <f>1/COUNTIF(OrdersTable[Customer ID],OrdersTable[[#This Row],[Customer ID]])</f>
        <v>4.3478260869565216E-2</v>
      </c>
    </row>
    <row r="5857" spans="1:25" x14ac:dyDescent="0.3">
      <c r="A5857" s="1">
        <v>5856</v>
      </c>
      <c r="B5857" t="s">
        <v>8965</v>
      </c>
      <c r="C5857" s="7">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4" t="str">
        <f>VLOOKUP(OrdersTable[[#This Row],[Region]],PeopleTable[#All],2,FALSE)</f>
        <v>Kelly Williams</v>
      </c>
      <c r="W5857" s="4" t="str">
        <f>IFERROR(VLOOKUP(OrdersTable[[#This Row],[Order ID]],ReturnsTable[#All],2,FALSE),"No")</f>
        <v>No</v>
      </c>
      <c r="X5857" s="4">
        <f>1/COUNTIF(OrdersTable[Order ID],OrdersTable[[#This Row],[Order ID]])</f>
        <v>0.25</v>
      </c>
      <c r="Y5857" s="4">
        <f>1/COUNTIF(OrdersTable[Customer ID],OrdersTable[[#This Row],[Customer ID]])</f>
        <v>4.3478260869565216E-2</v>
      </c>
    </row>
    <row r="5858" spans="1:25" x14ac:dyDescent="0.3">
      <c r="A5858" s="1">
        <v>5857</v>
      </c>
      <c r="B5858" t="s">
        <v>8965</v>
      </c>
      <c r="C5858" s="7">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4" t="str">
        <f>VLOOKUP(OrdersTable[[#This Row],[Region]],PeopleTable[#All],2,FALSE)</f>
        <v>Kelly Williams</v>
      </c>
      <c r="W5858" s="4" t="str">
        <f>IFERROR(VLOOKUP(OrdersTable[[#This Row],[Order ID]],ReturnsTable[#All],2,FALSE),"No")</f>
        <v>No</v>
      </c>
      <c r="X5858" s="4">
        <f>1/COUNTIF(OrdersTable[Order ID],OrdersTable[[#This Row],[Order ID]])</f>
        <v>0.25</v>
      </c>
      <c r="Y5858" s="4">
        <f>1/COUNTIF(OrdersTable[Customer ID],OrdersTable[[#This Row],[Customer ID]])</f>
        <v>4.3478260869565216E-2</v>
      </c>
    </row>
    <row r="5859" spans="1:25" x14ac:dyDescent="0.3">
      <c r="A5859" s="1">
        <v>5858</v>
      </c>
      <c r="B5859" t="s">
        <v>8965</v>
      </c>
      <c r="C5859" s="7">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4" t="str">
        <f>VLOOKUP(OrdersTable[[#This Row],[Region]],PeopleTable[#All],2,FALSE)</f>
        <v>Kelly Williams</v>
      </c>
      <c r="W5859" s="4" t="str">
        <f>IFERROR(VLOOKUP(OrdersTable[[#This Row],[Order ID]],ReturnsTable[#All],2,FALSE),"No")</f>
        <v>No</v>
      </c>
      <c r="X5859" s="4">
        <f>1/COUNTIF(OrdersTable[Order ID],OrdersTable[[#This Row],[Order ID]])</f>
        <v>0.25</v>
      </c>
      <c r="Y5859" s="4">
        <f>1/COUNTIF(OrdersTable[Customer ID],OrdersTable[[#This Row],[Customer ID]])</f>
        <v>4.3478260869565216E-2</v>
      </c>
    </row>
    <row r="5860" spans="1:25" x14ac:dyDescent="0.3">
      <c r="A5860" s="1">
        <v>5859</v>
      </c>
      <c r="B5860" t="s">
        <v>8966</v>
      </c>
      <c r="C5860" s="7">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4" t="str">
        <f>VLOOKUP(OrdersTable[[#This Row],[Region]],PeopleTable[#All],2,FALSE)</f>
        <v>Anna Andreadi</v>
      </c>
      <c r="W5860" s="4" t="str">
        <f>IFERROR(VLOOKUP(OrdersTable[[#This Row],[Order ID]],ReturnsTable[#All],2,FALSE),"No")</f>
        <v>No</v>
      </c>
      <c r="X5860" s="4">
        <f>1/COUNTIF(OrdersTable[Order ID],OrdersTable[[#This Row],[Order ID]])</f>
        <v>1</v>
      </c>
      <c r="Y5860" s="4">
        <f>1/COUNTIF(OrdersTable[Customer ID],OrdersTable[[#This Row],[Customer ID]])</f>
        <v>0.05</v>
      </c>
    </row>
    <row r="5861" spans="1:25" x14ac:dyDescent="0.3">
      <c r="A5861" s="1">
        <v>5860</v>
      </c>
      <c r="B5861" t="s">
        <v>8967</v>
      </c>
      <c r="C5861" s="7">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4" t="str">
        <f>VLOOKUP(OrdersTable[[#This Row],[Region]],PeopleTable[#All],2,FALSE)</f>
        <v>Cassandra Brandow</v>
      </c>
      <c r="W5861" s="4" t="str">
        <f>IFERROR(VLOOKUP(OrdersTable[[#This Row],[Order ID]],ReturnsTable[#All],2,FALSE),"No")</f>
        <v>No</v>
      </c>
      <c r="X5861" s="4">
        <f>1/COUNTIF(OrdersTable[Order ID],OrdersTable[[#This Row],[Order ID]])</f>
        <v>1</v>
      </c>
      <c r="Y5861" s="4">
        <f>1/COUNTIF(OrdersTable[Customer ID],OrdersTable[[#This Row],[Customer ID]])</f>
        <v>0.14285714285714285</v>
      </c>
    </row>
    <row r="5862" spans="1:25" x14ac:dyDescent="0.3">
      <c r="A5862" s="1">
        <v>5861</v>
      </c>
      <c r="B5862" t="s">
        <v>8968</v>
      </c>
      <c r="C5862" s="7">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4" t="str">
        <f>VLOOKUP(OrdersTable[[#This Row],[Region]],PeopleTable[#All],2,FALSE)</f>
        <v>Chuck Magee</v>
      </c>
      <c r="W5862" s="4" t="str">
        <f>IFERROR(VLOOKUP(OrdersTable[[#This Row],[Order ID]],ReturnsTable[#All],2,FALSE),"No")</f>
        <v>No</v>
      </c>
      <c r="X5862" s="4">
        <f>1/COUNTIF(OrdersTable[Order ID],OrdersTable[[#This Row],[Order ID]])</f>
        <v>1</v>
      </c>
      <c r="Y5862" s="4">
        <f>1/COUNTIF(OrdersTable[Customer ID],OrdersTable[[#This Row],[Customer ID]])</f>
        <v>8.3333333333333329E-2</v>
      </c>
    </row>
    <row r="5863" spans="1:25" x14ac:dyDescent="0.3">
      <c r="A5863" s="1">
        <v>5862</v>
      </c>
      <c r="B5863" t="s">
        <v>8969</v>
      </c>
      <c r="C5863" s="7">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4" t="str">
        <f>VLOOKUP(OrdersTable[[#This Row],[Region]],PeopleTable[#All],2,FALSE)</f>
        <v>Cassandra Brandow</v>
      </c>
      <c r="W5863" s="4" t="str">
        <f>IFERROR(VLOOKUP(OrdersTable[[#This Row],[Order ID]],ReturnsTable[#All],2,FALSE),"No")</f>
        <v>No</v>
      </c>
      <c r="X5863" s="4">
        <f>1/COUNTIF(OrdersTable[Order ID],OrdersTable[[#This Row],[Order ID]])</f>
        <v>0.33333333333333331</v>
      </c>
      <c r="Y5863" s="4">
        <f>1/COUNTIF(OrdersTable[Customer ID],OrdersTable[[#This Row],[Customer ID]])</f>
        <v>0.125</v>
      </c>
    </row>
    <row r="5864" spans="1:25" x14ac:dyDescent="0.3">
      <c r="A5864" s="1">
        <v>5863</v>
      </c>
      <c r="B5864" t="s">
        <v>8969</v>
      </c>
      <c r="C5864" s="7">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4" t="str">
        <f>VLOOKUP(OrdersTable[[#This Row],[Region]],PeopleTable[#All],2,FALSE)</f>
        <v>Cassandra Brandow</v>
      </c>
      <c r="W5864" s="4" t="str">
        <f>IFERROR(VLOOKUP(OrdersTable[[#This Row],[Order ID]],ReturnsTable[#All],2,FALSE),"No")</f>
        <v>No</v>
      </c>
      <c r="X5864" s="4">
        <f>1/COUNTIF(OrdersTable[Order ID],OrdersTable[[#This Row],[Order ID]])</f>
        <v>0.33333333333333331</v>
      </c>
      <c r="Y5864" s="4">
        <f>1/COUNTIF(OrdersTable[Customer ID],OrdersTable[[#This Row],[Customer ID]])</f>
        <v>0.125</v>
      </c>
    </row>
    <row r="5865" spans="1:25" x14ac:dyDescent="0.3">
      <c r="A5865" s="1">
        <v>5864</v>
      </c>
      <c r="B5865" t="s">
        <v>8969</v>
      </c>
      <c r="C5865" s="7">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4" t="str">
        <f>VLOOKUP(OrdersTable[[#This Row],[Region]],PeopleTable[#All],2,FALSE)</f>
        <v>Cassandra Brandow</v>
      </c>
      <c r="W5865" s="4" t="str">
        <f>IFERROR(VLOOKUP(OrdersTable[[#This Row],[Order ID]],ReturnsTable[#All],2,FALSE),"No")</f>
        <v>No</v>
      </c>
      <c r="X5865" s="4">
        <f>1/COUNTIF(OrdersTable[Order ID],OrdersTable[[#This Row],[Order ID]])</f>
        <v>0.33333333333333331</v>
      </c>
      <c r="Y5865" s="4">
        <f>1/COUNTIF(OrdersTable[Customer ID],OrdersTable[[#This Row],[Customer ID]])</f>
        <v>0.125</v>
      </c>
    </row>
    <row r="5866" spans="1:25" x14ac:dyDescent="0.3">
      <c r="A5866" s="1">
        <v>5865</v>
      </c>
      <c r="B5866" t="s">
        <v>8970</v>
      </c>
      <c r="C5866" s="7">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4" t="str">
        <f>VLOOKUP(OrdersTable[[#This Row],[Region]],PeopleTable[#All],2,FALSE)</f>
        <v>Chuck Magee</v>
      </c>
      <c r="W5866" s="4" t="str">
        <f>IFERROR(VLOOKUP(OrdersTable[[#This Row],[Order ID]],ReturnsTable[#All],2,FALSE),"No")</f>
        <v>No</v>
      </c>
      <c r="X5866" s="4">
        <f>1/COUNTIF(OrdersTable[Order ID],OrdersTable[[#This Row],[Order ID]])</f>
        <v>0.33333333333333331</v>
      </c>
      <c r="Y5866" s="4">
        <f>1/COUNTIF(OrdersTable[Customer ID],OrdersTable[[#This Row],[Customer ID]])</f>
        <v>0.1111111111111111</v>
      </c>
    </row>
    <row r="5867" spans="1:25" x14ac:dyDescent="0.3">
      <c r="A5867" s="1">
        <v>5866</v>
      </c>
      <c r="B5867" t="s">
        <v>8970</v>
      </c>
      <c r="C5867" s="7">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4" t="str">
        <f>VLOOKUP(OrdersTable[[#This Row],[Region]],PeopleTable[#All],2,FALSE)</f>
        <v>Chuck Magee</v>
      </c>
      <c r="W5867" s="4" t="str">
        <f>IFERROR(VLOOKUP(OrdersTable[[#This Row],[Order ID]],ReturnsTable[#All],2,FALSE),"No")</f>
        <v>No</v>
      </c>
      <c r="X5867" s="4">
        <f>1/COUNTIF(OrdersTable[Order ID],OrdersTable[[#This Row],[Order ID]])</f>
        <v>0.33333333333333331</v>
      </c>
      <c r="Y5867" s="4">
        <f>1/COUNTIF(OrdersTable[Customer ID],OrdersTable[[#This Row],[Customer ID]])</f>
        <v>0.1111111111111111</v>
      </c>
    </row>
    <row r="5868" spans="1:25" x14ac:dyDescent="0.3">
      <c r="A5868" s="1">
        <v>5867</v>
      </c>
      <c r="B5868" t="s">
        <v>8970</v>
      </c>
      <c r="C5868" s="7">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4" t="str">
        <f>VLOOKUP(OrdersTable[[#This Row],[Region]],PeopleTable[#All],2,FALSE)</f>
        <v>Chuck Magee</v>
      </c>
      <c r="W5868" s="4" t="str">
        <f>IFERROR(VLOOKUP(OrdersTable[[#This Row],[Order ID]],ReturnsTable[#All],2,FALSE),"No")</f>
        <v>No</v>
      </c>
      <c r="X5868" s="4">
        <f>1/COUNTIF(OrdersTable[Order ID],OrdersTable[[#This Row],[Order ID]])</f>
        <v>0.33333333333333331</v>
      </c>
      <c r="Y5868" s="4">
        <f>1/COUNTIF(OrdersTable[Customer ID],OrdersTable[[#This Row],[Customer ID]])</f>
        <v>0.1111111111111111</v>
      </c>
    </row>
    <row r="5869" spans="1:25" x14ac:dyDescent="0.3">
      <c r="A5869" s="1">
        <v>5868</v>
      </c>
      <c r="B5869" t="s">
        <v>8971</v>
      </c>
      <c r="C5869" s="7">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4" t="str">
        <f>VLOOKUP(OrdersTable[[#This Row],[Region]],PeopleTable[#All],2,FALSE)</f>
        <v>Chuck Magee</v>
      </c>
      <c r="W5869" s="4" t="str">
        <f>IFERROR(VLOOKUP(OrdersTable[[#This Row],[Order ID]],ReturnsTable[#All],2,FALSE),"No")</f>
        <v>No</v>
      </c>
      <c r="X5869" s="4">
        <f>1/COUNTIF(OrdersTable[Order ID],OrdersTable[[#This Row],[Order ID]])</f>
        <v>0.5</v>
      </c>
      <c r="Y5869" s="4">
        <f>1/COUNTIF(OrdersTable[Customer ID],OrdersTable[[#This Row],[Customer ID]])</f>
        <v>5.5555555555555552E-2</v>
      </c>
    </row>
    <row r="5870" spans="1:25" x14ac:dyDescent="0.3">
      <c r="A5870" s="1">
        <v>5869</v>
      </c>
      <c r="B5870" t="s">
        <v>8971</v>
      </c>
      <c r="C5870" s="7">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4" t="str">
        <f>VLOOKUP(OrdersTable[[#This Row],[Region]],PeopleTable[#All],2,FALSE)</f>
        <v>Chuck Magee</v>
      </c>
      <c r="W5870" s="4" t="str">
        <f>IFERROR(VLOOKUP(OrdersTable[[#This Row],[Order ID]],ReturnsTable[#All],2,FALSE),"No")</f>
        <v>No</v>
      </c>
      <c r="X5870" s="4">
        <f>1/COUNTIF(OrdersTable[Order ID],OrdersTable[[#This Row],[Order ID]])</f>
        <v>0.5</v>
      </c>
      <c r="Y5870" s="4">
        <f>1/COUNTIF(OrdersTable[Customer ID],OrdersTable[[#This Row],[Customer ID]])</f>
        <v>5.5555555555555552E-2</v>
      </c>
    </row>
    <row r="5871" spans="1:25" x14ac:dyDescent="0.3">
      <c r="A5871" s="1">
        <v>5870</v>
      </c>
      <c r="B5871" t="s">
        <v>8972</v>
      </c>
      <c r="C5871" s="7">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4" t="str">
        <f>VLOOKUP(OrdersTable[[#This Row],[Region]],PeopleTable[#All],2,FALSE)</f>
        <v>Anna Andreadi</v>
      </c>
      <c r="W5871" s="4" t="str">
        <f>IFERROR(VLOOKUP(OrdersTable[[#This Row],[Order ID]],ReturnsTable[#All],2,FALSE),"No")</f>
        <v>No</v>
      </c>
      <c r="X5871" s="4">
        <f>1/COUNTIF(OrdersTable[Order ID],OrdersTable[[#This Row],[Order ID]])</f>
        <v>1</v>
      </c>
      <c r="Y5871" s="4">
        <f>1/COUNTIF(OrdersTable[Customer ID],OrdersTable[[#This Row],[Customer ID]])</f>
        <v>8.3333333333333329E-2</v>
      </c>
    </row>
    <row r="5872" spans="1:25" x14ac:dyDescent="0.3">
      <c r="A5872" s="1">
        <v>5871</v>
      </c>
      <c r="B5872" t="s">
        <v>8973</v>
      </c>
      <c r="C5872" s="7">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4" t="str">
        <f>VLOOKUP(OrdersTable[[#This Row],[Region]],PeopleTable[#All],2,FALSE)</f>
        <v>Anna Andreadi</v>
      </c>
      <c r="W5872" s="4" t="str">
        <f>IFERROR(VLOOKUP(OrdersTable[[#This Row],[Order ID]],ReturnsTable[#All],2,FALSE),"No")</f>
        <v>No</v>
      </c>
      <c r="X5872" s="4">
        <f>1/COUNTIF(OrdersTable[Order ID],OrdersTable[[#This Row],[Order ID]])</f>
        <v>1</v>
      </c>
      <c r="Y5872" s="4">
        <f>1/COUNTIF(OrdersTable[Customer ID],OrdersTable[[#This Row],[Customer ID]])</f>
        <v>8.3333333333333329E-2</v>
      </c>
    </row>
    <row r="5873" spans="1:25" x14ac:dyDescent="0.3">
      <c r="A5873" s="1">
        <v>5872</v>
      </c>
      <c r="B5873" t="s">
        <v>8974</v>
      </c>
      <c r="C5873" s="7">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4" t="str">
        <f>VLOOKUP(OrdersTable[[#This Row],[Region]],PeopleTable[#All],2,FALSE)</f>
        <v>Kelly Williams</v>
      </c>
      <c r="W5873" s="4" t="str">
        <f>IFERROR(VLOOKUP(OrdersTable[[#This Row],[Order ID]],ReturnsTable[#All],2,FALSE),"No")</f>
        <v>No</v>
      </c>
      <c r="X5873" s="4">
        <f>1/COUNTIF(OrdersTable[Order ID],OrdersTable[[#This Row],[Order ID]])</f>
        <v>1</v>
      </c>
      <c r="Y5873" s="4">
        <f>1/COUNTIF(OrdersTable[Customer ID],OrdersTable[[#This Row],[Customer ID]])</f>
        <v>4.7619047619047616E-2</v>
      </c>
    </row>
    <row r="5874" spans="1:25" x14ac:dyDescent="0.3">
      <c r="A5874" s="1">
        <v>5873</v>
      </c>
      <c r="B5874" t="s">
        <v>8975</v>
      </c>
      <c r="C5874" s="7">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4" t="str">
        <f>VLOOKUP(OrdersTable[[#This Row],[Region]],PeopleTable[#All],2,FALSE)</f>
        <v>Cassandra Brandow</v>
      </c>
      <c r="W5874" s="4" t="str">
        <f>IFERROR(VLOOKUP(OrdersTable[[#This Row],[Order ID]],ReturnsTable[#All],2,FALSE),"No")</f>
        <v>No</v>
      </c>
      <c r="X5874" s="4">
        <f>1/COUNTIF(OrdersTable[Order ID],OrdersTable[[#This Row],[Order ID]])</f>
        <v>1</v>
      </c>
      <c r="Y5874" s="4">
        <f>1/COUNTIF(OrdersTable[Customer ID],OrdersTable[[#This Row],[Customer ID]])</f>
        <v>4.5454545454545456E-2</v>
      </c>
    </row>
    <row r="5875" spans="1:25" x14ac:dyDescent="0.3">
      <c r="A5875" s="1">
        <v>5874</v>
      </c>
      <c r="B5875" t="s">
        <v>8976</v>
      </c>
      <c r="C5875" s="7">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4" t="str">
        <f>VLOOKUP(OrdersTable[[#This Row],[Region]],PeopleTable[#All],2,FALSE)</f>
        <v>Cassandra Brandow</v>
      </c>
      <c r="W5875" s="4" t="str">
        <f>IFERROR(VLOOKUP(OrdersTable[[#This Row],[Order ID]],ReturnsTable[#All],2,FALSE),"No")</f>
        <v>No</v>
      </c>
      <c r="X5875" s="4">
        <f>1/COUNTIF(OrdersTable[Order ID],OrdersTable[[#This Row],[Order ID]])</f>
        <v>0.5</v>
      </c>
      <c r="Y5875" s="4">
        <f>1/COUNTIF(OrdersTable[Customer ID],OrdersTable[[#This Row],[Customer ID]])</f>
        <v>9.0909090909090912E-2</v>
      </c>
    </row>
    <row r="5876" spans="1:25" x14ac:dyDescent="0.3">
      <c r="A5876" s="1">
        <v>5875</v>
      </c>
      <c r="B5876" t="s">
        <v>8976</v>
      </c>
      <c r="C5876" s="7">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4" t="str">
        <f>VLOOKUP(OrdersTable[[#This Row],[Region]],PeopleTable[#All],2,FALSE)</f>
        <v>Cassandra Brandow</v>
      </c>
      <c r="W5876" s="4" t="str">
        <f>IFERROR(VLOOKUP(OrdersTable[[#This Row],[Order ID]],ReturnsTable[#All],2,FALSE),"No")</f>
        <v>No</v>
      </c>
      <c r="X5876" s="4">
        <f>1/COUNTIF(OrdersTable[Order ID],OrdersTable[[#This Row],[Order ID]])</f>
        <v>0.5</v>
      </c>
      <c r="Y5876" s="4">
        <f>1/COUNTIF(OrdersTable[Customer ID],OrdersTable[[#This Row],[Customer ID]])</f>
        <v>9.0909090909090912E-2</v>
      </c>
    </row>
    <row r="5877" spans="1:25" x14ac:dyDescent="0.3">
      <c r="A5877" s="1">
        <v>5876</v>
      </c>
      <c r="B5877" t="s">
        <v>8977</v>
      </c>
      <c r="C5877" s="7">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4" t="str">
        <f>VLOOKUP(OrdersTable[[#This Row],[Region]],PeopleTable[#All],2,FALSE)</f>
        <v>Chuck Magee</v>
      </c>
      <c r="W5877" s="4" t="str">
        <f>IFERROR(VLOOKUP(OrdersTable[[#This Row],[Order ID]],ReturnsTable[#All],2,FALSE),"No")</f>
        <v>No</v>
      </c>
      <c r="X5877" s="4">
        <f>1/COUNTIF(OrdersTable[Order ID],OrdersTable[[#This Row],[Order ID]])</f>
        <v>1</v>
      </c>
      <c r="Y5877" s="4">
        <f>1/COUNTIF(OrdersTable[Customer ID],OrdersTable[[#This Row],[Customer ID]])</f>
        <v>0.05</v>
      </c>
    </row>
    <row r="5878" spans="1:25" x14ac:dyDescent="0.3">
      <c r="A5878" s="1">
        <v>5877</v>
      </c>
      <c r="B5878" t="s">
        <v>8978</v>
      </c>
      <c r="C5878" s="7">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4" t="str">
        <f>VLOOKUP(OrdersTable[[#This Row],[Region]],PeopleTable[#All],2,FALSE)</f>
        <v>Chuck Magee</v>
      </c>
      <c r="W5878" s="4" t="str">
        <f>IFERROR(VLOOKUP(OrdersTable[[#This Row],[Order ID]],ReturnsTable[#All],2,FALSE),"No")</f>
        <v>No</v>
      </c>
      <c r="X5878" s="4">
        <f>1/COUNTIF(OrdersTable[Order ID],OrdersTable[[#This Row],[Order ID]])</f>
        <v>0.33333333333333331</v>
      </c>
      <c r="Y5878" s="4">
        <f>1/COUNTIF(OrdersTable[Customer ID],OrdersTable[[#This Row],[Customer ID]])</f>
        <v>9.0909090909090912E-2</v>
      </c>
    </row>
    <row r="5879" spans="1:25" x14ac:dyDescent="0.3">
      <c r="A5879" s="1">
        <v>5878</v>
      </c>
      <c r="B5879" t="s">
        <v>8978</v>
      </c>
      <c r="C5879" s="7">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4" t="str">
        <f>VLOOKUP(OrdersTable[[#This Row],[Region]],PeopleTable[#All],2,FALSE)</f>
        <v>Chuck Magee</v>
      </c>
      <c r="W5879" s="4" t="str">
        <f>IFERROR(VLOOKUP(OrdersTable[[#This Row],[Order ID]],ReturnsTable[#All],2,FALSE),"No")</f>
        <v>No</v>
      </c>
      <c r="X5879" s="4">
        <f>1/COUNTIF(OrdersTable[Order ID],OrdersTable[[#This Row],[Order ID]])</f>
        <v>0.33333333333333331</v>
      </c>
      <c r="Y5879" s="4">
        <f>1/COUNTIF(OrdersTable[Customer ID],OrdersTable[[#This Row],[Customer ID]])</f>
        <v>9.0909090909090912E-2</v>
      </c>
    </row>
    <row r="5880" spans="1:25" x14ac:dyDescent="0.3">
      <c r="A5880" s="1">
        <v>5879</v>
      </c>
      <c r="B5880" t="s">
        <v>8978</v>
      </c>
      <c r="C5880" s="7">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4" t="str">
        <f>VLOOKUP(OrdersTable[[#This Row],[Region]],PeopleTable[#All],2,FALSE)</f>
        <v>Chuck Magee</v>
      </c>
      <c r="W5880" s="4" t="str">
        <f>IFERROR(VLOOKUP(OrdersTable[[#This Row],[Order ID]],ReturnsTable[#All],2,FALSE),"No")</f>
        <v>No</v>
      </c>
      <c r="X5880" s="4">
        <f>1/COUNTIF(OrdersTable[Order ID],OrdersTable[[#This Row],[Order ID]])</f>
        <v>0.33333333333333331</v>
      </c>
      <c r="Y5880" s="4">
        <f>1/COUNTIF(OrdersTable[Customer ID],OrdersTable[[#This Row],[Customer ID]])</f>
        <v>9.0909090909090912E-2</v>
      </c>
    </row>
    <row r="5881" spans="1:25" x14ac:dyDescent="0.3">
      <c r="A5881" s="1">
        <v>5880</v>
      </c>
      <c r="B5881" t="s">
        <v>6061</v>
      </c>
      <c r="C5881" s="7">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4" t="str">
        <f>VLOOKUP(OrdersTable[[#This Row],[Region]],PeopleTable[#All],2,FALSE)</f>
        <v>Chuck Magee</v>
      </c>
      <c r="W5881" s="4" t="str">
        <f>IFERROR(VLOOKUP(OrdersTable[[#This Row],[Order ID]],ReturnsTable[#All],2,FALSE),"No")</f>
        <v>Yes</v>
      </c>
      <c r="X5881" s="4">
        <f>1/COUNTIF(OrdersTable[Order ID],OrdersTable[[#This Row],[Order ID]])</f>
        <v>1</v>
      </c>
      <c r="Y5881" s="4">
        <f>1/COUNTIF(OrdersTable[Customer ID],OrdersTable[[#This Row],[Customer ID]])</f>
        <v>6.6666666666666666E-2</v>
      </c>
    </row>
    <row r="5882" spans="1:25" x14ac:dyDescent="0.3">
      <c r="A5882" s="1">
        <v>5881</v>
      </c>
      <c r="B5882" t="s">
        <v>8979</v>
      </c>
      <c r="C5882" s="7">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4" t="str">
        <f>VLOOKUP(OrdersTable[[#This Row],[Region]],PeopleTable[#All],2,FALSE)</f>
        <v>Anna Andreadi</v>
      </c>
      <c r="W5882" s="4" t="str">
        <f>IFERROR(VLOOKUP(OrdersTable[[#This Row],[Order ID]],ReturnsTable[#All],2,FALSE),"No")</f>
        <v>No</v>
      </c>
      <c r="X5882" s="4">
        <f>1/COUNTIF(OrdersTable[Order ID],OrdersTable[[#This Row],[Order ID]])</f>
        <v>0.33333333333333331</v>
      </c>
      <c r="Y5882" s="4">
        <f>1/COUNTIF(OrdersTable[Customer ID],OrdersTable[[#This Row],[Customer ID]])</f>
        <v>7.1428571428571425E-2</v>
      </c>
    </row>
    <row r="5883" spans="1:25" x14ac:dyDescent="0.3">
      <c r="A5883" s="1">
        <v>5882</v>
      </c>
      <c r="B5883" t="s">
        <v>8979</v>
      </c>
      <c r="C5883" s="7">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4" t="str">
        <f>VLOOKUP(OrdersTable[[#This Row],[Region]],PeopleTable[#All],2,FALSE)</f>
        <v>Anna Andreadi</v>
      </c>
      <c r="W5883" s="4" t="str">
        <f>IFERROR(VLOOKUP(OrdersTable[[#This Row],[Order ID]],ReturnsTable[#All],2,FALSE),"No")</f>
        <v>No</v>
      </c>
      <c r="X5883" s="4">
        <f>1/COUNTIF(OrdersTable[Order ID],OrdersTable[[#This Row],[Order ID]])</f>
        <v>0.33333333333333331</v>
      </c>
      <c r="Y5883" s="4">
        <f>1/COUNTIF(OrdersTable[Customer ID],OrdersTable[[#This Row],[Customer ID]])</f>
        <v>7.1428571428571425E-2</v>
      </c>
    </row>
    <row r="5884" spans="1:25" x14ac:dyDescent="0.3">
      <c r="A5884" s="1">
        <v>5883</v>
      </c>
      <c r="B5884" t="s">
        <v>8979</v>
      </c>
      <c r="C5884" s="7">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4" t="str">
        <f>VLOOKUP(OrdersTable[[#This Row],[Region]],PeopleTable[#All],2,FALSE)</f>
        <v>Anna Andreadi</v>
      </c>
      <c r="W5884" s="4" t="str">
        <f>IFERROR(VLOOKUP(OrdersTable[[#This Row],[Order ID]],ReturnsTable[#All],2,FALSE),"No")</f>
        <v>No</v>
      </c>
      <c r="X5884" s="4">
        <f>1/COUNTIF(OrdersTable[Order ID],OrdersTable[[#This Row],[Order ID]])</f>
        <v>0.33333333333333331</v>
      </c>
      <c r="Y5884" s="4">
        <f>1/COUNTIF(OrdersTable[Customer ID],OrdersTable[[#This Row],[Customer ID]])</f>
        <v>7.1428571428571425E-2</v>
      </c>
    </row>
    <row r="5885" spans="1:25" x14ac:dyDescent="0.3">
      <c r="A5885" s="1">
        <v>5884</v>
      </c>
      <c r="B5885" t="s">
        <v>8980</v>
      </c>
      <c r="C5885" s="7">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4" t="str">
        <f>VLOOKUP(OrdersTable[[#This Row],[Region]],PeopleTable[#All],2,FALSE)</f>
        <v>Anna Andreadi</v>
      </c>
      <c r="W5885" s="4" t="str">
        <f>IFERROR(VLOOKUP(OrdersTable[[#This Row],[Order ID]],ReturnsTable[#All],2,FALSE),"No")</f>
        <v>No</v>
      </c>
      <c r="X5885" s="4">
        <f>1/COUNTIF(OrdersTable[Order ID],OrdersTable[[#This Row],[Order ID]])</f>
        <v>0.5</v>
      </c>
      <c r="Y5885" s="4">
        <f>1/COUNTIF(OrdersTable[Customer ID],OrdersTable[[#This Row],[Customer ID]])</f>
        <v>3.125E-2</v>
      </c>
    </row>
    <row r="5886" spans="1:25" x14ac:dyDescent="0.3">
      <c r="A5886" s="1">
        <v>5885</v>
      </c>
      <c r="B5886" t="s">
        <v>8980</v>
      </c>
      <c r="C5886" s="7">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4" t="str">
        <f>VLOOKUP(OrdersTable[[#This Row],[Region]],PeopleTable[#All],2,FALSE)</f>
        <v>Anna Andreadi</v>
      </c>
      <c r="W5886" s="4" t="str">
        <f>IFERROR(VLOOKUP(OrdersTable[[#This Row],[Order ID]],ReturnsTable[#All],2,FALSE),"No")</f>
        <v>No</v>
      </c>
      <c r="X5886" s="4">
        <f>1/COUNTIF(OrdersTable[Order ID],OrdersTable[[#This Row],[Order ID]])</f>
        <v>0.5</v>
      </c>
      <c r="Y5886" s="4">
        <f>1/COUNTIF(OrdersTable[Customer ID],OrdersTable[[#This Row],[Customer ID]])</f>
        <v>3.125E-2</v>
      </c>
    </row>
    <row r="5887" spans="1:25" x14ac:dyDescent="0.3">
      <c r="A5887" s="1">
        <v>5886</v>
      </c>
      <c r="B5887" t="s">
        <v>8981</v>
      </c>
      <c r="C5887" s="7">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4" t="str">
        <f>VLOOKUP(OrdersTable[[#This Row],[Region]],PeopleTable[#All],2,FALSE)</f>
        <v>Anna Andreadi</v>
      </c>
      <c r="W5887" s="4" t="str">
        <f>IFERROR(VLOOKUP(OrdersTable[[#This Row],[Order ID]],ReturnsTable[#All],2,FALSE),"No")</f>
        <v>No</v>
      </c>
      <c r="X5887" s="4">
        <f>1/COUNTIF(OrdersTable[Order ID],OrdersTable[[#This Row],[Order ID]])</f>
        <v>0.5</v>
      </c>
      <c r="Y5887" s="4">
        <f>1/COUNTIF(OrdersTable[Customer ID],OrdersTable[[#This Row],[Customer ID]])</f>
        <v>8.3333333333333329E-2</v>
      </c>
    </row>
    <row r="5888" spans="1:25" x14ac:dyDescent="0.3">
      <c r="A5888" s="1">
        <v>5887</v>
      </c>
      <c r="B5888" t="s">
        <v>8981</v>
      </c>
      <c r="C5888" s="7">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4" t="str">
        <f>VLOOKUP(OrdersTable[[#This Row],[Region]],PeopleTable[#All],2,FALSE)</f>
        <v>Anna Andreadi</v>
      </c>
      <c r="W5888" s="4" t="str">
        <f>IFERROR(VLOOKUP(OrdersTable[[#This Row],[Order ID]],ReturnsTable[#All],2,FALSE),"No")</f>
        <v>No</v>
      </c>
      <c r="X5888" s="4">
        <f>1/COUNTIF(OrdersTable[Order ID],OrdersTable[[#This Row],[Order ID]])</f>
        <v>0.5</v>
      </c>
      <c r="Y5888" s="4">
        <f>1/COUNTIF(OrdersTable[Customer ID],OrdersTable[[#This Row],[Customer ID]])</f>
        <v>8.3333333333333329E-2</v>
      </c>
    </row>
    <row r="5889" spans="1:25" x14ac:dyDescent="0.3">
      <c r="A5889" s="1">
        <v>5888</v>
      </c>
      <c r="B5889" t="s">
        <v>8982</v>
      </c>
      <c r="C5889" s="7">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4" t="str">
        <f>VLOOKUP(OrdersTable[[#This Row],[Region]],PeopleTable[#All],2,FALSE)</f>
        <v>Chuck Magee</v>
      </c>
      <c r="W5889" s="4" t="str">
        <f>IFERROR(VLOOKUP(OrdersTable[[#This Row],[Order ID]],ReturnsTable[#All],2,FALSE),"No")</f>
        <v>No</v>
      </c>
      <c r="X5889" s="4">
        <f>1/COUNTIF(OrdersTable[Order ID],OrdersTable[[#This Row],[Order ID]])</f>
        <v>1</v>
      </c>
      <c r="Y5889" s="4">
        <f>1/COUNTIF(OrdersTable[Customer ID],OrdersTable[[#This Row],[Customer ID]])</f>
        <v>0.14285714285714285</v>
      </c>
    </row>
    <row r="5890" spans="1:25" x14ac:dyDescent="0.3">
      <c r="A5890" s="1">
        <v>5889</v>
      </c>
      <c r="B5890" t="s">
        <v>8983</v>
      </c>
      <c r="C5890" s="7">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4" t="str">
        <f>VLOOKUP(OrdersTable[[#This Row],[Region]],PeopleTable[#All],2,FALSE)</f>
        <v>Cassandra Brandow</v>
      </c>
      <c r="W5890" s="4" t="str">
        <f>IFERROR(VLOOKUP(OrdersTable[[#This Row],[Order ID]],ReturnsTable[#All],2,FALSE),"No")</f>
        <v>No</v>
      </c>
      <c r="X5890" s="4">
        <f>1/COUNTIF(OrdersTable[Order ID],OrdersTable[[#This Row],[Order ID]])</f>
        <v>1</v>
      </c>
      <c r="Y5890" s="4">
        <f>1/COUNTIF(OrdersTable[Customer ID],OrdersTable[[#This Row],[Customer ID]])</f>
        <v>4.5454545454545456E-2</v>
      </c>
    </row>
    <row r="5891" spans="1:25" x14ac:dyDescent="0.3">
      <c r="A5891" s="1">
        <v>5890</v>
      </c>
      <c r="B5891" t="s">
        <v>8984</v>
      </c>
      <c r="C5891" s="7">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4" t="str">
        <f>VLOOKUP(OrdersTable[[#This Row],[Region]],PeopleTable[#All],2,FALSE)</f>
        <v>Chuck Magee</v>
      </c>
      <c r="W5891" s="4" t="str">
        <f>IFERROR(VLOOKUP(OrdersTable[[#This Row],[Order ID]],ReturnsTable[#All],2,FALSE),"No")</f>
        <v>No</v>
      </c>
      <c r="X5891" s="4">
        <f>1/COUNTIF(OrdersTable[Order ID],OrdersTable[[#This Row],[Order ID]])</f>
        <v>1</v>
      </c>
      <c r="Y5891" s="4">
        <f>1/COUNTIF(OrdersTable[Customer ID],OrdersTable[[#This Row],[Customer ID]])</f>
        <v>0.14285714285714285</v>
      </c>
    </row>
    <row r="5892" spans="1:25" x14ac:dyDescent="0.3">
      <c r="A5892" s="1">
        <v>5891</v>
      </c>
      <c r="B5892" t="s">
        <v>8985</v>
      </c>
      <c r="C5892" s="7">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4" t="str">
        <f>VLOOKUP(OrdersTable[[#This Row],[Region]],PeopleTable[#All],2,FALSE)</f>
        <v>Kelly Williams</v>
      </c>
      <c r="W5892" s="4" t="str">
        <f>IFERROR(VLOOKUP(OrdersTable[[#This Row],[Order ID]],ReturnsTable[#All],2,FALSE),"No")</f>
        <v>No</v>
      </c>
      <c r="X5892" s="4">
        <f>1/COUNTIF(OrdersTable[Order ID],OrdersTable[[#This Row],[Order ID]])</f>
        <v>0.33333333333333331</v>
      </c>
      <c r="Y5892" s="4">
        <f>1/COUNTIF(OrdersTable[Customer ID],OrdersTable[[#This Row],[Customer ID]])</f>
        <v>0.05</v>
      </c>
    </row>
    <row r="5893" spans="1:25" x14ac:dyDescent="0.3">
      <c r="A5893" s="1">
        <v>5892</v>
      </c>
      <c r="B5893" t="s">
        <v>8985</v>
      </c>
      <c r="C5893" s="7">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4" t="str">
        <f>VLOOKUP(OrdersTable[[#This Row],[Region]],PeopleTable[#All],2,FALSE)</f>
        <v>Kelly Williams</v>
      </c>
      <c r="W5893" s="4" t="str">
        <f>IFERROR(VLOOKUP(OrdersTable[[#This Row],[Order ID]],ReturnsTable[#All],2,FALSE),"No")</f>
        <v>No</v>
      </c>
      <c r="X5893" s="4">
        <f>1/COUNTIF(OrdersTable[Order ID],OrdersTable[[#This Row],[Order ID]])</f>
        <v>0.33333333333333331</v>
      </c>
      <c r="Y5893" s="4">
        <f>1/COUNTIF(OrdersTable[Customer ID],OrdersTable[[#This Row],[Customer ID]])</f>
        <v>0.05</v>
      </c>
    </row>
    <row r="5894" spans="1:25" x14ac:dyDescent="0.3">
      <c r="A5894" s="1">
        <v>5893</v>
      </c>
      <c r="B5894" t="s">
        <v>8985</v>
      </c>
      <c r="C5894" s="7">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4" t="str">
        <f>VLOOKUP(OrdersTable[[#This Row],[Region]],PeopleTable[#All],2,FALSE)</f>
        <v>Kelly Williams</v>
      </c>
      <c r="W5894" s="4" t="str">
        <f>IFERROR(VLOOKUP(OrdersTable[[#This Row],[Order ID]],ReturnsTable[#All],2,FALSE),"No")</f>
        <v>No</v>
      </c>
      <c r="X5894" s="4">
        <f>1/COUNTIF(OrdersTable[Order ID],OrdersTable[[#This Row],[Order ID]])</f>
        <v>0.33333333333333331</v>
      </c>
      <c r="Y5894" s="4">
        <f>1/COUNTIF(OrdersTable[Customer ID],OrdersTable[[#This Row],[Customer ID]])</f>
        <v>0.05</v>
      </c>
    </row>
    <row r="5895" spans="1:25" x14ac:dyDescent="0.3">
      <c r="A5895" s="1">
        <v>5894</v>
      </c>
      <c r="B5895" t="s">
        <v>6170</v>
      </c>
      <c r="C5895" s="7">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4" t="str">
        <f>VLOOKUP(OrdersTable[[#This Row],[Region]],PeopleTable[#All],2,FALSE)</f>
        <v>Cassandra Brandow</v>
      </c>
      <c r="W5895" s="4" t="str">
        <f>IFERROR(VLOOKUP(OrdersTable[[#This Row],[Order ID]],ReturnsTable[#All],2,FALSE),"No")</f>
        <v>Yes</v>
      </c>
      <c r="X5895" s="4">
        <f>1/COUNTIF(OrdersTable[Order ID],OrdersTable[[#This Row],[Order ID]])</f>
        <v>1</v>
      </c>
      <c r="Y5895" s="4">
        <f>1/COUNTIF(OrdersTable[Customer ID],OrdersTable[[#This Row],[Customer ID]])</f>
        <v>8.3333333333333329E-2</v>
      </c>
    </row>
    <row r="5896" spans="1:25" x14ac:dyDescent="0.3">
      <c r="A5896" s="1">
        <v>5895</v>
      </c>
      <c r="B5896" t="s">
        <v>8986</v>
      </c>
      <c r="C5896" s="7">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4" t="str">
        <f>VLOOKUP(OrdersTable[[#This Row],[Region]],PeopleTable[#All],2,FALSE)</f>
        <v>Anna Andreadi</v>
      </c>
      <c r="W5896" s="4" t="str">
        <f>IFERROR(VLOOKUP(OrdersTable[[#This Row],[Order ID]],ReturnsTable[#All],2,FALSE),"No")</f>
        <v>No</v>
      </c>
      <c r="X5896" s="4">
        <f>1/COUNTIF(OrdersTable[Order ID],OrdersTable[[#This Row],[Order ID]])</f>
        <v>1</v>
      </c>
      <c r="Y5896" s="4">
        <f>1/COUNTIF(OrdersTable[Customer ID],OrdersTable[[#This Row],[Customer ID]])</f>
        <v>3.5714285714285712E-2</v>
      </c>
    </row>
    <row r="5897" spans="1:25" x14ac:dyDescent="0.3">
      <c r="A5897" s="1">
        <v>5896</v>
      </c>
      <c r="B5897" t="s">
        <v>8987</v>
      </c>
      <c r="C5897" s="7">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4" t="str">
        <f>VLOOKUP(OrdersTable[[#This Row],[Region]],PeopleTable[#All],2,FALSE)</f>
        <v>Anna Andreadi</v>
      </c>
      <c r="W5897" s="4" t="str">
        <f>IFERROR(VLOOKUP(OrdersTable[[#This Row],[Order ID]],ReturnsTable[#All],2,FALSE),"No")</f>
        <v>No</v>
      </c>
      <c r="X5897" s="4">
        <f>1/COUNTIF(OrdersTable[Order ID],OrdersTable[[#This Row],[Order ID]])</f>
        <v>0.5</v>
      </c>
      <c r="Y5897" s="4">
        <f>1/COUNTIF(OrdersTable[Customer ID],OrdersTable[[#This Row],[Customer ID]])</f>
        <v>0.125</v>
      </c>
    </row>
    <row r="5898" spans="1:25" x14ac:dyDescent="0.3">
      <c r="A5898" s="1">
        <v>5897</v>
      </c>
      <c r="B5898" t="s">
        <v>8987</v>
      </c>
      <c r="C5898" s="7">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4" t="str">
        <f>VLOOKUP(OrdersTable[[#This Row],[Region]],PeopleTable[#All],2,FALSE)</f>
        <v>Anna Andreadi</v>
      </c>
      <c r="W5898" s="4" t="str">
        <f>IFERROR(VLOOKUP(OrdersTable[[#This Row],[Order ID]],ReturnsTable[#All],2,FALSE),"No")</f>
        <v>No</v>
      </c>
      <c r="X5898" s="4">
        <f>1/COUNTIF(OrdersTable[Order ID],OrdersTable[[#This Row],[Order ID]])</f>
        <v>0.5</v>
      </c>
      <c r="Y5898" s="4">
        <f>1/COUNTIF(OrdersTable[Customer ID],OrdersTable[[#This Row],[Customer ID]])</f>
        <v>0.125</v>
      </c>
    </row>
    <row r="5899" spans="1:25" x14ac:dyDescent="0.3">
      <c r="A5899" s="1">
        <v>5898</v>
      </c>
      <c r="B5899" t="s">
        <v>8988</v>
      </c>
      <c r="C5899" s="7">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4" t="str">
        <f>VLOOKUP(OrdersTable[[#This Row],[Region]],PeopleTable[#All],2,FALSE)</f>
        <v>Kelly Williams</v>
      </c>
      <c r="W5899" s="4" t="str">
        <f>IFERROR(VLOOKUP(OrdersTable[[#This Row],[Order ID]],ReturnsTable[#All],2,FALSE),"No")</f>
        <v>No</v>
      </c>
      <c r="X5899" s="4">
        <f>1/COUNTIF(OrdersTable[Order ID],OrdersTable[[#This Row],[Order ID]])</f>
        <v>0.5</v>
      </c>
      <c r="Y5899" s="4">
        <f>1/COUNTIF(OrdersTable[Customer ID],OrdersTable[[#This Row],[Customer ID]])</f>
        <v>0.1111111111111111</v>
      </c>
    </row>
    <row r="5900" spans="1:25" x14ac:dyDescent="0.3">
      <c r="A5900" s="1">
        <v>5899</v>
      </c>
      <c r="B5900" t="s">
        <v>8988</v>
      </c>
      <c r="C5900" s="7">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4" t="str">
        <f>VLOOKUP(OrdersTable[[#This Row],[Region]],PeopleTable[#All],2,FALSE)</f>
        <v>Kelly Williams</v>
      </c>
      <c r="W5900" s="4" t="str">
        <f>IFERROR(VLOOKUP(OrdersTable[[#This Row],[Order ID]],ReturnsTable[#All],2,FALSE),"No")</f>
        <v>No</v>
      </c>
      <c r="X5900" s="4">
        <f>1/COUNTIF(OrdersTable[Order ID],OrdersTable[[#This Row],[Order ID]])</f>
        <v>0.5</v>
      </c>
      <c r="Y5900" s="4">
        <f>1/COUNTIF(OrdersTable[Customer ID],OrdersTable[[#This Row],[Customer ID]])</f>
        <v>0.1111111111111111</v>
      </c>
    </row>
    <row r="5901" spans="1:25" x14ac:dyDescent="0.3">
      <c r="A5901" s="1">
        <v>5900</v>
      </c>
      <c r="B5901" t="s">
        <v>8989</v>
      </c>
      <c r="C5901" s="7">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4" t="str">
        <f>VLOOKUP(OrdersTable[[#This Row],[Region]],PeopleTable[#All],2,FALSE)</f>
        <v>Anna Andreadi</v>
      </c>
      <c r="W5901" s="4" t="str">
        <f>IFERROR(VLOOKUP(OrdersTable[[#This Row],[Order ID]],ReturnsTable[#All],2,FALSE),"No")</f>
        <v>No</v>
      </c>
      <c r="X5901" s="4">
        <f>1/COUNTIF(OrdersTable[Order ID],OrdersTable[[#This Row],[Order ID]])</f>
        <v>1</v>
      </c>
      <c r="Y5901" s="4">
        <f>1/COUNTIF(OrdersTable[Customer ID],OrdersTable[[#This Row],[Customer ID]])</f>
        <v>7.1428571428571425E-2</v>
      </c>
    </row>
    <row r="5902" spans="1:25" x14ac:dyDescent="0.3">
      <c r="A5902" s="1">
        <v>5901</v>
      </c>
      <c r="B5902" t="s">
        <v>8990</v>
      </c>
      <c r="C5902" s="7">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4" t="str">
        <f>VLOOKUP(OrdersTable[[#This Row],[Region]],PeopleTable[#All],2,FALSE)</f>
        <v>Anna Andreadi</v>
      </c>
      <c r="W5902" s="4" t="str">
        <f>IFERROR(VLOOKUP(OrdersTable[[#This Row],[Order ID]],ReturnsTable[#All],2,FALSE),"No")</f>
        <v>No</v>
      </c>
      <c r="X5902" s="4">
        <f>1/COUNTIF(OrdersTable[Order ID],OrdersTable[[#This Row],[Order ID]])</f>
        <v>1</v>
      </c>
      <c r="Y5902" s="4">
        <f>1/COUNTIF(OrdersTable[Customer ID],OrdersTable[[#This Row],[Customer ID]])</f>
        <v>0.1</v>
      </c>
    </row>
    <row r="5903" spans="1:25" x14ac:dyDescent="0.3">
      <c r="A5903" s="1">
        <v>5902</v>
      </c>
      <c r="B5903" t="s">
        <v>8991</v>
      </c>
      <c r="C5903" s="7">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4" t="str">
        <f>VLOOKUP(OrdersTable[[#This Row],[Region]],PeopleTable[#All],2,FALSE)</f>
        <v>Chuck Magee</v>
      </c>
      <c r="W5903" s="4" t="str">
        <f>IFERROR(VLOOKUP(OrdersTable[[#This Row],[Order ID]],ReturnsTable[#All],2,FALSE),"No")</f>
        <v>No</v>
      </c>
      <c r="X5903" s="4">
        <f>1/COUNTIF(OrdersTable[Order ID],OrdersTable[[#This Row],[Order ID]])</f>
        <v>1</v>
      </c>
      <c r="Y5903" s="4">
        <f>1/COUNTIF(OrdersTable[Customer ID],OrdersTable[[#This Row],[Customer ID]])</f>
        <v>0.2</v>
      </c>
    </row>
    <row r="5904" spans="1:25" x14ac:dyDescent="0.3">
      <c r="A5904" s="1">
        <v>5903</v>
      </c>
      <c r="B5904" t="s">
        <v>8992</v>
      </c>
      <c r="C5904" s="7">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4" t="str">
        <f>VLOOKUP(OrdersTable[[#This Row],[Region]],PeopleTable[#All],2,FALSE)</f>
        <v>Anna Andreadi</v>
      </c>
      <c r="W5904" s="4" t="str">
        <f>IFERROR(VLOOKUP(OrdersTable[[#This Row],[Order ID]],ReturnsTable[#All],2,FALSE),"No")</f>
        <v>No</v>
      </c>
      <c r="X5904" s="4">
        <f>1/COUNTIF(OrdersTable[Order ID],OrdersTable[[#This Row],[Order ID]])</f>
        <v>0.2</v>
      </c>
      <c r="Y5904" s="4">
        <f>1/COUNTIF(OrdersTable[Customer ID],OrdersTable[[#This Row],[Customer ID]])</f>
        <v>0.05</v>
      </c>
    </row>
    <row r="5905" spans="1:25" x14ac:dyDescent="0.3">
      <c r="A5905" s="1">
        <v>5904</v>
      </c>
      <c r="B5905" t="s">
        <v>8992</v>
      </c>
      <c r="C5905" s="7">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4" t="str">
        <f>VLOOKUP(OrdersTable[[#This Row],[Region]],PeopleTable[#All],2,FALSE)</f>
        <v>Anna Andreadi</v>
      </c>
      <c r="W5905" s="4" t="str">
        <f>IFERROR(VLOOKUP(OrdersTable[[#This Row],[Order ID]],ReturnsTable[#All],2,FALSE),"No")</f>
        <v>No</v>
      </c>
      <c r="X5905" s="4">
        <f>1/COUNTIF(OrdersTable[Order ID],OrdersTable[[#This Row],[Order ID]])</f>
        <v>0.2</v>
      </c>
      <c r="Y5905" s="4">
        <f>1/COUNTIF(OrdersTable[Customer ID],OrdersTable[[#This Row],[Customer ID]])</f>
        <v>0.05</v>
      </c>
    </row>
    <row r="5906" spans="1:25" x14ac:dyDescent="0.3">
      <c r="A5906" s="1">
        <v>5905</v>
      </c>
      <c r="B5906" t="s">
        <v>8992</v>
      </c>
      <c r="C5906" s="7">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4" t="str">
        <f>VLOOKUP(OrdersTable[[#This Row],[Region]],PeopleTable[#All],2,FALSE)</f>
        <v>Anna Andreadi</v>
      </c>
      <c r="W5906" s="4" t="str">
        <f>IFERROR(VLOOKUP(OrdersTable[[#This Row],[Order ID]],ReturnsTable[#All],2,FALSE),"No")</f>
        <v>No</v>
      </c>
      <c r="X5906" s="4">
        <f>1/COUNTIF(OrdersTable[Order ID],OrdersTable[[#This Row],[Order ID]])</f>
        <v>0.2</v>
      </c>
      <c r="Y5906" s="4">
        <f>1/COUNTIF(OrdersTable[Customer ID],OrdersTable[[#This Row],[Customer ID]])</f>
        <v>0.05</v>
      </c>
    </row>
    <row r="5907" spans="1:25" x14ac:dyDescent="0.3">
      <c r="A5907" s="1">
        <v>5906</v>
      </c>
      <c r="B5907" t="s">
        <v>8992</v>
      </c>
      <c r="C5907" s="7">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4" t="str">
        <f>VLOOKUP(OrdersTable[[#This Row],[Region]],PeopleTable[#All],2,FALSE)</f>
        <v>Anna Andreadi</v>
      </c>
      <c r="W5907" s="4" t="str">
        <f>IFERROR(VLOOKUP(OrdersTable[[#This Row],[Order ID]],ReturnsTable[#All],2,FALSE),"No")</f>
        <v>No</v>
      </c>
      <c r="X5907" s="4">
        <f>1/COUNTIF(OrdersTable[Order ID],OrdersTable[[#This Row],[Order ID]])</f>
        <v>0.2</v>
      </c>
      <c r="Y5907" s="4">
        <f>1/COUNTIF(OrdersTable[Customer ID],OrdersTable[[#This Row],[Customer ID]])</f>
        <v>0.05</v>
      </c>
    </row>
    <row r="5908" spans="1:25" x14ac:dyDescent="0.3">
      <c r="A5908" s="1">
        <v>5907</v>
      </c>
      <c r="B5908" t="s">
        <v>8992</v>
      </c>
      <c r="C5908" s="7">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4" t="str">
        <f>VLOOKUP(OrdersTable[[#This Row],[Region]],PeopleTable[#All],2,FALSE)</f>
        <v>Anna Andreadi</v>
      </c>
      <c r="W5908" s="4" t="str">
        <f>IFERROR(VLOOKUP(OrdersTable[[#This Row],[Order ID]],ReturnsTable[#All],2,FALSE),"No")</f>
        <v>No</v>
      </c>
      <c r="X5908" s="4">
        <f>1/COUNTIF(OrdersTable[Order ID],OrdersTable[[#This Row],[Order ID]])</f>
        <v>0.2</v>
      </c>
      <c r="Y5908" s="4">
        <f>1/COUNTIF(OrdersTable[Customer ID],OrdersTable[[#This Row],[Customer ID]])</f>
        <v>0.05</v>
      </c>
    </row>
    <row r="5909" spans="1:25" x14ac:dyDescent="0.3">
      <c r="A5909" s="1">
        <v>5908</v>
      </c>
      <c r="B5909" t="s">
        <v>8993</v>
      </c>
      <c r="C5909" s="7">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4" t="str">
        <f>VLOOKUP(OrdersTable[[#This Row],[Region]],PeopleTable[#All],2,FALSE)</f>
        <v>Anna Andreadi</v>
      </c>
      <c r="W5909" s="4" t="str">
        <f>IFERROR(VLOOKUP(OrdersTable[[#This Row],[Order ID]],ReturnsTable[#All],2,FALSE),"No")</f>
        <v>No</v>
      </c>
      <c r="X5909" s="4">
        <f>1/COUNTIF(OrdersTable[Order ID],OrdersTable[[#This Row],[Order ID]])</f>
        <v>0.25</v>
      </c>
      <c r="Y5909" s="4">
        <f>1/COUNTIF(OrdersTable[Customer ID],OrdersTable[[#This Row],[Customer ID]])</f>
        <v>3.5714285714285712E-2</v>
      </c>
    </row>
    <row r="5910" spans="1:25" x14ac:dyDescent="0.3">
      <c r="A5910" s="1">
        <v>5909</v>
      </c>
      <c r="B5910" t="s">
        <v>8993</v>
      </c>
      <c r="C5910" s="7">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4" t="str">
        <f>VLOOKUP(OrdersTable[[#This Row],[Region]],PeopleTable[#All],2,FALSE)</f>
        <v>Anna Andreadi</v>
      </c>
      <c r="W5910" s="4" t="str">
        <f>IFERROR(VLOOKUP(OrdersTable[[#This Row],[Order ID]],ReturnsTable[#All],2,FALSE),"No")</f>
        <v>No</v>
      </c>
      <c r="X5910" s="4">
        <f>1/COUNTIF(OrdersTable[Order ID],OrdersTable[[#This Row],[Order ID]])</f>
        <v>0.25</v>
      </c>
      <c r="Y5910" s="4">
        <f>1/COUNTIF(OrdersTable[Customer ID],OrdersTable[[#This Row],[Customer ID]])</f>
        <v>3.5714285714285712E-2</v>
      </c>
    </row>
    <row r="5911" spans="1:25" x14ac:dyDescent="0.3">
      <c r="A5911" s="1">
        <v>5910</v>
      </c>
      <c r="B5911" t="s">
        <v>8993</v>
      </c>
      <c r="C5911" s="7">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4" t="str">
        <f>VLOOKUP(OrdersTable[[#This Row],[Region]],PeopleTable[#All],2,FALSE)</f>
        <v>Anna Andreadi</v>
      </c>
      <c r="W5911" s="4" t="str">
        <f>IFERROR(VLOOKUP(OrdersTable[[#This Row],[Order ID]],ReturnsTable[#All],2,FALSE),"No")</f>
        <v>No</v>
      </c>
      <c r="X5911" s="4">
        <f>1/COUNTIF(OrdersTable[Order ID],OrdersTable[[#This Row],[Order ID]])</f>
        <v>0.25</v>
      </c>
      <c r="Y5911" s="4">
        <f>1/COUNTIF(OrdersTable[Customer ID],OrdersTable[[#This Row],[Customer ID]])</f>
        <v>3.5714285714285712E-2</v>
      </c>
    </row>
    <row r="5912" spans="1:25" x14ac:dyDescent="0.3">
      <c r="A5912" s="1">
        <v>5911</v>
      </c>
      <c r="B5912" t="s">
        <v>8993</v>
      </c>
      <c r="C5912" s="7">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4" t="str">
        <f>VLOOKUP(OrdersTable[[#This Row],[Region]],PeopleTable[#All],2,FALSE)</f>
        <v>Anna Andreadi</v>
      </c>
      <c r="W5912" s="4" t="str">
        <f>IFERROR(VLOOKUP(OrdersTable[[#This Row],[Order ID]],ReturnsTable[#All],2,FALSE),"No")</f>
        <v>No</v>
      </c>
      <c r="X5912" s="4">
        <f>1/COUNTIF(OrdersTable[Order ID],OrdersTable[[#This Row],[Order ID]])</f>
        <v>0.25</v>
      </c>
      <c r="Y5912" s="4">
        <f>1/COUNTIF(OrdersTable[Customer ID],OrdersTable[[#This Row],[Customer ID]])</f>
        <v>3.5714285714285712E-2</v>
      </c>
    </row>
    <row r="5913" spans="1:25" x14ac:dyDescent="0.3">
      <c r="A5913" s="1">
        <v>5912</v>
      </c>
      <c r="B5913" t="s">
        <v>8994</v>
      </c>
      <c r="C5913" s="7">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4" t="str">
        <f>VLOOKUP(OrdersTable[[#This Row],[Region]],PeopleTable[#All],2,FALSE)</f>
        <v>Anna Andreadi</v>
      </c>
      <c r="W5913" s="4" t="str">
        <f>IFERROR(VLOOKUP(OrdersTable[[#This Row],[Order ID]],ReturnsTable[#All],2,FALSE),"No")</f>
        <v>No</v>
      </c>
      <c r="X5913" s="4">
        <f>1/COUNTIF(OrdersTable[Order ID],OrdersTable[[#This Row],[Order ID]])</f>
        <v>1</v>
      </c>
      <c r="Y5913" s="4">
        <f>1/COUNTIF(OrdersTable[Customer ID],OrdersTable[[#This Row],[Customer ID]])</f>
        <v>0.125</v>
      </c>
    </row>
    <row r="5914" spans="1:25" x14ac:dyDescent="0.3">
      <c r="A5914" s="1">
        <v>5913</v>
      </c>
      <c r="B5914" t="s">
        <v>8995</v>
      </c>
      <c r="C5914" s="7">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4" t="str">
        <f>VLOOKUP(OrdersTable[[#This Row],[Region]],PeopleTable[#All],2,FALSE)</f>
        <v>Cassandra Brandow</v>
      </c>
      <c r="W5914" s="4" t="str">
        <f>IFERROR(VLOOKUP(OrdersTable[[#This Row],[Order ID]],ReturnsTable[#All],2,FALSE),"No")</f>
        <v>No</v>
      </c>
      <c r="X5914" s="4">
        <f>1/COUNTIF(OrdersTable[Order ID],OrdersTable[[#This Row],[Order ID]])</f>
        <v>1</v>
      </c>
      <c r="Y5914" s="4">
        <f>1/COUNTIF(OrdersTable[Customer ID],OrdersTable[[#This Row],[Customer ID]])</f>
        <v>0.1</v>
      </c>
    </row>
    <row r="5915" spans="1:25" x14ac:dyDescent="0.3">
      <c r="A5915" s="1">
        <v>5914</v>
      </c>
      <c r="B5915" t="s">
        <v>8996</v>
      </c>
      <c r="C5915" s="7">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4" t="str">
        <f>VLOOKUP(OrdersTable[[#This Row],[Region]],PeopleTable[#All],2,FALSE)</f>
        <v>Chuck Magee</v>
      </c>
      <c r="W5915" s="4" t="str">
        <f>IFERROR(VLOOKUP(OrdersTable[[#This Row],[Order ID]],ReturnsTable[#All],2,FALSE),"No")</f>
        <v>No</v>
      </c>
      <c r="X5915" s="4">
        <f>1/COUNTIF(OrdersTable[Order ID],OrdersTable[[#This Row],[Order ID]])</f>
        <v>0.1</v>
      </c>
      <c r="Y5915" s="4">
        <f>1/COUNTIF(OrdersTable[Customer ID],OrdersTable[[#This Row],[Customer ID]])</f>
        <v>5.2631578947368418E-2</v>
      </c>
    </row>
    <row r="5916" spans="1:25" x14ac:dyDescent="0.3">
      <c r="A5916" s="1">
        <v>5915</v>
      </c>
      <c r="B5916" t="s">
        <v>8996</v>
      </c>
      <c r="C5916" s="7">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4" t="str">
        <f>VLOOKUP(OrdersTable[[#This Row],[Region]],PeopleTable[#All],2,FALSE)</f>
        <v>Chuck Magee</v>
      </c>
      <c r="W5916" s="4" t="str">
        <f>IFERROR(VLOOKUP(OrdersTable[[#This Row],[Order ID]],ReturnsTable[#All],2,FALSE),"No")</f>
        <v>No</v>
      </c>
      <c r="X5916" s="4">
        <f>1/COUNTIF(OrdersTable[Order ID],OrdersTable[[#This Row],[Order ID]])</f>
        <v>0.1</v>
      </c>
      <c r="Y5916" s="4">
        <f>1/COUNTIF(OrdersTable[Customer ID],OrdersTable[[#This Row],[Customer ID]])</f>
        <v>5.2631578947368418E-2</v>
      </c>
    </row>
    <row r="5917" spans="1:25" x14ac:dyDescent="0.3">
      <c r="A5917" s="1">
        <v>5916</v>
      </c>
      <c r="B5917" t="s">
        <v>8996</v>
      </c>
      <c r="C5917" s="7">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4" t="str">
        <f>VLOOKUP(OrdersTable[[#This Row],[Region]],PeopleTable[#All],2,FALSE)</f>
        <v>Chuck Magee</v>
      </c>
      <c r="W5917" s="4" t="str">
        <f>IFERROR(VLOOKUP(OrdersTable[[#This Row],[Order ID]],ReturnsTable[#All],2,FALSE),"No")</f>
        <v>No</v>
      </c>
      <c r="X5917" s="4">
        <f>1/COUNTIF(OrdersTable[Order ID],OrdersTable[[#This Row],[Order ID]])</f>
        <v>0.1</v>
      </c>
      <c r="Y5917" s="4">
        <f>1/COUNTIF(OrdersTable[Customer ID],OrdersTable[[#This Row],[Customer ID]])</f>
        <v>5.2631578947368418E-2</v>
      </c>
    </row>
    <row r="5918" spans="1:25" x14ac:dyDescent="0.3">
      <c r="A5918" s="1">
        <v>5917</v>
      </c>
      <c r="B5918" t="s">
        <v>8996</v>
      </c>
      <c r="C5918" s="7">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4" t="str">
        <f>VLOOKUP(OrdersTable[[#This Row],[Region]],PeopleTable[#All],2,FALSE)</f>
        <v>Chuck Magee</v>
      </c>
      <c r="W5918" s="4" t="str">
        <f>IFERROR(VLOOKUP(OrdersTable[[#This Row],[Order ID]],ReturnsTable[#All],2,FALSE),"No")</f>
        <v>No</v>
      </c>
      <c r="X5918" s="4">
        <f>1/COUNTIF(OrdersTable[Order ID],OrdersTable[[#This Row],[Order ID]])</f>
        <v>0.1</v>
      </c>
      <c r="Y5918" s="4">
        <f>1/COUNTIF(OrdersTable[Customer ID],OrdersTable[[#This Row],[Customer ID]])</f>
        <v>5.2631578947368418E-2</v>
      </c>
    </row>
    <row r="5919" spans="1:25" x14ac:dyDescent="0.3">
      <c r="A5919" s="1">
        <v>5918</v>
      </c>
      <c r="B5919" t="s">
        <v>8996</v>
      </c>
      <c r="C5919" s="7">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4" t="str">
        <f>VLOOKUP(OrdersTable[[#This Row],[Region]],PeopleTable[#All],2,FALSE)</f>
        <v>Chuck Magee</v>
      </c>
      <c r="W5919" s="4" t="str">
        <f>IFERROR(VLOOKUP(OrdersTable[[#This Row],[Order ID]],ReturnsTable[#All],2,FALSE),"No")</f>
        <v>No</v>
      </c>
      <c r="X5919" s="4">
        <f>1/COUNTIF(OrdersTable[Order ID],OrdersTable[[#This Row],[Order ID]])</f>
        <v>0.1</v>
      </c>
      <c r="Y5919" s="4">
        <f>1/COUNTIF(OrdersTable[Customer ID],OrdersTable[[#This Row],[Customer ID]])</f>
        <v>5.2631578947368418E-2</v>
      </c>
    </row>
    <row r="5920" spans="1:25" x14ac:dyDescent="0.3">
      <c r="A5920" s="1">
        <v>5919</v>
      </c>
      <c r="B5920" t="s">
        <v>8996</v>
      </c>
      <c r="C5920" s="7">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4" t="str">
        <f>VLOOKUP(OrdersTable[[#This Row],[Region]],PeopleTable[#All],2,FALSE)</f>
        <v>Chuck Magee</v>
      </c>
      <c r="W5920" s="4" t="str">
        <f>IFERROR(VLOOKUP(OrdersTable[[#This Row],[Order ID]],ReturnsTable[#All],2,FALSE),"No")</f>
        <v>No</v>
      </c>
      <c r="X5920" s="4">
        <f>1/COUNTIF(OrdersTable[Order ID],OrdersTable[[#This Row],[Order ID]])</f>
        <v>0.1</v>
      </c>
      <c r="Y5920" s="4">
        <f>1/COUNTIF(OrdersTable[Customer ID],OrdersTable[[#This Row],[Customer ID]])</f>
        <v>5.2631578947368418E-2</v>
      </c>
    </row>
    <row r="5921" spans="1:25" x14ac:dyDescent="0.3">
      <c r="A5921" s="1">
        <v>5920</v>
      </c>
      <c r="B5921" t="s">
        <v>8996</v>
      </c>
      <c r="C5921" s="7">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4" t="str">
        <f>VLOOKUP(OrdersTable[[#This Row],[Region]],PeopleTable[#All],2,FALSE)</f>
        <v>Chuck Magee</v>
      </c>
      <c r="W5921" s="4" t="str">
        <f>IFERROR(VLOOKUP(OrdersTable[[#This Row],[Order ID]],ReturnsTable[#All],2,FALSE),"No")</f>
        <v>No</v>
      </c>
      <c r="X5921" s="4">
        <f>1/COUNTIF(OrdersTable[Order ID],OrdersTable[[#This Row],[Order ID]])</f>
        <v>0.1</v>
      </c>
      <c r="Y5921" s="4">
        <f>1/COUNTIF(OrdersTable[Customer ID],OrdersTable[[#This Row],[Customer ID]])</f>
        <v>5.2631578947368418E-2</v>
      </c>
    </row>
    <row r="5922" spans="1:25" x14ac:dyDescent="0.3">
      <c r="A5922" s="1">
        <v>5921</v>
      </c>
      <c r="B5922" t="s">
        <v>8996</v>
      </c>
      <c r="C5922" s="7">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4" t="str">
        <f>VLOOKUP(OrdersTable[[#This Row],[Region]],PeopleTable[#All],2,FALSE)</f>
        <v>Chuck Magee</v>
      </c>
      <c r="W5922" s="4" t="str">
        <f>IFERROR(VLOOKUP(OrdersTable[[#This Row],[Order ID]],ReturnsTable[#All],2,FALSE),"No")</f>
        <v>No</v>
      </c>
      <c r="X5922" s="4">
        <f>1/COUNTIF(OrdersTable[Order ID],OrdersTable[[#This Row],[Order ID]])</f>
        <v>0.1</v>
      </c>
      <c r="Y5922" s="4">
        <f>1/COUNTIF(OrdersTable[Customer ID],OrdersTable[[#This Row],[Customer ID]])</f>
        <v>5.2631578947368418E-2</v>
      </c>
    </row>
    <row r="5923" spans="1:25" x14ac:dyDescent="0.3">
      <c r="A5923" s="1">
        <v>5922</v>
      </c>
      <c r="B5923" t="s">
        <v>8996</v>
      </c>
      <c r="C5923" s="7">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4" t="str">
        <f>VLOOKUP(OrdersTable[[#This Row],[Region]],PeopleTable[#All],2,FALSE)</f>
        <v>Chuck Magee</v>
      </c>
      <c r="W5923" s="4" t="str">
        <f>IFERROR(VLOOKUP(OrdersTable[[#This Row],[Order ID]],ReturnsTable[#All],2,FALSE),"No")</f>
        <v>No</v>
      </c>
      <c r="X5923" s="4">
        <f>1/COUNTIF(OrdersTable[Order ID],OrdersTable[[#This Row],[Order ID]])</f>
        <v>0.1</v>
      </c>
      <c r="Y5923" s="4">
        <f>1/COUNTIF(OrdersTable[Customer ID],OrdersTable[[#This Row],[Customer ID]])</f>
        <v>5.2631578947368418E-2</v>
      </c>
    </row>
    <row r="5924" spans="1:25" x14ac:dyDescent="0.3">
      <c r="A5924" s="1">
        <v>5923</v>
      </c>
      <c r="B5924" t="s">
        <v>8996</v>
      </c>
      <c r="C5924" s="7">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4" t="str">
        <f>VLOOKUP(OrdersTable[[#This Row],[Region]],PeopleTable[#All],2,FALSE)</f>
        <v>Chuck Magee</v>
      </c>
      <c r="W5924" s="4" t="str">
        <f>IFERROR(VLOOKUP(OrdersTable[[#This Row],[Order ID]],ReturnsTable[#All],2,FALSE),"No")</f>
        <v>No</v>
      </c>
      <c r="X5924" s="4">
        <f>1/COUNTIF(OrdersTable[Order ID],OrdersTable[[#This Row],[Order ID]])</f>
        <v>0.1</v>
      </c>
      <c r="Y5924" s="4">
        <f>1/COUNTIF(OrdersTable[Customer ID],OrdersTable[[#This Row],[Customer ID]])</f>
        <v>5.2631578947368418E-2</v>
      </c>
    </row>
    <row r="5925" spans="1:25" x14ac:dyDescent="0.3">
      <c r="A5925" s="1">
        <v>5924</v>
      </c>
      <c r="B5925" t="s">
        <v>8997</v>
      </c>
      <c r="C5925" s="7">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4" t="str">
        <f>VLOOKUP(OrdersTable[[#This Row],[Region]],PeopleTable[#All],2,FALSE)</f>
        <v>Chuck Magee</v>
      </c>
      <c r="W5925" s="4" t="str">
        <f>IFERROR(VLOOKUP(OrdersTable[[#This Row],[Order ID]],ReturnsTable[#All],2,FALSE),"No")</f>
        <v>No</v>
      </c>
      <c r="X5925" s="4">
        <f>1/COUNTIF(OrdersTable[Order ID],OrdersTable[[#This Row],[Order ID]])</f>
        <v>1</v>
      </c>
      <c r="Y5925" s="4">
        <f>1/COUNTIF(OrdersTable[Customer ID],OrdersTable[[#This Row],[Customer ID]])</f>
        <v>5.2631578947368418E-2</v>
      </c>
    </row>
    <row r="5926" spans="1:25" x14ac:dyDescent="0.3">
      <c r="A5926" s="1">
        <v>5925</v>
      </c>
      <c r="B5926" t="s">
        <v>8998</v>
      </c>
      <c r="C5926" s="7">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4" t="str">
        <f>VLOOKUP(OrdersTable[[#This Row],[Region]],PeopleTable[#All],2,FALSE)</f>
        <v>Cassandra Brandow</v>
      </c>
      <c r="W5926" s="4" t="str">
        <f>IFERROR(VLOOKUP(OrdersTable[[#This Row],[Order ID]],ReturnsTable[#All],2,FALSE),"No")</f>
        <v>No</v>
      </c>
      <c r="X5926" s="4">
        <f>1/COUNTIF(OrdersTable[Order ID],OrdersTable[[#This Row],[Order ID]])</f>
        <v>1</v>
      </c>
      <c r="Y5926" s="4">
        <f>1/COUNTIF(OrdersTable[Customer ID],OrdersTable[[#This Row],[Customer ID]])</f>
        <v>6.25E-2</v>
      </c>
    </row>
    <row r="5927" spans="1:25" x14ac:dyDescent="0.3">
      <c r="A5927" s="1">
        <v>5926</v>
      </c>
      <c r="B5927" t="s">
        <v>8999</v>
      </c>
      <c r="C5927" s="7">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4" t="str">
        <f>VLOOKUP(OrdersTable[[#This Row],[Region]],PeopleTable[#All],2,FALSE)</f>
        <v>Anna Andreadi</v>
      </c>
      <c r="W5927" s="4" t="str">
        <f>IFERROR(VLOOKUP(OrdersTable[[#This Row],[Order ID]],ReturnsTable[#All],2,FALSE),"No")</f>
        <v>No</v>
      </c>
      <c r="X5927" s="4">
        <f>1/COUNTIF(OrdersTable[Order ID],OrdersTable[[#This Row],[Order ID]])</f>
        <v>1</v>
      </c>
      <c r="Y5927" s="4">
        <f>1/COUNTIF(OrdersTable[Customer ID],OrdersTable[[#This Row],[Customer ID]])</f>
        <v>0.16666666666666666</v>
      </c>
    </row>
    <row r="5928" spans="1:25" x14ac:dyDescent="0.3">
      <c r="A5928" s="1">
        <v>5927</v>
      </c>
      <c r="B5928" t="s">
        <v>9000</v>
      </c>
      <c r="C5928" s="7">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4" t="str">
        <f>VLOOKUP(OrdersTable[[#This Row],[Region]],PeopleTable[#All],2,FALSE)</f>
        <v>Cassandra Brandow</v>
      </c>
      <c r="W5928" s="4" t="str">
        <f>IFERROR(VLOOKUP(OrdersTable[[#This Row],[Order ID]],ReturnsTable[#All],2,FALSE),"No")</f>
        <v>No</v>
      </c>
      <c r="X5928" s="4">
        <f>1/COUNTIF(OrdersTable[Order ID],OrdersTable[[#This Row],[Order ID]])</f>
        <v>1</v>
      </c>
      <c r="Y5928" s="4">
        <f>1/COUNTIF(OrdersTable[Customer ID],OrdersTable[[#This Row],[Customer ID]])</f>
        <v>6.6666666666666666E-2</v>
      </c>
    </row>
    <row r="5929" spans="1:25" x14ac:dyDescent="0.3">
      <c r="A5929" s="1">
        <v>5928</v>
      </c>
      <c r="B5929" t="s">
        <v>9001</v>
      </c>
      <c r="C5929" s="7">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4" t="str">
        <f>VLOOKUP(OrdersTable[[#This Row],[Region]],PeopleTable[#All],2,FALSE)</f>
        <v>Cassandra Brandow</v>
      </c>
      <c r="W5929" s="4" t="str">
        <f>IFERROR(VLOOKUP(OrdersTable[[#This Row],[Order ID]],ReturnsTable[#All],2,FALSE),"No")</f>
        <v>No</v>
      </c>
      <c r="X5929" s="4">
        <f>1/COUNTIF(OrdersTable[Order ID],OrdersTable[[#This Row],[Order ID]])</f>
        <v>0.5</v>
      </c>
      <c r="Y5929" s="4">
        <f>1/COUNTIF(OrdersTable[Customer ID],OrdersTable[[#This Row],[Customer ID]])</f>
        <v>7.1428571428571425E-2</v>
      </c>
    </row>
    <row r="5930" spans="1:25" x14ac:dyDescent="0.3">
      <c r="A5930" s="1">
        <v>5929</v>
      </c>
      <c r="B5930" t="s">
        <v>9001</v>
      </c>
      <c r="C5930" s="7">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4" t="str">
        <f>VLOOKUP(OrdersTable[[#This Row],[Region]],PeopleTable[#All],2,FALSE)</f>
        <v>Cassandra Brandow</v>
      </c>
      <c r="W5930" s="4" t="str">
        <f>IFERROR(VLOOKUP(OrdersTable[[#This Row],[Order ID]],ReturnsTable[#All],2,FALSE),"No")</f>
        <v>No</v>
      </c>
      <c r="X5930" s="4">
        <f>1/COUNTIF(OrdersTable[Order ID],OrdersTable[[#This Row],[Order ID]])</f>
        <v>0.5</v>
      </c>
      <c r="Y5930" s="4">
        <f>1/COUNTIF(OrdersTable[Customer ID],OrdersTable[[#This Row],[Customer ID]])</f>
        <v>7.1428571428571425E-2</v>
      </c>
    </row>
    <row r="5931" spans="1:25" x14ac:dyDescent="0.3">
      <c r="A5931" s="1">
        <v>5930</v>
      </c>
      <c r="B5931" t="s">
        <v>9002</v>
      </c>
      <c r="C5931" s="7">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4" t="str">
        <f>VLOOKUP(OrdersTable[[#This Row],[Region]],PeopleTable[#All],2,FALSE)</f>
        <v>Chuck Magee</v>
      </c>
      <c r="W5931" s="4" t="str">
        <f>IFERROR(VLOOKUP(OrdersTable[[#This Row],[Order ID]],ReturnsTable[#All],2,FALSE),"No")</f>
        <v>No</v>
      </c>
      <c r="X5931" s="4">
        <f>1/COUNTIF(OrdersTable[Order ID],OrdersTable[[#This Row],[Order ID]])</f>
        <v>0.16666666666666666</v>
      </c>
      <c r="Y5931" s="4">
        <f>1/COUNTIF(OrdersTable[Customer ID],OrdersTable[[#This Row],[Customer ID]])</f>
        <v>4.1666666666666664E-2</v>
      </c>
    </row>
    <row r="5932" spans="1:25" x14ac:dyDescent="0.3">
      <c r="A5932" s="1">
        <v>5931</v>
      </c>
      <c r="B5932" t="s">
        <v>9002</v>
      </c>
      <c r="C5932" s="7">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4" t="str">
        <f>VLOOKUP(OrdersTable[[#This Row],[Region]],PeopleTable[#All],2,FALSE)</f>
        <v>Chuck Magee</v>
      </c>
      <c r="W5932" s="4" t="str">
        <f>IFERROR(VLOOKUP(OrdersTable[[#This Row],[Order ID]],ReturnsTable[#All],2,FALSE),"No")</f>
        <v>No</v>
      </c>
      <c r="X5932" s="4">
        <f>1/COUNTIF(OrdersTable[Order ID],OrdersTable[[#This Row],[Order ID]])</f>
        <v>0.16666666666666666</v>
      </c>
      <c r="Y5932" s="4">
        <f>1/COUNTIF(OrdersTable[Customer ID],OrdersTable[[#This Row],[Customer ID]])</f>
        <v>4.1666666666666664E-2</v>
      </c>
    </row>
    <row r="5933" spans="1:25" x14ac:dyDescent="0.3">
      <c r="A5933" s="1">
        <v>5932</v>
      </c>
      <c r="B5933" t="s">
        <v>9002</v>
      </c>
      <c r="C5933" s="7">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4" t="str">
        <f>VLOOKUP(OrdersTable[[#This Row],[Region]],PeopleTable[#All],2,FALSE)</f>
        <v>Chuck Magee</v>
      </c>
      <c r="W5933" s="4" t="str">
        <f>IFERROR(VLOOKUP(OrdersTable[[#This Row],[Order ID]],ReturnsTable[#All],2,FALSE),"No")</f>
        <v>No</v>
      </c>
      <c r="X5933" s="4">
        <f>1/COUNTIF(OrdersTable[Order ID],OrdersTable[[#This Row],[Order ID]])</f>
        <v>0.16666666666666666</v>
      </c>
      <c r="Y5933" s="4">
        <f>1/COUNTIF(OrdersTable[Customer ID],OrdersTable[[#This Row],[Customer ID]])</f>
        <v>4.1666666666666664E-2</v>
      </c>
    </row>
    <row r="5934" spans="1:25" x14ac:dyDescent="0.3">
      <c r="A5934" s="1">
        <v>5933</v>
      </c>
      <c r="B5934" t="s">
        <v>9002</v>
      </c>
      <c r="C5934" s="7">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4" t="str">
        <f>VLOOKUP(OrdersTable[[#This Row],[Region]],PeopleTable[#All],2,FALSE)</f>
        <v>Chuck Magee</v>
      </c>
      <c r="W5934" s="4" t="str">
        <f>IFERROR(VLOOKUP(OrdersTable[[#This Row],[Order ID]],ReturnsTable[#All],2,FALSE),"No")</f>
        <v>No</v>
      </c>
      <c r="X5934" s="4">
        <f>1/COUNTIF(OrdersTable[Order ID],OrdersTable[[#This Row],[Order ID]])</f>
        <v>0.16666666666666666</v>
      </c>
      <c r="Y5934" s="4">
        <f>1/COUNTIF(OrdersTable[Customer ID],OrdersTable[[#This Row],[Customer ID]])</f>
        <v>4.1666666666666664E-2</v>
      </c>
    </row>
    <row r="5935" spans="1:25" x14ac:dyDescent="0.3">
      <c r="A5935" s="1">
        <v>5934</v>
      </c>
      <c r="B5935" t="s">
        <v>9002</v>
      </c>
      <c r="C5935" s="7">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4" t="str">
        <f>VLOOKUP(OrdersTable[[#This Row],[Region]],PeopleTable[#All],2,FALSE)</f>
        <v>Chuck Magee</v>
      </c>
      <c r="W5935" s="4" t="str">
        <f>IFERROR(VLOOKUP(OrdersTable[[#This Row],[Order ID]],ReturnsTable[#All],2,FALSE),"No")</f>
        <v>No</v>
      </c>
      <c r="X5935" s="4">
        <f>1/COUNTIF(OrdersTable[Order ID],OrdersTable[[#This Row],[Order ID]])</f>
        <v>0.16666666666666666</v>
      </c>
      <c r="Y5935" s="4">
        <f>1/COUNTIF(OrdersTable[Customer ID],OrdersTable[[#This Row],[Customer ID]])</f>
        <v>4.1666666666666664E-2</v>
      </c>
    </row>
    <row r="5936" spans="1:25" x14ac:dyDescent="0.3">
      <c r="A5936" s="1">
        <v>5935</v>
      </c>
      <c r="B5936" t="s">
        <v>9002</v>
      </c>
      <c r="C5936" s="7">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4" t="str">
        <f>VLOOKUP(OrdersTable[[#This Row],[Region]],PeopleTable[#All],2,FALSE)</f>
        <v>Chuck Magee</v>
      </c>
      <c r="W5936" s="4" t="str">
        <f>IFERROR(VLOOKUP(OrdersTable[[#This Row],[Order ID]],ReturnsTable[#All],2,FALSE),"No")</f>
        <v>No</v>
      </c>
      <c r="X5936" s="4">
        <f>1/COUNTIF(OrdersTable[Order ID],OrdersTable[[#This Row],[Order ID]])</f>
        <v>0.16666666666666666</v>
      </c>
      <c r="Y5936" s="4">
        <f>1/COUNTIF(OrdersTable[Customer ID],OrdersTable[[#This Row],[Customer ID]])</f>
        <v>4.1666666666666664E-2</v>
      </c>
    </row>
    <row r="5937" spans="1:25" x14ac:dyDescent="0.3">
      <c r="A5937" s="1">
        <v>5936</v>
      </c>
      <c r="B5937" t="s">
        <v>9003</v>
      </c>
      <c r="C5937" s="7">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4" t="str">
        <f>VLOOKUP(OrdersTable[[#This Row],[Region]],PeopleTable[#All],2,FALSE)</f>
        <v>Anna Andreadi</v>
      </c>
      <c r="W5937" s="4" t="str">
        <f>IFERROR(VLOOKUP(OrdersTable[[#This Row],[Order ID]],ReturnsTable[#All],2,FALSE),"No")</f>
        <v>No</v>
      </c>
      <c r="X5937" s="4">
        <f>1/COUNTIF(OrdersTable[Order ID],OrdersTable[[#This Row],[Order ID]])</f>
        <v>0.33333333333333331</v>
      </c>
      <c r="Y5937" s="4">
        <f>1/COUNTIF(OrdersTable[Customer ID],OrdersTable[[#This Row],[Customer ID]])</f>
        <v>4.3478260869565216E-2</v>
      </c>
    </row>
    <row r="5938" spans="1:25" x14ac:dyDescent="0.3">
      <c r="A5938" s="1">
        <v>5937</v>
      </c>
      <c r="B5938" t="s">
        <v>9003</v>
      </c>
      <c r="C5938" s="7">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4" t="str">
        <f>VLOOKUP(OrdersTable[[#This Row],[Region]],PeopleTable[#All],2,FALSE)</f>
        <v>Anna Andreadi</v>
      </c>
      <c r="W5938" s="4" t="str">
        <f>IFERROR(VLOOKUP(OrdersTable[[#This Row],[Order ID]],ReturnsTable[#All],2,FALSE),"No")</f>
        <v>No</v>
      </c>
      <c r="X5938" s="4">
        <f>1/COUNTIF(OrdersTable[Order ID],OrdersTable[[#This Row],[Order ID]])</f>
        <v>0.33333333333333331</v>
      </c>
      <c r="Y5938" s="4">
        <f>1/COUNTIF(OrdersTable[Customer ID],OrdersTable[[#This Row],[Customer ID]])</f>
        <v>4.3478260869565216E-2</v>
      </c>
    </row>
    <row r="5939" spans="1:25" x14ac:dyDescent="0.3">
      <c r="A5939" s="1">
        <v>5938</v>
      </c>
      <c r="B5939" t="s">
        <v>9003</v>
      </c>
      <c r="C5939" s="7">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4" t="str">
        <f>VLOOKUP(OrdersTable[[#This Row],[Region]],PeopleTable[#All],2,FALSE)</f>
        <v>Anna Andreadi</v>
      </c>
      <c r="W5939" s="4" t="str">
        <f>IFERROR(VLOOKUP(OrdersTable[[#This Row],[Order ID]],ReturnsTable[#All],2,FALSE),"No")</f>
        <v>No</v>
      </c>
      <c r="X5939" s="4">
        <f>1/COUNTIF(OrdersTable[Order ID],OrdersTable[[#This Row],[Order ID]])</f>
        <v>0.33333333333333331</v>
      </c>
      <c r="Y5939" s="4">
        <f>1/COUNTIF(OrdersTable[Customer ID],OrdersTable[[#This Row],[Customer ID]])</f>
        <v>4.3478260869565216E-2</v>
      </c>
    </row>
    <row r="5940" spans="1:25" x14ac:dyDescent="0.3">
      <c r="A5940" s="1">
        <v>5939</v>
      </c>
      <c r="B5940" t="s">
        <v>9004</v>
      </c>
      <c r="C5940" s="7">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4" t="str">
        <f>VLOOKUP(OrdersTable[[#This Row],[Region]],PeopleTable[#All],2,FALSE)</f>
        <v>Kelly Williams</v>
      </c>
      <c r="W5940" s="4" t="str">
        <f>IFERROR(VLOOKUP(OrdersTable[[#This Row],[Order ID]],ReturnsTable[#All],2,FALSE),"No")</f>
        <v>No</v>
      </c>
      <c r="X5940" s="4">
        <f>1/COUNTIF(OrdersTable[Order ID],OrdersTable[[#This Row],[Order ID]])</f>
        <v>0.5</v>
      </c>
      <c r="Y5940" s="4">
        <f>1/COUNTIF(OrdersTable[Customer ID],OrdersTable[[#This Row],[Customer ID]])</f>
        <v>7.1428571428571425E-2</v>
      </c>
    </row>
    <row r="5941" spans="1:25" x14ac:dyDescent="0.3">
      <c r="A5941" s="1">
        <v>5940</v>
      </c>
      <c r="B5941" t="s">
        <v>9004</v>
      </c>
      <c r="C5941" s="7">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4" t="str">
        <f>VLOOKUP(OrdersTable[[#This Row],[Region]],PeopleTable[#All],2,FALSE)</f>
        <v>Kelly Williams</v>
      </c>
      <c r="W5941" s="4" t="str">
        <f>IFERROR(VLOOKUP(OrdersTable[[#This Row],[Order ID]],ReturnsTable[#All],2,FALSE),"No")</f>
        <v>No</v>
      </c>
      <c r="X5941" s="4">
        <f>1/COUNTIF(OrdersTable[Order ID],OrdersTable[[#This Row],[Order ID]])</f>
        <v>0.5</v>
      </c>
      <c r="Y5941" s="4">
        <f>1/COUNTIF(OrdersTable[Customer ID],OrdersTable[[#This Row],[Customer ID]])</f>
        <v>7.1428571428571425E-2</v>
      </c>
    </row>
    <row r="5942" spans="1:25" x14ac:dyDescent="0.3">
      <c r="A5942" s="1">
        <v>5941</v>
      </c>
      <c r="B5942" t="s">
        <v>9005</v>
      </c>
      <c r="C5942" s="7">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4" t="str">
        <f>VLOOKUP(OrdersTable[[#This Row],[Region]],PeopleTable[#All],2,FALSE)</f>
        <v>Anna Andreadi</v>
      </c>
      <c r="W5942" s="4" t="str">
        <f>IFERROR(VLOOKUP(OrdersTable[[#This Row],[Order ID]],ReturnsTable[#All],2,FALSE),"No")</f>
        <v>No</v>
      </c>
      <c r="X5942" s="4">
        <f>1/COUNTIF(OrdersTable[Order ID],OrdersTable[[#This Row],[Order ID]])</f>
        <v>0.5</v>
      </c>
      <c r="Y5942" s="4">
        <f>1/COUNTIF(OrdersTable[Customer ID],OrdersTable[[#This Row],[Customer ID]])</f>
        <v>6.6666666666666666E-2</v>
      </c>
    </row>
    <row r="5943" spans="1:25" x14ac:dyDescent="0.3">
      <c r="A5943" s="1">
        <v>5942</v>
      </c>
      <c r="B5943" t="s">
        <v>9005</v>
      </c>
      <c r="C5943" s="7">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4" t="str">
        <f>VLOOKUP(OrdersTable[[#This Row],[Region]],PeopleTable[#All],2,FALSE)</f>
        <v>Anna Andreadi</v>
      </c>
      <c r="W5943" s="4" t="str">
        <f>IFERROR(VLOOKUP(OrdersTable[[#This Row],[Order ID]],ReturnsTable[#All],2,FALSE),"No")</f>
        <v>No</v>
      </c>
      <c r="X5943" s="4">
        <f>1/COUNTIF(OrdersTable[Order ID],OrdersTable[[#This Row],[Order ID]])</f>
        <v>0.5</v>
      </c>
      <c r="Y5943" s="4">
        <f>1/COUNTIF(OrdersTable[Customer ID],OrdersTable[[#This Row],[Customer ID]])</f>
        <v>6.6666666666666666E-2</v>
      </c>
    </row>
    <row r="5944" spans="1:25" x14ac:dyDescent="0.3">
      <c r="A5944" s="1">
        <v>5943</v>
      </c>
      <c r="B5944" t="s">
        <v>9006</v>
      </c>
      <c r="C5944" s="7">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4" t="str">
        <f>VLOOKUP(OrdersTable[[#This Row],[Region]],PeopleTable[#All],2,FALSE)</f>
        <v>Anna Andreadi</v>
      </c>
      <c r="W5944" s="4" t="str">
        <f>IFERROR(VLOOKUP(OrdersTable[[#This Row],[Order ID]],ReturnsTable[#All],2,FALSE),"No")</f>
        <v>No</v>
      </c>
      <c r="X5944" s="4">
        <f>1/COUNTIF(OrdersTable[Order ID],OrdersTable[[#This Row],[Order ID]])</f>
        <v>1</v>
      </c>
      <c r="Y5944" s="4">
        <f>1/COUNTIF(OrdersTable[Customer ID],OrdersTable[[#This Row],[Customer ID]])</f>
        <v>0.125</v>
      </c>
    </row>
    <row r="5945" spans="1:25" x14ac:dyDescent="0.3">
      <c r="A5945" s="1">
        <v>5944</v>
      </c>
      <c r="B5945" t="s">
        <v>9007</v>
      </c>
      <c r="C5945" s="7">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4" t="str">
        <f>VLOOKUP(OrdersTable[[#This Row],[Region]],PeopleTable[#All],2,FALSE)</f>
        <v>Anna Andreadi</v>
      </c>
      <c r="W5945" s="4" t="str">
        <f>IFERROR(VLOOKUP(OrdersTable[[#This Row],[Order ID]],ReturnsTable[#All],2,FALSE),"No")</f>
        <v>No</v>
      </c>
      <c r="X5945" s="4">
        <f>1/COUNTIF(OrdersTable[Order ID],OrdersTable[[#This Row],[Order ID]])</f>
        <v>0.25</v>
      </c>
      <c r="Y5945" s="4">
        <f>1/COUNTIF(OrdersTable[Customer ID],OrdersTable[[#This Row],[Customer ID]])</f>
        <v>7.6923076923076927E-2</v>
      </c>
    </row>
    <row r="5946" spans="1:25" x14ac:dyDescent="0.3">
      <c r="A5946" s="1">
        <v>5945</v>
      </c>
      <c r="B5946" t="s">
        <v>9007</v>
      </c>
      <c r="C5946" s="7">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4" t="str">
        <f>VLOOKUP(OrdersTable[[#This Row],[Region]],PeopleTable[#All],2,FALSE)</f>
        <v>Anna Andreadi</v>
      </c>
      <c r="W5946" s="4" t="str">
        <f>IFERROR(VLOOKUP(OrdersTable[[#This Row],[Order ID]],ReturnsTable[#All],2,FALSE),"No")</f>
        <v>No</v>
      </c>
      <c r="X5946" s="4">
        <f>1/COUNTIF(OrdersTable[Order ID],OrdersTable[[#This Row],[Order ID]])</f>
        <v>0.25</v>
      </c>
      <c r="Y5946" s="4">
        <f>1/COUNTIF(OrdersTable[Customer ID],OrdersTable[[#This Row],[Customer ID]])</f>
        <v>7.6923076923076927E-2</v>
      </c>
    </row>
    <row r="5947" spans="1:25" x14ac:dyDescent="0.3">
      <c r="A5947" s="1">
        <v>5946</v>
      </c>
      <c r="B5947" t="s">
        <v>9007</v>
      </c>
      <c r="C5947" s="7">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4" t="str">
        <f>VLOOKUP(OrdersTable[[#This Row],[Region]],PeopleTable[#All],2,FALSE)</f>
        <v>Anna Andreadi</v>
      </c>
      <c r="W5947" s="4" t="str">
        <f>IFERROR(VLOOKUP(OrdersTable[[#This Row],[Order ID]],ReturnsTable[#All],2,FALSE),"No")</f>
        <v>No</v>
      </c>
      <c r="X5947" s="4">
        <f>1/COUNTIF(OrdersTable[Order ID],OrdersTable[[#This Row],[Order ID]])</f>
        <v>0.25</v>
      </c>
      <c r="Y5947" s="4">
        <f>1/COUNTIF(OrdersTable[Customer ID],OrdersTable[[#This Row],[Customer ID]])</f>
        <v>7.6923076923076927E-2</v>
      </c>
    </row>
    <row r="5948" spans="1:25" x14ac:dyDescent="0.3">
      <c r="A5948" s="1">
        <v>5947</v>
      </c>
      <c r="B5948" t="s">
        <v>9007</v>
      </c>
      <c r="C5948" s="7">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4" t="str">
        <f>VLOOKUP(OrdersTable[[#This Row],[Region]],PeopleTable[#All],2,FALSE)</f>
        <v>Anna Andreadi</v>
      </c>
      <c r="W5948" s="4" t="str">
        <f>IFERROR(VLOOKUP(OrdersTable[[#This Row],[Order ID]],ReturnsTable[#All],2,FALSE),"No")</f>
        <v>No</v>
      </c>
      <c r="X5948" s="4">
        <f>1/COUNTIF(OrdersTable[Order ID],OrdersTable[[#This Row],[Order ID]])</f>
        <v>0.25</v>
      </c>
      <c r="Y5948" s="4">
        <f>1/COUNTIF(OrdersTable[Customer ID],OrdersTable[[#This Row],[Customer ID]])</f>
        <v>7.6923076923076927E-2</v>
      </c>
    </row>
    <row r="5949" spans="1:25" x14ac:dyDescent="0.3">
      <c r="A5949" s="1">
        <v>5948</v>
      </c>
      <c r="B5949" t="s">
        <v>9008</v>
      </c>
      <c r="C5949" s="7">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4" t="str">
        <f>VLOOKUP(OrdersTable[[#This Row],[Region]],PeopleTable[#All],2,FALSE)</f>
        <v>Kelly Williams</v>
      </c>
      <c r="W5949" s="4" t="str">
        <f>IFERROR(VLOOKUP(OrdersTable[[#This Row],[Order ID]],ReturnsTable[#All],2,FALSE),"No")</f>
        <v>No</v>
      </c>
      <c r="X5949" s="4">
        <f>1/COUNTIF(OrdersTable[Order ID],OrdersTable[[#This Row],[Order ID]])</f>
        <v>1</v>
      </c>
      <c r="Y5949" s="4">
        <f>1/COUNTIF(OrdersTable[Customer ID],OrdersTable[[#This Row],[Customer ID]])</f>
        <v>7.6923076923076927E-2</v>
      </c>
    </row>
    <row r="5950" spans="1:25" x14ac:dyDescent="0.3">
      <c r="A5950" s="1">
        <v>5949</v>
      </c>
      <c r="B5950" t="s">
        <v>9009</v>
      </c>
      <c r="C5950" s="7">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4" t="str">
        <f>VLOOKUP(OrdersTable[[#This Row],[Region]],PeopleTable[#All],2,FALSE)</f>
        <v>Cassandra Brandow</v>
      </c>
      <c r="W5950" s="4" t="str">
        <f>IFERROR(VLOOKUP(OrdersTable[[#This Row],[Order ID]],ReturnsTable[#All],2,FALSE),"No")</f>
        <v>No</v>
      </c>
      <c r="X5950" s="4">
        <f>1/COUNTIF(OrdersTable[Order ID],OrdersTable[[#This Row],[Order ID]])</f>
        <v>0.25</v>
      </c>
      <c r="Y5950" s="4">
        <f>1/COUNTIF(OrdersTable[Customer ID],OrdersTable[[#This Row],[Customer ID]])</f>
        <v>5.2631578947368418E-2</v>
      </c>
    </row>
    <row r="5951" spans="1:25" x14ac:dyDescent="0.3">
      <c r="A5951" s="1">
        <v>5950</v>
      </c>
      <c r="B5951" t="s">
        <v>9009</v>
      </c>
      <c r="C5951" s="7">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4" t="str">
        <f>VLOOKUP(OrdersTable[[#This Row],[Region]],PeopleTable[#All],2,FALSE)</f>
        <v>Cassandra Brandow</v>
      </c>
      <c r="W5951" s="4" t="str">
        <f>IFERROR(VLOOKUP(OrdersTable[[#This Row],[Order ID]],ReturnsTable[#All],2,FALSE),"No")</f>
        <v>No</v>
      </c>
      <c r="X5951" s="4">
        <f>1/COUNTIF(OrdersTable[Order ID],OrdersTable[[#This Row],[Order ID]])</f>
        <v>0.25</v>
      </c>
      <c r="Y5951" s="4">
        <f>1/COUNTIF(OrdersTable[Customer ID],OrdersTable[[#This Row],[Customer ID]])</f>
        <v>5.2631578947368418E-2</v>
      </c>
    </row>
    <row r="5952" spans="1:25" x14ac:dyDescent="0.3">
      <c r="A5952" s="1">
        <v>5951</v>
      </c>
      <c r="B5952" t="s">
        <v>9009</v>
      </c>
      <c r="C5952" s="7">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4" t="str">
        <f>VLOOKUP(OrdersTable[[#This Row],[Region]],PeopleTable[#All],2,FALSE)</f>
        <v>Cassandra Brandow</v>
      </c>
      <c r="W5952" s="4" t="str">
        <f>IFERROR(VLOOKUP(OrdersTable[[#This Row],[Order ID]],ReturnsTable[#All],2,FALSE),"No")</f>
        <v>No</v>
      </c>
      <c r="X5952" s="4">
        <f>1/COUNTIF(OrdersTable[Order ID],OrdersTable[[#This Row],[Order ID]])</f>
        <v>0.25</v>
      </c>
      <c r="Y5952" s="4">
        <f>1/COUNTIF(OrdersTable[Customer ID],OrdersTable[[#This Row],[Customer ID]])</f>
        <v>5.2631578947368418E-2</v>
      </c>
    </row>
    <row r="5953" spans="1:25" x14ac:dyDescent="0.3">
      <c r="A5953" s="1">
        <v>5952</v>
      </c>
      <c r="B5953" t="s">
        <v>9009</v>
      </c>
      <c r="C5953" s="7">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4" t="str">
        <f>VLOOKUP(OrdersTable[[#This Row],[Region]],PeopleTable[#All],2,FALSE)</f>
        <v>Cassandra Brandow</v>
      </c>
      <c r="W5953" s="4" t="str">
        <f>IFERROR(VLOOKUP(OrdersTable[[#This Row],[Order ID]],ReturnsTable[#All],2,FALSE),"No")</f>
        <v>No</v>
      </c>
      <c r="X5953" s="4">
        <f>1/COUNTIF(OrdersTable[Order ID],OrdersTable[[#This Row],[Order ID]])</f>
        <v>0.25</v>
      </c>
      <c r="Y5953" s="4">
        <f>1/COUNTIF(OrdersTable[Customer ID],OrdersTable[[#This Row],[Customer ID]])</f>
        <v>5.2631578947368418E-2</v>
      </c>
    </row>
    <row r="5954" spans="1:25" x14ac:dyDescent="0.3">
      <c r="A5954" s="1">
        <v>5953</v>
      </c>
      <c r="B5954" t="s">
        <v>9010</v>
      </c>
      <c r="C5954" s="7">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4" t="str">
        <f>VLOOKUP(OrdersTable[[#This Row],[Region]],PeopleTable[#All],2,FALSE)</f>
        <v>Kelly Williams</v>
      </c>
      <c r="W5954" s="4" t="str">
        <f>IFERROR(VLOOKUP(OrdersTable[[#This Row],[Order ID]],ReturnsTable[#All],2,FALSE),"No")</f>
        <v>No</v>
      </c>
      <c r="X5954" s="4">
        <f>1/COUNTIF(OrdersTable[Order ID],OrdersTable[[#This Row],[Order ID]])</f>
        <v>1</v>
      </c>
      <c r="Y5954" s="4">
        <f>1/COUNTIF(OrdersTable[Customer ID],OrdersTable[[#This Row],[Customer ID]])</f>
        <v>4.7619047619047616E-2</v>
      </c>
    </row>
    <row r="5955" spans="1:25" x14ac:dyDescent="0.3">
      <c r="A5955" s="1">
        <v>5954</v>
      </c>
      <c r="B5955" t="s">
        <v>9011</v>
      </c>
      <c r="C5955" s="7">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4" t="str">
        <f>VLOOKUP(OrdersTable[[#This Row],[Region]],PeopleTable[#All],2,FALSE)</f>
        <v>Chuck Magee</v>
      </c>
      <c r="W5955" s="4" t="str">
        <f>IFERROR(VLOOKUP(OrdersTable[[#This Row],[Order ID]],ReturnsTable[#All],2,FALSE),"No")</f>
        <v>No</v>
      </c>
      <c r="X5955" s="4">
        <f>1/COUNTIF(OrdersTable[Order ID],OrdersTable[[#This Row],[Order ID]])</f>
        <v>1</v>
      </c>
      <c r="Y5955" s="4">
        <f>1/COUNTIF(OrdersTable[Customer ID],OrdersTable[[#This Row],[Customer ID]])</f>
        <v>0.2</v>
      </c>
    </row>
    <row r="5956" spans="1:25" x14ac:dyDescent="0.3">
      <c r="A5956" s="1">
        <v>5955</v>
      </c>
      <c r="B5956" t="s">
        <v>9012</v>
      </c>
      <c r="C5956" s="7">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4" t="str">
        <f>VLOOKUP(OrdersTable[[#This Row],[Region]],PeopleTable[#All],2,FALSE)</f>
        <v>Chuck Magee</v>
      </c>
      <c r="W5956" s="4" t="str">
        <f>IFERROR(VLOOKUP(OrdersTable[[#This Row],[Order ID]],ReturnsTable[#All],2,FALSE),"No")</f>
        <v>No</v>
      </c>
      <c r="X5956" s="4">
        <f>1/COUNTIF(OrdersTable[Order ID],OrdersTable[[#This Row],[Order ID]])</f>
        <v>0.5</v>
      </c>
      <c r="Y5956" s="4">
        <f>1/COUNTIF(OrdersTable[Customer ID],OrdersTable[[#This Row],[Customer ID]])</f>
        <v>0.14285714285714285</v>
      </c>
    </row>
    <row r="5957" spans="1:25" x14ac:dyDescent="0.3">
      <c r="A5957" s="1">
        <v>5956</v>
      </c>
      <c r="B5957" t="s">
        <v>9012</v>
      </c>
      <c r="C5957" s="7">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4" t="str">
        <f>VLOOKUP(OrdersTable[[#This Row],[Region]],PeopleTable[#All],2,FALSE)</f>
        <v>Chuck Magee</v>
      </c>
      <c r="W5957" s="4" t="str">
        <f>IFERROR(VLOOKUP(OrdersTable[[#This Row],[Order ID]],ReturnsTable[#All],2,FALSE),"No")</f>
        <v>No</v>
      </c>
      <c r="X5957" s="4">
        <f>1/COUNTIF(OrdersTable[Order ID],OrdersTable[[#This Row],[Order ID]])</f>
        <v>0.5</v>
      </c>
      <c r="Y5957" s="4">
        <f>1/COUNTIF(OrdersTable[Customer ID],OrdersTable[[#This Row],[Customer ID]])</f>
        <v>0.14285714285714285</v>
      </c>
    </row>
    <row r="5958" spans="1:25" x14ac:dyDescent="0.3">
      <c r="A5958" s="1">
        <v>5957</v>
      </c>
      <c r="B5958" t="s">
        <v>9013</v>
      </c>
      <c r="C5958" s="7">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4" t="str">
        <f>VLOOKUP(OrdersTable[[#This Row],[Region]],PeopleTable[#All],2,FALSE)</f>
        <v>Anna Andreadi</v>
      </c>
      <c r="W5958" s="4" t="str">
        <f>IFERROR(VLOOKUP(OrdersTable[[#This Row],[Order ID]],ReturnsTable[#All],2,FALSE),"No")</f>
        <v>No</v>
      </c>
      <c r="X5958" s="4">
        <f>1/COUNTIF(OrdersTable[Order ID],OrdersTable[[#This Row],[Order ID]])</f>
        <v>0.25</v>
      </c>
      <c r="Y5958" s="4">
        <f>1/COUNTIF(OrdersTable[Customer ID],OrdersTable[[#This Row],[Customer ID]])</f>
        <v>5.2631578947368418E-2</v>
      </c>
    </row>
    <row r="5959" spans="1:25" x14ac:dyDescent="0.3">
      <c r="A5959" s="1">
        <v>5958</v>
      </c>
      <c r="B5959" t="s">
        <v>9013</v>
      </c>
      <c r="C5959" s="7">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4" t="str">
        <f>VLOOKUP(OrdersTable[[#This Row],[Region]],PeopleTable[#All],2,FALSE)</f>
        <v>Anna Andreadi</v>
      </c>
      <c r="W5959" s="4" t="str">
        <f>IFERROR(VLOOKUP(OrdersTable[[#This Row],[Order ID]],ReturnsTable[#All],2,FALSE),"No")</f>
        <v>No</v>
      </c>
      <c r="X5959" s="4">
        <f>1/COUNTIF(OrdersTable[Order ID],OrdersTable[[#This Row],[Order ID]])</f>
        <v>0.25</v>
      </c>
      <c r="Y5959" s="4">
        <f>1/COUNTIF(OrdersTable[Customer ID],OrdersTable[[#This Row],[Customer ID]])</f>
        <v>5.2631578947368418E-2</v>
      </c>
    </row>
    <row r="5960" spans="1:25" x14ac:dyDescent="0.3">
      <c r="A5960" s="1">
        <v>5959</v>
      </c>
      <c r="B5960" t="s">
        <v>9013</v>
      </c>
      <c r="C5960" s="7">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4" t="str">
        <f>VLOOKUP(OrdersTable[[#This Row],[Region]],PeopleTable[#All],2,FALSE)</f>
        <v>Anna Andreadi</v>
      </c>
      <c r="W5960" s="4" t="str">
        <f>IFERROR(VLOOKUP(OrdersTable[[#This Row],[Order ID]],ReturnsTable[#All],2,FALSE),"No")</f>
        <v>No</v>
      </c>
      <c r="X5960" s="4">
        <f>1/COUNTIF(OrdersTable[Order ID],OrdersTable[[#This Row],[Order ID]])</f>
        <v>0.25</v>
      </c>
      <c r="Y5960" s="4">
        <f>1/COUNTIF(OrdersTable[Customer ID],OrdersTable[[#This Row],[Customer ID]])</f>
        <v>5.2631578947368418E-2</v>
      </c>
    </row>
    <row r="5961" spans="1:25" x14ac:dyDescent="0.3">
      <c r="A5961" s="1">
        <v>5960</v>
      </c>
      <c r="B5961" t="s">
        <v>9013</v>
      </c>
      <c r="C5961" s="7">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4" t="str">
        <f>VLOOKUP(OrdersTable[[#This Row],[Region]],PeopleTable[#All],2,FALSE)</f>
        <v>Anna Andreadi</v>
      </c>
      <c r="W5961" s="4" t="str">
        <f>IFERROR(VLOOKUP(OrdersTable[[#This Row],[Order ID]],ReturnsTable[#All],2,FALSE),"No")</f>
        <v>No</v>
      </c>
      <c r="X5961" s="4">
        <f>1/COUNTIF(OrdersTable[Order ID],OrdersTable[[#This Row],[Order ID]])</f>
        <v>0.25</v>
      </c>
      <c r="Y5961" s="4">
        <f>1/COUNTIF(OrdersTable[Customer ID],OrdersTable[[#This Row],[Customer ID]])</f>
        <v>5.2631578947368418E-2</v>
      </c>
    </row>
    <row r="5962" spans="1:25" x14ac:dyDescent="0.3">
      <c r="A5962" s="1">
        <v>5961</v>
      </c>
      <c r="B5962" t="s">
        <v>9014</v>
      </c>
      <c r="C5962" s="7">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4" t="str">
        <f>VLOOKUP(OrdersTable[[#This Row],[Region]],PeopleTable[#All],2,FALSE)</f>
        <v>Anna Andreadi</v>
      </c>
      <c r="W5962" s="4" t="str">
        <f>IFERROR(VLOOKUP(OrdersTable[[#This Row],[Order ID]],ReturnsTable[#All],2,FALSE),"No")</f>
        <v>No</v>
      </c>
      <c r="X5962" s="4">
        <f>1/COUNTIF(OrdersTable[Order ID],OrdersTable[[#This Row],[Order ID]])</f>
        <v>1</v>
      </c>
      <c r="Y5962" s="4">
        <f>1/COUNTIF(OrdersTable[Customer ID],OrdersTable[[#This Row],[Customer ID]])</f>
        <v>0.05</v>
      </c>
    </row>
    <row r="5963" spans="1:25" x14ac:dyDescent="0.3">
      <c r="A5963" s="1">
        <v>5962</v>
      </c>
      <c r="B5963" t="s">
        <v>9015</v>
      </c>
      <c r="C5963" s="7">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4" t="str">
        <f>VLOOKUP(OrdersTable[[#This Row],[Region]],PeopleTable[#All],2,FALSE)</f>
        <v>Anna Andreadi</v>
      </c>
      <c r="W5963" s="4" t="str">
        <f>IFERROR(VLOOKUP(OrdersTable[[#This Row],[Order ID]],ReturnsTable[#All],2,FALSE),"No")</f>
        <v>No</v>
      </c>
      <c r="X5963" s="4">
        <f>1/COUNTIF(OrdersTable[Order ID],OrdersTable[[#This Row],[Order ID]])</f>
        <v>0.33333333333333331</v>
      </c>
      <c r="Y5963" s="4">
        <f>1/COUNTIF(OrdersTable[Customer ID],OrdersTable[[#This Row],[Customer ID]])</f>
        <v>2.9411764705882353E-2</v>
      </c>
    </row>
    <row r="5964" spans="1:25" x14ac:dyDescent="0.3">
      <c r="A5964" s="1">
        <v>5963</v>
      </c>
      <c r="B5964" t="s">
        <v>9015</v>
      </c>
      <c r="C5964" s="7">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4" t="str">
        <f>VLOOKUP(OrdersTable[[#This Row],[Region]],PeopleTable[#All],2,FALSE)</f>
        <v>Anna Andreadi</v>
      </c>
      <c r="W5964" s="4" t="str">
        <f>IFERROR(VLOOKUP(OrdersTable[[#This Row],[Order ID]],ReturnsTable[#All],2,FALSE),"No")</f>
        <v>No</v>
      </c>
      <c r="X5964" s="4">
        <f>1/COUNTIF(OrdersTable[Order ID],OrdersTable[[#This Row],[Order ID]])</f>
        <v>0.33333333333333331</v>
      </c>
      <c r="Y5964" s="4">
        <f>1/COUNTIF(OrdersTable[Customer ID],OrdersTable[[#This Row],[Customer ID]])</f>
        <v>2.9411764705882353E-2</v>
      </c>
    </row>
    <row r="5965" spans="1:25" x14ac:dyDescent="0.3">
      <c r="A5965" s="1">
        <v>5964</v>
      </c>
      <c r="B5965" t="s">
        <v>9015</v>
      </c>
      <c r="C5965" s="7">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4" t="str">
        <f>VLOOKUP(OrdersTable[[#This Row],[Region]],PeopleTable[#All],2,FALSE)</f>
        <v>Anna Andreadi</v>
      </c>
      <c r="W5965" s="4" t="str">
        <f>IFERROR(VLOOKUP(OrdersTable[[#This Row],[Order ID]],ReturnsTable[#All],2,FALSE),"No")</f>
        <v>No</v>
      </c>
      <c r="X5965" s="4">
        <f>1/COUNTIF(OrdersTable[Order ID],OrdersTable[[#This Row],[Order ID]])</f>
        <v>0.33333333333333331</v>
      </c>
      <c r="Y5965" s="4">
        <f>1/COUNTIF(OrdersTable[Customer ID],OrdersTable[[#This Row],[Customer ID]])</f>
        <v>2.9411764705882353E-2</v>
      </c>
    </row>
    <row r="5966" spans="1:25" x14ac:dyDescent="0.3">
      <c r="A5966" s="1">
        <v>5965</v>
      </c>
      <c r="B5966" t="s">
        <v>9016</v>
      </c>
      <c r="C5966" s="7">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4" t="str">
        <f>VLOOKUP(OrdersTable[[#This Row],[Region]],PeopleTable[#All],2,FALSE)</f>
        <v>Anna Andreadi</v>
      </c>
      <c r="W5966" s="4" t="str">
        <f>IFERROR(VLOOKUP(OrdersTable[[#This Row],[Order ID]],ReturnsTable[#All],2,FALSE),"No")</f>
        <v>No</v>
      </c>
      <c r="X5966" s="4">
        <f>1/COUNTIF(OrdersTable[Order ID],OrdersTable[[#This Row],[Order ID]])</f>
        <v>0.33333333333333331</v>
      </c>
      <c r="Y5966" s="4">
        <f>1/COUNTIF(OrdersTable[Customer ID],OrdersTable[[#This Row],[Customer ID]])</f>
        <v>8.3333333333333329E-2</v>
      </c>
    </row>
    <row r="5967" spans="1:25" x14ac:dyDescent="0.3">
      <c r="A5967" s="1">
        <v>5966</v>
      </c>
      <c r="B5967" t="s">
        <v>9016</v>
      </c>
      <c r="C5967" s="7">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4" t="str">
        <f>VLOOKUP(OrdersTable[[#This Row],[Region]],PeopleTable[#All],2,FALSE)</f>
        <v>Anna Andreadi</v>
      </c>
      <c r="W5967" s="4" t="str">
        <f>IFERROR(VLOOKUP(OrdersTable[[#This Row],[Order ID]],ReturnsTable[#All],2,FALSE),"No")</f>
        <v>No</v>
      </c>
      <c r="X5967" s="4">
        <f>1/COUNTIF(OrdersTable[Order ID],OrdersTable[[#This Row],[Order ID]])</f>
        <v>0.33333333333333331</v>
      </c>
      <c r="Y5967" s="4">
        <f>1/COUNTIF(OrdersTable[Customer ID],OrdersTable[[#This Row],[Customer ID]])</f>
        <v>8.3333333333333329E-2</v>
      </c>
    </row>
    <row r="5968" spans="1:25" x14ac:dyDescent="0.3">
      <c r="A5968" s="1">
        <v>5967</v>
      </c>
      <c r="B5968" t="s">
        <v>9016</v>
      </c>
      <c r="C5968" s="7">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4" t="str">
        <f>VLOOKUP(OrdersTable[[#This Row],[Region]],PeopleTable[#All],2,FALSE)</f>
        <v>Anna Andreadi</v>
      </c>
      <c r="W5968" s="4" t="str">
        <f>IFERROR(VLOOKUP(OrdersTable[[#This Row],[Order ID]],ReturnsTable[#All],2,FALSE),"No")</f>
        <v>No</v>
      </c>
      <c r="X5968" s="4">
        <f>1/COUNTIF(OrdersTable[Order ID],OrdersTable[[#This Row],[Order ID]])</f>
        <v>0.33333333333333331</v>
      </c>
      <c r="Y5968" s="4">
        <f>1/COUNTIF(OrdersTable[Customer ID],OrdersTable[[#This Row],[Customer ID]])</f>
        <v>8.3333333333333329E-2</v>
      </c>
    </row>
    <row r="5969" spans="1:25" x14ac:dyDescent="0.3">
      <c r="A5969" s="1">
        <v>5968</v>
      </c>
      <c r="B5969" t="s">
        <v>9017</v>
      </c>
      <c r="C5969" s="7">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4" t="str">
        <f>VLOOKUP(OrdersTable[[#This Row],[Region]],PeopleTable[#All],2,FALSE)</f>
        <v>Chuck Magee</v>
      </c>
      <c r="W5969" s="4" t="str">
        <f>IFERROR(VLOOKUP(OrdersTable[[#This Row],[Order ID]],ReturnsTable[#All],2,FALSE),"No")</f>
        <v>No</v>
      </c>
      <c r="X5969" s="4">
        <f>1/COUNTIF(OrdersTable[Order ID],OrdersTable[[#This Row],[Order ID]])</f>
        <v>1</v>
      </c>
      <c r="Y5969" s="4">
        <f>1/COUNTIF(OrdersTable[Customer ID],OrdersTable[[#This Row],[Customer ID]])</f>
        <v>0.1111111111111111</v>
      </c>
    </row>
    <row r="5970" spans="1:25" x14ac:dyDescent="0.3">
      <c r="A5970" s="1">
        <v>5969</v>
      </c>
      <c r="B5970" t="s">
        <v>5961</v>
      </c>
      <c r="C5970" s="7">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4" t="str">
        <f>VLOOKUP(OrdersTable[[#This Row],[Region]],PeopleTable[#All],2,FALSE)</f>
        <v>Anna Andreadi</v>
      </c>
      <c r="W5970" s="4" t="str">
        <f>IFERROR(VLOOKUP(OrdersTable[[#This Row],[Order ID]],ReturnsTable[#All],2,FALSE),"No")</f>
        <v>Yes</v>
      </c>
      <c r="X5970" s="4">
        <f>1/COUNTIF(OrdersTable[Order ID],OrdersTable[[#This Row],[Order ID]])</f>
        <v>0.25</v>
      </c>
      <c r="Y5970" s="4">
        <f>1/COUNTIF(OrdersTable[Customer ID],OrdersTable[[#This Row],[Customer ID]])</f>
        <v>9.0909090909090912E-2</v>
      </c>
    </row>
    <row r="5971" spans="1:25" x14ac:dyDescent="0.3">
      <c r="A5971" s="1">
        <v>5970</v>
      </c>
      <c r="B5971" t="s">
        <v>5961</v>
      </c>
      <c r="C5971" s="7">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4" t="str">
        <f>VLOOKUP(OrdersTable[[#This Row],[Region]],PeopleTable[#All],2,FALSE)</f>
        <v>Anna Andreadi</v>
      </c>
      <c r="W5971" s="4" t="str">
        <f>IFERROR(VLOOKUP(OrdersTable[[#This Row],[Order ID]],ReturnsTable[#All],2,FALSE),"No")</f>
        <v>Yes</v>
      </c>
      <c r="X5971" s="4">
        <f>1/COUNTIF(OrdersTable[Order ID],OrdersTable[[#This Row],[Order ID]])</f>
        <v>0.25</v>
      </c>
      <c r="Y5971" s="4">
        <f>1/COUNTIF(OrdersTable[Customer ID],OrdersTable[[#This Row],[Customer ID]])</f>
        <v>9.0909090909090912E-2</v>
      </c>
    </row>
    <row r="5972" spans="1:25" x14ac:dyDescent="0.3">
      <c r="A5972" s="1">
        <v>5971</v>
      </c>
      <c r="B5972" t="s">
        <v>5961</v>
      </c>
      <c r="C5972" s="7">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4" t="str">
        <f>VLOOKUP(OrdersTable[[#This Row],[Region]],PeopleTable[#All],2,FALSE)</f>
        <v>Anna Andreadi</v>
      </c>
      <c r="W5972" s="4" t="str">
        <f>IFERROR(VLOOKUP(OrdersTable[[#This Row],[Order ID]],ReturnsTable[#All],2,FALSE),"No")</f>
        <v>Yes</v>
      </c>
      <c r="X5972" s="4">
        <f>1/COUNTIF(OrdersTable[Order ID],OrdersTable[[#This Row],[Order ID]])</f>
        <v>0.25</v>
      </c>
      <c r="Y5972" s="4">
        <f>1/COUNTIF(OrdersTable[Customer ID],OrdersTable[[#This Row],[Customer ID]])</f>
        <v>9.0909090909090912E-2</v>
      </c>
    </row>
    <row r="5973" spans="1:25" x14ac:dyDescent="0.3">
      <c r="A5973" s="1">
        <v>5972</v>
      </c>
      <c r="B5973" t="s">
        <v>5961</v>
      </c>
      <c r="C5973" s="7">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4" t="str">
        <f>VLOOKUP(OrdersTable[[#This Row],[Region]],PeopleTable[#All],2,FALSE)</f>
        <v>Anna Andreadi</v>
      </c>
      <c r="W5973" s="4" t="str">
        <f>IFERROR(VLOOKUP(OrdersTable[[#This Row],[Order ID]],ReturnsTable[#All],2,FALSE),"No")</f>
        <v>Yes</v>
      </c>
      <c r="X5973" s="4">
        <f>1/COUNTIF(OrdersTable[Order ID],OrdersTable[[#This Row],[Order ID]])</f>
        <v>0.25</v>
      </c>
      <c r="Y5973" s="4">
        <f>1/COUNTIF(OrdersTable[Customer ID],OrdersTable[[#This Row],[Customer ID]])</f>
        <v>9.0909090909090912E-2</v>
      </c>
    </row>
    <row r="5974" spans="1:25" x14ac:dyDescent="0.3">
      <c r="A5974" s="1">
        <v>5973</v>
      </c>
      <c r="B5974" t="s">
        <v>9018</v>
      </c>
      <c r="C5974" s="7">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4" t="str">
        <f>VLOOKUP(OrdersTable[[#This Row],[Region]],PeopleTable[#All],2,FALSE)</f>
        <v>Chuck Magee</v>
      </c>
      <c r="W5974" s="4" t="str">
        <f>IFERROR(VLOOKUP(OrdersTable[[#This Row],[Order ID]],ReturnsTable[#All],2,FALSE),"No")</f>
        <v>No</v>
      </c>
      <c r="X5974" s="4">
        <f>1/COUNTIF(OrdersTable[Order ID],OrdersTable[[#This Row],[Order ID]])</f>
        <v>1</v>
      </c>
      <c r="Y5974" s="4">
        <f>1/COUNTIF(OrdersTable[Customer ID],OrdersTable[[#This Row],[Customer ID]])</f>
        <v>0.1</v>
      </c>
    </row>
    <row r="5975" spans="1:25" x14ac:dyDescent="0.3">
      <c r="A5975" s="1">
        <v>5974</v>
      </c>
      <c r="B5975" t="s">
        <v>9019</v>
      </c>
      <c r="C5975" s="7">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4" t="str">
        <f>VLOOKUP(OrdersTable[[#This Row],[Region]],PeopleTable[#All],2,FALSE)</f>
        <v>Chuck Magee</v>
      </c>
      <c r="W5975" s="4" t="str">
        <f>IFERROR(VLOOKUP(OrdersTable[[#This Row],[Order ID]],ReturnsTable[#All],2,FALSE),"No")</f>
        <v>No</v>
      </c>
      <c r="X5975" s="4">
        <f>1/COUNTIF(OrdersTable[Order ID],OrdersTable[[#This Row],[Order ID]])</f>
        <v>1</v>
      </c>
      <c r="Y5975" s="4">
        <f>1/COUNTIF(OrdersTable[Customer ID],OrdersTable[[#This Row],[Customer ID]])</f>
        <v>8.3333333333333329E-2</v>
      </c>
    </row>
    <row r="5976" spans="1:25" x14ac:dyDescent="0.3">
      <c r="A5976" s="1">
        <v>5975</v>
      </c>
      <c r="B5976" t="s">
        <v>9020</v>
      </c>
      <c r="C5976" s="7">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4" t="str">
        <f>VLOOKUP(OrdersTable[[#This Row],[Region]],PeopleTable[#All],2,FALSE)</f>
        <v>Cassandra Brandow</v>
      </c>
      <c r="W5976" s="4" t="str">
        <f>IFERROR(VLOOKUP(OrdersTable[[#This Row],[Order ID]],ReturnsTable[#All],2,FALSE),"No")</f>
        <v>No</v>
      </c>
      <c r="X5976" s="4">
        <f>1/COUNTIF(OrdersTable[Order ID],OrdersTable[[#This Row],[Order ID]])</f>
        <v>1</v>
      </c>
      <c r="Y5976" s="4">
        <f>1/COUNTIF(OrdersTable[Customer ID],OrdersTable[[#This Row],[Customer ID]])</f>
        <v>9.0909090909090912E-2</v>
      </c>
    </row>
    <row r="5977" spans="1:25" x14ac:dyDescent="0.3">
      <c r="A5977" s="1">
        <v>5976</v>
      </c>
      <c r="B5977" t="s">
        <v>9021</v>
      </c>
      <c r="C5977" s="7">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4" t="str">
        <f>VLOOKUP(OrdersTable[[#This Row],[Region]],PeopleTable[#All],2,FALSE)</f>
        <v>Kelly Williams</v>
      </c>
      <c r="W5977" s="4" t="str">
        <f>IFERROR(VLOOKUP(OrdersTable[[#This Row],[Order ID]],ReturnsTable[#All],2,FALSE),"No")</f>
        <v>No</v>
      </c>
      <c r="X5977" s="4">
        <f>1/COUNTIF(OrdersTable[Order ID],OrdersTable[[#This Row],[Order ID]])</f>
        <v>0.5</v>
      </c>
      <c r="Y5977" s="4">
        <f>1/COUNTIF(OrdersTable[Customer ID],OrdersTable[[#This Row],[Customer ID]])</f>
        <v>0.1</v>
      </c>
    </row>
    <row r="5978" spans="1:25" x14ac:dyDescent="0.3">
      <c r="A5978" s="1">
        <v>5977</v>
      </c>
      <c r="B5978" t="s">
        <v>9021</v>
      </c>
      <c r="C5978" s="7">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4" t="str">
        <f>VLOOKUP(OrdersTable[[#This Row],[Region]],PeopleTable[#All],2,FALSE)</f>
        <v>Kelly Williams</v>
      </c>
      <c r="W5978" s="4" t="str">
        <f>IFERROR(VLOOKUP(OrdersTable[[#This Row],[Order ID]],ReturnsTable[#All],2,FALSE),"No")</f>
        <v>No</v>
      </c>
      <c r="X5978" s="4">
        <f>1/COUNTIF(OrdersTable[Order ID],OrdersTable[[#This Row],[Order ID]])</f>
        <v>0.5</v>
      </c>
      <c r="Y5978" s="4">
        <f>1/COUNTIF(OrdersTable[Customer ID],OrdersTable[[#This Row],[Customer ID]])</f>
        <v>0.1</v>
      </c>
    </row>
    <row r="5979" spans="1:25" x14ac:dyDescent="0.3">
      <c r="A5979" s="1">
        <v>5978</v>
      </c>
      <c r="B5979" t="s">
        <v>9022</v>
      </c>
      <c r="C5979" s="7">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4" t="str">
        <f>VLOOKUP(OrdersTable[[#This Row],[Region]],PeopleTable[#All],2,FALSE)</f>
        <v>Anna Andreadi</v>
      </c>
      <c r="W5979" s="4" t="str">
        <f>IFERROR(VLOOKUP(OrdersTable[[#This Row],[Order ID]],ReturnsTable[#All],2,FALSE),"No")</f>
        <v>No</v>
      </c>
      <c r="X5979" s="4">
        <f>1/COUNTIF(OrdersTable[Order ID],OrdersTable[[#This Row],[Order ID]])</f>
        <v>1</v>
      </c>
      <c r="Y5979" s="4">
        <f>1/COUNTIF(OrdersTable[Customer ID],OrdersTable[[#This Row],[Customer ID]])</f>
        <v>7.6923076923076927E-2</v>
      </c>
    </row>
    <row r="5980" spans="1:25" x14ac:dyDescent="0.3">
      <c r="A5980" s="1">
        <v>5979</v>
      </c>
      <c r="B5980" t="s">
        <v>9023</v>
      </c>
      <c r="C5980" s="7">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4" t="str">
        <f>VLOOKUP(OrdersTable[[#This Row],[Region]],PeopleTable[#All],2,FALSE)</f>
        <v>Kelly Williams</v>
      </c>
      <c r="W5980" s="4" t="str">
        <f>IFERROR(VLOOKUP(OrdersTable[[#This Row],[Order ID]],ReturnsTable[#All],2,FALSE),"No")</f>
        <v>No</v>
      </c>
      <c r="X5980" s="4">
        <f>1/COUNTIF(OrdersTable[Order ID],OrdersTable[[#This Row],[Order ID]])</f>
        <v>0.25</v>
      </c>
      <c r="Y5980" s="4">
        <f>1/COUNTIF(OrdersTable[Customer ID],OrdersTable[[#This Row],[Customer ID]])</f>
        <v>4.3478260869565216E-2</v>
      </c>
    </row>
    <row r="5981" spans="1:25" x14ac:dyDescent="0.3">
      <c r="A5981" s="1">
        <v>5980</v>
      </c>
      <c r="B5981" t="s">
        <v>9023</v>
      </c>
      <c r="C5981" s="7">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4" t="str">
        <f>VLOOKUP(OrdersTable[[#This Row],[Region]],PeopleTable[#All],2,FALSE)</f>
        <v>Kelly Williams</v>
      </c>
      <c r="W5981" s="4" t="str">
        <f>IFERROR(VLOOKUP(OrdersTable[[#This Row],[Order ID]],ReturnsTable[#All],2,FALSE),"No")</f>
        <v>No</v>
      </c>
      <c r="X5981" s="4">
        <f>1/COUNTIF(OrdersTable[Order ID],OrdersTable[[#This Row],[Order ID]])</f>
        <v>0.25</v>
      </c>
      <c r="Y5981" s="4">
        <f>1/COUNTIF(OrdersTable[Customer ID],OrdersTable[[#This Row],[Customer ID]])</f>
        <v>4.3478260869565216E-2</v>
      </c>
    </row>
    <row r="5982" spans="1:25" x14ac:dyDescent="0.3">
      <c r="A5982" s="1">
        <v>5981</v>
      </c>
      <c r="B5982" t="s">
        <v>9023</v>
      </c>
      <c r="C5982" s="7">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4" t="str">
        <f>VLOOKUP(OrdersTable[[#This Row],[Region]],PeopleTable[#All],2,FALSE)</f>
        <v>Kelly Williams</v>
      </c>
      <c r="W5982" s="4" t="str">
        <f>IFERROR(VLOOKUP(OrdersTable[[#This Row],[Order ID]],ReturnsTable[#All],2,FALSE),"No")</f>
        <v>No</v>
      </c>
      <c r="X5982" s="4">
        <f>1/COUNTIF(OrdersTable[Order ID],OrdersTable[[#This Row],[Order ID]])</f>
        <v>0.25</v>
      </c>
      <c r="Y5982" s="4">
        <f>1/COUNTIF(OrdersTable[Customer ID],OrdersTable[[#This Row],[Customer ID]])</f>
        <v>4.3478260869565216E-2</v>
      </c>
    </row>
    <row r="5983" spans="1:25" x14ac:dyDescent="0.3">
      <c r="A5983" s="1">
        <v>5982</v>
      </c>
      <c r="B5983" t="s">
        <v>9023</v>
      </c>
      <c r="C5983" s="7">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4" t="str">
        <f>VLOOKUP(OrdersTable[[#This Row],[Region]],PeopleTable[#All],2,FALSE)</f>
        <v>Kelly Williams</v>
      </c>
      <c r="W5983" s="4" t="str">
        <f>IFERROR(VLOOKUP(OrdersTable[[#This Row],[Order ID]],ReturnsTable[#All],2,FALSE),"No")</f>
        <v>No</v>
      </c>
      <c r="X5983" s="4">
        <f>1/COUNTIF(OrdersTable[Order ID],OrdersTable[[#This Row],[Order ID]])</f>
        <v>0.25</v>
      </c>
      <c r="Y5983" s="4">
        <f>1/COUNTIF(OrdersTable[Customer ID],OrdersTable[[#This Row],[Customer ID]])</f>
        <v>4.3478260869565216E-2</v>
      </c>
    </row>
    <row r="5984" spans="1:25" x14ac:dyDescent="0.3">
      <c r="A5984" s="1">
        <v>5983</v>
      </c>
      <c r="B5984" t="s">
        <v>9024</v>
      </c>
      <c r="C5984" s="7">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4" t="str">
        <f>VLOOKUP(OrdersTable[[#This Row],[Region]],PeopleTable[#All],2,FALSE)</f>
        <v>Chuck Magee</v>
      </c>
      <c r="W5984" s="4" t="str">
        <f>IFERROR(VLOOKUP(OrdersTable[[#This Row],[Order ID]],ReturnsTable[#All],2,FALSE),"No")</f>
        <v>No</v>
      </c>
      <c r="X5984" s="4">
        <f>1/COUNTIF(OrdersTable[Order ID],OrdersTable[[#This Row],[Order ID]])</f>
        <v>1</v>
      </c>
      <c r="Y5984" s="4">
        <f>1/COUNTIF(OrdersTable[Customer ID],OrdersTable[[#This Row],[Customer ID]])</f>
        <v>9.0909090909090912E-2</v>
      </c>
    </row>
    <row r="5985" spans="1:25" x14ac:dyDescent="0.3">
      <c r="A5985" s="1">
        <v>5984</v>
      </c>
      <c r="B5985" t="s">
        <v>9025</v>
      </c>
      <c r="C5985" s="7">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4" t="str">
        <f>VLOOKUP(OrdersTable[[#This Row],[Region]],PeopleTable[#All],2,FALSE)</f>
        <v>Chuck Magee</v>
      </c>
      <c r="W5985" s="4" t="str">
        <f>IFERROR(VLOOKUP(OrdersTable[[#This Row],[Order ID]],ReturnsTable[#All],2,FALSE),"No")</f>
        <v>No</v>
      </c>
      <c r="X5985" s="4">
        <f>1/COUNTIF(OrdersTable[Order ID],OrdersTable[[#This Row],[Order ID]])</f>
        <v>1</v>
      </c>
      <c r="Y5985" s="4">
        <f>1/COUNTIF(OrdersTable[Customer ID],OrdersTable[[#This Row],[Customer ID]])</f>
        <v>0.125</v>
      </c>
    </row>
    <row r="5986" spans="1:25" x14ac:dyDescent="0.3">
      <c r="A5986" s="1">
        <v>5985</v>
      </c>
      <c r="B5986" t="s">
        <v>9026</v>
      </c>
      <c r="C5986" s="7">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4" t="str">
        <f>VLOOKUP(OrdersTable[[#This Row],[Region]],PeopleTable[#All],2,FALSE)</f>
        <v>Cassandra Brandow</v>
      </c>
      <c r="W5986" s="4" t="str">
        <f>IFERROR(VLOOKUP(OrdersTable[[#This Row],[Order ID]],ReturnsTable[#All],2,FALSE),"No")</f>
        <v>No</v>
      </c>
      <c r="X5986" s="4">
        <f>1/COUNTIF(OrdersTable[Order ID],OrdersTable[[#This Row],[Order ID]])</f>
        <v>0.16666666666666666</v>
      </c>
      <c r="Y5986" s="4">
        <f>1/COUNTIF(OrdersTable[Customer ID],OrdersTable[[#This Row],[Customer ID]])</f>
        <v>5.5555555555555552E-2</v>
      </c>
    </row>
    <row r="5987" spans="1:25" x14ac:dyDescent="0.3">
      <c r="A5987" s="1">
        <v>5986</v>
      </c>
      <c r="B5987" t="s">
        <v>9026</v>
      </c>
      <c r="C5987" s="7">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4" t="str">
        <f>VLOOKUP(OrdersTable[[#This Row],[Region]],PeopleTable[#All],2,FALSE)</f>
        <v>Cassandra Brandow</v>
      </c>
      <c r="W5987" s="4" t="str">
        <f>IFERROR(VLOOKUP(OrdersTable[[#This Row],[Order ID]],ReturnsTable[#All],2,FALSE),"No")</f>
        <v>No</v>
      </c>
      <c r="X5987" s="4">
        <f>1/COUNTIF(OrdersTable[Order ID],OrdersTable[[#This Row],[Order ID]])</f>
        <v>0.16666666666666666</v>
      </c>
      <c r="Y5987" s="4">
        <f>1/COUNTIF(OrdersTable[Customer ID],OrdersTable[[#This Row],[Customer ID]])</f>
        <v>5.5555555555555552E-2</v>
      </c>
    </row>
    <row r="5988" spans="1:25" x14ac:dyDescent="0.3">
      <c r="A5988" s="1">
        <v>5987</v>
      </c>
      <c r="B5988" t="s">
        <v>9026</v>
      </c>
      <c r="C5988" s="7">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4" t="str">
        <f>VLOOKUP(OrdersTable[[#This Row],[Region]],PeopleTable[#All],2,FALSE)</f>
        <v>Cassandra Brandow</v>
      </c>
      <c r="W5988" s="4" t="str">
        <f>IFERROR(VLOOKUP(OrdersTable[[#This Row],[Order ID]],ReturnsTable[#All],2,FALSE),"No")</f>
        <v>No</v>
      </c>
      <c r="X5988" s="4">
        <f>1/COUNTIF(OrdersTable[Order ID],OrdersTable[[#This Row],[Order ID]])</f>
        <v>0.16666666666666666</v>
      </c>
      <c r="Y5988" s="4">
        <f>1/COUNTIF(OrdersTable[Customer ID],OrdersTable[[#This Row],[Customer ID]])</f>
        <v>5.5555555555555552E-2</v>
      </c>
    </row>
    <row r="5989" spans="1:25" x14ac:dyDescent="0.3">
      <c r="A5989" s="1">
        <v>5988</v>
      </c>
      <c r="B5989" t="s">
        <v>9026</v>
      </c>
      <c r="C5989" s="7">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4" t="str">
        <f>VLOOKUP(OrdersTable[[#This Row],[Region]],PeopleTable[#All],2,FALSE)</f>
        <v>Cassandra Brandow</v>
      </c>
      <c r="W5989" s="4" t="str">
        <f>IFERROR(VLOOKUP(OrdersTable[[#This Row],[Order ID]],ReturnsTable[#All],2,FALSE),"No")</f>
        <v>No</v>
      </c>
      <c r="X5989" s="4">
        <f>1/COUNTIF(OrdersTable[Order ID],OrdersTable[[#This Row],[Order ID]])</f>
        <v>0.16666666666666666</v>
      </c>
      <c r="Y5989" s="4">
        <f>1/COUNTIF(OrdersTable[Customer ID],OrdersTable[[#This Row],[Customer ID]])</f>
        <v>5.5555555555555552E-2</v>
      </c>
    </row>
    <row r="5990" spans="1:25" x14ac:dyDescent="0.3">
      <c r="A5990" s="1">
        <v>5989</v>
      </c>
      <c r="B5990" t="s">
        <v>9026</v>
      </c>
      <c r="C5990" s="7">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4" t="str">
        <f>VLOOKUP(OrdersTable[[#This Row],[Region]],PeopleTable[#All],2,FALSE)</f>
        <v>Cassandra Brandow</v>
      </c>
      <c r="W5990" s="4" t="str">
        <f>IFERROR(VLOOKUP(OrdersTable[[#This Row],[Order ID]],ReturnsTable[#All],2,FALSE),"No")</f>
        <v>No</v>
      </c>
      <c r="X5990" s="4">
        <f>1/COUNTIF(OrdersTable[Order ID],OrdersTable[[#This Row],[Order ID]])</f>
        <v>0.16666666666666666</v>
      </c>
      <c r="Y5990" s="4">
        <f>1/COUNTIF(OrdersTable[Customer ID],OrdersTable[[#This Row],[Customer ID]])</f>
        <v>5.5555555555555552E-2</v>
      </c>
    </row>
    <row r="5991" spans="1:25" x14ac:dyDescent="0.3">
      <c r="A5991" s="1">
        <v>5990</v>
      </c>
      <c r="B5991" t="s">
        <v>9026</v>
      </c>
      <c r="C5991" s="7">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4" t="str">
        <f>VLOOKUP(OrdersTable[[#This Row],[Region]],PeopleTable[#All],2,FALSE)</f>
        <v>Cassandra Brandow</v>
      </c>
      <c r="W5991" s="4" t="str">
        <f>IFERROR(VLOOKUP(OrdersTable[[#This Row],[Order ID]],ReturnsTable[#All],2,FALSE),"No")</f>
        <v>No</v>
      </c>
      <c r="X5991" s="4">
        <f>1/COUNTIF(OrdersTable[Order ID],OrdersTable[[#This Row],[Order ID]])</f>
        <v>0.16666666666666666</v>
      </c>
      <c r="Y5991" s="4">
        <f>1/COUNTIF(OrdersTable[Customer ID],OrdersTable[[#This Row],[Customer ID]])</f>
        <v>5.5555555555555552E-2</v>
      </c>
    </row>
    <row r="5992" spans="1:25" x14ac:dyDescent="0.3">
      <c r="A5992" s="1">
        <v>5991</v>
      </c>
      <c r="B5992" t="s">
        <v>9027</v>
      </c>
      <c r="C5992" s="7">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4" t="str">
        <f>VLOOKUP(OrdersTable[[#This Row],[Region]],PeopleTable[#All],2,FALSE)</f>
        <v>Anna Andreadi</v>
      </c>
      <c r="W5992" s="4" t="str">
        <f>IFERROR(VLOOKUP(OrdersTable[[#This Row],[Order ID]],ReturnsTable[#All],2,FALSE),"No")</f>
        <v>No</v>
      </c>
      <c r="X5992" s="4">
        <f>1/COUNTIF(OrdersTable[Order ID],OrdersTable[[#This Row],[Order ID]])</f>
        <v>0.33333333333333331</v>
      </c>
      <c r="Y5992" s="4">
        <f>1/COUNTIF(OrdersTable[Customer ID],OrdersTable[[#This Row],[Customer ID]])</f>
        <v>0.125</v>
      </c>
    </row>
    <row r="5993" spans="1:25" x14ac:dyDescent="0.3">
      <c r="A5993" s="1">
        <v>5992</v>
      </c>
      <c r="B5993" t="s">
        <v>9027</v>
      </c>
      <c r="C5993" s="7">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4" t="str">
        <f>VLOOKUP(OrdersTable[[#This Row],[Region]],PeopleTable[#All],2,FALSE)</f>
        <v>Anna Andreadi</v>
      </c>
      <c r="W5993" s="4" t="str">
        <f>IFERROR(VLOOKUP(OrdersTable[[#This Row],[Order ID]],ReturnsTable[#All],2,FALSE),"No")</f>
        <v>No</v>
      </c>
      <c r="X5993" s="4">
        <f>1/COUNTIF(OrdersTable[Order ID],OrdersTable[[#This Row],[Order ID]])</f>
        <v>0.33333333333333331</v>
      </c>
      <c r="Y5993" s="4">
        <f>1/COUNTIF(OrdersTable[Customer ID],OrdersTable[[#This Row],[Customer ID]])</f>
        <v>0.125</v>
      </c>
    </row>
    <row r="5994" spans="1:25" x14ac:dyDescent="0.3">
      <c r="A5994" s="1">
        <v>5993</v>
      </c>
      <c r="B5994" t="s">
        <v>9027</v>
      </c>
      <c r="C5994" s="7">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4" t="str">
        <f>VLOOKUP(OrdersTable[[#This Row],[Region]],PeopleTable[#All],2,FALSE)</f>
        <v>Anna Andreadi</v>
      </c>
      <c r="W5994" s="4" t="str">
        <f>IFERROR(VLOOKUP(OrdersTable[[#This Row],[Order ID]],ReturnsTable[#All],2,FALSE),"No")</f>
        <v>No</v>
      </c>
      <c r="X5994" s="4">
        <f>1/COUNTIF(OrdersTable[Order ID],OrdersTable[[#This Row],[Order ID]])</f>
        <v>0.33333333333333331</v>
      </c>
      <c r="Y5994" s="4">
        <f>1/COUNTIF(OrdersTable[Customer ID],OrdersTable[[#This Row],[Customer ID]])</f>
        <v>0.125</v>
      </c>
    </row>
    <row r="5995" spans="1:25" x14ac:dyDescent="0.3">
      <c r="A5995" s="1">
        <v>5994</v>
      </c>
      <c r="B5995" t="s">
        <v>9028</v>
      </c>
      <c r="C5995" s="7">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4" t="str">
        <f>VLOOKUP(OrdersTable[[#This Row],[Region]],PeopleTable[#All],2,FALSE)</f>
        <v>Chuck Magee</v>
      </c>
      <c r="W5995" s="4" t="str">
        <f>IFERROR(VLOOKUP(OrdersTable[[#This Row],[Order ID]],ReturnsTable[#All],2,FALSE),"No")</f>
        <v>No</v>
      </c>
      <c r="X5995" s="4">
        <f>1/COUNTIF(OrdersTable[Order ID],OrdersTable[[#This Row],[Order ID]])</f>
        <v>0.2</v>
      </c>
      <c r="Y5995" s="4">
        <f>1/COUNTIF(OrdersTable[Customer ID],OrdersTable[[#This Row],[Customer ID]])</f>
        <v>3.8461538461538464E-2</v>
      </c>
    </row>
    <row r="5996" spans="1:25" x14ac:dyDescent="0.3">
      <c r="A5996" s="1">
        <v>5995</v>
      </c>
      <c r="B5996" t="s">
        <v>9028</v>
      </c>
      <c r="C5996" s="7">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4" t="str">
        <f>VLOOKUP(OrdersTable[[#This Row],[Region]],PeopleTable[#All],2,FALSE)</f>
        <v>Chuck Magee</v>
      </c>
      <c r="W5996" s="4" t="str">
        <f>IFERROR(VLOOKUP(OrdersTable[[#This Row],[Order ID]],ReturnsTable[#All],2,FALSE),"No")</f>
        <v>No</v>
      </c>
      <c r="X5996" s="4">
        <f>1/COUNTIF(OrdersTable[Order ID],OrdersTable[[#This Row],[Order ID]])</f>
        <v>0.2</v>
      </c>
      <c r="Y5996" s="4">
        <f>1/COUNTIF(OrdersTable[Customer ID],OrdersTable[[#This Row],[Customer ID]])</f>
        <v>3.8461538461538464E-2</v>
      </c>
    </row>
    <row r="5997" spans="1:25" x14ac:dyDescent="0.3">
      <c r="A5997" s="1">
        <v>5996</v>
      </c>
      <c r="B5997" t="s">
        <v>9028</v>
      </c>
      <c r="C5997" s="7">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4" t="str">
        <f>VLOOKUP(OrdersTable[[#This Row],[Region]],PeopleTable[#All],2,FALSE)</f>
        <v>Chuck Magee</v>
      </c>
      <c r="W5997" s="4" t="str">
        <f>IFERROR(VLOOKUP(OrdersTable[[#This Row],[Order ID]],ReturnsTable[#All],2,FALSE),"No")</f>
        <v>No</v>
      </c>
      <c r="X5997" s="4">
        <f>1/COUNTIF(OrdersTable[Order ID],OrdersTable[[#This Row],[Order ID]])</f>
        <v>0.2</v>
      </c>
      <c r="Y5997" s="4">
        <f>1/COUNTIF(OrdersTable[Customer ID],OrdersTable[[#This Row],[Customer ID]])</f>
        <v>3.8461538461538464E-2</v>
      </c>
    </row>
    <row r="5998" spans="1:25" x14ac:dyDescent="0.3">
      <c r="A5998" s="1">
        <v>5997</v>
      </c>
      <c r="B5998" t="s">
        <v>9028</v>
      </c>
      <c r="C5998" s="7">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4" t="str">
        <f>VLOOKUP(OrdersTable[[#This Row],[Region]],PeopleTable[#All],2,FALSE)</f>
        <v>Chuck Magee</v>
      </c>
      <c r="W5998" s="4" t="str">
        <f>IFERROR(VLOOKUP(OrdersTable[[#This Row],[Order ID]],ReturnsTable[#All],2,FALSE),"No")</f>
        <v>No</v>
      </c>
      <c r="X5998" s="4">
        <f>1/COUNTIF(OrdersTable[Order ID],OrdersTable[[#This Row],[Order ID]])</f>
        <v>0.2</v>
      </c>
      <c r="Y5998" s="4">
        <f>1/COUNTIF(OrdersTable[Customer ID],OrdersTable[[#This Row],[Customer ID]])</f>
        <v>3.8461538461538464E-2</v>
      </c>
    </row>
    <row r="5999" spans="1:25" x14ac:dyDescent="0.3">
      <c r="A5999" s="1">
        <v>5998</v>
      </c>
      <c r="B5999" t="s">
        <v>9028</v>
      </c>
      <c r="C5999" s="7">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4" t="str">
        <f>VLOOKUP(OrdersTable[[#This Row],[Region]],PeopleTable[#All],2,FALSE)</f>
        <v>Chuck Magee</v>
      </c>
      <c r="W5999" s="4" t="str">
        <f>IFERROR(VLOOKUP(OrdersTable[[#This Row],[Order ID]],ReturnsTable[#All],2,FALSE),"No")</f>
        <v>No</v>
      </c>
      <c r="X5999" s="4">
        <f>1/COUNTIF(OrdersTable[Order ID],OrdersTable[[#This Row],[Order ID]])</f>
        <v>0.2</v>
      </c>
      <c r="Y5999" s="4">
        <f>1/COUNTIF(OrdersTable[Customer ID],OrdersTable[[#This Row],[Customer ID]])</f>
        <v>3.8461538461538464E-2</v>
      </c>
    </row>
    <row r="6000" spans="1:25" x14ac:dyDescent="0.3">
      <c r="A6000" s="1">
        <v>5999</v>
      </c>
      <c r="B6000" t="s">
        <v>9029</v>
      </c>
      <c r="C6000" s="7">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4" t="str">
        <f>VLOOKUP(OrdersTable[[#This Row],[Region]],PeopleTable[#All],2,FALSE)</f>
        <v>Anna Andreadi</v>
      </c>
      <c r="W6000" s="4" t="str">
        <f>IFERROR(VLOOKUP(OrdersTable[[#This Row],[Order ID]],ReturnsTable[#All],2,FALSE),"No")</f>
        <v>No</v>
      </c>
      <c r="X6000" s="4">
        <f>1/COUNTIF(OrdersTable[Order ID],OrdersTable[[#This Row],[Order ID]])</f>
        <v>0.33333333333333331</v>
      </c>
      <c r="Y6000" s="4">
        <f>1/COUNTIF(OrdersTable[Customer ID],OrdersTable[[#This Row],[Customer ID]])</f>
        <v>3.4482758620689655E-2</v>
      </c>
    </row>
    <row r="6001" spans="1:25" x14ac:dyDescent="0.3">
      <c r="A6001" s="1">
        <v>6000</v>
      </c>
      <c r="B6001" t="s">
        <v>9029</v>
      </c>
      <c r="C6001" s="7">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4" t="str">
        <f>VLOOKUP(OrdersTable[[#This Row],[Region]],PeopleTable[#All],2,FALSE)</f>
        <v>Anna Andreadi</v>
      </c>
      <c r="W6001" s="4" t="str">
        <f>IFERROR(VLOOKUP(OrdersTable[[#This Row],[Order ID]],ReturnsTable[#All],2,FALSE),"No")</f>
        <v>No</v>
      </c>
      <c r="X6001" s="4">
        <f>1/COUNTIF(OrdersTable[Order ID],OrdersTable[[#This Row],[Order ID]])</f>
        <v>0.33333333333333331</v>
      </c>
      <c r="Y6001" s="4">
        <f>1/COUNTIF(OrdersTable[Customer ID],OrdersTable[[#This Row],[Customer ID]])</f>
        <v>3.4482758620689655E-2</v>
      </c>
    </row>
    <row r="6002" spans="1:25" x14ac:dyDescent="0.3">
      <c r="A6002" s="1">
        <v>6001</v>
      </c>
      <c r="B6002" t="s">
        <v>9029</v>
      </c>
      <c r="C6002" s="7">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4" t="str">
        <f>VLOOKUP(OrdersTable[[#This Row],[Region]],PeopleTable[#All],2,FALSE)</f>
        <v>Anna Andreadi</v>
      </c>
      <c r="W6002" s="4" t="str">
        <f>IFERROR(VLOOKUP(OrdersTable[[#This Row],[Order ID]],ReturnsTable[#All],2,FALSE),"No")</f>
        <v>No</v>
      </c>
      <c r="X6002" s="4">
        <f>1/COUNTIF(OrdersTable[Order ID],OrdersTable[[#This Row],[Order ID]])</f>
        <v>0.33333333333333331</v>
      </c>
      <c r="Y6002" s="4">
        <f>1/COUNTIF(OrdersTable[Customer ID],OrdersTable[[#This Row],[Customer ID]])</f>
        <v>3.4482758620689655E-2</v>
      </c>
    </row>
    <row r="6003" spans="1:25" x14ac:dyDescent="0.3">
      <c r="A6003" s="1">
        <v>6002</v>
      </c>
      <c r="B6003" t="s">
        <v>9030</v>
      </c>
      <c r="C6003" s="7">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4" t="str">
        <f>VLOOKUP(OrdersTable[[#This Row],[Region]],PeopleTable[#All],2,FALSE)</f>
        <v>Anna Andreadi</v>
      </c>
      <c r="W6003" s="4" t="str">
        <f>IFERROR(VLOOKUP(OrdersTable[[#This Row],[Order ID]],ReturnsTable[#All],2,FALSE),"No")</f>
        <v>No</v>
      </c>
      <c r="X6003" s="4">
        <f>1/COUNTIF(OrdersTable[Order ID],OrdersTable[[#This Row],[Order ID]])</f>
        <v>0.5</v>
      </c>
      <c r="Y6003" s="4">
        <f>1/COUNTIF(OrdersTable[Customer ID],OrdersTable[[#This Row],[Customer ID]])</f>
        <v>6.25E-2</v>
      </c>
    </row>
    <row r="6004" spans="1:25" x14ac:dyDescent="0.3">
      <c r="A6004" s="1">
        <v>6003</v>
      </c>
      <c r="B6004" t="s">
        <v>9030</v>
      </c>
      <c r="C6004" s="7">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4" t="str">
        <f>VLOOKUP(OrdersTable[[#This Row],[Region]],PeopleTable[#All],2,FALSE)</f>
        <v>Anna Andreadi</v>
      </c>
      <c r="W6004" s="4" t="str">
        <f>IFERROR(VLOOKUP(OrdersTable[[#This Row],[Order ID]],ReturnsTable[#All],2,FALSE),"No")</f>
        <v>No</v>
      </c>
      <c r="X6004" s="4">
        <f>1/COUNTIF(OrdersTable[Order ID],OrdersTable[[#This Row],[Order ID]])</f>
        <v>0.5</v>
      </c>
      <c r="Y6004" s="4">
        <f>1/COUNTIF(OrdersTable[Customer ID],OrdersTable[[#This Row],[Customer ID]])</f>
        <v>6.25E-2</v>
      </c>
    </row>
    <row r="6005" spans="1:25" x14ac:dyDescent="0.3">
      <c r="A6005" s="1">
        <v>6004</v>
      </c>
      <c r="B6005" t="s">
        <v>9031</v>
      </c>
      <c r="C6005" s="7">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4" t="str">
        <f>VLOOKUP(OrdersTable[[#This Row],[Region]],PeopleTable[#All],2,FALSE)</f>
        <v>Cassandra Brandow</v>
      </c>
      <c r="W6005" s="4" t="str">
        <f>IFERROR(VLOOKUP(OrdersTable[[#This Row],[Order ID]],ReturnsTable[#All],2,FALSE),"No")</f>
        <v>No</v>
      </c>
      <c r="X6005" s="4">
        <f>1/COUNTIF(OrdersTable[Order ID],OrdersTable[[#This Row],[Order ID]])</f>
        <v>1</v>
      </c>
      <c r="Y6005" s="4">
        <f>1/COUNTIF(OrdersTable[Customer ID],OrdersTable[[#This Row],[Customer ID]])</f>
        <v>7.1428571428571425E-2</v>
      </c>
    </row>
    <row r="6006" spans="1:25" x14ac:dyDescent="0.3">
      <c r="A6006" s="1">
        <v>6005</v>
      </c>
      <c r="B6006" t="s">
        <v>9032</v>
      </c>
      <c r="C6006" s="7">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4" t="str">
        <f>VLOOKUP(OrdersTable[[#This Row],[Region]],PeopleTable[#All],2,FALSE)</f>
        <v>Anna Andreadi</v>
      </c>
      <c r="W6006" s="4" t="str">
        <f>IFERROR(VLOOKUP(OrdersTable[[#This Row],[Order ID]],ReturnsTable[#All],2,FALSE),"No")</f>
        <v>No</v>
      </c>
      <c r="X6006" s="4">
        <f>1/COUNTIF(OrdersTable[Order ID],OrdersTable[[#This Row],[Order ID]])</f>
        <v>1</v>
      </c>
      <c r="Y6006" s="4">
        <f>1/COUNTIF(OrdersTable[Customer ID],OrdersTable[[#This Row],[Customer ID]])</f>
        <v>0.125</v>
      </c>
    </row>
    <row r="6007" spans="1:25" x14ac:dyDescent="0.3">
      <c r="A6007" s="1">
        <v>6006</v>
      </c>
      <c r="B6007" t="s">
        <v>9033</v>
      </c>
      <c r="C6007" s="7">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4" t="str">
        <f>VLOOKUP(OrdersTable[[#This Row],[Region]],PeopleTable[#All],2,FALSE)</f>
        <v>Chuck Magee</v>
      </c>
      <c r="W6007" s="4" t="str">
        <f>IFERROR(VLOOKUP(OrdersTable[[#This Row],[Order ID]],ReturnsTable[#All],2,FALSE),"No")</f>
        <v>No</v>
      </c>
      <c r="X6007" s="4">
        <f>1/COUNTIF(OrdersTable[Order ID],OrdersTable[[#This Row],[Order ID]])</f>
        <v>1</v>
      </c>
      <c r="Y6007" s="4">
        <f>1/COUNTIF(OrdersTable[Customer ID],OrdersTable[[#This Row],[Customer ID]])</f>
        <v>0.1</v>
      </c>
    </row>
    <row r="6008" spans="1:25" x14ac:dyDescent="0.3">
      <c r="A6008" s="1">
        <v>6007</v>
      </c>
      <c r="B6008" t="s">
        <v>9034</v>
      </c>
      <c r="C6008" s="7">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4" t="str">
        <f>VLOOKUP(OrdersTable[[#This Row],[Region]],PeopleTable[#All],2,FALSE)</f>
        <v>Chuck Magee</v>
      </c>
      <c r="W6008" s="4" t="str">
        <f>IFERROR(VLOOKUP(OrdersTable[[#This Row],[Order ID]],ReturnsTable[#All],2,FALSE),"No")</f>
        <v>No</v>
      </c>
      <c r="X6008" s="4">
        <f>1/COUNTIF(OrdersTable[Order ID],OrdersTable[[#This Row],[Order ID]])</f>
        <v>1</v>
      </c>
      <c r="Y6008" s="4">
        <f>1/COUNTIF(OrdersTable[Customer ID],OrdersTable[[#This Row],[Customer ID]])</f>
        <v>5.8823529411764705E-2</v>
      </c>
    </row>
    <row r="6009" spans="1:25" x14ac:dyDescent="0.3">
      <c r="A6009" s="1">
        <v>6008</v>
      </c>
      <c r="B6009" t="s">
        <v>9035</v>
      </c>
      <c r="C6009" s="7">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4" t="str">
        <f>VLOOKUP(OrdersTable[[#This Row],[Region]],PeopleTable[#All],2,FALSE)</f>
        <v>Cassandra Brandow</v>
      </c>
      <c r="W6009" s="4" t="str">
        <f>IFERROR(VLOOKUP(OrdersTable[[#This Row],[Order ID]],ReturnsTable[#All],2,FALSE),"No")</f>
        <v>No</v>
      </c>
      <c r="X6009" s="4">
        <f>1/COUNTIF(OrdersTable[Order ID],OrdersTable[[#This Row],[Order ID]])</f>
        <v>1</v>
      </c>
      <c r="Y6009" s="4">
        <f>1/COUNTIF(OrdersTable[Customer ID],OrdersTable[[#This Row],[Customer ID]])</f>
        <v>0.05</v>
      </c>
    </row>
    <row r="6010" spans="1:25" x14ac:dyDescent="0.3">
      <c r="A6010" s="1">
        <v>6009</v>
      </c>
      <c r="B6010" t="s">
        <v>6001</v>
      </c>
      <c r="C6010" s="7">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4" t="str">
        <f>VLOOKUP(OrdersTable[[#This Row],[Region]],PeopleTable[#All],2,FALSE)</f>
        <v>Anna Andreadi</v>
      </c>
      <c r="W6010" s="4" t="str">
        <f>IFERROR(VLOOKUP(OrdersTable[[#This Row],[Order ID]],ReturnsTable[#All],2,FALSE),"No")</f>
        <v>Yes</v>
      </c>
      <c r="X6010" s="4">
        <f>1/COUNTIF(OrdersTable[Order ID],OrdersTable[[#This Row],[Order ID]])</f>
        <v>0.2</v>
      </c>
      <c r="Y6010" s="4">
        <f>1/COUNTIF(OrdersTable[Customer ID],OrdersTable[[#This Row],[Customer ID]])</f>
        <v>3.5714285714285712E-2</v>
      </c>
    </row>
    <row r="6011" spans="1:25" x14ac:dyDescent="0.3">
      <c r="A6011" s="1">
        <v>6010</v>
      </c>
      <c r="B6011" t="s">
        <v>6001</v>
      </c>
      <c r="C6011" s="7">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4" t="str">
        <f>VLOOKUP(OrdersTable[[#This Row],[Region]],PeopleTable[#All],2,FALSE)</f>
        <v>Anna Andreadi</v>
      </c>
      <c r="W6011" s="4" t="str">
        <f>IFERROR(VLOOKUP(OrdersTable[[#This Row],[Order ID]],ReturnsTable[#All],2,FALSE),"No")</f>
        <v>Yes</v>
      </c>
      <c r="X6011" s="4">
        <f>1/COUNTIF(OrdersTable[Order ID],OrdersTable[[#This Row],[Order ID]])</f>
        <v>0.2</v>
      </c>
      <c r="Y6011" s="4">
        <f>1/COUNTIF(OrdersTable[Customer ID],OrdersTable[[#This Row],[Customer ID]])</f>
        <v>3.5714285714285712E-2</v>
      </c>
    </row>
    <row r="6012" spans="1:25" x14ac:dyDescent="0.3">
      <c r="A6012" s="1">
        <v>6011</v>
      </c>
      <c r="B6012" t="s">
        <v>6001</v>
      </c>
      <c r="C6012" s="7">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4" t="str">
        <f>VLOOKUP(OrdersTable[[#This Row],[Region]],PeopleTable[#All],2,FALSE)</f>
        <v>Anna Andreadi</v>
      </c>
      <c r="W6012" s="4" t="str">
        <f>IFERROR(VLOOKUP(OrdersTable[[#This Row],[Order ID]],ReturnsTable[#All],2,FALSE),"No")</f>
        <v>Yes</v>
      </c>
      <c r="X6012" s="4">
        <f>1/COUNTIF(OrdersTable[Order ID],OrdersTable[[#This Row],[Order ID]])</f>
        <v>0.2</v>
      </c>
      <c r="Y6012" s="4">
        <f>1/COUNTIF(OrdersTable[Customer ID],OrdersTable[[#This Row],[Customer ID]])</f>
        <v>3.5714285714285712E-2</v>
      </c>
    </row>
    <row r="6013" spans="1:25" x14ac:dyDescent="0.3">
      <c r="A6013" s="1">
        <v>6012</v>
      </c>
      <c r="B6013" t="s">
        <v>6001</v>
      </c>
      <c r="C6013" s="7">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4" t="str">
        <f>VLOOKUP(OrdersTable[[#This Row],[Region]],PeopleTable[#All],2,FALSE)</f>
        <v>Anna Andreadi</v>
      </c>
      <c r="W6013" s="4" t="str">
        <f>IFERROR(VLOOKUP(OrdersTable[[#This Row],[Order ID]],ReturnsTable[#All],2,FALSE),"No")</f>
        <v>Yes</v>
      </c>
      <c r="X6013" s="4">
        <f>1/COUNTIF(OrdersTable[Order ID],OrdersTable[[#This Row],[Order ID]])</f>
        <v>0.2</v>
      </c>
      <c r="Y6013" s="4">
        <f>1/COUNTIF(OrdersTable[Customer ID],OrdersTable[[#This Row],[Customer ID]])</f>
        <v>3.5714285714285712E-2</v>
      </c>
    </row>
    <row r="6014" spans="1:25" x14ac:dyDescent="0.3">
      <c r="A6014" s="1">
        <v>6013</v>
      </c>
      <c r="B6014" t="s">
        <v>6001</v>
      </c>
      <c r="C6014" s="7">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4" t="str">
        <f>VLOOKUP(OrdersTable[[#This Row],[Region]],PeopleTable[#All],2,FALSE)</f>
        <v>Anna Andreadi</v>
      </c>
      <c r="W6014" s="4" t="str">
        <f>IFERROR(VLOOKUP(OrdersTable[[#This Row],[Order ID]],ReturnsTable[#All],2,FALSE),"No")</f>
        <v>Yes</v>
      </c>
      <c r="X6014" s="4">
        <f>1/COUNTIF(OrdersTable[Order ID],OrdersTable[[#This Row],[Order ID]])</f>
        <v>0.2</v>
      </c>
      <c r="Y6014" s="4">
        <f>1/COUNTIF(OrdersTable[Customer ID],OrdersTable[[#This Row],[Customer ID]])</f>
        <v>3.5714285714285712E-2</v>
      </c>
    </row>
    <row r="6015" spans="1:25" x14ac:dyDescent="0.3">
      <c r="A6015" s="1">
        <v>6014</v>
      </c>
      <c r="B6015" t="s">
        <v>9036</v>
      </c>
      <c r="C6015" s="7">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4" t="str">
        <f>VLOOKUP(OrdersTable[[#This Row],[Region]],PeopleTable[#All],2,FALSE)</f>
        <v>Anna Andreadi</v>
      </c>
      <c r="W6015" s="4" t="str">
        <f>IFERROR(VLOOKUP(OrdersTable[[#This Row],[Order ID]],ReturnsTable[#All],2,FALSE),"No")</f>
        <v>No</v>
      </c>
      <c r="X6015" s="4">
        <f>1/COUNTIF(OrdersTable[Order ID],OrdersTable[[#This Row],[Order ID]])</f>
        <v>0.5</v>
      </c>
      <c r="Y6015" s="4">
        <f>1/COUNTIF(OrdersTable[Customer ID],OrdersTable[[#This Row],[Customer ID]])</f>
        <v>5.5555555555555552E-2</v>
      </c>
    </row>
    <row r="6016" spans="1:25" x14ac:dyDescent="0.3">
      <c r="A6016" s="1">
        <v>6015</v>
      </c>
      <c r="B6016" t="s">
        <v>9036</v>
      </c>
      <c r="C6016" s="7">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4" t="str">
        <f>VLOOKUP(OrdersTable[[#This Row],[Region]],PeopleTable[#All],2,FALSE)</f>
        <v>Anna Andreadi</v>
      </c>
      <c r="W6016" s="4" t="str">
        <f>IFERROR(VLOOKUP(OrdersTable[[#This Row],[Order ID]],ReturnsTable[#All],2,FALSE),"No")</f>
        <v>No</v>
      </c>
      <c r="X6016" s="4">
        <f>1/COUNTIF(OrdersTable[Order ID],OrdersTable[[#This Row],[Order ID]])</f>
        <v>0.5</v>
      </c>
      <c r="Y6016" s="4">
        <f>1/COUNTIF(OrdersTable[Customer ID],OrdersTable[[#This Row],[Customer ID]])</f>
        <v>5.5555555555555552E-2</v>
      </c>
    </row>
    <row r="6017" spans="1:25" x14ac:dyDescent="0.3">
      <c r="A6017" s="1">
        <v>6016</v>
      </c>
      <c r="B6017" t="s">
        <v>5935</v>
      </c>
      <c r="C6017" s="7">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4" t="str">
        <f>VLOOKUP(OrdersTable[[#This Row],[Region]],PeopleTable[#All],2,FALSE)</f>
        <v>Anna Andreadi</v>
      </c>
      <c r="W6017" s="4" t="str">
        <f>IFERROR(VLOOKUP(OrdersTable[[#This Row],[Order ID]],ReturnsTable[#All],2,FALSE),"No")</f>
        <v>Yes</v>
      </c>
      <c r="X6017" s="4">
        <f>1/COUNTIF(OrdersTable[Order ID],OrdersTable[[#This Row],[Order ID]])</f>
        <v>0.25</v>
      </c>
      <c r="Y6017" s="4">
        <f>1/COUNTIF(OrdersTable[Customer ID],OrdersTable[[#This Row],[Customer ID]])</f>
        <v>0.1</v>
      </c>
    </row>
    <row r="6018" spans="1:25" x14ac:dyDescent="0.3">
      <c r="A6018" s="1">
        <v>6017</v>
      </c>
      <c r="B6018" t="s">
        <v>5935</v>
      </c>
      <c r="C6018" s="7">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4" t="str">
        <f>VLOOKUP(OrdersTable[[#This Row],[Region]],PeopleTable[#All],2,FALSE)</f>
        <v>Anna Andreadi</v>
      </c>
      <c r="W6018" s="4" t="str">
        <f>IFERROR(VLOOKUP(OrdersTable[[#This Row],[Order ID]],ReturnsTable[#All],2,FALSE),"No")</f>
        <v>Yes</v>
      </c>
      <c r="X6018" s="4">
        <f>1/COUNTIF(OrdersTable[Order ID],OrdersTable[[#This Row],[Order ID]])</f>
        <v>0.25</v>
      </c>
      <c r="Y6018" s="4">
        <f>1/COUNTIF(OrdersTable[Customer ID],OrdersTable[[#This Row],[Customer ID]])</f>
        <v>0.1</v>
      </c>
    </row>
    <row r="6019" spans="1:25" x14ac:dyDescent="0.3">
      <c r="A6019" s="1">
        <v>6018</v>
      </c>
      <c r="B6019" t="s">
        <v>5935</v>
      </c>
      <c r="C6019" s="7">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4" t="str">
        <f>VLOOKUP(OrdersTable[[#This Row],[Region]],PeopleTable[#All],2,FALSE)</f>
        <v>Anna Andreadi</v>
      </c>
      <c r="W6019" s="4" t="str">
        <f>IFERROR(VLOOKUP(OrdersTable[[#This Row],[Order ID]],ReturnsTable[#All],2,FALSE),"No")</f>
        <v>Yes</v>
      </c>
      <c r="X6019" s="4">
        <f>1/COUNTIF(OrdersTable[Order ID],OrdersTable[[#This Row],[Order ID]])</f>
        <v>0.25</v>
      </c>
      <c r="Y6019" s="4">
        <f>1/COUNTIF(OrdersTable[Customer ID],OrdersTable[[#This Row],[Customer ID]])</f>
        <v>0.1</v>
      </c>
    </row>
    <row r="6020" spans="1:25" x14ac:dyDescent="0.3">
      <c r="A6020" s="1">
        <v>6019</v>
      </c>
      <c r="B6020" t="s">
        <v>5935</v>
      </c>
      <c r="C6020" s="7">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4" t="str">
        <f>VLOOKUP(OrdersTable[[#This Row],[Region]],PeopleTable[#All],2,FALSE)</f>
        <v>Anna Andreadi</v>
      </c>
      <c r="W6020" s="4" t="str">
        <f>IFERROR(VLOOKUP(OrdersTable[[#This Row],[Order ID]],ReturnsTable[#All],2,FALSE),"No")</f>
        <v>Yes</v>
      </c>
      <c r="X6020" s="4">
        <f>1/COUNTIF(OrdersTable[Order ID],OrdersTable[[#This Row],[Order ID]])</f>
        <v>0.25</v>
      </c>
      <c r="Y6020" s="4">
        <f>1/COUNTIF(OrdersTable[Customer ID],OrdersTable[[#This Row],[Customer ID]])</f>
        <v>0.1</v>
      </c>
    </row>
    <row r="6021" spans="1:25" x14ac:dyDescent="0.3">
      <c r="A6021" s="1">
        <v>6020</v>
      </c>
      <c r="B6021" t="s">
        <v>9037</v>
      </c>
      <c r="C6021" s="7">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4" t="str">
        <f>VLOOKUP(OrdersTable[[#This Row],[Region]],PeopleTable[#All],2,FALSE)</f>
        <v>Chuck Magee</v>
      </c>
      <c r="W6021" s="4" t="str">
        <f>IFERROR(VLOOKUP(OrdersTable[[#This Row],[Order ID]],ReturnsTable[#All],2,FALSE),"No")</f>
        <v>No</v>
      </c>
      <c r="X6021" s="4">
        <f>1/COUNTIF(OrdersTable[Order ID],OrdersTable[[#This Row],[Order ID]])</f>
        <v>1</v>
      </c>
      <c r="Y6021" s="4">
        <f>1/COUNTIF(OrdersTable[Customer ID],OrdersTable[[#This Row],[Customer ID]])</f>
        <v>0.2</v>
      </c>
    </row>
    <row r="6022" spans="1:25" x14ac:dyDescent="0.3">
      <c r="A6022" s="1">
        <v>6021</v>
      </c>
      <c r="B6022" t="s">
        <v>9038</v>
      </c>
      <c r="C6022" s="7">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4" t="str">
        <f>VLOOKUP(OrdersTable[[#This Row],[Region]],PeopleTable[#All],2,FALSE)</f>
        <v>Cassandra Brandow</v>
      </c>
      <c r="W6022" s="4" t="str">
        <f>IFERROR(VLOOKUP(OrdersTable[[#This Row],[Order ID]],ReturnsTable[#All],2,FALSE),"No")</f>
        <v>No</v>
      </c>
      <c r="X6022" s="4">
        <f>1/COUNTIF(OrdersTable[Order ID],OrdersTable[[#This Row],[Order ID]])</f>
        <v>0.5</v>
      </c>
      <c r="Y6022" s="4">
        <f>1/COUNTIF(OrdersTable[Customer ID],OrdersTable[[#This Row],[Customer ID]])</f>
        <v>9.0909090909090912E-2</v>
      </c>
    </row>
    <row r="6023" spans="1:25" x14ac:dyDescent="0.3">
      <c r="A6023" s="1">
        <v>6022</v>
      </c>
      <c r="B6023" t="s">
        <v>9038</v>
      </c>
      <c r="C6023" s="7">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4" t="str">
        <f>VLOOKUP(OrdersTable[[#This Row],[Region]],PeopleTable[#All],2,FALSE)</f>
        <v>Cassandra Brandow</v>
      </c>
      <c r="W6023" s="4" t="str">
        <f>IFERROR(VLOOKUP(OrdersTable[[#This Row],[Order ID]],ReturnsTable[#All],2,FALSE),"No")</f>
        <v>No</v>
      </c>
      <c r="X6023" s="4">
        <f>1/COUNTIF(OrdersTable[Order ID],OrdersTable[[#This Row],[Order ID]])</f>
        <v>0.5</v>
      </c>
      <c r="Y6023" s="4">
        <f>1/COUNTIF(OrdersTable[Customer ID],OrdersTable[[#This Row],[Customer ID]])</f>
        <v>9.0909090909090912E-2</v>
      </c>
    </row>
    <row r="6024" spans="1:25" x14ac:dyDescent="0.3">
      <c r="A6024" s="1">
        <v>6023</v>
      </c>
      <c r="B6024" t="s">
        <v>9039</v>
      </c>
      <c r="C6024" s="7">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4" t="str">
        <f>VLOOKUP(OrdersTable[[#This Row],[Region]],PeopleTable[#All],2,FALSE)</f>
        <v>Kelly Williams</v>
      </c>
      <c r="W6024" s="4" t="str">
        <f>IFERROR(VLOOKUP(OrdersTable[[#This Row],[Order ID]],ReturnsTable[#All],2,FALSE),"No")</f>
        <v>No</v>
      </c>
      <c r="X6024" s="4">
        <f>1/COUNTIF(OrdersTable[Order ID],OrdersTable[[#This Row],[Order ID]])</f>
        <v>1</v>
      </c>
      <c r="Y6024" s="4">
        <f>1/COUNTIF(OrdersTable[Customer ID],OrdersTable[[#This Row],[Customer ID]])</f>
        <v>3.8461538461538464E-2</v>
      </c>
    </row>
    <row r="6025" spans="1:25" x14ac:dyDescent="0.3">
      <c r="A6025" s="1">
        <v>6024</v>
      </c>
      <c r="B6025" t="s">
        <v>9040</v>
      </c>
      <c r="C6025" s="7">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4" t="str">
        <f>VLOOKUP(OrdersTable[[#This Row],[Region]],PeopleTable[#All],2,FALSE)</f>
        <v>Chuck Magee</v>
      </c>
      <c r="W6025" s="4" t="str">
        <f>IFERROR(VLOOKUP(OrdersTable[[#This Row],[Order ID]],ReturnsTable[#All],2,FALSE),"No")</f>
        <v>No</v>
      </c>
      <c r="X6025" s="4">
        <f>1/COUNTIF(OrdersTable[Order ID],OrdersTable[[#This Row],[Order ID]])</f>
        <v>1</v>
      </c>
      <c r="Y6025" s="4">
        <f>1/COUNTIF(OrdersTable[Customer ID],OrdersTable[[#This Row],[Customer ID]])</f>
        <v>7.1428571428571425E-2</v>
      </c>
    </row>
    <row r="6026" spans="1:25" x14ac:dyDescent="0.3">
      <c r="A6026" s="1">
        <v>6025</v>
      </c>
      <c r="B6026" t="s">
        <v>9041</v>
      </c>
      <c r="C6026" s="7">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4" t="str">
        <f>VLOOKUP(OrdersTable[[#This Row],[Region]],PeopleTable[#All],2,FALSE)</f>
        <v>Chuck Magee</v>
      </c>
      <c r="W6026" s="4" t="str">
        <f>IFERROR(VLOOKUP(OrdersTable[[#This Row],[Order ID]],ReturnsTable[#All],2,FALSE),"No")</f>
        <v>No</v>
      </c>
      <c r="X6026" s="4">
        <f>1/COUNTIF(OrdersTable[Order ID],OrdersTable[[#This Row],[Order ID]])</f>
        <v>0.5</v>
      </c>
      <c r="Y6026" s="4">
        <f>1/COUNTIF(OrdersTable[Customer ID],OrdersTable[[#This Row],[Customer ID]])</f>
        <v>0.05</v>
      </c>
    </row>
    <row r="6027" spans="1:25" x14ac:dyDescent="0.3">
      <c r="A6027" s="1">
        <v>6026</v>
      </c>
      <c r="B6027" t="s">
        <v>9041</v>
      </c>
      <c r="C6027" s="7">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4" t="str">
        <f>VLOOKUP(OrdersTable[[#This Row],[Region]],PeopleTable[#All],2,FALSE)</f>
        <v>Chuck Magee</v>
      </c>
      <c r="W6027" s="4" t="str">
        <f>IFERROR(VLOOKUP(OrdersTable[[#This Row],[Order ID]],ReturnsTable[#All],2,FALSE),"No")</f>
        <v>No</v>
      </c>
      <c r="X6027" s="4">
        <f>1/COUNTIF(OrdersTable[Order ID],OrdersTable[[#This Row],[Order ID]])</f>
        <v>0.5</v>
      </c>
      <c r="Y6027" s="4">
        <f>1/COUNTIF(OrdersTable[Customer ID],OrdersTable[[#This Row],[Customer ID]])</f>
        <v>0.05</v>
      </c>
    </row>
    <row r="6028" spans="1:25" x14ac:dyDescent="0.3">
      <c r="A6028" s="1">
        <v>6027</v>
      </c>
      <c r="B6028" t="s">
        <v>9042</v>
      </c>
      <c r="C6028" s="7">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4" t="str">
        <f>VLOOKUP(OrdersTable[[#This Row],[Region]],PeopleTable[#All],2,FALSE)</f>
        <v>Anna Andreadi</v>
      </c>
      <c r="W6028" s="4" t="str">
        <f>IFERROR(VLOOKUP(OrdersTable[[#This Row],[Order ID]],ReturnsTable[#All],2,FALSE),"No")</f>
        <v>No</v>
      </c>
      <c r="X6028" s="4">
        <f>1/COUNTIF(OrdersTable[Order ID],OrdersTable[[#This Row],[Order ID]])</f>
        <v>0.5</v>
      </c>
      <c r="Y6028" s="4">
        <f>1/COUNTIF(OrdersTable[Customer ID],OrdersTable[[#This Row],[Customer ID]])</f>
        <v>5.5555555555555552E-2</v>
      </c>
    </row>
    <row r="6029" spans="1:25" x14ac:dyDescent="0.3">
      <c r="A6029" s="1">
        <v>6028</v>
      </c>
      <c r="B6029" t="s">
        <v>9042</v>
      </c>
      <c r="C6029" s="7">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4" t="str">
        <f>VLOOKUP(OrdersTable[[#This Row],[Region]],PeopleTable[#All],2,FALSE)</f>
        <v>Anna Andreadi</v>
      </c>
      <c r="W6029" s="4" t="str">
        <f>IFERROR(VLOOKUP(OrdersTable[[#This Row],[Order ID]],ReturnsTable[#All],2,FALSE),"No")</f>
        <v>No</v>
      </c>
      <c r="X6029" s="4">
        <f>1/COUNTIF(OrdersTable[Order ID],OrdersTable[[#This Row],[Order ID]])</f>
        <v>0.5</v>
      </c>
      <c r="Y6029" s="4">
        <f>1/COUNTIF(OrdersTable[Customer ID],OrdersTable[[#This Row],[Customer ID]])</f>
        <v>5.5555555555555552E-2</v>
      </c>
    </row>
    <row r="6030" spans="1:25" x14ac:dyDescent="0.3">
      <c r="A6030" s="1">
        <v>6029</v>
      </c>
      <c r="B6030" t="s">
        <v>9043</v>
      </c>
      <c r="C6030" s="7">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4" t="str">
        <f>VLOOKUP(OrdersTable[[#This Row],[Region]],PeopleTable[#All],2,FALSE)</f>
        <v>Cassandra Brandow</v>
      </c>
      <c r="W6030" s="4" t="str">
        <f>IFERROR(VLOOKUP(OrdersTable[[#This Row],[Order ID]],ReturnsTable[#All],2,FALSE),"No")</f>
        <v>No</v>
      </c>
      <c r="X6030" s="4">
        <f>1/COUNTIF(OrdersTable[Order ID],OrdersTable[[#This Row],[Order ID]])</f>
        <v>1</v>
      </c>
      <c r="Y6030" s="4">
        <f>1/COUNTIF(OrdersTable[Customer ID],OrdersTable[[#This Row],[Customer ID]])</f>
        <v>7.1428571428571425E-2</v>
      </c>
    </row>
    <row r="6031" spans="1:25" x14ac:dyDescent="0.3">
      <c r="A6031" s="1">
        <v>6030</v>
      </c>
      <c r="B6031" t="s">
        <v>9044</v>
      </c>
      <c r="C6031" s="7">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4" t="str">
        <f>VLOOKUP(OrdersTable[[#This Row],[Region]],PeopleTable[#All],2,FALSE)</f>
        <v>Anna Andreadi</v>
      </c>
      <c r="W6031" s="4" t="str">
        <f>IFERROR(VLOOKUP(OrdersTable[[#This Row],[Order ID]],ReturnsTable[#All],2,FALSE),"No")</f>
        <v>No</v>
      </c>
      <c r="X6031" s="4">
        <f>1/COUNTIF(OrdersTable[Order ID],OrdersTable[[#This Row],[Order ID]])</f>
        <v>1</v>
      </c>
      <c r="Y6031" s="4">
        <f>1/COUNTIF(OrdersTable[Customer ID],OrdersTable[[#This Row],[Customer ID]])</f>
        <v>5.2631578947368418E-2</v>
      </c>
    </row>
    <row r="6032" spans="1:25" x14ac:dyDescent="0.3">
      <c r="A6032" s="1">
        <v>6031</v>
      </c>
      <c r="B6032" t="s">
        <v>9045</v>
      </c>
      <c r="C6032" s="7">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4" t="str">
        <f>VLOOKUP(OrdersTable[[#This Row],[Region]],PeopleTable[#All],2,FALSE)</f>
        <v>Cassandra Brandow</v>
      </c>
      <c r="W6032" s="4" t="str">
        <f>IFERROR(VLOOKUP(OrdersTable[[#This Row],[Order ID]],ReturnsTable[#All],2,FALSE),"No")</f>
        <v>No</v>
      </c>
      <c r="X6032" s="4">
        <f>1/COUNTIF(OrdersTable[Order ID],OrdersTable[[#This Row],[Order ID]])</f>
        <v>1</v>
      </c>
      <c r="Y6032" s="4">
        <f>1/COUNTIF(OrdersTable[Customer ID],OrdersTable[[#This Row],[Customer ID]])</f>
        <v>0.2</v>
      </c>
    </row>
    <row r="6033" spans="1:25" x14ac:dyDescent="0.3">
      <c r="A6033" s="1">
        <v>6032</v>
      </c>
      <c r="B6033" t="s">
        <v>9046</v>
      </c>
      <c r="C6033" s="7">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4" t="str">
        <f>VLOOKUP(OrdersTable[[#This Row],[Region]],PeopleTable[#All],2,FALSE)</f>
        <v>Chuck Magee</v>
      </c>
      <c r="W6033" s="4" t="str">
        <f>IFERROR(VLOOKUP(OrdersTable[[#This Row],[Order ID]],ReturnsTable[#All],2,FALSE),"No")</f>
        <v>No</v>
      </c>
      <c r="X6033" s="4">
        <f>1/COUNTIF(OrdersTable[Order ID],OrdersTable[[#This Row],[Order ID]])</f>
        <v>1</v>
      </c>
      <c r="Y6033" s="4">
        <f>1/COUNTIF(OrdersTable[Customer ID],OrdersTable[[#This Row],[Customer ID]])</f>
        <v>4.7619047619047616E-2</v>
      </c>
    </row>
    <row r="6034" spans="1:25" x14ac:dyDescent="0.3">
      <c r="A6034" s="1">
        <v>6033</v>
      </c>
      <c r="B6034" t="s">
        <v>9047</v>
      </c>
      <c r="C6034" s="7">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4" t="str">
        <f>VLOOKUP(OrdersTable[[#This Row],[Region]],PeopleTable[#All],2,FALSE)</f>
        <v>Chuck Magee</v>
      </c>
      <c r="W6034" s="4" t="str">
        <f>IFERROR(VLOOKUP(OrdersTable[[#This Row],[Order ID]],ReturnsTable[#All],2,FALSE),"No")</f>
        <v>No</v>
      </c>
      <c r="X6034" s="4">
        <f>1/COUNTIF(OrdersTable[Order ID],OrdersTable[[#This Row],[Order ID]])</f>
        <v>1</v>
      </c>
      <c r="Y6034" s="4">
        <f>1/COUNTIF(OrdersTable[Customer ID],OrdersTable[[#This Row],[Customer ID]])</f>
        <v>6.25E-2</v>
      </c>
    </row>
    <row r="6035" spans="1:25" x14ac:dyDescent="0.3">
      <c r="A6035" s="1">
        <v>6034</v>
      </c>
      <c r="B6035" t="s">
        <v>9048</v>
      </c>
      <c r="C6035" s="7">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4" t="str">
        <f>VLOOKUP(OrdersTable[[#This Row],[Region]],PeopleTable[#All],2,FALSE)</f>
        <v>Anna Andreadi</v>
      </c>
      <c r="W6035" s="4" t="str">
        <f>IFERROR(VLOOKUP(OrdersTable[[#This Row],[Order ID]],ReturnsTable[#All],2,FALSE),"No")</f>
        <v>No</v>
      </c>
      <c r="X6035" s="4">
        <f>1/COUNTIF(OrdersTable[Order ID],OrdersTable[[#This Row],[Order ID]])</f>
        <v>1</v>
      </c>
      <c r="Y6035" s="4">
        <f>1/COUNTIF(OrdersTable[Customer ID],OrdersTable[[#This Row],[Customer ID]])</f>
        <v>2.9411764705882353E-2</v>
      </c>
    </row>
    <row r="6036" spans="1:25" x14ac:dyDescent="0.3">
      <c r="A6036" s="1">
        <v>6035</v>
      </c>
      <c r="B6036" t="s">
        <v>9049</v>
      </c>
      <c r="C6036" s="7">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4" t="str">
        <f>VLOOKUP(OrdersTable[[#This Row],[Region]],PeopleTable[#All],2,FALSE)</f>
        <v>Kelly Williams</v>
      </c>
      <c r="W6036" s="4" t="str">
        <f>IFERROR(VLOOKUP(OrdersTable[[#This Row],[Order ID]],ReturnsTable[#All],2,FALSE),"No")</f>
        <v>No</v>
      </c>
      <c r="X6036" s="4">
        <f>1/COUNTIF(OrdersTable[Order ID],OrdersTable[[#This Row],[Order ID]])</f>
        <v>0.5</v>
      </c>
      <c r="Y6036" s="4">
        <f>1/COUNTIF(OrdersTable[Customer ID],OrdersTable[[#This Row],[Customer ID]])</f>
        <v>3.8461538461538464E-2</v>
      </c>
    </row>
    <row r="6037" spans="1:25" x14ac:dyDescent="0.3">
      <c r="A6037" s="1">
        <v>6036</v>
      </c>
      <c r="B6037" t="s">
        <v>9049</v>
      </c>
      <c r="C6037" s="7">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4" t="str">
        <f>VLOOKUP(OrdersTable[[#This Row],[Region]],PeopleTable[#All],2,FALSE)</f>
        <v>Kelly Williams</v>
      </c>
      <c r="W6037" s="4" t="str">
        <f>IFERROR(VLOOKUP(OrdersTable[[#This Row],[Order ID]],ReturnsTable[#All],2,FALSE),"No")</f>
        <v>No</v>
      </c>
      <c r="X6037" s="4">
        <f>1/COUNTIF(OrdersTable[Order ID],OrdersTable[[#This Row],[Order ID]])</f>
        <v>0.5</v>
      </c>
      <c r="Y6037" s="4">
        <f>1/COUNTIF(OrdersTable[Customer ID],OrdersTable[[#This Row],[Customer ID]])</f>
        <v>3.8461538461538464E-2</v>
      </c>
    </row>
    <row r="6038" spans="1:25" x14ac:dyDescent="0.3">
      <c r="A6038" s="1">
        <v>6037</v>
      </c>
      <c r="B6038" t="s">
        <v>9050</v>
      </c>
      <c r="C6038" s="7">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4" t="str">
        <f>VLOOKUP(OrdersTable[[#This Row],[Region]],PeopleTable[#All],2,FALSE)</f>
        <v>Cassandra Brandow</v>
      </c>
      <c r="W6038" s="4" t="str">
        <f>IFERROR(VLOOKUP(OrdersTable[[#This Row],[Order ID]],ReturnsTable[#All],2,FALSE),"No")</f>
        <v>No</v>
      </c>
      <c r="X6038" s="4">
        <f>1/COUNTIF(OrdersTable[Order ID],OrdersTable[[#This Row],[Order ID]])</f>
        <v>0.25</v>
      </c>
      <c r="Y6038" s="4">
        <f>1/COUNTIF(OrdersTable[Customer ID],OrdersTable[[#This Row],[Customer ID]])</f>
        <v>5.5555555555555552E-2</v>
      </c>
    </row>
    <row r="6039" spans="1:25" x14ac:dyDescent="0.3">
      <c r="A6039" s="1">
        <v>6038</v>
      </c>
      <c r="B6039" t="s">
        <v>9050</v>
      </c>
      <c r="C6039" s="7">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4" t="str">
        <f>VLOOKUP(OrdersTable[[#This Row],[Region]],PeopleTable[#All],2,FALSE)</f>
        <v>Cassandra Brandow</v>
      </c>
      <c r="W6039" s="4" t="str">
        <f>IFERROR(VLOOKUP(OrdersTable[[#This Row],[Order ID]],ReturnsTable[#All],2,FALSE),"No")</f>
        <v>No</v>
      </c>
      <c r="X6039" s="4">
        <f>1/COUNTIF(OrdersTable[Order ID],OrdersTable[[#This Row],[Order ID]])</f>
        <v>0.25</v>
      </c>
      <c r="Y6039" s="4">
        <f>1/COUNTIF(OrdersTable[Customer ID],OrdersTable[[#This Row],[Customer ID]])</f>
        <v>5.5555555555555552E-2</v>
      </c>
    </row>
    <row r="6040" spans="1:25" x14ac:dyDescent="0.3">
      <c r="A6040" s="1">
        <v>6039</v>
      </c>
      <c r="B6040" t="s">
        <v>9050</v>
      </c>
      <c r="C6040" s="7">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4" t="str">
        <f>VLOOKUP(OrdersTable[[#This Row],[Region]],PeopleTable[#All],2,FALSE)</f>
        <v>Cassandra Brandow</v>
      </c>
      <c r="W6040" s="4" t="str">
        <f>IFERROR(VLOOKUP(OrdersTable[[#This Row],[Order ID]],ReturnsTable[#All],2,FALSE),"No")</f>
        <v>No</v>
      </c>
      <c r="X6040" s="4">
        <f>1/COUNTIF(OrdersTable[Order ID],OrdersTable[[#This Row],[Order ID]])</f>
        <v>0.25</v>
      </c>
      <c r="Y6040" s="4">
        <f>1/COUNTIF(OrdersTable[Customer ID],OrdersTable[[#This Row],[Customer ID]])</f>
        <v>5.5555555555555552E-2</v>
      </c>
    </row>
    <row r="6041" spans="1:25" x14ac:dyDescent="0.3">
      <c r="A6041" s="1">
        <v>6040</v>
      </c>
      <c r="B6041" t="s">
        <v>9050</v>
      </c>
      <c r="C6041" s="7">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4" t="str">
        <f>VLOOKUP(OrdersTable[[#This Row],[Region]],PeopleTable[#All],2,FALSE)</f>
        <v>Cassandra Brandow</v>
      </c>
      <c r="W6041" s="4" t="str">
        <f>IFERROR(VLOOKUP(OrdersTable[[#This Row],[Order ID]],ReturnsTable[#All],2,FALSE),"No")</f>
        <v>No</v>
      </c>
      <c r="X6041" s="4">
        <f>1/COUNTIF(OrdersTable[Order ID],OrdersTable[[#This Row],[Order ID]])</f>
        <v>0.25</v>
      </c>
      <c r="Y6041" s="4">
        <f>1/COUNTIF(OrdersTable[Customer ID],OrdersTable[[#This Row],[Customer ID]])</f>
        <v>5.5555555555555552E-2</v>
      </c>
    </row>
    <row r="6042" spans="1:25" x14ac:dyDescent="0.3">
      <c r="A6042" s="1">
        <v>6041</v>
      </c>
      <c r="B6042" t="s">
        <v>9051</v>
      </c>
      <c r="C6042" s="7">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4" t="str">
        <f>VLOOKUP(OrdersTable[[#This Row],[Region]],PeopleTable[#All],2,FALSE)</f>
        <v>Anna Andreadi</v>
      </c>
      <c r="W6042" s="4" t="str">
        <f>IFERROR(VLOOKUP(OrdersTable[[#This Row],[Order ID]],ReturnsTable[#All],2,FALSE),"No")</f>
        <v>No</v>
      </c>
      <c r="X6042" s="4">
        <f>1/COUNTIF(OrdersTable[Order ID],OrdersTable[[#This Row],[Order ID]])</f>
        <v>0.5</v>
      </c>
      <c r="Y6042" s="4">
        <f>1/COUNTIF(OrdersTable[Customer ID],OrdersTable[[#This Row],[Customer ID]])</f>
        <v>5.8823529411764705E-2</v>
      </c>
    </row>
    <row r="6043" spans="1:25" x14ac:dyDescent="0.3">
      <c r="A6043" s="1">
        <v>6042</v>
      </c>
      <c r="B6043" t="s">
        <v>9051</v>
      </c>
      <c r="C6043" s="7">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4" t="str">
        <f>VLOOKUP(OrdersTable[[#This Row],[Region]],PeopleTable[#All],2,FALSE)</f>
        <v>Anna Andreadi</v>
      </c>
      <c r="W6043" s="4" t="str">
        <f>IFERROR(VLOOKUP(OrdersTable[[#This Row],[Order ID]],ReturnsTable[#All],2,FALSE),"No")</f>
        <v>No</v>
      </c>
      <c r="X6043" s="4">
        <f>1/COUNTIF(OrdersTable[Order ID],OrdersTable[[#This Row],[Order ID]])</f>
        <v>0.5</v>
      </c>
      <c r="Y6043" s="4">
        <f>1/COUNTIF(OrdersTable[Customer ID],OrdersTable[[#This Row],[Customer ID]])</f>
        <v>5.8823529411764705E-2</v>
      </c>
    </row>
    <row r="6044" spans="1:25" x14ac:dyDescent="0.3">
      <c r="A6044" s="1">
        <v>6043</v>
      </c>
      <c r="B6044" t="s">
        <v>9052</v>
      </c>
      <c r="C6044" s="7">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4" t="str">
        <f>VLOOKUP(OrdersTable[[#This Row],[Region]],PeopleTable[#All],2,FALSE)</f>
        <v>Anna Andreadi</v>
      </c>
      <c r="W6044" s="4" t="str">
        <f>IFERROR(VLOOKUP(OrdersTable[[#This Row],[Order ID]],ReturnsTable[#All],2,FALSE),"No")</f>
        <v>No</v>
      </c>
      <c r="X6044" s="4">
        <f>1/COUNTIF(OrdersTable[Order ID],OrdersTable[[#This Row],[Order ID]])</f>
        <v>1</v>
      </c>
      <c r="Y6044" s="4">
        <f>1/COUNTIF(OrdersTable[Customer ID],OrdersTable[[#This Row],[Customer ID]])</f>
        <v>0.05</v>
      </c>
    </row>
    <row r="6045" spans="1:25" x14ac:dyDescent="0.3">
      <c r="A6045" s="1">
        <v>6044</v>
      </c>
      <c r="B6045" t="s">
        <v>9053</v>
      </c>
      <c r="C6045" s="7">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4" t="str">
        <f>VLOOKUP(OrdersTable[[#This Row],[Region]],PeopleTable[#All],2,FALSE)</f>
        <v>Cassandra Brandow</v>
      </c>
      <c r="W6045" s="4" t="str">
        <f>IFERROR(VLOOKUP(OrdersTable[[#This Row],[Order ID]],ReturnsTable[#All],2,FALSE),"No")</f>
        <v>No</v>
      </c>
      <c r="X6045" s="4">
        <f>1/COUNTIF(OrdersTable[Order ID],OrdersTable[[#This Row],[Order ID]])</f>
        <v>0.5</v>
      </c>
      <c r="Y6045" s="4">
        <f>1/COUNTIF(OrdersTable[Customer ID],OrdersTable[[#This Row],[Customer ID]])</f>
        <v>0.05</v>
      </c>
    </row>
    <row r="6046" spans="1:25" x14ac:dyDescent="0.3">
      <c r="A6046" s="1">
        <v>6045</v>
      </c>
      <c r="B6046" t="s">
        <v>9053</v>
      </c>
      <c r="C6046" s="7">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4" t="str">
        <f>VLOOKUP(OrdersTable[[#This Row],[Region]],PeopleTable[#All],2,FALSE)</f>
        <v>Cassandra Brandow</v>
      </c>
      <c r="W6046" s="4" t="str">
        <f>IFERROR(VLOOKUP(OrdersTable[[#This Row],[Order ID]],ReturnsTable[#All],2,FALSE),"No")</f>
        <v>No</v>
      </c>
      <c r="X6046" s="4">
        <f>1/COUNTIF(OrdersTable[Order ID],OrdersTable[[#This Row],[Order ID]])</f>
        <v>0.5</v>
      </c>
      <c r="Y6046" s="4">
        <f>1/COUNTIF(OrdersTable[Customer ID],OrdersTable[[#This Row],[Customer ID]])</f>
        <v>0.05</v>
      </c>
    </row>
    <row r="6047" spans="1:25" x14ac:dyDescent="0.3">
      <c r="A6047" s="1">
        <v>6046</v>
      </c>
      <c r="B6047" t="s">
        <v>9054</v>
      </c>
      <c r="C6047" s="7">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4" t="str">
        <f>VLOOKUP(OrdersTable[[#This Row],[Region]],PeopleTable[#All],2,FALSE)</f>
        <v>Anna Andreadi</v>
      </c>
      <c r="W6047" s="4" t="str">
        <f>IFERROR(VLOOKUP(OrdersTable[[#This Row],[Order ID]],ReturnsTable[#All],2,FALSE),"No")</f>
        <v>No</v>
      </c>
      <c r="X6047" s="4">
        <f>1/COUNTIF(OrdersTable[Order ID],OrdersTable[[#This Row],[Order ID]])</f>
        <v>1</v>
      </c>
      <c r="Y6047" s="4">
        <f>1/COUNTIF(OrdersTable[Customer ID],OrdersTable[[#This Row],[Customer ID]])</f>
        <v>7.1428571428571425E-2</v>
      </c>
    </row>
    <row r="6048" spans="1:25" x14ac:dyDescent="0.3">
      <c r="A6048" s="1">
        <v>6047</v>
      </c>
      <c r="B6048" t="s">
        <v>9055</v>
      </c>
      <c r="C6048" s="7">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4" t="str">
        <f>VLOOKUP(OrdersTable[[#This Row],[Region]],PeopleTable[#All],2,FALSE)</f>
        <v>Kelly Williams</v>
      </c>
      <c r="W6048" s="4" t="str">
        <f>IFERROR(VLOOKUP(OrdersTable[[#This Row],[Order ID]],ReturnsTable[#All],2,FALSE),"No")</f>
        <v>No</v>
      </c>
      <c r="X6048" s="4">
        <f>1/COUNTIF(OrdersTable[Order ID],OrdersTable[[#This Row],[Order ID]])</f>
        <v>1</v>
      </c>
      <c r="Y6048" s="4">
        <f>1/COUNTIF(OrdersTable[Customer ID],OrdersTable[[#This Row],[Customer ID]])</f>
        <v>0.125</v>
      </c>
    </row>
    <row r="6049" spans="1:25" x14ac:dyDescent="0.3">
      <c r="A6049" s="1">
        <v>6048</v>
      </c>
      <c r="B6049" t="s">
        <v>9056</v>
      </c>
      <c r="C6049" s="7">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4" t="str">
        <f>VLOOKUP(OrdersTable[[#This Row],[Region]],PeopleTable[#All],2,FALSE)</f>
        <v>Cassandra Brandow</v>
      </c>
      <c r="W6049" s="4" t="str">
        <f>IFERROR(VLOOKUP(OrdersTable[[#This Row],[Order ID]],ReturnsTable[#All],2,FALSE),"No")</f>
        <v>No</v>
      </c>
      <c r="X6049" s="4">
        <f>1/COUNTIF(OrdersTable[Order ID],OrdersTable[[#This Row],[Order ID]])</f>
        <v>0.5</v>
      </c>
      <c r="Y6049" s="4">
        <f>1/COUNTIF(OrdersTable[Customer ID],OrdersTable[[#This Row],[Customer ID]])</f>
        <v>6.6666666666666666E-2</v>
      </c>
    </row>
    <row r="6050" spans="1:25" x14ac:dyDescent="0.3">
      <c r="A6050" s="1">
        <v>6049</v>
      </c>
      <c r="B6050" t="s">
        <v>9056</v>
      </c>
      <c r="C6050" s="7">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4" t="str">
        <f>VLOOKUP(OrdersTable[[#This Row],[Region]],PeopleTable[#All],2,FALSE)</f>
        <v>Cassandra Brandow</v>
      </c>
      <c r="W6050" s="4" t="str">
        <f>IFERROR(VLOOKUP(OrdersTable[[#This Row],[Order ID]],ReturnsTable[#All],2,FALSE),"No")</f>
        <v>No</v>
      </c>
      <c r="X6050" s="4">
        <f>1/COUNTIF(OrdersTable[Order ID],OrdersTable[[#This Row],[Order ID]])</f>
        <v>0.5</v>
      </c>
      <c r="Y6050" s="4">
        <f>1/COUNTIF(OrdersTable[Customer ID],OrdersTable[[#This Row],[Customer ID]])</f>
        <v>6.6666666666666666E-2</v>
      </c>
    </row>
    <row r="6051" spans="1:25" x14ac:dyDescent="0.3">
      <c r="A6051" s="1">
        <v>6050</v>
      </c>
      <c r="B6051" t="s">
        <v>9057</v>
      </c>
      <c r="C6051" s="7">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4" t="str">
        <f>VLOOKUP(OrdersTable[[#This Row],[Region]],PeopleTable[#All],2,FALSE)</f>
        <v>Kelly Williams</v>
      </c>
      <c r="W6051" s="4" t="str">
        <f>IFERROR(VLOOKUP(OrdersTable[[#This Row],[Order ID]],ReturnsTable[#All],2,FALSE),"No")</f>
        <v>No</v>
      </c>
      <c r="X6051" s="4">
        <f>1/COUNTIF(OrdersTable[Order ID],OrdersTable[[#This Row],[Order ID]])</f>
        <v>1</v>
      </c>
      <c r="Y6051" s="4">
        <f>1/COUNTIF(OrdersTable[Customer ID],OrdersTable[[#This Row],[Customer ID]])</f>
        <v>8.3333333333333329E-2</v>
      </c>
    </row>
    <row r="6052" spans="1:25" x14ac:dyDescent="0.3">
      <c r="A6052" s="1">
        <v>6051</v>
      </c>
      <c r="B6052" t="s">
        <v>9058</v>
      </c>
      <c r="C6052" s="7">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4" t="str">
        <f>VLOOKUP(OrdersTable[[#This Row],[Region]],PeopleTable[#All],2,FALSE)</f>
        <v>Kelly Williams</v>
      </c>
      <c r="W6052" s="4" t="str">
        <f>IFERROR(VLOOKUP(OrdersTable[[#This Row],[Order ID]],ReturnsTable[#All],2,FALSE),"No")</f>
        <v>No</v>
      </c>
      <c r="X6052" s="4">
        <f>1/COUNTIF(OrdersTable[Order ID],OrdersTable[[#This Row],[Order ID]])</f>
        <v>0.5</v>
      </c>
      <c r="Y6052" s="4">
        <f>1/COUNTIF(OrdersTable[Customer ID],OrdersTable[[#This Row],[Customer ID]])</f>
        <v>7.1428571428571425E-2</v>
      </c>
    </row>
    <row r="6053" spans="1:25" x14ac:dyDescent="0.3">
      <c r="A6053" s="1">
        <v>6052</v>
      </c>
      <c r="B6053" t="s">
        <v>9058</v>
      </c>
      <c r="C6053" s="7">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4" t="str">
        <f>VLOOKUP(OrdersTable[[#This Row],[Region]],PeopleTable[#All],2,FALSE)</f>
        <v>Kelly Williams</v>
      </c>
      <c r="W6053" s="4" t="str">
        <f>IFERROR(VLOOKUP(OrdersTable[[#This Row],[Order ID]],ReturnsTable[#All],2,FALSE),"No")</f>
        <v>No</v>
      </c>
      <c r="X6053" s="4">
        <f>1/COUNTIF(OrdersTable[Order ID],OrdersTable[[#This Row],[Order ID]])</f>
        <v>0.5</v>
      </c>
      <c r="Y6053" s="4">
        <f>1/COUNTIF(OrdersTable[Customer ID],OrdersTable[[#This Row],[Customer ID]])</f>
        <v>7.1428571428571425E-2</v>
      </c>
    </row>
    <row r="6054" spans="1:25" x14ac:dyDescent="0.3">
      <c r="A6054" s="1">
        <v>6053</v>
      </c>
      <c r="B6054" t="s">
        <v>9059</v>
      </c>
      <c r="C6054" s="7">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4" t="str">
        <f>VLOOKUP(OrdersTable[[#This Row],[Region]],PeopleTable[#All],2,FALSE)</f>
        <v>Chuck Magee</v>
      </c>
      <c r="W6054" s="4" t="str">
        <f>IFERROR(VLOOKUP(OrdersTable[[#This Row],[Order ID]],ReturnsTable[#All],2,FALSE),"No")</f>
        <v>No</v>
      </c>
      <c r="X6054" s="4">
        <f>1/COUNTIF(OrdersTable[Order ID],OrdersTable[[#This Row],[Order ID]])</f>
        <v>0.33333333333333331</v>
      </c>
      <c r="Y6054" s="4">
        <f>1/COUNTIF(OrdersTable[Customer ID],OrdersTable[[#This Row],[Customer ID]])</f>
        <v>0.125</v>
      </c>
    </row>
    <row r="6055" spans="1:25" x14ac:dyDescent="0.3">
      <c r="A6055" s="1">
        <v>6054</v>
      </c>
      <c r="B6055" t="s">
        <v>9059</v>
      </c>
      <c r="C6055" s="7">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4" t="str">
        <f>VLOOKUP(OrdersTable[[#This Row],[Region]],PeopleTable[#All],2,FALSE)</f>
        <v>Chuck Magee</v>
      </c>
      <c r="W6055" s="4" t="str">
        <f>IFERROR(VLOOKUP(OrdersTable[[#This Row],[Order ID]],ReturnsTable[#All],2,FALSE),"No")</f>
        <v>No</v>
      </c>
      <c r="X6055" s="4">
        <f>1/COUNTIF(OrdersTable[Order ID],OrdersTable[[#This Row],[Order ID]])</f>
        <v>0.33333333333333331</v>
      </c>
      <c r="Y6055" s="4">
        <f>1/COUNTIF(OrdersTable[Customer ID],OrdersTable[[#This Row],[Customer ID]])</f>
        <v>0.125</v>
      </c>
    </row>
    <row r="6056" spans="1:25" x14ac:dyDescent="0.3">
      <c r="A6056" s="1">
        <v>6055</v>
      </c>
      <c r="B6056" t="s">
        <v>9059</v>
      </c>
      <c r="C6056" s="7">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4" t="str">
        <f>VLOOKUP(OrdersTable[[#This Row],[Region]],PeopleTable[#All],2,FALSE)</f>
        <v>Chuck Magee</v>
      </c>
      <c r="W6056" s="4" t="str">
        <f>IFERROR(VLOOKUP(OrdersTable[[#This Row],[Order ID]],ReturnsTable[#All],2,FALSE),"No")</f>
        <v>No</v>
      </c>
      <c r="X6056" s="4">
        <f>1/COUNTIF(OrdersTable[Order ID],OrdersTable[[#This Row],[Order ID]])</f>
        <v>0.33333333333333331</v>
      </c>
      <c r="Y6056" s="4">
        <f>1/COUNTIF(OrdersTable[Customer ID],OrdersTable[[#This Row],[Customer ID]])</f>
        <v>0.125</v>
      </c>
    </row>
    <row r="6057" spans="1:25" x14ac:dyDescent="0.3">
      <c r="A6057" s="1">
        <v>6056</v>
      </c>
      <c r="B6057" t="s">
        <v>9060</v>
      </c>
      <c r="C6057" s="7">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4" t="str">
        <f>VLOOKUP(OrdersTable[[#This Row],[Region]],PeopleTable[#All],2,FALSE)</f>
        <v>Kelly Williams</v>
      </c>
      <c r="W6057" s="4" t="str">
        <f>IFERROR(VLOOKUP(OrdersTable[[#This Row],[Order ID]],ReturnsTable[#All],2,FALSE),"No")</f>
        <v>No</v>
      </c>
      <c r="X6057" s="4">
        <f>1/COUNTIF(OrdersTable[Order ID],OrdersTable[[#This Row],[Order ID]])</f>
        <v>0.5</v>
      </c>
      <c r="Y6057" s="4">
        <f>1/COUNTIF(OrdersTable[Customer ID],OrdersTable[[#This Row],[Customer ID]])</f>
        <v>7.1428571428571425E-2</v>
      </c>
    </row>
    <row r="6058" spans="1:25" x14ac:dyDescent="0.3">
      <c r="A6058" s="1">
        <v>6057</v>
      </c>
      <c r="B6058" t="s">
        <v>9060</v>
      </c>
      <c r="C6058" s="7">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4" t="str">
        <f>VLOOKUP(OrdersTable[[#This Row],[Region]],PeopleTable[#All],2,FALSE)</f>
        <v>Kelly Williams</v>
      </c>
      <c r="W6058" s="4" t="str">
        <f>IFERROR(VLOOKUP(OrdersTable[[#This Row],[Order ID]],ReturnsTable[#All],2,FALSE),"No")</f>
        <v>No</v>
      </c>
      <c r="X6058" s="4">
        <f>1/COUNTIF(OrdersTable[Order ID],OrdersTable[[#This Row],[Order ID]])</f>
        <v>0.5</v>
      </c>
      <c r="Y6058" s="4">
        <f>1/COUNTIF(OrdersTable[Customer ID],OrdersTable[[#This Row],[Customer ID]])</f>
        <v>7.1428571428571425E-2</v>
      </c>
    </row>
    <row r="6059" spans="1:25" x14ac:dyDescent="0.3">
      <c r="A6059" s="1">
        <v>6058</v>
      </c>
      <c r="B6059" t="s">
        <v>9061</v>
      </c>
      <c r="C6059" s="7">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4" t="str">
        <f>VLOOKUP(OrdersTable[[#This Row],[Region]],PeopleTable[#All],2,FALSE)</f>
        <v>Chuck Magee</v>
      </c>
      <c r="W6059" s="4" t="str">
        <f>IFERROR(VLOOKUP(OrdersTable[[#This Row],[Order ID]],ReturnsTable[#All],2,FALSE),"No")</f>
        <v>No</v>
      </c>
      <c r="X6059" s="4">
        <f>1/COUNTIF(OrdersTable[Order ID],OrdersTable[[#This Row],[Order ID]])</f>
        <v>0.5</v>
      </c>
      <c r="Y6059" s="4">
        <f>1/COUNTIF(OrdersTable[Customer ID],OrdersTable[[#This Row],[Customer ID]])</f>
        <v>6.6666666666666666E-2</v>
      </c>
    </row>
    <row r="6060" spans="1:25" x14ac:dyDescent="0.3">
      <c r="A6060" s="1">
        <v>6059</v>
      </c>
      <c r="B6060" t="s">
        <v>9061</v>
      </c>
      <c r="C6060" s="7">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4" t="str">
        <f>VLOOKUP(OrdersTable[[#This Row],[Region]],PeopleTable[#All],2,FALSE)</f>
        <v>Chuck Magee</v>
      </c>
      <c r="W6060" s="4" t="str">
        <f>IFERROR(VLOOKUP(OrdersTable[[#This Row],[Order ID]],ReturnsTable[#All],2,FALSE),"No")</f>
        <v>No</v>
      </c>
      <c r="X6060" s="4">
        <f>1/COUNTIF(OrdersTable[Order ID],OrdersTable[[#This Row],[Order ID]])</f>
        <v>0.5</v>
      </c>
      <c r="Y6060" s="4">
        <f>1/COUNTIF(OrdersTable[Customer ID],OrdersTable[[#This Row],[Customer ID]])</f>
        <v>6.6666666666666666E-2</v>
      </c>
    </row>
    <row r="6061" spans="1:25" x14ac:dyDescent="0.3">
      <c r="A6061" s="1">
        <v>6060</v>
      </c>
      <c r="B6061" t="s">
        <v>9062</v>
      </c>
      <c r="C6061" s="7">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4" t="str">
        <f>VLOOKUP(OrdersTable[[#This Row],[Region]],PeopleTable[#All],2,FALSE)</f>
        <v>Chuck Magee</v>
      </c>
      <c r="W6061" s="4" t="str">
        <f>IFERROR(VLOOKUP(OrdersTable[[#This Row],[Order ID]],ReturnsTable[#All],2,FALSE),"No")</f>
        <v>No</v>
      </c>
      <c r="X6061" s="4">
        <f>1/COUNTIF(OrdersTable[Order ID],OrdersTable[[#This Row],[Order ID]])</f>
        <v>1</v>
      </c>
      <c r="Y6061" s="4">
        <f>1/COUNTIF(OrdersTable[Customer ID],OrdersTable[[#This Row],[Customer ID]])</f>
        <v>4.5454545454545456E-2</v>
      </c>
    </row>
    <row r="6062" spans="1:25" x14ac:dyDescent="0.3">
      <c r="A6062" s="1">
        <v>6061</v>
      </c>
      <c r="B6062" t="s">
        <v>6000</v>
      </c>
      <c r="C6062" s="7">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4" t="str">
        <f>VLOOKUP(OrdersTable[[#This Row],[Region]],PeopleTable[#All],2,FALSE)</f>
        <v>Chuck Magee</v>
      </c>
      <c r="W6062" s="4" t="str">
        <f>IFERROR(VLOOKUP(OrdersTable[[#This Row],[Order ID]],ReturnsTable[#All],2,FALSE),"No")</f>
        <v>Yes</v>
      </c>
      <c r="X6062" s="4">
        <f>1/COUNTIF(OrdersTable[Order ID],OrdersTable[[#This Row],[Order ID]])</f>
        <v>0.5</v>
      </c>
      <c r="Y6062" s="4">
        <f>1/COUNTIF(OrdersTable[Customer ID],OrdersTable[[#This Row],[Customer ID]])</f>
        <v>5.5555555555555552E-2</v>
      </c>
    </row>
    <row r="6063" spans="1:25" x14ac:dyDescent="0.3">
      <c r="A6063" s="1">
        <v>6062</v>
      </c>
      <c r="B6063" t="s">
        <v>6000</v>
      </c>
      <c r="C6063" s="7">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4" t="str">
        <f>VLOOKUP(OrdersTable[[#This Row],[Region]],PeopleTable[#All],2,FALSE)</f>
        <v>Chuck Magee</v>
      </c>
      <c r="W6063" s="4" t="str">
        <f>IFERROR(VLOOKUP(OrdersTable[[#This Row],[Order ID]],ReturnsTable[#All],2,FALSE),"No")</f>
        <v>Yes</v>
      </c>
      <c r="X6063" s="4">
        <f>1/COUNTIF(OrdersTable[Order ID],OrdersTable[[#This Row],[Order ID]])</f>
        <v>0.5</v>
      </c>
      <c r="Y6063" s="4">
        <f>1/COUNTIF(OrdersTable[Customer ID],OrdersTable[[#This Row],[Customer ID]])</f>
        <v>5.5555555555555552E-2</v>
      </c>
    </row>
    <row r="6064" spans="1:25" x14ac:dyDescent="0.3">
      <c r="A6064" s="1">
        <v>6063</v>
      </c>
      <c r="B6064" t="s">
        <v>9063</v>
      </c>
      <c r="C6064" s="7">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4" t="str">
        <f>VLOOKUP(OrdersTable[[#This Row],[Region]],PeopleTable[#All],2,FALSE)</f>
        <v>Anna Andreadi</v>
      </c>
      <c r="W6064" s="4" t="str">
        <f>IFERROR(VLOOKUP(OrdersTable[[#This Row],[Order ID]],ReturnsTable[#All],2,FALSE),"No")</f>
        <v>No</v>
      </c>
      <c r="X6064" s="4">
        <f>1/COUNTIF(OrdersTable[Order ID],OrdersTable[[#This Row],[Order ID]])</f>
        <v>0.33333333333333331</v>
      </c>
      <c r="Y6064" s="4">
        <f>1/COUNTIF(OrdersTable[Customer ID],OrdersTable[[#This Row],[Customer ID]])</f>
        <v>5.8823529411764705E-2</v>
      </c>
    </row>
    <row r="6065" spans="1:25" x14ac:dyDescent="0.3">
      <c r="A6065" s="1">
        <v>6064</v>
      </c>
      <c r="B6065" t="s">
        <v>9063</v>
      </c>
      <c r="C6065" s="7">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4" t="str">
        <f>VLOOKUP(OrdersTable[[#This Row],[Region]],PeopleTable[#All],2,FALSE)</f>
        <v>Anna Andreadi</v>
      </c>
      <c r="W6065" s="4" t="str">
        <f>IFERROR(VLOOKUP(OrdersTable[[#This Row],[Order ID]],ReturnsTable[#All],2,FALSE),"No")</f>
        <v>No</v>
      </c>
      <c r="X6065" s="4">
        <f>1/COUNTIF(OrdersTable[Order ID],OrdersTable[[#This Row],[Order ID]])</f>
        <v>0.33333333333333331</v>
      </c>
      <c r="Y6065" s="4">
        <f>1/COUNTIF(OrdersTable[Customer ID],OrdersTable[[#This Row],[Customer ID]])</f>
        <v>5.8823529411764705E-2</v>
      </c>
    </row>
    <row r="6066" spans="1:25" x14ac:dyDescent="0.3">
      <c r="A6066" s="1">
        <v>6065</v>
      </c>
      <c r="B6066" t="s">
        <v>9063</v>
      </c>
      <c r="C6066" s="7">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4" t="str">
        <f>VLOOKUP(OrdersTable[[#This Row],[Region]],PeopleTable[#All],2,FALSE)</f>
        <v>Anna Andreadi</v>
      </c>
      <c r="W6066" s="4" t="str">
        <f>IFERROR(VLOOKUP(OrdersTable[[#This Row],[Order ID]],ReturnsTable[#All],2,FALSE),"No")</f>
        <v>No</v>
      </c>
      <c r="X6066" s="4">
        <f>1/COUNTIF(OrdersTable[Order ID],OrdersTable[[#This Row],[Order ID]])</f>
        <v>0.33333333333333331</v>
      </c>
      <c r="Y6066" s="4">
        <f>1/COUNTIF(OrdersTable[Customer ID],OrdersTable[[#This Row],[Customer ID]])</f>
        <v>5.8823529411764705E-2</v>
      </c>
    </row>
    <row r="6067" spans="1:25" x14ac:dyDescent="0.3">
      <c r="A6067" s="1">
        <v>6066</v>
      </c>
      <c r="B6067" t="s">
        <v>9064</v>
      </c>
      <c r="C6067" s="7">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4" t="str">
        <f>VLOOKUP(OrdersTable[[#This Row],[Region]],PeopleTable[#All],2,FALSE)</f>
        <v>Chuck Magee</v>
      </c>
      <c r="W6067" s="4" t="str">
        <f>IFERROR(VLOOKUP(OrdersTable[[#This Row],[Order ID]],ReturnsTable[#All],2,FALSE),"No")</f>
        <v>No</v>
      </c>
      <c r="X6067" s="4">
        <f>1/COUNTIF(OrdersTable[Order ID],OrdersTable[[#This Row],[Order ID]])</f>
        <v>1</v>
      </c>
      <c r="Y6067" s="4">
        <f>1/COUNTIF(OrdersTable[Customer ID],OrdersTable[[#This Row],[Customer ID]])</f>
        <v>7.1428571428571425E-2</v>
      </c>
    </row>
    <row r="6068" spans="1:25" x14ac:dyDescent="0.3">
      <c r="A6068" s="1">
        <v>6067</v>
      </c>
      <c r="B6068" t="s">
        <v>6020</v>
      </c>
      <c r="C6068" s="7">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4" t="str">
        <f>VLOOKUP(OrdersTable[[#This Row],[Region]],PeopleTable[#All],2,FALSE)</f>
        <v>Cassandra Brandow</v>
      </c>
      <c r="W6068" s="4" t="str">
        <f>IFERROR(VLOOKUP(OrdersTable[[#This Row],[Order ID]],ReturnsTable[#All],2,FALSE),"No")</f>
        <v>Yes</v>
      </c>
      <c r="X6068" s="4">
        <f>1/COUNTIF(OrdersTable[Order ID],OrdersTable[[#This Row],[Order ID]])</f>
        <v>1</v>
      </c>
      <c r="Y6068" s="4">
        <f>1/COUNTIF(OrdersTable[Customer ID],OrdersTable[[#This Row],[Customer ID]])</f>
        <v>0.125</v>
      </c>
    </row>
    <row r="6069" spans="1:25" x14ac:dyDescent="0.3">
      <c r="A6069" s="1">
        <v>6068</v>
      </c>
      <c r="B6069" t="s">
        <v>9065</v>
      </c>
      <c r="C6069" s="7">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4" t="str">
        <f>VLOOKUP(OrdersTable[[#This Row],[Region]],PeopleTable[#All],2,FALSE)</f>
        <v>Anna Andreadi</v>
      </c>
      <c r="W6069" s="4" t="str">
        <f>IFERROR(VLOOKUP(OrdersTable[[#This Row],[Order ID]],ReturnsTable[#All],2,FALSE),"No")</f>
        <v>No</v>
      </c>
      <c r="X6069" s="4">
        <f>1/COUNTIF(OrdersTable[Order ID],OrdersTable[[#This Row],[Order ID]])</f>
        <v>0.33333333333333331</v>
      </c>
      <c r="Y6069" s="4">
        <f>1/COUNTIF(OrdersTable[Customer ID],OrdersTable[[#This Row],[Customer ID]])</f>
        <v>5.2631578947368418E-2</v>
      </c>
    </row>
    <row r="6070" spans="1:25" x14ac:dyDescent="0.3">
      <c r="A6070" s="1">
        <v>6069</v>
      </c>
      <c r="B6070" t="s">
        <v>9065</v>
      </c>
      <c r="C6070" s="7">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4" t="str">
        <f>VLOOKUP(OrdersTable[[#This Row],[Region]],PeopleTable[#All],2,FALSE)</f>
        <v>Anna Andreadi</v>
      </c>
      <c r="W6070" s="4" t="str">
        <f>IFERROR(VLOOKUP(OrdersTable[[#This Row],[Order ID]],ReturnsTable[#All],2,FALSE),"No")</f>
        <v>No</v>
      </c>
      <c r="X6070" s="4">
        <f>1/COUNTIF(OrdersTable[Order ID],OrdersTable[[#This Row],[Order ID]])</f>
        <v>0.33333333333333331</v>
      </c>
      <c r="Y6070" s="4">
        <f>1/COUNTIF(OrdersTable[Customer ID],OrdersTable[[#This Row],[Customer ID]])</f>
        <v>5.2631578947368418E-2</v>
      </c>
    </row>
    <row r="6071" spans="1:25" x14ac:dyDescent="0.3">
      <c r="A6071" s="1">
        <v>6070</v>
      </c>
      <c r="B6071" t="s">
        <v>9065</v>
      </c>
      <c r="C6071" s="7">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4" t="str">
        <f>VLOOKUP(OrdersTable[[#This Row],[Region]],PeopleTable[#All],2,FALSE)</f>
        <v>Anna Andreadi</v>
      </c>
      <c r="W6071" s="4" t="str">
        <f>IFERROR(VLOOKUP(OrdersTable[[#This Row],[Order ID]],ReturnsTable[#All],2,FALSE),"No")</f>
        <v>No</v>
      </c>
      <c r="X6071" s="4">
        <f>1/COUNTIF(OrdersTable[Order ID],OrdersTable[[#This Row],[Order ID]])</f>
        <v>0.33333333333333331</v>
      </c>
      <c r="Y6071" s="4">
        <f>1/COUNTIF(OrdersTable[Customer ID],OrdersTable[[#This Row],[Customer ID]])</f>
        <v>5.2631578947368418E-2</v>
      </c>
    </row>
    <row r="6072" spans="1:25" x14ac:dyDescent="0.3">
      <c r="A6072" s="1">
        <v>6071</v>
      </c>
      <c r="B6072" t="s">
        <v>9066</v>
      </c>
      <c r="C6072" s="7">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4" t="str">
        <f>VLOOKUP(OrdersTable[[#This Row],[Region]],PeopleTable[#All],2,FALSE)</f>
        <v>Chuck Magee</v>
      </c>
      <c r="W6072" s="4" t="str">
        <f>IFERROR(VLOOKUP(OrdersTable[[#This Row],[Order ID]],ReturnsTable[#All],2,FALSE),"No")</f>
        <v>No</v>
      </c>
      <c r="X6072" s="4">
        <f>1/COUNTIF(OrdersTable[Order ID],OrdersTable[[#This Row],[Order ID]])</f>
        <v>1</v>
      </c>
      <c r="Y6072" s="4">
        <f>1/COUNTIF(OrdersTable[Customer ID],OrdersTable[[#This Row],[Customer ID]])</f>
        <v>3.5714285714285712E-2</v>
      </c>
    </row>
    <row r="6073" spans="1:25" x14ac:dyDescent="0.3">
      <c r="A6073" s="1">
        <v>6072</v>
      </c>
      <c r="B6073" t="s">
        <v>9067</v>
      </c>
      <c r="C6073" s="7">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4" t="str">
        <f>VLOOKUP(OrdersTable[[#This Row],[Region]],PeopleTable[#All],2,FALSE)</f>
        <v>Kelly Williams</v>
      </c>
      <c r="W6073" s="4" t="str">
        <f>IFERROR(VLOOKUP(OrdersTable[[#This Row],[Order ID]],ReturnsTable[#All],2,FALSE),"No")</f>
        <v>No</v>
      </c>
      <c r="X6073" s="4">
        <f>1/COUNTIF(OrdersTable[Order ID],OrdersTable[[#This Row],[Order ID]])</f>
        <v>0.33333333333333331</v>
      </c>
      <c r="Y6073" s="4">
        <f>1/COUNTIF(OrdersTable[Customer ID],OrdersTable[[#This Row],[Customer ID]])</f>
        <v>8.3333333333333329E-2</v>
      </c>
    </row>
    <row r="6074" spans="1:25" x14ac:dyDescent="0.3">
      <c r="A6074" s="1">
        <v>6073</v>
      </c>
      <c r="B6074" t="s">
        <v>9067</v>
      </c>
      <c r="C6074" s="7">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4" t="str">
        <f>VLOOKUP(OrdersTable[[#This Row],[Region]],PeopleTable[#All],2,FALSE)</f>
        <v>Kelly Williams</v>
      </c>
      <c r="W6074" s="4" t="str">
        <f>IFERROR(VLOOKUP(OrdersTable[[#This Row],[Order ID]],ReturnsTable[#All],2,FALSE),"No")</f>
        <v>No</v>
      </c>
      <c r="X6074" s="4">
        <f>1/COUNTIF(OrdersTable[Order ID],OrdersTable[[#This Row],[Order ID]])</f>
        <v>0.33333333333333331</v>
      </c>
      <c r="Y6074" s="4">
        <f>1/COUNTIF(OrdersTable[Customer ID],OrdersTable[[#This Row],[Customer ID]])</f>
        <v>8.3333333333333329E-2</v>
      </c>
    </row>
    <row r="6075" spans="1:25" x14ac:dyDescent="0.3">
      <c r="A6075" s="1">
        <v>6074</v>
      </c>
      <c r="B6075" t="s">
        <v>9067</v>
      </c>
      <c r="C6075" s="7">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4" t="str">
        <f>VLOOKUP(OrdersTable[[#This Row],[Region]],PeopleTable[#All],2,FALSE)</f>
        <v>Kelly Williams</v>
      </c>
      <c r="W6075" s="4" t="str">
        <f>IFERROR(VLOOKUP(OrdersTable[[#This Row],[Order ID]],ReturnsTable[#All],2,FALSE),"No")</f>
        <v>No</v>
      </c>
      <c r="X6075" s="4">
        <f>1/COUNTIF(OrdersTable[Order ID],OrdersTable[[#This Row],[Order ID]])</f>
        <v>0.33333333333333331</v>
      </c>
      <c r="Y6075" s="4">
        <f>1/COUNTIF(OrdersTable[Customer ID],OrdersTable[[#This Row],[Customer ID]])</f>
        <v>8.3333333333333329E-2</v>
      </c>
    </row>
    <row r="6076" spans="1:25" x14ac:dyDescent="0.3">
      <c r="A6076" s="1">
        <v>6075</v>
      </c>
      <c r="B6076" t="s">
        <v>9068</v>
      </c>
      <c r="C6076" s="7">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4" t="str">
        <f>VLOOKUP(OrdersTable[[#This Row],[Region]],PeopleTable[#All],2,FALSE)</f>
        <v>Anna Andreadi</v>
      </c>
      <c r="W6076" s="4" t="str">
        <f>IFERROR(VLOOKUP(OrdersTable[[#This Row],[Order ID]],ReturnsTable[#All],2,FALSE),"No")</f>
        <v>No</v>
      </c>
      <c r="X6076" s="4">
        <f>1/COUNTIF(OrdersTable[Order ID],OrdersTable[[#This Row],[Order ID]])</f>
        <v>0.5</v>
      </c>
      <c r="Y6076" s="4">
        <f>1/COUNTIF(OrdersTable[Customer ID],OrdersTable[[#This Row],[Customer ID]])</f>
        <v>7.6923076923076927E-2</v>
      </c>
    </row>
    <row r="6077" spans="1:25" x14ac:dyDescent="0.3">
      <c r="A6077" s="1">
        <v>6076</v>
      </c>
      <c r="B6077" t="s">
        <v>9068</v>
      </c>
      <c r="C6077" s="7">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4" t="str">
        <f>VLOOKUP(OrdersTable[[#This Row],[Region]],PeopleTable[#All],2,FALSE)</f>
        <v>Anna Andreadi</v>
      </c>
      <c r="W6077" s="4" t="str">
        <f>IFERROR(VLOOKUP(OrdersTable[[#This Row],[Order ID]],ReturnsTable[#All],2,FALSE),"No")</f>
        <v>No</v>
      </c>
      <c r="X6077" s="4">
        <f>1/COUNTIF(OrdersTable[Order ID],OrdersTable[[#This Row],[Order ID]])</f>
        <v>0.5</v>
      </c>
      <c r="Y6077" s="4">
        <f>1/COUNTIF(OrdersTable[Customer ID],OrdersTable[[#This Row],[Customer ID]])</f>
        <v>7.6923076923076927E-2</v>
      </c>
    </row>
    <row r="6078" spans="1:25" x14ac:dyDescent="0.3">
      <c r="A6078" s="1">
        <v>6077</v>
      </c>
      <c r="B6078" t="s">
        <v>9069</v>
      </c>
      <c r="C6078" s="7">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4" t="str">
        <f>VLOOKUP(OrdersTable[[#This Row],[Region]],PeopleTable[#All],2,FALSE)</f>
        <v>Chuck Magee</v>
      </c>
      <c r="W6078" s="4" t="str">
        <f>IFERROR(VLOOKUP(OrdersTable[[#This Row],[Order ID]],ReturnsTable[#All],2,FALSE),"No")</f>
        <v>No</v>
      </c>
      <c r="X6078" s="4">
        <f>1/COUNTIF(OrdersTable[Order ID],OrdersTable[[#This Row],[Order ID]])</f>
        <v>0.25</v>
      </c>
      <c r="Y6078" s="4">
        <f>1/COUNTIF(OrdersTable[Customer ID],OrdersTable[[#This Row],[Customer ID]])</f>
        <v>3.8461538461538464E-2</v>
      </c>
    </row>
    <row r="6079" spans="1:25" x14ac:dyDescent="0.3">
      <c r="A6079" s="1">
        <v>6078</v>
      </c>
      <c r="B6079" t="s">
        <v>9069</v>
      </c>
      <c r="C6079" s="7">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4" t="str">
        <f>VLOOKUP(OrdersTable[[#This Row],[Region]],PeopleTable[#All],2,FALSE)</f>
        <v>Chuck Magee</v>
      </c>
      <c r="W6079" s="4" t="str">
        <f>IFERROR(VLOOKUP(OrdersTable[[#This Row],[Order ID]],ReturnsTable[#All],2,FALSE),"No")</f>
        <v>No</v>
      </c>
      <c r="X6079" s="4">
        <f>1/COUNTIF(OrdersTable[Order ID],OrdersTable[[#This Row],[Order ID]])</f>
        <v>0.25</v>
      </c>
      <c r="Y6079" s="4">
        <f>1/COUNTIF(OrdersTable[Customer ID],OrdersTable[[#This Row],[Customer ID]])</f>
        <v>3.8461538461538464E-2</v>
      </c>
    </row>
    <row r="6080" spans="1:25" x14ac:dyDescent="0.3">
      <c r="A6080" s="1">
        <v>6079</v>
      </c>
      <c r="B6080" t="s">
        <v>9069</v>
      </c>
      <c r="C6080" s="7">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4" t="str">
        <f>VLOOKUP(OrdersTable[[#This Row],[Region]],PeopleTable[#All],2,FALSE)</f>
        <v>Chuck Magee</v>
      </c>
      <c r="W6080" s="4" t="str">
        <f>IFERROR(VLOOKUP(OrdersTable[[#This Row],[Order ID]],ReturnsTable[#All],2,FALSE),"No")</f>
        <v>No</v>
      </c>
      <c r="X6080" s="4">
        <f>1/COUNTIF(OrdersTable[Order ID],OrdersTable[[#This Row],[Order ID]])</f>
        <v>0.25</v>
      </c>
      <c r="Y6080" s="4">
        <f>1/COUNTIF(OrdersTable[Customer ID],OrdersTable[[#This Row],[Customer ID]])</f>
        <v>3.8461538461538464E-2</v>
      </c>
    </row>
    <row r="6081" spans="1:25" x14ac:dyDescent="0.3">
      <c r="A6081" s="1">
        <v>6080</v>
      </c>
      <c r="B6081" t="s">
        <v>9069</v>
      </c>
      <c r="C6081" s="7">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4" t="str">
        <f>VLOOKUP(OrdersTable[[#This Row],[Region]],PeopleTable[#All],2,FALSE)</f>
        <v>Chuck Magee</v>
      </c>
      <c r="W6081" s="4" t="str">
        <f>IFERROR(VLOOKUP(OrdersTable[[#This Row],[Order ID]],ReturnsTable[#All],2,FALSE),"No")</f>
        <v>No</v>
      </c>
      <c r="X6081" s="4">
        <f>1/COUNTIF(OrdersTable[Order ID],OrdersTable[[#This Row],[Order ID]])</f>
        <v>0.25</v>
      </c>
      <c r="Y6081" s="4">
        <f>1/COUNTIF(OrdersTable[Customer ID],OrdersTable[[#This Row],[Customer ID]])</f>
        <v>3.8461538461538464E-2</v>
      </c>
    </row>
    <row r="6082" spans="1:25" x14ac:dyDescent="0.3">
      <c r="A6082" s="1">
        <v>6081</v>
      </c>
      <c r="B6082" t="s">
        <v>9070</v>
      </c>
      <c r="C6082" s="7">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4" t="str">
        <f>VLOOKUP(OrdersTable[[#This Row],[Region]],PeopleTable[#All],2,FALSE)</f>
        <v>Kelly Williams</v>
      </c>
      <c r="W6082" s="4" t="str">
        <f>IFERROR(VLOOKUP(OrdersTable[[#This Row],[Order ID]],ReturnsTable[#All],2,FALSE),"No")</f>
        <v>No</v>
      </c>
      <c r="X6082" s="4">
        <f>1/COUNTIF(OrdersTable[Order ID],OrdersTable[[#This Row],[Order ID]])</f>
        <v>1</v>
      </c>
      <c r="Y6082" s="4">
        <f>1/COUNTIF(OrdersTable[Customer ID],OrdersTable[[#This Row],[Customer ID]])</f>
        <v>0.05</v>
      </c>
    </row>
    <row r="6083" spans="1:25" x14ac:dyDescent="0.3">
      <c r="A6083" s="1">
        <v>6082</v>
      </c>
      <c r="B6083" t="s">
        <v>9071</v>
      </c>
      <c r="C6083" s="7">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4" t="str">
        <f>VLOOKUP(OrdersTable[[#This Row],[Region]],PeopleTable[#All],2,FALSE)</f>
        <v>Kelly Williams</v>
      </c>
      <c r="W6083" s="4" t="str">
        <f>IFERROR(VLOOKUP(OrdersTable[[#This Row],[Order ID]],ReturnsTable[#All],2,FALSE),"No")</f>
        <v>No</v>
      </c>
      <c r="X6083" s="4">
        <f>1/COUNTIF(OrdersTable[Order ID],OrdersTable[[#This Row],[Order ID]])</f>
        <v>1</v>
      </c>
      <c r="Y6083" s="4">
        <f>1/COUNTIF(OrdersTable[Customer ID],OrdersTable[[#This Row],[Customer ID]])</f>
        <v>0.14285714285714285</v>
      </c>
    </row>
    <row r="6084" spans="1:25" x14ac:dyDescent="0.3">
      <c r="A6084" s="1">
        <v>6083</v>
      </c>
      <c r="B6084" t="s">
        <v>9072</v>
      </c>
      <c r="C6084" s="7">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4" t="str">
        <f>VLOOKUP(OrdersTable[[#This Row],[Region]],PeopleTable[#All],2,FALSE)</f>
        <v>Kelly Williams</v>
      </c>
      <c r="W6084" s="4" t="str">
        <f>IFERROR(VLOOKUP(OrdersTable[[#This Row],[Order ID]],ReturnsTable[#All],2,FALSE),"No")</f>
        <v>No</v>
      </c>
      <c r="X6084" s="4">
        <f>1/COUNTIF(OrdersTable[Order ID],OrdersTable[[#This Row],[Order ID]])</f>
        <v>0.2</v>
      </c>
      <c r="Y6084" s="4">
        <f>1/COUNTIF(OrdersTable[Customer ID],OrdersTable[[#This Row],[Customer ID]])</f>
        <v>7.6923076923076927E-2</v>
      </c>
    </row>
    <row r="6085" spans="1:25" x14ac:dyDescent="0.3">
      <c r="A6085" s="1">
        <v>6084</v>
      </c>
      <c r="B6085" t="s">
        <v>9072</v>
      </c>
      <c r="C6085" s="7">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4" t="str">
        <f>VLOOKUP(OrdersTable[[#This Row],[Region]],PeopleTable[#All],2,FALSE)</f>
        <v>Kelly Williams</v>
      </c>
      <c r="W6085" s="4" t="str">
        <f>IFERROR(VLOOKUP(OrdersTable[[#This Row],[Order ID]],ReturnsTable[#All],2,FALSE),"No")</f>
        <v>No</v>
      </c>
      <c r="X6085" s="4">
        <f>1/COUNTIF(OrdersTable[Order ID],OrdersTable[[#This Row],[Order ID]])</f>
        <v>0.2</v>
      </c>
      <c r="Y6085" s="4">
        <f>1/COUNTIF(OrdersTable[Customer ID],OrdersTable[[#This Row],[Customer ID]])</f>
        <v>7.6923076923076927E-2</v>
      </c>
    </row>
    <row r="6086" spans="1:25" x14ac:dyDescent="0.3">
      <c r="A6086" s="1">
        <v>6085</v>
      </c>
      <c r="B6086" t="s">
        <v>9072</v>
      </c>
      <c r="C6086" s="7">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4" t="str">
        <f>VLOOKUP(OrdersTable[[#This Row],[Region]],PeopleTable[#All],2,FALSE)</f>
        <v>Kelly Williams</v>
      </c>
      <c r="W6086" s="4" t="str">
        <f>IFERROR(VLOOKUP(OrdersTable[[#This Row],[Order ID]],ReturnsTable[#All],2,FALSE),"No")</f>
        <v>No</v>
      </c>
      <c r="X6086" s="4">
        <f>1/COUNTIF(OrdersTable[Order ID],OrdersTable[[#This Row],[Order ID]])</f>
        <v>0.2</v>
      </c>
      <c r="Y6086" s="4">
        <f>1/COUNTIF(OrdersTable[Customer ID],OrdersTable[[#This Row],[Customer ID]])</f>
        <v>7.6923076923076927E-2</v>
      </c>
    </row>
    <row r="6087" spans="1:25" x14ac:dyDescent="0.3">
      <c r="A6087" s="1">
        <v>6086</v>
      </c>
      <c r="B6087" t="s">
        <v>9072</v>
      </c>
      <c r="C6087" s="7">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4" t="str">
        <f>VLOOKUP(OrdersTable[[#This Row],[Region]],PeopleTable[#All],2,FALSE)</f>
        <v>Kelly Williams</v>
      </c>
      <c r="W6087" s="4" t="str">
        <f>IFERROR(VLOOKUP(OrdersTable[[#This Row],[Order ID]],ReturnsTable[#All],2,FALSE),"No")</f>
        <v>No</v>
      </c>
      <c r="X6087" s="4">
        <f>1/COUNTIF(OrdersTable[Order ID],OrdersTable[[#This Row],[Order ID]])</f>
        <v>0.2</v>
      </c>
      <c r="Y6087" s="4">
        <f>1/COUNTIF(OrdersTable[Customer ID],OrdersTable[[#This Row],[Customer ID]])</f>
        <v>7.6923076923076927E-2</v>
      </c>
    </row>
    <row r="6088" spans="1:25" x14ac:dyDescent="0.3">
      <c r="A6088" s="1">
        <v>6087</v>
      </c>
      <c r="B6088" t="s">
        <v>9072</v>
      </c>
      <c r="C6088" s="7">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4" t="str">
        <f>VLOOKUP(OrdersTable[[#This Row],[Region]],PeopleTable[#All],2,FALSE)</f>
        <v>Kelly Williams</v>
      </c>
      <c r="W6088" s="4" t="str">
        <f>IFERROR(VLOOKUP(OrdersTable[[#This Row],[Order ID]],ReturnsTable[#All],2,FALSE),"No")</f>
        <v>No</v>
      </c>
      <c r="X6088" s="4">
        <f>1/COUNTIF(OrdersTable[Order ID],OrdersTable[[#This Row],[Order ID]])</f>
        <v>0.2</v>
      </c>
      <c r="Y6088" s="4">
        <f>1/COUNTIF(OrdersTable[Customer ID],OrdersTable[[#This Row],[Customer ID]])</f>
        <v>7.6923076923076927E-2</v>
      </c>
    </row>
    <row r="6089" spans="1:25" x14ac:dyDescent="0.3">
      <c r="A6089" s="1">
        <v>6088</v>
      </c>
      <c r="B6089" t="s">
        <v>5989</v>
      </c>
      <c r="C6089" s="7">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4" t="str">
        <f>VLOOKUP(OrdersTable[[#This Row],[Region]],PeopleTable[#All],2,FALSE)</f>
        <v>Anna Andreadi</v>
      </c>
      <c r="W6089" s="4" t="str">
        <f>IFERROR(VLOOKUP(OrdersTable[[#This Row],[Order ID]],ReturnsTable[#All],2,FALSE),"No")</f>
        <v>Yes</v>
      </c>
      <c r="X6089" s="4">
        <f>1/COUNTIF(OrdersTable[Order ID],OrdersTable[[#This Row],[Order ID]])</f>
        <v>1</v>
      </c>
      <c r="Y6089" s="4">
        <f>1/COUNTIF(OrdersTable[Customer ID],OrdersTable[[#This Row],[Customer ID]])</f>
        <v>5.8823529411764705E-2</v>
      </c>
    </row>
    <row r="6090" spans="1:25" x14ac:dyDescent="0.3">
      <c r="A6090" s="1">
        <v>6089</v>
      </c>
      <c r="B6090" t="s">
        <v>9073</v>
      </c>
      <c r="C6090" s="7">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4" t="str">
        <f>VLOOKUP(OrdersTable[[#This Row],[Region]],PeopleTable[#All],2,FALSE)</f>
        <v>Cassandra Brandow</v>
      </c>
      <c r="W6090" s="4" t="str">
        <f>IFERROR(VLOOKUP(OrdersTable[[#This Row],[Order ID]],ReturnsTable[#All],2,FALSE),"No")</f>
        <v>No</v>
      </c>
      <c r="X6090" s="4">
        <f>1/COUNTIF(OrdersTable[Order ID],OrdersTable[[#This Row],[Order ID]])</f>
        <v>1</v>
      </c>
      <c r="Y6090" s="4">
        <f>1/COUNTIF(OrdersTable[Customer ID],OrdersTable[[#This Row],[Customer ID]])</f>
        <v>7.6923076923076927E-2</v>
      </c>
    </row>
    <row r="6091" spans="1:25" x14ac:dyDescent="0.3">
      <c r="A6091" s="1">
        <v>6090</v>
      </c>
      <c r="B6091" t="s">
        <v>9074</v>
      </c>
      <c r="C6091" s="7">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4" t="str">
        <f>VLOOKUP(OrdersTable[[#This Row],[Region]],PeopleTable[#All],2,FALSE)</f>
        <v>Anna Andreadi</v>
      </c>
      <c r="W6091" s="4" t="str">
        <f>IFERROR(VLOOKUP(OrdersTable[[#This Row],[Order ID]],ReturnsTable[#All],2,FALSE),"No")</f>
        <v>No</v>
      </c>
      <c r="X6091" s="4">
        <f>1/COUNTIF(OrdersTable[Order ID],OrdersTable[[#This Row],[Order ID]])</f>
        <v>1</v>
      </c>
      <c r="Y6091" s="4">
        <f>1/COUNTIF(OrdersTable[Customer ID],OrdersTable[[#This Row],[Customer ID]])</f>
        <v>0.2</v>
      </c>
    </row>
    <row r="6092" spans="1:25" x14ac:dyDescent="0.3">
      <c r="A6092" s="1">
        <v>6091</v>
      </c>
      <c r="B6092" t="s">
        <v>6093</v>
      </c>
      <c r="C6092" s="7">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4" t="str">
        <f>VLOOKUP(OrdersTable[[#This Row],[Region]],PeopleTable[#All],2,FALSE)</f>
        <v>Chuck Magee</v>
      </c>
      <c r="W6092" s="4" t="str">
        <f>IFERROR(VLOOKUP(OrdersTable[[#This Row],[Order ID]],ReturnsTable[#All],2,FALSE),"No")</f>
        <v>Yes</v>
      </c>
      <c r="X6092" s="4">
        <f>1/COUNTIF(OrdersTable[Order ID],OrdersTable[[#This Row],[Order ID]])</f>
        <v>7.1428571428571425E-2</v>
      </c>
      <c r="Y6092" s="4">
        <f>1/COUNTIF(OrdersTable[Customer ID],OrdersTable[[#This Row],[Customer ID]])</f>
        <v>3.125E-2</v>
      </c>
    </row>
    <row r="6093" spans="1:25" x14ac:dyDescent="0.3">
      <c r="A6093" s="1">
        <v>6092</v>
      </c>
      <c r="B6093" t="s">
        <v>6093</v>
      </c>
      <c r="C6093" s="7">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4" t="str">
        <f>VLOOKUP(OrdersTable[[#This Row],[Region]],PeopleTable[#All],2,FALSE)</f>
        <v>Chuck Magee</v>
      </c>
      <c r="W6093" s="4" t="str">
        <f>IFERROR(VLOOKUP(OrdersTable[[#This Row],[Order ID]],ReturnsTable[#All],2,FALSE),"No")</f>
        <v>Yes</v>
      </c>
      <c r="X6093" s="4">
        <f>1/COUNTIF(OrdersTable[Order ID],OrdersTable[[#This Row],[Order ID]])</f>
        <v>7.1428571428571425E-2</v>
      </c>
      <c r="Y6093" s="4">
        <f>1/COUNTIF(OrdersTable[Customer ID],OrdersTable[[#This Row],[Customer ID]])</f>
        <v>3.125E-2</v>
      </c>
    </row>
    <row r="6094" spans="1:25" x14ac:dyDescent="0.3">
      <c r="A6094" s="1">
        <v>6093</v>
      </c>
      <c r="B6094" t="s">
        <v>6093</v>
      </c>
      <c r="C6094" s="7">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4" t="str">
        <f>VLOOKUP(OrdersTable[[#This Row],[Region]],PeopleTable[#All],2,FALSE)</f>
        <v>Chuck Magee</v>
      </c>
      <c r="W6094" s="4" t="str">
        <f>IFERROR(VLOOKUP(OrdersTable[[#This Row],[Order ID]],ReturnsTable[#All],2,FALSE),"No")</f>
        <v>Yes</v>
      </c>
      <c r="X6094" s="4">
        <f>1/COUNTIF(OrdersTable[Order ID],OrdersTable[[#This Row],[Order ID]])</f>
        <v>7.1428571428571425E-2</v>
      </c>
      <c r="Y6094" s="4">
        <f>1/COUNTIF(OrdersTable[Customer ID],OrdersTable[[#This Row],[Customer ID]])</f>
        <v>3.125E-2</v>
      </c>
    </row>
    <row r="6095" spans="1:25" x14ac:dyDescent="0.3">
      <c r="A6095" s="1">
        <v>6094</v>
      </c>
      <c r="B6095" t="s">
        <v>6093</v>
      </c>
      <c r="C6095" s="7">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4" t="str">
        <f>VLOOKUP(OrdersTable[[#This Row],[Region]],PeopleTable[#All],2,FALSE)</f>
        <v>Chuck Magee</v>
      </c>
      <c r="W6095" s="4" t="str">
        <f>IFERROR(VLOOKUP(OrdersTable[[#This Row],[Order ID]],ReturnsTable[#All],2,FALSE),"No")</f>
        <v>Yes</v>
      </c>
      <c r="X6095" s="4">
        <f>1/COUNTIF(OrdersTable[Order ID],OrdersTable[[#This Row],[Order ID]])</f>
        <v>7.1428571428571425E-2</v>
      </c>
      <c r="Y6095" s="4">
        <f>1/COUNTIF(OrdersTable[Customer ID],OrdersTable[[#This Row],[Customer ID]])</f>
        <v>3.125E-2</v>
      </c>
    </row>
    <row r="6096" spans="1:25" x14ac:dyDescent="0.3">
      <c r="A6096" s="1">
        <v>6095</v>
      </c>
      <c r="B6096" t="s">
        <v>6093</v>
      </c>
      <c r="C6096" s="7">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4" t="str">
        <f>VLOOKUP(OrdersTable[[#This Row],[Region]],PeopleTable[#All],2,FALSE)</f>
        <v>Chuck Magee</v>
      </c>
      <c r="W6096" s="4" t="str">
        <f>IFERROR(VLOOKUP(OrdersTable[[#This Row],[Order ID]],ReturnsTable[#All],2,FALSE),"No")</f>
        <v>Yes</v>
      </c>
      <c r="X6096" s="4">
        <f>1/COUNTIF(OrdersTable[Order ID],OrdersTable[[#This Row],[Order ID]])</f>
        <v>7.1428571428571425E-2</v>
      </c>
      <c r="Y6096" s="4">
        <f>1/COUNTIF(OrdersTable[Customer ID],OrdersTable[[#This Row],[Customer ID]])</f>
        <v>3.125E-2</v>
      </c>
    </row>
    <row r="6097" spans="1:25" x14ac:dyDescent="0.3">
      <c r="A6097" s="1">
        <v>6096</v>
      </c>
      <c r="B6097" t="s">
        <v>6093</v>
      </c>
      <c r="C6097" s="7">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4" t="str">
        <f>VLOOKUP(OrdersTable[[#This Row],[Region]],PeopleTable[#All],2,FALSE)</f>
        <v>Chuck Magee</v>
      </c>
      <c r="W6097" s="4" t="str">
        <f>IFERROR(VLOOKUP(OrdersTable[[#This Row],[Order ID]],ReturnsTable[#All],2,FALSE),"No")</f>
        <v>Yes</v>
      </c>
      <c r="X6097" s="4">
        <f>1/COUNTIF(OrdersTable[Order ID],OrdersTable[[#This Row],[Order ID]])</f>
        <v>7.1428571428571425E-2</v>
      </c>
      <c r="Y6097" s="4">
        <f>1/COUNTIF(OrdersTable[Customer ID],OrdersTable[[#This Row],[Customer ID]])</f>
        <v>3.125E-2</v>
      </c>
    </row>
    <row r="6098" spans="1:25" x14ac:dyDescent="0.3">
      <c r="A6098" s="1">
        <v>6097</v>
      </c>
      <c r="B6098" t="s">
        <v>6093</v>
      </c>
      <c r="C6098" s="7">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4" t="str">
        <f>VLOOKUP(OrdersTable[[#This Row],[Region]],PeopleTable[#All],2,FALSE)</f>
        <v>Chuck Magee</v>
      </c>
      <c r="W6098" s="4" t="str">
        <f>IFERROR(VLOOKUP(OrdersTable[[#This Row],[Order ID]],ReturnsTable[#All],2,FALSE),"No")</f>
        <v>Yes</v>
      </c>
      <c r="X6098" s="4">
        <f>1/COUNTIF(OrdersTable[Order ID],OrdersTable[[#This Row],[Order ID]])</f>
        <v>7.1428571428571425E-2</v>
      </c>
      <c r="Y6098" s="4">
        <f>1/COUNTIF(OrdersTable[Customer ID],OrdersTable[[#This Row],[Customer ID]])</f>
        <v>3.125E-2</v>
      </c>
    </row>
    <row r="6099" spans="1:25" x14ac:dyDescent="0.3">
      <c r="A6099" s="1">
        <v>6098</v>
      </c>
      <c r="B6099" t="s">
        <v>6093</v>
      </c>
      <c r="C6099" s="7">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4" t="str">
        <f>VLOOKUP(OrdersTable[[#This Row],[Region]],PeopleTable[#All],2,FALSE)</f>
        <v>Chuck Magee</v>
      </c>
      <c r="W6099" s="4" t="str">
        <f>IFERROR(VLOOKUP(OrdersTable[[#This Row],[Order ID]],ReturnsTable[#All],2,FALSE),"No")</f>
        <v>Yes</v>
      </c>
      <c r="X6099" s="4">
        <f>1/COUNTIF(OrdersTable[Order ID],OrdersTable[[#This Row],[Order ID]])</f>
        <v>7.1428571428571425E-2</v>
      </c>
      <c r="Y6099" s="4">
        <f>1/COUNTIF(OrdersTable[Customer ID],OrdersTable[[#This Row],[Customer ID]])</f>
        <v>3.125E-2</v>
      </c>
    </row>
    <row r="6100" spans="1:25" x14ac:dyDescent="0.3">
      <c r="A6100" s="1">
        <v>6099</v>
      </c>
      <c r="B6100" t="s">
        <v>6093</v>
      </c>
      <c r="C6100" s="7">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4" t="str">
        <f>VLOOKUP(OrdersTable[[#This Row],[Region]],PeopleTable[#All],2,FALSE)</f>
        <v>Chuck Magee</v>
      </c>
      <c r="W6100" s="4" t="str">
        <f>IFERROR(VLOOKUP(OrdersTable[[#This Row],[Order ID]],ReturnsTable[#All],2,FALSE),"No")</f>
        <v>Yes</v>
      </c>
      <c r="X6100" s="4">
        <f>1/COUNTIF(OrdersTable[Order ID],OrdersTable[[#This Row],[Order ID]])</f>
        <v>7.1428571428571425E-2</v>
      </c>
      <c r="Y6100" s="4">
        <f>1/COUNTIF(OrdersTable[Customer ID],OrdersTable[[#This Row],[Customer ID]])</f>
        <v>3.125E-2</v>
      </c>
    </row>
    <row r="6101" spans="1:25" x14ac:dyDescent="0.3">
      <c r="A6101" s="1">
        <v>6100</v>
      </c>
      <c r="B6101" t="s">
        <v>6093</v>
      </c>
      <c r="C6101" s="7">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4" t="str">
        <f>VLOOKUP(OrdersTable[[#This Row],[Region]],PeopleTable[#All],2,FALSE)</f>
        <v>Chuck Magee</v>
      </c>
      <c r="W6101" s="4" t="str">
        <f>IFERROR(VLOOKUP(OrdersTable[[#This Row],[Order ID]],ReturnsTable[#All],2,FALSE),"No")</f>
        <v>Yes</v>
      </c>
      <c r="X6101" s="4">
        <f>1/COUNTIF(OrdersTable[Order ID],OrdersTable[[#This Row],[Order ID]])</f>
        <v>7.1428571428571425E-2</v>
      </c>
      <c r="Y6101" s="4">
        <f>1/COUNTIF(OrdersTable[Customer ID],OrdersTable[[#This Row],[Customer ID]])</f>
        <v>3.125E-2</v>
      </c>
    </row>
    <row r="6102" spans="1:25" x14ac:dyDescent="0.3">
      <c r="A6102" s="1">
        <v>6101</v>
      </c>
      <c r="B6102" t="s">
        <v>6093</v>
      </c>
      <c r="C6102" s="7">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4" t="str">
        <f>VLOOKUP(OrdersTable[[#This Row],[Region]],PeopleTable[#All],2,FALSE)</f>
        <v>Chuck Magee</v>
      </c>
      <c r="W6102" s="4" t="str">
        <f>IFERROR(VLOOKUP(OrdersTable[[#This Row],[Order ID]],ReturnsTable[#All],2,FALSE),"No")</f>
        <v>Yes</v>
      </c>
      <c r="X6102" s="4">
        <f>1/COUNTIF(OrdersTable[Order ID],OrdersTable[[#This Row],[Order ID]])</f>
        <v>7.1428571428571425E-2</v>
      </c>
      <c r="Y6102" s="4">
        <f>1/COUNTIF(OrdersTable[Customer ID],OrdersTable[[#This Row],[Customer ID]])</f>
        <v>3.125E-2</v>
      </c>
    </row>
    <row r="6103" spans="1:25" x14ac:dyDescent="0.3">
      <c r="A6103" s="1">
        <v>6102</v>
      </c>
      <c r="B6103" t="s">
        <v>6093</v>
      </c>
      <c r="C6103" s="7">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4" t="str">
        <f>VLOOKUP(OrdersTable[[#This Row],[Region]],PeopleTable[#All],2,FALSE)</f>
        <v>Chuck Magee</v>
      </c>
      <c r="W6103" s="4" t="str">
        <f>IFERROR(VLOOKUP(OrdersTable[[#This Row],[Order ID]],ReturnsTable[#All],2,FALSE),"No")</f>
        <v>Yes</v>
      </c>
      <c r="X6103" s="4">
        <f>1/COUNTIF(OrdersTable[Order ID],OrdersTable[[#This Row],[Order ID]])</f>
        <v>7.1428571428571425E-2</v>
      </c>
      <c r="Y6103" s="4">
        <f>1/COUNTIF(OrdersTable[Customer ID],OrdersTable[[#This Row],[Customer ID]])</f>
        <v>3.125E-2</v>
      </c>
    </row>
    <row r="6104" spans="1:25" x14ac:dyDescent="0.3">
      <c r="A6104" s="1">
        <v>6103</v>
      </c>
      <c r="B6104" t="s">
        <v>6093</v>
      </c>
      <c r="C6104" s="7">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4" t="str">
        <f>VLOOKUP(OrdersTable[[#This Row],[Region]],PeopleTable[#All],2,FALSE)</f>
        <v>Chuck Magee</v>
      </c>
      <c r="W6104" s="4" t="str">
        <f>IFERROR(VLOOKUP(OrdersTable[[#This Row],[Order ID]],ReturnsTable[#All],2,FALSE),"No")</f>
        <v>Yes</v>
      </c>
      <c r="X6104" s="4">
        <f>1/COUNTIF(OrdersTable[Order ID],OrdersTable[[#This Row],[Order ID]])</f>
        <v>7.1428571428571425E-2</v>
      </c>
      <c r="Y6104" s="4">
        <f>1/COUNTIF(OrdersTable[Customer ID],OrdersTable[[#This Row],[Customer ID]])</f>
        <v>3.125E-2</v>
      </c>
    </row>
    <row r="6105" spans="1:25" x14ac:dyDescent="0.3">
      <c r="A6105" s="1">
        <v>6104</v>
      </c>
      <c r="B6105" t="s">
        <v>6093</v>
      </c>
      <c r="C6105" s="7">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4" t="str">
        <f>VLOOKUP(OrdersTable[[#This Row],[Region]],PeopleTable[#All],2,FALSE)</f>
        <v>Chuck Magee</v>
      </c>
      <c r="W6105" s="4" t="str">
        <f>IFERROR(VLOOKUP(OrdersTable[[#This Row],[Order ID]],ReturnsTable[#All],2,FALSE),"No")</f>
        <v>Yes</v>
      </c>
      <c r="X6105" s="4">
        <f>1/COUNTIF(OrdersTable[Order ID],OrdersTable[[#This Row],[Order ID]])</f>
        <v>7.1428571428571425E-2</v>
      </c>
      <c r="Y6105" s="4">
        <f>1/COUNTIF(OrdersTable[Customer ID],OrdersTable[[#This Row],[Customer ID]])</f>
        <v>3.125E-2</v>
      </c>
    </row>
    <row r="6106" spans="1:25" x14ac:dyDescent="0.3">
      <c r="A6106" s="1">
        <v>6105</v>
      </c>
      <c r="B6106" t="s">
        <v>9075</v>
      </c>
      <c r="C6106" s="7">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4" t="str">
        <f>VLOOKUP(OrdersTable[[#This Row],[Region]],PeopleTable[#All],2,FALSE)</f>
        <v>Chuck Magee</v>
      </c>
      <c r="W6106" s="4" t="str">
        <f>IFERROR(VLOOKUP(OrdersTable[[#This Row],[Order ID]],ReturnsTable[#All],2,FALSE),"No")</f>
        <v>No</v>
      </c>
      <c r="X6106" s="4">
        <f>1/COUNTIF(OrdersTable[Order ID],OrdersTable[[#This Row],[Order ID]])</f>
        <v>1</v>
      </c>
      <c r="Y6106" s="4">
        <f>1/COUNTIF(OrdersTable[Customer ID],OrdersTable[[#This Row],[Customer ID]])</f>
        <v>3.4482758620689655E-2</v>
      </c>
    </row>
    <row r="6107" spans="1:25" x14ac:dyDescent="0.3">
      <c r="A6107" s="1">
        <v>6106</v>
      </c>
      <c r="B6107" t="s">
        <v>9076</v>
      </c>
      <c r="C6107" s="7">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4" t="str">
        <f>VLOOKUP(OrdersTable[[#This Row],[Region]],PeopleTable[#All],2,FALSE)</f>
        <v>Cassandra Brandow</v>
      </c>
      <c r="W6107" s="4" t="str">
        <f>IFERROR(VLOOKUP(OrdersTable[[#This Row],[Order ID]],ReturnsTable[#All],2,FALSE),"No")</f>
        <v>No</v>
      </c>
      <c r="X6107" s="4">
        <f>1/COUNTIF(OrdersTable[Order ID],OrdersTable[[#This Row],[Order ID]])</f>
        <v>1</v>
      </c>
      <c r="Y6107" s="4">
        <f>1/COUNTIF(OrdersTable[Customer ID],OrdersTable[[#This Row],[Customer ID]])</f>
        <v>7.1428571428571425E-2</v>
      </c>
    </row>
    <row r="6108" spans="1:25" x14ac:dyDescent="0.3">
      <c r="A6108" s="1">
        <v>6107</v>
      </c>
      <c r="B6108" t="s">
        <v>9077</v>
      </c>
      <c r="C6108" s="7">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4" t="str">
        <f>VLOOKUP(OrdersTable[[#This Row],[Region]],PeopleTable[#All],2,FALSE)</f>
        <v>Kelly Williams</v>
      </c>
      <c r="W6108" s="4" t="str">
        <f>IFERROR(VLOOKUP(OrdersTable[[#This Row],[Order ID]],ReturnsTable[#All],2,FALSE),"No")</f>
        <v>No</v>
      </c>
      <c r="X6108" s="4">
        <f>1/COUNTIF(OrdersTable[Order ID],OrdersTable[[#This Row],[Order ID]])</f>
        <v>0.5</v>
      </c>
      <c r="Y6108" s="4">
        <f>1/COUNTIF(OrdersTable[Customer ID],OrdersTable[[#This Row],[Customer ID]])</f>
        <v>2.7027027027027029E-2</v>
      </c>
    </row>
    <row r="6109" spans="1:25" x14ac:dyDescent="0.3">
      <c r="A6109" s="1">
        <v>6108</v>
      </c>
      <c r="B6109" t="s">
        <v>9077</v>
      </c>
      <c r="C6109" s="7">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4" t="str">
        <f>VLOOKUP(OrdersTable[[#This Row],[Region]],PeopleTable[#All],2,FALSE)</f>
        <v>Kelly Williams</v>
      </c>
      <c r="W6109" s="4" t="str">
        <f>IFERROR(VLOOKUP(OrdersTable[[#This Row],[Order ID]],ReturnsTable[#All],2,FALSE),"No")</f>
        <v>No</v>
      </c>
      <c r="X6109" s="4">
        <f>1/COUNTIF(OrdersTable[Order ID],OrdersTable[[#This Row],[Order ID]])</f>
        <v>0.5</v>
      </c>
      <c r="Y6109" s="4">
        <f>1/COUNTIF(OrdersTable[Customer ID],OrdersTable[[#This Row],[Customer ID]])</f>
        <v>2.7027027027027029E-2</v>
      </c>
    </row>
    <row r="6110" spans="1:25" x14ac:dyDescent="0.3">
      <c r="A6110" s="1">
        <v>6109</v>
      </c>
      <c r="B6110" t="s">
        <v>9078</v>
      </c>
      <c r="C6110" s="7">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4" t="str">
        <f>VLOOKUP(OrdersTable[[#This Row],[Region]],PeopleTable[#All],2,FALSE)</f>
        <v>Kelly Williams</v>
      </c>
      <c r="W6110" s="4" t="str">
        <f>IFERROR(VLOOKUP(OrdersTable[[#This Row],[Order ID]],ReturnsTable[#All],2,FALSE),"No")</f>
        <v>No</v>
      </c>
      <c r="X6110" s="4">
        <f>1/COUNTIF(OrdersTable[Order ID],OrdersTable[[#This Row],[Order ID]])</f>
        <v>0.5</v>
      </c>
      <c r="Y6110" s="4">
        <f>1/COUNTIF(OrdersTable[Customer ID],OrdersTable[[#This Row],[Customer ID]])</f>
        <v>0.04</v>
      </c>
    </row>
    <row r="6111" spans="1:25" x14ac:dyDescent="0.3">
      <c r="A6111" s="1">
        <v>6110</v>
      </c>
      <c r="B6111" t="s">
        <v>9078</v>
      </c>
      <c r="C6111" s="7">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4" t="str">
        <f>VLOOKUP(OrdersTable[[#This Row],[Region]],PeopleTable[#All],2,FALSE)</f>
        <v>Kelly Williams</v>
      </c>
      <c r="W6111" s="4" t="str">
        <f>IFERROR(VLOOKUP(OrdersTable[[#This Row],[Order ID]],ReturnsTable[#All],2,FALSE),"No")</f>
        <v>No</v>
      </c>
      <c r="X6111" s="4">
        <f>1/COUNTIF(OrdersTable[Order ID],OrdersTable[[#This Row],[Order ID]])</f>
        <v>0.5</v>
      </c>
      <c r="Y6111" s="4">
        <f>1/COUNTIF(OrdersTable[Customer ID],OrdersTable[[#This Row],[Customer ID]])</f>
        <v>0.04</v>
      </c>
    </row>
    <row r="6112" spans="1:25" x14ac:dyDescent="0.3">
      <c r="A6112" s="1">
        <v>6111</v>
      </c>
      <c r="B6112" t="s">
        <v>9079</v>
      </c>
      <c r="C6112" s="7">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4" t="str">
        <f>VLOOKUP(OrdersTable[[#This Row],[Region]],PeopleTable[#All],2,FALSE)</f>
        <v>Chuck Magee</v>
      </c>
      <c r="W6112" s="4" t="str">
        <f>IFERROR(VLOOKUP(OrdersTable[[#This Row],[Order ID]],ReturnsTable[#All],2,FALSE),"No")</f>
        <v>No</v>
      </c>
      <c r="X6112" s="4">
        <f>1/COUNTIF(OrdersTable[Order ID],OrdersTable[[#This Row],[Order ID]])</f>
        <v>0.2</v>
      </c>
      <c r="Y6112" s="4">
        <f>1/COUNTIF(OrdersTable[Customer ID],OrdersTable[[#This Row],[Customer ID]])</f>
        <v>7.1428571428571425E-2</v>
      </c>
    </row>
    <row r="6113" spans="1:25" x14ac:dyDescent="0.3">
      <c r="A6113" s="1">
        <v>6112</v>
      </c>
      <c r="B6113" t="s">
        <v>9079</v>
      </c>
      <c r="C6113" s="7">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4" t="str">
        <f>VLOOKUP(OrdersTable[[#This Row],[Region]],PeopleTable[#All],2,FALSE)</f>
        <v>Chuck Magee</v>
      </c>
      <c r="W6113" s="4" t="str">
        <f>IFERROR(VLOOKUP(OrdersTable[[#This Row],[Order ID]],ReturnsTable[#All],2,FALSE),"No")</f>
        <v>No</v>
      </c>
      <c r="X6113" s="4">
        <f>1/COUNTIF(OrdersTable[Order ID],OrdersTable[[#This Row],[Order ID]])</f>
        <v>0.2</v>
      </c>
      <c r="Y6113" s="4">
        <f>1/COUNTIF(OrdersTable[Customer ID],OrdersTable[[#This Row],[Customer ID]])</f>
        <v>7.1428571428571425E-2</v>
      </c>
    </row>
    <row r="6114" spans="1:25" x14ac:dyDescent="0.3">
      <c r="A6114" s="1">
        <v>6113</v>
      </c>
      <c r="B6114" t="s">
        <v>9079</v>
      </c>
      <c r="C6114" s="7">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4" t="str">
        <f>VLOOKUP(OrdersTable[[#This Row],[Region]],PeopleTable[#All],2,FALSE)</f>
        <v>Chuck Magee</v>
      </c>
      <c r="W6114" s="4" t="str">
        <f>IFERROR(VLOOKUP(OrdersTable[[#This Row],[Order ID]],ReturnsTable[#All],2,FALSE),"No")</f>
        <v>No</v>
      </c>
      <c r="X6114" s="4">
        <f>1/COUNTIF(OrdersTable[Order ID],OrdersTable[[#This Row],[Order ID]])</f>
        <v>0.2</v>
      </c>
      <c r="Y6114" s="4">
        <f>1/COUNTIF(OrdersTable[Customer ID],OrdersTable[[#This Row],[Customer ID]])</f>
        <v>7.1428571428571425E-2</v>
      </c>
    </row>
    <row r="6115" spans="1:25" x14ac:dyDescent="0.3">
      <c r="A6115" s="1">
        <v>6114</v>
      </c>
      <c r="B6115" t="s">
        <v>9079</v>
      </c>
      <c r="C6115" s="7">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4" t="str">
        <f>VLOOKUP(OrdersTable[[#This Row],[Region]],PeopleTable[#All],2,FALSE)</f>
        <v>Chuck Magee</v>
      </c>
      <c r="W6115" s="4" t="str">
        <f>IFERROR(VLOOKUP(OrdersTable[[#This Row],[Order ID]],ReturnsTable[#All],2,FALSE),"No")</f>
        <v>No</v>
      </c>
      <c r="X6115" s="4">
        <f>1/COUNTIF(OrdersTable[Order ID],OrdersTable[[#This Row],[Order ID]])</f>
        <v>0.2</v>
      </c>
      <c r="Y6115" s="4">
        <f>1/COUNTIF(OrdersTable[Customer ID],OrdersTable[[#This Row],[Customer ID]])</f>
        <v>7.1428571428571425E-2</v>
      </c>
    </row>
    <row r="6116" spans="1:25" x14ac:dyDescent="0.3">
      <c r="A6116" s="1">
        <v>6115</v>
      </c>
      <c r="B6116" t="s">
        <v>9079</v>
      </c>
      <c r="C6116" s="7">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4" t="str">
        <f>VLOOKUP(OrdersTable[[#This Row],[Region]],PeopleTable[#All],2,FALSE)</f>
        <v>Chuck Magee</v>
      </c>
      <c r="W6116" s="4" t="str">
        <f>IFERROR(VLOOKUP(OrdersTable[[#This Row],[Order ID]],ReturnsTable[#All],2,FALSE),"No")</f>
        <v>No</v>
      </c>
      <c r="X6116" s="4">
        <f>1/COUNTIF(OrdersTable[Order ID],OrdersTable[[#This Row],[Order ID]])</f>
        <v>0.2</v>
      </c>
      <c r="Y6116" s="4">
        <f>1/COUNTIF(OrdersTable[Customer ID],OrdersTable[[#This Row],[Customer ID]])</f>
        <v>7.1428571428571425E-2</v>
      </c>
    </row>
    <row r="6117" spans="1:25" x14ac:dyDescent="0.3">
      <c r="A6117" s="1">
        <v>6116</v>
      </c>
      <c r="B6117" t="s">
        <v>6063</v>
      </c>
      <c r="C6117" s="7">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4" t="str">
        <f>VLOOKUP(OrdersTable[[#This Row],[Region]],PeopleTable[#All],2,FALSE)</f>
        <v>Anna Andreadi</v>
      </c>
      <c r="W6117" s="4" t="str">
        <f>IFERROR(VLOOKUP(OrdersTable[[#This Row],[Order ID]],ReturnsTable[#All],2,FALSE),"No")</f>
        <v>Yes</v>
      </c>
      <c r="X6117" s="4">
        <f>1/COUNTIF(OrdersTable[Order ID],OrdersTable[[#This Row],[Order ID]])</f>
        <v>1</v>
      </c>
      <c r="Y6117" s="4">
        <f>1/COUNTIF(OrdersTable[Customer ID],OrdersTable[[#This Row],[Customer ID]])</f>
        <v>6.6666666666666666E-2</v>
      </c>
    </row>
    <row r="6118" spans="1:25" x14ac:dyDescent="0.3">
      <c r="A6118" s="1">
        <v>6117</v>
      </c>
      <c r="B6118" t="s">
        <v>9080</v>
      </c>
      <c r="C6118" s="7">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4" t="str">
        <f>VLOOKUP(OrdersTable[[#This Row],[Region]],PeopleTable[#All],2,FALSE)</f>
        <v>Chuck Magee</v>
      </c>
      <c r="W6118" s="4" t="str">
        <f>IFERROR(VLOOKUP(OrdersTable[[#This Row],[Order ID]],ReturnsTable[#All],2,FALSE),"No")</f>
        <v>No</v>
      </c>
      <c r="X6118" s="4">
        <f>1/COUNTIF(OrdersTable[Order ID],OrdersTable[[#This Row],[Order ID]])</f>
        <v>0.5</v>
      </c>
      <c r="Y6118" s="4">
        <f>1/COUNTIF(OrdersTable[Customer ID],OrdersTable[[#This Row],[Customer ID]])</f>
        <v>0.1</v>
      </c>
    </row>
    <row r="6119" spans="1:25" x14ac:dyDescent="0.3">
      <c r="A6119" s="1">
        <v>6118</v>
      </c>
      <c r="B6119" t="s">
        <v>9080</v>
      </c>
      <c r="C6119" s="7">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4" t="str">
        <f>VLOOKUP(OrdersTable[[#This Row],[Region]],PeopleTable[#All],2,FALSE)</f>
        <v>Chuck Magee</v>
      </c>
      <c r="W6119" s="4" t="str">
        <f>IFERROR(VLOOKUP(OrdersTable[[#This Row],[Order ID]],ReturnsTable[#All],2,FALSE),"No")</f>
        <v>No</v>
      </c>
      <c r="X6119" s="4">
        <f>1/COUNTIF(OrdersTable[Order ID],OrdersTable[[#This Row],[Order ID]])</f>
        <v>0.5</v>
      </c>
      <c r="Y6119" s="4">
        <f>1/COUNTIF(OrdersTable[Customer ID],OrdersTable[[#This Row],[Customer ID]])</f>
        <v>0.1</v>
      </c>
    </row>
    <row r="6120" spans="1:25" x14ac:dyDescent="0.3">
      <c r="A6120" s="1">
        <v>6119</v>
      </c>
      <c r="B6120" t="s">
        <v>9081</v>
      </c>
      <c r="C6120" s="7">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4" t="str">
        <f>VLOOKUP(OrdersTable[[#This Row],[Region]],PeopleTable[#All],2,FALSE)</f>
        <v>Anna Andreadi</v>
      </c>
      <c r="W6120" s="4" t="str">
        <f>IFERROR(VLOOKUP(OrdersTable[[#This Row],[Order ID]],ReturnsTable[#All],2,FALSE),"No")</f>
        <v>No</v>
      </c>
      <c r="X6120" s="4">
        <f>1/COUNTIF(OrdersTable[Order ID],OrdersTable[[#This Row],[Order ID]])</f>
        <v>0.25</v>
      </c>
      <c r="Y6120" s="4">
        <f>1/COUNTIF(OrdersTable[Customer ID],OrdersTable[[#This Row],[Customer ID]])</f>
        <v>0.1</v>
      </c>
    </row>
    <row r="6121" spans="1:25" x14ac:dyDescent="0.3">
      <c r="A6121" s="1">
        <v>6120</v>
      </c>
      <c r="B6121" t="s">
        <v>9081</v>
      </c>
      <c r="C6121" s="7">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4" t="str">
        <f>VLOOKUP(OrdersTable[[#This Row],[Region]],PeopleTable[#All],2,FALSE)</f>
        <v>Anna Andreadi</v>
      </c>
      <c r="W6121" s="4" t="str">
        <f>IFERROR(VLOOKUP(OrdersTable[[#This Row],[Order ID]],ReturnsTable[#All],2,FALSE),"No")</f>
        <v>No</v>
      </c>
      <c r="X6121" s="4">
        <f>1/COUNTIF(OrdersTable[Order ID],OrdersTable[[#This Row],[Order ID]])</f>
        <v>0.25</v>
      </c>
      <c r="Y6121" s="4">
        <f>1/COUNTIF(OrdersTable[Customer ID],OrdersTable[[#This Row],[Customer ID]])</f>
        <v>0.1</v>
      </c>
    </row>
    <row r="6122" spans="1:25" x14ac:dyDescent="0.3">
      <c r="A6122" s="1">
        <v>6121</v>
      </c>
      <c r="B6122" t="s">
        <v>9081</v>
      </c>
      <c r="C6122" s="7">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4" t="str">
        <f>VLOOKUP(OrdersTable[[#This Row],[Region]],PeopleTable[#All],2,FALSE)</f>
        <v>Anna Andreadi</v>
      </c>
      <c r="W6122" s="4" t="str">
        <f>IFERROR(VLOOKUP(OrdersTable[[#This Row],[Order ID]],ReturnsTable[#All],2,FALSE),"No")</f>
        <v>No</v>
      </c>
      <c r="X6122" s="4">
        <f>1/COUNTIF(OrdersTable[Order ID],OrdersTable[[#This Row],[Order ID]])</f>
        <v>0.25</v>
      </c>
      <c r="Y6122" s="4">
        <f>1/COUNTIF(OrdersTable[Customer ID],OrdersTable[[#This Row],[Customer ID]])</f>
        <v>0.1</v>
      </c>
    </row>
    <row r="6123" spans="1:25" x14ac:dyDescent="0.3">
      <c r="A6123" s="1">
        <v>6122</v>
      </c>
      <c r="B6123" t="s">
        <v>9081</v>
      </c>
      <c r="C6123" s="7">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4" t="str">
        <f>VLOOKUP(OrdersTable[[#This Row],[Region]],PeopleTable[#All],2,FALSE)</f>
        <v>Anna Andreadi</v>
      </c>
      <c r="W6123" s="4" t="str">
        <f>IFERROR(VLOOKUP(OrdersTable[[#This Row],[Order ID]],ReturnsTable[#All],2,FALSE),"No")</f>
        <v>No</v>
      </c>
      <c r="X6123" s="4">
        <f>1/COUNTIF(OrdersTable[Order ID],OrdersTable[[#This Row],[Order ID]])</f>
        <v>0.25</v>
      </c>
      <c r="Y6123" s="4">
        <f>1/COUNTIF(OrdersTable[Customer ID],OrdersTable[[#This Row],[Customer ID]])</f>
        <v>0.1</v>
      </c>
    </row>
    <row r="6124" spans="1:25" x14ac:dyDescent="0.3">
      <c r="A6124" s="1">
        <v>6123</v>
      </c>
      <c r="B6124" t="s">
        <v>6160</v>
      </c>
      <c r="C6124" s="7">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4" t="str">
        <f>VLOOKUP(OrdersTable[[#This Row],[Region]],PeopleTable[#All],2,FALSE)</f>
        <v>Kelly Williams</v>
      </c>
      <c r="W6124" s="4" t="str">
        <f>IFERROR(VLOOKUP(OrdersTable[[#This Row],[Order ID]],ReturnsTable[#All],2,FALSE),"No")</f>
        <v>Yes</v>
      </c>
      <c r="X6124" s="4">
        <f>1/COUNTIF(OrdersTable[Order ID],OrdersTable[[#This Row],[Order ID]])</f>
        <v>1</v>
      </c>
      <c r="Y6124" s="4">
        <f>1/COUNTIF(OrdersTable[Customer ID],OrdersTable[[#This Row],[Customer ID]])</f>
        <v>8.3333333333333329E-2</v>
      </c>
    </row>
    <row r="6125" spans="1:25" x14ac:dyDescent="0.3">
      <c r="A6125" s="1">
        <v>6124</v>
      </c>
      <c r="B6125" t="s">
        <v>9082</v>
      </c>
      <c r="C6125" s="7">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4" t="str">
        <f>VLOOKUP(OrdersTable[[#This Row],[Region]],PeopleTable[#All],2,FALSE)</f>
        <v>Kelly Williams</v>
      </c>
      <c r="W6125" s="4" t="str">
        <f>IFERROR(VLOOKUP(OrdersTable[[#This Row],[Order ID]],ReturnsTable[#All],2,FALSE),"No")</f>
        <v>No</v>
      </c>
      <c r="X6125" s="4">
        <f>1/COUNTIF(OrdersTable[Order ID],OrdersTable[[#This Row],[Order ID]])</f>
        <v>1</v>
      </c>
      <c r="Y6125" s="4">
        <f>1/COUNTIF(OrdersTable[Customer ID],OrdersTable[[#This Row],[Customer ID]])</f>
        <v>4.7619047619047616E-2</v>
      </c>
    </row>
    <row r="6126" spans="1:25" x14ac:dyDescent="0.3">
      <c r="A6126" s="1">
        <v>6125</v>
      </c>
      <c r="B6126" t="s">
        <v>6156</v>
      </c>
      <c r="C6126" s="7">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4" t="str">
        <f>VLOOKUP(OrdersTable[[#This Row],[Region]],PeopleTable[#All],2,FALSE)</f>
        <v>Anna Andreadi</v>
      </c>
      <c r="W6126" s="4" t="str">
        <f>IFERROR(VLOOKUP(OrdersTable[[#This Row],[Order ID]],ReturnsTable[#All],2,FALSE),"No")</f>
        <v>Yes</v>
      </c>
      <c r="X6126" s="4">
        <f>1/COUNTIF(OrdersTable[Order ID],OrdersTable[[#This Row],[Order ID]])</f>
        <v>0.33333333333333331</v>
      </c>
      <c r="Y6126" s="4">
        <f>1/COUNTIF(OrdersTable[Customer ID],OrdersTable[[#This Row],[Customer ID]])</f>
        <v>4.7619047619047616E-2</v>
      </c>
    </row>
    <row r="6127" spans="1:25" x14ac:dyDescent="0.3">
      <c r="A6127" s="1">
        <v>6126</v>
      </c>
      <c r="B6127" t="s">
        <v>6156</v>
      </c>
      <c r="C6127" s="7">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4" t="str">
        <f>VLOOKUP(OrdersTable[[#This Row],[Region]],PeopleTable[#All],2,FALSE)</f>
        <v>Anna Andreadi</v>
      </c>
      <c r="W6127" s="4" t="str">
        <f>IFERROR(VLOOKUP(OrdersTable[[#This Row],[Order ID]],ReturnsTable[#All],2,FALSE),"No")</f>
        <v>Yes</v>
      </c>
      <c r="X6127" s="4">
        <f>1/COUNTIF(OrdersTable[Order ID],OrdersTable[[#This Row],[Order ID]])</f>
        <v>0.33333333333333331</v>
      </c>
      <c r="Y6127" s="4">
        <f>1/COUNTIF(OrdersTable[Customer ID],OrdersTable[[#This Row],[Customer ID]])</f>
        <v>4.7619047619047616E-2</v>
      </c>
    </row>
    <row r="6128" spans="1:25" x14ac:dyDescent="0.3">
      <c r="A6128" s="1">
        <v>6127</v>
      </c>
      <c r="B6128" t="s">
        <v>6156</v>
      </c>
      <c r="C6128" s="7">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4" t="str">
        <f>VLOOKUP(OrdersTable[[#This Row],[Region]],PeopleTable[#All],2,FALSE)</f>
        <v>Anna Andreadi</v>
      </c>
      <c r="W6128" s="4" t="str">
        <f>IFERROR(VLOOKUP(OrdersTable[[#This Row],[Order ID]],ReturnsTable[#All],2,FALSE),"No")</f>
        <v>Yes</v>
      </c>
      <c r="X6128" s="4">
        <f>1/COUNTIF(OrdersTable[Order ID],OrdersTable[[#This Row],[Order ID]])</f>
        <v>0.33333333333333331</v>
      </c>
      <c r="Y6128" s="4">
        <f>1/COUNTIF(OrdersTable[Customer ID],OrdersTable[[#This Row],[Customer ID]])</f>
        <v>4.7619047619047616E-2</v>
      </c>
    </row>
    <row r="6129" spans="1:25" x14ac:dyDescent="0.3">
      <c r="A6129" s="1">
        <v>6128</v>
      </c>
      <c r="B6129" t="s">
        <v>9083</v>
      </c>
      <c r="C6129" s="7">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4" t="str">
        <f>VLOOKUP(OrdersTable[[#This Row],[Region]],PeopleTable[#All],2,FALSE)</f>
        <v>Chuck Magee</v>
      </c>
      <c r="W6129" s="4" t="str">
        <f>IFERROR(VLOOKUP(OrdersTable[[#This Row],[Order ID]],ReturnsTable[#All],2,FALSE),"No")</f>
        <v>No</v>
      </c>
      <c r="X6129" s="4">
        <f>1/COUNTIF(OrdersTable[Order ID],OrdersTable[[#This Row],[Order ID]])</f>
        <v>1</v>
      </c>
      <c r="Y6129" s="4">
        <f>1/COUNTIF(OrdersTable[Customer ID],OrdersTable[[#This Row],[Customer ID]])</f>
        <v>0.125</v>
      </c>
    </row>
    <row r="6130" spans="1:25" x14ac:dyDescent="0.3">
      <c r="A6130" s="1">
        <v>6129</v>
      </c>
      <c r="B6130" t="s">
        <v>9084</v>
      </c>
      <c r="C6130" s="7">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4" t="str">
        <f>VLOOKUP(OrdersTable[[#This Row],[Region]],PeopleTable[#All],2,FALSE)</f>
        <v>Anna Andreadi</v>
      </c>
      <c r="W6130" s="4" t="str">
        <f>IFERROR(VLOOKUP(OrdersTable[[#This Row],[Order ID]],ReturnsTable[#All],2,FALSE),"No")</f>
        <v>No</v>
      </c>
      <c r="X6130" s="4">
        <f>1/COUNTIF(OrdersTable[Order ID],OrdersTable[[#This Row],[Order ID]])</f>
        <v>1</v>
      </c>
      <c r="Y6130" s="4">
        <f>1/COUNTIF(OrdersTable[Customer ID],OrdersTable[[#This Row],[Customer ID]])</f>
        <v>9.0909090909090912E-2</v>
      </c>
    </row>
    <row r="6131" spans="1:25" x14ac:dyDescent="0.3">
      <c r="A6131" s="1">
        <v>6130</v>
      </c>
      <c r="B6131" t="s">
        <v>9085</v>
      </c>
      <c r="C6131" s="7">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4" t="str">
        <f>VLOOKUP(OrdersTable[[#This Row],[Region]],PeopleTable[#All],2,FALSE)</f>
        <v>Cassandra Brandow</v>
      </c>
      <c r="W6131" s="4" t="str">
        <f>IFERROR(VLOOKUP(OrdersTable[[#This Row],[Order ID]],ReturnsTable[#All],2,FALSE),"No")</f>
        <v>No</v>
      </c>
      <c r="X6131" s="4">
        <f>1/COUNTIF(OrdersTable[Order ID],OrdersTable[[#This Row],[Order ID]])</f>
        <v>0.5</v>
      </c>
      <c r="Y6131" s="4">
        <f>1/COUNTIF(OrdersTable[Customer ID],OrdersTable[[#This Row],[Customer ID]])</f>
        <v>0.25</v>
      </c>
    </row>
    <row r="6132" spans="1:25" x14ac:dyDescent="0.3">
      <c r="A6132" s="1">
        <v>6131</v>
      </c>
      <c r="B6132" t="s">
        <v>9085</v>
      </c>
      <c r="C6132" s="7">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4" t="str">
        <f>VLOOKUP(OrdersTable[[#This Row],[Region]],PeopleTable[#All],2,FALSE)</f>
        <v>Cassandra Brandow</v>
      </c>
      <c r="W6132" s="4" t="str">
        <f>IFERROR(VLOOKUP(OrdersTable[[#This Row],[Order ID]],ReturnsTable[#All],2,FALSE),"No")</f>
        <v>No</v>
      </c>
      <c r="X6132" s="4">
        <f>1/COUNTIF(OrdersTable[Order ID],OrdersTable[[#This Row],[Order ID]])</f>
        <v>0.5</v>
      </c>
      <c r="Y6132" s="4">
        <f>1/COUNTIF(OrdersTable[Customer ID],OrdersTable[[#This Row],[Customer ID]])</f>
        <v>0.25</v>
      </c>
    </row>
    <row r="6133" spans="1:25" x14ac:dyDescent="0.3">
      <c r="A6133" s="1">
        <v>6132</v>
      </c>
      <c r="B6133" t="s">
        <v>9086</v>
      </c>
      <c r="C6133" s="7">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4" t="str">
        <f>VLOOKUP(OrdersTable[[#This Row],[Region]],PeopleTable[#All],2,FALSE)</f>
        <v>Chuck Magee</v>
      </c>
      <c r="W6133" s="4" t="str">
        <f>IFERROR(VLOOKUP(OrdersTable[[#This Row],[Order ID]],ReturnsTable[#All],2,FALSE),"No")</f>
        <v>No</v>
      </c>
      <c r="X6133" s="4">
        <f>1/COUNTIF(OrdersTable[Order ID],OrdersTable[[#This Row],[Order ID]])</f>
        <v>1</v>
      </c>
      <c r="Y6133" s="4">
        <f>1/COUNTIF(OrdersTable[Customer ID],OrdersTable[[#This Row],[Customer ID]])</f>
        <v>0.25</v>
      </c>
    </row>
    <row r="6134" spans="1:25" x14ac:dyDescent="0.3">
      <c r="A6134" s="1">
        <v>6133</v>
      </c>
      <c r="B6134" t="s">
        <v>9087</v>
      </c>
      <c r="C6134" s="7">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4" t="str">
        <f>VLOOKUP(OrdersTable[[#This Row],[Region]],PeopleTable[#All],2,FALSE)</f>
        <v>Cassandra Brandow</v>
      </c>
      <c r="W6134" s="4" t="str">
        <f>IFERROR(VLOOKUP(OrdersTable[[#This Row],[Order ID]],ReturnsTable[#All],2,FALSE),"No")</f>
        <v>No</v>
      </c>
      <c r="X6134" s="4">
        <f>1/COUNTIF(OrdersTable[Order ID],OrdersTable[[#This Row],[Order ID]])</f>
        <v>1</v>
      </c>
      <c r="Y6134" s="4">
        <f>1/COUNTIF(OrdersTable[Customer ID],OrdersTable[[#This Row],[Customer ID]])</f>
        <v>7.1428571428571425E-2</v>
      </c>
    </row>
    <row r="6135" spans="1:25" x14ac:dyDescent="0.3">
      <c r="A6135" s="1">
        <v>6134</v>
      </c>
      <c r="B6135" t="s">
        <v>9088</v>
      </c>
      <c r="C6135" s="7">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4" t="str">
        <f>VLOOKUP(OrdersTable[[#This Row],[Region]],PeopleTable[#All],2,FALSE)</f>
        <v>Anna Andreadi</v>
      </c>
      <c r="W6135" s="4" t="str">
        <f>IFERROR(VLOOKUP(OrdersTable[[#This Row],[Order ID]],ReturnsTable[#All],2,FALSE),"No")</f>
        <v>No</v>
      </c>
      <c r="X6135" s="4">
        <f>1/COUNTIF(OrdersTable[Order ID],OrdersTable[[#This Row],[Order ID]])</f>
        <v>1</v>
      </c>
      <c r="Y6135" s="4">
        <f>1/COUNTIF(OrdersTable[Customer ID],OrdersTable[[#This Row],[Customer ID]])</f>
        <v>1</v>
      </c>
    </row>
    <row r="6136" spans="1:25" x14ac:dyDescent="0.3">
      <c r="A6136" s="1">
        <v>6135</v>
      </c>
      <c r="B6136" t="s">
        <v>9089</v>
      </c>
      <c r="C6136" s="7">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4" t="str">
        <f>VLOOKUP(OrdersTable[[#This Row],[Region]],PeopleTable[#All],2,FALSE)</f>
        <v>Anna Andreadi</v>
      </c>
      <c r="W6136" s="4" t="str">
        <f>IFERROR(VLOOKUP(OrdersTable[[#This Row],[Order ID]],ReturnsTable[#All],2,FALSE),"No")</f>
        <v>No</v>
      </c>
      <c r="X6136" s="4">
        <f>1/COUNTIF(OrdersTable[Order ID],OrdersTable[[#This Row],[Order ID]])</f>
        <v>1</v>
      </c>
      <c r="Y6136" s="4">
        <f>1/COUNTIF(OrdersTable[Customer ID],OrdersTable[[#This Row],[Customer ID]])</f>
        <v>6.6666666666666666E-2</v>
      </c>
    </row>
    <row r="6137" spans="1:25" x14ac:dyDescent="0.3">
      <c r="A6137" s="1">
        <v>6136</v>
      </c>
      <c r="B6137" t="s">
        <v>9090</v>
      </c>
      <c r="C6137" s="7">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4" t="str">
        <f>VLOOKUP(OrdersTable[[#This Row],[Region]],PeopleTable[#All],2,FALSE)</f>
        <v>Kelly Williams</v>
      </c>
      <c r="W6137" s="4" t="str">
        <f>IFERROR(VLOOKUP(OrdersTable[[#This Row],[Order ID]],ReturnsTable[#All],2,FALSE),"No")</f>
        <v>No</v>
      </c>
      <c r="X6137" s="4">
        <f>1/COUNTIF(OrdersTable[Order ID],OrdersTable[[#This Row],[Order ID]])</f>
        <v>0.5</v>
      </c>
      <c r="Y6137" s="4">
        <f>1/COUNTIF(OrdersTable[Customer ID],OrdersTable[[#This Row],[Customer ID]])</f>
        <v>6.6666666666666666E-2</v>
      </c>
    </row>
    <row r="6138" spans="1:25" x14ac:dyDescent="0.3">
      <c r="A6138" s="1">
        <v>6137</v>
      </c>
      <c r="B6138" t="s">
        <v>9090</v>
      </c>
      <c r="C6138" s="7">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4" t="str">
        <f>VLOOKUP(OrdersTable[[#This Row],[Region]],PeopleTable[#All],2,FALSE)</f>
        <v>Kelly Williams</v>
      </c>
      <c r="W6138" s="4" t="str">
        <f>IFERROR(VLOOKUP(OrdersTable[[#This Row],[Order ID]],ReturnsTable[#All],2,FALSE),"No")</f>
        <v>No</v>
      </c>
      <c r="X6138" s="4">
        <f>1/COUNTIF(OrdersTable[Order ID],OrdersTable[[#This Row],[Order ID]])</f>
        <v>0.5</v>
      </c>
      <c r="Y6138" s="4">
        <f>1/COUNTIF(OrdersTable[Customer ID],OrdersTable[[#This Row],[Customer ID]])</f>
        <v>6.6666666666666666E-2</v>
      </c>
    </row>
    <row r="6139" spans="1:25" x14ac:dyDescent="0.3">
      <c r="A6139" s="1">
        <v>6138</v>
      </c>
      <c r="B6139" t="s">
        <v>9091</v>
      </c>
      <c r="C6139" s="7">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4" t="str">
        <f>VLOOKUP(OrdersTable[[#This Row],[Region]],PeopleTable[#All],2,FALSE)</f>
        <v>Cassandra Brandow</v>
      </c>
      <c r="W6139" s="4" t="str">
        <f>IFERROR(VLOOKUP(OrdersTable[[#This Row],[Order ID]],ReturnsTable[#All],2,FALSE),"No")</f>
        <v>No</v>
      </c>
      <c r="X6139" s="4">
        <f>1/COUNTIF(OrdersTable[Order ID],OrdersTable[[#This Row],[Order ID]])</f>
        <v>1</v>
      </c>
      <c r="Y6139" s="4">
        <f>1/COUNTIF(OrdersTable[Customer ID],OrdersTable[[#This Row],[Customer ID]])</f>
        <v>6.6666666666666666E-2</v>
      </c>
    </row>
    <row r="6140" spans="1:25" x14ac:dyDescent="0.3">
      <c r="A6140" s="1">
        <v>6139</v>
      </c>
      <c r="B6140" t="s">
        <v>9092</v>
      </c>
      <c r="C6140" s="7">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4" t="str">
        <f>VLOOKUP(OrdersTable[[#This Row],[Region]],PeopleTable[#All],2,FALSE)</f>
        <v>Anna Andreadi</v>
      </c>
      <c r="W6140" s="4" t="str">
        <f>IFERROR(VLOOKUP(OrdersTable[[#This Row],[Order ID]],ReturnsTable[#All],2,FALSE),"No")</f>
        <v>No</v>
      </c>
      <c r="X6140" s="4">
        <f>1/COUNTIF(OrdersTable[Order ID],OrdersTable[[#This Row],[Order ID]])</f>
        <v>1</v>
      </c>
      <c r="Y6140" s="4">
        <f>1/COUNTIF(OrdersTable[Customer ID],OrdersTable[[#This Row],[Customer ID]])</f>
        <v>4.5454545454545456E-2</v>
      </c>
    </row>
    <row r="6141" spans="1:25" x14ac:dyDescent="0.3">
      <c r="A6141" s="1">
        <v>6140</v>
      </c>
      <c r="B6141" t="s">
        <v>9093</v>
      </c>
      <c r="C6141" s="7">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4" t="str">
        <f>VLOOKUP(OrdersTable[[#This Row],[Region]],PeopleTable[#All],2,FALSE)</f>
        <v>Anna Andreadi</v>
      </c>
      <c r="W6141" s="4" t="str">
        <f>IFERROR(VLOOKUP(OrdersTable[[#This Row],[Order ID]],ReturnsTable[#All],2,FALSE),"No")</f>
        <v>No</v>
      </c>
      <c r="X6141" s="4">
        <f>1/COUNTIF(OrdersTable[Order ID],OrdersTable[[#This Row],[Order ID]])</f>
        <v>1</v>
      </c>
      <c r="Y6141" s="4">
        <f>1/COUNTIF(OrdersTable[Customer ID],OrdersTable[[#This Row],[Customer ID]])</f>
        <v>7.1428571428571425E-2</v>
      </c>
    </row>
    <row r="6142" spans="1:25" x14ac:dyDescent="0.3">
      <c r="A6142" s="1">
        <v>6141</v>
      </c>
      <c r="B6142" t="s">
        <v>9094</v>
      </c>
      <c r="C6142" s="7">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4" t="str">
        <f>VLOOKUP(OrdersTable[[#This Row],[Region]],PeopleTable[#All],2,FALSE)</f>
        <v>Chuck Magee</v>
      </c>
      <c r="W6142" s="4" t="str">
        <f>IFERROR(VLOOKUP(OrdersTable[[#This Row],[Order ID]],ReturnsTable[#All],2,FALSE),"No")</f>
        <v>No</v>
      </c>
      <c r="X6142" s="4">
        <f>1/COUNTIF(OrdersTable[Order ID],OrdersTable[[#This Row],[Order ID]])</f>
        <v>0.25</v>
      </c>
      <c r="Y6142" s="4">
        <f>1/COUNTIF(OrdersTable[Customer ID],OrdersTable[[#This Row],[Customer ID]])</f>
        <v>5.2631578947368418E-2</v>
      </c>
    </row>
    <row r="6143" spans="1:25" x14ac:dyDescent="0.3">
      <c r="A6143" s="1">
        <v>6142</v>
      </c>
      <c r="B6143" t="s">
        <v>9094</v>
      </c>
      <c r="C6143" s="7">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4" t="str">
        <f>VLOOKUP(OrdersTable[[#This Row],[Region]],PeopleTable[#All],2,FALSE)</f>
        <v>Chuck Magee</v>
      </c>
      <c r="W6143" s="4" t="str">
        <f>IFERROR(VLOOKUP(OrdersTable[[#This Row],[Order ID]],ReturnsTable[#All],2,FALSE),"No")</f>
        <v>No</v>
      </c>
      <c r="X6143" s="4">
        <f>1/COUNTIF(OrdersTable[Order ID],OrdersTable[[#This Row],[Order ID]])</f>
        <v>0.25</v>
      </c>
      <c r="Y6143" s="4">
        <f>1/COUNTIF(OrdersTable[Customer ID],OrdersTable[[#This Row],[Customer ID]])</f>
        <v>5.2631578947368418E-2</v>
      </c>
    </row>
    <row r="6144" spans="1:25" x14ac:dyDescent="0.3">
      <c r="A6144" s="1">
        <v>6143</v>
      </c>
      <c r="B6144" t="s">
        <v>9094</v>
      </c>
      <c r="C6144" s="7">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4" t="str">
        <f>VLOOKUP(OrdersTable[[#This Row],[Region]],PeopleTable[#All],2,FALSE)</f>
        <v>Chuck Magee</v>
      </c>
      <c r="W6144" s="4" t="str">
        <f>IFERROR(VLOOKUP(OrdersTable[[#This Row],[Order ID]],ReturnsTable[#All],2,FALSE),"No")</f>
        <v>No</v>
      </c>
      <c r="X6144" s="4">
        <f>1/COUNTIF(OrdersTable[Order ID],OrdersTable[[#This Row],[Order ID]])</f>
        <v>0.25</v>
      </c>
      <c r="Y6144" s="4">
        <f>1/COUNTIF(OrdersTable[Customer ID],OrdersTable[[#This Row],[Customer ID]])</f>
        <v>5.2631578947368418E-2</v>
      </c>
    </row>
    <row r="6145" spans="1:25" x14ac:dyDescent="0.3">
      <c r="A6145" s="1">
        <v>6144</v>
      </c>
      <c r="B6145" t="s">
        <v>9094</v>
      </c>
      <c r="C6145" s="7">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4" t="str">
        <f>VLOOKUP(OrdersTable[[#This Row],[Region]],PeopleTable[#All],2,FALSE)</f>
        <v>Chuck Magee</v>
      </c>
      <c r="W6145" s="4" t="str">
        <f>IFERROR(VLOOKUP(OrdersTable[[#This Row],[Order ID]],ReturnsTable[#All],2,FALSE),"No")</f>
        <v>No</v>
      </c>
      <c r="X6145" s="4">
        <f>1/COUNTIF(OrdersTable[Order ID],OrdersTable[[#This Row],[Order ID]])</f>
        <v>0.25</v>
      </c>
      <c r="Y6145" s="4">
        <f>1/COUNTIF(OrdersTable[Customer ID],OrdersTable[[#This Row],[Customer ID]])</f>
        <v>5.2631578947368418E-2</v>
      </c>
    </row>
    <row r="6146" spans="1:25" x14ac:dyDescent="0.3">
      <c r="A6146" s="1">
        <v>6145</v>
      </c>
      <c r="B6146" t="s">
        <v>9095</v>
      </c>
      <c r="C6146" s="7">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4" t="str">
        <f>VLOOKUP(OrdersTable[[#This Row],[Region]],PeopleTable[#All],2,FALSE)</f>
        <v>Kelly Williams</v>
      </c>
      <c r="W6146" s="4" t="str">
        <f>IFERROR(VLOOKUP(OrdersTable[[#This Row],[Order ID]],ReturnsTable[#All],2,FALSE),"No")</f>
        <v>No</v>
      </c>
      <c r="X6146" s="4">
        <f>1/COUNTIF(OrdersTable[Order ID],OrdersTable[[#This Row],[Order ID]])</f>
        <v>1</v>
      </c>
      <c r="Y6146" s="4">
        <f>1/COUNTIF(OrdersTable[Customer ID],OrdersTable[[#This Row],[Customer ID]])</f>
        <v>3.4482758620689655E-2</v>
      </c>
    </row>
    <row r="6147" spans="1:25" x14ac:dyDescent="0.3">
      <c r="A6147" s="1">
        <v>6146</v>
      </c>
      <c r="B6147" t="s">
        <v>9096</v>
      </c>
      <c r="C6147" s="7">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4" t="str">
        <f>VLOOKUP(OrdersTable[[#This Row],[Region]],PeopleTable[#All],2,FALSE)</f>
        <v>Anna Andreadi</v>
      </c>
      <c r="W6147" s="4" t="str">
        <f>IFERROR(VLOOKUP(OrdersTable[[#This Row],[Order ID]],ReturnsTable[#All],2,FALSE),"No")</f>
        <v>No</v>
      </c>
      <c r="X6147" s="4">
        <f>1/COUNTIF(OrdersTable[Order ID],OrdersTable[[#This Row],[Order ID]])</f>
        <v>1</v>
      </c>
      <c r="Y6147" s="4">
        <f>1/COUNTIF(OrdersTable[Customer ID],OrdersTable[[#This Row],[Customer ID]])</f>
        <v>0.1111111111111111</v>
      </c>
    </row>
    <row r="6148" spans="1:25" x14ac:dyDescent="0.3">
      <c r="A6148" s="1">
        <v>6147</v>
      </c>
      <c r="B6148" t="s">
        <v>9097</v>
      </c>
      <c r="C6148" s="7">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4" t="str">
        <f>VLOOKUP(OrdersTable[[#This Row],[Region]],PeopleTable[#All],2,FALSE)</f>
        <v>Anna Andreadi</v>
      </c>
      <c r="W6148" s="4" t="str">
        <f>IFERROR(VLOOKUP(OrdersTable[[#This Row],[Order ID]],ReturnsTable[#All],2,FALSE),"No")</f>
        <v>No</v>
      </c>
      <c r="X6148" s="4">
        <f>1/COUNTIF(OrdersTable[Order ID],OrdersTable[[#This Row],[Order ID]])</f>
        <v>0.5</v>
      </c>
      <c r="Y6148" s="4">
        <f>1/COUNTIF(OrdersTable[Customer ID],OrdersTable[[#This Row],[Customer ID]])</f>
        <v>7.6923076923076927E-2</v>
      </c>
    </row>
    <row r="6149" spans="1:25" x14ac:dyDescent="0.3">
      <c r="A6149" s="1">
        <v>6148</v>
      </c>
      <c r="B6149" t="s">
        <v>9097</v>
      </c>
      <c r="C6149" s="7">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4" t="str">
        <f>VLOOKUP(OrdersTable[[#This Row],[Region]],PeopleTable[#All],2,FALSE)</f>
        <v>Anna Andreadi</v>
      </c>
      <c r="W6149" s="4" t="str">
        <f>IFERROR(VLOOKUP(OrdersTable[[#This Row],[Order ID]],ReturnsTable[#All],2,FALSE),"No")</f>
        <v>No</v>
      </c>
      <c r="X6149" s="4">
        <f>1/COUNTIF(OrdersTable[Order ID],OrdersTable[[#This Row],[Order ID]])</f>
        <v>0.5</v>
      </c>
      <c r="Y6149" s="4">
        <f>1/COUNTIF(OrdersTable[Customer ID],OrdersTable[[#This Row],[Customer ID]])</f>
        <v>7.6923076923076927E-2</v>
      </c>
    </row>
    <row r="6150" spans="1:25" x14ac:dyDescent="0.3">
      <c r="A6150" s="1">
        <v>6149</v>
      </c>
      <c r="B6150" t="s">
        <v>9098</v>
      </c>
      <c r="C6150" s="7">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4" t="str">
        <f>VLOOKUP(OrdersTable[[#This Row],[Region]],PeopleTable[#All],2,FALSE)</f>
        <v>Anna Andreadi</v>
      </c>
      <c r="W6150" s="4" t="str">
        <f>IFERROR(VLOOKUP(OrdersTable[[#This Row],[Order ID]],ReturnsTable[#All],2,FALSE),"No")</f>
        <v>No</v>
      </c>
      <c r="X6150" s="4">
        <f>1/COUNTIF(OrdersTable[Order ID],OrdersTable[[#This Row],[Order ID]])</f>
        <v>1</v>
      </c>
      <c r="Y6150" s="4">
        <f>1/COUNTIF(OrdersTable[Customer ID],OrdersTable[[#This Row],[Customer ID]])</f>
        <v>0.16666666666666666</v>
      </c>
    </row>
    <row r="6151" spans="1:25" x14ac:dyDescent="0.3">
      <c r="A6151" s="1">
        <v>6150</v>
      </c>
      <c r="B6151" t="s">
        <v>9099</v>
      </c>
      <c r="C6151" s="7">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4" t="str">
        <f>VLOOKUP(OrdersTable[[#This Row],[Region]],PeopleTable[#All],2,FALSE)</f>
        <v>Anna Andreadi</v>
      </c>
      <c r="W6151" s="4" t="str">
        <f>IFERROR(VLOOKUP(OrdersTable[[#This Row],[Order ID]],ReturnsTable[#All],2,FALSE),"No")</f>
        <v>No</v>
      </c>
      <c r="X6151" s="4">
        <f>1/COUNTIF(OrdersTable[Order ID],OrdersTable[[#This Row],[Order ID]])</f>
        <v>1</v>
      </c>
      <c r="Y6151" s="4">
        <f>1/COUNTIF(OrdersTable[Customer ID],OrdersTable[[#This Row],[Customer ID]])</f>
        <v>9.0909090909090912E-2</v>
      </c>
    </row>
    <row r="6152" spans="1:25" x14ac:dyDescent="0.3">
      <c r="A6152" s="1">
        <v>6151</v>
      </c>
      <c r="B6152" t="s">
        <v>9100</v>
      </c>
      <c r="C6152" s="7">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4" t="str">
        <f>VLOOKUP(OrdersTable[[#This Row],[Region]],PeopleTable[#All],2,FALSE)</f>
        <v>Cassandra Brandow</v>
      </c>
      <c r="W6152" s="4" t="str">
        <f>IFERROR(VLOOKUP(OrdersTable[[#This Row],[Order ID]],ReturnsTable[#All],2,FALSE),"No")</f>
        <v>No</v>
      </c>
      <c r="X6152" s="4">
        <f>1/COUNTIF(OrdersTable[Order ID],OrdersTable[[#This Row],[Order ID]])</f>
        <v>1</v>
      </c>
      <c r="Y6152" s="4">
        <f>1/COUNTIF(OrdersTable[Customer ID],OrdersTable[[#This Row],[Customer ID]])</f>
        <v>0.1111111111111111</v>
      </c>
    </row>
    <row r="6153" spans="1:25" x14ac:dyDescent="0.3">
      <c r="A6153" s="1">
        <v>6152</v>
      </c>
      <c r="B6153" t="s">
        <v>5945</v>
      </c>
      <c r="C6153" s="7">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4" t="str">
        <f>VLOOKUP(OrdersTable[[#This Row],[Region]],PeopleTable[#All],2,FALSE)</f>
        <v>Anna Andreadi</v>
      </c>
      <c r="W6153" s="4" t="str">
        <f>IFERROR(VLOOKUP(OrdersTable[[#This Row],[Order ID]],ReturnsTable[#All],2,FALSE),"No")</f>
        <v>Yes</v>
      </c>
      <c r="X6153" s="4">
        <f>1/COUNTIF(OrdersTable[Order ID],OrdersTable[[#This Row],[Order ID]])</f>
        <v>1</v>
      </c>
      <c r="Y6153" s="4">
        <f>1/COUNTIF(OrdersTable[Customer ID],OrdersTable[[#This Row],[Customer ID]])</f>
        <v>0.25</v>
      </c>
    </row>
    <row r="6154" spans="1:25" x14ac:dyDescent="0.3">
      <c r="A6154" s="1">
        <v>6153</v>
      </c>
      <c r="B6154" t="s">
        <v>9101</v>
      </c>
      <c r="C6154" s="7">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4" t="str">
        <f>VLOOKUP(OrdersTable[[#This Row],[Region]],PeopleTable[#All],2,FALSE)</f>
        <v>Anna Andreadi</v>
      </c>
      <c r="W6154" s="4" t="str">
        <f>IFERROR(VLOOKUP(OrdersTable[[#This Row],[Order ID]],ReturnsTable[#All],2,FALSE),"No")</f>
        <v>No</v>
      </c>
      <c r="X6154" s="4">
        <f>1/COUNTIF(OrdersTable[Order ID],OrdersTable[[#This Row],[Order ID]])</f>
        <v>1</v>
      </c>
      <c r="Y6154" s="4">
        <f>1/COUNTIF(OrdersTable[Customer ID],OrdersTable[[#This Row],[Customer ID]])</f>
        <v>5.2631578947368418E-2</v>
      </c>
    </row>
    <row r="6155" spans="1:25" x14ac:dyDescent="0.3">
      <c r="A6155" s="1">
        <v>6154</v>
      </c>
      <c r="B6155" t="s">
        <v>9102</v>
      </c>
      <c r="C6155" s="7">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4" t="str">
        <f>VLOOKUP(OrdersTable[[#This Row],[Region]],PeopleTable[#All],2,FALSE)</f>
        <v>Chuck Magee</v>
      </c>
      <c r="W6155" s="4" t="str">
        <f>IFERROR(VLOOKUP(OrdersTable[[#This Row],[Order ID]],ReturnsTable[#All],2,FALSE),"No")</f>
        <v>No</v>
      </c>
      <c r="X6155" s="4">
        <f>1/COUNTIF(OrdersTable[Order ID],OrdersTable[[#This Row],[Order ID]])</f>
        <v>0.25</v>
      </c>
      <c r="Y6155" s="4">
        <f>1/COUNTIF(OrdersTable[Customer ID],OrdersTable[[#This Row],[Customer ID]])</f>
        <v>5.2631578947368418E-2</v>
      </c>
    </row>
    <row r="6156" spans="1:25" x14ac:dyDescent="0.3">
      <c r="A6156" s="1">
        <v>6155</v>
      </c>
      <c r="B6156" t="s">
        <v>9102</v>
      </c>
      <c r="C6156" s="7">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4" t="str">
        <f>VLOOKUP(OrdersTable[[#This Row],[Region]],PeopleTable[#All],2,FALSE)</f>
        <v>Chuck Magee</v>
      </c>
      <c r="W6156" s="4" t="str">
        <f>IFERROR(VLOOKUP(OrdersTable[[#This Row],[Order ID]],ReturnsTable[#All],2,FALSE),"No")</f>
        <v>No</v>
      </c>
      <c r="X6156" s="4">
        <f>1/COUNTIF(OrdersTable[Order ID],OrdersTable[[#This Row],[Order ID]])</f>
        <v>0.25</v>
      </c>
      <c r="Y6156" s="4">
        <f>1/COUNTIF(OrdersTable[Customer ID],OrdersTable[[#This Row],[Customer ID]])</f>
        <v>5.2631578947368418E-2</v>
      </c>
    </row>
    <row r="6157" spans="1:25" x14ac:dyDescent="0.3">
      <c r="A6157" s="1">
        <v>6156</v>
      </c>
      <c r="B6157" t="s">
        <v>9102</v>
      </c>
      <c r="C6157" s="7">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4" t="str">
        <f>VLOOKUP(OrdersTable[[#This Row],[Region]],PeopleTable[#All],2,FALSE)</f>
        <v>Chuck Magee</v>
      </c>
      <c r="W6157" s="4" t="str">
        <f>IFERROR(VLOOKUP(OrdersTable[[#This Row],[Order ID]],ReturnsTable[#All],2,FALSE),"No")</f>
        <v>No</v>
      </c>
      <c r="X6157" s="4">
        <f>1/COUNTIF(OrdersTable[Order ID],OrdersTable[[#This Row],[Order ID]])</f>
        <v>0.25</v>
      </c>
      <c r="Y6157" s="4">
        <f>1/COUNTIF(OrdersTable[Customer ID],OrdersTable[[#This Row],[Customer ID]])</f>
        <v>5.2631578947368418E-2</v>
      </c>
    </row>
    <row r="6158" spans="1:25" x14ac:dyDescent="0.3">
      <c r="A6158" s="1">
        <v>6157</v>
      </c>
      <c r="B6158" t="s">
        <v>9102</v>
      </c>
      <c r="C6158" s="7">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4" t="str">
        <f>VLOOKUP(OrdersTable[[#This Row],[Region]],PeopleTable[#All],2,FALSE)</f>
        <v>Chuck Magee</v>
      </c>
      <c r="W6158" s="4" t="str">
        <f>IFERROR(VLOOKUP(OrdersTable[[#This Row],[Order ID]],ReturnsTable[#All],2,FALSE),"No")</f>
        <v>No</v>
      </c>
      <c r="X6158" s="4">
        <f>1/COUNTIF(OrdersTable[Order ID],OrdersTable[[#This Row],[Order ID]])</f>
        <v>0.25</v>
      </c>
      <c r="Y6158" s="4">
        <f>1/COUNTIF(OrdersTable[Customer ID],OrdersTable[[#This Row],[Customer ID]])</f>
        <v>5.2631578947368418E-2</v>
      </c>
    </row>
    <row r="6159" spans="1:25" x14ac:dyDescent="0.3">
      <c r="A6159" s="1">
        <v>6158</v>
      </c>
      <c r="B6159" t="s">
        <v>9103</v>
      </c>
      <c r="C6159" s="7">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4" t="str">
        <f>VLOOKUP(OrdersTable[[#This Row],[Region]],PeopleTable[#All],2,FALSE)</f>
        <v>Kelly Williams</v>
      </c>
      <c r="W6159" s="4" t="str">
        <f>IFERROR(VLOOKUP(OrdersTable[[#This Row],[Order ID]],ReturnsTable[#All],2,FALSE),"No")</f>
        <v>No</v>
      </c>
      <c r="X6159" s="4">
        <f>1/COUNTIF(OrdersTable[Order ID],OrdersTable[[#This Row],[Order ID]])</f>
        <v>0.5</v>
      </c>
      <c r="Y6159" s="4">
        <f>1/COUNTIF(OrdersTable[Customer ID],OrdersTable[[#This Row],[Customer ID]])</f>
        <v>0.1111111111111111</v>
      </c>
    </row>
    <row r="6160" spans="1:25" x14ac:dyDescent="0.3">
      <c r="A6160" s="1">
        <v>6159</v>
      </c>
      <c r="B6160" t="s">
        <v>9103</v>
      </c>
      <c r="C6160" s="7">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4" t="str">
        <f>VLOOKUP(OrdersTable[[#This Row],[Region]],PeopleTable[#All],2,FALSE)</f>
        <v>Kelly Williams</v>
      </c>
      <c r="W6160" s="4" t="str">
        <f>IFERROR(VLOOKUP(OrdersTable[[#This Row],[Order ID]],ReturnsTable[#All],2,FALSE),"No")</f>
        <v>No</v>
      </c>
      <c r="X6160" s="4">
        <f>1/COUNTIF(OrdersTable[Order ID],OrdersTable[[#This Row],[Order ID]])</f>
        <v>0.5</v>
      </c>
      <c r="Y6160" s="4">
        <f>1/COUNTIF(OrdersTable[Customer ID],OrdersTable[[#This Row],[Customer ID]])</f>
        <v>0.1111111111111111</v>
      </c>
    </row>
    <row r="6161" spans="1:25" x14ac:dyDescent="0.3">
      <c r="A6161" s="1">
        <v>6160</v>
      </c>
      <c r="B6161" t="s">
        <v>9104</v>
      </c>
      <c r="C6161" s="7">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4" t="str">
        <f>VLOOKUP(OrdersTable[[#This Row],[Region]],PeopleTable[#All],2,FALSE)</f>
        <v>Anna Andreadi</v>
      </c>
      <c r="W6161" s="4" t="str">
        <f>IFERROR(VLOOKUP(OrdersTable[[#This Row],[Order ID]],ReturnsTable[#All],2,FALSE),"No")</f>
        <v>No</v>
      </c>
      <c r="X6161" s="4">
        <f>1/COUNTIF(OrdersTable[Order ID],OrdersTable[[#This Row],[Order ID]])</f>
        <v>1</v>
      </c>
      <c r="Y6161" s="4">
        <f>1/COUNTIF(OrdersTable[Customer ID],OrdersTable[[#This Row],[Customer ID]])</f>
        <v>9.0909090909090912E-2</v>
      </c>
    </row>
    <row r="6162" spans="1:25" x14ac:dyDescent="0.3">
      <c r="A6162" s="1">
        <v>6161</v>
      </c>
      <c r="B6162" t="s">
        <v>9105</v>
      </c>
      <c r="C6162" s="7">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4" t="str">
        <f>VLOOKUP(OrdersTable[[#This Row],[Region]],PeopleTable[#All],2,FALSE)</f>
        <v>Cassandra Brandow</v>
      </c>
      <c r="W6162" s="4" t="str">
        <f>IFERROR(VLOOKUP(OrdersTable[[#This Row],[Order ID]],ReturnsTable[#All],2,FALSE),"No")</f>
        <v>No</v>
      </c>
      <c r="X6162" s="4">
        <f>1/COUNTIF(OrdersTable[Order ID],OrdersTable[[#This Row],[Order ID]])</f>
        <v>0.14285714285714285</v>
      </c>
      <c r="Y6162" s="4">
        <f>1/COUNTIF(OrdersTable[Customer ID],OrdersTable[[#This Row],[Customer ID]])</f>
        <v>5.5555555555555552E-2</v>
      </c>
    </row>
    <row r="6163" spans="1:25" x14ac:dyDescent="0.3">
      <c r="A6163" s="1">
        <v>6162</v>
      </c>
      <c r="B6163" t="s">
        <v>9105</v>
      </c>
      <c r="C6163" s="7">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4" t="str">
        <f>VLOOKUP(OrdersTable[[#This Row],[Region]],PeopleTable[#All],2,FALSE)</f>
        <v>Cassandra Brandow</v>
      </c>
      <c r="W6163" s="4" t="str">
        <f>IFERROR(VLOOKUP(OrdersTable[[#This Row],[Order ID]],ReturnsTable[#All],2,FALSE),"No")</f>
        <v>No</v>
      </c>
      <c r="X6163" s="4">
        <f>1/COUNTIF(OrdersTable[Order ID],OrdersTable[[#This Row],[Order ID]])</f>
        <v>0.14285714285714285</v>
      </c>
      <c r="Y6163" s="4">
        <f>1/COUNTIF(OrdersTable[Customer ID],OrdersTable[[#This Row],[Customer ID]])</f>
        <v>5.5555555555555552E-2</v>
      </c>
    </row>
    <row r="6164" spans="1:25" x14ac:dyDescent="0.3">
      <c r="A6164" s="1">
        <v>6163</v>
      </c>
      <c r="B6164" t="s">
        <v>9105</v>
      </c>
      <c r="C6164" s="7">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4" t="str">
        <f>VLOOKUP(OrdersTable[[#This Row],[Region]],PeopleTable[#All],2,FALSE)</f>
        <v>Cassandra Brandow</v>
      </c>
      <c r="W6164" s="4" t="str">
        <f>IFERROR(VLOOKUP(OrdersTable[[#This Row],[Order ID]],ReturnsTable[#All],2,FALSE),"No")</f>
        <v>No</v>
      </c>
      <c r="X6164" s="4">
        <f>1/COUNTIF(OrdersTable[Order ID],OrdersTable[[#This Row],[Order ID]])</f>
        <v>0.14285714285714285</v>
      </c>
      <c r="Y6164" s="4">
        <f>1/COUNTIF(OrdersTable[Customer ID],OrdersTable[[#This Row],[Customer ID]])</f>
        <v>5.5555555555555552E-2</v>
      </c>
    </row>
    <row r="6165" spans="1:25" x14ac:dyDescent="0.3">
      <c r="A6165" s="1">
        <v>6164</v>
      </c>
      <c r="B6165" t="s">
        <v>9105</v>
      </c>
      <c r="C6165" s="7">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4" t="str">
        <f>VLOOKUP(OrdersTable[[#This Row],[Region]],PeopleTable[#All],2,FALSE)</f>
        <v>Cassandra Brandow</v>
      </c>
      <c r="W6165" s="4" t="str">
        <f>IFERROR(VLOOKUP(OrdersTable[[#This Row],[Order ID]],ReturnsTable[#All],2,FALSE),"No")</f>
        <v>No</v>
      </c>
      <c r="X6165" s="4">
        <f>1/COUNTIF(OrdersTable[Order ID],OrdersTable[[#This Row],[Order ID]])</f>
        <v>0.14285714285714285</v>
      </c>
      <c r="Y6165" s="4">
        <f>1/COUNTIF(OrdersTable[Customer ID],OrdersTable[[#This Row],[Customer ID]])</f>
        <v>5.5555555555555552E-2</v>
      </c>
    </row>
    <row r="6166" spans="1:25" x14ac:dyDescent="0.3">
      <c r="A6166" s="1">
        <v>6165</v>
      </c>
      <c r="B6166" t="s">
        <v>9105</v>
      </c>
      <c r="C6166" s="7">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4" t="str">
        <f>VLOOKUP(OrdersTable[[#This Row],[Region]],PeopleTable[#All],2,FALSE)</f>
        <v>Cassandra Brandow</v>
      </c>
      <c r="W6166" s="4" t="str">
        <f>IFERROR(VLOOKUP(OrdersTable[[#This Row],[Order ID]],ReturnsTable[#All],2,FALSE),"No")</f>
        <v>No</v>
      </c>
      <c r="X6166" s="4">
        <f>1/COUNTIF(OrdersTable[Order ID],OrdersTable[[#This Row],[Order ID]])</f>
        <v>0.14285714285714285</v>
      </c>
      <c r="Y6166" s="4">
        <f>1/COUNTIF(OrdersTable[Customer ID],OrdersTable[[#This Row],[Customer ID]])</f>
        <v>5.5555555555555552E-2</v>
      </c>
    </row>
    <row r="6167" spans="1:25" x14ac:dyDescent="0.3">
      <c r="A6167" s="1">
        <v>6166</v>
      </c>
      <c r="B6167" t="s">
        <v>9105</v>
      </c>
      <c r="C6167" s="7">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4" t="str">
        <f>VLOOKUP(OrdersTable[[#This Row],[Region]],PeopleTable[#All],2,FALSE)</f>
        <v>Cassandra Brandow</v>
      </c>
      <c r="W6167" s="4" t="str">
        <f>IFERROR(VLOOKUP(OrdersTable[[#This Row],[Order ID]],ReturnsTable[#All],2,FALSE),"No")</f>
        <v>No</v>
      </c>
      <c r="X6167" s="4">
        <f>1/COUNTIF(OrdersTable[Order ID],OrdersTable[[#This Row],[Order ID]])</f>
        <v>0.14285714285714285</v>
      </c>
      <c r="Y6167" s="4">
        <f>1/COUNTIF(OrdersTable[Customer ID],OrdersTable[[#This Row],[Customer ID]])</f>
        <v>5.5555555555555552E-2</v>
      </c>
    </row>
    <row r="6168" spans="1:25" x14ac:dyDescent="0.3">
      <c r="A6168" s="1">
        <v>6167</v>
      </c>
      <c r="B6168" t="s">
        <v>9105</v>
      </c>
      <c r="C6168" s="7">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4" t="str">
        <f>VLOOKUP(OrdersTable[[#This Row],[Region]],PeopleTable[#All],2,FALSE)</f>
        <v>Cassandra Brandow</v>
      </c>
      <c r="W6168" s="4" t="str">
        <f>IFERROR(VLOOKUP(OrdersTable[[#This Row],[Order ID]],ReturnsTable[#All],2,FALSE),"No")</f>
        <v>No</v>
      </c>
      <c r="X6168" s="4">
        <f>1/COUNTIF(OrdersTable[Order ID],OrdersTable[[#This Row],[Order ID]])</f>
        <v>0.14285714285714285</v>
      </c>
      <c r="Y6168" s="4">
        <f>1/COUNTIF(OrdersTable[Customer ID],OrdersTable[[#This Row],[Customer ID]])</f>
        <v>5.5555555555555552E-2</v>
      </c>
    </row>
    <row r="6169" spans="1:25" x14ac:dyDescent="0.3">
      <c r="A6169" s="1">
        <v>6168</v>
      </c>
      <c r="B6169" t="s">
        <v>9106</v>
      </c>
      <c r="C6169" s="7">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4" t="str">
        <f>VLOOKUP(OrdersTable[[#This Row],[Region]],PeopleTable[#All],2,FALSE)</f>
        <v>Kelly Williams</v>
      </c>
      <c r="W6169" s="4" t="str">
        <f>IFERROR(VLOOKUP(OrdersTable[[#This Row],[Order ID]],ReturnsTable[#All],2,FALSE),"No")</f>
        <v>No</v>
      </c>
      <c r="X6169" s="4">
        <f>1/COUNTIF(OrdersTable[Order ID],OrdersTable[[#This Row],[Order ID]])</f>
        <v>1</v>
      </c>
      <c r="Y6169" s="4">
        <f>1/COUNTIF(OrdersTable[Customer ID],OrdersTable[[#This Row],[Customer ID]])</f>
        <v>0.125</v>
      </c>
    </row>
    <row r="6170" spans="1:25" x14ac:dyDescent="0.3">
      <c r="A6170" s="1">
        <v>6169</v>
      </c>
      <c r="B6170" t="s">
        <v>9107</v>
      </c>
      <c r="C6170" s="7">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4" t="str">
        <f>VLOOKUP(OrdersTable[[#This Row],[Region]],PeopleTable[#All],2,FALSE)</f>
        <v>Anna Andreadi</v>
      </c>
      <c r="W6170" s="4" t="str">
        <f>IFERROR(VLOOKUP(OrdersTable[[#This Row],[Order ID]],ReturnsTable[#All],2,FALSE),"No")</f>
        <v>No</v>
      </c>
      <c r="X6170" s="4">
        <f>1/COUNTIF(OrdersTable[Order ID],OrdersTable[[#This Row],[Order ID]])</f>
        <v>1</v>
      </c>
      <c r="Y6170" s="4">
        <f>1/COUNTIF(OrdersTable[Customer ID],OrdersTable[[#This Row],[Customer ID]])</f>
        <v>4.3478260869565216E-2</v>
      </c>
    </row>
    <row r="6171" spans="1:25" x14ac:dyDescent="0.3">
      <c r="A6171" s="1">
        <v>6170</v>
      </c>
      <c r="B6171" t="s">
        <v>9108</v>
      </c>
      <c r="C6171" s="7">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4" t="str">
        <f>VLOOKUP(OrdersTable[[#This Row],[Region]],PeopleTable[#All],2,FALSE)</f>
        <v>Cassandra Brandow</v>
      </c>
      <c r="W6171" s="4" t="str">
        <f>IFERROR(VLOOKUP(OrdersTable[[#This Row],[Order ID]],ReturnsTable[#All],2,FALSE),"No")</f>
        <v>No</v>
      </c>
      <c r="X6171" s="4">
        <f>1/COUNTIF(OrdersTable[Order ID],OrdersTable[[#This Row],[Order ID]])</f>
        <v>1</v>
      </c>
      <c r="Y6171" s="4">
        <f>1/COUNTIF(OrdersTable[Customer ID],OrdersTable[[#This Row],[Customer ID]])</f>
        <v>6.25E-2</v>
      </c>
    </row>
    <row r="6172" spans="1:25" x14ac:dyDescent="0.3">
      <c r="A6172" s="1">
        <v>6171</v>
      </c>
      <c r="B6172" t="s">
        <v>9109</v>
      </c>
      <c r="C6172" s="7">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4" t="str">
        <f>VLOOKUP(OrdersTable[[#This Row],[Region]],PeopleTable[#All],2,FALSE)</f>
        <v>Chuck Magee</v>
      </c>
      <c r="W6172" s="4" t="str">
        <f>IFERROR(VLOOKUP(OrdersTable[[#This Row],[Order ID]],ReturnsTable[#All],2,FALSE),"No")</f>
        <v>No</v>
      </c>
      <c r="X6172" s="4">
        <f>1/COUNTIF(OrdersTable[Order ID],OrdersTable[[#This Row],[Order ID]])</f>
        <v>0.5</v>
      </c>
      <c r="Y6172" s="4">
        <f>1/COUNTIF(OrdersTable[Customer ID],OrdersTable[[#This Row],[Customer ID]])</f>
        <v>0.1111111111111111</v>
      </c>
    </row>
    <row r="6173" spans="1:25" x14ac:dyDescent="0.3">
      <c r="A6173" s="1">
        <v>6172</v>
      </c>
      <c r="B6173" t="s">
        <v>9109</v>
      </c>
      <c r="C6173" s="7">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4" t="str">
        <f>VLOOKUP(OrdersTable[[#This Row],[Region]],PeopleTable[#All],2,FALSE)</f>
        <v>Chuck Magee</v>
      </c>
      <c r="W6173" s="4" t="str">
        <f>IFERROR(VLOOKUP(OrdersTable[[#This Row],[Order ID]],ReturnsTable[#All],2,FALSE),"No")</f>
        <v>No</v>
      </c>
      <c r="X6173" s="4">
        <f>1/COUNTIF(OrdersTable[Order ID],OrdersTable[[#This Row],[Order ID]])</f>
        <v>0.5</v>
      </c>
      <c r="Y6173" s="4">
        <f>1/COUNTIF(OrdersTable[Customer ID],OrdersTable[[#This Row],[Customer ID]])</f>
        <v>0.1111111111111111</v>
      </c>
    </row>
    <row r="6174" spans="1:25" x14ac:dyDescent="0.3">
      <c r="A6174" s="1">
        <v>6173</v>
      </c>
      <c r="B6174" t="s">
        <v>9110</v>
      </c>
      <c r="C6174" s="7">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4" t="str">
        <f>VLOOKUP(OrdersTable[[#This Row],[Region]],PeopleTable[#All],2,FALSE)</f>
        <v>Kelly Williams</v>
      </c>
      <c r="W6174" s="4" t="str">
        <f>IFERROR(VLOOKUP(OrdersTable[[#This Row],[Order ID]],ReturnsTable[#All],2,FALSE),"No")</f>
        <v>No</v>
      </c>
      <c r="X6174" s="4">
        <f>1/COUNTIF(OrdersTable[Order ID],OrdersTable[[#This Row],[Order ID]])</f>
        <v>0.33333333333333331</v>
      </c>
      <c r="Y6174" s="4">
        <f>1/COUNTIF(OrdersTable[Customer ID],OrdersTable[[#This Row],[Customer ID]])</f>
        <v>0.05</v>
      </c>
    </row>
    <row r="6175" spans="1:25" x14ac:dyDescent="0.3">
      <c r="A6175" s="1">
        <v>6174</v>
      </c>
      <c r="B6175" t="s">
        <v>9110</v>
      </c>
      <c r="C6175" s="7">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4" t="str">
        <f>VLOOKUP(OrdersTable[[#This Row],[Region]],PeopleTable[#All],2,FALSE)</f>
        <v>Kelly Williams</v>
      </c>
      <c r="W6175" s="4" t="str">
        <f>IFERROR(VLOOKUP(OrdersTable[[#This Row],[Order ID]],ReturnsTable[#All],2,FALSE),"No")</f>
        <v>No</v>
      </c>
      <c r="X6175" s="4">
        <f>1/COUNTIF(OrdersTable[Order ID],OrdersTable[[#This Row],[Order ID]])</f>
        <v>0.33333333333333331</v>
      </c>
      <c r="Y6175" s="4">
        <f>1/COUNTIF(OrdersTable[Customer ID],OrdersTable[[#This Row],[Customer ID]])</f>
        <v>0.05</v>
      </c>
    </row>
    <row r="6176" spans="1:25" x14ac:dyDescent="0.3">
      <c r="A6176" s="1">
        <v>6175</v>
      </c>
      <c r="B6176" t="s">
        <v>9110</v>
      </c>
      <c r="C6176" s="7">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4" t="str">
        <f>VLOOKUP(OrdersTable[[#This Row],[Region]],PeopleTable[#All],2,FALSE)</f>
        <v>Kelly Williams</v>
      </c>
      <c r="W6176" s="4" t="str">
        <f>IFERROR(VLOOKUP(OrdersTable[[#This Row],[Order ID]],ReturnsTable[#All],2,FALSE),"No")</f>
        <v>No</v>
      </c>
      <c r="X6176" s="4">
        <f>1/COUNTIF(OrdersTable[Order ID],OrdersTable[[#This Row],[Order ID]])</f>
        <v>0.33333333333333331</v>
      </c>
      <c r="Y6176" s="4">
        <f>1/COUNTIF(OrdersTable[Customer ID],OrdersTable[[#This Row],[Customer ID]])</f>
        <v>0.05</v>
      </c>
    </row>
    <row r="6177" spans="1:25" x14ac:dyDescent="0.3">
      <c r="A6177" s="1">
        <v>6176</v>
      </c>
      <c r="B6177" t="s">
        <v>9111</v>
      </c>
      <c r="C6177" s="7">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4" t="str">
        <f>VLOOKUP(OrdersTable[[#This Row],[Region]],PeopleTable[#All],2,FALSE)</f>
        <v>Cassandra Brandow</v>
      </c>
      <c r="W6177" s="4" t="str">
        <f>IFERROR(VLOOKUP(OrdersTable[[#This Row],[Order ID]],ReturnsTable[#All],2,FALSE),"No")</f>
        <v>No</v>
      </c>
      <c r="X6177" s="4">
        <f>1/COUNTIF(OrdersTable[Order ID],OrdersTable[[#This Row],[Order ID]])</f>
        <v>0.1111111111111111</v>
      </c>
      <c r="Y6177" s="4">
        <f>1/COUNTIF(OrdersTable[Customer ID],OrdersTable[[#This Row],[Customer ID]])</f>
        <v>6.25E-2</v>
      </c>
    </row>
    <row r="6178" spans="1:25" x14ac:dyDescent="0.3">
      <c r="A6178" s="1">
        <v>6177</v>
      </c>
      <c r="B6178" t="s">
        <v>9111</v>
      </c>
      <c r="C6178" s="7">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4" t="str">
        <f>VLOOKUP(OrdersTable[[#This Row],[Region]],PeopleTable[#All],2,FALSE)</f>
        <v>Cassandra Brandow</v>
      </c>
      <c r="W6178" s="4" t="str">
        <f>IFERROR(VLOOKUP(OrdersTable[[#This Row],[Order ID]],ReturnsTable[#All],2,FALSE),"No")</f>
        <v>No</v>
      </c>
      <c r="X6178" s="4">
        <f>1/COUNTIF(OrdersTable[Order ID],OrdersTable[[#This Row],[Order ID]])</f>
        <v>0.1111111111111111</v>
      </c>
      <c r="Y6178" s="4">
        <f>1/COUNTIF(OrdersTable[Customer ID],OrdersTable[[#This Row],[Customer ID]])</f>
        <v>6.25E-2</v>
      </c>
    </row>
    <row r="6179" spans="1:25" x14ac:dyDescent="0.3">
      <c r="A6179" s="1">
        <v>6178</v>
      </c>
      <c r="B6179" t="s">
        <v>9111</v>
      </c>
      <c r="C6179" s="7">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4" t="str">
        <f>VLOOKUP(OrdersTable[[#This Row],[Region]],PeopleTable[#All],2,FALSE)</f>
        <v>Cassandra Brandow</v>
      </c>
      <c r="W6179" s="4" t="str">
        <f>IFERROR(VLOOKUP(OrdersTable[[#This Row],[Order ID]],ReturnsTable[#All],2,FALSE),"No")</f>
        <v>No</v>
      </c>
      <c r="X6179" s="4">
        <f>1/COUNTIF(OrdersTable[Order ID],OrdersTable[[#This Row],[Order ID]])</f>
        <v>0.1111111111111111</v>
      </c>
      <c r="Y6179" s="4">
        <f>1/COUNTIF(OrdersTable[Customer ID],OrdersTable[[#This Row],[Customer ID]])</f>
        <v>6.25E-2</v>
      </c>
    </row>
    <row r="6180" spans="1:25" x14ac:dyDescent="0.3">
      <c r="A6180" s="1">
        <v>6179</v>
      </c>
      <c r="B6180" t="s">
        <v>9111</v>
      </c>
      <c r="C6180" s="7">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4" t="str">
        <f>VLOOKUP(OrdersTable[[#This Row],[Region]],PeopleTable[#All],2,FALSE)</f>
        <v>Cassandra Brandow</v>
      </c>
      <c r="W6180" s="4" t="str">
        <f>IFERROR(VLOOKUP(OrdersTable[[#This Row],[Order ID]],ReturnsTable[#All],2,FALSE),"No")</f>
        <v>No</v>
      </c>
      <c r="X6180" s="4">
        <f>1/COUNTIF(OrdersTable[Order ID],OrdersTable[[#This Row],[Order ID]])</f>
        <v>0.1111111111111111</v>
      </c>
      <c r="Y6180" s="4">
        <f>1/COUNTIF(OrdersTable[Customer ID],OrdersTable[[#This Row],[Customer ID]])</f>
        <v>6.25E-2</v>
      </c>
    </row>
    <row r="6181" spans="1:25" x14ac:dyDescent="0.3">
      <c r="A6181" s="1">
        <v>6180</v>
      </c>
      <c r="B6181" t="s">
        <v>9111</v>
      </c>
      <c r="C6181" s="7">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4" t="str">
        <f>VLOOKUP(OrdersTable[[#This Row],[Region]],PeopleTable[#All],2,FALSE)</f>
        <v>Cassandra Brandow</v>
      </c>
      <c r="W6181" s="4" t="str">
        <f>IFERROR(VLOOKUP(OrdersTable[[#This Row],[Order ID]],ReturnsTable[#All],2,FALSE),"No")</f>
        <v>No</v>
      </c>
      <c r="X6181" s="4">
        <f>1/COUNTIF(OrdersTable[Order ID],OrdersTable[[#This Row],[Order ID]])</f>
        <v>0.1111111111111111</v>
      </c>
      <c r="Y6181" s="4">
        <f>1/COUNTIF(OrdersTable[Customer ID],OrdersTable[[#This Row],[Customer ID]])</f>
        <v>6.25E-2</v>
      </c>
    </row>
    <row r="6182" spans="1:25" x14ac:dyDescent="0.3">
      <c r="A6182" s="1">
        <v>6181</v>
      </c>
      <c r="B6182" t="s">
        <v>9111</v>
      </c>
      <c r="C6182" s="7">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4" t="str">
        <f>VLOOKUP(OrdersTable[[#This Row],[Region]],PeopleTable[#All],2,FALSE)</f>
        <v>Cassandra Brandow</v>
      </c>
      <c r="W6182" s="4" t="str">
        <f>IFERROR(VLOOKUP(OrdersTable[[#This Row],[Order ID]],ReturnsTable[#All],2,FALSE),"No")</f>
        <v>No</v>
      </c>
      <c r="X6182" s="4">
        <f>1/COUNTIF(OrdersTable[Order ID],OrdersTable[[#This Row],[Order ID]])</f>
        <v>0.1111111111111111</v>
      </c>
      <c r="Y6182" s="4">
        <f>1/COUNTIF(OrdersTable[Customer ID],OrdersTable[[#This Row],[Customer ID]])</f>
        <v>6.25E-2</v>
      </c>
    </row>
    <row r="6183" spans="1:25" x14ac:dyDescent="0.3">
      <c r="A6183" s="1">
        <v>6182</v>
      </c>
      <c r="B6183" t="s">
        <v>9111</v>
      </c>
      <c r="C6183" s="7">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4" t="str">
        <f>VLOOKUP(OrdersTable[[#This Row],[Region]],PeopleTable[#All],2,FALSE)</f>
        <v>Cassandra Brandow</v>
      </c>
      <c r="W6183" s="4" t="str">
        <f>IFERROR(VLOOKUP(OrdersTable[[#This Row],[Order ID]],ReturnsTable[#All],2,FALSE),"No")</f>
        <v>No</v>
      </c>
      <c r="X6183" s="4">
        <f>1/COUNTIF(OrdersTable[Order ID],OrdersTable[[#This Row],[Order ID]])</f>
        <v>0.1111111111111111</v>
      </c>
      <c r="Y6183" s="4">
        <f>1/COUNTIF(OrdersTable[Customer ID],OrdersTable[[#This Row],[Customer ID]])</f>
        <v>6.25E-2</v>
      </c>
    </row>
    <row r="6184" spans="1:25" x14ac:dyDescent="0.3">
      <c r="A6184" s="1">
        <v>6183</v>
      </c>
      <c r="B6184" t="s">
        <v>9111</v>
      </c>
      <c r="C6184" s="7">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4" t="str">
        <f>VLOOKUP(OrdersTable[[#This Row],[Region]],PeopleTable[#All],2,FALSE)</f>
        <v>Cassandra Brandow</v>
      </c>
      <c r="W6184" s="4" t="str">
        <f>IFERROR(VLOOKUP(OrdersTable[[#This Row],[Order ID]],ReturnsTable[#All],2,FALSE),"No")</f>
        <v>No</v>
      </c>
      <c r="X6184" s="4">
        <f>1/COUNTIF(OrdersTable[Order ID],OrdersTable[[#This Row],[Order ID]])</f>
        <v>0.1111111111111111</v>
      </c>
      <c r="Y6184" s="4">
        <f>1/COUNTIF(OrdersTable[Customer ID],OrdersTable[[#This Row],[Customer ID]])</f>
        <v>6.25E-2</v>
      </c>
    </row>
    <row r="6185" spans="1:25" x14ac:dyDescent="0.3">
      <c r="A6185" s="1">
        <v>6184</v>
      </c>
      <c r="B6185" t="s">
        <v>9111</v>
      </c>
      <c r="C6185" s="7">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4" t="str">
        <f>VLOOKUP(OrdersTable[[#This Row],[Region]],PeopleTable[#All],2,FALSE)</f>
        <v>Cassandra Brandow</v>
      </c>
      <c r="W6185" s="4" t="str">
        <f>IFERROR(VLOOKUP(OrdersTable[[#This Row],[Order ID]],ReturnsTable[#All],2,FALSE),"No")</f>
        <v>No</v>
      </c>
      <c r="X6185" s="4">
        <f>1/COUNTIF(OrdersTable[Order ID],OrdersTable[[#This Row],[Order ID]])</f>
        <v>0.1111111111111111</v>
      </c>
      <c r="Y6185" s="4">
        <f>1/COUNTIF(OrdersTable[Customer ID],OrdersTable[[#This Row],[Customer ID]])</f>
        <v>6.25E-2</v>
      </c>
    </row>
    <row r="6186" spans="1:25" x14ac:dyDescent="0.3">
      <c r="A6186" s="1">
        <v>6185</v>
      </c>
      <c r="B6186" t="s">
        <v>9112</v>
      </c>
      <c r="C6186" s="7">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4" t="str">
        <f>VLOOKUP(OrdersTable[[#This Row],[Region]],PeopleTable[#All],2,FALSE)</f>
        <v>Anna Andreadi</v>
      </c>
      <c r="W6186" s="4" t="str">
        <f>IFERROR(VLOOKUP(OrdersTable[[#This Row],[Order ID]],ReturnsTable[#All],2,FALSE),"No")</f>
        <v>No</v>
      </c>
      <c r="X6186" s="4">
        <f>1/COUNTIF(OrdersTable[Order ID],OrdersTable[[#This Row],[Order ID]])</f>
        <v>1</v>
      </c>
      <c r="Y6186" s="4">
        <f>1/COUNTIF(OrdersTable[Customer ID],OrdersTable[[#This Row],[Customer ID]])</f>
        <v>7.6923076923076927E-2</v>
      </c>
    </row>
    <row r="6187" spans="1:25" x14ac:dyDescent="0.3">
      <c r="A6187" s="1">
        <v>6186</v>
      </c>
      <c r="B6187" t="s">
        <v>9113</v>
      </c>
      <c r="C6187" s="7">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4" t="str">
        <f>VLOOKUP(OrdersTable[[#This Row],[Region]],PeopleTable[#All],2,FALSE)</f>
        <v>Chuck Magee</v>
      </c>
      <c r="W6187" s="4" t="str">
        <f>IFERROR(VLOOKUP(OrdersTable[[#This Row],[Order ID]],ReturnsTable[#All],2,FALSE),"No")</f>
        <v>No</v>
      </c>
      <c r="X6187" s="4">
        <f>1/COUNTIF(OrdersTable[Order ID],OrdersTable[[#This Row],[Order ID]])</f>
        <v>1</v>
      </c>
      <c r="Y6187" s="4">
        <f>1/COUNTIF(OrdersTable[Customer ID],OrdersTable[[#This Row],[Customer ID]])</f>
        <v>8.3333333333333329E-2</v>
      </c>
    </row>
    <row r="6188" spans="1:25" x14ac:dyDescent="0.3">
      <c r="A6188" s="1">
        <v>6187</v>
      </c>
      <c r="B6188" t="s">
        <v>9114</v>
      </c>
      <c r="C6188" s="7">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4" t="str">
        <f>VLOOKUP(OrdersTable[[#This Row],[Region]],PeopleTable[#All],2,FALSE)</f>
        <v>Chuck Magee</v>
      </c>
      <c r="W6188" s="4" t="str">
        <f>IFERROR(VLOOKUP(OrdersTable[[#This Row],[Order ID]],ReturnsTable[#All],2,FALSE),"No")</f>
        <v>No</v>
      </c>
      <c r="X6188" s="4">
        <f>1/COUNTIF(OrdersTable[Order ID],OrdersTable[[#This Row],[Order ID]])</f>
        <v>0.33333333333333331</v>
      </c>
      <c r="Y6188" s="4">
        <f>1/COUNTIF(OrdersTable[Customer ID],OrdersTable[[#This Row],[Customer ID]])</f>
        <v>9.0909090909090912E-2</v>
      </c>
    </row>
    <row r="6189" spans="1:25" x14ac:dyDescent="0.3">
      <c r="A6189" s="1">
        <v>6188</v>
      </c>
      <c r="B6189" t="s">
        <v>9114</v>
      </c>
      <c r="C6189" s="7">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4" t="str">
        <f>VLOOKUP(OrdersTable[[#This Row],[Region]],PeopleTable[#All],2,FALSE)</f>
        <v>Chuck Magee</v>
      </c>
      <c r="W6189" s="4" t="str">
        <f>IFERROR(VLOOKUP(OrdersTable[[#This Row],[Order ID]],ReturnsTable[#All],2,FALSE),"No")</f>
        <v>No</v>
      </c>
      <c r="X6189" s="4">
        <f>1/COUNTIF(OrdersTable[Order ID],OrdersTable[[#This Row],[Order ID]])</f>
        <v>0.33333333333333331</v>
      </c>
      <c r="Y6189" s="4">
        <f>1/COUNTIF(OrdersTable[Customer ID],OrdersTable[[#This Row],[Customer ID]])</f>
        <v>9.0909090909090912E-2</v>
      </c>
    </row>
    <row r="6190" spans="1:25" x14ac:dyDescent="0.3">
      <c r="A6190" s="1">
        <v>6189</v>
      </c>
      <c r="B6190" t="s">
        <v>9114</v>
      </c>
      <c r="C6190" s="7">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4" t="str">
        <f>VLOOKUP(OrdersTable[[#This Row],[Region]],PeopleTable[#All],2,FALSE)</f>
        <v>Chuck Magee</v>
      </c>
      <c r="W6190" s="4" t="str">
        <f>IFERROR(VLOOKUP(OrdersTable[[#This Row],[Order ID]],ReturnsTable[#All],2,FALSE),"No")</f>
        <v>No</v>
      </c>
      <c r="X6190" s="4">
        <f>1/COUNTIF(OrdersTable[Order ID],OrdersTable[[#This Row],[Order ID]])</f>
        <v>0.33333333333333331</v>
      </c>
      <c r="Y6190" s="4">
        <f>1/COUNTIF(OrdersTable[Customer ID],OrdersTable[[#This Row],[Customer ID]])</f>
        <v>9.0909090909090912E-2</v>
      </c>
    </row>
    <row r="6191" spans="1:25" x14ac:dyDescent="0.3">
      <c r="A6191" s="1">
        <v>6190</v>
      </c>
      <c r="B6191" t="s">
        <v>9115</v>
      </c>
      <c r="C6191" s="7">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4" t="str">
        <f>VLOOKUP(OrdersTable[[#This Row],[Region]],PeopleTable[#All],2,FALSE)</f>
        <v>Kelly Williams</v>
      </c>
      <c r="W6191" s="4" t="str">
        <f>IFERROR(VLOOKUP(OrdersTable[[#This Row],[Order ID]],ReturnsTable[#All],2,FALSE),"No")</f>
        <v>No</v>
      </c>
      <c r="X6191" s="4">
        <f>1/COUNTIF(OrdersTable[Order ID],OrdersTable[[#This Row],[Order ID]])</f>
        <v>1</v>
      </c>
      <c r="Y6191" s="4">
        <f>1/COUNTIF(OrdersTable[Customer ID],OrdersTable[[#This Row],[Customer ID]])</f>
        <v>4.5454545454545456E-2</v>
      </c>
    </row>
    <row r="6192" spans="1:25" x14ac:dyDescent="0.3">
      <c r="A6192" s="1">
        <v>6191</v>
      </c>
      <c r="B6192" t="s">
        <v>9116</v>
      </c>
      <c r="C6192" s="7">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4" t="str">
        <f>VLOOKUP(OrdersTable[[#This Row],[Region]],PeopleTable[#All],2,FALSE)</f>
        <v>Chuck Magee</v>
      </c>
      <c r="W6192" s="4" t="str">
        <f>IFERROR(VLOOKUP(OrdersTable[[#This Row],[Order ID]],ReturnsTable[#All],2,FALSE),"No")</f>
        <v>No</v>
      </c>
      <c r="X6192" s="4">
        <f>1/COUNTIF(OrdersTable[Order ID],OrdersTable[[#This Row],[Order ID]])</f>
        <v>1</v>
      </c>
      <c r="Y6192" s="4">
        <f>1/COUNTIF(OrdersTable[Customer ID],OrdersTable[[#This Row],[Customer ID]])</f>
        <v>0.1</v>
      </c>
    </row>
    <row r="6193" spans="1:25" x14ac:dyDescent="0.3">
      <c r="A6193" s="1">
        <v>6192</v>
      </c>
      <c r="B6193" t="s">
        <v>9117</v>
      </c>
      <c r="C6193" s="7">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4" t="str">
        <f>VLOOKUP(OrdersTable[[#This Row],[Region]],PeopleTable[#All],2,FALSE)</f>
        <v>Anna Andreadi</v>
      </c>
      <c r="W6193" s="4" t="str">
        <f>IFERROR(VLOOKUP(OrdersTable[[#This Row],[Order ID]],ReturnsTable[#All],2,FALSE),"No")</f>
        <v>No</v>
      </c>
      <c r="X6193" s="4">
        <f>1/COUNTIF(OrdersTable[Order ID],OrdersTable[[#This Row],[Order ID]])</f>
        <v>1</v>
      </c>
      <c r="Y6193" s="4">
        <f>1/COUNTIF(OrdersTable[Customer ID],OrdersTable[[#This Row],[Customer ID]])</f>
        <v>7.1428571428571425E-2</v>
      </c>
    </row>
    <row r="6194" spans="1:25" x14ac:dyDescent="0.3">
      <c r="A6194" s="1">
        <v>6193</v>
      </c>
      <c r="B6194" t="s">
        <v>9118</v>
      </c>
      <c r="C6194" s="7">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4" t="str">
        <f>VLOOKUP(OrdersTable[[#This Row],[Region]],PeopleTable[#All],2,FALSE)</f>
        <v>Kelly Williams</v>
      </c>
      <c r="W6194" s="4" t="str">
        <f>IFERROR(VLOOKUP(OrdersTable[[#This Row],[Order ID]],ReturnsTable[#All],2,FALSE),"No")</f>
        <v>No</v>
      </c>
      <c r="X6194" s="4">
        <f>1/COUNTIF(OrdersTable[Order ID],OrdersTable[[#This Row],[Order ID]])</f>
        <v>0.33333333333333331</v>
      </c>
      <c r="Y6194" s="4">
        <f>1/COUNTIF(OrdersTable[Customer ID],OrdersTable[[#This Row],[Customer ID]])</f>
        <v>0.1111111111111111</v>
      </c>
    </row>
    <row r="6195" spans="1:25" x14ac:dyDescent="0.3">
      <c r="A6195" s="1">
        <v>6194</v>
      </c>
      <c r="B6195" t="s">
        <v>9118</v>
      </c>
      <c r="C6195" s="7">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4" t="str">
        <f>VLOOKUP(OrdersTable[[#This Row],[Region]],PeopleTable[#All],2,FALSE)</f>
        <v>Kelly Williams</v>
      </c>
      <c r="W6195" s="4" t="str">
        <f>IFERROR(VLOOKUP(OrdersTable[[#This Row],[Order ID]],ReturnsTable[#All],2,FALSE),"No")</f>
        <v>No</v>
      </c>
      <c r="X6195" s="4">
        <f>1/COUNTIF(OrdersTable[Order ID],OrdersTable[[#This Row],[Order ID]])</f>
        <v>0.33333333333333331</v>
      </c>
      <c r="Y6195" s="4">
        <f>1/COUNTIF(OrdersTable[Customer ID],OrdersTable[[#This Row],[Customer ID]])</f>
        <v>0.1111111111111111</v>
      </c>
    </row>
    <row r="6196" spans="1:25" x14ac:dyDescent="0.3">
      <c r="A6196" s="1">
        <v>6195</v>
      </c>
      <c r="B6196" t="s">
        <v>9118</v>
      </c>
      <c r="C6196" s="7">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4" t="str">
        <f>VLOOKUP(OrdersTable[[#This Row],[Region]],PeopleTable[#All],2,FALSE)</f>
        <v>Kelly Williams</v>
      </c>
      <c r="W6196" s="4" t="str">
        <f>IFERROR(VLOOKUP(OrdersTable[[#This Row],[Order ID]],ReturnsTable[#All],2,FALSE),"No")</f>
        <v>No</v>
      </c>
      <c r="X6196" s="4">
        <f>1/COUNTIF(OrdersTable[Order ID],OrdersTable[[#This Row],[Order ID]])</f>
        <v>0.33333333333333331</v>
      </c>
      <c r="Y6196" s="4">
        <f>1/COUNTIF(OrdersTable[Customer ID],OrdersTable[[#This Row],[Customer ID]])</f>
        <v>0.1111111111111111</v>
      </c>
    </row>
    <row r="6197" spans="1:25" x14ac:dyDescent="0.3">
      <c r="A6197" s="1">
        <v>6196</v>
      </c>
      <c r="B6197" t="s">
        <v>9119</v>
      </c>
      <c r="C6197" s="7">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4" t="str">
        <f>VLOOKUP(OrdersTable[[#This Row],[Region]],PeopleTable[#All],2,FALSE)</f>
        <v>Chuck Magee</v>
      </c>
      <c r="W6197" s="4" t="str">
        <f>IFERROR(VLOOKUP(OrdersTable[[#This Row],[Order ID]],ReturnsTable[#All],2,FALSE),"No")</f>
        <v>No</v>
      </c>
      <c r="X6197" s="4">
        <f>1/COUNTIF(OrdersTable[Order ID],OrdersTable[[#This Row],[Order ID]])</f>
        <v>0.5</v>
      </c>
      <c r="Y6197" s="4">
        <f>1/COUNTIF(OrdersTable[Customer ID],OrdersTable[[#This Row],[Customer ID]])</f>
        <v>0.14285714285714285</v>
      </c>
    </row>
    <row r="6198" spans="1:25" x14ac:dyDescent="0.3">
      <c r="A6198" s="1">
        <v>6197</v>
      </c>
      <c r="B6198" t="s">
        <v>9119</v>
      </c>
      <c r="C6198" s="7">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4" t="str">
        <f>VLOOKUP(OrdersTable[[#This Row],[Region]],PeopleTable[#All],2,FALSE)</f>
        <v>Chuck Magee</v>
      </c>
      <c r="W6198" s="4" t="str">
        <f>IFERROR(VLOOKUP(OrdersTable[[#This Row],[Order ID]],ReturnsTable[#All],2,FALSE),"No")</f>
        <v>No</v>
      </c>
      <c r="X6198" s="4">
        <f>1/COUNTIF(OrdersTable[Order ID],OrdersTable[[#This Row],[Order ID]])</f>
        <v>0.5</v>
      </c>
      <c r="Y6198" s="4">
        <f>1/COUNTIF(OrdersTable[Customer ID],OrdersTable[[#This Row],[Customer ID]])</f>
        <v>0.14285714285714285</v>
      </c>
    </row>
    <row r="6199" spans="1:25" x14ac:dyDescent="0.3">
      <c r="A6199" s="1">
        <v>6198</v>
      </c>
      <c r="B6199" t="s">
        <v>9120</v>
      </c>
      <c r="C6199" s="7">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4" t="str">
        <f>VLOOKUP(OrdersTable[[#This Row],[Region]],PeopleTable[#All],2,FALSE)</f>
        <v>Kelly Williams</v>
      </c>
      <c r="W6199" s="4" t="str">
        <f>IFERROR(VLOOKUP(OrdersTable[[#This Row],[Order ID]],ReturnsTable[#All],2,FALSE),"No")</f>
        <v>No</v>
      </c>
      <c r="X6199" s="4">
        <f>1/COUNTIF(OrdersTable[Order ID],OrdersTable[[#This Row],[Order ID]])</f>
        <v>0.33333333333333331</v>
      </c>
      <c r="Y6199" s="4">
        <f>1/COUNTIF(OrdersTable[Customer ID],OrdersTable[[#This Row],[Customer ID]])</f>
        <v>4.5454545454545456E-2</v>
      </c>
    </row>
    <row r="6200" spans="1:25" x14ac:dyDescent="0.3">
      <c r="A6200" s="1">
        <v>6199</v>
      </c>
      <c r="B6200" t="s">
        <v>9120</v>
      </c>
      <c r="C6200" s="7">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4" t="str">
        <f>VLOOKUP(OrdersTable[[#This Row],[Region]],PeopleTable[#All],2,FALSE)</f>
        <v>Kelly Williams</v>
      </c>
      <c r="W6200" s="4" t="str">
        <f>IFERROR(VLOOKUP(OrdersTable[[#This Row],[Order ID]],ReturnsTable[#All],2,FALSE),"No")</f>
        <v>No</v>
      </c>
      <c r="X6200" s="4">
        <f>1/COUNTIF(OrdersTable[Order ID],OrdersTable[[#This Row],[Order ID]])</f>
        <v>0.33333333333333331</v>
      </c>
      <c r="Y6200" s="4">
        <f>1/COUNTIF(OrdersTable[Customer ID],OrdersTable[[#This Row],[Customer ID]])</f>
        <v>4.5454545454545456E-2</v>
      </c>
    </row>
    <row r="6201" spans="1:25" x14ac:dyDescent="0.3">
      <c r="A6201" s="1">
        <v>6200</v>
      </c>
      <c r="B6201" t="s">
        <v>9120</v>
      </c>
      <c r="C6201" s="7">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4" t="str">
        <f>VLOOKUP(OrdersTable[[#This Row],[Region]],PeopleTable[#All],2,FALSE)</f>
        <v>Kelly Williams</v>
      </c>
      <c r="W6201" s="4" t="str">
        <f>IFERROR(VLOOKUP(OrdersTable[[#This Row],[Order ID]],ReturnsTable[#All],2,FALSE),"No")</f>
        <v>No</v>
      </c>
      <c r="X6201" s="4">
        <f>1/COUNTIF(OrdersTable[Order ID],OrdersTable[[#This Row],[Order ID]])</f>
        <v>0.33333333333333331</v>
      </c>
      <c r="Y6201" s="4">
        <f>1/COUNTIF(OrdersTable[Customer ID],OrdersTable[[#This Row],[Customer ID]])</f>
        <v>4.5454545454545456E-2</v>
      </c>
    </row>
    <row r="6202" spans="1:25" x14ac:dyDescent="0.3">
      <c r="A6202" s="1">
        <v>6201</v>
      </c>
      <c r="B6202" t="s">
        <v>9121</v>
      </c>
      <c r="C6202" s="7">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4" t="str">
        <f>VLOOKUP(OrdersTable[[#This Row],[Region]],PeopleTable[#All],2,FALSE)</f>
        <v>Kelly Williams</v>
      </c>
      <c r="W6202" s="4" t="str">
        <f>IFERROR(VLOOKUP(OrdersTable[[#This Row],[Order ID]],ReturnsTable[#All],2,FALSE),"No")</f>
        <v>No</v>
      </c>
      <c r="X6202" s="4">
        <f>1/COUNTIF(OrdersTable[Order ID],OrdersTable[[#This Row],[Order ID]])</f>
        <v>0.5</v>
      </c>
      <c r="Y6202" s="4">
        <f>1/COUNTIF(OrdersTable[Customer ID],OrdersTable[[#This Row],[Customer ID]])</f>
        <v>8.3333333333333329E-2</v>
      </c>
    </row>
    <row r="6203" spans="1:25" x14ac:dyDescent="0.3">
      <c r="A6203" s="1">
        <v>6202</v>
      </c>
      <c r="B6203" t="s">
        <v>9121</v>
      </c>
      <c r="C6203" s="7">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4" t="str">
        <f>VLOOKUP(OrdersTable[[#This Row],[Region]],PeopleTable[#All],2,FALSE)</f>
        <v>Kelly Williams</v>
      </c>
      <c r="W6203" s="4" t="str">
        <f>IFERROR(VLOOKUP(OrdersTable[[#This Row],[Order ID]],ReturnsTable[#All],2,FALSE),"No")</f>
        <v>No</v>
      </c>
      <c r="X6203" s="4">
        <f>1/COUNTIF(OrdersTable[Order ID],OrdersTable[[#This Row],[Order ID]])</f>
        <v>0.5</v>
      </c>
      <c r="Y6203" s="4">
        <f>1/COUNTIF(OrdersTable[Customer ID],OrdersTable[[#This Row],[Customer ID]])</f>
        <v>8.3333333333333329E-2</v>
      </c>
    </row>
    <row r="6204" spans="1:25" x14ac:dyDescent="0.3">
      <c r="A6204" s="1">
        <v>6203</v>
      </c>
      <c r="B6204" t="s">
        <v>9122</v>
      </c>
      <c r="C6204" s="7">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4" t="str">
        <f>VLOOKUP(OrdersTable[[#This Row],[Region]],PeopleTable[#All],2,FALSE)</f>
        <v>Anna Andreadi</v>
      </c>
      <c r="W6204" s="4" t="str">
        <f>IFERROR(VLOOKUP(OrdersTable[[#This Row],[Order ID]],ReturnsTable[#All],2,FALSE),"No")</f>
        <v>No</v>
      </c>
      <c r="X6204" s="4">
        <f>1/COUNTIF(OrdersTable[Order ID],OrdersTable[[#This Row],[Order ID]])</f>
        <v>1</v>
      </c>
      <c r="Y6204" s="4">
        <f>1/COUNTIF(OrdersTable[Customer ID],OrdersTable[[#This Row],[Customer ID]])</f>
        <v>0.04</v>
      </c>
    </row>
    <row r="6205" spans="1:25" x14ac:dyDescent="0.3">
      <c r="A6205" s="1">
        <v>6204</v>
      </c>
      <c r="B6205" t="s">
        <v>9123</v>
      </c>
      <c r="C6205" s="7">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4" t="str">
        <f>VLOOKUP(OrdersTable[[#This Row],[Region]],PeopleTable[#All],2,FALSE)</f>
        <v>Chuck Magee</v>
      </c>
      <c r="W6205" s="4" t="str">
        <f>IFERROR(VLOOKUP(OrdersTable[[#This Row],[Order ID]],ReturnsTable[#All],2,FALSE),"No")</f>
        <v>No</v>
      </c>
      <c r="X6205" s="4">
        <f>1/COUNTIF(OrdersTable[Order ID],OrdersTable[[#This Row],[Order ID]])</f>
        <v>1</v>
      </c>
      <c r="Y6205" s="4">
        <f>1/COUNTIF(OrdersTable[Customer ID],OrdersTable[[#This Row],[Customer ID]])</f>
        <v>7.6923076923076927E-2</v>
      </c>
    </row>
    <row r="6206" spans="1:25" x14ac:dyDescent="0.3">
      <c r="A6206" s="1">
        <v>6205</v>
      </c>
      <c r="B6206" t="s">
        <v>9124</v>
      </c>
      <c r="C6206" s="7">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4" t="str">
        <f>VLOOKUP(OrdersTable[[#This Row],[Region]],PeopleTable[#All],2,FALSE)</f>
        <v>Chuck Magee</v>
      </c>
      <c r="W6206" s="4" t="str">
        <f>IFERROR(VLOOKUP(OrdersTable[[#This Row],[Order ID]],ReturnsTable[#All],2,FALSE),"No")</f>
        <v>No</v>
      </c>
      <c r="X6206" s="4">
        <f>1/COUNTIF(OrdersTable[Order ID],OrdersTable[[#This Row],[Order ID]])</f>
        <v>1</v>
      </c>
      <c r="Y6206" s="4">
        <f>1/COUNTIF(OrdersTable[Customer ID],OrdersTable[[#This Row],[Customer ID]])</f>
        <v>7.1428571428571425E-2</v>
      </c>
    </row>
    <row r="6207" spans="1:25" x14ac:dyDescent="0.3">
      <c r="A6207" s="1">
        <v>6206</v>
      </c>
      <c r="B6207" t="s">
        <v>9125</v>
      </c>
      <c r="C6207" s="7">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4" t="str">
        <f>VLOOKUP(OrdersTable[[#This Row],[Region]],PeopleTable[#All],2,FALSE)</f>
        <v>Kelly Williams</v>
      </c>
      <c r="W6207" s="4" t="str">
        <f>IFERROR(VLOOKUP(OrdersTable[[#This Row],[Order ID]],ReturnsTable[#All],2,FALSE),"No")</f>
        <v>No</v>
      </c>
      <c r="X6207" s="4">
        <f>1/COUNTIF(OrdersTable[Order ID],OrdersTable[[#This Row],[Order ID]])</f>
        <v>0.33333333333333331</v>
      </c>
      <c r="Y6207" s="4">
        <f>1/COUNTIF(OrdersTable[Customer ID],OrdersTable[[#This Row],[Customer ID]])</f>
        <v>0.1111111111111111</v>
      </c>
    </row>
    <row r="6208" spans="1:25" x14ac:dyDescent="0.3">
      <c r="A6208" s="1">
        <v>6207</v>
      </c>
      <c r="B6208" t="s">
        <v>9125</v>
      </c>
      <c r="C6208" s="7">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4" t="str">
        <f>VLOOKUP(OrdersTable[[#This Row],[Region]],PeopleTable[#All],2,FALSE)</f>
        <v>Kelly Williams</v>
      </c>
      <c r="W6208" s="4" t="str">
        <f>IFERROR(VLOOKUP(OrdersTable[[#This Row],[Order ID]],ReturnsTable[#All],2,FALSE),"No")</f>
        <v>No</v>
      </c>
      <c r="X6208" s="4">
        <f>1/COUNTIF(OrdersTable[Order ID],OrdersTable[[#This Row],[Order ID]])</f>
        <v>0.33333333333333331</v>
      </c>
      <c r="Y6208" s="4">
        <f>1/COUNTIF(OrdersTable[Customer ID],OrdersTable[[#This Row],[Customer ID]])</f>
        <v>0.1111111111111111</v>
      </c>
    </row>
    <row r="6209" spans="1:25" x14ac:dyDescent="0.3">
      <c r="A6209" s="1">
        <v>6208</v>
      </c>
      <c r="B6209" t="s">
        <v>9125</v>
      </c>
      <c r="C6209" s="7">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4" t="str">
        <f>VLOOKUP(OrdersTable[[#This Row],[Region]],PeopleTable[#All],2,FALSE)</f>
        <v>Kelly Williams</v>
      </c>
      <c r="W6209" s="4" t="str">
        <f>IFERROR(VLOOKUP(OrdersTable[[#This Row],[Order ID]],ReturnsTable[#All],2,FALSE),"No")</f>
        <v>No</v>
      </c>
      <c r="X6209" s="4">
        <f>1/COUNTIF(OrdersTable[Order ID],OrdersTable[[#This Row],[Order ID]])</f>
        <v>0.33333333333333331</v>
      </c>
      <c r="Y6209" s="4">
        <f>1/COUNTIF(OrdersTable[Customer ID],OrdersTable[[#This Row],[Customer ID]])</f>
        <v>0.1111111111111111</v>
      </c>
    </row>
    <row r="6210" spans="1:25" x14ac:dyDescent="0.3">
      <c r="A6210" s="1">
        <v>6209</v>
      </c>
      <c r="B6210" t="s">
        <v>9126</v>
      </c>
      <c r="C6210" s="7">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4" t="str">
        <f>VLOOKUP(OrdersTable[[#This Row],[Region]],PeopleTable[#All],2,FALSE)</f>
        <v>Chuck Magee</v>
      </c>
      <c r="W6210" s="4" t="str">
        <f>IFERROR(VLOOKUP(OrdersTable[[#This Row],[Order ID]],ReturnsTable[#All],2,FALSE),"No")</f>
        <v>No</v>
      </c>
      <c r="X6210" s="4">
        <f>1/COUNTIF(OrdersTable[Order ID],OrdersTable[[#This Row],[Order ID]])</f>
        <v>1</v>
      </c>
      <c r="Y6210" s="4">
        <f>1/COUNTIF(OrdersTable[Customer ID],OrdersTable[[#This Row],[Customer ID]])</f>
        <v>0.16666666666666666</v>
      </c>
    </row>
    <row r="6211" spans="1:25" x14ac:dyDescent="0.3">
      <c r="A6211" s="1">
        <v>6210</v>
      </c>
      <c r="B6211" t="s">
        <v>9127</v>
      </c>
      <c r="C6211" s="7">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4" t="str">
        <f>VLOOKUP(OrdersTable[[#This Row],[Region]],PeopleTable[#All],2,FALSE)</f>
        <v>Anna Andreadi</v>
      </c>
      <c r="W6211" s="4" t="str">
        <f>IFERROR(VLOOKUP(OrdersTable[[#This Row],[Order ID]],ReturnsTable[#All],2,FALSE),"No")</f>
        <v>No</v>
      </c>
      <c r="X6211" s="4">
        <f>1/COUNTIF(OrdersTable[Order ID],OrdersTable[[#This Row],[Order ID]])</f>
        <v>0.33333333333333331</v>
      </c>
      <c r="Y6211" s="4">
        <f>1/COUNTIF(OrdersTable[Customer ID],OrdersTable[[#This Row],[Customer ID]])</f>
        <v>8.3333333333333329E-2</v>
      </c>
    </row>
    <row r="6212" spans="1:25" x14ac:dyDescent="0.3">
      <c r="A6212" s="1">
        <v>6211</v>
      </c>
      <c r="B6212" t="s">
        <v>9127</v>
      </c>
      <c r="C6212" s="7">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4" t="str">
        <f>VLOOKUP(OrdersTable[[#This Row],[Region]],PeopleTable[#All],2,FALSE)</f>
        <v>Anna Andreadi</v>
      </c>
      <c r="W6212" s="4" t="str">
        <f>IFERROR(VLOOKUP(OrdersTable[[#This Row],[Order ID]],ReturnsTable[#All],2,FALSE),"No")</f>
        <v>No</v>
      </c>
      <c r="X6212" s="4">
        <f>1/COUNTIF(OrdersTable[Order ID],OrdersTable[[#This Row],[Order ID]])</f>
        <v>0.33333333333333331</v>
      </c>
      <c r="Y6212" s="4">
        <f>1/COUNTIF(OrdersTable[Customer ID],OrdersTable[[#This Row],[Customer ID]])</f>
        <v>8.3333333333333329E-2</v>
      </c>
    </row>
    <row r="6213" spans="1:25" x14ac:dyDescent="0.3">
      <c r="A6213" s="1">
        <v>6212</v>
      </c>
      <c r="B6213" t="s">
        <v>9127</v>
      </c>
      <c r="C6213" s="7">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4" t="str">
        <f>VLOOKUP(OrdersTable[[#This Row],[Region]],PeopleTable[#All],2,FALSE)</f>
        <v>Anna Andreadi</v>
      </c>
      <c r="W6213" s="4" t="str">
        <f>IFERROR(VLOOKUP(OrdersTable[[#This Row],[Order ID]],ReturnsTable[#All],2,FALSE),"No")</f>
        <v>No</v>
      </c>
      <c r="X6213" s="4">
        <f>1/COUNTIF(OrdersTable[Order ID],OrdersTable[[#This Row],[Order ID]])</f>
        <v>0.33333333333333331</v>
      </c>
      <c r="Y6213" s="4">
        <f>1/COUNTIF(OrdersTable[Customer ID],OrdersTable[[#This Row],[Customer ID]])</f>
        <v>8.3333333333333329E-2</v>
      </c>
    </row>
    <row r="6214" spans="1:25" x14ac:dyDescent="0.3">
      <c r="A6214" s="1">
        <v>6213</v>
      </c>
      <c r="B6214" t="s">
        <v>9128</v>
      </c>
      <c r="C6214" s="7">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4" t="str">
        <f>VLOOKUP(OrdersTable[[#This Row],[Region]],PeopleTable[#All],2,FALSE)</f>
        <v>Anna Andreadi</v>
      </c>
      <c r="W6214" s="4" t="str">
        <f>IFERROR(VLOOKUP(OrdersTable[[#This Row],[Order ID]],ReturnsTable[#All],2,FALSE),"No")</f>
        <v>No</v>
      </c>
      <c r="X6214" s="4">
        <f>1/COUNTIF(OrdersTable[Order ID],OrdersTable[[#This Row],[Order ID]])</f>
        <v>0.5</v>
      </c>
      <c r="Y6214" s="4">
        <f>1/COUNTIF(OrdersTable[Customer ID],OrdersTable[[#This Row],[Customer ID]])</f>
        <v>5.2631578947368418E-2</v>
      </c>
    </row>
    <row r="6215" spans="1:25" x14ac:dyDescent="0.3">
      <c r="A6215" s="1">
        <v>6214</v>
      </c>
      <c r="B6215" t="s">
        <v>9128</v>
      </c>
      <c r="C6215" s="7">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4" t="str">
        <f>VLOOKUP(OrdersTable[[#This Row],[Region]],PeopleTable[#All],2,FALSE)</f>
        <v>Anna Andreadi</v>
      </c>
      <c r="W6215" s="4" t="str">
        <f>IFERROR(VLOOKUP(OrdersTable[[#This Row],[Order ID]],ReturnsTable[#All],2,FALSE),"No")</f>
        <v>No</v>
      </c>
      <c r="X6215" s="4">
        <f>1/COUNTIF(OrdersTable[Order ID],OrdersTable[[#This Row],[Order ID]])</f>
        <v>0.5</v>
      </c>
      <c r="Y6215" s="4">
        <f>1/COUNTIF(OrdersTable[Customer ID],OrdersTable[[#This Row],[Customer ID]])</f>
        <v>5.2631578947368418E-2</v>
      </c>
    </row>
    <row r="6216" spans="1:25" x14ac:dyDescent="0.3">
      <c r="A6216" s="1">
        <v>6215</v>
      </c>
      <c r="B6216" t="s">
        <v>9129</v>
      </c>
      <c r="C6216" s="7">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4" t="str">
        <f>VLOOKUP(OrdersTable[[#This Row],[Region]],PeopleTable[#All],2,FALSE)</f>
        <v>Anna Andreadi</v>
      </c>
      <c r="W6216" s="4" t="str">
        <f>IFERROR(VLOOKUP(OrdersTable[[#This Row],[Order ID]],ReturnsTable[#All],2,FALSE),"No")</f>
        <v>No</v>
      </c>
      <c r="X6216" s="4">
        <f>1/COUNTIF(OrdersTable[Order ID],OrdersTable[[#This Row],[Order ID]])</f>
        <v>1</v>
      </c>
      <c r="Y6216" s="4">
        <f>1/COUNTIF(OrdersTable[Customer ID],OrdersTable[[#This Row],[Customer ID]])</f>
        <v>7.6923076923076927E-2</v>
      </c>
    </row>
    <row r="6217" spans="1:25" x14ac:dyDescent="0.3">
      <c r="A6217" s="1">
        <v>6216</v>
      </c>
      <c r="B6217" t="s">
        <v>9130</v>
      </c>
      <c r="C6217" s="7">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4" t="str">
        <f>VLOOKUP(OrdersTable[[#This Row],[Region]],PeopleTable[#All],2,FALSE)</f>
        <v>Chuck Magee</v>
      </c>
      <c r="W6217" s="4" t="str">
        <f>IFERROR(VLOOKUP(OrdersTable[[#This Row],[Order ID]],ReturnsTable[#All],2,FALSE),"No")</f>
        <v>No</v>
      </c>
      <c r="X6217" s="4">
        <f>1/COUNTIF(OrdersTable[Order ID],OrdersTable[[#This Row],[Order ID]])</f>
        <v>0.5</v>
      </c>
      <c r="Y6217" s="4">
        <f>1/COUNTIF(OrdersTable[Customer ID],OrdersTable[[#This Row],[Customer ID]])</f>
        <v>0.1</v>
      </c>
    </row>
    <row r="6218" spans="1:25" x14ac:dyDescent="0.3">
      <c r="A6218" s="1">
        <v>6217</v>
      </c>
      <c r="B6218" t="s">
        <v>9130</v>
      </c>
      <c r="C6218" s="7">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4" t="str">
        <f>VLOOKUP(OrdersTable[[#This Row],[Region]],PeopleTable[#All],2,FALSE)</f>
        <v>Chuck Magee</v>
      </c>
      <c r="W6218" s="4" t="str">
        <f>IFERROR(VLOOKUP(OrdersTable[[#This Row],[Order ID]],ReturnsTable[#All],2,FALSE),"No")</f>
        <v>No</v>
      </c>
      <c r="X6218" s="4">
        <f>1/COUNTIF(OrdersTable[Order ID],OrdersTable[[#This Row],[Order ID]])</f>
        <v>0.5</v>
      </c>
      <c r="Y6218" s="4">
        <f>1/COUNTIF(OrdersTable[Customer ID],OrdersTable[[#This Row],[Customer ID]])</f>
        <v>0.1</v>
      </c>
    </row>
    <row r="6219" spans="1:25" x14ac:dyDescent="0.3">
      <c r="A6219" s="1">
        <v>6218</v>
      </c>
      <c r="B6219" t="s">
        <v>9131</v>
      </c>
      <c r="C6219" s="7">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4" t="str">
        <f>VLOOKUP(OrdersTable[[#This Row],[Region]],PeopleTable[#All],2,FALSE)</f>
        <v>Cassandra Brandow</v>
      </c>
      <c r="W6219" s="4" t="str">
        <f>IFERROR(VLOOKUP(OrdersTable[[#This Row],[Order ID]],ReturnsTable[#All],2,FALSE),"No")</f>
        <v>No</v>
      </c>
      <c r="X6219" s="4">
        <f>1/COUNTIF(OrdersTable[Order ID],OrdersTable[[#This Row],[Order ID]])</f>
        <v>1</v>
      </c>
      <c r="Y6219" s="4">
        <f>1/COUNTIF(OrdersTable[Customer ID],OrdersTable[[#This Row],[Customer ID]])</f>
        <v>3.8461538461538464E-2</v>
      </c>
    </row>
    <row r="6220" spans="1:25" x14ac:dyDescent="0.3">
      <c r="A6220" s="1">
        <v>6219</v>
      </c>
      <c r="B6220" t="s">
        <v>9132</v>
      </c>
      <c r="C6220" s="7">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4" t="str">
        <f>VLOOKUP(OrdersTable[[#This Row],[Region]],PeopleTable[#All],2,FALSE)</f>
        <v>Kelly Williams</v>
      </c>
      <c r="W6220" s="4" t="str">
        <f>IFERROR(VLOOKUP(OrdersTable[[#This Row],[Order ID]],ReturnsTable[#All],2,FALSE),"No")</f>
        <v>No</v>
      </c>
      <c r="X6220" s="4">
        <f>1/COUNTIF(OrdersTable[Order ID],OrdersTable[[#This Row],[Order ID]])</f>
        <v>0.33333333333333331</v>
      </c>
      <c r="Y6220" s="4">
        <f>1/COUNTIF(OrdersTable[Customer ID],OrdersTable[[#This Row],[Customer ID]])</f>
        <v>5.5555555555555552E-2</v>
      </c>
    </row>
    <row r="6221" spans="1:25" x14ac:dyDescent="0.3">
      <c r="A6221" s="1">
        <v>6220</v>
      </c>
      <c r="B6221" t="s">
        <v>9132</v>
      </c>
      <c r="C6221" s="7">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4" t="str">
        <f>VLOOKUP(OrdersTable[[#This Row],[Region]],PeopleTable[#All],2,FALSE)</f>
        <v>Kelly Williams</v>
      </c>
      <c r="W6221" s="4" t="str">
        <f>IFERROR(VLOOKUP(OrdersTable[[#This Row],[Order ID]],ReturnsTable[#All],2,FALSE),"No")</f>
        <v>No</v>
      </c>
      <c r="X6221" s="4">
        <f>1/COUNTIF(OrdersTable[Order ID],OrdersTable[[#This Row],[Order ID]])</f>
        <v>0.33333333333333331</v>
      </c>
      <c r="Y6221" s="4">
        <f>1/COUNTIF(OrdersTable[Customer ID],OrdersTable[[#This Row],[Customer ID]])</f>
        <v>5.5555555555555552E-2</v>
      </c>
    </row>
    <row r="6222" spans="1:25" x14ac:dyDescent="0.3">
      <c r="A6222" s="1">
        <v>6221</v>
      </c>
      <c r="B6222" t="s">
        <v>9132</v>
      </c>
      <c r="C6222" s="7">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4" t="str">
        <f>VLOOKUP(OrdersTable[[#This Row],[Region]],PeopleTable[#All],2,FALSE)</f>
        <v>Kelly Williams</v>
      </c>
      <c r="W6222" s="4" t="str">
        <f>IFERROR(VLOOKUP(OrdersTable[[#This Row],[Order ID]],ReturnsTable[#All],2,FALSE),"No")</f>
        <v>No</v>
      </c>
      <c r="X6222" s="4">
        <f>1/COUNTIF(OrdersTable[Order ID],OrdersTable[[#This Row],[Order ID]])</f>
        <v>0.33333333333333331</v>
      </c>
      <c r="Y6222" s="4">
        <f>1/COUNTIF(OrdersTable[Customer ID],OrdersTable[[#This Row],[Customer ID]])</f>
        <v>5.5555555555555552E-2</v>
      </c>
    </row>
    <row r="6223" spans="1:25" x14ac:dyDescent="0.3">
      <c r="A6223" s="1">
        <v>6222</v>
      </c>
      <c r="B6223" t="s">
        <v>9133</v>
      </c>
      <c r="C6223" s="7">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4" t="str">
        <f>VLOOKUP(OrdersTable[[#This Row],[Region]],PeopleTable[#All],2,FALSE)</f>
        <v>Anna Andreadi</v>
      </c>
      <c r="W6223" s="4" t="str">
        <f>IFERROR(VLOOKUP(OrdersTable[[#This Row],[Order ID]],ReturnsTable[#All],2,FALSE),"No")</f>
        <v>No</v>
      </c>
      <c r="X6223" s="4">
        <f>1/COUNTIF(OrdersTable[Order ID],OrdersTable[[#This Row],[Order ID]])</f>
        <v>1</v>
      </c>
      <c r="Y6223" s="4">
        <f>1/COUNTIF(OrdersTable[Customer ID],OrdersTable[[#This Row],[Customer ID]])</f>
        <v>0.14285714285714285</v>
      </c>
    </row>
    <row r="6224" spans="1:25" x14ac:dyDescent="0.3">
      <c r="A6224" s="1">
        <v>6223</v>
      </c>
      <c r="B6224" t="s">
        <v>9134</v>
      </c>
      <c r="C6224" s="7">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4" t="str">
        <f>VLOOKUP(OrdersTable[[#This Row],[Region]],PeopleTable[#All],2,FALSE)</f>
        <v>Cassandra Brandow</v>
      </c>
      <c r="W6224" s="4" t="str">
        <f>IFERROR(VLOOKUP(OrdersTable[[#This Row],[Order ID]],ReturnsTable[#All],2,FALSE),"No")</f>
        <v>No</v>
      </c>
      <c r="X6224" s="4">
        <f>1/COUNTIF(OrdersTable[Order ID],OrdersTable[[#This Row],[Order ID]])</f>
        <v>0.33333333333333331</v>
      </c>
      <c r="Y6224" s="4">
        <f>1/COUNTIF(OrdersTable[Customer ID],OrdersTable[[#This Row],[Customer ID]])</f>
        <v>0.125</v>
      </c>
    </row>
    <row r="6225" spans="1:25" x14ac:dyDescent="0.3">
      <c r="A6225" s="1">
        <v>6224</v>
      </c>
      <c r="B6225" t="s">
        <v>9134</v>
      </c>
      <c r="C6225" s="7">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4" t="str">
        <f>VLOOKUP(OrdersTable[[#This Row],[Region]],PeopleTable[#All],2,FALSE)</f>
        <v>Cassandra Brandow</v>
      </c>
      <c r="W6225" s="4" t="str">
        <f>IFERROR(VLOOKUP(OrdersTable[[#This Row],[Order ID]],ReturnsTable[#All],2,FALSE),"No")</f>
        <v>No</v>
      </c>
      <c r="X6225" s="4">
        <f>1/COUNTIF(OrdersTable[Order ID],OrdersTable[[#This Row],[Order ID]])</f>
        <v>0.33333333333333331</v>
      </c>
      <c r="Y6225" s="4">
        <f>1/COUNTIF(OrdersTable[Customer ID],OrdersTable[[#This Row],[Customer ID]])</f>
        <v>0.125</v>
      </c>
    </row>
    <row r="6226" spans="1:25" x14ac:dyDescent="0.3">
      <c r="A6226" s="1">
        <v>6225</v>
      </c>
      <c r="B6226" t="s">
        <v>9134</v>
      </c>
      <c r="C6226" s="7">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4" t="str">
        <f>VLOOKUP(OrdersTable[[#This Row],[Region]],PeopleTable[#All],2,FALSE)</f>
        <v>Cassandra Brandow</v>
      </c>
      <c r="W6226" s="4" t="str">
        <f>IFERROR(VLOOKUP(OrdersTable[[#This Row],[Order ID]],ReturnsTable[#All],2,FALSE),"No")</f>
        <v>No</v>
      </c>
      <c r="X6226" s="4">
        <f>1/COUNTIF(OrdersTable[Order ID],OrdersTable[[#This Row],[Order ID]])</f>
        <v>0.33333333333333331</v>
      </c>
      <c r="Y6226" s="4">
        <f>1/COUNTIF(OrdersTable[Customer ID],OrdersTable[[#This Row],[Customer ID]])</f>
        <v>0.125</v>
      </c>
    </row>
    <row r="6227" spans="1:25" x14ac:dyDescent="0.3">
      <c r="A6227" s="1">
        <v>6226</v>
      </c>
      <c r="B6227" t="s">
        <v>9135</v>
      </c>
      <c r="C6227" s="7">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4" t="str">
        <f>VLOOKUP(OrdersTable[[#This Row],[Region]],PeopleTable[#All],2,FALSE)</f>
        <v>Anna Andreadi</v>
      </c>
      <c r="W6227" s="4" t="str">
        <f>IFERROR(VLOOKUP(OrdersTable[[#This Row],[Order ID]],ReturnsTable[#All],2,FALSE),"No")</f>
        <v>No</v>
      </c>
      <c r="X6227" s="4">
        <f>1/COUNTIF(OrdersTable[Order ID],OrdersTable[[#This Row],[Order ID]])</f>
        <v>0.5</v>
      </c>
      <c r="Y6227" s="4">
        <f>1/COUNTIF(OrdersTable[Customer ID],OrdersTable[[#This Row],[Customer ID]])</f>
        <v>6.6666666666666666E-2</v>
      </c>
    </row>
    <row r="6228" spans="1:25" x14ac:dyDescent="0.3">
      <c r="A6228" s="1">
        <v>6227</v>
      </c>
      <c r="B6228" t="s">
        <v>9135</v>
      </c>
      <c r="C6228" s="7">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4" t="str">
        <f>VLOOKUP(OrdersTable[[#This Row],[Region]],PeopleTable[#All],2,FALSE)</f>
        <v>Anna Andreadi</v>
      </c>
      <c r="W6228" s="4" t="str">
        <f>IFERROR(VLOOKUP(OrdersTable[[#This Row],[Order ID]],ReturnsTable[#All],2,FALSE),"No")</f>
        <v>No</v>
      </c>
      <c r="X6228" s="4">
        <f>1/COUNTIF(OrdersTable[Order ID],OrdersTable[[#This Row],[Order ID]])</f>
        <v>0.5</v>
      </c>
      <c r="Y6228" s="4">
        <f>1/COUNTIF(OrdersTable[Customer ID],OrdersTable[[#This Row],[Customer ID]])</f>
        <v>6.6666666666666666E-2</v>
      </c>
    </row>
    <row r="6229" spans="1:25" x14ac:dyDescent="0.3">
      <c r="A6229" s="1">
        <v>6228</v>
      </c>
      <c r="B6229" t="s">
        <v>9136</v>
      </c>
      <c r="C6229" s="7">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4" t="str">
        <f>VLOOKUP(OrdersTable[[#This Row],[Region]],PeopleTable[#All],2,FALSE)</f>
        <v>Kelly Williams</v>
      </c>
      <c r="W6229" s="4" t="str">
        <f>IFERROR(VLOOKUP(OrdersTable[[#This Row],[Order ID]],ReturnsTable[#All],2,FALSE),"No")</f>
        <v>No</v>
      </c>
      <c r="X6229" s="4">
        <f>1/COUNTIF(OrdersTable[Order ID],OrdersTable[[#This Row],[Order ID]])</f>
        <v>1</v>
      </c>
      <c r="Y6229" s="4">
        <f>1/COUNTIF(OrdersTable[Customer ID],OrdersTable[[#This Row],[Customer ID]])</f>
        <v>4.5454545454545456E-2</v>
      </c>
    </row>
    <row r="6230" spans="1:25" x14ac:dyDescent="0.3">
      <c r="A6230" s="1">
        <v>6229</v>
      </c>
      <c r="B6230" t="s">
        <v>9137</v>
      </c>
      <c r="C6230" s="7">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4" t="str">
        <f>VLOOKUP(OrdersTable[[#This Row],[Region]],PeopleTable[#All],2,FALSE)</f>
        <v>Chuck Magee</v>
      </c>
      <c r="W6230" s="4" t="str">
        <f>IFERROR(VLOOKUP(OrdersTable[[#This Row],[Order ID]],ReturnsTable[#All],2,FALSE),"No")</f>
        <v>No</v>
      </c>
      <c r="X6230" s="4">
        <f>1/COUNTIF(OrdersTable[Order ID],OrdersTable[[#This Row],[Order ID]])</f>
        <v>0.5</v>
      </c>
      <c r="Y6230" s="4">
        <f>1/COUNTIF(OrdersTable[Customer ID],OrdersTable[[#This Row],[Customer ID]])</f>
        <v>0.1</v>
      </c>
    </row>
    <row r="6231" spans="1:25" x14ac:dyDescent="0.3">
      <c r="A6231" s="1">
        <v>6230</v>
      </c>
      <c r="B6231" t="s">
        <v>9137</v>
      </c>
      <c r="C6231" s="7">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4" t="str">
        <f>VLOOKUP(OrdersTable[[#This Row],[Region]],PeopleTable[#All],2,FALSE)</f>
        <v>Chuck Magee</v>
      </c>
      <c r="W6231" s="4" t="str">
        <f>IFERROR(VLOOKUP(OrdersTable[[#This Row],[Order ID]],ReturnsTable[#All],2,FALSE),"No")</f>
        <v>No</v>
      </c>
      <c r="X6231" s="4">
        <f>1/COUNTIF(OrdersTable[Order ID],OrdersTable[[#This Row],[Order ID]])</f>
        <v>0.5</v>
      </c>
      <c r="Y6231" s="4">
        <f>1/COUNTIF(OrdersTable[Customer ID],OrdersTable[[#This Row],[Customer ID]])</f>
        <v>0.1</v>
      </c>
    </row>
    <row r="6232" spans="1:25" x14ac:dyDescent="0.3">
      <c r="A6232" s="1">
        <v>6231</v>
      </c>
      <c r="B6232" t="s">
        <v>9138</v>
      </c>
      <c r="C6232" s="7">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4" t="str">
        <f>VLOOKUP(OrdersTable[[#This Row],[Region]],PeopleTable[#All],2,FALSE)</f>
        <v>Kelly Williams</v>
      </c>
      <c r="W6232" s="4" t="str">
        <f>IFERROR(VLOOKUP(OrdersTable[[#This Row],[Order ID]],ReturnsTable[#All],2,FALSE),"No")</f>
        <v>No</v>
      </c>
      <c r="X6232" s="4">
        <f>1/COUNTIF(OrdersTable[Order ID],OrdersTable[[#This Row],[Order ID]])</f>
        <v>1</v>
      </c>
      <c r="Y6232" s="4">
        <f>1/COUNTIF(OrdersTable[Customer ID],OrdersTable[[#This Row],[Customer ID]])</f>
        <v>4.5454545454545456E-2</v>
      </c>
    </row>
    <row r="6233" spans="1:25" x14ac:dyDescent="0.3">
      <c r="A6233" s="1">
        <v>6232</v>
      </c>
      <c r="B6233" t="s">
        <v>9139</v>
      </c>
      <c r="C6233" s="7">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4" t="str">
        <f>VLOOKUP(OrdersTable[[#This Row],[Region]],PeopleTable[#All],2,FALSE)</f>
        <v>Anna Andreadi</v>
      </c>
      <c r="W6233" s="4" t="str">
        <f>IFERROR(VLOOKUP(OrdersTable[[#This Row],[Order ID]],ReturnsTable[#All],2,FALSE),"No")</f>
        <v>No</v>
      </c>
      <c r="X6233" s="4">
        <f>1/COUNTIF(OrdersTable[Order ID],OrdersTable[[#This Row],[Order ID]])</f>
        <v>0.2</v>
      </c>
      <c r="Y6233" s="4">
        <f>1/COUNTIF(OrdersTable[Customer ID],OrdersTable[[#This Row],[Customer ID]])</f>
        <v>7.1428571428571425E-2</v>
      </c>
    </row>
    <row r="6234" spans="1:25" x14ac:dyDescent="0.3">
      <c r="A6234" s="1">
        <v>6233</v>
      </c>
      <c r="B6234" t="s">
        <v>9139</v>
      </c>
      <c r="C6234" s="7">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4" t="str">
        <f>VLOOKUP(OrdersTable[[#This Row],[Region]],PeopleTable[#All],2,FALSE)</f>
        <v>Anna Andreadi</v>
      </c>
      <c r="W6234" s="4" t="str">
        <f>IFERROR(VLOOKUP(OrdersTable[[#This Row],[Order ID]],ReturnsTable[#All],2,FALSE),"No")</f>
        <v>No</v>
      </c>
      <c r="X6234" s="4">
        <f>1/COUNTIF(OrdersTable[Order ID],OrdersTable[[#This Row],[Order ID]])</f>
        <v>0.2</v>
      </c>
      <c r="Y6234" s="4">
        <f>1/COUNTIF(OrdersTable[Customer ID],OrdersTable[[#This Row],[Customer ID]])</f>
        <v>7.1428571428571425E-2</v>
      </c>
    </row>
    <row r="6235" spans="1:25" x14ac:dyDescent="0.3">
      <c r="A6235" s="1">
        <v>6234</v>
      </c>
      <c r="B6235" t="s">
        <v>9139</v>
      </c>
      <c r="C6235" s="7">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4" t="str">
        <f>VLOOKUP(OrdersTable[[#This Row],[Region]],PeopleTable[#All],2,FALSE)</f>
        <v>Anna Andreadi</v>
      </c>
      <c r="W6235" s="4" t="str">
        <f>IFERROR(VLOOKUP(OrdersTable[[#This Row],[Order ID]],ReturnsTable[#All],2,FALSE),"No")</f>
        <v>No</v>
      </c>
      <c r="X6235" s="4">
        <f>1/COUNTIF(OrdersTable[Order ID],OrdersTable[[#This Row],[Order ID]])</f>
        <v>0.2</v>
      </c>
      <c r="Y6235" s="4">
        <f>1/COUNTIF(OrdersTable[Customer ID],OrdersTable[[#This Row],[Customer ID]])</f>
        <v>7.1428571428571425E-2</v>
      </c>
    </row>
    <row r="6236" spans="1:25" x14ac:dyDescent="0.3">
      <c r="A6236" s="1">
        <v>6235</v>
      </c>
      <c r="B6236" t="s">
        <v>9139</v>
      </c>
      <c r="C6236" s="7">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4" t="str">
        <f>VLOOKUP(OrdersTable[[#This Row],[Region]],PeopleTable[#All],2,FALSE)</f>
        <v>Anna Andreadi</v>
      </c>
      <c r="W6236" s="4" t="str">
        <f>IFERROR(VLOOKUP(OrdersTable[[#This Row],[Order ID]],ReturnsTable[#All],2,FALSE),"No")</f>
        <v>No</v>
      </c>
      <c r="X6236" s="4">
        <f>1/COUNTIF(OrdersTable[Order ID],OrdersTable[[#This Row],[Order ID]])</f>
        <v>0.2</v>
      </c>
      <c r="Y6236" s="4">
        <f>1/COUNTIF(OrdersTable[Customer ID],OrdersTable[[#This Row],[Customer ID]])</f>
        <v>7.1428571428571425E-2</v>
      </c>
    </row>
    <row r="6237" spans="1:25" x14ac:dyDescent="0.3">
      <c r="A6237" s="1">
        <v>6236</v>
      </c>
      <c r="B6237" t="s">
        <v>9139</v>
      </c>
      <c r="C6237" s="7">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4" t="str">
        <f>VLOOKUP(OrdersTable[[#This Row],[Region]],PeopleTable[#All],2,FALSE)</f>
        <v>Anna Andreadi</v>
      </c>
      <c r="W6237" s="4" t="str">
        <f>IFERROR(VLOOKUP(OrdersTable[[#This Row],[Order ID]],ReturnsTable[#All],2,FALSE),"No")</f>
        <v>No</v>
      </c>
      <c r="X6237" s="4">
        <f>1/COUNTIF(OrdersTable[Order ID],OrdersTable[[#This Row],[Order ID]])</f>
        <v>0.2</v>
      </c>
      <c r="Y6237" s="4">
        <f>1/COUNTIF(OrdersTable[Customer ID],OrdersTable[[#This Row],[Customer ID]])</f>
        <v>7.1428571428571425E-2</v>
      </c>
    </row>
    <row r="6238" spans="1:25" x14ac:dyDescent="0.3">
      <c r="A6238" s="1">
        <v>6237</v>
      </c>
      <c r="B6238" t="s">
        <v>9140</v>
      </c>
      <c r="C6238" s="7">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4" t="str">
        <f>VLOOKUP(OrdersTable[[#This Row],[Region]],PeopleTable[#All],2,FALSE)</f>
        <v>Chuck Magee</v>
      </c>
      <c r="W6238" s="4" t="str">
        <f>IFERROR(VLOOKUP(OrdersTable[[#This Row],[Order ID]],ReturnsTable[#All],2,FALSE),"No")</f>
        <v>No</v>
      </c>
      <c r="X6238" s="4">
        <f>1/COUNTIF(OrdersTable[Order ID],OrdersTable[[#This Row],[Order ID]])</f>
        <v>1</v>
      </c>
      <c r="Y6238" s="4">
        <f>1/COUNTIF(OrdersTable[Customer ID],OrdersTable[[#This Row],[Customer ID]])</f>
        <v>0.2</v>
      </c>
    </row>
    <row r="6239" spans="1:25" x14ac:dyDescent="0.3">
      <c r="A6239" s="1">
        <v>6238</v>
      </c>
      <c r="B6239" t="s">
        <v>9141</v>
      </c>
      <c r="C6239" s="7">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4" t="str">
        <f>VLOOKUP(OrdersTable[[#This Row],[Region]],PeopleTable[#All],2,FALSE)</f>
        <v>Chuck Magee</v>
      </c>
      <c r="W6239" s="4" t="str">
        <f>IFERROR(VLOOKUP(OrdersTable[[#This Row],[Order ID]],ReturnsTable[#All],2,FALSE),"No")</f>
        <v>No</v>
      </c>
      <c r="X6239" s="4">
        <f>1/COUNTIF(OrdersTable[Order ID],OrdersTable[[#This Row],[Order ID]])</f>
        <v>1</v>
      </c>
      <c r="Y6239" s="4">
        <f>1/COUNTIF(OrdersTable[Customer ID],OrdersTable[[#This Row],[Customer ID]])</f>
        <v>9.0909090909090912E-2</v>
      </c>
    </row>
    <row r="6240" spans="1:25" x14ac:dyDescent="0.3">
      <c r="A6240" s="1">
        <v>6239</v>
      </c>
      <c r="B6240" t="s">
        <v>5999</v>
      </c>
      <c r="C6240" s="7">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4" t="str">
        <f>VLOOKUP(OrdersTable[[#This Row],[Region]],PeopleTable[#All],2,FALSE)</f>
        <v>Anna Andreadi</v>
      </c>
      <c r="W6240" s="4" t="str">
        <f>IFERROR(VLOOKUP(OrdersTable[[#This Row],[Order ID]],ReturnsTable[#All],2,FALSE),"No")</f>
        <v>Yes</v>
      </c>
      <c r="X6240" s="4">
        <f>1/COUNTIF(OrdersTable[Order ID],OrdersTable[[#This Row],[Order ID]])</f>
        <v>0.5</v>
      </c>
      <c r="Y6240" s="4">
        <f>1/COUNTIF(OrdersTable[Customer ID],OrdersTable[[#This Row],[Customer ID]])</f>
        <v>0.1</v>
      </c>
    </row>
    <row r="6241" spans="1:25" x14ac:dyDescent="0.3">
      <c r="A6241" s="1">
        <v>6240</v>
      </c>
      <c r="B6241" t="s">
        <v>5999</v>
      </c>
      <c r="C6241" s="7">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4" t="str">
        <f>VLOOKUP(OrdersTable[[#This Row],[Region]],PeopleTable[#All],2,FALSE)</f>
        <v>Anna Andreadi</v>
      </c>
      <c r="W6241" s="4" t="str">
        <f>IFERROR(VLOOKUP(OrdersTable[[#This Row],[Order ID]],ReturnsTable[#All],2,FALSE),"No")</f>
        <v>Yes</v>
      </c>
      <c r="X6241" s="4">
        <f>1/COUNTIF(OrdersTable[Order ID],OrdersTable[[#This Row],[Order ID]])</f>
        <v>0.5</v>
      </c>
      <c r="Y6241" s="4">
        <f>1/COUNTIF(OrdersTable[Customer ID],OrdersTable[[#This Row],[Customer ID]])</f>
        <v>0.1</v>
      </c>
    </row>
    <row r="6242" spans="1:25" x14ac:dyDescent="0.3">
      <c r="A6242" s="1">
        <v>6241</v>
      </c>
      <c r="B6242" t="s">
        <v>9142</v>
      </c>
      <c r="C6242" s="7">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4" t="str">
        <f>VLOOKUP(OrdersTable[[#This Row],[Region]],PeopleTable[#All],2,FALSE)</f>
        <v>Anna Andreadi</v>
      </c>
      <c r="W6242" s="4" t="str">
        <f>IFERROR(VLOOKUP(OrdersTable[[#This Row],[Order ID]],ReturnsTable[#All],2,FALSE),"No")</f>
        <v>No</v>
      </c>
      <c r="X6242" s="4">
        <f>1/COUNTIF(OrdersTable[Order ID],OrdersTable[[#This Row],[Order ID]])</f>
        <v>1</v>
      </c>
      <c r="Y6242" s="4">
        <f>1/COUNTIF(OrdersTable[Customer ID],OrdersTable[[#This Row],[Customer ID]])</f>
        <v>5.2631578947368418E-2</v>
      </c>
    </row>
    <row r="6243" spans="1:25" x14ac:dyDescent="0.3">
      <c r="A6243" s="1">
        <v>6242</v>
      </c>
      <c r="B6243" t="s">
        <v>9143</v>
      </c>
      <c r="C6243" s="7">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4" t="str">
        <f>VLOOKUP(OrdersTable[[#This Row],[Region]],PeopleTable[#All],2,FALSE)</f>
        <v>Chuck Magee</v>
      </c>
      <c r="W6243" s="4" t="str">
        <f>IFERROR(VLOOKUP(OrdersTable[[#This Row],[Order ID]],ReturnsTable[#All],2,FALSE),"No")</f>
        <v>No</v>
      </c>
      <c r="X6243" s="4">
        <f>1/COUNTIF(OrdersTable[Order ID],OrdersTable[[#This Row],[Order ID]])</f>
        <v>1</v>
      </c>
      <c r="Y6243" s="4">
        <f>1/COUNTIF(OrdersTable[Customer ID],OrdersTable[[#This Row],[Customer ID]])</f>
        <v>0.1111111111111111</v>
      </c>
    </row>
    <row r="6244" spans="1:25" x14ac:dyDescent="0.3">
      <c r="A6244" s="1">
        <v>6243</v>
      </c>
      <c r="B6244" t="s">
        <v>9144</v>
      </c>
      <c r="C6244" s="7">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4" t="str">
        <f>VLOOKUP(OrdersTable[[#This Row],[Region]],PeopleTable[#All],2,FALSE)</f>
        <v>Cassandra Brandow</v>
      </c>
      <c r="W6244" s="4" t="str">
        <f>IFERROR(VLOOKUP(OrdersTable[[#This Row],[Order ID]],ReturnsTable[#All],2,FALSE),"No")</f>
        <v>No</v>
      </c>
      <c r="X6244" s="4">
        <f>1/COUNTIF(OrdersTable[Order ID],OrdersTable[[#This Row],[Order ID]])</f>
        <v>1</v>
      </c>
      <c r="Y6244" s="4">
        <f>1/COUNTIF(OrdersTable[Customer ID],OrdersTable[[#This Row],[Customer ID]])</f>
        <v>7.1428571428571425E-2</v>
      </c>
    </row>
    <row r="6245" spans="1:25" x14ac:dyDescent="0.3">
      <c r="A6245" s="1">
        <v>6244</v>
      </c>
      <c r="B6245" t="s">
        <v>9145</v>
      </c>
      <c r="C6245" s="7">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4" t="str">
        <f>VLOOKUP(OrdersTable[[#This Row],[Region]],PeopleTable[#All],2,FALSE)</f>
        <v>Anna Andreadi</v>
      </c>
      <c r="W6245" s="4" t="str">
        <f>IFERROR(VLOOKUP(OrdersTable[[#This Row],[Order ID]],ReturnsTable[#All],2,FALSE),"No")</f>
        <v>No</v>
      </c>
      <c r="X6245" s="4">
        <f>1/COUNTIF(OrdersTable[Order ID],OrdersTable[[#This Row],[Order ID]])</f>
        <v>1</v>
      </c>
      <c r="Y6245" s="4">
        <f>1/COUNTIF(OrdersTable[Customer ID],OrdersTable[[#This Row],[Customer ID]])</f>
        <v>0.16666666666666666</v>
      </c>
    </row>
    <row r="6246" spans="1:25" x14ac:dyDescent="0.3">
      <c r="A6246" s="1">
        <v>6245</v>
      </c>
      <c r="B6246" t="s">
        <v>9146</v>
      </c>
      <c r="C6246" s="7">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4" t="str">
        <f>VLOOKUP(OrdersTable[[#This Row],[Region]],PeopleTable[#All],2,FALSE)</f>
        <v>Anna Andreadi</v>
      </c>
      <c r="W6246" s="4" t="str">
        <f>IFERROR(VLOOKUP(OrdersTable[[#This Row],[Order ID]],ReturnsTable[#All],2,FALSE),"No")</f>
        <v>No</v>
      </c>
      <c r="X6246" s="4">
        <f>1/COUNTIF(OrdersTable[Order ID],OrdersTable[[#This Row],[Order ID]])</f>
        <v>0.33333333333333331</v>
      </c>
      <c r="Y6246" s="4">
        <f>1/COUNTIF(OrdersTable[Customer ID],OrdersTable[[#This Row],[Customer ID]])</f>
        <v>0.1111111111111111</v>
      </c>
    </row>
    <row r="6247" spans="1:25" x14ac:dyDescent="0.3">
      <c r="A6247" s="1">
        <v>6246</v>
      </c>
      <c r="B6247" t="s">
        <v>9146</v>
      </c>
      <c r="C6247" s="7">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4" t="str">
        <f>VLOOKUP(OrdersTable[[#This Row],[Region]],PeopleTable[#All],2,FALSE)</f>
        <v>Anna Andreadi</v>
      </c>
      <c r="W6247" s="4" t="str">
        <f>IFERROR(VLOOKUP(OrdersTable[[#This Row],[Order ID]],ReturnsTable[#All],2,FALSE),"No")</f>
        <v>No</v>
      </c>
      <c r="X6247" s="4">
        <f>1/COUNTIF(OrdersTable[Order ID],OrdersTable[[#This Row],[Order ID]])</f>
        <v>0.33333333333333331</v>
      </c>
      <c r="Y6247" s="4">
        <f>1/COUNTIF(OrdersTable[Customer ID],OrdersTable[[#This Row],[Customer ID]])</f>
        <v>0.1111111111111111</v>
      </c>
    </row>
    <row r="6248" spans="1:25" x14ac:dyDescent="0.3">
      <c r="A6248" s="1">
        <v>6247</v>
      </c>
      <c r="B6248" t="s">
        <v>9146</v>
      </c>
      <c r="C6248" s="7">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4" t="str">
        <f>VLOOKUP(OrdersTable[[#This Row],[Region]],PeopleTable[#All],2,FALSE)</f>
        <v>Anna Andreadi</v>
      </c>
      <c r="W6248" s="4" t="str">
        <f>IFERROR(VLOOKUP(OrdersTable[[#This Row],[Order ID]],ReturnsTable[#All],2,FALSE),"No")</f>
        <v>No</v>
      </c>
      <c r="X6248" s="4">
        <f>1/COUNTIF(OrdersTable[Order ID],OrdersTable[[#This Row],[Order ID]])</f>
        <v>0.33333333333333331</v>
      </c>
      <c r="Y6248" s="4">
        <f>1/COUNTIF(OrdersTable[Customer ID],OrdersTable[[#This Row],[Customer ID]])</f>
        <v>0.1111111111111111</v>
      </c>
    </row>
    <row r="6249" spans="1:25" x14ac:dyDescent="0.3">
      <c r="A6249" s="1">
        <v>6248</v>
      </c>
      <c r="B6249" t="s">
        <v>9147</v>
      </c>
      <c r="C6249" s="7">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4" t="str">
        <f>VLOOKUP(OrdersTable[[#This Row],[Region]],PeopleTable[#All],2,FALSE)</f>
        <v>Kelly Williams</v>
      </c>
      <c r="W6249" s="4" t="str">
        <f>IFERROR(VLOOKUP(OrdersTable[[#This Row],[Order ID]],ReturnsTable[#All],2,FALSE),"No")</f>
        <v>No</v>
      </c>
      <c r="X6249" s="4">
        <f>1/COUNTIF(OrdersTable[Order ID],OrdersTable[[#This Row],[Order ID]])</f>
        <v>0.25</v>
      </c>
      <c r="Y6249" s="4">
        <f>1/COUNTIF(OrdersTable[Customer ID],OrdersTable[[#This Row],[Customer ID]])</f>
        <v>6.6666666666666666E-2</v>
      </c>
    </row>
    <row r="6250" spans="1:25" x14ac:dyDescent="0.3">
      <c r="A6250" s="1">
        <v>6249</v>
      </c>
      <c r="B6250" t="s">
        <v>9147</v>
      </c>
      <c r="C6250" s="7">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4" t="str">
        <f>VLOOKUP(OrdersTable[[#This Row],[Region]],PeopleTable[#All],2,FALSE)</f>
        <v>Kelly Williams</v>
      </c>
      <c r="W6250" s="4" t="str">
        <f>IFERROR(VLOOKUP(OrdersTable[[#This Row],[Order ID]],ReturnsTable[#All],2,FALSE),"No")</f>
        <v>No</v>
      </c>
      <c r="X6250" s="4">
        <f>1/COUNTIF(OrdersTable[Order ID],OrdersTable[[#This Row],[Order ID]])</f>
        <v>0.25</v>
      </c>
      <c r="Y6250" s="4">
        <f>1/COUNTIF(OrdersTable[Customer ID],OrdersTable[[#This Row],[Customer ID]])</f>
        <v>6.6666666666666666E-2</v>
      </c>
    </row>
    <row r="6251" spans="1:25" x14ac:dyDescent="0.3">
      <c r="A6251" s="1">
        <v>6250</v>
      </c>
      <c r="B6251" t="s">
        <v>9147</v>
      </c>
      <c r="C6251" s="7">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4" t="str">
        <f>VLOOKUP(OrdersTable[[#This Row],[Region]],PeopleTable[#All],2,FALSE)</f>
        <v>Kelly Williams</v>
      </c>
      <c r="W6251" s="4" t="str">
        <f>IFERROR(VLOOKUP(OrdersTable[[#This Row],[Order ID]],ReturnsTable[#All],2,FALSE),"No")</f>
        <v>No</v>
      </c>
      <c r="X6251" s="4">
        <f>1/COUNTIF(OrdersTable[Order ID],OrdersTable[[#This Row],[Order ID]])</f>
        <v>0.25</v>
      </c>
      <c r="Y6251" s="4">
        <f>1/COUNTIF(OrdersTable[Customer ID],OrdersTable[[#This Row],[Customer ID]])</f>
        <v>6.6666666666666666E-2</v>
      </c>
    </row>
    <row r="6252" spans="1:25" x14ac:dyDescent="0.3">
      <c r="A6252" s="1">
        <v>6251</v>
      </c>
      <c r="B6252" t="s">
        <v>9147</v>
      </c>
      <c r="C6252" s="7">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4" t="str">
        <f>VLOOKUP(OrdersTable[[#This Row],[Region]],PeopleTable[#All],2,FALSE)</f>
        <v>Kelly Williams</v>
      </c>
      <c r="W6252" s="4" t="str">
        <f>IFERROR(VLOOKUP(OrdersTable[[#This Row],[Order ID]],ReturnsTable[#All],2,FALSE),"No")</f>
        <v>No</v>
      </c>
      <c r="X6252" s="4">
        <f>1/COUNTIF(OrdersTable[Order ID],OrdersTable[[#This Row],[Order ID]])</f>
        <v>0.25</v>
      </c>
      <c r="Y6252" s="4">
        <f>1/COUNTIF(OrdersTable[Customer ID],OrdersTable[[#This Row],[Customer ID]])</f>
        <v>6.6666666666666666E-2</v>
      </c>
    </row>
    <row r="6253" spans="1:25" x14ac:dyDescent="0.3">
      <c r="A6253" s="1">
        <v>6252</v>
      </c>
      <c r="B6253" t="s">
        <v>9148</v>
      </c>
      <c r="C6253" s="7">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4" t="str">
        <f>VLOOKUP(OrdersTable[[#This Row],[Region]],PeopleTable[#All],2,FALSE)</f>
        <v>Kelly Williams</v>
      </c>
      <c r="W6253" s="4" t="str">
        <f>IFERROR(VLOOKUP(OrdersTable[[#This Row],[Order ID]],ReturnsTable[#All],2,FALSE),"No")</f>
        <v>No</v>
      </c>
      <c r="X6253" s="4">
        <f>1/COUNTIF(OrdersTable[Order ID],OrdersTable[[#This Row],[Order ID]])</f>
        <v>1</v>
      </c>
      <c r="Y6253" s="4">
        <f>1/COUNTIF(OrdersTable[Customer ID],OrdersTable[[#This Row],[Customer ID]])</f>
        <v>9.0909090909090912E-2</v>
      </c>
    </row>
    <row r="6254" spans="1:25" x14ac:dyDescent="0.3">
      <c r="A6254" s="1">
        <v>6253</v>
      </c>
      <c r="B6254" t="s">
        <v>9149</v>
      </c>
      <c r="C6254" s="7">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4" t="str">
        <f>VLOOKUP(OrdersTable[[#This Row],[Region]],PeopleTable[#All],2,FALSE)</f>
        <v>Cassandra Brandow</v>
      </c>
      <c r="W6254" s="4" t="str">
        <f>IFERROR(VLOOKUP(OrdersTable[[#This Row],[Order ID]],ReturnsTable[#All],2,FALSE),"No")</f>
        <v>No</v>
      </c>
      <c r="X6254" s="4">
        <f>1/COUNTIF(OrdersTable[Order ID],OrdersTable[[#This Row],[Order ID]])</f>
        <v>0.5</v>
      </c>
      <c r="Y6254" s="4">
        <f>1/COUNTIF(OrdersTable[Customer ID],OrdersTable[[#This Row],[Customer ID]])</f>
        <v>8.3333333333333329E-2</v>
      </c>
    </row>
    <row r="6255" spans="1:25" x14ac:dyDescent="0.3">
      <c r="A6255" s="1">
        <v>6254</v>
      </c>
      <c r="B6255" t="s">
        <v>9149</v>
      </c>
      <c r="C6255" s="7">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4" t="str">
        <f>VLOOKUP(OrdersTable[[#This Row],[Region]],PeopleTable[#All],2,FALSE)</f>
        <v>Cassandra Brandow</v>
      </c>
      <c r="W6255" s="4" t="str">
        <f>IFERROR(VLOOKUP(OrdersTable[[#This Row],[Order ID]],ReturnsTable[#All],2,FALSE),"No")</f>
        <v>No</v>
      </c>
      <c r="X6255" s="4">
        <f>1/COUNTIF(OrdersTable[Order ID],OrdersTable[[#This Row],[Order ID]])</f>
        <v>0.5</v>
      </c>
      <c r="Y6255" s="4">
        <f>1/COUNTIF(OrdersTable[Customer ID],OrdersTable[[#This Row],[Customer ID]])</f>
        <v>8.3333333333333329E-2</v>
      </c>
    </row>
    <row r="6256" spans="1:25" x14ac:dyDescent="0.3">
      <c r="A6256" s="1">
        <v>6255</v>
      </c>
      <c r="B6256" t="s">
        <v>9150</v>
      </c>
      <c r="C6256" s="7">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4" t="str">
        <f>VLOOKUP(OrdersTable[[#This Row],[Region]],PeopleTable[#All],2,FALSE)</f>
        <v>Cassandra Brandow</v>
      </c>
      <c r="W6256" s="4" t="str">
        <f>IFERROR(VLOOKUP(OrdersTable[[#This Row],[Order ID]],ReturnsTable[#All],2,FALSE),"No")</f>
        <v>No</v>
      </c>
      <c r="X6256" s="4">
        <f>1/COUNTIF(OrdersTable[Order ID],OrdersTable[[#This Row],[Order ID]])</f>
        <v>1</v>
      </c>
      <c r="Y6256" s="4">
        <f>1/COUNTIF(OrdersTable[Customer ID],OrdersTable[[#This Row],[Customer ID]])</f>
        <v>5.5555555555555552E-2</v>
      </c>
    </row>
    <row r="6257" spans="1:25" x14ac:dyDescent="0.3">
      <c r="A6257" s="1">
        <v>6256</v>
      </c>
      <c r="B6257" t="s">
        <v>9151</v>
      </c>
      <c r="C6257" s="7">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4" t="str">
        <f>VLOOKUP(OrdersTable[[#This Row],[Region]],PeopleTable[#All],2,FALSE)</f>
        <v>Kelly Williams</v>
      </c>
      <c r="W6257" s="4" t="str">
        <f>IFERROR(VLOOKUP(OrdersTable[[#This Row],[Order ID]],ReturnsTable[#All],2,FALSE),"No")</f>
        <v>No</v>
      </c>
      <c r="X6257" s="4">
        <f>1/COUNTIF(OrdersTable[Order ID],OrdersTable[[#This Row],[Order ID]])</f>
        <v>1</v>
      </c>
      <c r="Y6257" s="4">
        <f>1/COUNTIF(OrdersTable[Customer ID],OrdersTable[[#This Row],[Customer ID]])</f>
        <v>7.1428571428571425E-2</v>
      </c>
    </row>
    <row r="6258" spans="1:25" x14ac:dyDescent="0.3">
      <c r="A6258" s="1">
        <v>6257</v>
      </c>
      <c r="B6258" t="s">
        <v>9152</v>
      </c>
      <c r="C6258" s="7">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4" t="str">
        <f>VLOOKUP(OrdersTable[[#This Row],[Region]],PeopleTable[#All],2,FALSE)</f>
        <v>Cassandra Brandow</v>
      </c>
      <c r="W6258" s="4" t="str">
        <f>IFERROR(VLOOKUP(OrdersTable[[#This Row],[Order ID]],ReturnsTable[#All],2,FALSE),"No")</f>
        <v>No</v>
      </c>
      <c r="X6258" s="4">
        <f>1/COUNTIF(OrdersTable[Order ID],OrdersTable[[#This Row],[Order ID]])</f>
        <v>1</v>
      </c>
      <c r="Y6258" s="4">
        <f>1/COUNTIF(OrdersTable[Customer ID],OrdersTable[[#This Row],[Customer ID]])</f>
        <v>0.1111111111111111</v>
      </c>
    </row>
    <row r="6259" spans="1:25" x14ac:dyDescent="0.3">
      <c r="A6259" s="1">
        <v>6258</v>
      </c>
      <c r="B6259" t="s">
        <v>9153</v>
      </c>
      <c r="C6259" s="7">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4" t="str">
        <f>VLOOKUP(OrdersTable[[#This Row],[Region]],PeopleTable[#All],2,FALSE)</f>
        <v>Chuck Magee</v>
      </c>
      <c r="W6259" s="4" t="str">
        <f>IFERROR(VLOOKUP(OrdersTable[[#This Row],[Order ID]],ReturnsTable[#All],2,FALSE),"No")</f>
        <v>No</v>
      </c>
      <c r="X6259" s="4">
        <f>1/COUNTIF(OrdersTable[Order ID],OrdersTable[[#This Row],[Order ID]])</f>
        <v>1</v>
      </c>
      <c r="Y6259" s="4">
        <f>1/COUNTIF(OrdersTable[Customer ID],OrdersTable[[#This Row],[Customer ID]])</f>
        <v>7.6923076923076927E-2</v>
      </c>
    </row>
    <row r="6260" spans="1:25" x14ac:dyDescent="0.3">
      <c r="A6260" s="1">
        <v>6259</v>
      </c>
      <c r="B6260" t="s">
        <v>9154</v>
      </c>
      <c r="C6260" s="7">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4" t="str">
        <f>VLOOKUP(OrdersTable[[#This Row],[Region]],PeopleTable[#All],2,FALSE)</f>
        <v>Chuck Magee</v>
      </c>
      <c r="W6260" s="4" t="str">
        <f>IFERROR(VLOOKUP(OrdersTable[[#This Row],[Order ID]],ReturnsTable[#All],2,FALSE),"No")</f>
        <v>No</v>
      </c>
      <c r="X6260" s="4">
        <f>1/COUNTIF(OrdersTable[Order ID],OrdersTable[[#This Row],[Order ID]])</f>
        <v>1</v>
      </c>
      <c r="Y6260" s="4">
        <f>1/COUNTIF(OrdersTable[Customer ID],OrdersTable[[#This Row],[Customer ID]])</f>
        <v>0.125</v>
      </c>
    </row>
    <row r="6261" spans="1:25" x14ac:dyDescent="0.3">
      <c r="A6261" s="1">
        <v>6260</v>
      </c>
      <c r="B6261" t="s">
        <v>9155</v>
      </c>
      <c r="C6261" s="7">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4" t="str">
        <f>VLOOKUP(OrdersTable[[#This Row],[Region]],PeopleTable[#All],2,FALSE)</f>
        <v>Kelly Williams</v>
      </c>
      <c r="W6261" s="4" t="str">
        <f>IFERROR(VLOOKUP(OrdersTable[[#This Row],[Order ID]],ReturnsTable[#All],2,FALSE),"No")</f>
        <v>No</v>
      </c>
      <c r="X6261" s="4">
        <f>1/COUNTIF(OrdersTable[Order ID],OrdersTable[[#This Row],[Order ID]])</f>
        <v>1</v>
      </c>
      <c r="Y6261" s="4">
        <f>1/COUNTIF(OrdersTable[Customer ID],OrdersTable[[#This Row],[Customer ID]])</f>
        <v>5.8823529411764705E-2</v>
      </c>
    </row>
    <row r="6262" spans="1:25" x14ac:dyDescent="0.3">
      <c r="A6262" s="1">
        <v>6261</v>
      </c>
      <c r="B6262" t="s">
        <v>9156</v>
      </c>
      <c r="C6262" s="7">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4" t="str">
        <f>VLOOKUP(OrdersTable[[#This Row],[Region]],PeopleTable[#All],2,FALSE)</f>
        <v>Anna Andreadi</v>
      </c>
      <c r="W6262" s="4" t="str">
        <f>IFERROR(VLOOKUP(OrdersTable[[#This Row],[Order ID]],ReturnsTable[#All],2,FALSE),"No")</f>
        <v>No</v>
      </c>
      <c r="X6262" s="4">
        <f>1/COUNTIF(OrdersTable[Order ID],OrdersTable[[#This Row],[Order ID]])</f>
        <v>1</v>
      </c>
      <c r="Y6262" s="4">
        <f>1/COUNTIF(OrdersTable[Customer ID],OrdersTable[[#This Row],[Customer ID]])</f>
        <v>8.3333333333333329E-2</v>
      </c>
    </row>
    <row r="6263" spans="1:25" x14ac:dyDescent="0.3">
      <c r="A6263" s="1">
        <v>6262</v>
      </c>
      <c r="B6263" t="s">
        <v>9157</v>
      </c>
      <c r="C6263" s="7">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4" t="str">
        <f>VLOOKUP(OrdersTable[[#This Row],[Region]],PeopleTable[#All],2,FALSE)</f>
        <v>Chuck Magee</v>
      </c>
      <c r="W6263" s="4" t="str">
        <f>IFERROR(VLOOKUP(OrdersTable[[#This Row],[Order ID]],ReturnsTable[#All],2,FALSE),"No")</f>
        <v>No</v>
      </c>
      <c r="X6263" s="4">
        <f>1/COUNTIF(OrdersTable[Order ID],OrdersTable[[#This Row],[Order ID]])</f>
        <v>1</v>
      </c>
      <c r="Y6263" s="4">
        <f>1/COUNTIF(OrdersTable[Customer ID],OrdersTable[[#This Row],[Customer ID]])</f>
        <v>8.3333333333333329E-2</v>
      </c>
    </row>
    <row r="6264" spans="1:25" x14ac:dyDescent="0.3">
      <c r="A6264" s="1">
        <v>6263</v>
      </c>
      <c r="B6264" t="s">
        <v>9158</v>
      </c>
      <c r="C6264" s="7">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4" t="str">
        <f>VLOOKUP(OrdersTable[[#This Row],[Region]],PeopleTable[#All],2,FALSE)</f>
        <v>Kelly Williams</v>
      </c>
      <c r="W6264" s="4" t="str">
        <f>IFERROR(VLOOKUP(OrdersTable[[#This Row],[Order ID]],ReturnsTable[#All],2,FALSE),"No")</f>
        <v>No</v>
      </c>
      <c r="X6264" s="4">
        <f>1/COUNTIF(OrdersTable[Order ID],OrdersTable[[#This Row],[Order ID]])</f>
        <v>1</v>
      </c>
      <c r="Y6264" s="4">
        <f>1/COUNTIF(OrdersTable[Customer ID],OrdersTable[[#This Row],[Customer ID]])</f>
        <v>5.8823529411764705E-2</v>
      </c>
    </row>
    <row r="6265" spans="1:25" x14ac:dyDescent="0.3">
      <c r="A6265" s="1">
        <v>6264</v>
      </c>
      <c r="B6265" t="s">
        <v>9159</v>
      </c>
      <c r="C6265" s="7">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4" t="str">
        <f>VLOOKUP(OrdersTable[[#This Row],[Region]],PeopleTable[#All],2,FALSE)</f>
        <v>Cassandra Brandow</v>
      </c>
      <c r="W6265" s="4" t="str">
        <f>IFERROR(VLOOKUP(OrdersTable[[#This Row],[Order ID]],ReturnsTable[#All],2,FALSE),"No")</f>
        <v>No</v>
      </c>
      <c r="X6265" s="4">
        <f>1/COUNTIF(OrdersTable[Order ID],OrdersTable[[#This Row],[Order ID]])</f>
        <v>1</v>
      </c>
      <c r="Y6265" s="4">
        <f>1/COUNTIF(OrdersTable[Customer ID],OrdersTable[[#This Row],[Customer ID]])</f>
        <v>8.3333333333333329E-2</v>
      </c>
    </row>
    <row r="6266" spans="1:25" x14ac:dyDescent="0.3">
      <c r="A6266" s="1">
        <v>6265</v>
      </c>
      <c r="B6266" t="s">
        <v>6205</v>
      </c>
      <c r="C6266" s="7">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4" t="str">
        <f>VLOOKUP(OrdersTable[[#This Row],[Region]],PeopleTable[#All],2,FALSE)</f>
        <v>Kelly Williams</v>
      </c>
      <c r="W6266" s="4" t="str">
        <f>IFERROR(VLOOKUP(OrdersTable[[#This Row],[Order ID]],ReturnsTable[#All],2,FALSE),"No")</f>
        <v>Yes</v>
      </c>
      <c r="X6266" s="4">
        <f>1/COUNTIF(OrdersTable[Order ID],OrdersTable[[#This Row],[Order ID]])</f>
        <v>1</v>
      </c>
      <c r="Y6266" s="4">
        <f>1/COUNTIF(OrdersTable[Customer ID],OrdersTable[[#This Row],[Customer ID]])</f>
        <v>0.1111111111111111</v>
      </c>
    </row>
    <row r="6267" spans="1:25" x14ac:dyDescent="0.3">
      <c r="A6267" s="1">
        <v>6266</v>
      </c>
      <c r="B6267" t="s">
        <v>9160</v>
      </c>
      <c r="C6267" s="7">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4" t="str">
        <f>VLOOKUP(OrdersTable[[#This Row],[Region]],PeopleTable[#All],2,FALSE)</f>
        <v>Cassandra Brandow</v>
      </c>
      <c r="W6267" s="4" t="str">
        <f>IFERROR(VLOOKUP(OrdersTable[[#This Row],[Order ID]],ReturnsTable[#All],2,FALSE),"No")</f>
        <v>No</v>
      </c>
      <c r="X6267" s="4">
        <f>1/COUNTIF(OrdersTable[Order ID],OrdersTable[[#This Row],[Order ID]])</f>
        <v>0.5</v>
      </c>
      <c r="Y6267" s="4">
        <f>1/COUNTIF(OrdersTable[Customer ID],OrdersTable[[#This Row],[Customer ID]])</f>
        <v>6.25E-2</v>
      </c>
    </row>
    <row r="6268" spans="1:25" x14ac:dyDescent="0.3">
      <c r="A6268" s="1">
        <v>6267</v>
      </c>
      <c r="B6268" t="s">
        <v>9160</v>
      </c>
      <c r="C6268" s="7">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4" t="str">
        <f>VLOOKUP(OrdersTable[[#This Row],[Region]],PeopleTable[#All],2,FALSE)</f>
        <v>Cassandra Brandow</v>
      </c>
      <c r="W6268" s="4" t="str">
        <f>IFERROR(VLOOKUP(OrdersTable[[#This Row],[Order ID]],ReturnsTable[#All],2,FALSE),"No")</f>
        <v>No</v>
      </c>
      <c r="X6268" s="4">
        <f>1/COUNTIF(OrdersTable[Order ID],OrdersTable[[#This Row],[Order ID]])</f>
        <v>0.5</v>
      </c>
      <c r="Y6268" s="4">
        <f>1/COUNTIF(OrdersTable[Customer ID],OrdersTable[[#This Row],[Customer ID]])</f>
        <v>6.25E-2</v>
      </c>
    </row>
    <row r="6269" spans="1:25" x14ac:dyDescent="0.3">
      <c r="A6269" s="1">
        <v>6268</v>
      </c>
      <c r="B6269" t="s">
        <v>9161</v>
      </c>
      <c r="C6269" s="7">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4" t="str">
        <f>VLOOKUP(OrdersTable[[#This Row],[Region]],PeopleTable[#All],2,FALSE)</f>
        <v>Chuck Magee</v>
      </c>
      <c r="W6269" s="4" t="str">
        <f>IFERROR(VLOOKUP(OrdersTable[[#This Row],[Order ID]],ReturnsTable[#All],2,FALSE),"No")</f>
        <v>No</v>
      </c>
      <c r="X6269" s="4">
        <f>1/COUNTIF(OrdersTable[Order ID],OrdersTable[[#This Row],[Order ID]])</f>
        <v>0.5</v>
      </c>
      <c r="Y6269" s="4">
        <f>1/COUNTIF(OrdersTable[Customer ID],OrdersTable[[#This Row],[Customer ID]])</f>
        <v>9.0909090909090912E-2</v>
      </c>
    </row>
    <row r="6270" spans="1:25" x14ac:dyDescent="0.3">
      <c r="A6270" s="1">
        <v>6269</v>
      </c>
      <c r="B6270" t="s">
        <v>9161</v>
      </c>
      <c r="C6270" s="7">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4" t="str">
        <f>VLOOKUP(OrdersTable[[#This Row],[Region]],PeopleTable[#All],2,FALSE)</f>
        <v>Chuck Magee</v>
      </c>
      <c r="W6270" s="4" t="str">
        <f>IFERROR(VLOOKUP(OrdersTable[[#This Row],[Order ID]],ReturnsTable[#All],2,FALSE),"No")</f>
        <v>No</v>
      </c>
      <c r="X6270" s="4">
        <f>1/COUNTIF(OrdersTable[Order ID],OrdersTable[[#This Row],[Order ID]])</f>
        <v>0.5</v>
      </c>
      <c r="Y6270" s="4">
        <f>1/COUNTIF(OrdersTable[Customer ID],OrdersTable[[#This Row],[Customer ID]])</f>
        <v>9.0909090909090912E-2</v>
      </c>
    </row>
    <row r="6271" spans="1:25" x14ac:dyDescent="0.3">
      <c r="A6271" s="1">
        <v>6270</v>
      </c>
      <c r="B6271" t="s">
        <v>9162</v>
      </c>
      <c r="C6271" s="7">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4" t="str">
        <f>VLOOKUP(OrdersTable[[#This Row],[Region]],PeopleTable[#All],2,FALSE)</f>
        <v>Anna Andreadi</v>
      </c>
      <c r="W6271" s="4" t="str">
        <f>IFERROR(VLOOKUP(OrdersTable[[#This Row],[Order ID]],ReturnsTable[#All],2,FALSE),"No")</f>
        <v>No</v>
      </c>
      <c r="X6271" s="4">
        <f>1/COUNTIF(OrdersTable[Order ID],OrdersTable[[#This Row],[Order ID]])</f>
        <v>0.33333333333333331</v>
      </c>
      <c r="Y6271" s="4">
        <f>1/COUNTIF(OrdersTable[Customer ID],OrdersTable[[#This Row],[Customer ID]])</f>
        <v>0.05</v>
      </c>
    </row>
    <row r="6272" spans="1:25" x14ac:dyDescent="0.3">
      <c r="A6272" s="1">
        <v>6271</v>
      </c>
      <c r="B6272" t="s">
        <v>9162</v>
      </c>
      <c r="C6272" s="7">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4" t="str">
        <f>VLOOKUP(OrdersTable[[#This Row],[Region]],PeopleTable[#All],2,FALSE)</f>
        <v>Anna Andreadi</v>
      </c>
      <c r="W6272" s="4" t="str">
        <f>IFERROR(VLOOKUP(OrdersTable[[#This Row],[Order ID]],ReturnsTable[#All],2,FALSE),"No")</f>
        <v>No</v>
      </c>
      <c r="X6272" s="4">
        <f>1/COUNTIF(OrdersTable[Order ID],OrdersTable[[#This Row],[Order ID]])</f>
        <v>0.33333333333333331</v>
      </c>
      <c r="Y6272" s="4">
        <f>1/COUNTIF(OrdersTable[Customer ID],OrdersTable[[#This Row],[Customer ID]])</f>
        <v>0.05</v>
      </c>
    </row>
    <row r="6273" spans="1:25" x14ac:dyDescent="0.3">
      <c r="A6273" s="1">
        <v>6272</v>
      </c>
      <c r="B6273" t="s">
        <v>9162</v>
      </c>
      <c r="C6273" s="7">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4" t="str">
        <f>VLOOKUP(OrdersTable[[#This Row],[Region]],PeopleTable[#All],2,FALSE)</f>
        <v>Anna Andreadi</v>
      </c>
      <c r="W6273" s="4" t="str">
        <f>IFERROR(VLOOKUP(OrdersTable[[#This Row],[Order ID]],ReturnsTable[#All],2,FALSE),"No")</f>
        <v>No</v>
      </c>
      <c r="X6273" s="4">
        <f>1/COUNTIF(OrdersTable[Order ID],OrdersTable[[#This Row],[Order ID]])</f>
        <v>0.33333333333333331</v>
      </c>
      <c r="Y6273" s="4">
        <f>1/COUNTIF(OrdersTable[Customer ID],OrdersTable[[#This Row],[Customer ID]])</f>
        <v>0.05</v>
      </c>
    </row>
    <row r="6274" spans="1:25" x14ac:dyDescent="0.3">
      <c r="A6274" s="1">
        <v>6273</v>
      </c>
      <c r="B6274" t="s">
        <v>9163</v>
      </c>
      <c r="C6274" s="7">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4" t="str">
        <f>VLOOKUP(OrdersTable[[#This Row],[Region]],PeopleTable[#All],2,FALSE)</f>
        <v>Kelly Williams</v>
      </c>
      <c r="W6274" s="4" t="str">
        <f>IFERROR(VLOOKUP(OrdersTable[[#This Row],[Order ID]],ReturnsTable[#All],2,FALSE),"No")</f>
        <v>No</v>
      </c>
      <c r="X6274" s="4">
        <f>1/COUNTIF(OrdersTable[Order ID],OrdersTable[[#This Row],[Order ID]])</f>
        <v>1</v>
      </c>
      <c r="Y6274" s="4">
        <f>1/COUNTIF(OrdersTable[Customer ID],OrdersTable[[#This Row],[Customer ID]])</f>
        <v>0.125</v>
      </c>
    </row>
    <row r="6275" spans="1:25" x14ac:dyDescent="0.3">
      <c r="A6275" s="1">
        <v>6274</v>
      </c>
      <c r="B6275" t="s">
        <v>9164</v>
      </c>
      <c r="C6275" s="7">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4" t="str">
        <f>VLOOKUP(OrdersTable[[#This Row],[Region]],PeopleTable[#All],2,FALSE)</f>
        <v>Anna Andreadi</v>
      </c>
      <c r="W6275" s="4" t="str">
        <f>IFERROR(VLOOKUP(OrdersTable[[#This Row],[Order ID]],ReturnsTable[#All],2,FALSE),"No")</f>
        <v>No</v>
      </c>
      <c r="X6275" s="4">
        <f>1/COUNTIF(OrdersTable[Order ID],OrdersTable[[#This Row],[Order ID]])</f>
        <v>0.14285714285714285</v>
      </c>
      <c r="Y6275" s="4">
        <f>1/COUNTIF(OrdersTable[Customer ID],OrdersTable[[#This Row],[Customer ID]])</f>
        <v>4.3478260869565216E-2</v>
      </c>
    </row>
    <row r="6276" spans="1:25" x14ac:dyDescent="0.3">
      <c r="A6276" s="1">
        <v>6275</v>
      </c>
      <c r="B6276" t="s">
        <v>9164</v>
      </c>
      <c r="C6276" s="7">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4" t="str">
        <f>VLOOKUP(OrdersTable[[#This Row],[Region]],PeopleTable[#All],2,FALSE)</f>
        <v>Anna Andreadi</v>
      </c>
      <c r="W6276" s="4" t="str">
        <f>IFERROR(VLOOKUP(OrdersTable[[#This Row],[Order ID]],ReturnsTable[#All],2,FALSE),"No")</f>
        <v>No</v>
      </c>
      <c r="X6276" s="4">
        <f>1/COUNTIF(OrdersTable[Order ID],OrdersTable[[#This Row],[Order ID]])</f>
        <v>0.14285714285714285</v>
      </c>
      <c r="Y6276" s="4">
        <f>1/COUNTIF(OrdersTable[Customer ID],OrdersTable[[#This Row],[Customer ID]])</f>
        <v>4.3478260869565216E-2</v>
      </c>
    </row>
    <row r="6277" spans="1:25" x14ac:dyDescent="0.3">
      <c r="A6277" s="1">
        <v>6276</v>
      </c>
      <c r="B6277" t="s">
        <v>9164</v>
      </c>
      <c r="C6277" s="7">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4" t="str">
        <f>VLOOKUP(OrdersTable[[#This Row],[Region]],PeopleTable[#All],2,FALSE)</f>
        <v>Anna Andreadi</v>
      </c>
      <c r="W6277" s="4" t="str">
        <f>IFERROR(VLOOKUP(OrdersTable[[#This Row],[Order ID]],ReturnsTable[#All],2,FALSE),"No")</f>
        <v>No</v>
      </c>
      <c r="X6277" s="4">
        <f>1/COUNTIF(OrdersTable[Order ID],OrdersTable[[#This Row],[Order ID]])</f>
        <v>0.14285714285714285</v>
      </c>
      <c r="Y6277" s="4">
        <f>1/COUNTIF(OrdersTable[Customer ID],OrdersTable[[#This Row],[Customer ID]])</f>
        <v>4.3478260869565216E-2</v>
      </c>
    </row>
    <row r="6278" spans="1:25" x14ac:dyDescent="0.3">
      <c r="A6278" s="1">
        <v>6277</v>
      </c>
      <c r="B6278" t="s">
        <v>9164</v>
      </c>
      <c r="C6278" s="7">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4" t="str">
        <f>VLOOKUP(OrdersTable[[#This Row],[Region]],PeopleTable[#All],2,FALSE)</f>
        <v>Anna Andreadi</v>
      </c>
      <c r="W6278" s="4" t="str">
        <f>IFERROR(VLOOKUP(OrdersTable[[#This Row],[Order ID]],ReturnsTable[#All],2,FALSE),"No")</f>
        <v>No</v>
      </c>
      <c r="X6278" s="4">
        <f>1/COUNTIF(OrdersTable[Order ID],OrdersTable[[#This Row],[Order ID]])</f>
        <v>0.14285714285714285</v>
      </c>
      <c r="Y6278" s="4">
        <f>1/COUNTIF(OrdersTable[Customer ID],OrdersTable[[#This Row],[Customer ID]])</f>
        <v>4.3478260869565216E-2</v>
      </c>
    </row>
    <row r="6279" spans="1:25" x14ac:dyDescent="0.3">
      <c r="A6279" s="1">
        <v>6278</v>
      </c>
      <c r="B6279" t="s">
        <v>9164</v>
      </c>
      <c r="C6279" s="7">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4" t="str">
        <f>VLOOKUP(OrdersTable[[#This Row],[Region]],PeopleTable[#All],2,FALSE)</f>
        <v>Anna Andreadi</v>
      </c>
      <c r="W6279" s="4" t="str">
        <f>IFERROR(VLOOKUP(OrdersTable[[#This Row],[Order ID]],ReturnsTable[#All],2,FALSE),"No")</f>
        <v>No</v>
      </c>
      <c r="X6279" s="4">
        <f>1/COUNTIF(OrdersTable[Order ID],OrdersTable[[#This Row],[Order ID]])</f>
        <v>0.14285714285714285</v>
      </c>
      <c r="Y6279" s="4">
        <f>1/COUNTIF(OrdersTable[Customer ID],OrdersTable[[#This Row],[Customer ID]])</f>
        <v>4.3478260869565216E-2</v>
      </c>
    </row>
    <row r="6280" spans="1:25" x14ac:dyDescent="0.3">
      <c r="A6280" s="1">
        <v>6279</v>
      </c>
      <c r="B6280" t="s">
        <v>9164</v>
      </c>
      <c r="C6280" s="7">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4" t="str">
        <f>VLOOKUP(OrdersTable[[#This Row],[Region]],PeopleTable[#All],2,FALSE)</f>
        <v>Anna Andreadi</v>
      </c>
      <c r="W6280" s="4" t="str">
        <f>IFERROR(VLOOKUP(OrdersTable[[#This Row],[Order ID]],ReturnsTable[#All],2,FALSE),"No")</f>
        <v>No</v>
      </c>
      <c r="X6280" s="4">
        <f>1/COUNTIF(OrdersTable[Order ID],OrdersTable[[#This Row],[Order ID]])</f>
        <v>0.14285714285714285</v>
      </c>
      <c r="Y6280" s="4">
        <f>1/COUNTIF(OrdersTable[Customer ID],OrdersTable[[#This Row],[Customer ID]])</f>
        <v>4.3478260869565216E-2</v>
      </c>
    </row>
    <row r="6281" spans="1:25" x14ac:dyDescent="0.3">
      <c r="A6281" s="1">
        <v>6280</v>
      </c>
      <c r="B6281" t="s">
        <v>9164</v>
      </c>
      <c r="C6281" s="7">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4" t="str">
        <f>VLOOKUP(OrdersTable[[#This Row],[Region]],PeopleTable[#All],2,FALSE)</f>
        <v>Anna Andreadi</v>
      </c>
      <c r="W6281" s="4" t="str">
        <f>IFERROR(VLOOKUP(OrdersTable[[#This Row],[Order ID]],ReturnsTable[#All],2,FALSE),"No")</f>
        <v>No</v>
      </c>
      <c r="X6281" s="4">
        <f>1/COUNTIF(OrdersTable[Order ID],OrdersTable[[#This Row],[Order ID]])</f>
        <v>0.14285714285714285</v>
      </c>
      <c r="Y6281" s="4">
        <f>1/COUNTIF(OrdersTable[Customer ID],OrdersTable[[#This Row],[Customer ID]])</f>
        <v>4.3478260869565216E-2</v>
      </c>
    </row>
    <row r="6282" spans="1:25" x14ac:dyDescent="0.3">
      <c r="A6282" s="1">
        <v>6281</v>
      </c>
      <c r="B6282" t="s">
        <v>9165</v>
      </c>
      <c r="C6282" s="7">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4" t="str">
        <f>VLOOKUP(OrdersTable[[#This Row],[Region]],PeopleTable[#All],2,FALSE)</f>
        <v>Chuck Magee</v>
      </c>
      <c r="W6282" s="4" t="str">
        <f>IFERROR(VLOOKUP(OrdersTable[[#This Row],[Order ID]],ReturnsTable[#All],2,FALSE),"No")</f>
        <v>No</v>
      </c>
      <c r="X6282" s="4">
        <f>1/COUNTIF(OrdersTable[Order ID],OrdersTable[[#This Row],[Order ID]])</f>
        <v>1</v>
      </c>
      <c r="Y6282" s="4">
        <f>1/COUNTIF(OrdersTable[Customer ID],OrdersTable[[#This Row],[Customer ID]])</f>
        <v>0.1111111111111111</v>
      </c>
    </row>
    <row r="6283" spans="1:25" x14ac:dyDescent="0.3">
      <c r="A6283" s="1">
        <v>6282</v>
      </c>
      <c r="B6283" t="s">
        <v>9166</v>
      </c>
      <c r="C6283" s="7">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4" t="str">
        <f>VLOOKUP(OrdersTable[[#This Row],[Region]],PeopleTable[#All],2,FALSE)</f>
        <v>Chuck Magee</v>
      </c>
      <c r="W6283" s="4" t="str">
        <f>IFERROR(VLOOKUP(OrdersTable[[#This Row],[Order ID]],ReturnsTable[#All],2,FALSE),"No")</f>
        <v>No</v>
      </c>
      <c r="X6283" s="4">
        <f>1/COUNTIF(OrdersTable[Order ID],OrdersTable[[#This Row],[Order ID]])</f>
        <v>0.5</v>
      </c>
      <c r="Y6283" s="4">
        <f>1/COUNTIF(OrdersTable[Customer ID],OrdersTable[[#This Row],[Customer ID]])</f>
        <v>7.6923076923076927E-2</v>
      </c>
    </row>
    <row r="6284" spans="1:25" x14ac:dyDescent="0.3">
      <c r="A6284" s="1">
        <v>6283</v>
      </c>
      <c r="B6284" t="s">
        <v>9166</v>
      </c>
      <c r="C6284" s="7">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4" t="str">
        <f>VLOOKUP(OrdersTable[[#This Row],[Region]],PeopleTable[#All],2,FALSE)</f>
        <v>Chuck Magee</v>
      </c>
      <c r="W6284" s="4" t="str">
        <f>IFERROR(VLOOKUP(OrdersTable[[#This Row],[Order ID]],ReturnsTable[#All],2,FALSE),"No")</f>
        <v>No</v>
      </c>
      <c r="X6284" s="4">
        <f>1/COUNTIF(OrdersTable[Order ID],OrdersTable[[#This Row],[Order ID]])</f>
        <v>0.5</v>
      </c>
      <c r="Y6284" s="4">
        <f>1/COUNTIF(OrdersTable[Customer ID],OrdersTable[[#This Row],[Customer ID]])</f>
        <v>7.6923076923076927E-2</v>
      </c>
    </row>
    <row r="6285" spans="1:25" x14ac:dyDescent="0.3">
      <c r="A6285" s="1">
        <v>6284</v>
      </c>
      <c r="B6285" t="s">
        <v>9167</v>
      </c>
      <c r="C6285" s="7">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4" t="str">
        <f>VLOOKUP(OrdersTable[[#This Row],[Region]],PeopleTable[#All],2,FALSE)</f>
        <v>Anna Andreadi</v>
      </c>
      <c r="W6285" s="4" t="str">
        <f>IFERROR(VLOOKUP(OrdersTable[[#This Row],[Order ID]],ReturnsTable[#All],2,FALSE),"No")</f>
        <v>No</v>
      </c>
      <c r="X6285" s="4">
        <f>1/COUNTIF(OrdersTable[Order ID],OrdersTable[[#This Row],[Order ID]])</f>
        <v>0.5</v>
      </c>
      <c r="Y6285" s="4">
        <f>1/COUNTIF(OrdersTable[Customer ID],OrdersTable[[#This Row],[Customer ID]])</f>
        <v>3.125E-2</v>
      </c>
    </row>
    <row r="6286" spans="1:25" x14ac:dyDescent="0.3">
      <c r="A6286" s="1">
        <v>6285</v>
      </c>
      <c r="B6286" t="s">
        <v>9167</v>
      </c>
      <c r="C6286" s="7">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4" t="str">
        <f>VLOOKUP(OrdersTable[[#This Row],[Region]],PeopleTable[#All],2,FALSE)</f>
        <v>Anna Andreadi</v>
      </c>
      <c r="W6286" s="4" t="str">
        <f>IFERROR(VLOOKUP(OrdersTable[[#This Row],[Order ID]],ReturnsTable[#All],2,FALSE),"No")</f>
        <v>No</v>
      </c>
      <c r="X6286" s="4">
        <f>1/COUNTIF(OrdersTable[Order ID],OrdersTable[[#This Row],[Order ID]])</f>
        <v>0.5</v>
      </c>
      <c r="Y6286" s="4">
        <f>1/COUNTIF(OrdersTable[Customer ID],OrdersTable[[#This Row],[Customer ID]])</f>
        <v>3.125E-2</v>
      </c>
    </row>
    <row r="6287" spans="1:25" x14ac:dyDescent="0.3">
      <c r="A6287" s="1">
        <v>6286</v>
      </c>
      <c r="B6287" t="s">
        <v>9168</v>
      </c>
      <c r="C6287" s="7">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4" t="str">
        <f>VLOOKUP(OrdersTable[[#This Row],[Region]],PeopleTable[#All],2,FALSE)</f>
        <v>Chuck Magee</v>
      </c>
      <c r="W6287" s="4" t="str">
        <f>IFERROR(VLOOKUP(OrdersTable[[#This Row],[Order ID]],ReturnsTable[#All],2,FALSE),"No")</f>
        <v>No</v>
      </c>
      <c r="X6287" s="4">
        <f>1/COUNTIF(OrdersTable[Order ID],OrdersTable[[#This Row],[Order ID]])</f>
        <v>1</v>
      </c>
      <c r="Y6287" s="4">
        <f>1/COUNTIF(OrdersTable[Customer ID],OrdersTable[[#This Row],[Customer ID]])</f>
        <v>5.5555555555555552E-2</v>
      </c>
    </row>
    <row r="6288" spans="1:25" x14ac:dyDescent="0.3">
      <c r="A6288" s="1">
        <v>6287</v>
      </c>
      <c r="B6288" t="s">
        <v>9169</v>
      </c>
      <c r="C6288" s="7">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4" t="str">
        <f>VLOOKUP(OrdersTable[[#This Row],[Region]],PeopleTable[#All],2,FALSE)</f>
        <v>Cassandra Brandow</v>
      </c>
      <c r="W6288" s="4" t="str">
        <f>IFERROR(VLOOKUP(OrdersTable[[#This Row],[Order ID]],ReturnsTable[#All],2,FALSE),"No")</f>
        <v>No</v>
      </c>
      <c r="X6288" s="4">
        <f>1/COUNTIF(OrdersTable[Order ID],OrdersTable[[#This Row],[Order ID]])</f>
        <v>1</v>
      </c>
      <c r="Y6288" s="4">
        <f>1/COUNTIF(OrdersTable[Customer ID],OrdersTable[[#This Row],[Customer ID]])</f>
        <v>0.1111111111111111</v>
      </c>
    </row>
    <row r="6289" spans="1:25" x14ac:dyDescent="0.3">
      <c r="A6289" s="1">
        <v>6288</v>
      </c>
      <c r="B6289" t="s">
        <v>9170</v>
      </c>
      <c r="C6289" s="7">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4" t="str">
        <f>VLOOKUP(OrdersTable[[#This Row],[Region]],PeopleTable[#All],2,FALSE)</f>
        <v>Anna Andreadi</v>
      </c>
      <c r="W6289" s="4" t="str">
        <f>IFERROR(VLOOKUP(OrdersTable[[#This Row],[Order ID]],ReturnsTable[#All],2,FALSE),"No")</f>
        <v>No</v>
      </c>
      <c r="X6289" s="4">
        <f>1/COUNTIF(OrdersTable[Order ID],OrdersTable[[#This Row],[Order ID]])</f>
        <v>0.5</v>
      </c>
      <c r="Y6289" s="4">
        <f>1/COUNTIF(OrdersTable[Customer ID],OrdersTable[[#This Row],[Customer ID]])</f>
        <v>8.3333333333333329E-2</v>
      </c>
    </row>
    <row r="6290" spans="1:25" x14ac:dyDescent="0.3">
      <c r="A6290" s="1">
        <v>6289</v>
      </c>
      <c r="B6290" t="s">
        <v>9170</v>
      </c>
      <c r="C6290" s="7">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4" t="str">
        <f>VLOOKUP(OrdersTable[[#This Row],[Region]],PeopleTable[#All],2,FALSE)</f>
        <v>Anna Andreadi</v>
      </c>
      <c r="W6290" s="4" t="str">
        <f>IFERROR(VLOOKUP(OrdersTable[[#This Row],[Order ID]],ReturnsTable[#All],2,FALSE),"No")</f>
        <v>No</v>
      </c>
      <c r="X6290" s="4">
        <f>1/COUNTIF(OrdersTable[Order ID],OrdersTable[[#This Row],[Order ID]])</f>
        <v>0.5</v>
      </c>
      <c r="Y6290" s="4">
        <f>1/COUNTIF(OrdersTable[Customer ID],OrdersTable[[#This Row],[Customer ID]])</f>
        <v>8.3333333333333329E-2</v>
      </c>
    </row>
    <row r="6291" spans="1:25" x14ac:dyDescent="0.3">
      <c r="A6291" s="1">
        <v>6290</v>
      </c>
      <c r="B6291" t="s">
        <v>9171</v>
      </c>
      <c r="C6291" s="7">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4" t="str">
        <f>VLOOKUP(OrdersTable[[#This Row],[Region]],PeopleTable[#All],2,FALSE)</f>
        <v>Anna Andreadi</v>
      </c>
      <c r="W6291" s="4" t="str">
        <f>IFERROR(VLOOKUP(OrdersTable[[#This Row],[Order ID]],ReturnsTable[#All],2,FALSE),"No")</f>
        <v>No</v>
      </c>
      <c r="X6291" s="4">
        <f>1/COUNTIF(OrdersTable[Order ID],OrdersTable[[#This Row],[Order ID]])</f>
        <v>0.5</v>
      </c>
      <c r="Y6291" s="4">
        <f>1/COUNTIF(OrdersTable[Customer ID],OrdersTable[[#This Row],[Customer ID]])</f>
        <v>8.3333333333333329E-2</v>
      </c>
    </row>
    <row r="6292" spans="1:25" x14ac:dyDescent="0.3">
      <c r="A6292" s="1">
        <v>6291</v>
      </c>
      <c r="B6292" t="s">
        <v>9171</v>
      </c>
      <c r="C6292" s="7">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4" t="str">
        <f>VLOOKUP(OrdersTable[[#This Row],[Region]],PeopleTable[#All],2,FALSE)</f>
        <v>Anna Andreadi</v>
      </c>
      <c r="W6292" s="4" t="str">
        <f>IFERROR(VLOOKUP(OrdersTable[[#This Row],[Order ID]],ReturnsTable[#All],2,FALSE),"No")</f>
        <v>No</v>
      </c>
      <c r="X6292" s="4">
        <f>1/COUNTIF(OrdersTable[Order ID],OrdersTable[[#This Row],[Order ID]])</f>
        <v>0.5</v>
      </c>
      <c r="Y6292" s="4">
        <f>1/COUNTIF(OrdersTable[Customer ID],OrdersTable[[#This Row],[Customer ID]])</f>
        <v>8.3333333333333329E-2</v>
      </c>
    </row>
    <row r="6293" spans="1:25" x14ac:dyDescent="0.3">
      <c r="A6293" s="1">
        <v>6292</v>
      </c>
      <c r="B6293" t="s">
        <v>9172</v>
      </c>
      <c r="C6293" s="7">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4" t="str">
        <f>VLOOKUP(OrdersTable[[#This Row],[Region]],PeopleTable[#All],2,FALSE)</f>
        <v>Cassandra Brandow</v>
      </c>
      <c r="W6293" s="4" t="str">
        <f>IFERROR(VLOOKUP(OrdersTable[[#This Row],[Order ID]],ReturnsTable[#All],2,FALSE),"No")</f>
        <v>No</v>
      </c>
      <c r="X6293" s="4">
        <f>1/COUNTIF(OrdersTable[Order ID],OrdersTable[[#This Row],[Order ID]])</f>
        <v>1</v>
      </c>
      <c r="Y6293" s="4">
        <f>1/COUNTIF(OrdersTable[Customer ID],OrdersTable[[#This Row],[Customer ID]])</f>
        <v>7.6923076923076927E-2</v>
      </c>
    </row>
    <row r="6294" spans="1:25" x14ac:dyDescent="0.3">
      <c r="A6294" s="1">
        <v>6293</v>
      </c>
      <c r="B6294" t="s">
        <v>9173</v>
      </c>
      <c r="C6294" s="7">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4" t="str">
        <f>VLOOKUP(OrdersTable[[#This Row],[Region]],PeopleTable[#All],2,FALSE)</f>
        <v>Anna Andreadi</v>
      </c>
      <c r="W6294" s="4" t="str">
        <f>IFERROR(VLOOKUP(OrdersTable[[#This Row],[Order ID]],ReturnsTable[#All],2,FALSE),"No")</f>
        <v>No</v>
      </c>
      <c r="X6294" s="4">
        <f>1/COUNTIF(OrdersTable[Order ID],OrdersTable[[#This Row],[Order ID]])</f>
        <v>0.5</v>
      </c>
      <c r="Y6294" s="4">
        <f>1/COUNTIF(OrdersTable[Customer ID],OrdersTable[[#This Row],[Customer ID]])</f>
        <v>8.3333333333333329E-2</v>
      </c>
    </row>
    <row r="6295" spans="1:25" x14ac:dyDescent="0.3">
      <c r="A6295" s="1">
        <v>6294</v>
      </c>
      <c r="B6295" t="s">
        <v>9173</v>
      </c>
      <c r="C6295" s="7">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4" t="str">
        <f>VLOOKUP(OrdersTable[[#This Row],[Region]],PeopleTable[#All],2,FALSE)</f>
        <v>Anna Andreadi</v>
      </c>
      <c r="W6295" s="4" t="str">
        <f>IFERROR(VLOOKUP(OrdersTable[[#This Row],[Order ID]],ReturnsTable[#All],2,FALSE),"No")</f>
        <v>No</v>
      </c>
      <c r="X6295" s="4">
        <f>1/COUNTIF(OrdersTable[Order ID],OrdersTable[[#This Row],[Order ID]])</f>
        <v>0.5</v>
      </c>
      <c r="Y6295" s="4">
        <f>1/COUNTIF(OrdersTable[Customer ID],OrdersTable[[#This Row],[Customer ID]])</f>
        <v>8.3333333333333329E-2</v>
      </c>
    </row>
    <row r="6296" spans="1:25" x14ac:dyDescent="0.3">
      <c r="A6296" s="1">
        <v>6295</v>
      </c>
      <c r="B6296" t="s">
        <v>9174</v>
      </c>
      <c r="C6296" s="7">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4" t="str">
        <f>VLOOKUP(OrdersTable[[#This Row],[Region]],PeopleTable[#All],2,FALSE)</f>
        <v>Chuck Magee</v>
      </c>
      <c r="W6296" s="4" t="str">
        <f>IFERROR(VLOOKUP(OrdersTable[[#This Row],[Order ID]],ReturnsTable[#All],2,FALSE),"No")</f>
        <v>No</v>
      </c>
      <c r="X6296" s="4">
        <f>1/COUNTIF(OrdersTable[Order ID],OrdersTable[[#This Row],[Order ID]])</f>
        <v>1</v>
      </c>
      <c r="Y6296" s="4">
        <f>1/COUNTIF(OrdersTable[Customer ID],OrdersTable[[#This Row],[Customer ID]])</f>
        <v>6.25E-2</v>
      </c>
    </row>
    <row r="6297" spans="1:25" x14ac:dyDescent="0.3">
      <c r="A6297" s="1">
        <v>6296</v>
      </c>
      <c r="B6297" t="s">
        <v>9175</v>
      </c>
      <c r="C6297" s="7">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4" t="str">
        <f>VLOOKUP(OrdersTable[[#This Row],[Region]],PeopleTable[#All],2,FALSE)</f>
        <v>Chuck Magee</v>
      </c>
      <c r="W6297" s="4" t="str">
        <f>IFERROR(VLOOKUP(OrdersTable[[#This Row],[Order ID]],ReturnsTable[#All],2,FALSE),"No")</f>
        <v>No</v>
      </c>
      <c r="X6297" s="4">
        <f>1/COUNTIF(OrdersTable[Order ID],OrdersTable[[#This Row],[Order ID]])</f>
        <v>0.33333333333333331</v>
      </c>
      <c r="Y6297" s="4">
        <f>1/COUNTIF(OrdersTable[Customer ID],OrdersTable[[#This Row],[Customer ID]])</f>
        <v>6.6666666666666666E-2</v>
      </c>
    </row>
    <row r="6298" spans="1:25" x14ac:dyDescent="0.3">
      <c r="A6298" s="1">
        <v>6297</v>
      </c>
      <c r="B6298" t="s">
        <v>9175</v>
      </c>
      <c r="C6298" s="7">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4" t="str">
        <f>VLOOKUP(OrdersTable[[#This Row],[Region]],PeopleTable[#All],2,FALSE)</f>
        <v>Chuck Magee</v>
      </c>
      <c r="W6298" s="4" t="str">
        <f>IFERROR(VLOOKUP(OrdersTable[[#This Row],[Order ID]],ReturnsTable[#All],2,FALSE),"No")</f>
        <v>No</v>
      </c>
      <c r="X6298" s="4">
        <f>1/COUNTIF(OrdersTable[Order ID],OrdersTable[[#This Row],[Order ID]])</f>
        <v>0.33333333333333331</v>
      </c>
      <c r="Y6298" s="4">
        <f>1/COUNTIF(OrdersTable[Customer ID],OrdersTable[[#This Row],[Customer ID]])</f>
        <v>6.6666666666666666E-2</v>
      </c>
    </row>
    <row r="6299" spans="1:25" x14ac:dyDescent="0.3">
      <c r="A6299" s="1">
        <v>6298</v>
      </c>
      <c r="B6299" t="s">
        <v>9175</v>
      </c>
      <c r="C6299" s="7">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4" t="str">
        <f>VLOOKUP(OrdersTable[[#This Row],[Region]],PeopleTable[#All],2,FALSE)</f>
        <v>Chuck Magee</v>
      </c>
      <c r="W6299" s="4" t="str">
        <f>IFERROR(VLOOKUP(OrdersTable[[#This Row],[Order ID]],ReturnsTable[#All],2,FALSE),"No")</f>
        <v>No</v>
      </c>
      <c r="X6299" s="4">
        <f>1/COUNTIF(OrdersTable[Order ID],OrdersTable[[#This Row],[Order ID]])</f>
        <v>0.33333333333333331</v>
      </c>
      <c r="Y6299" s="4">
        <f>1/COUNTIF(OrdersTable[Customer ID],OrdersTable[[#This Row],[Customer ID]])</f>
        <v>6.6666666666666666E-2</v>
      </c>
    </row>
    <row r="6300" spans="1:25" x14ac:dyDescent="0.3">
      <c r="A6300" s="1">
        <v>6299</v>
      </c>
      <c r="B6300" t="s">
        <v>9176</v>
      </c>
      <c r="C6300" s="7">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4" t="str">
        <f>VLOOKUP(OrdersTable[[#This Row],[Region]],PeopleTable[#All],2,FALSE)</f>
        <v>Anna Andreadi</v>
      </c>
      <c r="W6300" s="4" t="str">
        <f>IFERROR(VLOOKUP(OrdersTable[[#This Row],[Order ID]],ReturnsTable[#All],2,FALSE),"No")</f>
        <v>No</v>
      </c>
      <c r="X6300" s="4">
        <f>1/COUNTIF(OrdersTable[Order ID],OrdersTable[[#This Row],[Order ID]])</f>
        <v>1</v>
      </c>
      <c r="Y6300" s="4">
        <f>1/COUNTIF(OrdersTable[Customer ID],OrdersTable[[#This Row],[Customer ID]])</f>
        <v>5.8823529411764705E-2</v>
      </c>
    </row>
    <row r="6301" spans="1:25" x14ac:dyDescent="0.3">
      <c r="A6301" s="1">
        <v>6300</v>
      </c>
      <c r="B6301" t="s">
        <v>9177</v>
      </c>
      <c r="C6301" s="7">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4" t="str">
        <f>VLOOKUP(OrdersTable[[#This Row],[Region]],PeopleTable[#All],2,FALSE)</f>
        <v>Anna Andreadi</v>
      </c>
      <c r="W6301" s="4" t="str">
        <f>IFERROR(VLOOKUP(OrdersTable[[#This Row],[Order ID]],ReturnsTable[#All],2,FALSE),"No")</f>
        <v>No</v>
      </c>
      <c r="X6301" s="4">
        <f>1/COUNTIF(OrdersTable[Order ID],OrdersTable[[#This Row],[Order ID]])</f>
        <v>1</v>
      </c>
      <c r="Y6301" s="4">
        <f>1/COUNTIF(OrdersTable[Customer ID],OrdersTable[[#This Row],[Customer ID]])</f>
        <v>0.16666666666666666</v>
      </c>
    </row>
    <row r="6302" spans="1:25" x14ac:dyDescent="0.3">
      <c r="A6302" s="1">
        <v>6301</v>
      </c>
      <c r="B6302" t="s">
        <v>9178</v>
      </c>
      <c r="C6302" s="7">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4" t="str">
        <f>VLOOKUP(OrdersTable[[#This Row],[Region]],PeopleTable[#All],2,FALSE)</f>
        <v>Kelly Williams</v>
      </c>
      <c r="W6302" s="4" t="str">
        <f>IFERROR(VLOOKUP(OrdersTable[[#This Row],[Order ID]],ReturnsTable[#All],2,FALSE),"No")</f>
        <v>No</v>
      </c>
      <c r="X6302" s="4">
        <f>1/COUNTIF(OrdersTable[Order ID],OrdersTable[[#This Row],[Order ID]])</f>
        <v>0.5</v>
      </c>
      <c r="Y6302" s="4">
        <f>1/COUNTIF(OrdersTable[Customer ID],OrdersTable[[#This Row],[Customer ID]])</f>
        <v>0.14285714285714285</v>
      </c>
    </row>
    <row r="6303" spans="1:25" x14ac:dyDescent="0.3">
      <c r="A6303" s="1">
        <v>6302</v>
      </c>
      <c r="B6303" t="s">
        <v>9178</v>
      </c>
      <c r="C6303" s="7">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4" t="str">
        <f>VLOOKUP(OrdersTable[[#This Row],[Region]],PeopleTable[#All],2,FALSE)</f>
        <v>Kelly Williams</v>
      </c>
      <c r="W6303" s="4" t="str">
        <f>IFERROR(VLOOKUP(OrdersTable[[#This Row],[Order ID]],ReturnsTable[#All],2,FALSE),"No")</f>
        <v>No</v>
      </c>
      <c r="X6303" s="4">
        <f>1/COUNTIF(OrdersTable[Order ID],OrdersTable[[#This Row],[Order ID]])</f>
        <v>0.5</v>
      </c>
      <c r="Y6303" s="4">
        <f>1/COUNTIF(OrdersTable[Customer ID],OrdersTable[[#This Row],[Customer ID]])</f>
        <v>0.14285714285714285</v>
      </c>
    </row>
    <row r="6304" spans="1:25" x14ac:dyDescent="0.3">
      <c r="A6304" s="1">
        <v>6303</v>
      </c>
      <c r="B6304" t="s">
        <v>9179</v>
      </c>
      <c r="C6304" s="7">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4" t="str">
        <f>VLOOKUP(OrdersTable[[#This Row],[Region]],PeopleTable[#All],2,FALSE)</f>
        <v>Kelly Williams</v>
      </c>
      <c r="W6304" s="4" t="str">
        <f>IFERROR(VLOOKUP(OrdersTable[[#This Row],[Order ID]],ReturnsTable[#All],2,FALSE),"No")</f>
        <v>No</v>
      </c>
      <c r="X6304" s="4">
        <f>1/COUNTIF(OrdersTable[Order ID],OrdersTable[[#This Row],[Order ID]])</f>
        <v>1</v>
      </c>
      <c r="Y6304" s="4">
        <f>1/COUNTIF(OrdersTable[Customer ID],OrdersTable[[#This Row],[Customer ID]])</f>
        <v>7.6923076923076927E-2</v>
      </c>
    </row>
    <row r="6305" spans="1:25" x14ac:dyDescent="0.3">
      <c r="A6305" s="1">
        <v>6304</v>
      </c>
      <c r="B6305" t="s">
        <v>9180</v>
      </c>
      <c r="C6305" s="7">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4" t="str">
        <f>VLOOKUP(OrdersTable[[#This Row],[Region]],PeopleTable[#All],2,FALSE)</f>
        <v>Kelly Williams</v>
      </c>
      <c r="W6305" s="4" t="str">
        <f>IFERROR(VLOOKUP(OrdersTable[[#This Row],[Order ID]],ReturnsTable[#All],2,FALSE),"No")</f>
        <v>No</v>
      </c>
      <c r="X6305" s="4">
        <f>1/COUNTIF(OrdersTable[Order ID],OrdersTable[[#This Row],[Order ID]])</f>
        <v>1</v>
      </c>
      <c r="Y6305" s="4">
        <f>1/COUNTIF(OrdersTable[Customer ID],OrdersTable[[#This Row],[Customer ID]])</f>
        <v>9.0909090909090912E-2</v>
      </c>
    </row>
    <row r="6306" spans="1:25" x14ac:dyDescent="0.3">
      <c r="A6306" s="1">
        <v>6305</v>
      </c>
      <c r="B6306" t="s">
        <v>9181</v>
      </c>
      <c r="C6306" s="7">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4" t="str">
        <f>VLOOKUP(OrdersTable[[#This Row],[Region]],PeopleTable[#All],2,FALSE)</f>
        <v>Chuck Magee</v>
      </c>
      <c r="W6306" s="4" t="str">
        <f>IFERROR(VLOOKUP(OrdersTable[[#This Row],[Order ID]],ReturnsTable[#All],2,FALSE),"No")</f>
        <v>No</v>
      </c>
      <c r="X6306" s="4">
        <f>1/COUNTIF(OrdersTable[Order ID],OrdersTable[[#This Row],[Order ID]])</f>
        <v>1</v>
      </c>
      <c r="Y6306" s="4">
        <f>1/COUNTIF(OrdersTable[Customer ID],OrdersTable[[#This Row],[Customer ID]])</f>
        <v>5.5555555555555552E-2</v>
      </c>
    </row>
    <row r="6307" spans="1:25" x14ac:dyDescent="0.3">
      <c r="A6307" s="1">
        <v>6306</v>
      </c>
      <c r="B6307" t="s">
        <v>9182</v>
      </c>
      <c r="C6307" s="7">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4" t="str">
        <f>VLOOKUP(OrdersTable[[#This Row],[Region]],PeopleTable[#All],2,FALSE)</f>
        <v>Anna Andreadi</v>
      </c>
      <c r="W6307" s="4" t="str">
        <f>IFERROR(VLOOKUP(OrdersTable[[#This Row],[Order ID]],ReturnsTable[#All],2,FALSE),"No")</f>
        <v>No</v>
      </c>
      <c r="X6307" s="4">
        <f>1/COUNTIF(OrdersTable[Order ID],OrdersTable[[#This Row],[Order ID]])</f>
        <v>0.16666666666666666</v>
      </c>
      <c r="Y6307" s="4">
        <f>1/COUNTIF(OrdersTable[Customer ID],OrdersTable[[#This Row],[Customer ID]])</f>
        <v>0.1</v>
      </c>
    </row>
    <row r="6308" spans="1:25" x14ac:dyDescent="0.3">
      <c r="A6308" s="1">
        <v>6307</v>
      </c>
      <c r="B6308" t="s">
        <v>9182</v>
      </c>
      <c r="C6308" s="7">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4" t="str">
        <f>VLOOKUP(OrdersTable[[#This Row],[Region]],PeopleTable[#All],2,FALSE)</f>
        <v>Anna Andreadi</v>
      </c>
      <c r="W6308" s="4" t="str">
        <f>IFERROR(VLOOKUP(OrdersTable[[#This Row],[Order ID]],ReturnsTable[#All],2,FALSE),"No")</f>
        <v>No</v>
      </c>
      <c r="X6308" s="4">
        <f>1/COUNTIF(OrdersTable[Order ID],OrdersTable[[#This Row],[Order ID]])</f>
        <v>0.16666666666666666</v>
      </c>
      <c r="Y6308" s="4">
        <f>1/COUNTIF(OrdersTable[Customer ID],OrdersTable[[#This Row],[Customer ID]])</f>
        <v>0.1</v>
      </c>
    </row>
    <row r="6309" spans="1:25" x14ac:dyDescent="0.3">
      <c r="A6309" s="1">
        <v>6308</v>
      </c>
      <c r="B6309" t="s">
        <v>9182</v>
      </c>
      <c r="C6309" s="7">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4" t="str">
        <f>VLOOKUP(OrdersTable[[#This Row],[Region]],PeopleTable[#All],2,FALSE)</f>
        <v>Anna Andreadi</v>
      </c>
      <c r="W6309" s="4" t="str">
        <f>IFERROR(VLOOKUP(OrdersTable[[#This Row],[Order ID]],ReturnsTable[#All],2,FALSE),"No")</f>
        <v>No</v>
      </c>
      <c r="X6309" s="4">
        <f>1/COUNTIF(OrdersTable[Order ID],OrdersTable[[#This Row],[Order ID]])</f>
        <v>0.16666666666666666</v>
      </c>
      <c r="Y6309" s="4">
        <f>1/COUNTIF(OrdersTable[Customer ID],OrdersTable[[#This Row],[Customer ID]])</f>
        <v>0.1</v>
      </c>
    </row>
    <row r="6310" spans="1:25" x14ac:dyDescent="0.3">
      <c r="A6310" s="1">
        <v>6309</v>
      </c>
      <c r="B6310" t="s">
        <v>9182</v>
      </c>
      <c r="C6310" s="7">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4" t="str">
        <f>VLOOKUP(OrdersTable[[#This Row],[Region]],PeopleTable[#All],2,FALSE)</f>
        <v>Anna Andreadi</v>
      </c>
      <c r="W6310" s="4" t="str">
        <f>IFERROR(VLOOKUP(OrdersTable[[#This Row],[Order ID]],ReturnsTable[#All],2,FALSE),"No")</f>
        <v>No</v>
      </c>
      <c r="X6310" s="4">
        <f>1/COUNTIF(OrdersTable[Order ID],OrdersTable[[#This Row],[Order ID]])</f>
        <v>0.16666666666666666</v>
      </c>
      <c r="Y6310" s="4">
        <f>1/COUNTIF(OrdersTable[Customer ID],OrdersTable[[#This Row],[Customer ID]])</f>
        <v>0.1</v>
      </c>
    </row>
    <row r="6311" spans="1:25" x14ac:dyDescent="0.3">
      <c r="A6311" s="1">
        <v>6310</v>
      </c>
      <c r="B6311" t="s">
        <v>9182</v>
      </c>
      <c r="C6311" s="7">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4" t="str">
        <f>VLOOKUP(OrdersTable[[#This Row],[Region]],PeopleTable[#All],2,FALSE)</f>
        <v>Anna Andreadi</v>
      </c>
      <c r="W6311" s="4" t="str">
        <f>IFERROR(VLOOKUP(OrdersTable[[#This Row],[Order ID]],ReturnsTable[#All],2,FALSE),"No")</f>
        <v>No</v>
      </c>
      <c r="X6311" s="4">
        <f>1/COUNTIF(OrdersTable[Order ID],OrdersTable[[#This Row],[Order ID]])</f>
        <v>0.16666666666666666</v>
      </c>
      <c r="Y6311" s="4">
        <f>1/COUNTIF(OrdersTable[Customer ID],OrdersTable[[#This Row],[Customer ID]])</f>
        <v>0.1</v>
      </c>
    </row>
    <row r="6312" spans="1:25" x14ac:dyDescent="0.3">
      <c r="A6312" s="1">
        <v>6311</v>
      </c>
      <c r="B6312" t="s">
        <v>9182</v>
      </c>
      <c r="C6312" s="7">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4" t="str">
        <f>VLOOKUP(OrdersTable[[#This Row],[Region]],PeopleTable[#All],2,FALSE)</f>
        <v>Anna Andreadi</v>
      </c>
      <c r="W6312" s="4" t="str">
        <f>IFERROR(VLOOKUP(OrdersTable[[#This Row],[Order ID]],ReturnsTable[#All],2,FALSE),"No")</f>
        <v>No</v>
      </c>
      <c r="X6312" s="4">
        <f>1/COUNTIF(OrdersTable[Order ID],OrdersTable[[#This Row],[Order ID]])</f>
        <v>0.16666666666666666</v>
      </c>
      <c r="Y6312" s="4">
        <f>1/COUNTIF(OrdersTable[Customer ID],OrdersTable[[#This Row],[Customer ID]])</f>
        <v>0.1</v>
      </c>
    </row>
    <row r="6313" spans="1:25" x14ac:dyDescent="0.3">
      <c r="A6313" s="1">
        <v>6312</v>
      </c>
      <c r="B6313" t="s">
        <v>9183</v>
      </c>
      <c r="C6313" s="7">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4" t="str">
        <f>VLOOKUP(OrdersTable[[#This Row],[Region]],PeopleTable[#All],2,FALSE)</f>
        <v>Anna Andreadi</v>
      </c>
      <c r="W6313" s="4" t="str">
        <f>IFERROR(VLOOKUP(OrdersTable[[#This Row],[Order ID]],ReturnsTable[#All],2,FALSE),"No")</f>
        <v>No</v>
      </c>
      <c r="X6313" s="4">
        <f>1/COUNTIF(OrdersTable[Order ID],OrdersTable[[#This Row],[Order ID]])</f>
        <v>1</v>
      </c>
      <c r="Y6313" s="4">
        <f>1/COUNTIF(OrdersTable[Customer ID],OrdersTable[[#This Row],[Customer ID]])</f>
        <v>0.2</v>
      </c>
    </row>
    <row r="6314" spans="1:25" x14ac:dyDescent="0.3">
      <c r="A6314" s="1">
        <v>6313</v>
      </c>
      <c r="B6314" t="s">
        <v>9184</v>
      </c>
      <c r="C6314" s="7">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4" t="str">
        <f>VLOOKUP(OrdersTable[[#This Row],[Region]],PeopleTable[#All],2,FALSE)</f>
        <v>Chuck Magee</v>
      </c>
      <c r="W6314" s="4" t="str">
        <f>IFERROR(VLOOKUP(OrdersTable[[#This Row],[Order ID]],ReturnsTable[#All],2,FALSE),"No")</f>
        <v>No</v>
      </c>
      <c r="X6314" s="4">
        <f>1/COUNTIF(OrdersTable[Order ID],OrdersTable[[#This Row],[Order ID]])</f>
        <v>0.5</v>
      </c>
      <c r="Y6314" s="4">
        <f>1/COUNTIF(OrdersTable[Customer ID],OrdersTable[[#This Row],[Customer ID]])</f>
        <v>6.25E-2</v>
      </c>
    </row>
    <row r="6315" spans="1:25" x14ac:dyDescent="0.3">
      <c r="A6315" s="1">
        <v>6314</v>
      </c>
      <c r="B6315" t="s">
        <v>9184</v>
      </c>
      <c r="C6315" s="7">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4" t="str">
        <f>VLOOKUP(OrdersTable[[#This Row],[Region]],PeopleTable[#All],2,FALSE)</f>
        <v>Chuck Magee</v>
      </c>
      <c r="W6315" s="4" t="str">
        <f>IFERROR(VLOOKUP(OrdersTable[[#This Row],[Order ID]],ReturnsTable[#All],2,FALSE),"No")</f>
        <v>No</v>
      </c>
      <c r="X6315" s="4">
        <f>1/COUNTIF(OrdersTable[Order ID],OrdersTable[[#This Row],[Order ID]])</f>
        <v>0.5</v>
      </c>
      <c r="Y6315" s="4">
        <f>1/COUNTIF(OrdersTable[Customer ID],OrdersTable[[#This Row],[Customer ID]])</f>
        <v>6.25E-2</v>
      </c>
    </row>
    <row r="6316" spans="1:25" x14ac:dyDescent="0.3">
      <c r="A6316" s="1">
        <v>6315</v>
      </c>
      <c r="B6316" t="s">
        <v>5933</v>
      </c>
      <c r="C6316" s="7">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4" t="str">
        <f>VLOOKUP(OrdersTable[[#This Row],[Region]],PeopleTable[#All],2,FALSE)</f>
        <v>Kelly Williams</v>
      </c>
      <c r="W6316" s="4" t="str">
        <f>IFERROR(VLOOKUP(OrdersTable[[#This Row],[Order ID]],ReturnsTable[#All],2,FALSE),"No")</f>
        <v>Yes</v>
      </c>
      <c r="X6316" s="4">
        <f>1/COUNTIF(OrdersTable[Order ID],OrdersTable[[#This Row],[Order ID]])</f>
        <v>0.25</v>
      </c>
      <c r="Y6316" s="4">
        <f>1/COUNTIF(OrdersTable[Customer ID],OrdersTable[[#This Row],[Customer ID]])</f>
        <v>6.25E-2</v>
      </c>
    </row>
    <row r="6317" spans="1:25" x14ac:dyDescent="0.3">
      <c r="A6317" s="1">
        <v>6316</v>
      </c>
      <c r="B6317" t="s">
        <v>5933</v>
      </c>
      <c r="C6317" s="7">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4" t="str">
        <f>VLOOKUP(OrdersTable[[#This Row],[Region]],PeopleTable[#All],2,FALSE)</f>
        <v>Kelly Williams</v>
      </c>
      <c r="W6317" s="4" t="str">
        <f>IFERROR(VLOOKUP(OrdersTable[[#This Row],[Order ID]],ReturnsTable[#All],2,FALSE),"No")</f>
        <v>Yes</v>
      </c>
      <c r="X6317" s="4">
        <f>1/COUNTIF(OrdersTable[Order ID],OrdersTable[[#This Row],[Order ID]])</f>
        <v>0.25</v>
      </c>
      <c r="Y6317" s="4">
        <f>1/COUNTIF(OrdersTable[Customer ID],OrdersTable[[#This Row],[Customer ID]])</f>
        <v>6.25E-2</v>
      </c>
    </row>
    <row r="6318" spans="1:25" x14ac:dyDescent="0.3">
      <c r="A6318" s="1">
        <v>6317</v>
      </c>
      <c r="B6318" t="s">
        <v>5933</v>
      </c>
      <c r="C6318" s="7">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4" t="str">
        <f>VLOOKUP(OrdersTable[[#This Row],[Region]],PeopleTable[#All],2,FALSE)</f>
        <v>Kelly Williams</v>
      </c>
      <c r="W6318" s="4" t="str">
        <f>IFERROR(VLOOKUP(OrdersTable[[#This Row],[Order ID]],ReturnsTable[#All],2,FALSE),"No")</f>
        <v>Yes</v>
      </c>
      <c r="X6318" s="4">
        <f>1/COUNTIF(OrdersTable[Order ID],OrdersTable[[#This Row],[Order ID]])</f>
        <v>0.25</v>
      </c>
      <c r="Y6318" s="4">
        <f>1/COUNTIF(OrdersTable[Customer ID],OrdersTable[[#This Row],[Customer ID]])</f>
        <v>6.25E-2</v>
      </c>
    </row>
    <row r="6319" spans="1:25" x14ac:dyDescent="0.3">
      <c r="A6319" s="1">
        <v>6318</v>
      </c>
      <c r="B6319" t="s">
        <v>5933</v>
      </c>
      <c r="C6319" s="7">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4" t="str">
        <f>VLOOKUP(OrdersTable[[#This Row],[Region]],PeopleTable[#All],2,FALSE)</f>
        <v>Kelly Williams</v>
      </c>
      <c r="W6319" s="4" t="str">
        <f>IFERROR(VLOOKUP(OrdersTable[[#This Row],[Order ID]],ReturnsTable[#All],2,FALSE),"No")</f>
        <v>Yes</v>
      </c>
      <c r="X6319" s="4">
        <f>1/COUNTIF(OrdersTable[Order ID],OrdersTable[[#This Row],[Order ID]])</f>
        <v>0.25</v>
      </c>
      <c r="Y6319" s="4">
        <f>1/COUNTIF(OrdersTable[Customer ID],OrdersTable[[#This Row],[Customer ID]])</f>
        <v>6.25E-2</v>
      </c>
    </row>
    <row r="6320" spans="1:25" x14ac:dyDescent="0.3">
      <c r="A6320" s="1">
        <v>6319</v>
      </c>
      <c r="B6320" t="s">
        <v>6171</v>
      </c>
      <c r="C6320" s="7">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4" t="str">
        <f>VLOOKUP(OrdersTable[[#This Row],[Region]],PeopleTable[#All],2,FALSE)</f>
        <v>Anna Andreadi</v>
      </c>
      <c r="W6320" s="4" t="str">
        <f>IFERROR(VLOOKUP(OrdersTable[[#This Row],[Order ID]],ReturnsTable[#All],2,FALSE),"No")</f>
        <v>Yes</v>
      </c>
      <c r="X6320" s="4">
        <f>1/COUNTIF(OrdersTable[Order ID],OrdersTable[[#This Row],[Order ID]])</f>
        <v>0.5</v>
      </c>
      <c r="Y6320" s="4">
        <f>1/COUNTIF(OrdersTable[Customer ID],OrdersTable[[#This Row],[Customer ID]])</f>
        <v>0.05</v>
      </c>
    </row>
    <row r="6321" spans="1:25" x14ac:dyDescent="0.3">
      <c r="A6321" s="1">
        <v>6320</v>
      </c>
      <c r="B6321" t="s">
        <v>6171</v>
      </c>
      <c r="C6321" s="7">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4" t="str">
        <f>VLOOKUP(OrdersTable[[#This Row],[Region]],PeopleTable[#All],2,FALSE)</f>
        <v>Anna Andreadi</v>
      </c>
      <c r="W6321" s="4" t="str">
        <f>IFERROR(VLOOKUP(OrdersTable[[#This Row],[Order ID]],ReturnsTable[#All],2,FALSE),"No")</f>
        <v>Yes</v>
      </c>
      <c r="X6321" s="4">
        <f>1/COUNTIF(OrdersTable[Order ID],OrdersTable[[#This Row],[Order ID]])</f>
        <v>0.5</v>
      </c>
      <c r="Y6321" s="4">
        <f>1/COUNTIF(OrdersTable[Customer ID],OrdersTable[[#This Row],[Customer ID]])</f>
        <v>0.05</v>
      </c>
    </row>
    <row r="6322" spans="1:25" x14ac:dyDescent="0.3">
      <c r="A6322" s="1">
        <v>6321</v>
      </c>
      <c r="B6322" t="s">
        <v>9185</v>
      </c>
      <c r="C6322" s="7">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4" t="str">
        <f>VLOOKUP(OrdersTable[[#This Row],[Region]],PeopleTable[#All],2,FALSE)</f>
        <v>Cassandra Brandow</v>
      </c>
      <c r="W6322" s="4" t="str">
        <f>IFERROR(VLOOKUP(OrdersTable[[#This Row],[Order ID]],ReturnsTable[#All],2,FALSE),"No")</f>
        <v>No</v>
      </c>
      <c r="X6322" s="4">
        <f>1/COUNTIF(OrdersTable[Order ID],OrdersTable[[#This Row],[Order ID]])</f>
        <v>1</v>
      </c>
      <c r="Y6322" s="4">
        <f>1/COUNTIF(OrdersTable[Customer ID],OrdersTable[[#This Row],[Customer ID]])</f>
        <v>4.1666666666666664E-2</v>
      </c>
    </row>
    <row r="6323" spans="1:25" x14ac:dyDescent="0.3">
      <c r="A6323" s="1">
        <v>6322</v>
      </c>
      <c r="B6323" t="s">
        <v>9186</v>
      </c>
      <c r="C6323" s="7">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4" t="str">
        <f>VLOOKUP(OrdersTable[[#This Row],[Region]],PeopleTable[#All],2,FALSE)</f>
        <v>Chuck Magee</v>
      </c>
      <c r="W6323" s="4" t="str">
        <f>IFERROR(VLOOKUP(OrdersTable[[#This Row],[Order ID]],ReturnsTable[#All],2,FALSE),"No")</f>
        <v>No</v>
      </c>
      <c r="X6323" s="4">
        <f>1/COUNTIF(OrdersTable[Order ID],OrdersTable[[#This Row],[Order ID]])</f>
        <v>1</v>
      </c>
      <c r="Y6323" s="4">
        <f>1/COUNTIF(OrdersTable[Customer ID],OrdersTable[[#This Row],[Customer ID]])</f>
        <v>0.1</v>
      </c>
    </row>
    <row r="6324" spans="1:25" x14ac:dyDescent="0.3">
      <c r="A6324" s="1">
        <v>6323</v>
      </c>
      <c r="B6324" t="s">
        <v>9187</v>
      </c>
      <c r="C6324" s="7">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4" t="str">
        <f>VLOOKUP(OrdersTable[[#This Row],[Region]],PeopleTable[#All],2,FALSE)</f>
        <v>Kelly Williams</v>
      </c>
      <c r="W6324" s="4" t="str">
        <f>IFERROR(VLOOKUP(OrdersTable[[#This Row],[Order ID]],ReturnsTable[#All],2,FALSE),"No")</f>
        <v>No</v>
      </c>
      <c r="X6324" s="4">
        <f>1/COUNTIF(OrdersTable[Order ID],OrdersTable[[#This Row],[Order ID]])</f>
        <v>1</v>
      </c>
      <c r="Y6324" s="4">
        <f>1/COUNTIF(OrdersTable[Customer ID],OrdersTable[[#This Row],[Customer ID]])</f>
        <v>5.5555555555555552E-2</v>
      </c>
    </row>
    <row r="6325" spans="1:25" x14ac:dyDescent="0.3">
      <c r="A6325" s="1">
        <v>6324</v>
      </c>
      <c r="B6325" t="s">
        <v>9188</v>
      </c>
      <c r="C6325" s="7">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4" t="str">
        <f>VLOOKUP(OrdersTable[[#This Row],[Region]],PeopleTable[#All],2,FALSE)</f>
        <v>Chuck Magee</v>
      </c>
      <c r="W6325" s="4" t="str">
        <f>IFERROR(VLOOKUP(OrdersTable[[#This Row],[Order ID]],ReturnsTable[#All],2,FALSE),"No")</f>
        <v>No</v>
      </c>
      <c r="X6325" s="4">
        <f>1/COUNTIF(OrdersTable[Order ID],OrdersTable[[#This Row],[Order ID]])</f>
        <v>1</v>
      </c>
      <c r="Y6325" s="4">
        <f>1/COUNTIF(OrdersTable[Customer ID],OrdersTable[[#This Row],[Customer ID]])</f>
        <v>0.1</v>
      </c>
    </row>
    <row r="6326" spans="1:25" x14ac:dyDescent="0.3">
      <c r="A6326" s="1">
        <v>6325</v>
      </c>
      <c r="B6326" t="s">
        <v>9189</v>
      </c>
      <c r="C6326" s="7">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4" t="str">
        <f>VLOOKUP(OrdersTable[[#This Row],[Region]],PeopleTable[#All],2,FALSE)</f>
        <v>Anna Andreadi</v>
      </c>
      <c r="W6326" s="4" t="str">
        <f>IFERROR(VLOOKUP(OrdersTable[[#This Row],[Order ID]],ReturnsTable[#All],2,FALSE),"No")</f>
        <v>No</v>
      </c>
      <c r="X6326" s="4">
        <f>1/COUNTIF(OrdersTable[Order ID],OrdersTable[[#This Row],[Order ID]])</f>
        <v>0.5</v>
      </c>
      <c r="Y6326" s="4">
        <f>1/COUNTIF(OrdersTable[Customer ID],OrdersTable[[#This Row],[Customer ID]])</f>
        <v>5.8823529411764705E-2</v>
      </c>
    </row>
    <row r="6327" spans="1:25" x14ac:dyDescent="0.3">
      <c r="A6327" s="1">
        <v>6326</v>
      </c>
      <c r="B6327" t="s">
        <v>9189</v>
      </c>
      <c r="C6327" s="7">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4" t="str">
        <f>VLOOKUP(OrdersTable[[#This Row],[Region]],PeopleTable[#All],2,FALSE)</f>
        <v>Anna Andreadi</v>
      </c>
      <c r="W6327" s="4" t="str">
        <f>IFERROR(VLOOKUP(OrdersTable[[#This Row],[Order ID]],ReturnsTable[#All],2,FALSE),"No")</f>
        <v>No</v>
      </c>
      <c r="X6327" s="4">
        <f>1/COUNTIF(OrdersTable[Order ID],OrdersTable[[#This Row],[Order ID]])</f>
        <v>0.5</v>
      </c>
      <c r="Y6327" s="4">
        <f>1/COUNTIF(OrdersTable[Customer ID],OrdersTable[[#This Row],[Customer ID]])</f>
        <v>5.8823529411764705E-2</v>
      </c>
    </row>
    <row r="6328" spans="1:25" x14ac:dyDescent="0.3">
      <c r="A6328" s="1">
        <v>6327</v>
      </c>
      <c r="B6328" t="s">
        <v>9190</v>
      </c>
      <c r="C6328" s="7">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4" t="str">
        <f>VLOOKUP(OrdersTable[[#This Row],[Region]],PeopleTable[#All],2,FALSE)</f>
        <v>Kelly Williams</v>
      </c>
      <c r="W6328" s="4" t="str">
        <f>IFERROR(VLOOKUP(OrdersTable[[#This Row],[Order ID]],ReturnsTable[#All],2,FALSE),"No")</f>
        <v>No</v>
      </c>
      <c r="X6328" s="4">
        <f>1/COUNTIF(OrdersTable[Order ID],OrdersTable[[#This Row],[Order ID]])</f>
        <v>0.125</v>
      </c>
      <c r="Y6328" s="4">
        <f>1/COUNTIF(OrdersTable[Customer ID],OrdersTable[[#This Row],[Customer ID]])</f>
        <v>3.5714285714285712E-2</v>
      </c>
    </row>
    <row r="6329" spans="1:25" x14ac:dyDescent="0.3">
      <c r="A6329" s="1">
        <v>6328</v>
      </c>
      <c r="B6329" t="s">
        <v>9190</v>
      </c>
      <c r="C6329" s="7">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4" t="str">
        <f>VLOOKUP(OrdersTable[[#This Row],[Region]],PeopleTable[#All],2,FALSE)</f>
        <v>Kelly Williams</v>
      </c>
      <c r="W6329" s="4" t="str">
        <f>IFERROR(VLOOKUP(OrdersTable[[#This Row],[Order ID]],ReturnsTable[#All],2,FALSE),"No")</f>
        <v>No</v>
      </c>
      <c r="X6329" s="4">
        <f>1/COUNTIF(OrdersTable[Order ID],OrdersTable[[#This Row],[Order ID]])</f>
        <v>0.125</v>
      </c>
      <c r="Y6329" s="4">
        <f>1/COUNTIF(OrdersTable[Customer ID],OrdersTable[[#This Row],[Customer ID]])</f>
        <v>3.5714285714285712E-2</v>
      </c>
    </row>
    <row r="6330" spans="1:25" x14ac:dyDescent="0.3">
      <c r="A6330" s="1">
        <v>6329</v>
      </c>
      <c r="B6330" t="s">
        <v>9190</v>
      </c>
      <c r="C6330" s="7">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4" t="str">
        <f>VLOOKUP(OrdersTable[[#This Row],[Region]],PeopleTable[#All],2,FALSE)</f>
        <v>Kelly Williams</v>
      </c>
      <c r="W6330" s="4" t="str">
        <f>IFERROR(VLOOKUP(OrdersTable[[#This Row],[Order ID]],ReturnsTable[#All],2,FALSE),"No")</f>
        <v>No</v>
      </c>
      <c r="X6330" s="4">
        <f>1/COUNTIF(OrdersTable[Order ID],OrdersTable[[#This Row],[Order ID]])</f>
        <v>0.125</v>
      </c>
      <c r="Y6330" s="4">
        <f>1/COUNTIF(OrdersTable[Customer ID],OrdersTable[[#This Row],[Customer ID]])</f>
        <v>3.5714285714285712E-2</v>
      </c>
    </row>
    <row r="6331" spans="1:25" x14ac:dyDescent="0.3">
      <c r="A6331" s="1">
        <v>6330</v>
      </c>
      <c r="B6331" t="s">
        <v>9190</v>
      </c>
      <c r="C6331" s="7">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4" t="str">
        <f>VLOOKUP(OrdersTable[[#This Row],[Region]],PeopleTable[#All],2,FALSE)</f>
        <v>Kelly Williams</v>
      </c>
      <c r="W6331" s="4" t="str">
        <f>IFERROR(VLOOKUP(OrdersTable[[#This Row],[Order ID]],ReturnsTable[#All],2,FALSE),"No")</f>
        <v>No</v>
      </c>
      <c r="X6331" s="4">
        <f>1/COUNTIF(OrdersTable[Order ID],OrdersTable[[#This Row],[Order ID]])</f>
        <v>0.125</v>
      </c>
      <c r="Y6331" s="4">
        <f>1/COUNTIF(OrdersTable[Customer ID],OrdersTable[[#This Row],[Customer ID]])</f>
        <v>3.5714285714285712E-2</v>
      </c>
    </row>
    <row r="6332" spans="1:25" x14ac:dyDescent="0.3">
      <c r="A6332" s="1">
        <v>6331</v>
      </c>
      <c r="B6332" t="s">
        <v>9190</v>
      </c>
      <c r="C6332" s="7">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4" t="str">
        <f>VLOOKUP(OrdersTable[[#This Row],[Region]],PeopleTable[#All],2,FALSE)</f>
        <v>Kelly Williams</v>
      </c>
      <c r="W6332" s="4" t="str">
        <f>IFERROR(VLOOKUP(OrdersTable[[#This Row],[Order ID]],ReturnsTable[#All],2,FALSE),"No")</f>
        <v>No</v>
      </c>
      <c r="X6332" s="4">
        <f>1/COUNTIF(OrdersTable[Order ID],OrdersTable[[#This Row],[Order ID]])</f>
        <v>0.125</v>
      </c>
      <c r="Y6332" s="4">
        <f>1/COUNTIF(OrdersTable[Customer ID],OrdersTable[[#This Row],[Customer ID]])</f>
        <v>3.5714285714285712E-2</v>
      </c>
    </row>
    <row r="6333" spans="1:25" x14ac:dyDescent="0.3">
      <c r="A6333" s="1">
        <v>6332</v>
      </c>
      <c r="B6333" t="s">
        <v>9190</v>
      </c>
      <c r="C6333" s="7">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4" t="str">
        <f>VLOOKUP(OrdersTable[[#This Row],[Region]],PeopleTable[#All],2,FALSE)</f>
        <v>Kelly Williams</v>
      </c>
      <c r="W6333" s="4" t="str">
        <f>IFERROR(VLOOKUP(OrdersTable[[#This Row],[Order ID]],ReturnsTable[#All],2,FALSE),"No")</f>
        <v>No</v>
      </c>
      <c r="X6333" s="4">
        <f>1/COUNTIF(OrdersTable[Order ID],OrdersTable[[#This Row],[Order ID]])</f>
        <v>0.125</v>
      </c>
      <c r="Y6333" s="4">
        <f>1/COUNTIF(OrdersTable[Customer ID],OrdersTable[[#This Row],[Customer ID]])</f>
        <v>3.5714285714285712E-2</v>
      </c>
    </row>
    <row r="6334" spans="1:25" x14ac:dyDescent="0.3">
      <c r="A6334" s="1">
        <v>6333</v>
      </c>
      <c r="B6334" t="s">
        <v>9190</v>
      </c>
      <c r="C6334" s="7">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4" t="str">
        <f>VLOOKUP(OrdersTable[[#This Row],[Region]],PeopleTable[#All],2,FALSE)</f>
        <v>Kelly Williams</v>
      </c>
      <c r="W6334" s="4" t="str">
        <f>IFERROR(VLOOKUP(OrdersTable[[#This Row],[Order ID]],ReturnsTable[#All],2,FALSE),"No")</f>
        <v>No</v>
      </c>
      <c r="X6334" s="4">
        <f>1/COUNTIF(OrdersTable[Order ID],OrdersTable[[#This Row],[Order ID]])</f>
        <v>0.125</v>
      </c>
      <c r="Y6334" s="4">
        <f>1/COUNTIF(OrdersTable[Customer ID],OrdersTable[[#This Row],[Customer ID]])</f>
        <v>3.5714285714285712E-2</v>
      </c>
    </row>
    <row r="6335" spans="1:25" x14ac:dyDescent="0.3">
      <c r="A6335" s="1">
        <v>6334</v>
      </c>
      <c r="B6335" t="s">
        <v>9190</v>
      </c>
      <c r="C6335" s="7">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4" t="str">
        <f>VLOOKUP(OrdersTable[[#This Row],[Region]],PeopleTable[#All],2,FALSE)</f>
        <v>Kelly Williams</v>
      </c>
      <c r="W6335" s="4" t="str">
        <f>IFERROR(VLOOKUP(OrdersTable[[#This Row],[Order ID]],ReturnsTable[#All],2,FALSE),"No")</f>
        <v>No</v>
      </c>
      <c r="X6335" s="4">
        <f>1/COUNTIF(OrdersTable[Order ID],OrdersTable[[#This Row],[Order ID]])</f>
        <v>0.125</v>
      </c>
      <c r="Y6335" s="4">
        <f>1/COUNTIF(OrdersTable[Customer ID],OrdersTable[[#This Row],[Customer ID]])</f>
        <v>3.5714285714285712E-2</v>
      </c>
    </row>
    <row r="6336" spans="1:25" x14ac:dyDescent="0.3">
      <c r="A6336" s="1">
        <v>6335</v>
      </c>
      <c r="B6336" t="s">
        <v>9191</v>
      </c>
      <c r="C6336" s="7">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4" t="str">
        <f>VLOOKUP(OrdersTable[[#This Row],[Region]],PeopleTable[#All],2,FALSE)</f>
        <v>Chuck Magee</v>
      </c>
      <c r="W6336" s="4" t="str">
        <f>IFERROR(VLOOKUP(OrdersTable[[#This Row],[Order ID]],ReturnsTable[#All],2,FALSE),"No")</f>
        <v>No</v>
      </c>
      <c r="X6336" s="4">
        <f>1/COUNTIF(OrdersTable[Order ID],OrdersTable[[#This Row],[Order ID]])</f>
        <v>0.5</v>
      </c>
      <c r="Y6336" s="4">
        <f>1/COUNTIF(OrdersTable[Customer ID],OrdersTable[[#This Row],[Customer ID]])</f>
        <v>9.0909090909090912E-2</v>
      </c>
    </row>
    <row r="6337" spans="1:25" x14ac:dyDescent="0.3">
      <c r="A6337" s="1">
        <v>6336</v>
      </c>
      <c r="B6337" t="s">
        <v>9191</v>
      </c>
      <c r="C6337" s="7">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4" t="str">
        <f>VLOOKUP(OrdersTable[[#This Row],[Region]],PeopleTable[#All],2,FALSE)</f>
        <v>Chuck Magee</v>
      </c>
      <c r="W6337" s="4" t="str">
        <f>IFERROR(VLOOKUP(OrdersTable[[#This Row],[Order ID]],ReturnsTable[#All],2,FALSE),"No")</f>
        <v>No</v>
      </c>
      <c r="X6337" s="4">
        <f>1/COUNTIF(OrdersTable[Order ID],OrdersTable[[#This Row],[Order ID]])</f>
        <v>0.5</v>
      </c>
      <c r="Y6337" s="4">
        <f>1/COUNTIF(OrdersTable[Customer ID],OrdersTable[[#This Row],[Customer ID]])</f>
        <v>9.0909090909090912E-2</v>
      </c>
    </row>
    <row r="6338" spans="1:25" x14ac:dyDescent="0.3">
      <c r="A6338" s="1">
        <v>6337</v>
      </c>
      <c r="B6338" t="s">
        <v>9192</v>
      </c>
      <c r="C6338" s="7">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4" t="str">
        <f>VLOOKUP(OrdersTable[[#This Row],[Region]],PeopleTable[#All],2,FALSE)</f>
        <v>Anna Andreadi</v>
      </c>
      <c r="W6338" s="4" t="str">
        <f>IFERROR(VLOOKUP(OrdersTable[[#This Row],[Order ID]],ReturnsTable[#All],2,FALSE),"No")</f>
        <v>No</v>
      </c>
      <c r="X6338" s="4">
        <f>1/COUNTIF(OrdersTable[Order ID],OrdersTable[[#This Row],[Order ID]])</f>
        <v>0.5</v>
      </c>
      <c r="Y6338" s="4">
        <f>1/COUNTIF(OrdersTable[Customer ID],OrdersTable[[#This Row],[Customer ID]])</f>
        <v>0.14285714285714285</v>
      </c>
    </row>
    <row r="6339" spans="1:25" x14ac:dyDescent="0.3">
      <c r="A6339" s="1">
        <v>6338</v>
      </c>
      <c r="B6339" t="s">
        <v>9192</v>
      </c>
      <c r="C6339" s="7">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4" t="str">
        <f>VLOOKUP(OrdersTable[[#This Row],[Region]],PeopleTable[#All],2,FALSE)</f>
        <v>Anna Andreadi</v>
      </c>
      <c r="W6339" s="4" t="str">
        <f>IFERROR(VLOOKUP(OrdersTable[[#This Row],[Order ID]],ReturnsTable[#All],2,FALSE),"No")</f>
        <v>No</v>
      </c>
      <c r="X6339" s="4">
        <f>1/COUNTIF(OrdersTable[Order ID],OrdersTable[[#This Row],[Order ID]])</f>
        <v>0.5</v>
      </c>
      <c r="Y6339" s="4">
        <f>1/COUNTIF(OrdersTable[Customer ID],OrdersTable[[#This Row],[Customer ID]])</f>
        <v>0.14285714285714285</v>
      </c>
    </row>
    <row r="6340" spans="1:25" x14ac:dyDescent="0.3">
      <c r="A6340" s="1">
        <v>6339</v>
      </c>
      <c r="B6340" t="s">
        <v>9193</v>
      </c>
      <c r="C6340" s="7">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4" t="str">
        <f>VLOOKUP(OrdersTable[[#This Row],[Region]],PeopleTable[#All],2,FALSE)</f>
        <v>Chuck Magee</v>
      </c>
      <c r="W6340" s="4" t="str">
        <f>IFERROR(VLOOKUP(OrdersTable[[#This Row],[Order ID]],ReturnsTable[#All],2,FALSE),"No")</f>
        <v>No</v>
      </c>
      <c r="X6340" s="4">
        <f>1/COUNTIF(OrdersTable[Order ID],OrdersTable[[#This Row],[Order ID]])</f>
        <v>0.33333333333333331</v>
      </c>
      <c r="Y6340" s="4">
        <f>1/COUNTIF(OrdersTable[Customer ID],OrdersTable[[#This Row],[Customer ID]])</f>
        <v>6.6666666666666666E-2</v>
      </c>
    </row>
    <row r="6341" spans="1:25" x14ac:dyDescent="0.3">
      <c r="A6341" s="1">
        <v>6340</v>
      </c>
      <c r="B6341" t="s">
        <v>9193</v>
      </c>
      <c r="C6341" s="7">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4" t="str">
        <f>VLOOKUP(OrdersTable[[#This Row],[Region]],PeopleTable[#All],2,FALSE)</f>
        <v>Chuck Magee</v>
      </c>
      <c r="W6341" s="4" t="str">
        <f>IFERROR(VLOOKUP(OrdersTable[[#This Row],[Order ID]],ReturnsTable[#All],2,FALSE),"No")</f>
        <v>No</v>
      </c>
      <c r="X6341" s="4">
        <f>1/COUNTIF(OrdersTable[Order ID],OrdersTable[[#This Row],[Order ID]])</f>
        <v>0.33333333333333331</v>
      </c>
      <c r="Y6341" s="4">
        <f>1/COUNTIF(OrdersTable[Customer ID],OrdersTable[[#This Row],[Customer ID]])</f>
        <v>6.6666666666666666E-2</v>
      </c>
    </row>
    <row r="6342" spans="1:25" x14ac:dyDescent="0.3">
      <c r="A6342" s="1">
        <v>6341</v>
      </c>
      <c r="B6342" t="s">
        <v>9193</v>
      </c>
      <c r="C6342" s="7">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4" t="str">
        <f>VLOOKUP(OrdersTable[[#This Row],[Region]],PeopleTable[#All],2,FALSE)</f>
        <v>Chuck Magee</v>
      </c>
      <c r="W6342" s="4" t="str">
        <f>IFERROR(VLOOKUP(OrdersTable[[#This Row],[Order ID]],ReturnsTable[#All],2,FALSE),"No")</f>
        <v>No</v>
      </c>
      <c r="X6342" s="4">
        <f>1/COUNTIF(OrdersTable[Order ID],OrdersTable[[#This Row],[Order ID]])</f>
        <v>0.33333333333333331</v>
      </c>
      <c r="Y6342" s="4">
        <f>1/COUNTIF(OrdersTable[Customer ID],OrdersTable[[#This Row],[Customer ID]])</f>
        <v>6.6666666666666666E-2</v>
      </c>
    </row>
    <row r="6343" spans="1:25" x14ac:dyDescent="0.3">
      <c r="A6343" s="1">
        <v>6342</v>
      </c>
      <c r="B6343" t="s">
        <v>9194</v>
      </c>
      <c r="C6343" s="7">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4" t="str">
        <f>VLOOKUP(OrdersTable[[#This Row],[Region]],PeopleTable[#All],2,FALSE)</f>
        <v>Chuck Magee</v>
      </c>
      <c r="W6343" s="4" t="str">
        <f>IFERROR(VLOOKUP(OrdersTable[[#This Row],[Order ID]],ReturnsTable[#All],2,FALSE),"No")</f>
        <v>No</v>
      </c>
      <c r="X6343" s="4">
        <f>1/COUNTIF(OrdersTable[Order ID],OrdersTable[[#This Row],[Order ID]])</f>
        <v>1</v>
      </c>
      <c r="Y6343" s="4">
        <f>1/COUNTIF(OrdersTable[Customer ID],OrdersTable[[#This Row],[Customer ID]])</f>
        <v>0.1</v>
      </c>
    </row>
    <row r="6344" spans="1:25" x14ac:dyDescent="0.3">
      <c r="A6344" s="1">
        <v>6343</v>
      </c>
      <c r="B6344" t="s">
        <v>6011</v>
      </c>
      <c r="C6344" s="7">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4" t="str">
        <f>VLOOKUP(OrdersTable[[#This Row],[Region]],PeopleTable[#All],2,FALSE)</f>
        <v>Chuck Magee</v>
      </c>
      <c r="W6344" s="4" t="str">
        <f>IFERROR(VLOOKUP(OrdersTable[[#This Row],[Order ID]],ReturnsTable[#All],2,FALSE),"No")</f>
        <v>Yes</v>
      </c>
      <c r="X6344" s="4">
        <f>1/COUNTIF(OrdersTable[Order ID],OrdersTable[[#This Row],[Order ID]])</f>
        <v>0.25</v>
      </c>
      <c r="Y6344" s="4">
        <f>1/COUNTIF(OrdersTable[Customer ID],OrdersTable[[#This Row],[Customer ID]])</f>
        <v>4.7619047619047616E-2</v>
      </c>
    </row>
    <row r="6345" spans="1:25" x14ac:dyDescent="0.3">
      <c r="A6345" s="1">
        <v>6344</v>
      </c>
      <c r="B6345" t="s">
        <v>6011</v>
      </c>
      <c r="C6345" s="7">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4" t="str">
        <f>VLOOKUP(OrdersTable[[#This Row],[Region]],PeopleTable[#All],2,FALSE)</f>
        <v>Chuck Magee</v>
      </c>
      <c r="W6345" s="4" t="str">
        <f>IFERROR(VLOOKUP(OrdersTable[[#This Row],[Order ID]],ReturnsTable[#All],2,FALSE),"No")</f>
        <v>Yes</v>
      </c>
      <c r="X6345" s="4">
        <f>1/COUNTIF(OrdersTable[Order ID],OrdersTable[[#This Row],[Order ID]])</f>
        <v>0.25</v>
      </c>
      <c r="Y6345" s="4">
        <f>1/COUNTIF(OrdersTable[Customer ID],OrdersTable[[#This Row],[Customer ID]])</f>
        <v>4.7619047619047616E-2</v>
      </c>
    </row>
    <row r="6346" spans="1:25" x14ac:dyDescent="0.3">
      <c r="A6346" s="1">
        <v>6345</v>
      </c>
      <c r="B6346" t="s">
        <v>6011</v>
      </c>
      <c r="C6346" s="7">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4" t="str">
        <f>VLOOKUP(OrdersTable[[#This Row],[Region]],PeopleTable[#All],2,FALSE)</f>
        <v>Chuck Magee</v>
      </c>
      <c r="W6346" s="4" t="str">
        <f>IFERROR(VLOOKUP(OrdersTable[[#This Row],[Order ID]],ReturnsTable[#All],2,FALSE),"No")</f>
        <v>Yes</v>
      </c>
      <c r="X6346" s="4">
        <f>1/COUNTIF(OrdersTable[Order ID],OrdersTable[[#This Row],[Order ID]])</f>
        <v>0.25</v>
      </c>
      <c r="Y6346" s="4">
        <f>1/COUNTIF(OrdersTable[Customer ID],OrdersTable[[#This Row],[Customer ID]])</f>
        <v>4.7619047619047616E-2</v>
      </c>
    </row>
    <row r="6347" spans="1:25" x14ac:dyDescent="0.3">
      <c r="A6347" s="1">
        <v>6346</v>
      </c>
      <c r="B6347" t="s">
        <v>6011</v>
      </c>
      <c r="C6347" s="7">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4" t="str">
        <f>VLOOKUP(OrdersTable[[#This Row],[Region]],PeopleTable[#All],2,FALSE)</f>
        <v>Chuck Magee</v>
      </c>
      <c r="W6347" s="4" t="str">
        <f>IFERROR(VLOOKUP(OrdersTable[[#This Row],[Order ID]],ReturnsTable[#All],2,FALSE),"No")</f>
        <v>Yes</v>
      </c>
      <c r="X6347" s="4">
        <f>1/COUNTIF(OrdersTable[Order ID],OrdersTable[[#This Row],[Order ID]])</f>
        <v>0.25</v>
      </c>
      <c r="Y6347" s="4">
        <f>1/COUNTIF(OrdersTable[Customer ID],OrdersTable[[#This Row],[Customer ID]])</f>
        <v>4.7619047619047616E-2</v>
      </c>
    </row>
    <row r="6348" spans="1:25" x14ac:dyDescent="0.3">
      <c r="A6348" s="1">
        <v>6347</v>
      </c>
      <c r="B6348" t="s">
        <v>9195</v>
      </c>
      <c r="C6348" s="7">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4" t="str">
        <f>VLOOKUP(OrdersTable[[#This Row],[Region]],PeopleTable[#All],2,FALSE)</f>
        <v>Chuck Magee</v>
      </c>
      <c r="W6348" s="4" t="str">
        <f>IFERROR(VLOOKUP(OrdersTable[[#This Row],[Order ID]],ReturnsTable[#All],2,FALSE),"No")</f>
        <v>No</v>
      </c>
      <c r="X6348" s="4">
        <f>1/COUNTIF(OrdersTable[Order ID],OrdersTable[[#This Row],[Order ID]])</f>
        <v>1</v>
      </c>
      <c r="Y6348" s="4">
        <f>1/COUNTIF(OrdersTable[Customer ID],OrdersTable[[#This Row],[Customer ID]])</f>
        <v>4.3478260869565216E-2</v>
      </c>
    </row>
    <row r="6349" spans="1:25" x14ac:dyDescent="0.3">
      <c r="A6349" s="1">
        <v>6348</v>
      </c>
      <c r="B6349" t="s">
        <v>9196</v>
      </c>
      <c r="C6349" s="7">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4" t="str">
        <f>VLOOKUP(OrdersTable[[#This Row],[Region]],PeopleTable[#All],2,FALSE)</f>
        <v>Anna Andreadi</v>
      </c>
      <c r="W6349" s="4" t="str">
        <f>IFERROR(VLOOKUP(OrdersTable[[#This Row],[Order ID]],ReturnsTable[#All],2,FALSE),"No")</f>
        <v>No</v>
      </c>
      <c r="X6349" s="4">
        <f>1/COUNTIF(OrdersTable[Order ID],OrdersTable[[#This Row],[Order ID]])</f>
        <v>0.33333333333333331</v>
      </c>
      <c r="Y6349" s="4">
        <f>1/COUNTIF(OrdersTable[Customer ID],OrdersTable[[#This Row],[Customer ID]])</f>
        <v>4.5454545454545456E-2</v>
      </c>
    </row>
    <row r="6350" spans="1:25" x14ac:dyDescent="0.3">
      <c r="A6350" s="1">
        <v>6349</v>
      </c>
      <c r="B6350" t="s">
        <v>9196</v>
      </c>
      <c r="C6350" s="7">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4" t="str">
        <f>VLOOKUP(OrdersTable[[#This Row],[Region]],PeopleTable[#All],2,FALSE)</f>
        <v>Anna Andreadi</v>
      </c>
      <c r="W6350" s="4" t="str">
        <f>IFERROR(VLOOKUP(OrdersTable[[#This Row],[Order ID]],ReturnsTable[#All],2,FALSE),"No")</f>
        <v>No</v>
      </c>
      <c r="X6350" s="4">
        <f>1/COUNTIF(OrdersTable[Order ID],OrdersTable[[#This Row],[Order ID]])</f>
        <v>0.33333333333333331</v>
      </c>
      <c r="Y6350" s="4">
        <f>1/COUNTIF(OrdersTable[Customer ID],OrdersTable[[#This Row],[Customer ID]])</f>
        <v>4.5454545454545456E-2</v>
      </c>
    </row>
    <row r="6351" spans="1:25" x14ac:dyDescent="0.3">
      <c r="A6351" s="1">
        <v>6350</v>
      </c>
      <c r="B6351" t="s">
        <v>9196</v>
      </c>
      <c r="C6351" s="7">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4" t="str">
        <f>VLOOKUP(OrdersTable[[#This Row],[Region]],PeopleTable[#All],2,FALSE)</f>
        <v>Anna Andreadi</v>
      </c>
      <c r="W6351" s="4" t="str">
        <f>IFERROR(VLOOKUP(OrdersTable[[#This Row],[Order ID]],ReturnsTable[#All],2,FALSE),"No")</f>
        <v>No</v>
      </c>
      <c r="X6351" s="4">
        <f>1/COUNTIF(OrdersTable[Order ID],OrdersTable[[#This Row],[Order ID]])</f>
        <v>0.33333333333333331</v>
      </c>
      <c r="Y6351" s="4">
        <f>1/COUNTIF(OrdersTable[Customer ID],OrdersTable[[#This Row],[Customer ID]])</f>
        <v>4.5454545454545456E-2</v>
      </c>
    </row>
    <row r="6352" spans="1:25" x14ac:dyDescent="0.3">
      <c r="A6352" s="1">
        <v>6351</v>
      </c>
      <c r="B6352" t="s">
        <v>6172</v>
      </c>
      <c r="C6352" s="7">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4" t="str">
        <f>VLOOKUP(OrdersTable[[#This Row],[Region]],PeopleTable[#All],2,FALSE)</f>
        <v>Kelly Williams</v>
      </c>
      <c r="W6352" s="4" t="str">
        <f>IFERROR(VLOOKUP(OrdersTable[[#This Row],[Order ID]],ReturnsTable[#All],2,FALSE),"No")</f>
        <v>Yes</v>
      </c>
      <c r="X6352" s="4">
        <f>1/COUNTIF(OrdersTable[Order ID],OrdersTable[[#This Row],[Order ID]])</f>
        <v>1</v>
      </c>
      <c r="Y6352" s="4">
        <f>1/COUNTIF(OrdersTable[Customer ID],OrdersTable[[#This Row],[Customer ID]])</f>
        <v>4.7619047619047616E-2</v>
      </c>
    </row>
    <row r="6353" spans="1:25" x14ac:dyDescent="0.3">
      <c r="A6353" s="1">
        <v>6352</v>
      </c>
      <c r="B6353" t="s">
        <v>9197</v>
      </c>
      <c r="C6353" s="7">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4" t="str">
        <f>VLOOKUP(OrdersTable[[#This Row],[Region]],PeopleTable[#All],2,FALSE)</f>
        <v>Cassandra Brandow</v>
      </c>
      <c r="W6353" s="4" t="str">
        <f>IFERROR(VLOOKUP(OrdersTable[[#This Row],[Order ID]],ReturnsTable[#All],2,FALSE),"No")</f>
        <v>No</v>
      </c>
      <c r="X6353" s="4">
        <f>1/COUNTIF(OrdersTable[Order ID],OrdersTable[[#This Row],[Order ID]])</f>
        <v>1</v>
      </c>
      <c r="Y6353" s="4">
        <f>1/COUNTIF(OrdersTable[Customer ID],OrdersTable[[#This Row],[Customer ID]])</f>
        <v>0.25</v>
      </c>
    </row>
    <row r="6354" spans="1:25" x14ac:dyDescent="0.3">
      <c r="A6354" s="1">
        <v>6353</v>
      </c>
      <c r="B6354" t="s">
        <v>9198</v>
      </c>
      <c r="C6354" s="7">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4" t="str">
        <f>VLOOKUP(OrdersTable[[#This Row],[Region]],PeopleTable[#All],2,FALSE)</f>
        <v>Chuck Magee</v>
      </c>
      <c r="W6354" s="4" t="str">
        <f>IFERROR(VLOOKUP(OrdersTable[[#This Row],[Order ID]],ReturnsTable[#All],2,FALSE),"No")</f>
        <v>No</v>
      </c>
      <c r="X6354" s="4">
        <f>1/COUNTIF(OrdersTable[Order ID],OrdersTable[[#This Row],[Order ID]])</f>
        <v>1</v>
      </c>
      <c r="Y6354" s="4">
        <f>1/COUNTIF(OrdersTable[Customer ID],OrdersTable[[#This Row],[Customer ID]])</f>
        <v>0.1</v>
      </c>
    </row>
    <row r="6355" spans="1:25" x14ac:dyDescent="0.3">
      <c r="A6355" s="1">
        <v>6354</v>
      </c>
      <c r="B6355" t="s">
        <v>9199</v>
      </c>
      <c r="C6355" s="7">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4" t="str">
        <f>VLOOKUP(OrdersTable[[#This Row],[Region]],PeopleTable[#All],2,FALSE)</f>
        <v>Chuck Magee</v>
      </c>
      <c r="W6355" s="4" t="str">
        <f>IFERROR(VLOOKUP(OrdersTable[[#This Row],[Order ID]],ReturnsTable[#All],2,FALSE),"No")</f>
        <v>No</v>
      </c>
      <c r="X6355" s="4">
        <f>1/COUNTIF(OrdersTable[Order ID],OrdersTable[[#This Row],[Order ID]])</f>
        <v>0.5</v>
      </c>
      <c r="Y6355" s="4">
        <f>1/COUNTIF(OrdersTable[Customer ID],OrdersTable[[#This Row],[Customer ID]])</f>
        <v>0.1</v>
      </c>
    </row>
    <row r="6356" spans="1:25" x14ac:dyDescent="0.3">
      <c r="A6356" s="1">
        <v>6355</v>
      </c>
      <c r="B6356" t="s">
        <v>9199</v>
      </c>
      <c r="C6356" s="7">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4" t="str">
        <f>VLOOKUP(OrdersTable[[#This Row],[Region]],PeopleTable[#All],2,FALSE)</f>
        <v>Chuck Magee</v>
      </c>
      <c r="W6356" s="4" t="str">
        <f>IFERROR(VLOOKUP(OrdersTable[[#This Row],[Order ID]],ReturnsTable[#All],2,FALSE),"No")</f>
        <v>No</v>
      </c>
      <c r="X6356" s="4">
        <f>1/COUNTIF(OrdersTable[Order ID],OrdersTable[[#This Row],[Order ID]])</f>
        <v>0.5</v>
      </c>
      <c r="Y6356" s="4">
        <f>1/COUNTIF(OrdersTable[Customer ID],OrdersTable[[#This Row],[Customer ID]])</f>
        <v>0.1</v>
      </c>
    </row>
    <row r="6357" spans="1:25" x14ac:dyDescent="0.3">
      <c r="A6357" s="1">
        <v>6356</v>
      </c>
      <c r="B6357" t="s">
        <v>9200</v>
      </c>
      <c r="C6357" s="7">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4" t="str">
        <f>VLOOKUP(OrdersTable[[#This Row],[Region]],PeopleTable[#All],2,FALSE)</f>
        <v>Chuck Magee</v>
      </c>
      <c r="W6357" s="4" t="str">
        <f>IFERROR(VLOOKUP(OrdersTable[[#This Row],[Order ID]],ReturnsTable[#All],2,FALSE),"No")</f>
        <v>No</v>
      </c>
      <c r="X6357" s="4">
        <f>1/COUNTIF(OrdersTable[Order ID],OrdersTable[[#This Row],[Order ID]])</f>
        <v>1</v>
      </c>
      <c r="Y6357" s="4">
        <f>1/COUNTIF(OrdersTable[Customer ID],OrdersTable[[#This Row],[Customer ID]])</f>
        <v>9.0909090909090912E-2</v>
      </c>
    </row>
    <row r="6358" spans="1:25" x14ac:dyDescent="0.3">
      <c r="A6358" s="1">
        <v>6357</v>
      </c>
      <c r="B6358" t="s">
        <v>9201</v>
      </c>
      <c r="C6358" s="7">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4" t="str">
        <f>VLOOKUP(OrdersTable[[#This Row],[Region]],PeopleTable[#All],2,FALSE)</f>
        <v>Anna Andreadi</v>
      </c>
      <c r="W6358" s="4" t="str">
        <f>IFERROR(VLOOKUP(OrdersTable[[#This Row],[Order ID]],ReturnsTable[#All],2,FALSE),"No")</f>
        <v>No</v>
      </c>
      <c r="X6358" s="4">
        <f>1/COUNTIF(OrdersTable[Order ID],OrdersTable[[#This Row],[Order ID]])</f>
        <v>0.25</v>
      </c>
      <c r="Y6358" s="4">
        <f>1/COUNTIF(OrdersTable[Customer ID],OrdersTable[[#This Row],[Customer ID]])</f>
        <v>3.5714285714285712E-2</v>
      </c>
    </row>
    <row r="6359" spans="1:25" x14ac:dyDescent="0.3">
      <c r="A6359" s="1">
        <v>6358</v>
      </c>
      <c r="B6359" t="s">
        <v>9201</v>
      </c>
      <c r="C6359" s="7">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4" t="str">
        <f>VLOOKUP(OrdersTable[[#This Row],[Region]],PeopleTable[#All],2,FALSE)</f>
        <v>Anna Andreadi</v>
      </c>
      <c r="W6359" s="4" t="str">
        <f>IFERROR(VLOOKUP(OrdersTable[[#This Row],[Order ID]],ReturnsTable[#All],2,FALSE),"No")</f>
        <v>No</v>
      </c>
      <c r="X6359" s="4">
        <f>1/COUNTIF(OrdersTable[Order ID],OrdersTable[[#This Row],[Order ID]])</f>
        <v>0.25</v>
      </c>
      <c r="Y6359" s="4">
        <f>1/COUNTIF(OrdersTable[Customer ID],OrdersTable[[#This Row],[Customer ID]])</f>
        <v>3.5714285714285712E-2</v>
      </c>
    </row>
    <row r="6360" spans="1:25" x14ac:dyDescent="0.3">
      <c r="A6360" s="1">
        <v>6359</v>
      </c>
      <c r="B6360" t="s">
        <v>9201</v>
      </c>
      <c r="C6360" s="7">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4" t="str">
        <f>VLOOKUP(OrdersTable[[#This Row],[Region]],PeopleTable[#All],2,FALSE)</f>
        <v>Anna Andreadi</v>
      </c>
      <c r="W6360" s="4" t="str">
        <f>IFERROR(VLOOKUP(OrdersTable[[#This Row],[Order ID]],ReturnsTable[#All],2,FALSE),"No")</f>
        <v>No</v>
      </c>
      <c r="X6360" s="4">
        <f>1/COUNTIF(OrdersTable[Order ID],OrdersTable[[#This Row],[Order ID]])</f>
        <v>0.25</v>
      </c>
      <c r="Y6360" s="4">
        <f>1/COUNTIF(OrdersTable[Customer ID],OrdersTable[[#This Row],[Customer ID]])</f>
        <v>3.5714285714285712E-2</v>
      </c>
    </row>
    <row r="6361" spans="1:25" x14ac:dyDescent="0.3">
      <c r="A6361" s="1">
        <v>6360</v>
      </c>
      <c r="B6361" t="s">
        <v>9201</v>
      </c>
      <c r="C6361" s="7">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4" t="str">
        <f>VLOOKUP(OrdersTable[[#This Row],[Region]],PeopleTable[#All],2,FALSE)</f>
        <v>Anna Andreadi</v>
      </c>
      <c r="W6361" s="4" t="str">
        <f>IFERROR(VLOOKUP(OrdersTable[[#This Row],[Order ID]],ReturnsTable[#All],2,FALSE),"No")</f>
        <v>No</v>
      </c>
      <c r="X6361" s="4">
        <f>1/COUNTIF(OrdersTable[Order ID],OrdersTable[[#This Row],[Order ID]])</f>
        <v>0.25</v>
      </c>
      <c r="Y6361" s="4">
        <f>1/COUNTIF(OrdersTable[Customer ID],OrdersTable[[#This Row],[Customer ID]])</f>
        <v>3.5714285714285712E-2</v>
      </c>
    </row>
    <row r="6362" spans="1:25" x14ac:dyDescent="0.3">
      <c r="A6362" s="1">
        <v>6361</v>
      </c>
      <c r="B6362" t="s">
        <v>9202</v>
      </c>
      <c r="C6362" s="7">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4" t="str">
        <f>VLOOKUP(OrdersTable[[#This Row],[Region]],PeopleTable[#All],2,FALSE)</f>
        <v>Anna Andreadi</v>
      </c>
      <c r="W6362" s="4" t="str">
        <f>IFERROR(VLOOKUP(OrdersTable[[#This Row],[Order ID]],ReturnsTable[#All],2,FALSE),"No")</f>
        <v>No</v>
      </c>
      <c r="X6362" s="4">
        <f>1/COUNTIF(OrdersTable[Order ID],OrdersTable[[#This Row],[Order ID]])</f>
        <v>1</v>
      </c>
      <c r="Y6362" s="4">
        <f>1/COUNTIF(OrdersTable[Customer ID],OrdersTable[[#This Row],[Customer ID]])</f>
        <v>7.1428571428571425E-2</v>
      </c>
    </row>
    <row r="6363" spans="1:25" x14ac:dyDescent="0.3">
      <c r="A6363" s="1">
        <v>6362</v>
      </c>
      <c r="B6363" t="s">
        <v>9203</v>
      </c>
      <c r="C6363" s="7">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4" t="str">
        <f>VLOOKUP(OrdersTable[[#This Row],[Region]],PeopleTable[#All],2,FALSE)</f>
        <v>Anna Andreadi</v>
      </c>
      <c r="W6363" s="4" t="str">
        <f>IFERROR(VLOOKUP(OrdersTable[[#This Row],[Order ID]],ReturnsTable[#All],2,FALSE),"No")</f>
        <v>No</v>
      </c>
      <c r="X6363" s="4">
        <f>1/COUNTIF(OrdersTable[Order ID],OrdersTable[[#This Row],[Order ID]])</f>
        <v>1</v>
      </c>
      <c r="Y6363" s="4">
        <f>1/COUNTIF(OrdersTable[Customer ID],OrdersTable[[#This Row],[Customer ID]])</f>
        <v>5.2631578947368418E-2</v>
      </c>
    </row>
    <row r="6364" spans="1:25" x14ac:dyDescent="0.3">
      <c r="A6364" s="1">
        <v>6363</v>
      </c>
      <c r="B6364" t="s">
        <v>9204</v>
      </c>
      <c r="C6364" s="7">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4" t="str">
        <f>VLOOKUP(OrdersTable[[#This Row],[Region]],PeopleTable[#All],2,FALSE)</f>
        <v>Anna Andreadi</v>
      </c>
      <c r="W6364" s="4" t="str">
        <f>IFERROR(VLOOKUP(OrdersTable[[#This Row],[Order ID]],ReturnsTable[#All],2,FALSE),"No")</f>
        <v>No</v>
      </c>
      <c r="X6364" s="4">
        <f>1/COUNTIF(OrdersTable[Order ID],OrdersTable[[#This Row],[Order ID]])</f>
        <v>0.33333333333333331</v>
      </c>
      <c r="Y6364" s="4">
        <f>1/COUNTIF(OrdersTable[Customer ID],OrdersTable[[#This Row],[Customer ID]])</f>
        <v>3.125E-2</v>
      </c>
    </row>
    <row r="6365" spans="1:25" x14ac:dyDescent="0.3">
      <c r="A6365" s="1">
        <v>6364</v>
      </c>
      <c r="B6365" t="s">
        <v>9204</v>
      </c>
      <c r="C6365" s="7">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4" t="str">
        <f>VLOOKUP(OrdersTable[[#This Row],[Region]],PeopleTable[#All],2,FALSE)</f>
        <v>Anna Andreadi</v>
      </c>
      <c r="W6365" s="4" t="str">
        <f>IFERROR(VLOOKUP(OrdersTable[[#This Row],[Order ID]],ReturnsTable[#All],2,FALSE),"No")</f>
        <v>No</v>
      </c>
      <c r="X6365" s="4">
        <f>1/COUNTIF(OrdersTable[Order ID],OrdersTable[[#This Row],[Order ID]])</f>
        <v>0.33333333333333331</v>
      </c>
      <c r="Y6365" s="4">
        <f>1/COUNTIF(OrdersTable[Customer ID],OrdersTable[[#This Row],[Customer ID]])</f>
        <v>3.125E-2</v>
      </c>
    </row>
    <row r="6366" spans="1:25" x14ac:dyDescent="0.3">
      <c r="A6366" s="1">
        <v>6365</v>
      </c>
      <c r="B6366" t="s">
        <v>9204</v>
      </c>
      <c r="C6366" s="7">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4" t="str">
        <f>VLOOKUP(OrdersTable[[#This Row],[Region]],PeopleTable[#All],2,FALSE)</f>
        <v>Anna Andreadi</v>
      </c>
      <c r="W6366" s="4" t="str">
        <f>IFERROR(VLOOKUP(OrdersTable[[#This Row],[Order ID]],ReturnsTable[#All],2,FALSE),"No")</f>
        <v>No</v>
      </c>
      <c r="X6366" s="4">
        <f>1/COUNTIF(OrdersTable[Order ID],OrdersTable[[#This Row],[Order ID]])</f>
        <v>0.33333333333333331</v>
      </c>
      <c r="Y6366" s="4">
        <f>1/COUNTIF(OrdersTable[Customer ID],OrdersTable[[#This Row],[Customer ID]])</f>
        <v>3.125E-2</v>
      </c>
    </row>
    <row r="6367" spans="1:25" x14ac:dyDescent="0.3">
      <c r="A6367" s="1">
        <v>6366</v>
      </c>
      <c r="B6367" t="s">
        <v>9205</v>
      </c>
      <c r="C6367" s="7">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4" t="str">
        <f>VLOOKUP(OrdersTable[[#This Row],[Region]],PeopleTable[#All],2,FALSE)</f>
        <v>Chuck Magee</v>
      </c>
      <c r="W6367" s="4" t="str">
        <f>IFERROR(VLOOKUP(OrdersTable[[#This Row],[Order ID]],ReturnsTable[#All],2,FALSE),"No")</f>
        <v>No</v>
      </c>
      <c r="X6367" s="4">
        <f>1/COUNTIF(OrdersTable[Order ID],OrdersTable[[#This Row],[Order ID]])</f>
        <v>0.33333333333333331</v>
      </c>
      <c r="Y6367" s="4">
        <f>1/COUNTIF(OrdersTable[Customer ID],OrdersTable[[#This Row],[Customer ID]])</f>
        <v>5.2631578947368418E-2</v>
      </c>
    </row>
    <row r="6368" spans="1:25" x14ac:dyDescent="0.3">
      <c r="A6368" s="1">
        <v>6367</v>
      </c>
      <c r="B6368" t="s">
        <v>9205</v>
      </c>
      <c r="C6368" s="7">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4" t="str">
        <f>VLOOKUP(OrdersTable[[#This Row],[Region]],PeopleTable[#All],2,FALSE)</f>
        <v>Chuck Magee</v>
      </c>
      <c r="W6368" s="4" t="str">
        <f>IFERROR(VLOOKUP(OrdersTable[[#This Row],[Order ID]],ReturnsTable[#All],2,FALSE),"No")</f>
        <v>No</v>
      </c>
      <c r="X6368" s="4">
        <f>1/COUNTIF(OrdersTable[Order ID],OrdersTable[[#This Row],[Order ID]])</f>
        <v>0.33333333333333331</v>
      </c>
      <c r="Y6368" s="4">
        <f>1/COUNTIF(OrdersTable[Customer ID],OrdersTable[[#This Row],[Customer ID]])</f>
        <v>5.2631578947368418E-2</v>
      </c>
    </row>
    <row r="6369" spans="1:25" x14ac:dyDescent="0.3">
      <c r="A6369" s="1">
        <v>6368</v>
      </c>
      <c r="B6369" t="s">
        <v>9205</v>
      </c>
      <c r="C6369" s="7">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4" t="str">
        <f>VLOOKUP(OrdersTable[[#This Row],[Region]],PeopleTable[#All],2,FALSE)</f>
        <v>Chuck Magee</v>
      </c>
      <c r="W6369" s="4" t="str">
        <f>IFERROR(VLOOKUP(OrdersTable[[#This Row],[Order ID]],ReturnsTable[#All],2,FALSE),"No")</f>
        <v>No</v>
      </c>
      <c r="X6369" s="4">
        <f>1/COUNTIF(OrdersTable[Order ID],OrdersTable[[#This Row],[Order ID]])</f>
        <v>0.33333333333333331</v>
      </c>
      <c r="Y6369" s="4">
        <f>1/COUNTIF(OrdersTable[Customer ID],OrdersTable[[#This Row],[Customer ID]])</f>
        <v>5.2631578947368418E-2</v>
      </c>
    </row>
    <row r="6370" spans="1:25" x14ac:dyDescent="0.3">
      <c r="A6370" s="1">
        <v>6369</v>
      </c>
      <c r="B6370" t="s">
        <v>6226</v>
      </c>
      <c r="C6370" s="7">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4" t="str">
        <f>VLOOKUP(OrdersTable[[#This Row],[Region]],PeopleTable[#All],2,FALSE)</f>
        <v>Anna Andreadi</v>
      </c>
      <c r="W6370" s="4" t="str">
        <f>IFERROR(VLOOKUP(OrdersTable[[#This Row],[Order ID]],ReturnsTable[#All],2,FALSE),"No")</f>
        <v>Yes</v>
      </c>
      <c r="X6370" s="4">
        <f>1/COUNTIF(OrdersTable[Order ID],OrdersTable[[#This Row],[Order ID]])</f>
        <v>1</v>
      </c>
      <c r="Y6370" s="4">
        <f>1/COUNTIF(OrdersTable[Customer ID],OrdersTable[[#This Row],[Customer ID]])</f>
        <v>4.7619047619047616E-2</v>
      </c>
    </row>
    <row r="6371" spans="1:25" x14ac:dyDescent="0.3">
      <c r="A6371" s="1">
        <v>6370</v>
      </c>
      <c r="B6371" t="s">
        <v>9206</v>
      </c>
      <c r="C6371" s="7">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4" t="str">
        <f>VLOOKUP(OrdersTable[[#This Row],[Region]],PeopleTable[#All],2,FALSE)</f>
        <v>Kelly Williams</v>
      </c>
      <c r="W6371" s="4" t="str">
        <f>IFERROR(VLOOKUP(OrdersTable[[#This Row],[Order ID]],ReturnsTable[#All],2,FALSE),"No")</f>
        <v>No</v>
      </c>
      <c r="X6371" s="4">
        <f>1/COUNTIF(OrdersTable[Order ID],OrdersTable[[#This Row],[Order ID]])</f>
        <v>1</v>
      </c>
      <c r="Y6371" s="4">
        <f>1/COUNTIF(OrdersTable[Customer ID],OrdersTable[[#This Row],[Customer ID]])</f>
        <v>0.1</v>
      </c>
    </row>
    <row r="6372" spans="1:25" x14ac:dyDescent="0.3">
      <c r="A6372" s="1">
        <v>6371</v>
      </c>
      <c r="B6372" t="s">
        <v>9207</v>
      </c>
      <c r="C6372" s="7">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4" t="str">
        <f>VLOOKUP(OrdersTable[[#This Row],[Region]],PeopleTable[#All],2,FALSE)</f>
        <v>Chuck Magee</v>
      </c>
      <c r="W6372" s="4" t="str">
        <f>IFERROR(VLOOKUP(OrdersTable[[#This Row],[Order ID]],ReturnsTable[#All],2,FALSE),"No")</f>
        <v>No</v>
      </c>
      <c r="X6372" s="4">
        <f>1/COUNTIF(OrdersTable[Order ID],OrdersTable[[#This Row],[Order ID]])</f>
        <v>1</v>
      </c>
      <c r="Y6372" s="4">
        <f>1/COUNTIF(OrdersTable[Customer ID],OrdersTable[[#This Row],[Customer ID]])</f>
        <v>5.8823529411764705E-2</v>
      </c>
    </row>
    <row r="6373" spans="1:25" x14ac:dyDescent="0.3">
      <c r="A6373" s="1">
        <v>6372</v>
      </c>
      <c r="B6373" t="s">
        <v>9208</v>
      </c>
      <c r="C6373" s="7">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4" t="str">
        <f>VLOOKUP(OrdersTable[[#This Row],[Region]],PeopleTable[#All],2,FALSE)</f>
        <v>Chuck Magee</v>
      </c>
      <c r="W6373" s="4" t="str">
        <f>IFERROR(VLOOKUP(OrdersTable[[#This Row],[Order ID]],ReturnsTable[#All],2,FALSE),"No")</f>
        <v>No</v>
      </c>
      <c r="X6373" s="4">
        <f>1/COUNTIF(OrdersTable[Order ID],OrdersTable[[#This Row],[Order ID]])</f>
        <v>0.33333333333333331</v>
      </c>
      <c r="Y6373" s="4">
        <f>1/COUNTIF(OrdersTable[Customer ID],OrdersTable[[#This Row],[Customer ID]])</f>
        <v>5.2631578947368418E-2</v>
      </c>
    </row>
    <row r="6374" spans="1:25" x14ac:dyDescent="0.3">
      <c r="A6374" s="1">
        <v>6373</v>
      </c>
      <c r="B6374" t="s">
        <v>9208</v>
      </c>
      <c r="C6374" s="7">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4" t="str">
        <f>VLOOKUP(OrdersTable[[#This Row],[Region]],PeopleTable[#All],2,FALSE)</f>
        <v>Chuck Magee</v>
      </c>
      <c r="W6374" s="4" t="str">
        <f>IFERROR(VLOOKUP(OrdersTable[[#This Row],[Order ID]],ReturnsTable[#All],2,FALSE),"No")</f>
        <v>No</v>
      </c>
      <c r="X6374" s="4">
        <f>1/COUNTIF(OrdersTable[Order ID],OrdersTable[[#This Row],[Order ID]])</f>
        <v>0.33333333333333331</v>
      </c>
      <c r="Y6374" s="4">
        <f>1/COUNTIF(OrdersTable[Customer ID],OrdersTable[[#This Row],[Customer ID]])</f>
        <v>5.2631578947368418E-2</v>
      </c>
    </row>
    <row r="6375" spans="1:25" x14ac:dyDescent="0.3">
      <c r="A6375" s="1">
        <v>6374</v>
      </c>
      <c r="B6375" t="s">
        <v>9208</v>
      </c>
      <c r="C6375" s="7">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4" t="str">
        <f>VLOOKUP(OrdersTable[[#This Row],[Region]],PeopleTable[#All],2,FALSE)</f>
        <v>Chuck Magee</v>
      </c>
      <c r="W6375" s="4" t="str">
        <f>IFERROR(VLOOKUP(OrdersTable[[#This Row],[Order ID]],ReturnsTable[#All],2,FALSE),"No")</f>
        <v>No</v>
      </c>
      <c r="X6375" s="4">
        <f>1/COUNTIF(OrdersTable[Order ID],OrdersTable[[#This Row],[Order ID]])</f>
        <v>0.33333333333333331</v>
      </c>
      <c r="Y6375" s="4">
        <f>1/COUNTIF(OrdersTable[Customer ID],OrdersTable[[#This Row],[Customer ID]])</f>
        <v>5.2631578947368418E-2</v>
      </c>
    </row>
    <row r="6376" spans="1:25" x14ac:dyDescent="0.3">
      <c r="A6376" s="1">
        <v>6375</v>
      </c>
      <c r="B6376" t="s">
        <v>9209</v>
      </c>
      <c r="C6376" s="7">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4" t="str">
        <f>VLOOKUP(OrdersTable[[#This Row],[Region]],PeopleTable[#All],2,FALSE)</f>
        <v>Cassandra Brandow</v>
      </c>
      <c r="W6376" s="4" t="str">
        <f>IFERROR(VLOOKUP(OrdersTable[[#This Row],[Order ID]],ReturnsTable[#All],2,FALSE),"No")</f>
        <v>No</v>
      </c>
      <c r="X6376" s="4">
        <f>1/COUNTIF(OrdersTable[Order ID],OrdersTable[[#This Row],[Order ID]])</f>
        <v>0.5</v>
      </c>
      <c r="Y6376" s="4">
        <f>1/COUNTIF(OrdersTable[Customer ID],OrdersTable[[#This Row],[Customer ID]])</f>
        <v>3.8461538461538464E-2</v>
      </c>
    </row>
    <row r="6377" spans="1:25" x14ac:dyDescent="0.3">
      <c r="A6377" s="1">
        <v>6376</v>
      </c>
      <c r="B6377" t="s">
        <v>9209</v>
      </c>
      <c r="C6377" s="7">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4" t="str">
        <f>VLOOKUP(OrdersTable[[#This Row],[Region]],PeopleTable[#All],2,FALSE)</f>
        <v>Cassandra Brandow</v>
      </c>
      <c r="W6377" s="4" t="str">
        <f>IFERROR(VLOOKUP(OrdersTable[[#This Row],[Order ID]],ReturnsTable[#All],2,FALSE),"No")</f>
        <v>No</v>
      </c>
      <c r="X6377" s="4">
        <f>1/COUNTIF(OrdersTable[Order ID],OrdersTable[[#This Row],[Order ID]])</f>
        <v>0.5</v>
      </c>
      <c r="Y6377" s="4">
        <f>1/COUNTIF(OrdersTable[Customer ID],OrdersTable[[#This Row],[Customer ID]])</f>
        <v>3.8461538461538464E-2</v>
      </c>
    </row>
    <row r="6378" spans="1:25" x14ac:dyDescent="0.3">
      <c r="A6378" s="1">
        <v>6377</v>
      </c>
      <c r="B6378" t="s">
        <v>9210</v>
      </c>
      <c r="C6378" s="7">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4" t="str">
        <f>VLOOKUP(OrdersTable[[#This Row],[Region]],PeopleTable[#All],2,FALSE)</f>
        <v>Chuck Magee</v>
      </c>
      <c r="W6378" s="4" t="str">
        <f>IFERROR(VLOOKUP(OrdersTable[[#This Row],[Order ID]],ReturnsTable[#All],2,FALSE),"No")</f>
        <v>No</v>
      </c>
      <c r="X6378" s="4">
        <f>1/COUNTIF(OrdersTable[Order ID],OrdersTable[[#This Row],[Order ID]])</f>
        <v>1</v>
      </c>
      <c r="Y6378" s="4">
        <f>1/COUNTIF(OrdersTable[Customer ID],OrdersTable[[#This Row],[Customer ID]])</f>
        <v>6.25E-2</v>
      </c>
    </row>
    <row r="6379" spans="1:25" x14ac:dyDescent="0.3">
      <c r="A6379" s="1">
        <v>6378</v>
      </c>
      <c r="B6379" t="s">
        <v>9211</v>
      </c>
      <c r="C6379" s="7">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4" t="str">
        <f>VLOOKUP(OrdersTable[[#This Row],[Region]],PeopleTable[#All],2,FALSE)</f>
        <v>Anna Andreadi</v>
      </c>
      <c r="W6379" s="4" t="str">
        <f>IFERROR(VLOOKUP(OrdersTable[[#This Row],[Order ID]],ReturnsTable[#All],2,FALSE),"No")</f>
        <v>No</v>
      </c>
      <c r="X6379" s="4">
        <f>1/COUNTIF(OrdersTable[Order ID],OrdersTable[[#This Row],[Order ID]])</f>
        <v>1</v>
      </c>
      <c r="Y6379" s="4">
        <f>1/COUNTIF(OrdersTable[Customer ID],OrdersTable[[#This Row],[Customer ID]])</f>
        <v>0.16666666666666666</v>
      </c>
    </row>
    <row r="6380" spans="1:25" x14ac:dyDescent="0.3">
      <c r="A6380" s="1">
        <v>6379</v>
      </c>
      <c r="B6380" t="s">
        <v>9212</v>
      </c>
      <c r="C6380" s="7">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4" t="str">
        <f>VLOOKUP(OrdersTable[[#This Row],[Region]],PeopleTable[#All],2,FALSE)</f>
        <v>Chuck Magee</v>
      </c>
      <c r="W6380" s="4" t="str">
        <f>IFERROR(VLOOKUP(OrdersTable[[#This Row],[Order ID]],ReturnsTable[#All],2,FALSE),"No")</f>
        <v>No</v>
      </c>
      <c r="X6380" s="4">
        <f>1/COUNTIF(OrdersTable[Order ID],OrdersTable[[#This Row],[Order ID]])</f>
        <v>0.5</v>
      </c>
      <c r="Y6380" s="4">
        <f>1/COUNTIF(OrdersTable[Customer ID],OrdersTable[[#This Row],[Customer ID]])</f>
        <v>0.16666666666666666</v>
      </c>
    </row>
    <row r="6381" spans="1:25" x14ac:dyDescent="0.3">
      <c r="A6381" s="1">
        <v>6380</v>
      </c>
      <c r="B6381" t="s">
        <v>9212</v>
      </c>
      <c r="C6381" s="7">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4" t="str">
        <f>VLOOKUP(OrdersTable[[#This Row],[Region]],PeopleTable[#All],2,FALSE)</f>
        <v>Chuck Magee</v>
      </c>
      <c r="W6381" s="4" t="str">
        <f>IFERROR(VLOOKUP(OrdersTable[[#This Row],[Order ID]],ReturnsTable[#All],2,FALSE),"No")</f>
        <v>No</v>
      </c>
      <c r="X6381" s="4">
        <f>1/COUNTIF(OrdersTable[Order ID],OrdersTable[[#This Row],[Order ID]])</f>
        <v>0.5</v>
      </c>
      <c r="Y6381" s="4">
        <f>1/COUNTIF(OrdersTable[Customer ID],OrdersTable[[#This Row],[Customer ID]])</f>
        <v>0.16666666666666666</v>
      </c>
    </row>
    <row r="6382" spans="1:25" x14ac:dyDescent="0.3">
      <c r="A6382" s="1">
        <v>6381</v>
      </c>
      <c r="B6382" t="s">
        <v>9213</v>
      </c>
      <c r="C6382" s="7">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4" t="str">
        <f>VLOOKUP(OrdersTable[[#This Row],[Region]],PeopleTable[#All],2,FALSE)</f>
        <v>Anna Andreadi</v>
      </c>
      <c r="W6382" s="4" t="str">
        <f>IFERROR(VLOOKUP(OrdersTable[[#This Row],[Order ID]],ReturnsTable[#All],2,FALSE),"No")</f>
        <v>No</v>
      </c>
      <c r="X6382" s="4">
        <f>1/COUNTIF(OrdersTable[Order ID],OrdersTable[[#This Row],[Order ID]])</f>
        <v>1</v>
      </c>
      <c r="Y6382" s="4">
        <f>1/COUNTIF(OrdersTable[Customer ID],OrdersTable[[#This Row],[Customer ID]])</f>
        <v>0.33333333333333331</v>
      </c>
    </row>
    <row r="6383" spans="1:25" x14ac:dyDescent="0.3">
      <c r="A6383" s="1">
        <v>6382</v>
      </c>
      <c r="B6383" t="s">
        <v>9214</v>
      </c>
      <c r="C6383" s="7">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4" t="str">
        <f>VLOOKUP(OrdersTable[[#This Row],[Region]],PeopleTable[#All],2,FALSE)</f>
        <v>Chuck Magee</v>
      </c>
      <c r="W6383" s="4" t="str">
        <f>IFERROR(VLOOKUP(OrdersTable[[#This Row],[Order ID]],ReturnsTable[#All],2,FALSE),"No")</f>
        <v>No</v>
      </c>
      <c r="X6383" s="4">
        <f>1/COUNTIF(OrdersTable[Order ID],OrdersTable[[#This Row],[Order ID]])</f>
        <v>0.5</v>
      </c>
      <c r="Y6383" s="4">
        <f>1/COUNTIF(OrdersTable[Customer ID],OrdersTable[[#This Row],[Customer ID]])</f>
        <v>0.14285714285714285</v>
      </c>
    </row>
    <row r="6384" spans="1:25" x14ac:dyDescent="0.3">
      <c r="A6384" s="1">
        <v>6383</v>
      </c>
      <c r="B6384" t="s">
        <v>9214</v>
      </c>
      <c r="C6384" s="7">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4" t="str">
        <f>VLOOKUP(OrdersTable[[#This Row],[Region]],PeopleTable[#All],2,FALSE)</f>
        <v>Chuck Magee</v>
      </c>
      <c r="W6384" s="4" t="str">
        <f>IFERROR(VLOOKUP(OrdersTable[[#This Row],[Order ID]],ReturnsTable[#All],2,FALSE),"No")</f>
        <v>No</v>
      </c>
      <c r="X6384" s="4">
        <f>1/COUNTIF(OrdersTable[Order ID],OrdersTable[[#This Row],[Order ID]])</f>
        <v>0.5</v>
      </c>
      <c r="Y6384" s="4">
        <f>1/COUNTIF(OrdersTable[Customer ID],OrdersTable[[#This Row],[Customer ID]])</f>
        <v>0.14285714285714285</v>
      </c>
    </row>
    <row r="6385" spans="1:25" x14ac:dyDescent="0.3">
      <c r="A6385" s="1">
        <v>6384</v>
      </c>
      <c r="B6385" t="s">
        <v>9215</v>
      </c>
      <c r="C6385" s="7">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4" t="str">
        <f>VLOOKUP(OrdersTable[[#This Row],[Region]],PeopleTable[#All],2,FALSE)</f>
        <v>Kelly Williams</v>
      </c>
      <c r="W6385" s="4" t="str">
        <f>IFERROR(VLOOKUP(OrdersTable[[#This Row],[Order ID]],ReturnsTable[#All],2,FALSE),"No")</f>
        <v>No</v>
      </c>
      <c r="X6385" s="4">
        <f>1/COUNTIF(OrdersTable[Order ID],OrdersTable[[#This Row],[Order ID]])</f>
        <v>0.25</v>
      </c>
      <c r="Y6385" s="4">
        <f>1/COUNTIF(OrdersTable[Customer ID],OrdersTable[[#This Row],[Customer ID]])</f>
        <v>5.2631578947368418E-2</v>
      </c>
    </row>
    <row r="6386" spans="1:25" x14ac:dyDescent="0.3">
      <c r="A6386" s="1">
        <v>6385</v>
      </c>
      <c r="B6386" t="s">
        <v>9215</v>
      </c>
      <c r="C6386" s="7">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4" t="str">
        <f>VLOOKUP(OrdersTable[[#This Row],[Region]],PeopleTable[#All],2,FALSE)</f>
        <v>Kelly Williams</v>
      </c>
      <c r="W6386" s="4" t="str">
        <f>IFERROR(VLOOKUP(OrdersTable[[#This Row],[Order ID]],ReturnsTable[#All],2,FALSE),"No")</f>
        <v>No</v>
      </c>
      <c r="X6386" s="4">
        <f>1/COUNTIF(OrdersTable[Order ID],OrdersTable[[#This Row],[Order ID]])</f>
        <v>0.25</v>
      </c>
      <c r="Y6386" s="4">
        <f>1/COUNTIF(OrdersTable[Customer ID],OrdersTable[[#This Row],[Customer ID]])</f>
        <v>5.2631578947368418E-2</v>
      </c>
    </row>
    <row r="6387" spans="1:25" x14ac:dyDescent="0.3">
      <c r="A6387" s="1">
        <v>6386</v>
      </c>
      <c r="B6387" t="s">
        <v>9215</v>
      </c>
      <c r="C6387" s="7">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4" t="str">
        <f>VLOOKUP(OrdersTable[[#This Row],[Region]],PeopleTable[#All],2,FALSE)</f>
        <v>Kelly Williams</v>
      </c>
      <c r="W6387" s="4" t="str">
        <f>IFERROR(VLOOKUP(OrdersTable[[#This Row],[Order ID]],ReturnsTable[#All],2,FALSE),"No")</f>
        <v>No</v>
      </c>
      <c r="X6387" s="4">
        <f>1/COUNTIF(OrdersTable[Order ID],OrdersTable[[#This Row],[Order ID]])</f>
        <v>0.25</v>
      </c>
      <c r="Y6387" s="4">
        <f>1/COUNTIF(OrdersTable[Customer ID],OrdersTable[[#This Row],[Customer ID]])</f>
        <v>5.2631578947368418E-2</v>
      </c>
    </row>
    <row r="6388" spans="1:25" x14ac:dyDescent="0.3">
      <c r="A6388" s="1">
        <v>6387</v>
      </c>
      <c r="B6388" t="s">
        <v>9215</v>
      </c>
      <c r="C6388" s="7">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4" t="str">
        <f>VLOOKUP(OrdersTable[[#This Row],[Region]],PeopleTable[#All],2,FALSE)</f>
        <v>Kelly Williams</v>
      </c>
      <c r="W6388" s="4" t="str">
        <f>IFERROR(VLOOKUP(OrdersTable[[#This Row],[Order ID]],ReturnsTable[#All],2,FALSE),"No")</f>
        <v>No</v>
      </c>
      <c r="X6388" s="4">
        <f>1/COUNTIF(OrdersTable[Order ID],OrdersTable[[#This Row],[Order ID]])</f>
        <v>0.25</v>
      </c>
      <c r="Y6388" s="4">
        <f>1/COUNTIF(OrdersTable[Customer ID],OrdersTable[[#This Row],[Customer ID]])</f>
        <v>5.2631578947368418E-2</v>
      </c>
    </row>
    <row r="6389" spans="1:25" x14ac:dyDescent="0.3">
      <c r="A6389" s="1">
        <v>6388</v>
      </c>
      <c r="B6389" t="s">
        <v>9216</v>
      </c>
      <c r="C6389" s="7">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4" t="str">
        <f>VLOOKUP(OrdersTable[[#This Row],[Region]],PeopleTable[#All],2,FALSE)</f>
        <v>Kelly Williams</v>
      </c>
      <c r="W6389" s="4" t="str">
        <f>IFERROR(VLOOKUP(OrdersTable[[#This Row],[Order ID]],ReturnsTable[#All],2,FALSE),"No")</f>
        <v>No</v>
      </c>
      <c r="X6389" s="4">
        <f>1/COUNTIF(OrdersTable[Order ID],OrdersTable[[#This Row],[Order ID]])</f>
        <v>0.5</v>
      </c>
      <c r="Y6389" s="4">
        <f>1/COUNTIF(OrdersTable[Customer ID],OrdersTable[[#This Row],[Customer ID]])</f>
        <v>9.0909090909090912E-2</v>
      </c>
    </row>
    <row r="6390" spans="1:25" x14ac:dyDescent="0.3">
      <c r="A6390" s="1">
        <v>6389</v>
      </c>
      <c r="B6390" t="s">
        <v>9216</v>
      </c>
      <c r="C6390" s="7">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4" t="str">
        <f>VLOOKUP(OrdersTable[[#This Row],[Region]],PeopleTable[#All],2,FALSE)</f>
        <v>Kelly Williams</v>
      </c>
      <c r="W6390" s="4" t="str">
        <f>IFERROR(VLOOKUP(OrdersTable[[#This Row],[Order ID]],ReturnsTable[#All],2,FALSE),"No")</f>
        <v>No</v>
      </c>
      <c r="X6390" s="4">
        <f>1/COUNTIF(OrdersTable[Order ID],OrdersTable[[#This Row],[Order ID]])</f>
        <v>0.5</v>
      </c>
      <c r="Y6390" s="4">
        <f>1/COUNTIF(OrdersTable[Customer ID],OrdersTable[[#This Row],[Customer ID]])</f>
        <v>9.0909090909090912E-2</v>
      </c>
    </row>
    <row r="6391" spans="1:25" x14ac:dyDescent="0.3">
      <c r="A6391" s="1">
        <v>6390</v>
      </c>
      <c r="B6391" t="s">
        <v>9217</v>
      </c>
      <c r="C6391" s="7">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4" t="str">
        <f>VLOOKUP(OrdersTable[[#This Row],[Region]],PeopleTable[#All],2,FALSE)</f>
        <v>Cassandra Brandow</v>
      </c>
      <c r="W6391" s="4" t="str">
        <f>IFERROR(VLOOKUP(OrdersTable[[#This Row],[Order ID]],ReturnsTable[#All],2,FALSE),"No")</f>
        <v>No</v>
      </c>
      <c r="X6391" s="4">
        <f>1/COUNTIF(OrdersTable[Order ID],OrdersTable[[#This Row],[Order ID]])</f>
        <v>0.5</v>
      </c>
      <c r="Y6391" s="4">
        <f>1/COUNTIF(OrdersTable[Customer ID],OrdersTable[[#This Row],[Customer ID]])</f>
        <v>3.7037037037037035E-2</v>
      </c>
    </row>
    <row r="6392" spans="1:25" x14ac:dyDescent="0.3">
      <c r="A6392" s="1">
        <v>6391</v>
      </c>
      <c r="B6392" t="s">
        <v>9217</v>
      </c>
      <c r="C6392" s="7">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4" t="str">
        <f>VLOOKUP(OrdersTable[[#This Row],[Region]],PeopleTable[#All],2,FALSE)</f>
        <v>Cassandra Brandow</v>
      </c>
      <c r="W6392" s="4" t="str">
        <f>IFERROR(VLOOKUP(OrdersTable[[#This Row],[Order ID]],ReturnsTable[#All],2,FALSE),"No")</f>
        <v>No</v>
      </c>
      <c r="X6392" s="4">
        <f>1/COUNTIF(OrdersTable[Order ID],OrdersTable[[#This Row],[Order ID]])</f>
        <v>0.5</v>
      </c>
      <c r="Y6392" s="4">
        <f>1/COUNTIF(OrdersTable[Customer ID],OrdersTable[[#This Row],[Customer ID]])</f>
        <v>3.7037037037037035E-2</v>
      </c>
    </row>
    <row r="6393" spans="1:25" x14ac:dyDescent="0.3">
      <c r="A6393" s="1">
        <v>6392</v>
      </c>
      <c r="B6393" t="s">
        <v>9218</v>
      </c>
      <c r="C6393" s="7">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4" t="str">
        <f>VLOOKUP(OrdersTable[[#This Row],[Region]],PeopleTable[#All],2,FALSE)</f>
        <v>Chuck Magee</v>
      </c>
      <c r="W6393" s="4" t="str">
        <f>IFERROR(VLOOKUP(OrdersTable[[#This Row],[Order ID]],ReturnsTable[#All],2,FALSE),"No")</f>
        <v>No</v>
      </c>
      <c r="X6393" s="4">
        <f>1/COUNTIF(OrdersTable[Order ID],OrdersTable[[#This Row],[Order ID]])</f>
        <v>0.16666666666666666</v>
      </c>
      <c r="Y6393" s="4">
        <f>1/COUNTIF(OrdersTable[Customer ID],OrdersTable[[#This Row],[Customer ID]])</f>
        <v>0.04</v>
      </c>
    </row>
    <row r="6394" spans="1:25" x14ac:dyDescent="0.3">
      <c r="A6394" s="1">
        <v>6393</v>
      </c>
      <c r="B6394" t="s">
        <v>9218</v>
      </c>
      <c r="C6394" s="7">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4" t="str">
        <f>VLOOKUP(OrdersTable[[#This Row],[Region]],PeopleTable[#All],2,FALSE)</f>
        <v>Chuck Magee</v>
      </c>
      <c r="W6394" s="4" t="str">
        <f>IFERROR(VLOOKUP(OrdersTable[[#This Row],[Order ID]],ReturnsTable[#All],2,FALSE),"No")</f>
        <v>No</v>
      </c>
      <c r="X6394" s="4">
        <f>1/COUNTIF(OrdersTable[Order ID],OrdersTable[[#This Row],[Order ID]])</f>
        <v>0.16666666666666666</v>
      </c>
      <c r="Y6394" s="4">
        <f>1/COUNTIF(OrdersTable[Customer ID],OrdersTable[[#This Row],[Customer ID]])</f>
        <v>0.04</v>
      </c>
    </row>
    <row r="6395" spans="1:25" x14ac:dyDescent="0.3">
      <c r="A6395" s="1">
        <v>6394</v>
      </c>
      <c r="B6395" t="s">
        <v>9218</v>
      </c>
      <c r="C6395" s="7">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4" t="str">
        <f>VLOOKUP(OrdersTable[[#This Row],[Region]],PeopleTable[#All],2,FALSE)</f>
        <v>Chuck Magee</v>
      </c>
      <c r="W6395" s="4" t="str">
        <f>IFERROR(VLOOKUP(OrdersTable[[#This Row],[Order ID]],ReturnsTable[#All],2,FALSE),"No")</f>
        <v>No</v>
      </c>
      <c r="X6395" s="4">
        <f>1/COUNTIF(OrdersTable[Order ID],OrdersTable[[#This Row],[Order ID]])</f>
        <v>0.16666666666666666</v>
      </c>
      <c r="Y6395" s="4">
        <f>1/COUNTIF(OrdersTable[Customer ID],OrdersTable[[#This Row],[Customer ID]])</f>
        <v>0.04</v>
      </c>
    </row>
    <row r="6396" spans="1:25" x14ac:dyDescent="0.3">
      <c r="A6396" s="1">
        <v>6395</v>
      </c>
      <c r="B6396" t="s">
        <v>9218</v>
      </c>
      <c r="C6396" s="7">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4" t="str">
        <f>VLOOKUP(OrdersTable[[#This Row],[Region]],PeopleTable[#All],2,FALSE)</f>
        <v>Chuck Magee</v>
      </c>
      <c r="W6396" s="4" t="str">
        <f>IFERROR(VLOOKUP(OrdersTable[[#This Row],[Order ID]],ReturnsTable[#All],2,FALSE),"No")</f>
        <v>No</v>
      </c>
      <c r="X6396" s="4">
        <f>1/COUNTIF(OrdersTable[Order ID],OrdersTable[[#This Row],[Order ID]])</f>
        <v>0.16666666666666666</v>
      </c>
      <c r="Y6396" s="4">
        <f>1/COUNTIF(OrdersTable[Customer ID],OrdersTable[[#This Row],[Customer ID]])</f>
        <v>0.04</v>
      </c>
    </row>
    <row r="6397" spans="1:25" x14ac:dyDescent="0.3">
      <c r="A6397" s="1">
        <v>6396</v>
      </c>
      <c r="B6397" t="s">
        <v>9218</v>
      </c>
      <c r="C6397" s="7">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4" t="str">
        <f>VLOOKUP(OrdersTable[[#This Row],[Region]],PeopleTable[#All],2,FALSE)</f>
        <v>Chuck Magee</v>
      </c>
      <c r="W6397" s="4" t="str">
        <f>IFERROR(VLOOKUP(OrdersTable[[#This Row],[Order ID]],ReturnsTable[#All],2,FALSE),"No")</f>
        <v>No</v>
      </c>
      <c r="X6397" s="4">
        <f>1/COUNTIF(OrdersTable[Order ID],OrdersTable[[#This Row],[Order ID]])</f>
        <v>0.16666666666666666</v>
      </c>
      <c r="Y6397" s="4">
        <f>1/COUNTIF(OrdersTable[Customer ID],OrdersTable[[#This Row],[Customer ID]])</f>
        <v>0.04</v>
      </c>
    </row>
    <row r="6398" spans="1:25" x14ac:dyDescent="0.3">
      <c r="A6398" s="1">
        <v>6397</v>
      </c>
      <c r="B6398" t="s">
        <v>9218</v>
      </c>
      <c r="C6398" s="7">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4" t="str">
        <f>VLOOKUP(OrdersTable[[#This Row],[Region]],PeopleTable[#All],2,FALSE)</f>
        <v>Chuck Magee</v>
      </c>
      <c r="W6398" s="4" t="str">
        <f>IFERROR(VLOOKUP(OrdersTable[[#This Row],[Order ID]],ReturnsTable[#All],2,FALSE),"No")</f>
        <v>No</v>
      </c>
      <c r="X6398" s="4">
        <f>1/COUNTIF(OrdersTable[Order ID],OrdersTable[[#This Row],[Order ID]])</f>
        <v>0.16666666666666666</v>
      </c>
      <c r="Y6398" s="4">
        <f>1/COUNTIF(OrdersTable[Customer ID],OrdersTable[[#This Row],[Customer ID]])</f>
        <v>0.04</v>
      </c>
    </row>
    <row r="6399" spans="1:25" x14ac:dyDescent="0.3">
      <c r="A6399" s="1">
        <v>6398</v>
      </c>
      <c r="B6399" t="s">
        <v>9219</v>
      </c>
      <c r="C6399" s="7">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4" t="str">
        <f>VLOOKUP(OrdersTable[[#This Row],[Region]],PeopleTable[#All],2,FALSE)</f>
        <v>Kelly Williams</v>
      </c>
      <c r="W6399" s="4" t="str">
        <f>IFERROR(VLOOKUP(OrdersTable[[#This Row],[Order ID]],ReturnsTable[#All],2,FALSE),"No")</f>
        <v>No</v>
      </c>
      <c r="X6399" s="4">
        <f>1/COUNTIF(OrdersTable[Order ID],OrdersTable[[#This Row],[Order ID]])</f>
        <v>1</v>
      </c>
      <c r="Y6399" s="4">
        <f>1/COUNTIF(OrdersTable[Customer ID],OrdersTable[[#This Row],[Customer ID]])</f>
        <v>6.25E-2</v>
      </c>
    </row>
    <row r="6400" spans="1:25" x14ac:dyDescent="0.3">
      <c r="A6400" s="1">
        <v>6399</v>
      </c>
      <c r="B6400" t="s">
        <v>9220</v>
      </c>
      <c r="C6400" s="7">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4" t="str">
        <f>VLOOKUP(OrdersTable[[#This Row],[Region]],PeopleTable[#All],2,FALSE)</f>
        <v>Chuck Magee</v>
      </c>
      <c r="W6400" s="4" t="str">
        <f>IFERROR(VLOOKUP(OrdersTable[[#This Row],[Order ID]],ReturnsTable[#All],2,FALSE),"No")</f>
        <v>No</v>
      </c>
      <c r="X6400" s="4">
        <f>1/COUNTIF(OrdersTable[Order ID],OrdersTable[[#This Row],[Order ID]])</f>
        <v>0.33333333333333331</v>
      </c>
      <c r="Y6400" s="4">
        <f>1/COUNTIF(OrdersTable[Customer ID],OrdersTable[[#This Row],[Customer ID]])</f>
        <v>8.3333333333333329E-2</v>
      </c>
    </row>
    <row r="6401" spans="1:25" x14ac:dyDescent="0.3">
      <c r="A6401" s="1">
        <v>6400</v>
      </c>
      <c r="B6401" t="s">
        <v>9220</v>
      </c>
      <c r="C6401" s="7">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4" t="str">
        <f>VLOOKUP(OrdersTable[[#This Row],[Region]],PeopleTable[#All],2,FALSE)</f>
        <v>Chuck Magee</v>
      </c>
      <c r="W6401" s="4" t="str">
        <f>IFERROR(VLOOKUP(OrdersTable[[#This Row],[Order ID]],ReturnsTable[#All],2,FALSE),"No")</f>
        <v>No</v>
      </c>
      <c r="X6401" s="4">
        <f>1/COUNTIF(OrdersTable[Order ID],OrdersTable[[#This Row],[Order ID]])</f>
        <v>0.33333333333333331</v>
      </c>
      <c r="Y6401" s="4">
        <f>1/COUNTIF(OrdersTable[Customer ID],OrdersTable[[#This Row],[Customer ID]])</f>
        <v>8.3333333333333329E-2</v>
      </c>
    </row>
    <row r="6402" spans="1:25" x14ac:dyDescent="0.3">
      <c r="A6402" s="1">
        <v>6401</v>
      </c>
      <c r="B6402" t="s">
        <v>9220</v>
      </c>
      <c r="C6402" s="7">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4" t="str">
        <f>VLOOKUP(OrdersTable[[#This Row],[Region]],PeopleTable[#All],2,FALSE)</f>
        <v>Chuck Magee</v>
      </c>
      <c r="W6402" s="4" t="str">
        <f>IFERROR(VLOOKUP(OrdersTable[[#This Row],[Order ID]],ReturnsTable[#All],2,FALSE),"No")</f>
        <v>No</v>
      </c>
      <c r="X6402" s="4">
        <f>1/COUNTIF(OrdersTable[Order ID],OrdersTable[[#This Row],[Order ID]])</f>
        <v>0.33333333333333331</v>
      </c>
      <c r="Y6402" s="4">
        <f>1/COUNTIF(OrdersTable[Customer ID],OrdersTable[[#This Row],[Customer ID]])</f>
        <v>8.3333333333333329E-2</v>
      </c>
    </row>
    <row r="6403" spans="1:25" x14ac:dyDescent="0.3">
      <c r="A6403" s="1">
        <v>6402</v>
      </c>
      <c r="B6403" t="s">
        <v>9221</v>
      </c>
      <c r="C6403" s="7">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4" t="str">
        <f>VLOOKUP(OrdersTable[[#This Row],[Region]],PeopleTable[#All],2,FALSE)</f>
        <v>Cassandra Brandow</v>
      </c>
      <c r="W6403" s="4" t="str">
        <f>IFERROR(VLOOKUP(OrdersTable[[#This Row],[Order ID]],ReturnsTable[#All],2,FALSE),"No")</f>
        <v>No</v>
      </c>
      <c r="X6403" s="4">
        <f>1/COUNTIF(OrdersTable[Order ID],OrdersTable[[#This Row],[Order ID]])</f>
        <v>0.33333333333333331</v>
      </c>
      <c r="Y6403" s="4">
        <f>1/COUNTIF(OrdersTable[Customer ID],OrdersTable[[#This Row],[Customer ID]])</f>
        <v>0.1</v>
      </c>
    </row>
    <row r="6404" spans="1:25" x14ac:dyDescent="0.3">
      <c r="A6404" s="1">
        <v>6403</v>
      </c>
      <c r="B6404" t="s">
        <v>9221</v>
      </c>
      <c r="C6404" s="7">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4" t="str">
        <f>VLOOKUP(OrdersTable[[#This Row],[Region]],PeopleTable[#All],2,FALSE)</f>
        <v>Cassandra Brandow</v>
      </c>
      <c r="W6404" s="4" t="str">
        <f>IFERROR(VLOOKUP(OrdersTable[[#This Row],[Order ID]],ReturnsTable[#All],2,FALSE),"No")</f>
        <v>No</v>
      </c>
      <c r="X6404" s="4">
        <f>1/COUNTIF(OrdersTable[Order ID],OrdersTable[[#This Row],[Order ID]])</f>
        <v>0.33333333333333331</v>
      </c>
      <c r="Y6404" s="4">
        <f>1/COUNTIF(OrdersTable[Customer ID],OrdersTable[[#This Row],[Customer ID]])</f>
        <v>0.1</v>
      </c>
    </row>
    <row r="6405" spans="1:25" x14ac:dyDescent="0.3">
      <c r="A6405" s="1">
        <v>6404</v>
      </c>
      <c r="B6405" t="s">
        <v>9221</v>
      </c>
      <c r="C6405" s="7">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4" t="str">
        <f>VLOOKUP(OrdersTable[[#This Row],[Region]],PeopleTable[#All],2,FALSE)</f>
        <v>Cassandra Brandow</v>
      </c>
      <c r="W6405" s="4" t="str">
        <f>IFERROR(VLOOKUP(OrdersTable[[#This Row],[Order ID]],ReturnsTable[#All],2,FALSE),"No")</f>
        <v>No</v>
      </c>
      <c r="X6405" s="4">
        <f>1/COUNTIF(OrdersTable[Order ID],OrdersTable[[#This Row],[Order ID]])</f>
        <v>0.33333333333333331</v>
      </c>
      <c r="Y6405" s="4">
        <f>1/COUNTIF(OrdersTable[Customer ID],OrdersTable[[#This Row],[Customer ID]])</f>
        <v>0.1</v>
      </c>
    </row>
    <row r="6406" spans="1:25" x14ac:dyDescent="0.3">
      <c r="A6406" s="1">
        <v>6405</v>
      </c>
      <c r="B6406" t="s">
        <v>9222</v>
      </c>
      <c r="C6406" s="7">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4" t="str">
        <f>VLOOKUP(OrdersTable[[#This Row],[Region]],PeopleTable[#All],2,FALSE)</f>
        <v>Cassandra Brandow</v>
      </c>
      <c r="W6406" s="4" t="str">
        <f>IFERROR(VLOOKUP(OrdersTable[[#This Row],[Order ID]],ReturnsTable[#All],2,FALSE),"No")</f>
        <v>No</v>
      </c>
      <c r="X6406" s="4">
        <f>1/COUNTIF(OrdersTable[Order ID],OrdersTable[[#This Row],[Order ID]])</f>
        <v>1</v>
      </c>
      <c r="Y6406" s="4">
        <f>1/COUNTIF(OrdersTable[Customer ID],OrdersTable[[#This Row],[Customer ID]])</f>
        <v>0.1111111111111111</v>
      </c>
    </row>
    <row r="6407" spans="1:25" x14ac:dyDescent="0.3">
      <c r="A6407" s="1">
        <v>6406</v>
      </c>
      <c r="B6407" t="s">
        <v>6162</v>
      </c>
      <c r="C6407" s="7">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4" t="str">
        <f>VLOOKUP(OrdersTable[[#This Row],[Region]],PeopleTable[#All],2,FALSE)</f>
        <v>Anna Andreadi</v>
      </c>
      <c r="W6407" s="4" t="str">
        <f>IFERROR(VLOOKUP(OrdersTable[[#This Row],[Order ID]],ReturnsTable[#All],2,FALSE),"No")</f>
        <v>Yes</v>
      </c>
      <c r="X6407" s="4">
        <f>1/COUNTIF(OrdersTable[Order ID],OrdersTable[[#This Row],[Order ID]])</f>
        <v>0.5</v>
      </c>
      <c r="Y6407" s="4">
        <f>1/COUNTIF(OrdersTable[Customer ID],OrdersTable[[#This Row],[Customer ID]])</f>
        <v>5.8823529411764705E-2</v>
      </c>
    </row>
    <row r="6408" spans="1:25" x14ac:dyDescent="0.3">
      <c r="A6408" s="1">
        <v>6407</v>
      </c>
      <c r="B6408" t="s">
        <v>6162</v>
      </c>
      <c r="C6408" s="7">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4" t="str">
        <f>VLOOKUP(OrdersTable[[#This Row],[Region]],PeopleTable[#All],2,FALSE)</f>
        <v>Anna Andreadi</v>
      </c>
      <c r="W6408" s="4" t="str">
        <f>IFERROR(VLOOKUP(OrdersTable[[#This Row],[Order ID]],ReturnsTable[#All],2,FALSE),"No")</f>
        <v>Yes</v>
      </c>
      <c r="X6408" s="4">
        <f>1/COUNTIF(OrdersTable[Order ID],OrdersTable[[#This Row],[Order ID]])</f>
        <v>0.5</v>
      </c>
      <c r="Y6408" s="4">
        <f>1/COUNTIF(OrdersTable[Customer ID],OrdersTable[[#This Row],[Customer ID]])</f>
        <v>5.8823529411764705E-2</v>
      </c>
    </row>
    <row r="6409" spans="1:25" x14ac:dyDescent="0.3">
      <c r="A6409" s="1">
        <v>6408</v>
      </c>
      <c r="B6409" t="s">
        <v>9223</v>
      </c>
      <c r="C6409" s="7">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4" t="str">
        <f>VLOOKUP(OrdersTable[[#This Row],[Region]],PeopleTable[#All],2,FALSE)</f>
        <v>Kelly Williams</v>
      </c>
      <c r="W6409" s="4" t="str">
        <f>IFERROR(VLOOKUP(OrdersTable[[#This Row],[Order ID]],ReturnsTable[#All],2,FALSE),"No")</f>
        <v>No</v>
      </c>
      <c r="X6409" s="4">
        <f>1/COUNTIF(OrdersTable[Order ID],OrdersTable[[#This Row],[Order ID]])</f>
        <v>0.2</v>
      </c>
      <c r="Y6409" s="4">
        <f>1/COUNTIF(OrdersTable[Customer ID],OrdersTable[[#This Row],[Customer ID]])</f>
        <v>3.4482758620689655E-2</v>
      </c>
    </row>
    <row r="6410" spans="1:25" x14ac:dyDescent="0.3">
      <c r="A6410" s="1">
        <v>6409</v>
      </c>
      <c r="B6410" t="s">
        <v>9223</v>
      </c>
      <c r="C6410" s="7">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4" t="str">
        <f>VLOOKUP(OrdersTable[[#This Row],[Region]],PeopleTable[#All],2,FALSE)</f>
        <v>Kelly Williams</v>
      </c>
      <c r="W6410" s="4" t="str">
        <f>IFERROR(VLOOKUP(OrdersTable[[#This Row],[Order ID]],ReturnsTable[#All],2,FALSE),"No")</f>
        <v>No</v>
      </c>
      <c r="X6410" s="4">
        <f>1/COUNTIF(OrdersTable[Order ID],OrdersTable[[#This Row],[Order ID]])</f>
        <v>0.2</v>
      </c>
      <c r="Y6410" s="4">
        <f>1/COUNTIF(OrdersTable[Customer ID],OrdersTable[[#This Row],[Customer ID]])</f>
        <v>3.4482758620689655E-2</v>
      </c>
    </row>
    <row r="6411" spans="1:25" x14ac:dyDescent="0.3">
      <c r="A6411" s="1">
        <v>6410</v>
      </c>
      <c r="B6411" t="s">
        <v>9223</v>
      </c>
      <c r="C6411" s="7">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4" t="str">
        <f>VLOOKUP(OrdersTable[[#This Row],[Region]],PeopleTable[#All],2,FALSE)</f>
        <v>Kelly Williams</v>
      </c>
      <c r="W6411" s="4" t="str">
        <f>IFERROR(VLOOKUP(OrdersTable[[#This Row],[Order ID]],ReturnsTable[#All],2,FALSE),"No")</f>
        <v>No</v>
      </c>
      <c r="X6411" s="4">
        <f>1/COUNTIF(OrdersTable[Order ID],OrdersTable[[#This Row],[Order ID]])</f>
        <v>0.2</v>
      </c>
      <c r="Y6411" s="4">
        <f>1/COUNTIF(OrdersTable[Customer ID],OrdersTable[[#This Row],[Customer ID]])</f>
        <v>3.4482758620689655E-2</v>
      </c>
    </row>
    <row r="6412" spans="1:25" x14ac:dyDescent="0.3">
      <c r="A6412" s="1">
        <v>6411</v>
      </c>
      <c r="B6412" t="s">
        <v>9223</v>
      </c>
      <c r="C6412" s="7">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4" t="str">
        <f>VLOOKUP(OrdersTable[[#This Row],[Region]],PeopleTable[#All],2,FALSE)</f>
        <v>Kelly Williams</v>
      </c>
      <c r="W6412" s="4" t="str">
        <f>IFERROR(VLOOKUP(OrdersTable[[#This Row],[Order ID]],ReturnsTable[#All],2,FALSE),"No")</f>
        <v>No</v>
      </c>
      <c r="X6412" s="4">
        <f>1/COUNTIF(OrdersTable[Order ID],OrdersTable[[#This Row],[Order ID]])</f>
        <v>0.2</v>
      </c>
      <c r="Y6412" s="4">
        <f>1/COUNTIF(OrdersTable[Customer ID],OrdersTable[[#This Row],[Customer ID]])</f>
        <v>3.4482758620689655E-2</v>
      </c>
    </row>
    <row r="6413" spans="1:25" x14ac:dyDescent="0.3">
      <c r="A6413" s="1">
        <v>6412</v>
      </c>
      <c r="B6413" t="s">
        <v>9223</v>
      </c>
      <c r="C6413" s="7">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4" t="str">
        <f>VLOOKUP(OrdersTable[[#This Row],[Region]],PeopleTable[#All],2,FALSE)</f>
        <v>Kelly Williams</v>
      </c>
      <c r="W6413" s="4" t="str">
        <f>IFERROR(VLOOKUP(OrdersTable[[#This Row],[Order ID]],ReturnsTable[#All],2,FALSE),"No")</f>
        <v>No</v>
      </c>
      <c r="X6413" s="4">
        <f>1/COUNTIF(OrdersTable[Order ID],OrdersTable[[#This Row],[Order ID]])</f>
        <v>0.2</v>
      </c>
      <c r="Y6413" s="4">
        <f>1/COUNTIF(OrdersTable[Customer ID],OrdersTable[[#This Row],[Customer ID]])</f>
        <v>3.4482758620689655E-2</v>
      </c>
    </row>
    <row r="6414" spans="1:25" x14ac:dyDescent="0.3">
      <c r="A6414" s="1">
        <v>6413</v>
      </c>
      <c r="B6414" t="s">
        <v>9224</v>
      </c>
      <c r="C6414" s="7">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4" t="str">
        <f>VLOOKUP(OrdersTable[[#This Row],[Region]],PeopleTable[#All],2,FALSE)</f>
        <v>Cassandra Brandow</v>
      </c>
      <c r="W6414" s="4" t="str">
        <f>IFERROR(VLOOKUP(OrdersTable[[#This Row],[Order ID]],ReturnsTable[#All],2,FALSE),"No")</f>
        <v>No</v>
      </c>
      <c r="X6414" s="4">
        <f>1/COUNTIF(OrdersTable[Order ID],OrdersTable[[#This Row],[Order ID]])</f>
        <v>0.5</v>
      </c>
      <c r="Y6414" s="4">
        <f>1/COUNTIF(OrdersTable[Customer ID],OrdersTable[[#This Row],[Customer ID]])</f>
        <v>6.25E-2</v>
      </c>
    </row>
    <row r="6415" spans="1:25" x14ac:dyDescent="0.3">
      <c r="A6415" s="1">
        <v>6414</v>
      </c>
      <c r="B6415" t="s">
        <v>9224</v>
      </c>
      <c r="C6415" s="7">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4" t="str">
        <f>VLOOKUP(OrdersTable[[#This Row],[Region]],PeopleTable[#All],2,FALSE)</f>
        <v>Cassandra Brandow</v>
      </c>
      <c r="W6415" s="4" t="str">
        <f>IFERROR(VLOOKUP(OrdersTable[[#This Row],[Order ID]],ReturnsTable[#All],2,FALSE),"No")</f>
        <v>No</v>
      </c>
      <c r="X6415" s="4">
        <f>1/COUNTIF(OrdersTable[Order ID],OrdersTable[[#This Row],[Order ID]])</f>
        <v>0.5</v>
      </c>
      <c r="Y6415" s="4">
        <f>1/COUNTIF(OrdersTable[Customer ID],OrdersTable[[#This Row],[Customer ID]])</f>
        <v>6.25E-2</v>
      </c>
    </row>
    <row r="6416" spans="1:25" x14ac:dyDescent="0.3">
      <c r="A6416" s="1">
        <v>6415</v>
      </c>
      <c r="B6416" t="s">
        <v>9225</v>
      </c>
      <c r="C6416" s="7">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4" t="str">
        <f>VLOOKUP(OrdersTable[[#This Row],[Region]],PeopleTable[#All],2,FALSE)</f>
        <v>Cassandra Brandow</v>
      </c>
      <c r="W6416" s="4" t="str">
        <f>IFERROR(VLOOKUP(OrdersTable[[#This Row],[Order ID]],ReturnsTable[#All],2,FALSE),"No")</f>
        <v>No</v>
      </c>
      <c r="X6416" s="4">
        <f>1/COUNTIF(OrdersTable[Order ID],OrdersTable[[#This Row],[Order ID]])</f>
        <v>1</v>
      </c>
      <c r="Y6416" s="4">
        <f>1/COUNTIF(OrdersTable[Customer ID],OrdersTable[[#This Row],[Customer ID]])</f>
        <v>7.6923076923076927E-2</v>
      </c>
    </row>
    <row r="6417" spans="1:25" x14ac:dyDescent="0.3">
      <c r="A6417" s="1">
        <v>6416</v>
      </c>
      <c r="B6417" t="s">
        <v>9226</v>
      </c>
      <c r="C6417" s="7">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4" t="str">
        <f>VLOOKUP(OrdersTable[[#This Row],[Region]],PeopleTable[#All],2,FALSE)</f>
        <v>Anna Andreadi</v>
      </c>
      <c r="W6417" s="4" t="str">
        <f>IFERROR(VLOOKUP(OrdersTable[[#This Row],[Order ID]],ReturnsTable[#All],2,FALSE),"No")</f>
        <v>No</v>
      </c>
      <c r="X6417" s="4">
        <f>1/COUNTIF(OrdersTable[Order ID],OrdersTable[[#This Row],[Order ID]])</f>
        <v>1</v>
      </c>
      <c r="Y6417" s="4">
        <f>1/COUNTIF(OrdersTable[Customer ID],OrdersTable[[#This Row],[Customer ID]])</f>
        <v>8.3333333333333329E-2</v>
      </c>
    </row>
    <row r="6418" spans="1:25" x14ac:dyDescent="0.3">
      <c r="A6418" s="1">
        <v>6417</v>
      </c>
      <c r="B6418" t="s">
        <v>9227</v>
      </c>
      <c r="C6418" s="7">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4" t="str">
        <f>VLOOKUP(OrdersTable[[#This Row],[Region]],PeopleTable[#All],2,FALSE)</f>
        <v>Chuck Magee</v>
      </c>
      <c r="W6418" s="4" t="str">
        <f>IFERROR(VLOOKUP(OrdersTable[[#This Row],[Order ID]],ReturnsTable[#All],2,FALSE),"No")</f>
        <v>No</v>
      </c>
      <c r="X6418" s="4">
        <f>1/COUNTIF(OrdersTable[Order ID],OrdersTable[[#This Row],[Order ID]])</f>
        <v>0.5</v>
      </c>
      <c r="Y6418" s="4">
        <f>1/COUNTIF(OrdersTable[Customer ID],OrdersTable[[#This Row],[Customer ID]])</f>
        <v>0.125</v>
      </c>
    </row>
    <row r="6419" spans="1:25" x14ac:dyDescent="0.3">
      <c r="A6419" s="1">
        <v>6418</v>
      </c>
      <c r="B6419" t="s">
        <v>9227</v>
      </c>
      <c r="C6419" s="7">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4" t="str">
        <f>VLOOKUP(OrdersTable[[#This Row],[Region]],PeopleTable[#All],2,FALSE)</f>
        <v>Chuck Magee</v>
      </c>
      <c r="W6419" s="4" t="str">
        <f>IFERROR(VLOOKUP(OrdersTable[[#This Row],[Order ID]],ReturnsTable[#All],2,FALSE),"No")</f>
        <v>No</v>
      </c>
      <c r="X6419" s="4">
        <f>1/COUNTIF(OrdersTable[Order ID],OrdersTable[[#This Row],[Order ID]])</f>
        <v>0.5</v>
      </c>
      <c r="Y6419" s="4">
        <f>1/COUNTIF(OrdersTable[Customer ID],OrdersTable[[#This Row],[Customer ID]])</f>
        <v>0.125</v>
      </c>
    </row>
    <row r="6420" spans="1:25" x14ac:dyDescent="0.3">
      <c r="A6420" s="1">
        <v>6419</v>
      </c>
      <c r="B6420" t="s">
        <v>9228</v>
      </c>
      <c r="C6420" s="7">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4" t="str">
        <f>VLOOKUP(OrdersTable[[#This Row],[Region]],PeopleTable[#All],2,FALSE)</f>
        <v>Kelly Williams</v>
      </c>
      <c r="W6420" s="4" t="str">
        <f>IFERROR(VLOOKUP(OrdersTable[[#This Row],[Order ID]],ReturnsTable[#All],2,FALSE),"No")</f>
        <v>No</v>
      </c>
      <c r="X6420" s="4">
        <f>1/COUNTIF(OrdersTable[Order ID],OrdersTable[[#This Row],[Order ID]])</f>
        <v>0.25</v>
      </c>
      <c r="Y6420" s="4">
        <f>1/COUNTIF(OrdersTable[Customer ID],OrdersTable[[#This Row],[Customer ID]])</f>
        <v>0.05</v>
      </c>
    </row>
    <row r="6421" spans="1:25" x14ac:dyDescent="0.3">
      <c r="A6421" s="1">
        <v>6420</v>
      </c>
      <c r="B6421" t="s">
        <v>9228</v>
      </c>
      <c r="C6421" s="7">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4" t="str">
        <f>VLOOKUP(OrdersTable[[#This Row],[Region]],PeopleTable[#All],2,FALSE)</f>
        <v>Kelly Williams</v>
      </c>
      <c r="W6421" s="4" t="str">
        <f>IFERROR(VLOOKUP(OrdersTable[[#This Row],[Order ID]],ReturnsTable[#All],2,FALSE),"No")</f>
        <v>No</v>
      </c>
      <c r="X6421" s="4">
        <f>1/COUNTIF(OrdersTable[Order ID],OrdersTable[[#This Row],[Order ID]])</f>
        <v>0.25</v>
      </c>
      <c r="Y6421" s="4">
        <f>1/COUNTIF(OrdersTable[Customer ID],OrdersTable[[#This Row],[Customer ID]])</f>
        <v>0.05</v>
      </c>
    </row>
    <row r="6422" spans="1:25" x14ac:dyDescent="0.3">
      <c r="A6422" s="1">
        <v>6421</v>
      </c>
      <c r="B6422" t="s">
        <v>9228</v>
      </c>
      <c r="C6422" s="7">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4" t="str">
        <f>VLOOKUP(OrdersTable[[#This Row],[Region]],PeopleTable[#All],2,FALSE)</f>
        <v>Kelly Williams</v>
      </c>
      <c r="W6422" s="4" t="str">
        <f>IFERROR(VLOOKUP(OrdersTable[[#This Row],[Order ID]],ReturnsTable[#All],2,FALSE),"No")</f>
        <v>No</v>
      </c>
      <c r="X6422" s="4">
        <f>1/COUNTIF(OrdersTable[Order ID],OrdersTable[[#This Row],[Order ID]])</f>
        <v>0.25</v>
      </c>
      <c r="Y6422" s="4">
        <f>1/COUNTIF(OrdersTable[Customer ID],OrdersTable[[#This Row],[Customer ID]])</f>
        <v>0.05</v>
      </c>
    </row>
    <row r="6423" spans="1:25" x14ac:dyDescent="0.3">
      <c r="A6423" s="1">
        <v>6422</v>
      </c>
      <c r="B6423" t="s">
        <v>9228</v>
      </c>
      <c r="C6423" s="7">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4" t="str">
        <f>VLOOKUP(OrdersTable[[#This Row],[Region]],PeopleTable[#All],2,FALSE)</f>
        <v>Kelly Williams</v>
      </c>
      <c r="W6423" s="4" t="str">
        <f>IFERROR(VLOOKUP(OrdersTable[[#This Row],[Order ID]],ReturnsTable[#All],2,FALSE),"No")</f>
        <v>No</v>
      </c>
      <c r="X6423" s="4">
        <f>1/COUNTIF(OrdersTable[Order ID],OrdersTable[[#This Row],[Order ID]])</f>
        <v>0.25</v>
      </c>
      <c r="Y6423" s="4">
        <f>1/COUNTIF(OrdersTable[Customer ID],OrdersTable[[#This Row],[Customer ID]])</f>
        <v>0.05</v>
      </c>
    </row>
    <row r="6424" spans="1:25" x14ac:dyDescent="0.3">
      <c r="A6424" s="1">
        <v>6423</v>
      </c>
      <c r="B6424" t="s">
        <v>9229</v>
      </c>
      <c r="C6424" s="7">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4" t="str">
        <f>VLOOKUP(OrdersTable[[#This Row],[Region]],PeopleTable[#All],2,FALSE)</f>
        <v>Anna Andreadi</v>
      </c>
      <c r="W6424" s="4" t="str">
        <f>IFERROR(VLOOKUP(OrdersTable[[#This Row],[Order ID]],ReturnsTable[#All],2,FALSE),"No")</f>
        <v>No</v>
      </c>
      <c r="X6424" s="4">
        <f>1/COUNTIF(OrdersTable[Order ID],OrdersTable[[#This Row],[Order ID]])</f>
        <v>1</v>
      </c>
      <c r="Y6424" s="4">
        <f>1/COUNTIF(OrdersTable[Customer ID],OrdersTable[[#This Row],[Customer ID]])</f>
        <v>7.6923076923076927E-2</v>
      </c>
    </row>
    <row r="6425" spans="1:25" x14ac:dyDescent="0.3">
      <c r="A6425" s="1">
        <v>6424</v>
      </c>
      <c r="B6425" t="s">
        <v>6017</v>
      </c>
      <c r="C6425" s="7">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4" t="str">
        <f>VLOOKUP(OrdersTable[[#This Row],[Region]],PeopleTable[#All],2,FALSE)</f>
        <v>Anna Andreadi</v>
      </c>
      <c r="W6425" s="4" t="str">
        <f>IFERROR(VLOOKUP(OrdersTable[[#This Row],[Order ID]],ReturnsTable[#All],2,FALSE),"No")</f>
        <v>Yes</v>
      </c>
      <c r="X6425" s="4">
        <f>1/COUNTIF(OrdersTable[Order ID],OrdersTable[[#This Row],[Order ID]])</f>
        <v>1</v>
      </c>
      <c r="Y6425" s="4">
        <f>1/COUNTIF(OrdersTable[Customer ID],OrdersTable[[#This Row],[Customer ID]])</f>
        <v>0.2</v>
      </c>
    </row>
    <row r="6426" spans="1:25" x14ac:dyDescent="0.3">
      <c r="A6426" s="1">
        <v>6425</v>
      </c>
      <c r="B6426" t="s">
        <v>9230</v>
      </c>
      <c r="C6426" s="7">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4" t="str">
        <f>VLOOKUP(OrdersTable[[#This Row],[Region]],PeopleTable[#All],2,FALSE)</f>
        <v>Chuck Magee</v>
      </c>
      <c r="W6426" s="4" t="str">
        <f>IFERROR(VLOOKUP(OrdersTable[[#This Row],[Order ID]],ReturnsTable[#All],2,FALSE),"No")</f>
        <v>No</v>
      </c>
      <c r="X6426" s="4">
        <f>1/COUNTIF(OrdersTable[Order ID],OrdersTable[[#This Row],[Order ID]])</f>
        <v>1</v>
      </c>
      <c r="Y6426" s="4">
        <f>1/COUNTIF(OrdersTable[Customer ID],OrdersTable[[#This Row],[Customer ID]])</f>
        <v>9.0909090909090912E-2</v>
      </c>
    </row>
    <row r="6427" spans="1:25" x14ac:dyDescent="0.3">
      <c r="A6427" s="1">
        <v>6426</v>
      </c>
      <c r="B6427" t="s">
        <v>9231</v>
      </c>
      <c r="C6427" s="7">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4" t="str">
        <f>VLOOKUP(OrdersTable[[#This Row],[Region]],PeopleTable[#All],2,FALSE)</f>
        <v>Chuck Magee</v>
      </c>
      <c r="W6427" s="4" t="str">
        <f>IFERROR(VLOOKUP(OrdersTable[[#This Row],[Order ID]],ReturnsTable[#All],2,FALSE),"No")</f>
        <v>No</v>
      </c>
      <c r="X6427" s="4">
        <f>1/COUNTIF(OrdersTable[Order ID],OrdersTable[[#This Row],[Order ID]])</f>
        <v>0.25</v>
      </c>
      <c r="Y6427" s="4">
        <f>1/COUNTIF(OrdersTable[Customer ID],OrdersTable[[#This Row],[Customer ID]])</f>
        <v>9.0909090909090912E-2</v>
      </c>
    </row>
    <row r="6428" spans="1:25" x14ac:dyDescent="0.3">
      <c r="A6428" s="1">
        <v>6427</v>
      </c>
      <c r="B6428" t="s">
        <v>9231</v>
      </c>
      <c r="C6428" s="7">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4" t="str">
        <f>VLOOKUP(OrdersTable[[#This Row],[Region]],PeopleTable[#All],2,FALSE)</f>
        <v>Chuck Magee</v>
      </c>
      <c r="W6428" s="4" t="str">
        <f>IFERROR(VLOOKUP(OrdersTable[[#This Row],[Order ID]],ReturnsTable[#All],2,FALSE),"No")</f>
        <v>No</v>
      </c>
      <c r="X6428" s="4">
        <f>1/COUNTIF(OrdersTable[Order ID],OrdersTable[[#This Row],[Order ID]])</f>
        <v>0.25</v>
      </c>
      <c r="Y6428" s="4">
        <f>1/COUNTIF(OrdersTable[Customer ID],OrdersTable[[#This Row],[Customer ID]])</f>
        <v>9.0909090909090912E-2</v>
      </c>
    </row>
    <row r="6429" spans="1:25" x14ac:dyDescent="0.3">
      <c r="A6429" s="1">
        <v>6428</v>
      </c>
      <c r="B6429" t="s">
        <v>9231</v>
      </c>
      <c r="C6429" s="7">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4" t="str">
        <f>VLOOKUP(OrdersTable[[#This Row],[Region]],PeopleTable[#All],2,FALSE)</f>
        <v>Chuck Magee</v>
      </c>
      <c r="W6429" s="4" t="str">
        <f>IFERROR(VLOOKUP(OrdersTable[[#This Row],[Order ID]],ReturnsTable[#All],2,FALSE),"No")</f>
        <v>No</v>
      </c>
      <c r="X6429" s="4">
        <f>1/COUNTIF(OrdersTable[Order ID],OrdersTable[[#This Row],[Order ID]])</f>
        <v>0.25</v>
      </c>
      <c r="Y6429" s="4">
        <f>1/COUNTIF(OrdersTable[Customer ID],OrdersTable[[#This Row],[Customer ID]])</f>
        <v>9.0909090909090912E-2</v>
      </c>
    </row>
    <row r="6430" spans="1:25" x14ac:dyDescent="0.3">
      <c r="A6430" s="1">
        <v>6429</v>
      </c>
      <c r="B6430" t="s">
        <v>9231</v>
      </c>
      <c r="C6430" s="7">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4" t="str">
        <f>VLOOKUP(OrdersTable[[#This Row],[Region]],PeopleTable[#All],2,FALSE)</f>
        <v>Chuck Magee</v>
      </c>
      <c r="W6430" s="4" t="str">
        <f>IFERROR(VLOOKUP(OrdersTable[[#This Row],[Order ID]],ReturnsTable[#All],2,FALSE),"No")</f>
        <v>No</v>
      </c>
      <c r="X6430" s="4">
        <f>1/COUNTIF(OrdersTable[Order ID],OrdersTable[[#This Row],[Order ID]])</f>
        <v>0.25</v>
      </c>
      <c r="Y6430" s="4">
        <f>1/COUNTIF(OrdersTable[Customer ID],OrdersTable[[#This Row],[Customer ID]])</f>
        <v>9.0909090909090912E-2</v>
      </c>
    </row>
    <row r="6431" spans="1:25" x14ac:dyDescent="0.3">
      <c r="A6431" s="1">
        <v>6430</v>
      </c>
      <c r="B6431" t="s">
        <v>9232</v>
      </c>
      <c r="C6431" s="7">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4" t="str">
        <f>VLOOKUP(OrdersTable[[#This Row],[Region]],PeopleTable[#All],2,FALSE)</f>
        <v>Cassandra Brandow</v>
      </c>
      <c r="W6431" s="4" t="str">
        <f>IFERROR(VLOOKUP(OrdersTable[[#This Row],[Order ID]],ReturnsTable[#All],2,FALSE),"No")</f>
        <v>No</v>
      </c>
      <c r="X6431" s="4">
        <f>1/COUNTIF(OrdersTable[Order ID],OrdersTable[[#This Row],[Order ID]])</f>
        <v>0.25</v>
      </c>
      <c r="Y6431" s="4">
        <f>1/COUNTIF(OrdersTable[Customer ID],OrdersTable[[#This Row],[Customer ID]])</f>
        <v>6.6666666666666666E-2</v>
      </c>
    </row>
    <row r="6432" spans="1:25" x14ac:dyDescent="0.3">
      <c r="A6432" s="1">
        <v>6431</v>
      </c>
      <c r="B6432" t="s">
        <v>9232</v>
      </c>
      <c r="C6432" s="7">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4" t="str">
        <f>VLOOKUP(OrdersTable[[#This Row],[Region]],PeopleTable[#All],2,FALSE)</f>
        <v>Cassandra Brandow</v>
      </c>
      <c r="W6432" s="4" t="str">
        <f>IFERROR(VLOOKUP(OrdersTable[[#This Row],[Order ID]],ReturnsTable[#All],2,FALSE),"No")</f>
        <v>No</v>
      </c>
      <c r="X6432" s="4">
        <f>1/COUNTIF(OrdersTable[Order ID],OrdersTable[[#This Row],[Order ID]])</f>
        <v>0.25</v>
      </c>
      <c r="Y6432" s="4">
        <f>1/COUNTIF(OrdersTable[Customer ID],OrdersTable[[#This Row],[Customer ID]])</f>
        <v>6.6666666666666666E-2</v>
      </c>
    </row>
    <row r="6433" spans="1:25" x14ac:dyDescent="0.3">
      <c r="A6433" s="1">
        <v>6432</v>
      </c>
      <c r="B6433" t="s">
        <v>9232</v>
      </c>
      <c r="C6433" s="7">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4" t="str">
        <f>VLOOKUP(OrdersTable[[#This Row],[Region]],PeopleTable[#All],2,FALSE)</f>
        <v>Cassandra Brandow</v>
      </c>
      <c r="W6433" s="4" t="str">
        <f>IFERROR(VLOOKUP(OrdersTable[[#This Row],[Order ID]],ReturnsTable[#All],2,FALSE),"No")</f>
        <v>No</v>
      </c>
      <c r="X6433" s="4">
        <f>1/COUNTIF(OrdersTable[Order ID],OrdersTable[[#This Row],[Order ID]])</f>
        <v>0.25</v>
      </c>
      <c r="Y6433" s="4">
        <f>1/COUNTIF(OrdersTable[Customer ID],OrdersTable[[#This Row],[Customer ID]])</f>
        <v>6.6666666666666666E-2</v>
      </c>
    </row>
    <row r="6434" spans="1:25" x14ac:dyDescent="0.3">
      <c r="A6434" s="1">
        <v>6433</v>
      </c>
      <c r="B6434" t="s">
        <v>9232</v>
      </c>
      <c r="C6434" s="7">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4" t="str">
        <f>VLOOKUP(OrdersTable[[#This Row],[Region]],PeopleTable[#All],2,FALSE)</f>
        <v>Cassandra Brandow</v>
      </c>
      <c r="W6434" s="4" t="str">
        <f>IFERROR(VLOOKUP(OrdersTable[[#This Row],[Order ID]],ReturnsTable[#All],2,FALSE),"No")</f>
        <v>No</v>
      </c>
      <c r="X6434" s="4">
        <f>1/COUNTIF(OrdersTable[Order ID],OrdersTable[[#This Row],[Order ID]])</f>
        <v>0.25</v>
      </c>
      <c r="Y6434" s="4">
        <f>1/COUNTIF(OrdersTable[Customer ID],OrdersTable[[#This Row],[Customer ID]])</f>
        <v>6.6666666666666666E-2</v>
      </c>
    </row>
    <row r="6435" spans="1:25" x14ac:dyDescent="0.3">
      <c r="A6435" s="1">
        <v>6434</v>
      </c>
      <c r="B6435" t="s">
        <v>9233</v>
      </c>
      <c r="C6435" s="7">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4" t="str">
        <f>VLOOKUP(OrdersTable[[#This Row],[Region]],PeopleTable[#All],2,FALSE)</f>
        <v>Kelly Williams</v>
      </c>
      <c r="W6435" s="4" t="str">
        <f>IFERROR(VLOOKUP(OrdersTable[[#This Row],[Order ID]],ReturnsTable[#All],2,FALSE),"No")</f>
        <v>No</v>
      </c>
      <c r="X6435" s="4">
        <f>1/COUNTIF(OrdersTable[Order ID],OrdersTable[[#This Row],[Order ID]])</f>
        <v>0.5</v>
      </c>
      <c r="Y6435" s="4">
        <f>1/COUNTIF(OrdersTable[Customer ID],OrdersTable[[#This Row],[Customer ID]])</f>
        <v>0.1</v>
      </c>
    </row>
    <row r="6436" spans="1:25" x14ac:dyDescent="0.3">
      <c r="A6436" s="1">
        <v>6435</v>
      </c>
      <c r="B6436" t="s">
        <v>9233</v>
      </c>
      <c r="C6436" s="7">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4" t="str">
        <f>VLOOKUP(OrdersTable[[#This Row],[Region]],PeopleTable[#All],2,FALSE)</f>
        <v>Kelly Williams</v>
      </c>
      <c r="W6436" s="4" t="str">
        <f>IFERROR(VLOOKUP(OrdersTable[[#This Row],[Order ID]],ReturnsTable[#All],2,FALSE),"No")</f>
        <v>No</v>
      </c>
      <c r="X6436" s="4">
        <f>1/COUNTIF(OrdersTable[Order ID],OrdersTable[[#This Row],[Order ID]])</f>
        <v>0.5</v>
      </c>
      <c r="Y6436" s="4">
        <f>1/COUNTIF(OrdersTable[Customer ID],OrdersTable[[#This Row],[Customer ID]])</f>
        <v>0.1</v>
      </c>
    </row>
    <row r="6437" spans="1:25" x14ac:dyDescent="0.3">
      <c r="A6437" s="1">
        <v>6436</v>
      </c>
      <c r="B6437" t="s">
        <v>9234</v>
      </c>
      <c r="C6437" s="7">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4" t="str">
        <f>VLOOKUP(OrdersTable[[#This Row],[Region]],PeopleTable[#All],2,FALSE)</f>
        <v>Anna Andreadi</v>
      </c>
      <c r="W6437" s="4" t="str">
        <f>IFERROR(VLOOKUP(OrdersTable[[#This Row],[Order ID]],ReturnsTable[#All],2,FALSE),"No")</f>
        <v>No</v>
      </c>
      <c r="X6437" s="4">
        <f>1/COUNTIF(OrdersTable[Order ID],OrdersTable[[#This Row],[Order ID]])</f>
        <v>0.33333333333333331</v>
      </c>
      <c r="Y6437" s="4">
        <f>1/COUNTIF(OrdersTable[Customer ID],OrdersTable[[#This Row],[Customer ID]])</f>
        <v>5.5555555555555552E-2</v>
      </c>
    </row>
    <row r="6438" spans="1:25" x14ac:dyDescent="0.3">
      <c r="A6438" s="1">
        <v>6437</v>
      </c>
      <c r="B6438" t="s">
        <v>9234</v>
      </c>
      <c r="C6438" s="7">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4" t="str">
        <f>VLOOKUP(OrdersTable[[#This Row],[Region]],PeopleTable[#All],2,FALSE)</f>
        <v>Anna Andreadi</v>
      </c>
      <c r="W6438" s="4" t="str">
        <f>IFERROR(VLOOKUP(OrdersTable[[#This Row],[Order ID]],ReturnsTable[#All],2,FALSE),"No")</f>
        <v>No</v>
      </c>
      <c r="X6438" s="4">
        <f>1/COUNTIF(OrdersTable[Order ID],OrdersTable[[#This Row],[Order ID]])</f>
        <v>0.33333333333333331</v>
      </c>
      <c r="Y6438" s="4">
        <f>1/COUNTIF(OrdersTable[Customer ID],OrdersTable[[#This Row],[Customer ID]])</f>
        <v>5.5555555555555552E-2</v>
      </c>
    </row>
    <row r="6439" spans="1:25" x14ac:dyDescent="0.3">
      <c r="A6439" s="1">
        <v>6438</v>
      </c>
      <c r="B6439" t="s">
        <v>9234</v>
      </c>
      <c r="C6439" s="7">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4" t="str">
        <f>VLOOKUP(OrdersTable[[#This Row],[Region]],PeopleTable[#All],2,FALSE)</f>
        <v>Anna Andreadi</v>
      </c>
      <c r="W6439" s="4" t="str">
        <f>IFERROR(VLOOKUP(OrdersTable[[#This Row],[Order ID]],ReturnsTable[#All],2,FALSE),"No")</f>
        <v>No</v>
      </c>
      <c r="X6439" s="4">
        <f>1/COUNTIF(OrdersTable[Order ID],OrdersTable[[#This Row],[Order ID]])</f>
        <v>0.33333333333333331</v>
      </c>
      <c r="Y6439" s="4">
        <f>1/COUNTIF(OrdersTable[Customer ID],OrdersTable[[#This Row],[Customer ID]])</f>
        <v>5.5555555555555552E-2</v>
      </c>
    </row>
    <row r="6440" spans="1:25" x14ac:dyDescent="0.3">
      <c r="A6440" s="1">
        <v>6439</v>
      </c>
      <c r="B6440" t="s">
        <v>9235</v>
      </c>
      <c r="C6440" s="7">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4" t="str">
        <f>VLOOKUP(OrdersTable[[#This Row],[Region]],PeopleTable[#All],2,FALSE)</f>
        <v>Kelly Williams</v>
      </c>
      <c r="W6440" s="4" t="str">
        <f>IFERROR(VLOOKUP(OrdersTable[[#This Row],[Order ID]],ReturnsTable[#All],2,FALSE),"No")</f>
        <v>No</v>
      </c>
      <c r="X6440" s="4">
        <f>1/COUNTIF(OrdersTable[Order ID],OrdersTable[[#This Row],[Order ID]])</f>
        <v>1</v>
      </c>
      <c r="Y6440" s="4">
        <f>1/COUNTIF(OrdersTable[Customer ID],OrdersTable[[#This Row],[Customer ID]])</f>
        <v>4.3478260869565216E-2</v>
      </c>
    </row>
    <row r="6441" spans="1:25" x14ac:dyDescent="0.3">
      <c r="A6441" s="1">
        <v>6440</v>
      </c>
      <c r="B6441" t="s">
        <v>9236</v>
      </c>
      <c r="C6441" s="7">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4" t="str">
        <f>VLOOKUP(OrdersTable[[#This Row],[Region]],PeopleTable[#All],2,FALSE)</f>
        <v>Chuck Magee</v>
      </c>
      <c r="W6441" s="4" t="str">
        <f>IFERROR(VLOOKUP(OrdersTable[[#This Row],[Order ID]],ReturnsTable[#All],2,FALSE),"No")</f>
        <v>No</v>
      </c>
      <c r="X6441" s="4">
        <f>1/COUNTIF(OrdersTable[Order ID],OrdersTable[[#This Row],[Order ID]])</f>
        <v>1</v>
      </c>
      <c r="Y6441" s="4">
        <f>1/COUNTIF(OrdersTable[Customer ID],OrdersTable[[#This Row],[Customer ID]])</f>
        <v>4.5454545454545456E-2</v>
      </c>
    </row>
    <row r="6442" spans="1:25" x14ac:dyDescent="0.3">
      <c r="A6442" s="1">
        <v>6441</v>
      </c>
      <c r="B6442" t="s">
        <v>9237</v>
      </c>
      <c r="C6442" s="7">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4" t="str">
        <f>VLOOKUP(OrdersTable[[#This Row],[Region]],PeopleTable[#All],2,FALSE)</f>
        <v>Chuck Magee</v>
      </c>
      <c r="W6442" s="4" t="str">
        <f>IFERROR(VLOOKUP(OrdersTable[[#This Row],[Order ID]],ReturnsTable[#All],2,FALSE),"No")</f>
        <v>No</v>
      </c>
      <c r="X6442" s="4">
        <f>1/COUNTIF(OrdersTable[Order ID],OrdersTable[[#This Row],[Order ID]])</f>
        <v>0.2</v>
      </c>
      <c r="Y6442" s="4">
        <f>1/COUNTIF(OrdersTable[Customer ID],OrdersTable[[#This Row],[Customer ID]])</f>
        <v>5.8823529411764705E-2</v>
      </c>
    </row>
    <row r="6443" spans="1:25" x14ac:dyDescent="0.3">
      <c r="A6443" s="1">
        <v>6442</v>
      </c>
      <c r="B6443" t="s">
        <v>9237</v>
      </c>
      <c r="C6443" s="7">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4" t="str">
        <f>VLOOKUP(OrdersTable[[#This Row],[Region]],PeopleTable[#All],2,FALSE)</f>
        <v>Chuck Magee</v>
      </c>
      <c r="W6443" s="4" t="str">
        <f>IFERROR(VLOOKUP(OrdersTable[[#This Row],[Order ID]],ReturnsTable[#All],2,FALSE),"No")</f>
        <v>No</v>
      </c>
      <c r="X6443" s="4">
        <f>1/COUNTIF(OrdersTable[Order ID],OrdersTable[[#This Row],[Order ID]])</f>
        <v>0.2</v>
      </c>
      <c r="Y6443" s="4">
        <f>1/COUNTIF(OrdersTable[Customer ID],OrdersTable[[#This Row],[Customer ID]])</f>
        <v>5.8823529411764705E-2</v>
      </c>
    </row>
    <row r="6444" spans="1:25" x14ac:dyDescent="0.3">
      <c r="A6444" s="1">
        <v>6443</v>
      </c>
      <c r="B6444" t="s">
        <v>9237</v>
      </c>
      <c r="C6444" s="7">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4" t="str">
        <f>VLOOKUP(OrdersTable[[#This Row],[Region]],PeopleTable[#All],2,FALSE)</f>
        <v>Chuck Magee</v>
      </c>
      <c r="W6444" s="4" t="str">
        <f>IFERROR(VLOOKUP(OrdersTable[[#This Row],[Order ID]],ReturnsTable[#All],2,FALSE),"No")</f>
        <v>No</v>
      </c>
      <c r="X6444" s="4">
        <f>1/COUNTIF(OrdersTable[Order ID],OrdersTable[[#This Row],[Order ID]])</f>
        <v>0.2</v>
      </c>
      <c r="Y6444" s="4">
        <f>1/COUNTIF(OrdersTable[Customer ID],OrdersTable[[#This Row],[Customer ID]])</f>
        <v>5.8823529411764705E-2</v>
      </c>
    </row>
    <row r="6445" spans="1:25" x14ac:dyDescent="0.3">
      <c r="A6445" s="1">
        <v>6444</v>
      </c>
      <c r="B6445" t="s">
        <v>9237</v>
      </c>
      <c r="C6445" s="7">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4" t="str">
        <f>VLOOKUP(OrdersTable[[#This Row],[Region]],PeopleTable[#All],2,FALSE)</f>
        <v>Chuck Magee</v>
      </c>
      <c r="W6445" s="4" t="str">
        <f>IFERROR(VLOOKUP(OrdersTable[[#This Row],[Order ID]],ReturnsTable[#All],2,FALSE),"No")</f>
        <v>No</v>
      </c>
      <c r="X6445" s="4">
        <f>1/COUNTIF(OrdersTable[Order ID],OrdersTable[[#This Row],[Order ID]])</f>
        <v>0.2</v>
      </c>
      <c r="Y6445" s="4">
        <f>1/COUNTIF(OrdersTable[Customer ID],OrdersTable[[#This Row],[Customer ID]])</f>
        <v>5.8823529411764705E-2</v>
      </c>
    </row>
    <row r="6446" spans="1:25" x14ac:dyDescent="0.3">
      <c r="A6446" s="1">
        <v>6445</v>
      </c>
      <c r="B6446" t="s">
        <v>9237</v>
      </c>
      <c r="C6446" s="7">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4" t="str">
        <f>VLOOKUP(OrdersTable[[#This Row],[Region]],PeopleTable[#All],2,FALSE)</f>
        <v>Chuck Magee</v>
      </c>
      <c r="W6446" s="4" t="str">
        <f>IFERROR(VLOOKUP(OrdersTable[[#This Row],[Order ID]],ReturnsTable[#All],2,FALSE),"No")</f>
        <v>No</v>
      </c>
      <c r="X6446" s="4">
        <f>1/COUNTIF(OrdersTable[Order ID],OrdersTable[[#This Row],[Order ID]])</f>
        <v>0.2</v>
      </c>
      <c r="Y6446" s="4">
        <f>1/COUNTIF(OrdersTable[Customer ID],OrdersTable[[#This Row],[Customer ID]])</f>
        <v>5.8823529411764705E-2</v>
      </c>
    </row>
    <row r="6447" spans="1:25" x14ac:dyDescent="0.3">
      <c r="A6447" s="1">
        <v>6446</v>
      </c>
      <c r="B6447" t="s">
        <v>9238</v>
      </c>
      <c r="C6447" s="7">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4" t="str">
        <f>VLOOKUP(OrdersTable[[#This Row],[Region]],PeopleTable[#All],2,FALSE)</f>
        <v>Kelly Williams</v>
      </c>
      <c r="W6447" s="4" t="str">
        <f>IFERROR(VLOOKUP(OrdersTable[[#This Row],[Order ID]],ReturnsTable[#All],2,FALSE),"No")</f>
        <v>No</v>
      </c>
      <c r="X6447" s="4">
        <f>1/COUNTIF(OrdersTable[Order ID],OrdersTable[[#This Row],[Order ID]])</f>
        <v>1</v>
      </c>
      <c r="Y6447" s="4">
        <f>1/COUNTIF(OrdersTable[Customer ID],OrdersTable[[#This Row],[Customer ID]])</f>
        <v>0.16666666666666666</v>
      </c>
    </row>
    <row r="6448" spans="1:25" x14ac:dyDescent="0.3">
      <c r="A6448" s="1">
        <v>6447</v>
      </c>
      <c r="B6448" t="s">
        <v>9239</v>
      </c>
      <c r="C6448" s="7">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4" t="str">
        <f>VLOOKUP(OrdersTable[[#This Row],[Region]],PeopleTable[#All],2,FALSE)</f>
        <v>Kelly Williams</v>
      </c>
      <c r="W6448" s="4" t="str">
        <f>IFERROR(VLOOKUP(OrdersTable[[#This Row],[Order ID]],ReturnsTable[#All],2,FALSE),"No")</f>
        <v>No</v>
      </c>
      <c r="X6448" s="4">
        <f>1/COUNTIF(OrdersTable[Order ID],OrdersTable[[#This Row],[Order ID]])</f>
        <v>0.33333333333333331</v>
      </c>
      <c r="Y6448" s="4">
        <f>1/COUNTIF(OrdersTable[Customer ID],OrdersTable[[#This Row],[Customer ID]])</f>
        <v>7.1428571428571425E-2</v>
      </c>
    </row>
    <row r="6449" spans="1:25" x14ac:dyDescent="0.3">
      <c r="A6449" s="1">
        <v>6448</v>
      </c>
      <c r="B6449" t="s">
        <v>9239</v>
      </c>
      <c r="C6449" s="7">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4" t="str">
        <f>VLOOKUP(OrdersTable[[#This Row],[Region]],PeopleTable[#All],2,FALSE)</f>
        <v>Kelly Williams</v>
      </c>
      <c r="W6449" s="4" t="str">
        <f>IFERROR(VLOOKUP(OrdersTable[[#This Row],[Order ID]],ReturnsTable[#All],2,FALSE),"No")</f>
        <v>No</v>
      </c>
      <c r="X6449" s="4">
        <f>1/COUNTIF(OrdersTable[Order ID],OrdersTable[[#This Row],[Order ID]])</f>
        <v>0.33333333333333331</v>
      </c>
      <c r="Y6449" s="4">
        <f>1/COUNTIF(OrdersTable[Customer ID],OrdersTable[[#This Row],[Customer ID]])</f>
        <v>7.1428571428571425E-2</v>
      </c>
    </row>
    <row r="6450" spans="1:25" x14ac:dyDescent="0.3">
      <c r="A6450" s="1">
        <v>6449</v>
      </c>
      <c r="B6450" t="s">
        <v>9239</v>
      </c>
      <c r="C6450" s="7">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4" t="str">
        <f>VLOOKUP(OrdersTable[[#This Row],[Region]],PeopleTable[#All],2,FALSE)</f>
        <v>Kelly Williams</v>
      </c>
      <c r="W6450" s="4" t="str">
        <f>IFERROR(VLOOKUP(OrdersTable[[#This Row],[Order ID]],ReturnsTable[#All],2,FALSE),"No")</f>
        <v>No</v>
      </c>
      <c r="X6450" s="4">
        <f>1/COUNTIF(OrdersTable[Order ID],OrdersTable[[#This Row],[Order ID]])</f>
        <v>0.33333333333333331</v>
      </c>
      <c r="Y6450" s="4">
        <f>1/COUNTIF(OrdersTable[Customer ID],OrdersTable[[#This Row],[Customer ID]])</f>
        <v>7.1428571428571425E-2</v>
      </c>
    </row>
    <row r="6451" spans="1:25" x14ac:dyDescent="0.3">
      <c r="A6451" s="1">
        <v>6450</v>
      </c>
      <c r="B6451" t="s">
        <v>9240</v>
      </c>
      <c r="C6451" s="7">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4" t="str">
        <f>VLOOKUP(OrdersTable[[#This Row],[Region]],PeopleTable[#All],2,FALSE)</f>
        <v>Chuck Magee</v>
      </c>
      <c r="W6451" s="4" t="str">
        <f>IFERROR(VLOOKUP(OrdersTable[[#This Row],[Order ID]],ReturnsTable[#All],2,FALSE),"No")</f>
        <v>No</v>
      </c>
      <c r="X6451" s="4">
        <f>1/COUNTIF(OrdersTable[Order ID],OrdersTable[[#This Row],[Order ID]])</f>
        <v>0.33333333333333331</v>
      </c>
      <c r="Y6451" s="4">
        <f>1/COUNTIF(OrdersTable[Customer ID],OrdersTable[[#This Row],[Customer ID]])</f>
        <v>0.125</v>
      </c>
    </row>
    <row r="6452" spans="1:25" x14ac:dyDescent="0.3">
      <c r="A6452" s="1">
        <v>6451</v>
      </c>
      <c r="B6452" t="s">
        <v>9240</v>
      </c>
      <c r="C6452" s="7">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4" t="str">
        <f>VLOOKUP(OrdersTable[[#This Row],[Region]],PeopleTable[#All],2,FALSE)</f>
        <v>Chuck Magee</v>
      </c>
      <c r="W6452" s="4" t="str">
        <f>IFERROR(VLOOKUP(OrdersTable[[#This Row],[Order ID]],ReturnsTable[#All],2,FALSE),"No")</f>
        <v>No</v>
      </c>
      <c r="X6452" s="4">
        <f>1/COUNTIF(OrdersTable[Order ID],OrdersTable[[#This Row],[Order ID]])</f>
        <v>0.33333333333333331</v>
      </c>
      <c r="Y6452" s="4">
        <f>1/COUNTIF(OrdersTable[Customer ID],OrdersTable[[#This Row],[Customer ID]])</f>
        <v>0.125</v>
      </c>
    </row>
    <row r="6453" spans="1:25" x14ac:dyDescent="0.3">
      <c r="A6453" s="1">
        <v>6452</v>
      </c>
      <c r="B6453" t="s">
        <v>9240</v>
      </c>
      <c r="C6453" s="7">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4" t="str">
        <f>VLOOKUP(OrdersTable[[#This Row],[Region]],PeopleTable[#All],2,FALSE)</f>
        <v>Chuck Magee</v>
      </c>
      <c r="W6453" s="4" t="str">
        <f>IFERROR(VLOOKUP(OrdersTable[[#This Row],[Order ID]],ReturnsTable[#All],2,FALSE),"No")</f>
        <v>No</v>
      </c>
      <c r="X6453" s="4">
        <f>1/COUNTIF(OrdersTable[Order ID],OrdersTable[[#This Row],[Order ID]])</f>
        <v>0.33333333333333331</v>
      </c>
      <c r="Y6453" s="4">
        <f>1/COUNTIF(OrdersTable[Customer ID],OrdersTable[[#This Row],[Customer ID]])</f>
        <v>0.125</v>
      </c>
    </row>
    <row r="6454" spans="1:25" x14ac:dyDescent="0.3">
      <c r="A6454" s="1">
        <v>6453</v>
      </c>
      <c r="B6454" t="s">
        <v>9241</v>
      </c>
      <c r="C6454" s="7">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4" t="str">
        <f>VLOOKUP(OrdersTable[[#This Row],[Region]],PeopleTable[#All],2,FALSE)</f>
        <v>Kelly Williams</v>
      </c>
      <c r="W6454" s="4" t="str">
        <f>IFERROR(VLOOKUP(OrdersTable[[#This Row],[Order ID]],ReturnsTable[#All],2,FALSE),"No")</f>
        <v>No</v>
      </c>
      <c r="X6454" s="4">
        <f>1/COUNTIF(OrdersTable[Order ID],OrdersTable[[#This Row],[Order ID]])</f>
        <v>1</v>
      </c>
      <c r="Y6454" s="4">
        <f>1/COUNTIF(OrdersTable[Customer ID],OrdersTable[[#This Row],[Customer ID]])</f>
        <v>8.3333333333333329E-2</v>
      </c>
    </row>
    <row r="6455" spans="1:25" x14ac:dyDescent="0.3">
      <c r="A6455" s="1">
        <v>6454</v>
      </c>
      <c r="B6455" t="s">
        <v>9242</v>
      </c>
      <c r="C6455" s="7">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4" t="str">
        <f>VLOOKUP(OrdersTable[[#This Row],[Region]],PeopleTable[#All],2,FALSE)</f>
        <v>Kelly Williams</v>
      </c>
      <c r="W6455" s="4" t="str">
        <f>IFERROR(VLOOKUP(OrdersTable[[#This Row],[Order ID]],ReturnsTable[#All],2,FALSE),"No")</f>
        <v>No</v>
      </c>
      <c r="X6455" s="4">
        <f>1/COUNTIF(OrdersTable[Order ID],OrdersTable[[#This Row],[Order ID]])</f>
        <v>1</v>
      </c>
      <c r="Y6455" s="4">
        <f>1/COUNTIF(OrdersTable[Customer ID],OrdersTable[[#This Row],[Customer ID]])</f>
        <v>0.05</v>
      </c>
    </row>
    <row r="6456" spans="1:25" x14ac:dyDescent="0.3">
      <c r="A6456" s="1">
        <v>6455</v>
      </c>
      <c r="B6456" t="s">
        <v>9243</v>
      </c>
      <c r="C6456" s="7">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4" t="str">
        <f>VLOOKUP(OrdersTable[[#This Row],[Region]],PeopleTable[#All],2,FALSE)</f>
        <v>Anna Andreadi</v>
      </c>
      <c r="W6456" s="4" t="str">
        <f>IFERROR(VLOOKUP(OrdersTable[[#This Row],[Order ID]],ReturnsTable[#All],2,FALSE),"No")</f>
        <v>No</v>
      </c>
      <c r="X6456" s="4">
        <f>1/COUNTIF(OrdersTable[Order ID],OrdersTable[[#This Row],[Order ID]])</f>
        <v>0.5</v>
      </c>
      <c r="Y6456" s="4">
        <f>1/COUNTIF(OrdersTable[Customer ID],OrdersTable[[#This Row],[Customer ID]])</f>
        <v>0.14285714285714285</v>
      </c>
    </row>
    <row r="6457" spans="1:25" x14ac:dyDescent="0.3">
      <c r="A6457" s="1">
        <v>6456</v>
      </c>
      <c r="B6457" t="s">
        <v>9243</v>
      </c>
      <c r="C6457" s="7">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4" t="str">
        <f>VLOOKUP(OrdersTable[[#This Row],[Region]],PeopleTable[#All],2,FALSE)</f>
        <v>Anna Andreadi</v>
      </c>
      <c r="W6457" s="4" t="str">
        <f>IFERROR(VLOOKUP(OrdersTable[[#This Row],[Order ID]],ReturnsTable[#All],2,FALSE),"No")</f>
        <v>No</v>
      </c>
      <c r="X6457" s="4">
        <f>1/COUNTIF(OrdersTable[Order ID],OrdersTable[[#This Row],[Order ID]])</f>
        <v>0.5</v>
      </c>
      <c r="Y6457" s="4">
        <f>1/COUNTIF(OrdersTable[Customer ID],OrdersTable[[#This Row],[Customer ID]])</f>
        <v>0.14285714285714285</v>
      </c>
    </row>
    <row r="6458" spans="1:25" x14ac:dyDescent="0.3">
      <c r="A6458" s="1">
        <v>6457</v>
      </c>
      <c r="B6458" t="s">
        <v>9244</v>
      </c>
      <c r="C6458" s="7">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4" t="str">
        <f>VLOOKUP(OrdersTable[[#This Row],[Region]],PeopleTable[#All],2,FALSE)</f>
        <v>Chuck Magee</v>
      </c>
      <c r="W6458" s="4" t="str">
        <f>IFERROR(VLOOKUP(OrdersTable[[#This Row],[Order ID]],ReturnsTable[#All],2,FALSE),"No")</f>
        <v>No</v>
      </c>
      <c r="X6458" s="4">
        <f>1/COUNTIF(OrdersTable[Order ID],OrdersTable[[#This Row],[Order ID]])</f>
        <v>0.5</v>
      </c>
      <c r="Y6458" s="4">
        <f>1/COUNTIF(OrdersTable[Customer ID],OrdersTable[[#This Row],[Customer ID]])</f>
        <v>6.6666666666666666E-2</v>
      </c>
    </row>
    <row r="6459" spans="1:25" x14ac:dyDescent="0.3">
      <c r="A6459" s="1">
        <v>6458</v>
      </c>
      <c r="B6459" t="s">
        <v>9244</v>
      </c>
      <c r="C6459" s="7">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4" t="str">
        <f>VLOOKUP(OrdersTable[[#This Row],[Region]],PeopleTable[#All],2,FALSE)</f>
        <v>Chuck Magee</v>
      </c>
      <c r="W6459" s="4" t="str">
        <f>IFERROR(VLOOKUP(OrdersTable[[#This Row],[Order ID]],ReturnsTable[#All],2,FALSE),"No")</f>
        <v>No</v>
      </c>
      <c r="X6459" s="4">
        <f>1/COUNTIF(OrdersTable[Order ID],OrdersTable[[#This Row],[Order ID]])</f>
        <v>0.5</v>
      </c>
      <c r="Y6459" s="4">
        <f>1/COUNTIF(OrdersTable[Customer ID],OrdersTable[[#This Row],[Customer ID]])</f>
        <v>6.6666666666666666E-2</v>
      </c>
    </row>
    <row r="6460" spans="1:25" x14ac:dyDescent="0.3">
      <c r="A6460" s="1">
        <v>6459</v>
      </c>
      <c r="B6460" t="s">
        <v>9245</v>
      </c>
      <c r="C6460" s="7">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4" t="str">
        <f>VLOOKUP(OrdersTable[[#This Row],[Region]],PeopleTable[#All],2,FALSE)</f>
        <v>Chuck Magee</v>
      </c>
      <c r="W6460" s="4" t="str">
        <f>IFERROR(VLOOKUP(OrdersTable[[#This Row],[Order ID]],ReturnsTable[#All],2,FALSE),"No")</f>
        <v>No</v>
      </c>
      <c r="X6460" s="4">
        <f>1/COUNTIF(OrdersTable[Order ID],OrdersTable[[#This Row],[Order ID]])</f>
        <v>0.16666666666666666</v>
      </c>
      <c r="Y6460" s="4">
        <f>1/COUNTIF(OrdersTable[Customer ID],OrdersTable[[#This Row],[Customer ID]])</f>
        <v>6.6666666666666666E-2</v>
      </c>
    </row>
    <row r="6461" spans="1:25" x14ac:dyDescent="0.3">
      <c r="A6461" s="1">
        <v>6460</v>
      </c>
      <c r="B6461" t="s">
        <v>9245</v>
      </c>
      <c r="C6461" s="7">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4" t="str">
        <f>VLOOKUP(OrdersTable[[#This Row],[Region]],PeopleTable[#All],2,FALSE)</f>
        <v>Chuck Magee</v>
      </c>
      <c r="W6461" s="4" t="str">
        <f>IFERROR(VLOOKUP(OrdersTable[[#This Row],[Order ID]],ReturnsTable[#All],2,FALSE),"No")</f>
        <v>No</v>
      </c>
      <c r="X6461" s="4">
        <f>1/COUNTIF(OrdersTable[Order ID],OrdersTable[[#This Row],[Order ID]])</f>
        <v>0.16666666666666666</v>
      </c>
      <c r="Y6461" s="4">
        <f>1/COUNTIF(OrdersTable[Customer ID],OrdersTable[[#This Row],[Customer ID]])</f>
        <v>6.6666666666666666E-2</v>
      </c>
    </row>
    <row r="6462" spans="1:25" x14ac:dyDescent="0.3">
      <c r="A6462" s="1">
        <v>6461</v>
      </c>
      <c r="B6462" t="s">
        <v>9245</v>
      </c>
      <c r="C6462" s="7">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4" t="str">
        <f>VLOOKUP(OrdersTable[[#This Row],[Region]],PeopleTable[#All],2,FALSE)</f>
        <v>Chuck Magee</v>
      </c>
      <c r="W6462" s="4" t="str">
        <f>IFERROR(VLOOKUP(OrdersTable[[#This Row],[Order ID]],ReturnsTable[#All],2,FALSE),"No")</f>
        <v>No</v>
      </c>
      <c r="X6462" s="4">
        <f>1/COUNTIF(OrdersTable[Order ID],OrdersTable[[#This Row],[Order ID]])</f>
        <v>0.16666666666666666</v>
      </c>
      <c r="Y6462" s="4">
        <f>1/COUNTIF(OrdersTable[Customer ID],OrdersTable[[#This Row],[Customer ID]])</f>
        <v>6.6666666666666666E-2</v>
      </c>
    </row>
    <row r="6463" spans="1:25" x14ac:dyDescent="0.3">
      <c r="A6463" s="1">
        <v>6462</v>
      </c>
      <c r="B6463" t="s">
        <v>9245</v>
      </c>
      <c r="C6463" s="7">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4" t="str">
        <f>VLOOKUP(OrdersTable[[#This Row],[Region]],PeopleTable[#All],2,FALSE)</f>
        <v>Chuck Magee</v>
      </c>
      <c r="W6463" s="4" t="str">
        <f>IFERROR(VLOOKUP(OrdersTable[[#This Row],[Order ID]],ReturnsTable[#All],2,FALSE),"No")</f>
        <v>No</v>
      </c>
      <c r="X6463" s="4">
        <f>1/COUNTIF(OrdersTable[Order ID],OrdersTable[[#This Row],[Order ID]])</f>
        <v>0.16666666666666666</v>
      </c>
      <c r="Y6463" s="4">
        <f>1/COUNTIF(OrdersTable[Customer ID],OrdersTable[[#This Row],[Customer ID]])</f>
        <v>6.6666666666666666E-2</v>
      </c>
    </row>
    <row r="6464" spans="1:25" x14ac:dyDescent="0.3">
      <c r="A6464" s="1">
        <v>6463</v>
      </c>
      <c r="B6464" t="s">
        <v>9245</v>
      </c>
      <c r="C6464" s="7">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4" t="str">
        <f>VLOOKUP(OrdersTable[[#This Row],[Region]],PeopleTable[#All],2,FALSE)</f>
        <v>Chuck Magee</v>
      </c>
      <c r="W6464" s="4" t="str">
        <f>IFERROR(VLOOKUP(OrdersTable[[#This Row],[Order ID]],ReturnsTable[#All],2,FALSE),"No")</f>
        <v>No</v>
      </c>
      <c r="X6464" s="4">
        <f>1/COUNTIF(OrdersTable[Order ID],OrdersTable[[#This Row],[Order ID]])</f>
        <v>0.16666666666666666</v>
      </c>
      <c r="Y6464" s="4">
        <f>1/COUNTIF(OrdersTable[Customer ID],OrdersTable[[#This Row],[Customer ID]])</f>
        <v>6.6666666666666666E-2</v>
      </c>
    </row>
    <row r="6465" spans="1:25" x14ac:dyDescent="0.3">
      <c r="A6465" s="1">
        <v>6464</v>
      </c>
      <c r="B6465" t="s">
        <v>9245</v>
      </c>
      <c r="C6465" s="7">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4" t="str">
        <f>VLOOKUP(OrdersTable[[#This Row],[Region]],PeopleTable[#All],2,FALSE)</f>
        <v>Chuck Magee</v>
      </c>
      <c r="W6465" s="4" t="str">
        <f>IFERROR(VLOOKUP(OrdersTable[[#This Row],[Order ID]],ReturnsTable[#All],2,FALSE),"No")</f>
        <v>No</v>
      </c>
      <c r="X6465" s="4">
        <f>1/COUNTIF(OrdersTable[Order ID],OrdersTable[[#This Row],[Order ID]])</f>
        <v>0.16666666666666666</v>
      </c>
      <c r="Y6465" s="4">
        <f>1/COUNTIF(OrdersTable[Customer ID],OrdersTable[[#This Row],[Customer ID]])</f>
        <v>6.6666666666666666E-2</v>
      </c>
    </row>
    <row r="6466" spans="1:25" x14ac:dyDescent="0.3">
      <c r="A6466" s="1">
        <v>6465</v>
      </c>
      <c r="B6466" t="s">
        <v>9246</v>
      </c>
      <c r="C6466" s="7">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4" t="str">
        <f>VLOOKUP(OrdersTable[[#This Row],[Region]],PeopleTable[#All],2,FALSE)</f>
        <v>Cassandra Brandow</v>
      </c>
      <c r="W6466" s="4" t="str">
        <f>IFERROR(VLOOKUP(OrdersTable[[#This Row],[Order ID]],ReturnsTable[#All],2,FALSE),"No")</f>
        <v>No</v>
      </c>
      <c r="X6466" s="4">
        <f>1/COUNTIF(OrdersTable[Order ID],OrdersTable[[#This Row],[Order ID]])</f>
        <v>1</v>
      </c>
      <c r="Y6466" s="4">
        <f>1/COUNTIF(OrdersTable[Customer ID],OrdersTable[[#This Row],[Customer ID]])</f>
        <v>8.3333333333333329E-2</v>
      </c>
    </row>
    <row r="6467" spans="1:25" x14ac:dyDescent="0.3">
      <c r="A6467" s="1">
        <v>6466</v>
      </c>
      <c r="B6467" t="s">
        <v>9247</v>
      </c>
      <c r="C6467" s="7">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4" t="str">
        <f>VLOOKUP(OrdersTable[[#This Row],[Region]],PeopleTable[#All],2,FALSE)</f>
        <v>Cassandra Brandow</v>
      </c>
      <c r="W6467" s="4" t="str">
        <f>IFERROR(VLOOKUP(OrdersTable[[#This Row],[Order ID]],ReturnsTable[#All],2,FALSE),"No")</f>
        <v>No</v>
      </c>
      <c r="X6467" s="4">
        <f>1/COUNTIF(OrdersTable[Order ID],OrdersTable[[#This Row],[Order ID]])</f>
        <v>1</v>
      </c>
      <c r="Y6467" s="4">
        <f>1/COUNTIF(OrdersTable[Customer ID],OrdersTable[[#This Row],[Customer ID]])</f>
        <v>6.6666666666666666E-2</v>
      </c>
    </row>
    <row r="6468" spans="1:25" x14ac:dyDescent="0.3">
      <c r="A6468" s="1">
        <v>6467</v>
      </c>
      <c r="B6468" t="s">
        <v>9248</v>
      </c>
      <c r="C6468" s="7">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4" t="str">
        <f>VLOOKUP(OrdersTable[[#This Row],[Region]],PeopleTable[#All],2,FALSE)</f>
        <v>Anna Andreadi</v>
      </c>
      <c r="W6468" s="4" t="str">
        <f>IFERROR(VLOOKUP(OrdersTable[[#This Row],[Order ID]],ReturnsTable[#All],2,FALSE),"No")</f>
        <v>No</v>
      </c>
      <c r="X6468" s="4">
        <f>1/COUNTIF(OrdersTable[Order ID],OrdersTable[[#This Row],[Order ID]])</f>
        <v>1</v>
      </c>
      <c r="Y6468" s="4">
        <f>1/COUNTIF(OrdersTable[Customer ID],OrdersTable[[#This Row],[Customer ID]])</f>
        <v>5.8823529411764705E-2</v>
      </c>
    </row>
    <row r="6469" spans="1:25" x14ac:dyDescent="0.3">
      <c r="A6469" s="1">
        <v>6468</v>
      </c>
      <c r="B6469" t="s">
        <v>9249</v>
      </c>
      <c r="C6469" s="7">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4" t="str">
        <f>VLOOKUP(OrdersTable[[#This Row],[Region]],PeopleTable[#All],2,FALSE)</f>
        <v>Chuck Magee</v>
      </c>
      <c r="W6469" s="4" t="str">
        <f>IFERROR(VLOOKUP(OrdersTable[[#This Row],[Order ID]],ReturnsTable[#All],2,FALSE),"No")</f>
        <v>No</v>
      </c>
      <c r="X6469" s="4">
        <f>1/COUNTIF(OrdersTable[Order ID],OrdersTable[[#This Row],[Order ID]])</f>
        <v>0.33333333333333331</v>
      </c>
      <c r="Y6469" s="4">
        <f>1/COUNTIF(OrdersTable[Customer ID],OrdersTable[[#This Row],[Customer ID]])</f>
        <v>7.6923076923076927E-2</v>
      </c>
    </row>
    <row r="6470" spans="1:25" x14ac:dyDescent="0.3">
      <c r="A6470" s="1">
        <v>6469</v>
      </c>
      <c r="B6470" t="s">
        <v>9249</v>
      </c>
      <c r="C6470" s="7">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4" t="str">
        <f>VLOOKUP(OrdersTable[[#This Row],[Region]],PeopleTable[#All],2,FALSE)</f>
        <v>Chuck Magee</v>
      </c>
      <c r="W6470" s="4" t="str">
        <f>IFERROR(VLOOKUP(OrdersTable[[#This Row],[Order ID]],ReturnsTable[#All],2,FALSE),"No")</f>
        <v>No</v>
      </c>
      <c r="X6470" s="4">
        <f>1/COUNTIF(OrdersTable[Order ID],OrdersTable[[#This Row],[Order ID]])</f>
        <v>0.33333333333333331</v>
      </c>
      <c r="Y6470" s="4">
        <f>1/COUNTIF(OrdersTable[Customer ID],OrdersTable[[#This Row],[Customer ID]])</f>
        <v>7.6923076923076927E-2</v>
      </c>
    </row>
    <row r="6471" spans="1:25" x14ac:dyDescent="0.3">
      <c r="A6471" s="1">
        <v>6470</v>
      </c>
      <c r="B6471" t="s">
        <v>9249</v>
      </c>
      <c r="C6471" s="7">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4" t="str">
        <f>VLOOKUP(OrdersTable[[#This Row],[Region]],PeopleTable[#All],2,FALSE)</f>
        <v>Chuck Magee</v>
      </c>
      <c r="W6471" s="4" t="str">
        <f>IFERROR(VLOOKUP(OrdersTable[[#This Row],[Order ID]],ReturnsTable[#All],2,FALSE),"No")</f>
        <v>No</v>
      </c>
      <c r="X6471" s="4">
        <f>1/COUNTIF(OrdersTable[Order ID],OrdersTable[[#This Row],[Order ID]])</f>
        <v>0.33333333333333331</v>
      </c>
      <c r="Y6471" s="4">
        <f>1/COUNTIF(OrdersTable[Customer ID],OrdersTable[[#This Row],[Customer ID]])</f>
        <v>7.6923076923076927E-2</v>
      </c>
    </row>
    <row r="6472" spans="1:25" x14ac:dyDescent="0.3">
      <c r="A6472" s="1">
        <v>6471</v>
      </c>
      <c r="B6472" t="s">
        <v>9250</v>
      </c>
      <c r="C6472" s="7">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4" t="str">
        <f>VLOOKUP(OrdersTable[[#This Row],[Region]],PeopleTable[#All],2,FALSE)</f>
        <v>Kelly Williams</v>
      </c>
      <c r="W6472" s="4" t="str">
        <f>IFERROR(VLOOKUP(OrdersTable[[#This Row],[Order ID]],ReturnsTable[#All],2,FALSE),"No")</f>
        <v>No</v>
      </c>
      <c r="X6472" s="4">
        <f>1/COUNTIF(OrdersTable[Order ID],OrdersTable[[#This Row],[Order ID]])</f>
        <v>0.5</v>
      </c>
      <c r="Y6472" s="4">
        <f>1/COUNTIF(OrdersTable[Customer ID],OrdersTable[[#This Row],[Customer ID]])</f>
        <v>7.6923076923076927E-2</v>
      </c>
    </row>
    <row r="6473" spans="1:25" x14ac:dyDescent="0.3">
      <c r="A6473" s="1">
        <v>6472</v>
      </c>
      <c r="B6473" t="s">
        <v>9250</v>
      </c>
      <c r="C6473" s="7">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4" t="str">
        <f>VLOOKUP(OrdersTable[[#This Row],[Region]],PeopleTable[#All],2,FALSE)</f>
        <v>Kelly Williams</v>
      </c>
      <c r="W6473" s="4" t="str">
        <f>IFERROR(VLOOKUP(OrdersTable[[#This Row],[Order ID]],ReturnsTable[#All],2,FALSE),"No")</f>
        <v>No</v>
      </c>
      <c r="X6473" s="4">
        <f>1/COUNTIF(OrdersTable[Order ID],OrdersTable[[#This Row],[Order ID]])</f>
        <v>0.5</v>
      </c>
      <c r="Y6473" s="4">
        <f>1/COUNTIF(OrdersTable[Customer ID],OrdersTable[[#This Row],[Customer ID]])</f>
        <v>7.6923076923076927E-2</v>
      </c>
    </row>
    <row r="6474" spans="1:25" x14ac:dyDescent="0.3">
      <c r="A6474" s="1">
        <v>6473</v>
      </c>
      <c r="B6474" t="s">
        <v>9251</v>
      </c>
      <c r="C6474" s="7">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4" t="str">
        <f>VLOOKUP(OrdersTable[[#This Row],[Region]],PeopleTable[#All],2,FALSE)</f>
        <v>Kelly Williams</v>
      </c>
      <c r="W6474" s="4" t="str">
        <f>IFERROR(VLOOKUP(OrdersTable[[#This Row],[Order ID]],ReturnsTable[#All],2,FALSE),"No")</f>
        <v>No</v>
      </c>
      <c r="X6474" s="4">
        <f>1/COUNTIF(OrdersTable[Order ID],OrdersTable[[#This Row],[Order ID]])</f>
        <v>1</v>
      </c>
      <c r="Y6474" s="4">
        <f>1/COUNTIF(OrdersTable[Customer ID],OrdersTable[[#This Row],[Customer ID]])</f>
        <v>0.1111111111111111</v>
      </c>
    </row>
    <row r="6475" spans="1:25" x14ac:dyDescent="0.3">
      <c r="A6475" s="1">
        <v>6474</v>
      </c>
      <c r="B6475" t="s">
        <v>9252</v>
      </c>
      <c r="C6475" s="7">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4" t="str">
        <f>VLOOKUP(OrdersTable[[#This Row],[Region]],PeopleTable[#All],2,FALSE)</f>
        <v>Cassandra Brandow</v>
      </c>
      <c r="W6475" s="4" t="str">
        <f>IFERROR(VLOOKUP(OrdersTable[[#This Row],[Order ID]],ReturnsTable[#All],2,FALSE),"No")</f>
        <v>No</v>
      </c>
      <c r="X6475" s="4">
        <f>1/COUNTIF(OrdersTable[Order ID],OrdersTable[[#This Row],[Order ID]])</f>
        <v>1</v>
      </c>
      <c r="Y6475" s="4">
        <f>1/COUNTIF(OrdersTable[Customer ID],OrdersTable[[#This Row],[Customer ID]])</f>
        <v>7.6923076923076927E-2</v>
      </c>
    </row>
    <row r="6476" spans="1:25" x14ac:dyDescent="0.3">
      <c r="A6476" s="1">
        <v>6475</v>
      </c>
      <c r="B6476" t="s">
        <v>9253</v>
      </c>
      <c r="C6476" s="7">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4" t="str">
        <f>VLOOKUP(OrdersTable[[#This Row],[Region]],PeopleTable[#All],2,FALSE)</f>
        <v>Chuck Magee</v>
      </c>
      <c r="W6476" s="4" t="str">
        <f>IFERROR(VLOOKUP(OrdersTable[[#This Row],[Order ID]],ReturnsTable[#All],2,FALSE),"No")</f>
        <v>No</v>
      </c>
      <c r="X6476" s="4">
        <f>1/COUNTIF(OrdersTable[Order ID],OrdersTable[[#This Row],[Order ID]])</f>
        <v>1</v>
      </c>
      <c r="Y6476" s="4">
        <f>1/COUNTIF(OrdersTable[Customer ID],OrdersTable[[#This Row],[Customer ID]])</f>
        <v>0.1</v>
      </c>
    </row>
    <row r="6477" spans="1:25" x14ac:dyDescent="0.3">
      <c r="A6477" s="1">
        <v>6476</v>
      </c>
      <c r="B6477" t="s">
        <v>9254</v>
      </c>
      <c r="C6477" s="7">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4" t="str">
        <f>VLOOKUP(OrdersTable[[#This Row],[Region]],PeopleTable[#All],2,FALSE)</f>
        <v>Cassandra Brandow</v>
      </c>
      <c r="W6477" s="4" t="str">
        <f>IFERROR(VLOOKUP(OrdersTable[[#This Row],[Order ID]],ReturnsTable[#All],2,FALSE),"No")</f>
        <v>No</v>
      </c>
      <c r="X6477" s="4">
        <f>1/COUNTIF(OrdersTable[Order ID],OrdersTable[[#This Row],[Order ID]])</f>
        <v>0.125</v>
      </c>
      <c r="Y6477" s="4">
        <f>1/COUNTIF(OrdersTable[Customer ID],OrdersTable[[#This Row],[Customer ID]])</f>
        <v>7.6923076923076927E-2</v>
      </c>
    </row>
    <row r="6478" spans="1:25" x14ac:dyDescent="0.3">
      <c r="A6478" s="1">
        <v>6477</v>
      </c>
      <c r="B6478" t="s">
        <v>9254</v>
      </c>
      <c r="C6478" s="7">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4" t="str">
        <f>VLOOKUP(OrdersTable[[#This Row],[Region]],PeopleTable[#All],2,FALSE)</f>
        <v>Cassandra Brandow</v>
      </c>
      <c r="W6478" s="4" t="str">
        <f>IFERROR(VLOOKUP(OrdersTable[[#This Row],[Order ID]],ReturnsTable[#All],2,FALSE),"No")</f>
        <v>No</v>
      </c>
      <c r="X6478" s="4">
        <f>1/COUNTIF(OrdersTable[Order ID],OrdersTable[[#This Row],[Order ID]])</f>
        <v>0.125</v>
      </c>
      <c r="Y6478" s="4">
        <f>1/COUNTIF(OrdersTable[Customer ID],OrdersTable[[#This Row],[Customer ID]])</f>
        <v>7.6923076923076927E-2</v>
      </c>
    </row>
    <row r="6479" spans="1:25" x14ac:dyDescent="0.3">
      <c r="A6479" s="1">
        <v>6478</v>
      </c>
      <c r="B6479" t="s">
        <v>9254</v>
      </c>
      <c r="C6479" s="7">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4" t="str">
        <f>VLOOKUP(OrdersTable[[#This Row],[Region]],PeopleTable[#All],2,FALSE)</f>
        <v>Cassandra Brandow</v>
      </c>
      <c r="W6479" s="4" t="str">
        <f>IFERROR(VLOOKUP(OrdersTable[[#This Row],[Order ID]],ReturnsTable[#All],2,FALSE),"No")</f>
        <v>No</v>
      </c>
      <c r="X6479" s="4">
        <f>1/COUNTIF(OrdersTable[Order ID],OrdersTable[[#This Row],[Order ID]])</f>
        <v>0.125</v>
      </c>
      <c r="Y6479" s="4">
        <f>1/COUNTIF(OrdersTable[Customer ID],OrdersTable[[#This Row],[Customer ID]])</f>
        <v>7.6923076923076927E-2</v>
      </c>
    </row>
    <row r="6480" spans="1:25" x14ac:dyDescent="0.3">
      <c r="A6480" s="1">
        <v>6479</v>
      </c>
      <c r="B6480" t="s">
        <v>9254</v>
      </c>
      <c r="C6480" s="7">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4" t="str">
        <f>VLOOKUP(OrdersTable[[#This Row],[Region]],PeopleTable[#All],2,FALSE)</f>
        <v>Cassandra Brandow</v>
      </c>
      <c r="W6480" s="4" t="str">
        <f>IFERROR(VLOOKUP(OrdersTable[[#This Row],[Order ID]],ReturnsTable[#All],2,FALSE),"No")</f>
        <v>No</v>
      </c>
      <c r="X6480" s="4">
        <f>1/COUNTIF(OrdersTable[Order ID],OrdersTable[[#This Row],[Order ID]])</f>
        <v>0.125</v>
      </c>
      <c r="Y6480" s="4">
        <f>1/COUNTIF(OrdersTable[Customer ID],OrdersTable[[#This Row],[Customer ID]])</f>
        <v>7.6923076923076927E-2</v>
      </c>
    </row>
    <row r="6481" spans="1:25" x14ac:dyDescent="0.3">
      <c r="A6481" s="1">
        <v>6480</v>
      </c>
      <c r="B6481" t="s">
        <v>9254</v>
      </c>
      <c r="C6481" s="7">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4" t="str">
        <f>VLOOKUP(OrdersTable[[#This Row],[Region]],PeopleTable[#All],2,FALSE)</f>
        <v>Cassandra Brandow</v>
      </c>
      <c r="W6481" s="4" t="str">
        <f>IFERROR(VLOOKUP(OrdersTable[[#This Row],[Order ID]],ReturnsTable[#All],2,FALSE),"No")</f>
        <v>No</v>
      </c>
      <c r="X6481" s="4">
        <f>1/COUNTIF(OrdersTable[Order ID],OrdersTable[[#This Row],[Order ID]])</f>
        <v>0.125</v>
      </c>
      <c r="Y6481" s="4">
        <f>1/COUNTIF(OrdersTable[Customer ID],OrdersTable[[#This Row],[Customer ID]])</f>
        <v>7.6923076923076927E-2</v>
      </c>
    </row>
    <row r="6482" spans="1:25" x14ac:dyDescent="0.3">
      <c r="A6482" s="1">
        <v>6481</v>
      </c>
      <c r="B6482" t="s">
        <v>9254</v>
      </c>
      <c r="C6482" s="7">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4" t="str">
        <f>VLOOKUP(OrdersTable[[#This Row],[Region]],PeopleTable[#All],2,FALSE)</f>
        <v>Cassandra Brandow</v>
      </c>
      <c r="W6482" s="4" t="str">
        <f>IFERROR(VLOOKUP(OrdersTable[[#This Row],[Order ID]],ReturnsTable[#All],2,FALSE),"No")</f>
        <v>No</v>
      </c>
      <c r="X6482" s="4">
        <f>1/COUNTIF(OrdersTable[Order ID],OrdersTable[[#This Row],[Order ID]])</f>
        <v>0.125</v>
      </c>
      <c r="Y6482" s="4">
        <f>1/COUNTIF(OrdersTable[Customer ID],OrdersTable[[#This Row],[Customer ID]])</f>
        <v>7.6923076923076927E-2</v>
      </c>
    </row>
    <row r="6483" spans="1:25" x14ac:dyDescent="0.3">
      <c r="A6483" s="1">
        <v>6482</v>
      </c>
      <c r="B6483" t="s">
        <v>9254</v>
      </c>
      <c r="C6483" s="7">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4" t="str">
        <f>VLOOKUP(OrdersTable[[#This Row],[Region]],PeopleTable[#All],2,FALSE)</f>
        <v>Cassandra Brandow</v>
      </c>
      <c r="W6483" s="4" t="str">
        <f>IFERROR(VLOOKUP(OrdersTable[[#This Row],[Order ID]],ReturnsTable[#All],2,FALSE),"No")</f>
        <v>No</v>
      </c>
      <c r="X6483" s="4">
        <f>1/COUNTIF(OrdersTable[Order ID],OrdersTable[[#This Row],[Order ID]])</f>
        <v>0.125</v>
      </c>
      <c r="Y6483" s="4">
        <f>1/COUNTIF(OrdersTable[Customer ID],OrdersTable[[#This Row],[Customer ID]])</f>
        <v>7.6923076923076927E-2</v>
      </c>
    </row>
    <row r="6484" spans="1:25" x14ac:dyDescent="0.3">
      <c r="A6484" s="1">
        <v>6483</v>
      </c>
      <c r="B6484" t="s">
        <v>9254</v>
      </c>
      <c r="C6484" s="7">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4" t="str">
        <f>VLOOKUP(OrdersTable[[#This Row],[Region]],PeopleTable[#All],2,FALSE)</f>
        <v>Cassandra Brandow</v>
      </c>
      <c r="W6484" s="4" t="str">
        <f>IFERROR(VLOOKUP(OrdersTable[[#This Row],[Order ID]],ReturnsTable[#All],2,FALSE),"No")</f>
        <v>No</v>
      </c>
      <c r="X6484" s="4">
        <f>1/COUNTIF(OrdersTable[Order ID],OrdersTable[[#This Row],[Order ID]])</f>
        <v>0.125</v>
      </c>
      <c r="Y6484" s="4">
        <f>1/COUNTIF(OrdersTable[Customer ID],OrdersTable[[#This Row],[Customer ID]])</f>
        <v>7.6923076923076927E-2</v>
      </c>
    </row>
    <row r="6485" spans="1:25" x14ac:dyDescent="0.3">
      <c r="A6485" s="1">
        <v>6484</v>
      </c>
      <c r="B6485" t="s">
        <v>9255</v>
      </c>
      <c r="C6485" s="7">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4" t="str">
        <f>VLOOKUP(OrdersTable[[#This Row],[Region]],PeopleTable[#All],2,FALSE)</f>
        <v>Chuck Magee</v>
      </c>
      <c r="W6485" s="4" t="str">
        <f>IFERROR(VLOOKUP(OrdersTable[[#This Row],[Order ID]],ReturnsTable[#All],2,FALSE),"No")</f>
        <v>No</v>
      </c>
      <c r="X6485" s="4">
        <f>1/COUNTIF(OrdersTable[Order ID],OrdersTable[[#This Row],[Order ID]])</f>
        <v>0.33333333333333331</v>
      </c>
      <c r="Y6485" s="4">
        <f>1/COUNTIF(OrdersTable[Customer ID],OrdersTable[[#This Row],[Customer ID]])</f>
        <v>5.8823529411764705E-2</v>
      </c>
    </row>
    <row r="6486" spans="1:25" x14ac:dyDescent="0.3">
      <c r="A6486" s="1">
        <v>6485</v>
      </c>
      <c r="B6486" t="s">
        <v>9255</v>
      </c>
      <c r="C6486" s="7">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4" t="str">
        <f>VLOOKUP(OrdersTable[[#This Row],[Region]],PeopleTable[#All],2,FALSE)</f>
        <v>Chuck Magee</v>
      </c>
      <c r="W6486" s="4" t="str">
        <f>IFERROR(VLOOKUP(OrdersTable[[#This Row],[Order ID]],ReturnsTable[#All],2,FALSE),"No")</f>
        <v>No</v>
      </c>
      <c r="X6486" s="4">
        <f>1/COUNTIF(OrdersTable[Order ID],OrdersTable[[#This Row],[Order ID]])</f>
        <v>0.33333333333333331</v>
      </c>
      <c r="Y6486" s="4">
        <f>1/COUNTIF(OrdersTable[Customer ID],OrdersTable[[#This Row],[Customer ID]])</f>
        <v>5.8823529411764705E-2</v>
      </c>
    </row>
    <row r="6487" spans="1:25" x14ac:dyDescent="0.3">
      <c r="A6487" s="1">
        <v>6486</v>
      </c>
      <c r="B6487" t="s">
        <v>9255</v>
      </c>
      <c r="C6487" s="7">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4" t="str">
        <f>VLOOKUP(OrdersTable[[#This Row],[Region]],PeopleTable[#All],2,FALSE)</f>
        <v>Chuck Magee</v>
      </c>
      <c r="W6487" s="4" t="str">
        <f>IFERROR(VLOOKUP(OrdersTable[[#This Row],[Order ID]],ReturnsTable[#All],2,FALSE),"No")</f>
        <v>No</v>
      </c>
      <c r="X6487" s="4">
        <f>1/COUNTIF(OrdersTable[Order ID],OrdersTable[[#This Row],[Order ID]])</f>
        <v>0.33333333333333331</v>
      </c>
      <c r="Y6487" s="4">
        <f>1/COUNTIF(OrdersTable[Customer ID],OrdersTable[[#This Row],[Customer ID]])</f>
        <v>5.8823529411764705E-2</v>
      </c>
    </row>
    <row r="6488" spans="1:25" x14ac:dyDescent="0.3">
      <c r="A6488" s="1">
        <v>6487</v>
      </c>
      <c r="B6488" t="s">
        <v>9256</v>
      </c>
      <c r="C6488" s="7">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4" t="str">
        <f>VLOOKUP(OrdersTable[[#This Row],[Region]],PeopleTable[#All],2,FALSE)</f>
        <v>Cassandra Brandow</v>
      </c>
      <c r="W6488" s="4" t="str">
        <f>IFERROR(VLOOKUP(OrdersTable[[#This Row],[Order ID]],ReturnsTable[#All],2,FALSE),"No")</f>
        <v>No</v>
      </c>
      <c r="X6488" s="4">
        <f>1/COUNTIF(OrdersTable[Order ID],OrdersTable[[#This Row],[Order ID]])</f>
        <v>0.33333333333333331</v>
      </c>
      <c r="Y6488" s="4">
        <f>1/COUNTIF(OrdersTable[Customer ID],OrdersTable[[#This Row],[Customer ID]])</f>
        <v>0.14285714285714285</v>
      </c>
    </row>
    <row r="6489" spans="1:25" x14ac:dyDescent="0.3">
      <c r="A6489" s="1">
        <v>6488</v>
      </c>
      <c r="B6489" t="s">
        <v>9256</v>
      </c>
      <c r="C6489" s="7">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4" t="str">
        <f>VLOOKUP(OrdersTable[[#This Row],[Region]],PeopleTable[#All],2,FALSE)</f>
        <v>Cassandra Brandow</v>
      </c>
      <c r="W6489" s="4" t="str">
        <f>IFERROR(VLOOKUP(OrdersTable[[#This Row],[Order ID]],ReturnsTable[#All],2,FALSE),"No")</f>
        <v>No</v>
      </c>
      <c r="X6489" s="4">
        <f>1/COUNTIF(OrdersTable[Order ID],OrdersTable[[#This Row],[Order ID]])</f>
        <v>0.33333333333333331</v>
      </c>
      <c r="Y6489" s="4">
        <f>1/COUNTIF(OrdersTable[Customer ID],OrdersTable[[#This Row],[Customer ID]])</f>
        <v>0.14285714285714285</v>
      </c>
    </row>
    <row r="6490" spans="1:25" x14ac:dyDescent="0.3">
      <c r="A6490" s="1">
        <v>6489</v>
      </c>
      <c r="B6490" t="s">
        <v>9256</v>
      </c>
      <c r="C6490" s="7">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4" t="str">
        <f>VLOOKUP(OrdersTable[[#This Row],[Region]],PeopleTable[#All],2,FALSE)</f>
        <v>Cassandra Brandow</v>
      </c>
      <c r="W6490" s="4" t="str">
        <f>IFERROR(VLOOKUP(OrdersTable[[#This Row],[Order ID]],ReturnsTable[#All],2,FALSE),"No")</f>
        <v>No</v>
      </c>
      <c r="X6490" s="4">
        <f>1/COUNTIF(OrdersTable[Order ID],OrdersTable[[#This Row],[Order ID]])</f>
        <v>0.33333333333333331</v>
      </c>
      <c r="Y6490" s="4">
        <f>1/COUNTIF(OrdersTable[Customer ID],OrdersTable[[#This Row],[Customer ID]])</f>
        <v>0.14285714285714285</v>
      </c>
    </row>
    <row r="6491" spans="1:25" x14ac:dyDescent="0.3">
      <c r="A6491" s="1">
        <v>6490</v>
      </c>
      <c r="B6491" t="s">
        <v>9257</v>
      </c>
      <c r="C6491" s="7">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4" t="str">
        <f>VLOOKUP(OrdersTable[[#This Row],[Region]],PeopleTable[#All],2,FALSE)</f>
        <v>Chuck Magee</v>
      </c>
      <c r="W6491" s="4" t="str">
        <f>IFERROR(VLOOKUP(OrdersTable[[#This Row],[Order ID]],ReturnsTable[#All],2,FALSE),"No")</f>
        <v>No</v>
      </c>
      <c r="X6491" s="4">
        <f>1/COUNTIF(OrdersTable[Order ID],OrdersTable[[#This Row],[Order ID]])</f>
        <v>1</v>
      </c>
      <c r="Y6491" s="4">
        <f>1/COUNTIF(OrdersTable[Customer ID],OrdersTable[[#This Row],[Customer ID]])</f>
        <v>0.1</v>
      </c>
    </row>
    <row r="6492" spans="1:25" x14ac:dyDescent="0.3">
      <c r="A6492" s="1">
        <v>6491</v>
      </c>
      <c r="B6492" t="s">
        <v>9258</v>
      </c>
      <c r="C6492" s="7">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4" t="str">
        <f>VLOOKUP(OrdersTable[[#This Row],[Region]],PeopleTable[#All],2,FALSE)</f>
        <v>Chuck Magee</v>
      </c>
      <c r="W6492" s="4" t="str">
        <f>IFERROR(VLOOKUP(OrdersTable[[#This Row],[Order ID]],ReturnsTable[#All],2,FALSE),"No")</f>
        <v>No</v>
      </c>
      <c r="X6492" s="4">
        <f>1/COUNTIF(OrdersTable[Order ID],OrdersTable[[#This Row],[Order ID]])</f>
        <v>1</v>
      </c>
      <c r="Y6492" s="4">
        <f>1/COUNTIF(OrdersTable[Customer ID],OrdersTable[[#This Row],[Customer ID]])</f>
        <v>8.3333333333333329E-2</v>
      </c>
    </row>
    <row r="6493" spans="1:25" x14ac:dyDescent="0.3">
      <c r="A6493" s="1">
        <v>6492</v>
      </c>
      <c r="B6493" t="s">
        <v>9259</v>
      </c>
      <c r="C6493" s="7">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4" t="str">
        <f>VLOOKUP(OrdersTable[[#This Row],[Region]],PeopleTable[#All],2,FALSE)</f>
        <v>Cassandra Brandow</v>
      </c>
      <c r="W6493" s="4" t="str">
        <f>IFERROR(VLOOKUP(OrdersTable[[#This Row],[Order ID]],ReturnsTable[#All],2,FALSE),"No")</f>
        <v>No</v>
      </c>
      <c r="X6493" s="4">
        <f>1/COUNTIF(OrdersTable[Order ID],OrdersTable[[#This Row],[Order ID]])</f>
        <v>0.33333333333333331</v>
      </c>
      <c r="Y6493" s="4">
        <f>1/COUNTIF(OrdersTable[Customer ID],OrdersTable[[#This Row],[Customer ID]])</f>
        <v>5.8823529411764705E-2</v>
      </c>
    </row>
    <row r="6494" spans="1:25" x14ac:dyDescent="0.3">
      <c r="A6494" s="1">
        <v>6493</v>
      </c>
      <c r="B6494" t="s">
        <v>9259</v>
      </c>
      <c r="C6494" s="7">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4" t="str">
        <f>VLOOKUP(OrdersTable[[#This Row],[Region]],PeopleTable[#All],2,FALSE)</f>
        <v>Cassandra Brandow</v>
      </c>
      <c r="W6494" s="4" t="str">
        <f>IFERROR(VLOOKUP(OrdersTable[[#This Row],[Order ID]],ReturnsTable[#All],2,FALSE),"No")</f>
        <v>No</v>
      </c>
      <c r="X6494" s="4">
        <f>1/COUNTIF(OrdersTable[Order ID],OrdersTable[[#This Row],[Order ID]])</f>
        <v>0.33333333333333331</v>
      </c>
      <c r="Y6494" s="4">
        <f>1/COUNTIF(OrdersTable[Customer ID],OrdersTable[[#This Row],[Customer ID]])</f>
        <v>5.8823529411764705E-2</v>
      </c>
    </row>
    <row r="6495" spans="1:25" x14ac:dyDescent="0.3">
      <c r="A6495" s="1">
        <v>6494</v>
      </c>
      <c r="B6495" t="s">
        <v>9259</v>
      </c>
      <c r="C6495" s="7">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4" t="str">
        <f>VLOOKUP(OrdersTable[[#This Row],[Region]],PeopleTable[#All],2,FALSE)</f>
        <v>Cassandra Brandow</v>
      </c>
      <c r="W6495" s="4" t="str">
        <f>IFERROR(VLOOKUP(OrdersTable[[#This Row],[Order ID]],ReturnsTable[#All],2,FALSE),"No")</f>
        <v>No</v>
      </c>
      <c r="X6495" s="4">
        <f>1/COUNTIF(OrdersTable[Order ID],OrdersTable[[#This Row],[Order ID]])</f>
        <v>0.33333333333333331</v>
      </c>
      <c r="Y6495" s="4">
        <f>1/COUNTIF(OrdersTable[Customer ID],OrdersTable[[#This Row],[Customer ID]])</f>
        <v>5.8823529411764705E-2</v>
      </c>
    </row>
    <row r="6496" spans="1:25" x14ac:dyDescent="0.3">
      <c r="A6496" s="1">
        <v>6495</v>
      </c>
      <c r="B6496" t="s">
        <v>9260</v>
      </c>
      <c r="C6496" s="7">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4" t="str">
        <f>VLOOKUP(OrdersTable[[#This Row],[Region]],PeopleTable[#All],2,FALSE)</f>
        <v>Kelly Williams</v>
      </c>
      <c r="W6496" s="4" t="str">
        <f>IFERROR(VLOOKUP(OrdersTable[[#This Row],[Order ID]],ReturnsTable[#All],2,FALSE),"No")</f>
        <v>No</v>
      </c>
      <c r="X6496" s="4">
        <f>1/COUNTIF(OrdersTable[Order ID],OrdersTable[[#This Row],[Order ID]])</f>
        <v>0.33333333333333331</v>
      </c>
      <c r="Y6496" s="4">
        <f>1/COUNTIF(OrdersTable[Customer ID],OrdersTable[[#This Row],[Customer ID]])</f>
        <v>4.3478260869565216E-2</v>
      </c>
    </row>
    <row r="6497" spans="1:25" x14ac:dyDescent="0.3">
      <c r="A6497" s="1">
        <v>6496</v>
      </c>
      <c r="B6497" t="s">
        <v>9260</v>
      </c>
      <c r="C6497" s="7">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4" t="str">
        <f>VLOOKUP(OrdersTable[[#This Row],[Region]],PeopleTable[#All],2,FALSE)</f>
        <v>Kelly Williams</v>
      </c>
      <c r="W6497" s="4" t="str">
        <f>IFERROR(VLOOKUP(OrdersTable[[#This Row],[Order ID]],ReturnsTable[#All],2,FALSE),"No")</f>
        <v>No</v>
      </c>
      <c r="X6497" s="4">
        <f>1/COUNTIF(OrdersTable[Order ID],OrdersTable[[#This Row],[Order ID]])</f>
        <v>0.33333333333333331</v>
      </c>
      <c r="Y6497" s="4">
        <f>1/COUNTIF(OrdersTable[Customer ID],OrdersTable[[#This Row],[Customer ID]])</f>
        <v>4.3478260869565216E-2</v>
      </c>
    </row>
    <row r="6498" spans="1:25" x14ac:dyDescent="0.3">
      <c r="A6498" s="1">
        <v>6497</v>
      </c>
      <c r="B6498" t="s">
        <v>9260</v>
      </c>
      <c r="C6498" s="7">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4" t="str">
        <f>VLOOKUP(OrdersTable[[#This Row],[Region]],PeopleTable[#All],2,FALSE)</f>
        <v>Kelly Williams</v>
      </c>
      <c r="W6498" s="4" t="str">
        <f>IFERROR(VLOOKUP(OrdersTable[[#This Row],[Order ID]],ReturnsTable[#All],2,FALSE),"No")</f>
        <v>No</v>
      </c>
      <c r="X6498" s="4">
        <f>1/COUNTIF(OrdersTable[Order ID],OrdersTable[[#This Row],[Order ID]])</f>
        <v>0.33333333333333331</v>
      </c>
      <c r="Y6498" s="4">
        <f>1/COUNTIF(OrdersTable[Customer ID],OrdersTable[[#This Row],[Customer ID]])</f>
        <v>4.3478260869565216E-2</v>
      </c>
    </row>
    <row r="6499" spans="1:25" x14ac:dyDescent="0.3">
      <c r="A6499" s="1">
        <v>6498</v>
      </c>
      <c r="B6499" t="s">
        <v>9261</v>
      </c>
      <c r="C6499" s="7">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4" t="str">
        <f>VLOOKUP(OrdersTable[[#This Row],[Region]],PeopleTable[#All],2,FALSE)</f>
        <v>Cassandra Brandow</v>
      </c>
      <c r="W6499" s="4" t="str">
        <f>IFERROR(VLOOKUP(OrdersTable[[#This Row],[Order ID]],ReturnsTable[#All],2,FALSE),"No")</f>
        <v>No</v>
      </c>
      <c r="X6499" s="4">
        <f>1/COUNTIF(OrdersTable[Order ID],OrdersTable[[#This Row],[Order ID]])</f>
        <v>0.25</v>
      </c>
      <c r="Y6499" s="4">
        <f>1/COUNTIF(OrdersTable[Customer ID],OrdersTable[[#This Row],[Customer ID]])</f>
        <v>0.16666666666666666</v>
      </c>
    </row>
    <row r="6500" spans="1:25" x14ac:dyDescent="0.3">
      <c r="A6500" s="1">
        <v>6499</v>
      </c>
      <c r="B6500" t="s">
        <v>9261</v>
      </c>
      <c r="C6500" s="7">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4" t="str">
        <f>VLOOKUP(OrdersTable[[#This Row],[Region]],PeopleTable[#All],2,FALSE)</f>
        <v>Cassandra Brandow</v>
      </c>
      <c r="W6500" s="4" t="str">
        <f>IFERROR(VLOOKUP(OrdersTable[[#This Row],[Order ID]],ReturnsTable[#All],2,FALSE),"No")</f>
        <v>No</v>
      </c>
      <c r="X6500" s="4">
        <f>1/COUNTIF(OrdersTable[Order ID],OrdersTable[[#This Row],[Order ID]])</f>
        <v>0.25</v>
      </c>
      <c r="Y6500" s="4">
        <f>1/COUNTIF(OrdersTable[Customer ID],OrdersTable[[#This Row],[Customer ID]])</f>
        <v>0.16666666666666666</v>
      </c>
    </row>
    <row r="6501" spans="1:25" x14ac:dyDescent="0.3">
      <c r="A6501" s="1">
        <v>6500</v>
      </c>
      <c r="B6501" t="s">
        <v>9261</v>
      </c>
      <c r="C6501" s="7">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4" t="str">
        <f>VLOOKUP(OrdersTable[[#This Row],[Region]],PeopleTable[#All],2,FALSE)</f>
        <v>Cassandra Brandow</v>
      </c>
      <c r="W6501" s="4" t="str">
        <f>IFERROR(VLOOKUP(OrdersTable[[#This Row],[Order ID]],ReturnsTable[#All],2,FALSE),"No")</f>
        <v>No</v>
      </c>
      <c r="X6501" s="4">
        <f>1/COUNTIF(OrdersTable[Order ID],OrdersTable[[#This Row],[Order ID]])</f>
        <v>0.25</v>
      </c>
      <c r="Y6501" s="4">
        <f>1/COUNTIF(OrdersTable[Customer ID],OrdersTable[[#This Row],[Customer ID]])</f>
        <v>0.16666666666666666</v>
      </c>
    </row>
    <row r="6502" spans="1:25" x14ac:dyDescent="0.3">
      <c r="A6502" s="1">
        <v>6501</v>
      </c>
      <c r="B6502" t="s">
        <v>9261</v>
      </c>
      <c r="C6502" s="7">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4" t="str">
        <f>VLOOKUP(OrdersTable[[#This Row],[Region]],PeopleTable[#All],2,FALSE)</f>
        <v>Cassandra Brandow</v>
      </c>
      <c r="W6502" s="4" t="str">
        <f>IFERROR(VLOOKUP(OrdersTable[[#This Row],[Order ID]],ReturnsTable[#All],2,FALSE),"No")</f>
        <v>No</v>
      </c>
      <c r="X6502" s="4">
        <f>1/COUNTIF(OrdersTable[Order ID],OrdersTable[[#This Row],[Order ID]])</f>
        <v>0.25</v>
      </c>
      <c r="Y6502" s="4">
        <f>1/COUNTIF(OrdersTable[Customer ID],OrdersTable[[#This Row],[Customer ID]])</f>
        <v>0.16666666666666666</v>
      </c>
    </row>
    <row r="6503" spans="1:25" x14ac:dyDescent="0.3">
      <c r="A6503" s="1">
        <v>6502</v>
      </c>
      <c r="B6503" t="s">
        <v>9262</v>
      </c>
      <c r="C6503" s="7">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4" t="str">
        <f>VLOOKUP(OrdersTable[[#This Row],[Region]],PeopleTable[#All],2,FALSE)</f>
        <v>Chuck Magee</v>
      </c>
      <c r="W6503" s="4" t="str">
        <f>IFERROR(VLOOKUP(OrdersTable[[#This Row],[Order ID]],ReturnsTable[#All],2,FALSE),"No")</f>
        <v>No</v>
      </c>
      <c r="X6503" s="4">
        <f>1/COUNTIF(OrdersTable[Order ID],OrdersTable[[#This Row],[Order ID]])</f>
        <v>0.33333333333333331</v>
      </c>
      <c r="Y6503" s="4">
        <f>1/COUNTIF(OrdersTable[Customer ID],OrdersTable[[#This Row],[Customer ID]])</f>
        <v>0.1111111111111111</v>
      </c>
    </row>
    <row r="6504" spans="1:25" x14ac:dyDescent="0.3">
      <c r="A6504" s="1">
        <v>6503</v>
      </c>
      <c r="B6504" t="s">
        <v>9262</v>
      </c>
      <c r="C6504" s="7">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4" t="str">
        <f>VLOOKUP(OrdersTable[[#This Row],[Region]],PeopleTable[#All],2,FALSE)</f>
        <v>Chuck Magee</v>
      </c>
      <c r="W6504" s="4" t="str">
        <f>IFERROR(VLOOKUP(OrdersTable[[#This Row],[Order ID]],ReturnsTable[#All],2,FALSE),"No")</f>
        <v>No</v>
      </c>
      <c r="X6504" s="4">
        <f>1/COUNTIF(OrdersTable[Order ID],OrdersTable[[#This Row],[Order ID]])</f>
        <v>0.33333333333333331</v>
      </c>
      <c r="Y6504" s="4">
        <f>1/COUNTIF(OrdersTable[Customer ID],OrdersTable[[#This Row],[Customer ID]])</f>
        <v>0.1111111111111111</v>
      </c>
    </row>
    <row r="6505" spans="1:25" x14ac:dyDescent="0.3">
      <c r="A6505" s="1">
        <v>6504</v>
      </c>
      <c r="B6505" t="s">
        <v>9262</v>
      </c>
      <c r="C6505" s="7">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4" t="str">
        <f>VLOOKUP(OrdersTable[[#This Row],[Region]],PeopleTable[#All],2,FALSE)</f>
        <v>Chuck Magee</v>
      </c>
      <c r="W6505" s="4" t="str">
        <f>IFERROR(VLOOKUP(OrdersTable[[#This Row],[Order ID]],ReturnsTable[#All],2,FALSE),"No")</f>
        <v>No</v>
      </c>
      <c r="X6505" s="4">
        <f>1/COUNTIF(OrdersTable[Order ID],OrdersTable[[#This Row],[Order ID]])</f>
        <v>0.33333333333333331</v>
      </c>
      <c r="Y6505" s="4">
        <f>1/COUNTIF(OrdersTable[Customer ID],OrdersTable[[#This Row],[Customer ID]])</f>
        <v>0.1111111111111111</v>
      </c>
    </row>
    <row r="6506" spans="1:25" x14ac:dyDescent="0.3">
      <c r="A6506" s="1">
        <v>6505</v>
      </c>
      <c r="B6506" t="s">
        <v>9263</v>
      </c>
      <c r="C6506" s="7">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4" t="str">
        <f>VLOOKUP(OrdersTable[[#This Row],[Region]],PeopleTable[#All],2,FALSE)</f>
        <v>Chuck Magee</v>
      </c>
      <c r="W6506" s="4" t="str">
        <f>IFERROR(VLOOKUP(OrdersTable[[#This Row],[Order ID]],ReturnsTable[#All],2,FALSE),"No")</f>
        <v>No</v>
      </c>
      <c r="X6506" s="4">
        <f>1/COUNTIF(OrdersTable[Order ID],OrdersTable[[#This Row],[Order ID]])</f>
        <v>1</v>
      </c>
      <c r="Y6506" s="4">
        <f>1/COUNTIF(OrdersTable[Customer ID],OrdersTable[[#This Row],[Customer ID]])</f>
        <v>5.5555555555555552E-2</v>
      </c>
    </row>
    <row r="6507" spans="1:25" x14ac:dyDescent="0.3">
      <c r="A6507" s="1">
        <v>6506</v>
      </c>
      <c r="B6507" t="s">
        <v>9264</v>
      </c>
      <c r="C6507" s="7">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4" t="str">
        <f>VLOOKUP(OrdersTable[[#This Row],[Region]],PeopleTable[#All],2,FALSE)</f>
        <v>Kelly Williams</v>
      </c>
      <c r="W6507" s="4" t="str">
        <f>IFERROR(VLOOKUP(OrdersTable[[#This Row],[Order ID]],ReturnsTable[#All],2,FALSE),"No")</f>
        <v>No</v>
      </c>
      <c r="X6507" s="4">
        <f>1/COUNTIF(OrdersTable[Order ID],OrdersTable[[#This Row],[Order ID]])</f>
        <v>1</v>
      </c>
      <c r="Y6507" s="4">
        <f>1/COUNTIF(OrdersTable[Customer ID],OrdersTable[[#This Row],[Customer ID]])</f>
        <v>1</v>
      </c>
    </row>
    <row r="6508" spans="1:25" x14ac:dyDescent="0.3">
      <c r="A6508" s="1">
        <v>6507</v>
      </c>
      <c r="B6508" t="s">
        <v>9265</v>
      </c>
      <c r="C6508" s="7">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4" t="str">
        <f>VLOOKUP(OrdersTable[[#This Row],[Region]],PeopleTable[#All],2,FALSE)</f>
        <v>Chuck Magee</v>
      </c>
      <c r="W6508" s="4" t="str">
        <f>IFERROR(VLOOKUP(OrdersTable[[#This Row],[Order ID]],ReturnsTable[#All],2,FALSE),"No")</f>
        <v>No</v>
      </c>
      <c r="X6508" s="4">
        <f>1/COUNTIF(OrdersTable[Order ID],OrdersTable[[#This Row],[Order ID]])</f>
        <v>0.5</v>
      </c>
      <c r="Y6508" s="4">
        <f>1/COUNTIF(OrdersTable[Customer ID],OrdersTable[[#This Row],[Customer ID]])</f>
        <v>0.1</v>
      </c>
    </row>
    <row r="6509" spans="1:25" x14ac:dyDescent="0.3">
      <c r="A6509" s="1">
        <v>6508</v>
      </c>
      <c r="B6509" t="s">
        <v>9265</v>
      </c>
      <c r="C6509" s="7">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4" t="str">
        <f>VLOOKUP(OrdersTable[[#This Row],[Region]],PeopleTable[#All],2,FALSE)</f>
        <v>Chuck Magee</v>
      </c>
      <c r="W6509" s="4" t="str">
        <f>IFERROR(VLOOKUP(OrdersTable[[#This Row],[Order ID]],ReturnsTable[#All],2,FALSE),"No")</f>
        <v>No</v>
      </c>
      <c r="X6509" s="4">
        <f>1/COUNTIF(OrdersTable[Order ID],OrdersTable[[#This Row],[Order ID]])</f>
        <v>0.5</v>
      </c>
      <c r="Y6509" s="4">
        <f>1/COUNTIF(OrdersTable[Customer ID],OrdersTable[[#This Row],[Customer ID]])</f>
        <v>0.1</v>
      </c>
    </row>
    <row r="6510" spans="1:25" x14ac:dyDescent="0.3">
      <c r="A6510" s="1">
        <v>6509</v>
      </c>
      <c r="B6510" t="s">
        <v>9266</v>
      </c>
      <c r="C6510" s="7">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4" t="str">
        <f>VLOOKUP(OrdersTable[[#This Row],[Region]],PeopleTable[#All],2,FALSE)</f>
        <v>Chuck Magee</v>
      </c>
      <c r="W6510" s="4" t="str">
        <f>IFERROR(VLOOKUP(OrdersTable[[#This Row],[Order ID]],ReturnsTable[#All],2,FALSE),"No")</f>
        <v>No</v>
      </c>
      <c r="X6510" s="4">
        <f>1/COUNTIF(OrdersTable[Order ID],OrdersTable[[#This Row],[Order ID]])</f>
        <v>0.33333333333333331</v>
      </c>
      <c r="Y6510" s="4">
        <f>1/COUNTIF(OrdersTable[Customer ID],OrdersTable[[#This Row],[Customer ID]])</f>
        <v>0.2</v>
      </c>
    </row>
    <row r="6511" spans="1:25" x14ac:dyDescent="0.3">
      <c r="A6511" s="1">
        <v>6510</v>
      </c>
      <c r="B6511" t="s">
        <v>9266</v>
      </c>
      <c r="C6511" s="7">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4" t="str">
        <f>VLOOKUP(OrdersTable[[#This Row],[Region]],PeopleTable[#All],2,FALSE)</f>
        <v>Chuck Magee</v>
      </c>
      <c r="W6511" s="4" t="str">
        <f>IFERROR(VLOOKUP(OrdersTable[[#This Row],[Order ID]],ReturnsTable[#All],2,FALSE),"No")</f>
        <v>No</v>
      </c>
      <c r="X6511" s="4">
        <f>1/COUNTIF(OrdersTable[Order ID],OrdersTable[[#This Row],[Order ID]])</f>
        <v>0.33333333333333331</v>
      </c>
      <c r="Y6511" s="4">
        <f>1/COUNTIF(OrdersTable[Customer ID],OrdersTable[[#This Row],[Customer ID]])</f>
        <v>0.2</v>
      </c>
    </row>
    <row r="6512" spans="1:25" x14ac:dyDescent="0.3">
      <c r="A6512" s="1">
        <v>6511</v>
      </c>
      <c r="B6512" t="s">
        <v>9266</v>
      </c>
      <c r="C6512" s="7">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4" t="str">
        <f>VLOOKUP(OrdersTable[[#This Row],[Region]],PeopleTable[#All],2,FALSE)</f>
        <v>Chuck Magee</v>
      </c>
      <c r="W6512" s="4" t="str">
        <f>IFERROR(VLOOKUP(OrdersTable[[#This Row],[Order ID]],ReturnsTable[#All],2,FALSE),"No")</f>
        <v>No</v>
      </c>
      <c r="X6512" s="4">
        <f>1/COUNTIF(OrdersTable[Order ID],OrdersTable[[#This Row],[Order ID]])</f>
        <v>0.33333333333333331</v>
      </c>
      <c r="Y6512" s="4">
        <f>1/COUNTIF(OrdersTable[Customer ID],OrdersTable[[#This Row],[Customer ID]])</f>
        <v>0.2</v>
      </c>
    </row>
    <row r="6513" spans="1:25" x14ac:dyDescent="0.3">
      <c r="A6513" s="1">
        <v>6512</v>
      </c>
      <c r="B6513" t="s">
        <v>9267</v>
      </c>
      <c r="C6513" s="7">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4" t="str">
        <f>VLOOKUP(OrdersTable[[#This Row],[Region]],PeopleTable[#All],2,FALSE)</f>
        <v>Anna Andreadi</v>
      </c>
      <c r="W6513" s="4" t="str">
        <f>IFERROR(VLOOKUP(OrdersTable[[#This Row],[Order ID]],ReturnsTable[#All],2,FALSE),"No")</f>
        <v>No</v>
      </c>
      <c r="X6513" s="4">
        <f>1/COUNTIF(OrdersTable[Order ID],OrdersTable[[#This Row],[Order ID]])</f>
        <v>0.25</v>
      </c>
      <c r="Y6513" s="4">
        <f>1/COUNTIF(OrdersTable[Customer ID],OrdersTable[[#This Row],[Customer ID]])</f>
        <v>7.1428571428571425E-2</v>
      </c>
    </row>
    <row r="6514" spans="1:25" x14ac:dyDescent="0.3">
      <c r="A6514" s="1">
        <v>6513</v>
      </c>
      <c r="B6514" t="s">
        <v>9267</v>
      </c>
      <c r="C6514" s="7">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4" t="str">
        <f>VLOOKUP(OrdersTable[[#This Row],[Region]],PeopleTable[#All],2,FALSE)</f>
        <v>Anna Andreadi</v>
      </c>
      <c r="W6514" s="4" t="str">
        <f>IFERROR(VLOOKUP(OrdersTable[[#This Row],[Order ID]],ReturnsTable[#All],2,FALSE),"No")</f>
        <v>No</v>
      </c>
      <c r="X6514" s="4">
        <f>1/COUNTIF(OrdersTable[Order ID],OrdersTable[[#This Row],[Order ID]])</f>
        <v>0.25</v>
      </c>
      <c r="Y6514" s="4">
        <f>1/COUNTIF(OrdersTable[Customer ID],OrdersTable[[#This Row],[Customer ID]])</f>
        <v>7.1428571428571425E-2</v>
      </c>
    </row>
    <row r="6515" spans="1:25" x14ac:dyDescent="0.3">
      <c r="A6515" s="1">
        <v>6514</v>
      </c>
      <c r="B6515" t="s">
        <v>9267</v>
      </c>
      <c r="C6515" s="7">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4" t="str">
        <f>VLOOKUP(OrdersTable[[#This Row],[Region]],PeopleTable[#All],2,FALSE)</f>
        <v>Anna Andreadi</v>
      </c>
      <c r="W6515" s="4" t="str">
        <f>IFERROR(VLOOKUP(OrdersTable[[#This Row],[Order ID]],ReturnsTable[#All],2,FALSE),"No")</f>
        <v>No</v>
      </c>
      <c r="X6515" s="4">
        <f>1/COUNTIF(OrdersTable[Order ID],OrdersTable[[#This Row],[Order ID]])</f>
        <v>0.25</v>
      </c>
      <c r="Y6515" s="4">
        <f>1/COUNTIF(OrdersTable[Customer ID],OrdersTable[[#This Row],[Customer ID]])</f>
        <v>7.1428571428571425E-2</v>
      </c>
    </row>
    <row r="6516" spans="1:25" x14ac:dyDescent="0.3">
      <c r="A6516" s="1">
        <v>6515</v>
      </c>
      <c r="B6516" t="s">
        <v>9267</v>
      </c>
      <c r="C6516" s="7">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4" t="str">
        <f>VLOOKUP(OrdersTable[[#This Row],[Region]],PeopleTable[#All],2,FALSE)</f>
        <v>Anna Andreadi</v>
      </c>
      <c r="W6516" s="4" t="str">
        <f>IFERROR(VLOOKUP(OrdersTable[[#This Row],[Order ID]],ReturnsTable[#All],2,FALSE),"No")</f>
        <v>No</v>
      </c>
      <c r="X6516" s="4">
        <f>1/COUNTIF(OrdersTable[Order ID],OrdersTable[[#This Row],[Order ID]])</f>
        <v>0.25</v>
      </c>
      <c r="Y6516" s="4">
        <f>1/COUNTIF(OrdersTable[Customer ID],OrdersTable[[#This Row],[Customer ID]])</f>
        <v>7.1428571428571425E-2</v>
      </c>
    </row>
    <row r="6517" spans="1:25" x14ac:dyDescent="0.3">
      <c r="A6517" s="1">
        <v>6516</v>
      </c>
      <c r="B6517" t="s">
        <v>9268</v>
      </c>
      <c r="C6517" s="7">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4" t="str">
        <f>VLOOKUP(OrdersTable[[#This Row],[Region]],PeopleTable[#All],2,FALSE)</f>
        <v>Anna Andreadi</v>
      </c>
      <c r="W6517" s="4" t="str">
        <f>IFERROR(VLOOKUP(OrdersTable[[#This Row],[Order ID]],ReturnsTable[#All],2,FALSE),"No")</f>
        <v>No</v>
      </c>
      <c r="X6517" s="4">
        <f>1/COUNTIF(OrdersTable[Order ID],OrdersTable[[#This Row],[Order ID]])</f>
        <v>0.2</v>
      </c>
      <c r="Y6517" s="4">
        <f>1/COUNTIF(OrdersTable[Customer ID],OrdersTable[[#This Row],[Customer ID]])</f>
        <v>6.6666666666666666E-2</v>
      </c>
    </row>
    <row r="6518" spans="1:25" x14ac:dyDescent="0.3">
      <c r="A6518" s="1">
        <v>6517</v>
      </c>
      <c r="B6518" t="s">
        <v>9268</v>
      </c>
      <c r="C6518" s="7">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4" t="str">
        <f>VLOOKUP(OrdersTable[[#This Row],[Region]],PeopleTable[#All],2,FALSE)</f>
        <v>Anna Andreadi</v>
      </c>
      <c r="W6518" s="4" t="str">
        <f>IFERROR(VLOOKUP(OrdersTable[[#This Row],[Order ID]],ReturnsTable[#All],2,FALSE),"No")</f>
        <v>No</v>
      </c>
      <c r="X6518" s="4">
        <f>1/COUNTIF(OrdersTable[Order ID],OrdersTable[[#This Row],[Order ID]])</f>
        <v>0.2</v>
      </c>
      <c r="Y6518" s="4">
        <f>1/COUNTIF(OrdersTable[Customer ID],OrdersTable[[#This Row],[Customer ID]])</f>
        <v>6.6666666666666666E-2</v>
      </c>
    </row>
    <row r="6519" spans="1:25" x14ac:dyDescent="0.3">
      <c r="A6519" s="1">
        <v>6518</v>
      </c>
      <c r="B6519" t="s">
        <v>9268</v>
      </c>
      <c r="C6519" s="7">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4" t="str">
        <f>VLOOKUP(OrdersTable[[#This Row],[Region]],PeopleTable[#All],2,FALSE)</f>
        <v>Anna Andreadi</v>
      </c>
      <c r="W6519" s="4" t="str">
        <f>IFERROR(VLOOKUP(OrdersTable[[#This Row],[Order ID]],ReturnsTable[#All],2,FALSE),"No")</f>
        <v>No</v>
      </c>
      <c r="X6519" s="4">
        <f>1/COUNTIF(OrdersTable[Order ID],OrdersTable[[#This Row],[Order ID]])</f>
        <v>0.2</v>
      </c>
      <c r="Y6519" s="4">
        <f>1/COUNTIF(OrdersTable[Customer ID],OrdersTable[[#This Row],[Customer ID]])</f>
        <v>6.6666666666666666E-2</v>
      </c>
    </row>
    <row r="6520" spans="1:25" x14ac:dyDescent="0.3">
      <c r="A6520" s="1">
        <v>6519</v>
      </c>
      <c r="B6520" t="s">
        <v>9268</v>
      </c>
      <c r="C6520" s="7">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4" t="str">
        <f>VLOOKUP(OrdersTable[[#This Row],[Region]],PeopleTable[#All],2,FALSE)</f>
        <v>Anna Andreadi</v>
      </c>
      <c r="W6520" s="4" t="str">
        <f>IFERROR(VLOOKUP(OrdersTable[[#This Row],[Order ID]],ReturnsTable[#All],2,FALSE),"No")</f>
        <v>No</v>
      </c>
      <c r="X6520" s="4">
        <f>1/COUNTIF(OrdersTable[Order ID],OrdersTable[[#This Row],[Order ID]])</f>
        <v>0.2</v>
      </c>
      <c r="Y6520" s="4">
        <f>1/COUNTIF(OrdersTable[Customer ID],OrdersTable[[#This Row],[Customer ID]])</f>
        <v>6.6666666666666666E-2</v>
      </c>
    </row>
    <row r="6521" spans="1:25" x14ac:dyDescent="0.3">
      <c r="A6521" s="1">
        <v>6520</v>
      </c>
      <c r="B6521" t="s">
        <v>9268</v>
      </c>
      <c r="C6521" s="7">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4" t="str">
        <f>VLOOKUP(OrdersTable[[#This Row],[Region]],PeopleTable[#All],2,FALSE)</f>
        <v>Anna Andreadi</v>
      </c>
      <c r="W6521" s="4" t="str">
        <f>IFERROR(VLOOKUP(OrdersTable[[#This Row],[Order ID]],ReturnsTable[#All],2,FALSE),"No")</f>
        <v>No</v>
      </c>
      <c r="X6521" s="4">
        <f>1/COUNTIF(OrdersTable[Order ID],OrdersTable[[#This Row],[Order ID]])</f>
        <v>0.2</v>
      </c>
      <c r="Y6521" s="4">
        <f>1/COUNTIF(OrdersTable[Customer ID],OrdersTable[[#This Row],[Customer ID]])</f>
        <v>6.6666666666666666E-2</v>
      </c>
    </row>
    <row r="6522" spans="1:25" x14ac:dyDescent="0.3">
      <c r="A6522" s="1">
        <v>6521</v>
      </c>
      <c r="B6522" t="s">
        <v>9269</v>
      </c>
      <c r="C6522" s="7">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4" t="str">
        <f>VLOOKUP(OrdersTable[[#This Row],[Region]],PeopleTable[#All],2,FALSE)</f>
        <v>Kelly Williams</v>
      </c>
      <c r="W6522" s="4" t="str">
        <f>IFERROR(VLOOKUP(OrdersTable[[#This Row],[Order ID]],ReturnsTable[#All],2,FALSE),"No")</f>
        <v>No</v>
      </c>
      <c r="X6522" s="4">
        <f>1/COUNTIF(OrdersTable[Order ID],OrdersTable[[#This Row],[Order ID]])</f>
        <v>0.33333333333333331</v>
      </c>
      <c r="Y6522" s="4">
        <f>1/COUNTIF(OrdersTable[Customer ID],OrdersTable[[#This Row],[Customer ID]])</f>
        <v>0.1111111111111111</v>
      </c>
    </row>
    <row r="6523" spans="1:25" x14ac:dyDescent="0.3">
      <c r="A6523" s="1">
        <v>6522</v>
      </c>
      <c r="B6523" t="s">
        <v>9269</v>
      </c>
      <c r="C6523" s="7">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4" t="str">
        <f>VLOOKUP(OrdersTable[[#This Row],[Region]],PeopleTable[#All],2,FALSE)</f>
        <v>Kelly Williams</v>
      </c>
      <c r="W6523" s="4" t="str">
        <f>IFERROR(VLOOKUP(OrdersTable[[#This Row],[Order ID]],ReturnsTable[#All],2,FALSE),"No")</f>
        <v>No</v>
      </c>
      <c r="X6523" s="4">
        <f>1/COUNTIF(OrdersTable[Order ID],OrdersTable[[#This Row],[Order ID]])</f>
        <v>0.33333333333333331</v>
      </c>
      <c r="Y6523" s="4">
        <f>1/COUNTIF(OrdersTable[Customer ID],OrdersTable[[#This Row],[Customer ID]])</f>
        <v>0.1111111111111111</v>
      </c>
    </row>
    <row r="6524" spans="1:25" x14ac:dyDescent="0.3">
      <c r="A6524" s="1">
        <v>6523</v>
      </c>
      <c r="B6524" t="s">
        <v>9269</v>
      </c>
      <c r="C6524" s="7">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4" t="str">
        <f>VLOOKUP(OrdersTable[[#This Row],[Region]],PeopleTable[#All],2,FALSE)</f>
        <v>Kelly Williams</v>
      </c>
      <c r="W6524" s="4" t="str">
        <f>IFERROR(VLOOKUP(OrdersTable[[#This Row],[Order ID]],ReturnsTable[#All],2,FALSE),"No")</f>
        <v>No</v>
      </c>
      <c r="X6524" s="4">
        <f>1/COUNTIF(OrdersTable[Order ID],OrdersTable[[#This Row],[Order ID]])</f>
        <v>0.33333333333333331</v>
      </c>
      <c r="Y6524" s="4">
        <f>1/COUNTIF(OrdersTable[Customer ID],OrdersTable[[#This Row],[Customer ID]])</f>
        <v>0.1111111111111111</v>
      </c>
    </row>
    <row r="6525" spans="1:25" x14ac:dyDescent="0.3">
      <c r="A6525" s="1">
        <v>6524</v>
      </c>
      <c r="B6525" t="s">
        <v>9270</v>
      </c>
      <c r="C6525" s="7">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4" t="str">
        <f>VLOOKUP(OrdersTable[[#This Row],[Region]],PeopleTable[#All],2,FALSE)</f>
        <v>Chuck Magee</v>
      </c>
      <c r="W6525" s="4" t="str">
        <f>IFERROR(VLOOKUP(OrdersTable[[#This Row],[Order ID]],ReturnsTable[#All],2,FALSE),"No")</f>
        <v>No</v>
      </c>
      <c r="X6525" s="4">
        <f>1/COUNTIF(OrdersTable[Order ID],OrdersTable[[#This Row],[Order ID]])</f>
        <v>0.25</v>
      </c>
      <c r="Y6525" s="4">
        <f>1/COUNTIF(OrdersTable[Customer ID],OrdersTable[[#This Row],[Customer ID]])</f>
        <v>7.6923076923076927E-2</v>
      </c>
    </row>
    <row r="6526" spans="1:25" x14ac:dyDescent="0.3">
      <c r="A6526" s="1">
        <v>6525</v>
      </c>
      <c r="B6526" t="s">
        <v>9270</v>
      </c>
      <c r="C6526" s="7">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4" t="str">
        <f>VLOOKUP(OrdersTable[[#This Row],[Region]],PeopleTable[#All],2,FALSE)</f>
        <v>Chuck Magee</v>
      </c>
      <c r="W6526" s="4" t="str">
        <f>IFERROR(VLOOKUP(OrdersTable[[#This Row],[Order ID]],ReturnsTable[#All],2,FALSE),"No")</f>
        <v>No</v>
      </c>
      <c r="X6526" s="4">
        <f>1/COUNTIF(OrdersTable[Order ID],OrdersTable[[#This Row],[Order ID]])</f>
        <v>0.25</v>
      </c>
      <c r="Y6526" s="4">
        <f>1/COUNTIF(OrdersTable[Customer ID],OrdersTable[[#This Row],[Customer ID]])</f>
        <v>7.6923076923076927E-2</v>
      </c>
    </row>
    <row r="6527" spans="1:25" x14ac:dyDescent="0.3">
      <c r="A6527" s="1">
        <v>6526</v>
      </c>
      <c r="B6527" t="s">
        <v>9270</v>
      </c>
      <c r="C6527" s="7">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4" t="str">
        <f>VLOOKUP(OrdersTable[[#This Row],[Region]],PeopleTable[#All],2,FALSE)</f>
        <v>Chuck Magee</v>
      </c>
      <c r="W6527" s="4" t="str">
        <f>IFERROR(VLOOKUP(OrdersTable[[#This Row],[Order ID]],ReturnsTable[#All],2,FALSE),"No")</f>
        <v>No</v>
      </c>
      <c r="X6527" s="4">
        <f>1/COUNTIF(OrdersTable[Order ID],OrdersTable[[#This Row],[Order ID]])</f>
        <v>0.25</v>
      </c>
      <c r="Y6527" s="4">
        <f>1/COUNTIF(OrdersTable[Customer ID],OrdersTable[[#This Row],[Customer ID]])</f>
        <v>7.6923076923076927E-2</v>
      </c>
    </row>
    <row r="6528" spans="1:25" x14ac:dyDescent="0.3">
      <c r="A6528" s="1">
        <v>6527</v>
      </c>
      <c r="B6528" t="s">
        <v>9270</v>
      </c>
      <c r="C6528" s="7">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4" t="str">
        <f>VLOOKUP(OrdersTable[[#This Row],[Region]],PeopleTable[#All],2,FALSE)</f>
        <v>Chuck Magee</v>
      </c>
      <c r="W6528" s="4" t="str">
        <f>IFERROR(VLOOKUP(OrdersTable[[#This Row],[Order ID]],ReturnsTable[#All],2,FALSE),"No")</f>
        <v>No</v>
      </c>
      <c r="X6528" s="4">
        <f>1/COUNTIF(OrdersTable[Order ID],OrdersTable[[#This Row],[Order ID]])</f>
        <v>0.25</v>
      </c>
      <c r="Y6528" s="4">
        <f>1/COUNTIF(OrdersTable[Customer ID],OrdersTable[[#This Row],[Customer ID]])</f>
        <v>7.6923076923076927E-2</v>
      </c>
    </row>
    <row r="6529" spans="1:25" x14ac:dyDescent="0.3">
      <c r="A6529" s="1">
        <v>6528</v>
      </c>
      <c r="B6529" t="s">
        <v>9271</v>
      </c>
      <c r="C6529" s="7">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4" t="str">
        <f>VLOOKUP(OrdersTable[[#This Row],[Region]],PeopleTable[#All],2,FALSE)</f>
        <v>Chuck Magee</v>
      </c>
      <c r="W6529" s="4" t="str">
        <f>IFERROR(VLOOKUP(OrdersTable[[#This Row],[Order ID]],ReturnsTable[#All],2,FALSE),"No")</f>
        <v>No</v>
      </c>
      <c r="X6529" s="4">
        <f>1/COUNTIF(OrdersTable[Order ID],OrdersTable[[#This Row],[Order ID]])</f>
        <v>1</v>
      </c>
      <c r="Y6529" s="4">
        <f>1/COUNTIF(OrdersTable[Customer ID],OrdersTable[[#This Row],[Customer ID]])</f>
        <v>0.1</v>
      </c>
    </row>
    <row r="6530" spans="1:25" x14ac:dyDescent="0.3">
      <c r="A6530" s="1">
        <v>6529</v>
      </c>
      <c r="B6530" t="s">
        <v>9272</v>
      </c>
      <c r="C6530" s="7">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4" t="str">
        <f>VLOOKUP(OrdersTable[[#This Row],[Region]],PeopleTable[#All],2,FALSE)</f>
        <v>Chuck Magee</v>
      </c>
      <c r="W6530" s="4" t="str">
        <f>IFERROR(VLOOKUP(OrdersTable[[#This Row],[Order ID]],ReturnsTable[#All],2,FALSE),"No")</f>
        <v>No</v>
      </c>
      <c r="X6530" s="4">
        <f>1/COUNTIF(OrdersTable[Order ID],OrdersTable[[#This Row],[Order ID]])</f>
        <v>1</v>
      </c>
      <c r="Y6530" s="4">
        <f>1/COUNTIF(OrdersTable[Customer ID],OrdersTable[[#This Row],[Customer ID]])</f>
        <v>0.1</v>
      </c>
    </row>
    <row r="6531" spans="1:25" x14ac:dyDescent="0.3">
      <c r="A6531" s="1">
        <v>6530</v>
      </c>
      <c r="B6531" t="s">
        <v>5937</v>
      </c>
      <c r="C6531" s="7">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4" t="str">
        <f>VLOOKUP(OrdersTable[[#This Row],[Region]],PeopleTable[#All],2,FALSE)</f>
        <v>Kelly Williams</v>
      </c>
      <c r="W6531" s="4" t="str">
        <f>IFERROR(VLOOKUP(OrdersTable[[#This Row],[Order ID]],ReturnsTable[#All],2,FALSE),"No")</f>
        <v>Yes</v>
      </c>
      <c r="X6531" s="4">
        <f>1/COUNTIF(OrdersTable[Order ID],OrdersTable[[#This Row],[Order ID]])</f>
        <v>0.5</v>
      </c>
      <c r="Y6531" s="4">
        <f>1/COUNTIF(OrdersTable[Customer ID],OrdersTable[[#This Row],[Customer ID]])</f>
        <v>0.14285714285714285</v>
      </c>
    </row>
    <row r="6532" spans="1:25" x14ac:dyDescent="0.3">
      <c r="A6532" s="1">
        <v>6531</v>
      </c>
      <c r="B6532" t="s">
        <v>5937</v>
      </c>
      <c r="C6532" s="7">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4" t="str">
        <f>VLOOKUP(OrdersTable[[#This Row],[Region]],PeopleTable[#All],2,FALSE)</f>
        <v>Kelly Williams</v>
      </c>
      <c r="W6532" s="4" t="str">
        <f>IFERROR(VLOOKUP(OrdersTable[[#This Row],[Order ID]],ReturnsTable[#All],2,FALSE),"No")</f>
        <v>Yes</v>
      </c>
      <c r="X6532" s="4">
        <f>1/COUNTIF(OrdersTable[Order ID],OrdersTable[[#This Row],[Order ID]])</f>
        <v>0.5</v>
      </c>
      <c r="Y6532" s="4">
        <f>1/COUNTIF(OrdersTable[Customer ID],OrdersTable[[#This Row],[Customer ID]])</f>
        <v>0.14285714285714285</v>
      </c>
    </row>
    <row r="6533" spans="1:25" x14ac:dyDescent="0.3">
      <c r="A6533" s="1">
        <v>6532</v>
      </c>
      <c r="B6533" t="s">
        <v>9273</v>
      </c>
      <c r="C6533" s="7">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4" t="str">
        <f>VLOOKUP(OrdersTable[[#This Row],[Region]],PeopleTable[#All],2,FALSE)</f>
        <v>Kelly Williams</v>
      </c>
      <c r="W6533" s="4" t="str">
        <f>IFERROR(VLOOKUP(OrdersTable[[#This Row],[Order ID]],ReturnsTable[#All],2,FALSE),"No")</f>
        <v>No</v>
      </c>
      <c r="X6533" s="4">
        <f>1/COUNTIF(OrdersTable[Order ID],OrdersTable[[#This Row],[Order ID]])</f>
        <v>0.33333333333333331</v>
      </c>
      <c r="Y6533" s="4">
        <f>1/COUNTIF(OrdersTable[Customer ID],OrdersTable[[#This Row],[Customer ID]])</f>
        <v>6.25E-2</v>
      </c>
    </row>
    <row r="6534" spans="1:25" x14ac:dyDescent="0.3">
      <c r="A6534" s="1">
        <v>6533</v>
      </c>
      <c r="B6534" t="s">
        <v>9273</v>
      </c>
      <c r="C6534" s="7">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4" t="str">
        <f>VLOOKUP(OrdersTable[[#This Row],[Region]],PeopleTable[#All],2,FALSE)</f>
        <v>Kelly Williams</v>
      </c>
      <c r="W6534" s="4" t="str">
        <f>IFERROR(VLOOKUP(OrdersTable[[#This Row],[Order ID]],ReturnsTable[#All],2,FALSE),"No")</f>
        <v>No</v>
      </c>
      <c r="X6534" s="4">
        <f>1/COUNTIF(OrdersTable[Order ID],OrdersTable[[#This Row],[Order ID]])</f>
        <v>0.33333333333333331</v>
      </c>
      <c r="Y6534" s="4">
        <f>1/COUNTIF(OrdersTable[Customer ID],OrdersTable[[#This Row],[Customer ID]])</f>
        <v>6.25E-2</v>
      </c>
    </row>
    <row r="6535" spans="1:25" x14ac:dyDescent="0.3">
      <c r="A6535" s="1">
        <v>6534</v>
      </c>
      <c r="B6535" t="s">
        <v>9273</v>
      </c>
      <c r="C6535" s="7">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4" t="str">
        <f>VLOOKUP(OrdersTable[[#This Row],[Region]],PeopleTable[#All],2,FALSE)</f>
        <v>Kelly Williams</v>
      </c>
      <c r="W6535" s="4" t="str">
        <f>IFERROR(VLOOKUP(OrdersTable[[#This Row],[Order ID]],ReturnsTable[#All],2,FALSE),"No")</f>
        <v>No</v>
      </c>
      <c r="X6535" s="4">
        <f>1/COUNTIF(OrdersTable[Order ID],OrdersTable[[#This Row],[Order ID]])</f>
        <v>0.33333333333333331</v>
      </c>
      <c r="Y6535" s="4">
        <f>1/COUNTIF(OrdersTable[Customer ID],OrdersTable[[#This Row],[Customer ID]])</f>
        <v>6.25E-2</v>
      </c>
    </row>
    <row r="6536" spans="1:25" x14ac:dyDescent="0.3">
      <c r="A6536" s="1">
        <v>6535</v>
      </c>
      <c r="B6536" t="s">
        <v>9274</v>
      </c>
      <c r="C6536" s="7">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4" t="str">
        <f>VLOOKUP(OrdersTable[[#This Row],[Region]],PeopleTable[#All],2,FALSE)</f>
        <v>Chuck Magee</v>
      </c>
      <c r="W6536" s="4" t="str">
        <f>IFERROR(VLOOKUP(OrdersTable[[#This Row],[Order ID]],ReturnsTable[#All],2,FALSE),"No")</f>
        <v>No</v>
      </c>
      <c r="X6536" s="4">
        <f>1/COUNTIF(OrdersTable[Order ID],OrdersTable[[#This Row],[Order ID]])</f>
        <v>0.5</v>
      </c>
      <c r="Y6536" s="4">
        <f>1/COUNTIF(OrdersTable[Customer ID],OrdersTable[[#This Row],[Customer ID]])</f>
        <v>3.4482758620689655E-2</v>
      </c>
    </row>
    <row r="6537" spans="1:25" x14ac:dyDescent="0.3">
      <c r="A6537" s="1">
        <v>6536</v>
      </c>
      <c r="B6537" t="s">
        <v>9274</v>
      </c>
      <c r="C6537" s="7">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4" t="str">
        <f>VLOOKUP(OrdersTable[[#This Row],[Region]],PeopleTable[#All],2,FALSE)</f>
        <v>Chuck Magee</v>
      </c>
      <c r="W6537" s="4" t="str">
        <f>IFERROR(VLOOKUP(OrdersTable[[#This Row],[Order ID]],ReturnsTable[#All],2,FALSE),"No")</f>
        <v>No</v>
      </c>
      <c r="X6537" s="4">
        <f>1/COUNTIF(OrdersTable[Order ID],OrdersTable[[#This Row],[Order ID]])</f>
        <v>0.5</v>
      </c>
      <c r="Y6537" s="4">
        <f>1/COUNTIF(OrdersTable[Customer ID],OrdersTable[[#This Row],[Customer ID]])</f>
        <v>3.4482758620689655E-2</v>
      </c>
    </row>
    <row r="6538" spans="1:25" x14ac:dyDescent="0.3">
      <c r="A6538" s="1">
        <v>6537</v>
      </c>
      <c r="B6538" t="s">
        <v>9275</v>
      </c>
      <c r="C6538" s="7">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4" t="str">
        <f>VLOOKUP(OrdersTable[[#This Row],[Region]],PeopleTable[#All],2,FALSE)</f>
        <v>Cassandra Brandow</v>
      </c>
      <c r="W6538" s="4" t="str">
        <f>IFERROR(VLOOKUP(OrdersTable[[#This Row],[Order ID]],ReturnsTable[#All],2,FALSE),"No")</f>
        <v>No</v>
      </c>
      <c r="X6538" s="4">
        <f>1/COUNTIF(OrdersTable[Order ID],OrdersTable[[#This Row],[Order ID]])</f>
        <v>0.5</v>
      </c>
      <c r="Y6538" s="4">
        <f>1/COUNTIF(OrdersTable[Customer ID],OrdersTable[[#This Row],[Customer ID]])</f>
        <v>7.6923076923076927E-2</v>
      </c>
    </row>
    <row r="6539" spans="1:25" x14ac:dyDescent="0.3">
      <c r="A6539" s="1">
        <v>6538</v>
      </c>
      <c r="B6539" t="s">
        <v>9275</v>
      </c>
      <c r="C6539" s="7">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4" t="str">
        <f>VLOOKUP(OrdersTable[[#This Row],[Region]],PeopleTable[#All],2,FALSE)</f>
        <v>Cassandra Brandow</v>
      </c>
      <c r="W6539" s="4" t="str">
        <f>IFERROR(VLOOKUP(OrdersTable[[#This Row],[Order ID]],ReturnsTable[#All],2,FALSE),"No")</f>
        <v>No</v>
      </c>
      <c r="X6539" s="4">
        <f>1/COUNTIF(OrdersTable[Order ID],OrdersTable[[#This Row],[Order ID]])</f>
        <v>0.5</v>
      </c>
      <c r="Y6539" s="4">
        <f>1/COUNTIF(OrdersTable[Customer ID],OrdersTable[[#This Row],[Customer ID]])</f>
        <v>7.6923076923076927E-2</v>
      </c>
    </row>
    <row r="6540" spans="1:25" x14ac:dyDescent="0.3">
      <c r="A6540" s="1">
        <v>6539</v>
      </c>
      <c r="B6540" t="s">
        <v>9276</v>
      </c>
      <c r="C6540" s="7">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4" t="str">
        <f>VLOOKUP(OrdersTable[[#This Row],[Region]],PeopleTable[#All],2,FALSE)</f>
        <v>Chuck Magee</v>
      </c>
      <c r="W6540" s="4" t="str">
        <f>IFERROR(VLOOKUP(OrdersTable[[#This Row],[Order ID]],ReturnsTable[#All],2,FALSE),"No")</f>
        <v>No</v>
      </c>
      <c r="X6540" s="4">
        <f>1/COUNTIF(OrdersTable[Order ID],OrdersTable[[#This Row],[Order ID]])</f>
        <v>0.5</v>
      </c>
      <c r="Y6540" s="4">
        <f>1/COUNTIF(OrdersTable[Customer ID],OrdersTable[[#This Row],[Customer ID]])</f>
        <v>6.6666666666666666E-2</v>
      </c>
    </row>
    <row r="6541" spans="1:25" x14ac:dyDescent="0.3">
      <c r="A6541" s="1">
        <v>6540</v>
      </c>
      <c r="B6541" t="s">
        <v>9276</v>
      </c>
      <c r="C6541" s="7">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4" t="str">
        <f>VLOOKUP(OrdersTable[[#This Row],[Region]],PeopleTable[#All],2,FALSE)</f>
        <v>Chuck Magee</v>
      </c>
      <c r="W6541" s="4" t="str">
        <f>IFERROR(VLOOKUP(OrdersTable[[#This Row],[Order ID]],ReturnsTable[#All],2,FALSE),"No")</f>
        <v>No</v>
      </c>
      <c r="X6541" s="4">
        <f>1/COUNTIF(OrdersTable[Order ID],OrdersTable[[#This Row],[Order ID]])</f>
        <v>0.5</v>
      </c>
      <c r="Y6541" s="4">
        <f>1/COUNTIF(OrdersTable[Customer ID],OrdersTable[[#This Row],[Customer ID]])</f>
        <v>6.6666666666666666E-2</v>
      </c>
    </row>
    <row r="6542" spans="1:25" x14ac:dyDescent="0.3">
      <c r="A6542" s="1">
        <v>6541</v>
      </c>
      <c r="B6542" t="s">
        <v>6220</v>
      </c>
      <c r="C6542" s="7">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4" t="str">
        <f>VLOOKUP(OrdersTable[[#This Row],[Region]],PeopleTable[#All],2,FALSE)</f>
        <v>Anna Andreadi</v>
      </c>
      <c r="W6542" s="4" t="str">
        <f>IFERROR(VLOOKUP(OrdersTable[[#This Row],[Order ID]],ReturnsTable[#All],2,FALSE),"No")</f>
        <v>Yes</v>
      </c>
      <c r="X6542" s="4">
        <f>1/COUNTIF(OrdersTable[Order ID],OrdersTable[[#This Row],[Order ID]])</f>
        <v>0.25</v>
      </c>
      <c r="Y6542" s="4">
        <f>1/COUNTIF(OrdersTable[Customer ID],OrdersTable[[#This Row],[Customer ID]])</f>
        <v>4.5454545454545456E-2</v>
      </c>
    </row>
    <row r="6543" spans="1:25" x14ac:dyDescent="0.3">
      <c r="A6543" s="1">
        <v>6542</v>
      </c>
      <c r="B6543" t="s">
        <v>6220</v>
      </c>
      <c r="C6543" s="7">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4" t="str">
        <f>VLOOKUP(OrdersTable[[#This Row],[Region]],PeopleTable[#All],2,FALSE)</f>
        <v>Anna Andreadi</v>
      </c>
      <c r="W6543" s="4" t="str">
        <f>IFERROR(VLOOKUP(OrdersTable[[#This Row],[Order ID]],ReturnsTable[#All],2,FALSE),"No")</f>
        <v>Yes</v>
      </c>
      <c r="X6543" s="4">
        <f>1/COUNTIF(OrdersTable[Order ID],OrdersTable[[#This Row],[Order ID]])</f>
        <v>0.25</v>
      </c>
      <c r="Y6543" s="4">
        <f>1/COUNTIF(OrdersTable[Customer ID],OrdersTable[[#This Row],[Customer ID]])</f>
        <v>4.5454545454545456E-2</v>
      </c>
    </row>
    <row r="6544" spans="1:25" x14ac:dyDescent="0.3">
      <c r="A6544" s="1">
        <v>6543</v>
      </c>
      <c r="B6544" t="s">
        <v>6220</v>
      </c>
      <c r="C6544" s="7">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4" t="str">
        <f>VLOOKUP(OrdersTable[[#This Row],[Region]],PeopleTable[#All],2,FALSE)</f>
        <v>Anna Andreadi</v>
      </c>
      <c r="W6544" s="4" t="str">
        <f>IFERROR(VLOOKUP(OrdersTable[[#This Row],[Order ID]],ReturnsTable[#All],2,FALSE),"No")</f>
        <v>Yes</v>
      </c>
      <c r="X6544" s="4">
        <f>1/COUNTIF(OrdersTable[Order ID],OrdersTable[[#This Row],[Order ID]])</f>
        <v>0.25</v>
      </c>
      <c r="Y6544" s="4">
        <f>1/COUNTIF(OrdersTable[Customer ID],OrdersTable[[#This Row],[Customer ID]])</f>
        <v>4.5454545454545456E-2</v>
      </c>
    </row>
    <row r="6545" spans="1:25" x14ac:dyDescent="0.3">
      <c r="A6545" s="1">
        <v>6544</v>
      </c>
      <c r="B6545" t="s">
        <v>6220</v>
      </c>
      <c r="C6545" s="7">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4" t="str">
        <f>VLOOKUP(OrdersTable[[#This Row],[Region]],PeopleTable[#All],2,FALSE)</f>
        <v>Anna Andreadi</v>
      </c>
      <c r="W6545" s="4" t="str">
        <f>IFERROR(VLOOKUP(OrdersTable[[#This Row],[Order ID]],ReturnsTable[#All],2,FALSE),"No")</f>
        <v>Yes</v>
      </c>
      <c r="X6545" s="4">
        <f>1/COUNTIF(OrdersTable[Order ID],OrdersTable[[#This Row],[Order ID]])</f>
        <v>0.25</v>
      </c>
      <c r="Y6545" s="4">
        <f>1/COUNTIF(OrdersTable[Customer ID],OrdersTable[[#This Row],[Customer ID]])</f>
        <v>4.5454545454545456E-2</v>
      </c>
    </row>
    <row r="6546" spans="1:25" x14ac:dyDescent="0.3">
      <c r="A6546" s="1">
        <v>6545</v>
      </c>
      <c r="B6546" t="s">
        <v>9277</v>
      </c>
      <c r="C6546" s="7">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4" t="str">
        <f>VLOOKUP(OrdersTable[[#This Row],[Region]],PeopleTable[#All],2,FALSE)</f>
        <v>Chuck Magee</v>
      </c>
      <c r="W6546" s="4" t="str">
        <f>IFERROR(VLOOKUP(OrdersTable[[#This Row],[Order ID]],ReturnsTable[#All],2,FALSE),"No")</f>
        <v>No</v>
      </c>
      <c r="X6546" s="4">
        <f>1/COUNTIF(OrdersTable[Order ID],OrdersTable[[#This Row],[Order ID]])</f>
        <v>0.33333333333333331</v>
      </c>
      <c r="Y6546" s="4">
        <f>1/COUNTIF(OrdersTable[Customer ID],OrdersTable[[#This Row],[Customer ID]])</f>
        <v>5.8823529411764705E-2</v>
      </c>
    </row>
    <row r="6547" spans="1:25" x14ac:dyDescent="0.3">
      <c r="A6547" s="1">
        <v>6546</v>
      </c>
      <c r="B6547" t="s">
        <v>9277</v>
      </c>
      <c r="C6547" s="7">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4" t="str">
        <f>VLOOKUP(OrdersTable[[#This Row],[Region]],PeopleTable[#All],2,FALSE)</f>
        <v>Chuck Magee</v>
      </c>
      <c r="W6547" s="4" t="str">
        <f>IFERROR(VLOOKUP(OrdersTable[[#This Row],[Order ID]],ReturnsTable[#All],2,FALSE),"No")</f>
        <v>No</v>
      </c>
      <c r="X6547" s="4">
        <f>1/COUNTIF(OrdersTable[Order ID],OrdersTable[[#This Row],[Order ID]])</f>
        <v>0.33333333333333331</v>
      </c>
      <c r="Y6547" s="4">
        <f>1/COUNTIF(OrdersTable[Customer ID],OrdersTable[[#This Row],[Customer ID]])</f>
        <v>5.8823529411764705E-2</v>
      </c>
    </row>
    <row r="6548" spans="1:25" x14ac:dyDescent="0.3">
      <c r="A6548" s="1">
        <v>6547</v>
      </c>
      <c r="B6548" t="s">
        <v>9277</v>
      </c>
      <c r="C6548" s="7">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4" t="str">
        <f>VLOOKUP(OrdersTable[[#This Row],[Region]],PeopleTable[#All],2,FALSE)</f>
        <v>Chuck Magee</v>
      </c>
      <c r="W6548" s="4" t="str">
        <f>IFERROR(VLOOKUP(OrdersTable[[#This Row],[Order ID]],ReturnsTable[#All],2,FALSE),"No")</f>
        <v>No</v>
      </c>
      <c r="X6548" s="4">
        <f>1/COUNTIF(OrdersTable[Order ID],OrdersTable[[#This Row],[Order ID]])</f>
        <v>0.33333333333333331</v>
      </c>
      <c r="Y6548" s="4">
        <f>1/COUNTIF(OrdersTable[Customer ID],OrdersTable[[#This Row],[Customer ID]])</f>
        <v>5.8823529411764705E-2</v>
      </c>
    </row>
    <row r="6549" spans="1:25" x14ac:dyDescent="0.3">
      <c r="A6549" s="1">
        <v>6548</v>
      </c>
      <c r="B6549" t="s">
        <v>9278</v>
      </c>
      <c r="C6549" s="7">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4" t="str">
        <f>VLOOKUP(OrdersTable[[#This Row],[Region]],PeopleTable[#All],2,FALSE)</f>
        <v>Kelly Williams</v>
      </c>
      <c r="W6549" s="4" t="str">
        <f>IFERROR(VLOOKUP(OrdersTable[[#This Row],[Order ID]],ReturnsTable[#All],2,FALSE),"No")</f>
        <v>No</v>
      </c>
      <c r="X6549" s="4">
        <f>1/COUNTIF(OrdersTable[Order ID],OrdersTable[[#This Row],[Order ID]])</f>
        <v>0.5</v>
      </c>
      <c r="Y6549" s="4">
        <f>1/COUNTIF(OrdersTable[Customer ID],OrdersTable[[#This Row],[Customer ID]])</f>
        <v>9.0909090909090912E-2</v>
      </c>
    </row>
    <row r="6550" spans="1:25" x14ac:dyDescent="0.3">
      <c r="A6550" s="1">
        <v>6549</v>
      </c>
      <c r="B6550" t="s">
        <v>9278</v>
      </c>
      <c r="C6550" s="7">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4" t="str">
        <f>VLOOKUP(OrdersTable[[#This Row],[Region]],PeopleTable[#All],2,FALSE)</f>
        <v>Kelly Williams</v>
      </c>
      <c r="W6550" s="4" t="str">
        <f>IFERROR(VLOOKUP(OrdersTable[[#This Row],[Order ID]],ReturnsTable[#All],2,FALSE),"No")</f>
        <v>No</v>
      </c>
      <c r="X6550" s="4">
        <f>1/COUNTIF(OrdersTable[Order ID],OrdersTable[[#This Row],[Order ID]])</f>
        <v>0.5</v>
      </c>
      <c r="Y6550" s="4">
        <f>1/COUNTIF(OrdersTable[Customer ID],OrdersTable[[#This Row],[Customer ID]])</f>
        <v>9.0909090909090912E-2</v>
      </c>
    </row>
    <row r="6551" spans="1:25" x14ac:dyDescent="0.3">
      <c r="A6551" s="1">
        <v>6550</v>
      </c>
      <c r="B6551" t="s">
        <v>9279</v>
      </c>
      <c r="C6551" s="7">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4" t="str">
        <f>VLOOKUP(OrdersTable[[#This Row],[Region]],PeopleTable[#All],2,FALSE)</f>
        <v>Kelly Williams</v>
      </c>
      <c r="W6551" s="4" t="str">
        <f>IFERROR(VLOOKUP(OrdersTable[[#This Row],[Order ID]],ReturnsTable[#All],2,FALSE),"No")</f>
        <v>No</v>
      </c>
      <c r="X6551" s="4">
        <f>1/COUNTIF(OrdersTable[Order ID],OrdersTable[[#This Row],[Order ID]])</f>
        <v>1</v>
      </c>
      <c r="Y6551" s="4">
        <f>1/COUNTIF(OrdersTable[Customer ID],OrdersTable[[#This Row],[Customer ID]])</f>
        <v>5.8823529411764705E-2</v>
      </c>
    </row>
    <row r="6552" spans="1:25" x14ac:dyDescent="0.3">
      <c r="A6552" s="1">
        <v>6551</v>
      </c>
      <c r="B6552" t="s">
        <v>9280</v>
      </c>
      <c r="C6552" s="7">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4" t="str">
        <f>VLOOKUP(OrdersTable[[#This Row],[Region]],PeopleTable[#All],2,FALSE)</f>
        <v>Chuck Magee</v>
      </c>
      <c r="W6552" s="4" t="str">
        <f>IFERROR(VLOOKUP(OrdersTable[[#This Row],[Order ID]],ReturnsTable[#All],2,FALSE),"No")</f>
        <v>No</v>
      </c>
      <c r="X6552" s="4">
        <f>1/COUNTIF(OrdersTable[Order ID],OrdersTable[[#This Row],[Order ID]])</f>
        <v>1</v>
      </c>
      <c r="Y6552" s="4">
        <f>1/COUNTIF(OrdersTable[Customer ID],OrdersTable[[#This Row],[Customer ID]])</f>
        <v>0.2</v>
      </c>
    </row>
    <row r="6553" spans="1:25" x14ac:dyDescent="0.3">
      <c r="A6553" s="1">
        <v>6552</v>
      </c>
      <c r="B6553" t="s">
        <v>9281</v>
      </c>
      <c r="C6553" s="7">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4" t="str">
        <f>VLOOKUP(OrdersTable[[#This Row],[Region]],PeopleTable[#All],2,FALSE)</f>
        <v>Anna Andreadi</v>
      </c>
      <c r="W6553" s="4" t="str">
        <f>IFERROR(VLOOKUP(OrdersTable[[#This Row],[Order ID]],ReturnsTable[#All],2,FALSE),"No")</f>
        <v>No</v>
      </c>
      <c r="X6553" s="4">
        <f>1/COUNTIF(OrdersTable[Order ID],OrdersTable[[#This Row],[Order ID]])</f>
        <v>0.5</v>
      </c>
      <c r="Y6553" s="4">
        <f>1/COUNTIF(OrdersTable[Customer ID],OrdersTable[[#This Row],[Customer ID]])</f>
        <v>4.3478260869565216E-2</v>
      </c>
    </row>
    <row r="6554" spans="1:25" x14ac:dyDescent="0.3">
      <c r="A6554" s="1">
        <v>6553</v>
      </c>
      <c r="B6554" t="s">
        <v>9281</v>
      </c>
      <c r="C6554" s="7">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4" t="str">
        <f>VLOOKUP(OrdersTable[[#This Row],[Region]],PeopleTable[#All],2,FALSE)</f>
        <v>Anna Andreadi</v>
      </c>
      <c r="W6554" s="4" t="str">
        <f>IFERROR(VLOOKUP(OrdersTable[[#This Row],[Order ID]],ReturnsTable[#All],2,FALSE),"No")</f>
        <v>No</v>
      </c>
      <c r="X6554" s="4">
        <f>1/COUNTIF(OrdersTable[Order ID],OrdersTable[[#This Row],[Order ID]])</f>
        <v>0.5</v>
      </c>
      <c r="Y6554" s="4">
        <f>1/COUNTIF(OrdersTable[Customer ID],OrdersTable[[#This Row],[Customer ID]])</f>
        <v>4.3478260869565216E-2</v>
      </c>
    </row>
    <row r="6555" spans="1:25" x14ac:dyDescent="0.3">
      <c r="A6555" s="1">
        <v>6554</v>
      </c>
      <c r="B6555" t="s">
        <v>9282</v>
      </c>
      <c r="C6555" s="7">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4" t="str">
        <f>VLOOKUP(OrdersTable[[#This Row],[Region]],PeopleTable[#All],2,FALSE)</f>
        <v>Kelly Williams</v>
      </c>
      <c r="W6555" s="4" t="str">
        <f>IFERROR(VLOOKUP(OrdersTable[[#This Row],[Order ID]],ReturnsTable[#All],2,FALSE),"No")</f>
        <v>No</v>
      </c>
      <c r="X6555" s="4">
        <f>1/COUNTIF(OrdersTable[Order ID],OrdersTable[[#This Row],[Order ID]])</f>
        <v>0.2</v>
      </c>
      <c r="Y6555" s="4">
        <f>1/COUNTIF(OrdersTable[Customer ID],OrdersTable[[#This Row],[Customer ID]])</f>
        <v>4.5454545454545456E-2</v>
      </c>
    </row>
    <row r="6556" spans="1:25" x14ac:dyDescent="0.3">
      <c r="A6556" s="1">
        <v>6555</v>
      </c>
      <c r="B6556" t="s">
        <v>9282</v>
      </c>
      <c r="C6556" s="7">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4" t="str">
        <f>VLOOKUP(OrdersTable[[#This Row],[Region]],PeopleTable[#All],2,FALSE)</f>
        <v>Kelly Williams</v>
      </c>
      <c r="W6556" s="4" t="str">
        <f>IFERROR(VLOOKUP(OrdersTable[[#This Row],[Order ID]],ReturnsTable[#All],2,FALSE),"No")</f>
        <v>No</v>
      </c>
      <c r="X6556" s="4">
        <f>1/COUNTIF(OrdersTable[Order ID],OrdersTable[[#This Row],[Order ID]])</f>
        <v>0.2</v>
      </c>
      <c r="Y6556" s="4">
        <f>1/COUNTIF(OrdersTable[Customer ID],OrdersTable[[#This Row],[Customer ID]])</f>
        <v>4.5454545454545456E-2</v>
      </c>
    </row>
    <row r="6557" spans="1:25" x14ac:dyDescent="0.3">
      <c r="A6557" s="1">
        <v>6556</v>
      </c>
      <c r="B6557" t="s">
        <v>9282</v>
      </c>
      <c r="C6557" s="7">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4" t="str">
        <f>VLOOKUP(OrdersTable[[#This Row],[Region]],PeopleTable[#All],2,FALSE)</f>
        <v>Kelly Williams</v>
      </c>
      <c r="W6557" s="4" t="str">
        <f>IFERROR(VLOOKUP(OrdersTable[[#This Row],[Order ID]],ReturnsTable[#All],2,FALSE),"No")</f>
        <v>No</v>
      </c>
      <c r="X6557" s="4">
        <f>1/COUNTIF(OrdersTable[Order ID],OrdersTable[[#This Row],[Order ID]])</f>
        <v>0.2</v>
      </c>
      <c r="Y6557" s="4">
        <f>1/COUNTIF(OrdersTable[Customer ID],OrdersTable[[#This Row],[Customer ID]])</f>
        <v>4.5454545454545456E-2</v>
      </c>
    </row>
    <row r="6558" spans="1:25" x14ac:dyDescent="0.3">
      <c r="A6558" s="1">
        <v>6557</v>
      </c>
      <c r="B6558" t="s">
        <v>9282</v>
      </c>
      <c r="C6558" s="7">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4" t="str">
        <f>VLOOKUP(OrdersTable[[#This Row],[Region]],PeopleTable[#All],2,FALSE)</f>
        <v>Kelly Williams</v>
      </c>
      <c r="W6558" s="4" t="str">
        <f>IFERROR(VLOOKUP(OrdersTable[[#This Row],[Order ID]],ReturnsTable[#All],2,FALSE),"No")</f>
        <v>No</v>
      </c>
      <c r="X6558" s="4">
        <f>1/COUNTIF(OrdersTable[Order ID],OrdersTable[[#This Row],[Order ID]])</f>
        <v>0.2</v>
      </c>
      <c r="Y6558" s="4">
        <f>1/COUNTIF(OrdersTable[Customer ID],OrdersTable[[#This Row],[Customer ID]])</f>
        <v>4.5454545454545456E-2</v>
      </c>
    </row>
    <row r="6559" spans="1:25" x14ac:dyDescent="0.3">
      <c r="A6559" s="1">
        <v>6558</v>
      </c>
      <c r="B6559" t="s">
        <v>9282</v>
      </c>
      <c r="C6559" s="7">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4" t="str">
        <f>VLOOKUP(OrdersTable[[#This Row],[Region]],PeopleTable[#All],2,FALSE)</f>
        <v>Kelly Williams</v>
      </c>
      <c r="W6559" s="4" t="str">
        <f>IFERROR(VLOOKUP(OrdersTable[[#This Row],[Order ID]],ReturnsTable[#All],2,FALSE),"No")</f>
        <v>No</v>
      </c>
      <c r="X6559" s="4">
        <f>1/COUNTIF(OrdersTable[Order ID],OrdersTable[[#This Row],[Order ID]])</f>
        <v>0.2</v>
      </c>
      <c r="Y6559" s="4">
        <f>1/COUNTIF(OrdersTable[Customer ID],OrdersTable[[#This Row],[Customer ID]])</f>
        <v>4.5454545454545456E-2</v>
      </c>
    </row>
    <row r="6560" spans="1:25" x14ac:dyDescent="0.3">
      <c r="A6560" s="1">
        <v>6559</v>
      </c>
      <c r="B6560" t="s">
        <v>9283</v>
      </c>
      <c r="C6560" s="7">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4" t="str">
        <f>VLOOKUP(OrdersTable[[#This Row],[Region]],PeopleTable[#All],2,FALSE)</f>
        <v>Chuck Magee</v>
      </c>
      <c r="W6560" s="4" t="str">
        <f>IFERROR(VLOOKUP(OrdersTable[[#This Row],[Order ID]],ReturnsTable[#All],2,FALSE),"No")</f>
        <v>No</v>
      </c>
      <c r="X6560" s="4">
        <f>1/COUNTIF(OrdersTable[Order ID],OrdersTable[[#This Row],[Order ID]])</f>
        <v>1</v>
      </c>
      <c r="Y6560" s="4">
        <f>1/COUNTIF(OrdersTable[Customer ID],OrdersTable[[#This Row],[Customer ID]])</f>
        <v>0.05</v>
      </c>
    </row>
    <row r="6561" spans="1:25" x14ac:dyDescent="0.3">
      <c r="A6561" s="1">
        <v>6560</v>
      </c>
      <c r="B6561" t="s">
        <v>9284</v>
      </c>
      <c r="C6561" s="7">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4" t="str">
        <f>VLOOKUP(OrdersTable[[#This Row],[Region]],PeopleTable[#All],2,FALSE)</f>
        <v>Anna Andreadi</v>
      </c>
      <c r="W6561" s="4" t="str">
        <f>IFERROR(VLOOKUP(OrdersTable[[#This Row],[Order ID]],ReturnsTable[#All],2,FALSE),"No")</f>
        <v>No</v>
      </c>
      <c r="X6561" s="4">
        <f>1/COUNTIF(OrdersTable[Order ID],OrdersTable[[#This Row],[Order ID]])</f>
        <v>0.5</v>
      </c>
      <c r="Y6561" s="4">
        <f>1/COUNTIF(OrdersTable[Customer ID],OrdersTable[[#This Row],[Customer ID]])</f>
        <v>3.7037037037037035E-2</v>
      </c>
    </row>
    <row r="6562" spans="1:25" x14ac:dyDescent="0.3">
      <c r="A6562" s="1">
        <v>6561</v>
      </c>
      <c r="B6562" t="s">
        <v>9284</v>
      </c>
      <c r="C6562" s="7">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4" t="str">
        <f>VLOOKUP(OrdersTable[[#This Row],[Region]],PeopleTable[#All],2,FALSE)</f>
        <v>Anna Andreadi</v>
      </c>
      <c r="W6562" s="4" t="str">
        <f>IFERROR(VLOOKUP(OrdersTable[[#This Row],[Order ID]],ReturnsTable[#All],2,FALSE),"No")</f>
        <v>No</v>
      </c>
      <c r="X6562" s="4">
        <f>1/COUNTIF(OrdersTable[Order ID],OrdersTable[[#This Row],[Order ID]])</f>
        <v>0.5</v>
      </c>
      <c r="Y6562" s="4">
        <f>1/COUNTIF(OrdersTable[Customer ID],OrdersTable[[#This Row],[Customer ID]])</f>
        <v>3.7037037037037035E-2</v>
      </c>
    </row>
    <row r="6563" spans="1:25" x14ac:dyDescent="0.3">
      <c r="A6563" s="1">
        <v>6562</v>
      </c>
      <c r="B6563" t="s">
        <v>9285</v>
      </c>
      <c r="C6563" s="7">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4" t="str">
        <f>VLOOKUP(OrdersTable[[#This Row],[Region]],PeopleTable[#All],2,FALSE)</f>
        <v>Kelly Williams</v>
      </c>
      <c r="W6563" s="4" t="str">
        <f>IFERROR(VLOOKUP(OrdersTable[[#This Row],[Order ID]],ReturnsTable[#All],2,FALSE),"No")</f>
        <v>No</v>
      </c>
      <c r="X6563" s="4">
        <f>1/COUNTIF(OrdersTable[Order ID],OrdersTable[[#This Row],[Order ID]])</f>
        <v>1</v>
      </c>
      <c r="Y6563" s="4">
        <f>1/COUNTIF(OrdersTable[Customer ID],OrdersTable[[#This Row],[Customer ID]])</f>
        <v>5.5555555555555552E-2</v>
      </c>
    </row>
    <row r="6564" spans="1:25" x14ac:dyDescent="0.3">
      <c r="A6564" s="1">
        <v>6563</v>
      </c>
      <c r="B6564" t="s">
        <v>9286</v>
      </c>
      <c r="C6564" s="7">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4" t="str">
        <f>VLOOKUP(OrdersTable[[#This Row],[Region]],PeopleTable[#All],2,FALSE)</f>
        <v>Chuck Magee</v>
      </c>
      <c r="W6564" s="4" t="str">
        <f>IFERROR(VLOOKUP(OrdersTable[[#This Row],[Order ID]],ReturnsTable[#All],2,FALSE),"No")</f>
        <v>No</v>
      </c>
      <c r="X6564" s="4">
        <f>1/COUNTIF(OrdersTable[Order ID],OrdersTable[[#This Row],[Order ID]])</f>
        <v>0.25</v>
      </c>
      <c r="Y6564" s="4">
        <f>1/COUNTIF(OrdersTable[Customer ID],OrdersTable[[#This Row],[Customer ID]])</f>
        <v>5.5555555555555552E-2</v>
      </c>
    </row>
    <row r="6565" spans="1:25" x14ac:dyDescent="0.3">
      <c r="A6565" s="1">
        <v>6564</v>
      </c>
      <c r="B6565" t="s">
        <v>9286</v>
      </c>
      <c r="C6565" s="7">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4" t="str">
        <f>VLOOKUP(OrdersTable[[#This Row],[Region]],PeopleTable[#All],2,FALSE)</f>
        <v>Chuck Magee</v>
      </c>
      <c r="W6565" s="4" t="str">
        <f>IFERROR(VLOOKUP(OrdersTable[[#This Row],[Order ID]],ReturnsTable[#All],2,FALSE),"No")</f>
        <v>No</v>
      </c>
      <c r="X6565" s="4">
        <f>1/COUNTIF(OrdersTable[Order ID],OrdersTable[[#This Row],[Order ID]])</f>
        <v>0.25</v>
      </c>
      <c r="Y6565" s="4">
        <f>1/COUNTIF(OrdersTable[Customer ID],OrdersTable[[#This Row],[Customer ID]])</f>
        <v>5.5555555555555552E-2</v>
      </c>
    </row>
    <row r="6566" spans="1:25" x14ac:dyDescent="0.3">
      <c r="A6566" s="1">
        <v>6565</v>
      </c>
      <c r="B6566" t="s">
        <v>9286</v>
      </c>
      <c r="C6566" s="7">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4" t="str">
        <f>VLOOKUP(OrdersTable[[#This Row],[Region]],PeopleTable[#All],2,FALSE)</f>
        <v>Chuck Magee</v>
      </c>
      <c r="W6566" s="4" t="str">
        <f>IFERROR(VLOOKUP(OrdersTable[[#This Row],[Order ID]],ReturnsTable[#All],2,FALSE),"No")</f>
        <v>No</v>
      </c>
      <c r="X6566" s="4">
        <f>1/COUNTIF(OrdersTable[Order ID],OrdersTable[[#This Row],[Order ID]])</f>
        <v>0.25</v>
      </c>
      <c r="Y6566" s="4">
        <f>1/COUNTIF(OrdersTable[Customer ID],OrdersTable[[#This Row],[Customer ID]])</f>
        <v>5.5555555555555552E-2</v>
      </c>
    </row>
    <row r="6567" spans="1:25" x14ac:dyDescent="0.3">
      <c r="A6567" s="1">
        <v>6566</v>
      </c>
      <c r="B6567" t="s">
        <v>9286</v>
      </c>
      <c r="C6567" s="7">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4" t="str">
        <f>VLOOKUP(OrdersTable[[#This Row],[Region]],PeopleTable[#All],2,FALSE)</f>
        <v>Chuck Magee</v>
      </c>
      <c r="W6567" s="4" t="str">
        <f>IFERROR(VLOOKUP(OrdersTable[[#This Row],[Order ID]],ReturnsTable[#All],2,FALSE),"No")</f>
        <v>No</v>
      </c>
      <c r="X6567" s="4">
        <f>1/COUNTIF(OrdersTable[Order ID],OrdersTable[[#This Row],[Order ID]])</f>
        <v>0.25</v>
      </c>
      <c r="Y6567" s="4">
        <f>1/COUNTIF(OrdersTable[Customer ID],OrdersTable[[#This Row],[Customer ID]])</f>
        <v>5.5555555555555552E-2</v>
      </c>
    </row>
    <row r="6568" spans="1:25" x14ac:dyDescent="0.3">
      <c r="A6568" s="1">
        <v>6567</v>
      </c>
      <c r="B6568" t="s">
        <v>9287</v>
      </c>
      <c r="C6568" s="7">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4" t="str">
        <f>VLOOKUP(OrdersTable[[#This Row],[Region]],PeopleTable[#All],2,FALSE)</f>
        <v>Kelly Williams</v>
      </c>
      <c r="W6568" s="4" t="str">
        <f>IFERROR(VLOOKUP(OrdersTable[[#This Row],[Order ID]],ReturnsTable[#All],2,FALSE),"No")</f>
        <v>No</v>
      </c>
      <c r="X6568" s="4">
        <f>1/COUNTIF(OrdersTable[Order ID],OrdersTable[[#This Row],[Order ID]])</f>
        <v>0.5</v>
      </c>
      <c r="Y6568" s="4">
        <f>1/COUNTIF(OrdersTable[Customer ID],OrdersTable[[#This Row],[Customer ID]])</f>
        <v>3.8461538461538464E-2</v>
      </c>
    </row>
    <row r="6569" spans="1:25" x14ac:dyDescent="0.3">
      <c r="A6569" s="1">
        <v>6568</v>
      </c>
      <c r="B6569" t="s">
        <v>9287</v>
      </c>
      <c r="C6569" s="7">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4" t="str">
        <f>VLOOKUP(OrdersTable[[#This Row],[Region]],PeopleTable[#All],2,FALSE)</f>
        <v>Kelly Williams</v>
      </c>
      <c r="W6569" s="4" t="str">
        <f>IFERROR(VLOOKUP(OrdersTable[[#This Row],[Order ID]],ReturnsTable[#All],2,FALSE),"No")</f>
        <v>No</v>
      </c>
      <c r="X6569" s="4">
        <f>1/COUNTIF(OrdersTable[Order ID],OrdersTable[[#This Row],[Order ID]])</f>
        <v>0.5</v>
      </c>
      <c r="Y6569" s="4">
        <f>1/COUNTIF(OrdersTable[Customer ID],OrdersTable[[#This Row],[Customer ID]])</f>
        <v>3.8461538461538464E-2</v>
      </c>
    </row>
    <row r="6570" spans="1:25" x14ac:dyDescent="0.3">
      <c r="A6570" s="1">
        <v>6569</v>
      </c>
      <c r="B6570" t="s">
        <v>9288</v>
      </c>
      <c r="C6570" s="7">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4" t="str">
        <f>VLOOKUP(OrdersTable[[#This Row],[Region]],PeopleTable[#All],2,FALSE)</f>
        <v>Kelly Williams</v>
      </c>
      <c r="W6570" s="4" t="str">
        <f>IFERROR(VLOOKUP(OrdersTable[[#This Row],[Order ID]],ReturnsTable[#All],2,FALSE),"No")</f>
        <v>No</v>
      </c>
      <c r="X6570" s="4">
        <f>1/COUNTIF(OrdersTable[Order ID],OrdersTable[[#This Row],[Order ID]])</f>
        <v>0.25</v>
      </c>
      <c r="Y6570" s="4">
        <f>1/COUNTIF(OrdersTable[Customer ID],OrdersTable[[#This Row],[Customer ID]])</f>
        <v>3.5714285714285712E-2</v>
      </c>
    </row>
    <row r="6571" spans="1:25" x14ac:dyDescent="0.3">
      <c r="A6571" s="1">
        <v>6570</v>
      </c>
      <c r="B6571" t="s">
        <v>9288</v>
      </c>
      <c r="C6571" s="7">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4" t="str">
        <f>VLOOKUP(OrdersTable[[#This Row],[Region]],PeopleTable[#All],2,FALSE)</f>
        <v>Kelly Williams</v>
      </c>
      <c r="W6571" s="4" t="str">
        <f>IFERROR(VLOOKUP(OrdersTable[[#This Row],[Order ID]],ReturnsTable[#All],2,FALSE),"No")</f>
        <v>No</v>
      </c>
      <c r="X6571" s="4">
        <f>1/COUNTIF(OrdersTable[Order ID],OrdersTable[[#This Row],[Order ID]])</f>
        <v>0.25</v>
      </c>
      <c r="Y6571" s="4">
        <f>1/COUNTIF(OrdersTable[Customer ID],OrdersTable[[#This Row],[Customer ID]])</f>
        <v>3.5714285714285712E-2</v>
      </c>
    </row>
    <row r="6572" spans="1:25" x14ac:dyDescent="0.3">
      <c r="A6572" s="1">
        <v>6571</v>
      </c>
      <c r="B6572" t="s">
        <v>9288</v>
      </c>
      <c r="C6572" s="7">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4" t="str">
        <f>VLOOKUP(OrdersTable[[#This Row],[Region]],PeopleTable[#All],2,FALSE)</f>
        <v>Kelly Williams</v>
      </c>
      <c r="W6572" s="4" t="str">
        <f>IFERROR(VLOOKUP(OrdersTable[[#This Row],[Order ID]],ReturnsTable[#All],2,FALSE),"No")</f>
        <v>No</v>
      </c>
      <c r="X6572" s="4">
        <f>1/COUNTIF(OrdersTable[Order ID],OrdersTable[[#This Row],[Order ID]])</f>
        <v>0.25</v>
      </c>
      <c r="Y6572" s="4">
        <f>1/COUNTIF(OrdersTable[Customer ID],OrdersTable[[#This Row],[Customer ID]])</f>
        <v>3.5714285714285712E-2</v>
      </c>
    </row>
    <row r="6573" spans="1:25" x14ac:dyDescent="0.3">
      <c r="A6573" s="1">
        <v>6572</v>
      </c>
      <c r="B6573" t="s">
        <v>9288</v>
      </c>
      <c r="C6573" s="7">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4" t="str">
        <f>VLOOKUP(OrdersTable[[#This Row],[Region]],PeopleTable[#All],2,FALSE)</f>
        <v>Kelly Williams</v>
      </c>
      <c r="W6573" s="4" t="str">
        <f>IFERROR(VLOOKUP(OrdersTable[[#This Row],[Order ID]],ReturnsTable[#All],2,FALSE),"No")</f>
        <v>No</v>
      </c>
      <c r="X6573" s="4">
        <f>1/COUNTIF(OrdersTable[Order ID],OrdersTable[[#This Row],[Order ID]])</f>
        <v>0.25</v>
      </c>
      <c r="Y6573" s="4">
        <f>1/COUNTIF(OrdersTable[Customer ID],OrdersTable[[#This Row],[Customer ID]])</f>
        <v>3.5714285714285712E-2</v>
      </c>
    </row>
    <row r="6574" spans="1:25" x14ac:dyDescent="0.3">
      <c r="A6574" s="1">
        <v>6573</v>
      </c>
      <c r="B6574" t="s">
        <v>9289</v>
      </c>
      <c r="C6574" s="7">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4" t="str">
        <f>VLOOKUP(OrdersTable[[#This Row],[Region]],PeopleTable[#All],2,FALSE)</f>
        <v>Anna Andreadi</v>
      </c>
      <c r="W6574" s="4" t="str">
        <f>IFERROR(VLOOKUP(OrdersTable[[#This Row],[Order ID]],ReturnsTable[#All],2,FALSE),"No")</f>
        <v>No</v>
      </c>
      <c r="X6574" s="4">
        <f>1/COUNTIF(OrdersTable[Order ID],OrdersTable[[#This Row],[Order ID]])</f>
        <v>1</v>
      </c>
      <c r="Y6574" s="4">
        <f>1/COUNTIF(OrdersTable[Customer ID],OrdersTable[[#This Row],[Customer ID]])</f>
        <v>0.05</v>
      </c>
    </row>
    <row r="6575" spans="1:25" x14ac:dyDescent="0.3">
      <c r="A6575" s="1">
        <v>6574</v>
      </c>
      <c r="B6575" t="s">
        <v>9290</v>
      </c>
      <c r="C6575" s="7">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4" t="str">
        <f>VLOOKUP(OrdersTable[[#This Row],[Region]],PeopleTable[#All],2,FALSE)</f>
        <v>Chuck Magee</v>
      </c>
      <c r="W6575" s="4" t="str">
        <f>IFERROR(VLOOKUP(OrdersTable[[#This Row],[Order ID]],ReturnsTable[#All],2,FALSE),"No")</f>
        <v>No</v>
      </c>
      <c r="X6575" s="4">
        <f>1/COUNTIF(OrdersTable[Order ID],OrdersTable[[#This Row],[Order ID]])</f>
        <v>0.5</v>
      </c>
      <c r="Y6575" s="4">
        <f>1/COUNTIF(OrdersTable[Customer ID],OrdersTable[[#This Row],[Customer ID]])</f>
        <v>0.14285714285714285</v>
      </c>
    </row>
    <row r="6576" spans="1:25" x14ac:dyDescent="0.3">
      <c r="A6576" s="1">
        <v>6575</v>
      </c>
      <c r="B6576" t="s">
        <v>9290</v>
      </c>
      <c r="C6576" s="7">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4" t="str">
        <f>VLOOKUP(OrdersTable[[#This Row],[Region]],PeopleTable[#All],2,FALSE)</f>
        <v>Chuck Magee</v>
      </c>
      <c r="W6576" s="4" t="str">
        <f>IFERROR(VLOOKUP(OrdersTable[[#This Row],[Order ID]],ReturnsTable[#All],2,FALSE),"No")</f>
        <v>No</v>
      </c>
      <c r="X6576" s="4">
        <f>1/COUNTIF(OrdersTable[Order ID],OrdersTable[[#This Row],[Order ID]])</f>
        <v>0.5</v>
      </c>
      <c r="Y6576" s="4">
        <f>1/COUNTIF(OrdersTable[Customer ID],OrdersTable[[#This Row],[Customer ID]])</f>
        <v>0.14285714285714285</v>
      </c>
    </row>
    <row r="6577" spans="1:25" x14ac:dyDescent="0.3">
      <c r="A6577" s="1">
        <v>6576</v>
      </c>
      <c r="B6577" t="s">
        <v>6121</v>
      </c>
      <c r="C6577" s="7">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4" t="str">
        <f>VLOOKUP(OrdersTable[[#This Row],[Region]],PeopleTable[#All],2,FALSE)</f>
        <v>Anna Andreadi</v>
      </c>
      <c r="W6577" s="4" t="str">
        <f>IFERROR(VLOOKUP(OrdersTable[[#This Row],[Order ID]],ReturnsTable[#All],2,FALSE),"No")</f>
        <v>Yes</v>
      </c>
      <c r="X6577" s="4">
        <f>1/COUNTIF(OrdersTable[Order ID],OrdersTable[[#This Row],[Order ID]])</f>
        <v>0.5</v>
      </c>
      <c r="Y6577" s="4">
        <f>1/COUNTIF(OrdersTable[Customer ID],OrdersTable[[#This Row],[Customer ID]])</f>
        <v>0.125</v>
      </c>
    </row>
    <row r="6578" spans="1:25" x14ac:dyDescent="0.3">
      <c r="A6578" s="1">
        <v>6577</v>
      </c>
      <c r="B6578" t="s">
        <v>6121</v>
      </c>
      <c r="C6578" s="7">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4" t="str">
        <f>VLOOKUP(OrdersTable[[#This Row],[Region]],PeopleTable[#All],2,FALSE)</f>
        <v>Anna Andreadi</v>
      </c>
      <c r="W6578" s="4" t="str">
        <f>IFERROR(VLOOKUP(OrdersTable[[#This Row],[Order ID]],ReturnsTable[#All],2,FALSE),"No")</f>
        <v>Yes</v>
      </c>
      <c r="X6578" s="4">
        <f>1/COUNTIF(OrdersTable[Order ID],OrdersTable[[#This Row],[Order ID]])</f>
        <v>0.5</v>
      </c>
      <c r="Y6578" s="4">
        <f>1/COUNTIF(OrdersTable[Customer ID],OrdersTable[[#This Row],[Customer ID]])</f>
        <v>0.125</v>
      </c>
    </row>
    <row r="6579" spans="1:25" x14ac:dyDescent="0.3">
      <c r="A6579" s="1">
        <v>6578</v>
      </c>
      <c r="B6579" t="s">
        <v>9291</v>
      </c>
      <c r="C6579" s="7">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4" t="str">
        <f>VLOOKUP(OrdersTable[[#This Row],[Region]],PeopleTable[#All],2,FALSE)</f>
        <v>Cassandra Brandow</v>
      </c>
      <c r="W6579" s="4" t="str">
        <f>IFERROR(VLOOKUP(OrdersTable[[#This Row],[Order ID]],ReturnsTable[#All],2,FALSE),"No")</f>
        <v>No</v>
      </c>
      <c r="X6579" s="4">
        <f>1/COUNTIF(OrdersTable[Order ID],OrdersTable[[#This Row],[Order ID]])</f>
        <v>1</v>
      </c>
      <c r="Y6579" s="4">
        <f>1/COUNTIF(OrdersTable[Customer ID],OrdersTable[[#This Row],[Customer ID]])</f>
        <v>8.3333333333333329E-2</v>
      </c>
    </row>
    <row r="6580" spans="1:25" x14ac:dyDescent="0.3">
      <c r="A6580" s="1">
        <v>6579</v>
      </c>
      <c r="B6580" t="s">
        <v>9292</v>
      </c>
      <c r="C6580" s="7">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4" t="str">
        <f>VLOOKUP(OrdersTable[[#This Row],[Region]],PeopleTable[#All],2,FALSE)</f>
        <v>Anna Andreadi</v>
      </c>
      <c r="W6580" s="4" t="str">
        <f>IFERROR(VLOOKUP(OrdersTable[[#This Row],[Order ID]],ReturnsTable[#All],2,FALSE),"No")</f>
        <v>No</v>
      </c>
      <c r="X6580" s="4">
        <f>1/COUNTIF(OrdersTable[Order ID],OrdersTable[[#This Row],[Order ID]])</f>
        <v>1</v>
      </c>
      <c r="Y6580" s="4">
        <f>1/COUNTIF(OrdersTable[Customer ID],OrdersTable[[#This Row],[Customer ID]])</f>
        <v>7.1428571428571425E-2</v>
      </c>
    </row>
    <row r="6581" spans="1:25" x14ac:dyDescent="0.3">
      <c r="A6581" s="1">
        <v>6580</v>
      </c>
      <c r="B6581" t="s">
        <v>9293</v>
      </c>
      <c r="C6581" s="7">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4" t="str">
        <f>VLOOKUP(OrdersTable[[#This Row],[Region]],PeopleTable[#All],2,FALSE)</f>
        <v>Anna Andreadi</v>
      </c>
      <c r="W6581" s="4" t="str">
        <f>IFERROR(VLOOKUP(OrdersTable[[#This Row],[Order ID]],ReturnsTable[#All],2,FALSE),"No")</f>
        <v>No</v>
      </c>
      <c r="X6581" s="4">
        <f>1/COUNTIF(OrdersTable[Order ID],OrdersTable[[#This Row],[Order ID]])</f>
        <v>0.33333333333333331</v>
      </c>
      <c r="Y6581" s="4">
        <f>1/COUNTIF(OrdersTable[Customer ID],OrdersTable[[#This Row],[Customer ID]])</f>
        <v>0.14285714285714285</v>
      </c>
    </row>
    <row r="6582" spans="1:25" x14ac:dyDescent="0.3">
      <c r="A6582" s="1">
        <v>6581</v>
      </c>
      <c r="B6582" t="s">
        <v>9293</v>
      </c>
      <c r="C6582" s="7">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4" t="str">
        <f>VLOOKUP(OrdersTable[[#This Row],[Region]],PeopleTable[#All],2,FALSE)</f>
        <v>Anna Andreadi</v>
      </c>
      <c r="W6582" s="4" t="str">
        <f>IFERROR(VLOOKUP(OrdersTable[[#This Row],[Order ID]],ReturnsTable[#All],2,FALSE),"No")</f>
        <v>No</v>
      </c>
      <c r="X6582" s="4">
        <f>1/COUNTIF(OrdersTable[Order ID],OrdersTable[[#This Row],[Order ID]])</f>
        <v>0.33333333333333331</v>
      </c>
      <c r="Y6582" s="4">
        <f>1/COUNTIF(OrdersTable[Customer ID],OrdersTable[[#This Row],[Customer ID]])</f>
        <v>0.14285714285714285</v>
      </c>
    </row>
    <row r="6583" spans="1:25" x14ac:dyDescent="0.3">
      <c r="A6583" s="1">
        <v>6582</v>
      </c>
      <c r="B6583" t="s">
        <v>9293</v>
      </c>
      <c r="C6583" s="7">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4" t="str">
        <f>VLOOKUP(OrdersTable[[#This Row],[Region]],PeopleTable[#All],2,FALSE)</f>
        <v>Anna Andreadi</v>
      </c>
      <c r="W6583" s="4" t="str">
        <f>IFERROR(VLOOKUP(OrdersTable[[#This Row],[Order ID]],ReturnsTable[#All],2,FALSE),"No")</f>
        <v>No</v>
      </c>
      <c r="X6583" s="4">
        <f>1/COUNTIF(OrdersTable[Order ID],OrdersTable[[#This Row],[Order ID]])</f>
        <v>0.33333333333333331</v>
      </c>
      <c r="Y6583" s="4">
        <f>1/COUNTIF(OrdersTable[Customer ID],OrdersTable[[#This Row],[Customer ID]])</f>
        <v>0.14285714285714285</v>
      </c>
    </row>
    <row r="6584" spans="1:25" x14ac:dyDescent="0.3">
      <c r="A6584" s="1">
        <v>6583</v>
      </c>
      <c r="B6584" t="s">
        <v>9294</v>
      </c>
      <c r="C6584" s="7">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4" t="str">
        <f>VLOOKUP(OrdersTable[[#This Row],[Region]],PeopleTable[#All],2,FALSE)</f>
        <v>Anna Andreadi</v>
      </c>
      <c r="W6584" s="4" t="str">
        <f>IFERROR(VLOOKUP(OrdersTable[[#This Row],[Order ID]],ReturnsTable[#All],2,FALSE),"No")</f>
        <v>No</v>
      </c>
      <c r="X6584" s="4">
        <f>1/COUNTIF(OrdersTable[Order ID],OrdersTable[[#This Row],[Order ID]])</f>
        <v>1</v>
      </c>
      <c r="Y6584" s="4">
        <f>1/COUNTIF(OrdersTable[Customer ID],OrdersTable[[#This Row],[Customer ID]])</f>
        <v>0.1</v>
      </c>
    </row>
    <row r="6585" spans="1:25" x14ac:dyDescent="0.3">
      <c r="A6585" s="1">
        <v>6584</v>
      </c>
      <c r="B6585" t="s">
        <v>9295</v>
      </c>
      <c r="C6585" s="7">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4" t="str">
        <f>VLOOKUP(OrdersTable[[#This Row],[Region]],PeopleTable[#All],2,FALSE)</f>
        <v>Cassandra Brandow</v>
      </c>
      <c r="W6585" s="4" t="str">
        <f>IFERROR(VLOOKUP(OrdersTable[[#This Row],[Order ID]],ReturnsTable[#All],2,FALSE),"No")</f>
        <v>No</v>
      </c>
      <c r="X6585" s="4">
        <f>1/COUNTIF(OrdersTable[Order ID],OrdersTable[[#This Row],[Order ID]])</f>
        <v>0.14285714285714285</v>
      </c>
      <c r="Y6585" s="4">
        <f>1/COUNTIF(OrdersTable[Customer ID],OrdersTable[[#This Row],[Customer ID]])</f>
        <v>4.5454545454545456E-2</v>
      </c>
    </row>
    <row r="6586" spans="1:25" x14ac:dyDescent="0.3">
      <c r="A6586" s="1">
        <v>6585</v>
      </c>
      <c r="B6586" t="s">
        <v>9295</v>
      </c>
      <c r="C6586" s="7">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4" t="str">
        <f>VLOOKUP(OrdersTable[[#This Row],[Region]],PeopleTable[#All],2,FALSE)</f>
        <v>Cassandra Brandow</v>
      </c>
      <c r="W6586" s="4" t="str">
        <f>IFERROR(VLOOKUP(OrdersTable[[#This Row],[Order ID]],ReturnsTable[#All],2,FALSE),"No")</f>
        <v>No</v>
      </c>
      <c r="X6586" s="4">
        <f>1/COUNTIF(OrdersTable[Order ID],OrdersTable[[#This Row],[Order ID]])</f>
        <v>0.14285714285714285</v>
      </c>
      <c r="Y6586" s="4">
        <f>1/COUNTIF(OrdersTable[Customer ID],OrdersTable[[#This Row],[Customer ID]])</f>
        <v>4.5454545454545456E-2</v>
      </c>
    </row>
    <row r="6587" spans="1:25" x14ac:dyDescent="0.3">
      <c r="A6587" s="1">
        <v>6586</v>
      </c>
      <c r="B6587" t="s">
        <v>9295</v>
      </c>
      <c r="C6587" s="7">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4" t="str">
        <f>VLOOKUP(OrdersTable[[#This Row],[Region]],PeopleTable[#All],2,FALSE)</f>
        <v>Cassandra Brandow</v>
      </c>
      <c r="W6587" s="4" t="str">
        <f>IFERROR(VLOOKUP(OrdersTable[[#This Row],[Order ID]],ReturnsTable[#All],2,FALSE),"No")</f>
        <v>No</v>
      </c>
      <c r="X6587" s="4">
        <f>1/COUNTIF(OrdersTable[Order ID],OrdersTable[[#This Row],[Order ID]])</f>
        <v>0.14285714285714285</v>
      </c>
      <c r="Y6587" s="4">
        <f>1/COUNTIF(OrdersTable[Customer ID],OrdersTable[[#This Row],[Customer ID]])</f>
        <v>4.5454545454545456E-2</v>
      </c>
    </row>
    <row r="6588" spans="1:25" x14ac:dyDescent="0.3">
      <c r="A6588" s="1">
        <v>6587</v>
      </c>
      <c r="B6588" t="s">
        <v>9295</v>
      </c>
      <c r="C6588" s="7">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4" t="str">
        <f>VLOOKUP(OrdersTable[[#This Row],[Region]],PeopleTable[#All],2,FALSE)</f>
        <v>Cassandra Brandow</v>
      </c>
      <c r="W6588" s="4" t="str">
        <f>IFERROR(VLOOKUP(OrdersTable[[#This Row],[Order ID]],ReturnsTable[#All],2,FALSE),"No")</f>
        <v>No</v>
      </c>
      <c r="X6588" s="4">
        <f>1/COUNTIF(OrdersTable[Order ID],OrdersTable[[#This Row],[Order ID]])</f>
        <v>0.14285714285714285</v>
      </c>
      <c r="Y6588" s="4">
        <f>1/COUNTIF(OrdersTable[Customer ID],OrdersTable[[#This Row],[Customer ID]])</f>
        <v>4.5454545454545456E-2</v>
      </c>
    </row>
    <row r="6589" spans="1:25" x14ac:dyDescent="0.3">
      <c r="A6589" s="1">
        <v>6588</v>
      </c>
      <c r="B6589" t="s">
        <v>9295</v>
      </c>
      <c r="C6589" s="7">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4" t="str">
        <f>VLOOKUP(OrdersTable[[#This Row],[Region]],PeopleTable[#All],2,FALSE)</f>
        <v>Cassandra Brandow</v>
      </c>
      <c r="W6589" s="4" t="str">
        <f>IFERROR(VLOOKUP(OrdersTable[[#This Row],[Order ID]],ReturnsTable[#All],2,FALSE),"No")</f>
        <v>No</v>
      </c>
      <c r="X6589" s="4">
        <f>1/COUNTIF(OrdersTable[Order ID],OrdersTable[[#This Row],[Order ID]])</f>
        <v>0.14285714285714285</v>
      </c>
      <c r="Y6589" s="4">
        <f>1/COUNTIF(OrdersTable[Customer ID],OrdersTable[[#This Row],[Customer ID]])</f>
        <v>4.5454545454545456E-2</v>
      </c>
    </row>
    <row r="6590" spans="1:25" x14ac:dyDescent="0.3">
      <c r="A6590" s="1">
        <v>6589</v>
      </c>
      <c r="B6590" t="s">
        <v>9295</v>
      </c>
      <c r="C6590" s="7">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4" t="str">
        <f>VLOOKUP(OrdersTable[[#This Row],[Region]],PeopleTable[#All],2,FALSE)</f>
        <v>Cassandra Brandow</v>
      </c>
      <c r="W6590" s="4" t="str">
        <f>IFERROR(VLOOKUP(OrdersTable[[#This Row],[Order ID]],ReturnsTable[#All],2,FALSE),"No")</f>
        <v>No</v>
      </c>
      <c r="X6590" s="4">
        <f>1/COUNTIF(OrdersTable[Order ID],OrdersTable[[#This Row],[Order ID]])</f>
        <v>0.14285714285714285</v>
      </c>
      <c r="Y6590" s="4">
        <f>1/COUNTIF(OrdersTable[Customer ID],OrdersTable[[#This Row],[Customer ID]])</f>
        <v>4.5454545454545456E-2</v>
      </c>
    </row>
    <row r="6591" spans="1:25" x14ac:dyDescent="0.3">
      <c r="A6591" s="1">
        <v>6590</v>
      </c>
      <c r="B6591" t="s">
        <v>9295</v>
      </c>
      <c r="C6591" s="7">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4" t="str">
        <f>VLOOKUP(OrdersTable[[#This Row],[Region]],PeopleTable[#All],2,FALSE)</f>
        <v>Cassandra Brandow</v>
      </c>
      <c r="W6591" s="4" t="str">
        <f>IFERROR(VLOOKUP(OrdersTable[[#This Row],[Order ID]],ReturnsTable[#All],2,FALSE),"No")</f>
        <v>No</v>
      </c>
      <c r="X6591" s="4">
        <f>1/COUNTIF(OrdersTable[Order ID],OrdersTable[[#This Row],[Order ID]])</f>
        <v>0.14285714285714285</v>
      </c>
      <c r="Y6591" s="4">
        <f>1/COUNTIF(OrdersTable[Customer ID],OrdersTable[[#This Row],[Customer ID]])</f>
        <v>4.5454545454545456E-2</v>
      </c>
    </row>
    <row r="6592" spans="1:25" x14ac:dyDescent="0.3">
      <c r="A6592" s="1">
        <v>6591</v>
      </c>
      <c r="B6592" t="s">
        <v>9296</v>
      </c>
      <c r="C6592" s="7">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4" t="str">
        <f>VLOOKUP(OrdersTable[[#This Row],[Region]],PeopleTable[#All],2,FALSE)</f>
        <v>Cassandra Brandow</v>
      </c>
      <c r="W6592" s="4" t="str">
        <f>IFERROR(VLOOKUP(OrdersTable[[#This Row],[Order ID]],ReturnsTable[#All],2,FALSE),"No")</f>
        <v>No</v>
      </c>
      <c r="X6592" s="4">
        <f>1/COUNTIF(OrdersTable[Order ID],OrdersTable[[#This Row],[Order ID]])</f>
        <v>1</v>
      </c>
      <c r="Y6592" s="4">
        <f>1/COUNTIF(OrdersTable[Customer ID],OrdersTable[[#This Row],[Customer ID]])</f>
        <v>0.14285714285714285</v>
      </c>
    </row>
    <row r="6593" spans="1:25" x14ac:dyDescent="0.3">
      <c r="A6593" s="1">
        <v>6592</v>
      </c>
      <c r="B6593" t="s">
        <v>5980</v>
      </c>
      <c r="C6593" s="7">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4" t="str">
        <f>VLOOKUP(OrdersTable[[#This Row],[Region]],PeopleTable[#All],2,FALSE)</f>
        <v>Anna Andreadi</v>
      </c>
      <c r="W6593" s="4" t="str">
        <f>IFERROR(VLOOKUP(OrdersTable[[#This Row],[Order ID]],ReturnsTable[#All],2,FALSE),"No")</f>
        <v>Yes</v>
      </c>
      <c r="X6593" s="4">
        <f>1/COUNTIF(OrdersTable[Order ID],OrdersTable[[#This Row],[Order ID]])</f>
        <v>0.5</v>
      </c>
      <c r="Y6593" s="4">
        <f>1/COUNTIF(OrdersTable[Customer ID],OrdersTable[[#This Row],[Customer ID]])</f>
        <v>4.3478260869565216E-2</v>
      </c>
    </row>
    <row r="6594" spans="1:25" x14ac:dyDescent="0.3">
      <c r="A6594" s="1">
        <v>6593</v>
      </c>
      <c r="B6594" t="s">
        <v>5980</v>
      </c>
      <c r="C6594" s="7">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4" t="str">
        <f>VLOOKUP(OrdersTable[[#This Row],[Region]],PeopleTable[#All],2,FALSE)</f>
        <v>Anna Andreadi</v>
      </c>
      <c r="W6594" s="4" t="str">
        <f>IFERROR(VLOOKUP(OrdersTable[[#This Row],[Order ID]],ReturnsTable[#All],2,FALSE),"No")</f>
        <v>Yes</v>
      </c>
      <c r="X6594" s="4">
        <f>1/COUNTIF(OrdersTable[Order ID],OrdersTable[[#This Row],[Order ID]])</f>
        <v>0.5</v>
      </c>
      <c r="Y6594" s="4">
        <f>1/COUNTIF(OrdersTable[Customer ID],OrdersTable[[#This Row],[Customer ID]])</f>
        <v>4.3478260869565216E-2</v>
      </c>
    </row>
    <row r="6595" spans="1:25" x14ac:dyDescent="0.3">
      <c r="A6595" s="1">
        <v>6594</v>
      </c>
      <c r="B6595" t="s">
        <v>9297</v>
      </c>
      <c r="C6595" s="7">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4" t="str">
        <f>VLOOKUP(OrdersTable[[#This Row],[Region]],PeopleTable[#All],2,FALSE)</f>
        <v>Chuck Magee</v>
      </c>
      <c r="W6595" s="4" t="str">
        <f>IFERROR(VLOOKUP(OrdersTable[[#This Row],[Order ID]],ReturnsTable[#All],2,FALSE),"No")</f>
        <v>No</v>
      </c>
      <c r="X6595" s="4">
        <f>1/COUNTIF(OrdersTable[Order ID],OrdersTable[[#This Row],[Order ID]])</f>
        <v>1</v>
      </c>
      <c r="Y6595" s="4">
        <f>1/COUNTIF(OrdersTable[Customer ID],OrdersTable[[#This Row],[Customer ID]])</f>
        <v>3.4482758620689655E-2</v>
      </c>
    </row>
    <row r="6596" spans="1:25" x14ac:dyDescent="0.3">
      <c r="A6596" s="1">
        <v>6595</v>
      </c>
      <c r="B6596" t="s">
        <v>9298</v>
      </c>
      <c r="C6596" s="7">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4" t="str">
        <f>VLOOKUP(OrdersTable[[#This Row],[Region]],PeopleTable[#All],2,FALSE)</f>
        <v>Kelly Williams</v>
      </c>
      <c r="W6596" s="4" t="str">
        <f>IFERROR(VLOOKUP(OrdersTable[[#This Row],[Order ID]],ReturnsTable[#All],2,FALSE),"No")</f>
        <v>No</v>
      </c>
      <c r="X6596" s="4">
        <f>1/COUNTIF(OrdersTable[Order ID],OrdersTable[[#This Row],[Order ID]])</f>
        <v>1</v>
      </c>
      <c r="Y6596" s="4">
        <f>1/COUNTIF(OrdersTable[Customer ID],OrdersTable[[#This Row],[Customer ID]])</f>
        <v>0.16666666666666666</v>
      </c>
    </row>
    <row r="6597" spans="1:25" x14ac:dyDescent="0.3">
      <c r="A6597" s="1">
        <v>6596</v>
      </c>
      <c r="B6597" t="s">
        <v>9299</v>
      </c>
      <c r="C6597" s="7">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4" t="str">
        <f>VLOOKUP(OrdersTable[[#This Row],[Region]],PeopleTable[#All],2,FALSE)</f>
        <v>Chuck Magee</v>
      </c>
      <c r="W6597" s="4" t="str">
        <f>IFERROR(VLOOKUP(OrdersTable[[#This Row],[Order ID]],ReturnsTable[#All],2,FALSE),"No")</f>
        <v>No</v>
      </c>
      <c r="X6597" s="4">
        <f>1/COUNTIF(OrdersTable[Order ID],OrdersTable[[#This Row],[Order ID]])</f>
        <v>0.5</v>
      </c>
      <c r="Y6597" s="4">
        <f>1/COUNTIF(OrdersTable[Customer ID],OrdersTable[[#This Row],[Customer ID]])</f>
        <v>4.1666666666666664E-2</v>
      </c>
    </row>
    <row r="6598" spans="1:25" x14ac:dyDescent="0.3">
      <c r="A6598" s="1">
        <v>6597</v>
      </c>
      <c r="B6598" t="s">
        <v>9299</v>
      </c>
      <c r="C6598" s="7">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4" t="str">
        <f>VLOOKUP(OrdersTable[[#This Row],[Region]],PeopleTable[#All],2,FALSE)</f>
        <v>Chuck Magee</v>
      </c>
      <c r="W6598" s="4" t="str">
        <f>IFERROR(VLOOKUP(OrdersTable[[#This Row],[Order ID]],ReturnsTable[#All],2,FALSE),"No")</f>
        <v>No</v>
      </c>
      <c r="X6598" s="4">
        <f>1/COUNTIF(OrdersTable[Order ID],OrdersTable[[#This Row],[Order ID]])</f>
        <v>0.5</v>
      </c>
      <c r="Y6598" s="4">
        <f>1/COUNTIF(OrdersTable[Customer ID],OrdersTable[[#This Row],[Customer ID]])</f>
        <v>4.1666666666666664E-2</v>
      </c>
    </row>
    <row r="6599" spans="1:25" x14ac:dyDescent="0.3">
      <c r="A6599" s="1">
        <v>6598</v>
      </c>
      <c r="B6599" t="s">
        <v>9300</v>
      </c>
      <c r="C6599" s="7">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4" t="str">
        <f>VLOOKUP(OrdersTable[[#This Row],[Region]],PeopleTable[#All],2,FALSE)</f>
        <v>Cassandra Brandow</v>
      </c>
      <c r="W6599" s="4" t="str">
        <f>IFERROR(VLOOKUP(OrdersTable[[#This Row],[Order ID]],ReturnsTable[#All],2,FALSE),"No")</f>
        <v>No</v>
      </c>
      <c r="X6599" s="4">
        <f>1/COUNTIF(OrdersTable[Order ID],OrdersTable[[#This Row],[Order ID]])</f>
        <v>0.5</v>
      </c>
      <c r="Y6599" s="4">
        <f>1/COUNTIF(OrdersTable[Customer ID],OrdersTable[[#This Row],[Customer ID]])</f>
        <v>0.04</v>
      </c>
    </row>
    <row r="6600" spans="1:25" x14ac:dyDescent="0.3">
      <c r="A6600" s="1">
        <v>6599</v>
      </c>
      <c r="B6600" t="s">
        <v>9300</v>
      </c>
      <c r="C6600" s="7">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4" t="str">
        <f>VLOOKUP(OrdersTable[[#This Row],[Region]],PeopleTable[#All],2,FALSE)</f>
        <v>Cassandra Brandow</v>
      </c>
      <c r="W6600" s="4" t="str">
        <f>IFERROR(VLOOKUP(OrdersTable[[#This Row],[Order ID]],ReturnsTable[#All],2,FALSE),"No")</f>
        <v>No</v>
      </c>
      <c r="X6600" s="4">
        <f>1/COUNTIF(OrdersTable[Order ID],OrdersTable[[#This Row],[Order ID]])</f>
        <v>0.5</v>
      </c>
      <c r="Y6600" s="4">
        <f>1/COUNTIF(OrdersTable[Customer ID],OrdersTable[[#This Row],[Customer ID]])</f>
        <v>0.04</v>
      </c>
    </row>
    <row r="6601" spans="1:25" x14ac:dyDescent="0.3">
      <c r="A6601" s="1">
        <v>6600</v>
      </c>
      <c r="B6601" t="s">
        <v>9301</v>
      </c>
      <c r="C6601" s="7">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4" t="str">
        <f>VLOOKUP(OrdersTable[[#This Row],[Region]],PeopleTable[#All],2,FALSE)</f>
        <v>Chuck Magee</v>
      </c>
      <c r="W6601" s="4" t="str">
        <f>IFERROR(VLOOKUP(OrdersTable[[#This Row],[Order ID]],ReturnsTable[#All],2,FALSE),"No")</f>
        <v>No</v>
      </c>
      <c r="X6601" s="4">
        <f>1/COUNTIF(OrdersTable[Order ID],OrdersTable[[#This Row],[Order ID]])</f>
        <v>0.25</v>
      </c>
      <c r="Y6601" s="4">
        <f>1/COUNTIF(OrdersTable[Customer ID],OrdersTable[[#This Row],[Customer ID]])</f>
        <v>6.6666666666666666E-2</v>
      </c>
    </row>
    <row r="6602" spans="1:25" x14ac:dyDescent="0.3">
      <c r="A6602" s="1">
        <v>6601</v>
      </c>
      <c r="B6602" t="s">
        <v>9301</v>
      </c>
      <c r="C6602" s="7">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4" t="str">
        <f>VLOOKUP(OrdersTable[[#This Row],[Region]],PeopleTable[#All],2,FALSE)</f>
        <v>Chuck Magee</v>
      </c>
      <c r="W6602" s="4" t="str">
        <f>IFERROR(VLOOKUP(OrdersTable[[#This Row],[Order ID]],ReturnsTable[#All],2,FALSE),"No")</f>
        <v>No</v>
      </c>
      <c r="X6602" s="4">
        <f>1/COUNTIF(OrdersTable[Order ID],OrdersTable[[#This Row],[Order ID]])</f>
        <v>0.25</v>
      </c>
      <c r="Y6602" s="4">
        <f>1/COUNTIF(OrdersTable[Customer ID],OrdersTable[[#This Row],[Customer ID]])</f>
        <v>6.6666666666666666E-2</v>
      </c>
    </row>
    <row r="6603" spans="1:25" x14ac:dyDescent="0.3">
      <c r="A6603" s="1">
        <v>6602</v>
      </c>
      <c r="B6603" t="s">
        <v>9301</v>
      </c>
      <c r="C6603" s="7">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4" t="str">
        <f>VLOOKUP(OrdersTable[[#This Row],[Region]],PeopleTable[#All],2,FALSE)</f>
        <v>Chuck Magee</v>
      </c>
      <c r="W6603" s="4" t="str">
        <f>IFERROR(VLOOKUP(OrdersTable[[#This Row],[Order ID]],ReturnsTable[#All],2,FALSE),"No")</f>
        <v>No</v>
      </c>
      <c r="X6603" s="4">
        <f>1/COUNTIF(OrdersTable[Order ID],OrdersTable[[#This Row],[Order ID]])</f>
        <v>0.25</v>
      </c>
      <c r="Y6603" s="4">
        <f>1/COUNTIF(OrdersTable[Customer ID],OrdersTable[[#This Row],[Customer ID]])</f>
        <v>6.6666666666666666E-2</v>
      </c>
    </row>
    <row r="6604" spans="1:25" x14ac:dyDescent="0.3">
      <c r="A6604" s="1">
        <v>6603</v>
      </c>
      <c r="B6604" t="s">
        <v>9301</v>
      </c>
      <c r="C6604" s="7">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4" t="str">
        <f>VLOOKUP(OrdersTable[[#This Row],[Region]],PeopleTable[#All],2,FALSE)</f>
        <v>Chuck Magee</v>
      </c>
      <c r="W6604" s="4" t="str">
        <f>IFERROR(VLOOKUP(OrdersTable[[#This Row],[Order ID]],ReturnsTable[#All],2,FALSE),"No")</f>
        <v>No</v>
      </c>
      <c r="X6604" s="4">
        <f>1/COUNTIF(OrdersTable[Order ID],OrdersTable[[#This Row],[Order ID]])</f>
        <v>0.25</v>
      </c>
      <c r="Y6604" s="4">
        <f>1/COUNTIF(OrdersTable[Customer ID],OrdersTable[[#This Row],[Customer ID]])</f>
        <v>6.6666666666666666E-2</v>
      </c>
    </row>
    <row r="6605" spans="1:25" x14ac:dyDescent="0.3">
      <c r="A6605" s="1">
        <v>6604</v>
      </c>
      <c r="B6605" t="s">
        <v>9302</v>
      </c>
      <c r="C6605" s="7">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4" t="str">
        <f>VLOOKUP(OrdersTable[[#This Row],[Region]],PeopleTable[#All],2,FALSE)</f>
        <v>Anna Andreadi</v>
      </c>
      <c r="W6605" s="4" t="str">
        <f>IFERROR(VLOOKUP(OrdersTable[[#This Row],[Order ID]],ReturnsTable[#All],2,FALSE),"No")</f>
        <v>No</v>
      </c>
      <c r="X6605" s="4">
        <f>1/COUNTIF(OrdersTable[Order ID],OrdersTable[[#This Row],[Order ID]])</f>
        <v>1</v>
      </c>
      <c r="Y6605" s="4">
        <f>1/COUNTIF(OrdersTable[Customer ID],OrdersTable[[#This Row],[Customer ID]])</f>
        <v>0.1111111111111111</v>
      </c>
    </row>
    <row r="6606" spans="1:25" x14ac:dyDescent="0.3">
      <c r="A6606" s="1">
        <v>6605</v>
      </c>
      <c r="B6606" t="s">
        <v>9303</v>
      </c>
      <c r="C6606" s="7">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4" t="str">
        <f>VLOOKUP(OrdersTable[[#This Row],[Region]],PeopleTable[#All],2,FALSE)</f>
        <v>Anna Andreadi</v>
      </c>
      <c r="W6606" s="4" t="str">
        <f>IFERROR(VLOOKUP(OrdersTable[[#This Row],[Order ID]],ReturnsTable[#All],2,FALSE),"No")</f>
        <v>No</v>
      </c>
      <c r="X6606" s="4">
        <f>1/COUNTIF(OrdersTable[Order ID],OrdersTable[[#This Row],[Order ID]])</f>
        <v>0.2</v>
      </c>
      <c r="Y6606" s="4">
        <f>1/COUNTIF(OrdersTable[Customer ID],OrdersTable[[#This Row],[Customer ID]])</f>
        <v>0.04</v>
      </c>
    </row>
    <row r="6607" spans="1:25" x14ac:dyDescent="0.3">
      <c r="A6607" s="1">
        <v>6606</v>
      </c>
      <c r="B6607" t="s">
        <v>9303</v>
      </c>
      <c r="C6607" s="7">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4" t="str">
        <f>VLOOKUP(OrdersTable[[#This Row],[Region]],PeopleTable[#All],2,FALSE)</f>
        <v>Anna Andreadi</v>
      </c>
      <c r="W6607" s="4" t="str">
        <f>IFERROR(VLOOKUP(OrdersTable[[#This Row],[Order ID]],ReturnsTable[#All],2,FALSE),"No")</f>
        <v>No</v>
      </c>
      <c r="X6607" s="4">
        <f>1/COUNTIF(OrdersTable[Order ID],OrdersTable[[#This Row],[Order ID]])</f>
        <v>0.2</v>
      </c>
      <c r="Y6607" s="4">
        <f>1/COUNTIF(OrdersTable[Customer ID],OrdersTable[[#This Row],[Customer ID]])</f>
        <v>0.04</v>
      </c>
    </row>
    <row r="6608" spans="1:25" x14ac:dyDescent="0.3">
      <c r="A6608" s="1">
        <v>6607</v>
      </c>
      <c r="B6608" t="s">
        <v>9303</v>
      </c>
      <c r="C6608" s="7">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4" t="str">
        <f>VLOOKUP(OrdersTable[[#This Row],[Region]],PeopleTable[#All],2,FALSE)</f>
        <v>Anna Andreadi</v>
      </c>
      <c r="W6608" s="4" t="str">
        <f>IFERROR(VLOOKUP(OrdersTable[[#This Row],[Order ID]],ReturnsTable[#All],2,FALSE),"No")</f>
        <v>No</v>
      </c>
      <c r="X6608" s="4">
        <f>1/COUNTIF(OrdersTable[Order ID],OrdersTable[[#This Row],[Order ID]])</f>
        <v>0.2</v>
      </c>
      <c r="Y6608" s="4">
        <f>1/COUNTIF(OrdersTable[Customer ID],OrdersTable[[#This Row],[Customer ID]])</f>
        <v>0.04</v>
      </c>
    </row>
    <row r="6609" spans="1:25" x14ac:dyDescent="0.3">
      <c r="A6609" s="1">
        <v>6608</v>
      </c>
      <c r="B6609" t="s">
        <v>9303</v>
      </c>
      <c r="C6609" s="7">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4" t="str">
        <f>VLOOKUP(OrdersTable[[#This Row],[Region]],PeopleTable[#All],2,FALSE)</f>
        <v>Anna Andreadi</v>
      </c>
      <c r="W6609" s="4" t="str">
        <f>IFERROR(VLOOKUP(OrdersTable[[#This Row],[Order ID]],ReturnsTable[#All],2,FALSE),"No")</f>
        <v>No</v>
      </c>
      <c r="X6609" s="4">
        <f>1/COUNTIF(OrdersTable[Order ID],OrdersTable[[#This Row],[Order ID]])</f>
        <v>0.2</v>
      </c>
      <c r="Y6609" s="4">
        <f>1/COUNTIF(OrdersTable[Customer ID],OrdersTable[[#This Row],[Customer ID]])</f>
        <v>0.04</v>
      </c>
    </row>
    <row r="6610" spans="1:25" x14ac:dyDescent="0.3">
      <c r="A6610" s="1">
        <v>6609</v>
      </c>
      <c r="B6610" t="s">
        <v>9303</v>
      </c>
      <c r="C6610" s="7">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4" t="str">
        <f>VLOOKUP(OrdersTable[[#This Row],[Region]],PeopleTable[#All],2,FALSE)</f>
        <v>Anna Andreadi</v>
      </c>
      <c r="W6610" s="4" t="str">
        <f>IFERROR(VLOOKUP(OrdersTable[[#This Row],[Order ID]],ReturnsTable[#All],2,FALSE),"No")</f>
        <v>No</v>
      </c>
      <c r="X6610" s="4">
        <f>1/COUNTIF(OrdersTable[Order ID],OrdersTable[[#This Row],[Order ID]])</f>
        <v>0.2</v>
      </c>
      <c r="Y6610" s="4">
        <f>1/COUNTIF(OrdersTable[Customer ID],OrdersTable[[#This Row],[Customer ID]])</f>
        <v>0.04</v>
      </c>
    </row>
    <row r="6611" spans="1:25" x14ac:dyDescent="0.3">
      <c r="A6611" s="1">
        <v>6610</v>
      </c>
      <c r="B6611" t="s">
        <v>9304</v>
      </c>
      <c r="C6611" s="7">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4" t="str">
        <f>VLOOKUP(OrdersTable[[#This Row],[Region]],PeopleTable[#All],2,FALSE)</f>
        <v>Chuck Magee</v>
      </c>
      <c r="W6611" s="4" t="str">
        <f>IFERROR(VLOOKUP(OrdersTable[[#This Row],[Order ID]],ReturnsTable[#All],2,FALSE),"No")</f>
        <v>No</v>
      </c>
      <c r="X6611" s="4">
        <f>1/COUNTIF(OrdersTable[Order ID],OrdersTable[[#This Row],[Order ID]])</f>
        <v>1</v>
      </c>
      <c r="Y6611" s="4">
        <f>1/COUNTIF(OrdersTable[Customer ID],OrdersTable[[#This Row],[Customer ID]])</f>
        <v>4.3478260869565216E-2</v>
      </c>
    </row>
    <row r="6612" spans="1:25" x14ac:dyDescent="0.3">
      <c r="A6612" s="1">
        <v>6611</v>
      </c>
      <c r="B6612" t="s">
        <v>6092</v>
      </c>
      <c r="C6612" s="7">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4" t="str">
        <f>VLOOKUP(OrdersTable[[#This Row],[Region]],PeopleTable[#All],2,FALSE)</f>
        <v>Anna Andreadi</v>
      </c>
      <c r="W6612" s="4" t="str">
        <f>IFERROR(VLOOKUP(OrdersTable[[#This Row],[Order ID]],ReturnsTable[#All],2,FALSE),"No")</f>
        <v>Yes</v>
      </c>
      <c r="X6612" s="4">
        <f>1/COUNTIF(OrdersTable[Order ID],OrdersTable[[#This Row],[Order ID]])</f>
        <v>1</v>
      </c>
      <c r="Y6612" s="4">
        <f>1/COUNTIF(OrdersTable[Customer ID],OrdersTable[[#This Row],[Customer ID]])</f>
        <v>4.7619047619047616E-2</v>
      </c>
    </row>
    <row r="6613" spans="1:25" x14ac:dyDescent="0.3">
      <c r="A6613" s="1">
        <v>6612</v>
      </c>
      <c r="B6613" t="s">
        <v>5983</v>
      </c>
      <c r="C6613" s="7">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4" t="str">
        <f>VLOOKUP(OrdersTable[[#This Row],[Region]],PeopleTable[#All],2,FALSE)</f>
        <v>Cassandra Brandow</v>
      </c>
      <c r="W6613" s="4" t="str">
        <f>IFERROR(VLOOKUP(OrdersTable[[#This Row],[Order ID]],ReturnsTable[#All],2,FALSE),"No")</f>
        <v>Yes</v>
      </c>
      <c r="X6613" s="4">
        <f>1/COUNTIF(OrdersTable[Order ID],OrdersTable[[#This Row],[Order ID]])</f>
        <v>0.25</v>
      </c>
      <c r="Y6613" s="4">
        <f>1/COUNTIF(OrdersTable[Customer ID],OrdersTable[[#This Row],[Customer ID]])</f>
        <v>0.1111111111111111</v>
      </c>
    </row>
    <row r="6614" spans="1:25" x14ac:dyDescent="0.3">
      <c r="A6614" s="1">
        <v>6613</v>
      </c>
      <c r="B6614" t="s">
        <v>5983</v>
      </c>
      <c r="C6614" s="7">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4" t="str">
        <f>VLOOKUP(OrdersTable[[#This Row],[Region]],PeopleTable[#All],2,FALSE)</f>
        <v>Cassandra Brandow</v>
      </c>
      <c r="W6614" s="4" t="str">
        <f>IFERROR(VLOOKUP(OrdersTable[[#This Row],[Order ID]],ReturnsTable[#All],2,FALSE),"No")</f>
        <v>Yes</v>
      </c>
      <c r="X6614" s="4">
        <f>1/COUNTIF(OrdersTable[Order ID],OrdersTable[[#This Row],[Order ID]])</f>
        <v>0.25</v>
      </c>
      <c r="Y6614" s="4">
        <f>1/COUNTIF(OrdersTable[Customer ID],OrdersTable[[#This Row],[Customer ID]])</f>
        <v>0.1111111111111111</v>
      </c>
    </row>
    <row r="6615" spans="1:25" x14ac:dyDescent="0.3">
      <c r="A6615" s="1">
        <v>6614</v>
      </c>
      <c r="B6615" t="s">
        <v>5983</v>
      </c>
      <c r="C6615" s="7">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4" t="str">
        <f>VLOOKUP(OrdersTable[[#This Row],[Region]],PeopleTable[#All],2,FALSE)</f>
        <v>Cassandra Brandow</v>
      </c>
      <c r="W6615" s="4" t="str">
        <f>IFERROR(VLOOKUP(OrdersTable[[#This Row],[Order ID]],ReturnsTable[#All],2,FALSE),"No")</f>
        <v>Yes</v>
      </c>
      <c r="X6615" s="4">
        <f>1/COUNTIF(OrdersTable[Order ID],OrdersTable[[#This Row],[Order ID]])</f>
        <v>0.25</v>
      </c>
      <c r="Y6615" s="4">
        <f>1/COUNTIF(OrdersTable[Customer ID],OrdersTable[[#This Row],[Customer ID]])</f>
        <v>0.1111111111111111</v>
      </c>
    </row>
    <row r="6616" spans="1:25" x14ac:dyDescent="0.3">
      <c r="A6616" s="1">
        <v>6615</v>
      </c>
      <c r="B6616" t="s">
        <v>5983</v>
      </c>
      <c r="C6616" s="7">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4" t="str">
        <f>VLOOKUP(OrdersTable[[#This Row],[Region]],PeopleTable[#All],2,FALSE)</f>
        <v>Cassandra Brandow</v>
      </c>
      <c r="W6616" s="4" t="str">
        <f>IFERROR(VLOOKUP(OrdersTable[[#This Row],[Order ID]],ReturnsTable[#All],2,FALSE),"No")</f>
        <v>Yes</v>
      </c>
      <c r="X6616" s="4">
        <f>1/COUNTIF(OrdersTable[Order ID],OrdersTable[[#This Row],[Order ID]])</f>
        <v>0.25</v>
      </c>
      <c r="Y6616" s="4">
        <f>1/COUNTIF(OrdersTable[Customer ID],OrdersTable[[#This Row],[Customer ID]])</f>
        <v>0.1111111111111111</v>
      </c>
    </row>
    <row r="6617" spans="1:25" x14ac:dyDescent="0.3">
      <c r="A6617" s="1">
        <v>6616</v>
      </c>
      <c r="B6617" t="s">
        <v>9305</v>
      </c>
      <c r="C6617" s="7">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4" t="str">
        <f>VLOOKUP(OrdersTable[[#This Row],[Region]],PeopleTable[#All],2,FALSE)</f>
        <v>Anna Andreadi</v>
      </c>
      <c r="W6617" s="4" t="str">
        <f>IFERROR(VLOOKUP(OrdersTable[[#This Row],[Order ID]],ReturnsTable[#All],2,FALSE),"No")</f>
        <v>No</v>
      </c>
      <c r="X6617" s="4">
        <f>1/COUNTIF(OrdersTable[Order ID],OrdersTable[[#This Row],[Order ID]])</f>
        <v>0.33333333333333331</v>
      </c>
      <c r="Y6617" s="4">
        <f>1/COUNTIF(OrdersTable[Customer ID],OrdersTable[[#This Row],[Customer ID]])</f>
        <v>9.0909090909090912E-2</v>
      </c>
    </row>
    <row r="6618" spans="1:25" x14ac:dyDescent="0.3">
      <c r="A6618" s="1">
        <v>6617</v>
      </c>
      <c r="B6618" t="s">
        <v>9305</v>
      </c>
      <c r="C6618" s="7">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4" t="str">
        <f>VLOOKUP(OrdersTable[[#This Row],[Region]],PeopleTable[#All],2,FALSE)</f>
        <v>Anna Andreadi</v>
      </c>
      <c r="W6618" s="4" t="str">
        <f>IFERROR(VLOOKUP(OrdersTable[[#This Row],[Order ID]],ReturnsTable[#All],2,FALSE),"No")</f>
        <v>No</v>
      </c>
      <c r="X6618" s="4">
        <f>1/COUNTIF(OrdersTable[Order ID],OrdersTable[[#This Row],[Order ID]])</f>
        <v>0.33333333333333331</v>
      </c>
      <c r="Y6618" s="4">
        <f>1/COUNTIF(OrdersTable[Customer ID],OrdersTable[[#This Row],[Customer ID]])</f>
        <v>9.0909090909090912E-2</v>
      </c>
    </row>
    <row r="6619" spans="1:25" x14ac:dyDescent="0.3">
      <c r="A6619" s="1">
        <v>6618</v>
      </c>
      <c r="B6619" t="s">
        <v>9305</v>
      </c>
      <c r="C6619" s="7">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4" t="str">
        <f>VLOOKUP(OrdersTable[[#This Row],[Region]],PeopleTable[#All],2,FALSE)</f>
        <v>Anna Andreadi</v>
      </c>
      <c r="W6619" s="4" t="str">
        <f>IFERROR(VLOOKUP(OrdersTable[[#This Row],[Order ID]],ReturnsTable[#All],2,FALSE),"No")</f>
        <v>No</v>
      </c>
      <c r="X6619" s="4">
        <f>1/COUNTIF(OrdersTable[Order ID],OrdersTable[[#This Row],[Order ID]])</f>
        <v>0.33333333333333331</v>
      </c>
      <c r="Y6619" s="4">
        <f>1/COUNTIF(OrdersTable[Customer ID],OrdersTable[[#This Row],[Customer ID]])</f>
        <v>9.0909090909090912E-2</v>
      </c>
    </row>
    <row r="6620" spans="1:25" x14ac:dyDescent="0.3">
      <c r="A6620" s="1">
        <v>6619</v>
      </c>
      <c r="B6620" t="s">
        <v>9306</v>
      </c>
      <c r="C6620" s="7">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4" t="str">
        <f>VLOOKUP(OrdersTable[[#This Row],[Region]],PeopleTable[#All],2,FALSE)</f>
        <v>Kelly Williams</v>
      </c>
      <c r="W6620" s="4" t="str">
        <f>IFERROR(VLOOKUP(OrdersTable[[#This Row],[Order ID]],ReturnsTable[#All],2,FALSE),"No")</f>
        <v>No</v>
      </c>
      <c r="X6620" s="4">
        <f>1/COUNTIF(OrdersTable[Order ID],OrdersTable[[#This Row],[Order ID]])</f>
        <v>0.25</v>
      </c>
      <c r="Y6620" s="4">
        <f>1/COUNTIF(OrdersTable[Customer ID],OrdersTable[[#This Row],[Customer ID]])</f>
        <v>7.1428571428571425E-2</v>
      </c>
    </row>
    <row r="6621" spans="1:25" x14ac:dyDescent="0.3">
      <c r="A6621" s="1">
        <v>6620</v>
      </c>
      <c r="B6621" t="s">
        <v>9306</v>
      </c>
      <c r="C6621" s="7">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4" t="str">
        <f>VLOOKUP(OrdersTable[[#This Row],[Region]],PeopleTable[#All],2,FALSE)</f>
        <v>Kelly Williams</v>
      </c>
      <c r="W6621" s="4" t="str">
        <f>IFERROR(VLOOKUP(OrdersTable[[#This Row],[Order ID]],ReturnsTable[#All],2,FALSE),"No")</f>
        <v>No</v>
      </c>
      <c r="X6621" s="4">
        <f>1/COUNTIF(OrdersTable[Order ID],OrdersTable[[#This Row],[Order ID]])</f>
        <v>0.25</v>
      </c>
      <c r="Y6621" s="4">
        <f>1/COUNTIF(OrdersTable[Customer ID],OrdersTable[[#This Row],[Customer ID]])</f>
        <v>7.1428571428571425E-2</v>
      </c>
    </row>
    <row r="6622" spans="1:25" x14ac:dyDescent="0.3">
      <c r="A6622" s="1">
        <v>6621</v>
      </c>
      <c r="B6622" t="s">
        <v>9306</v>
      </c>
      <c r="C6622" s="7">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4" t="str">
        <f>VLOOKUP(OrdersTable[[#This Row],[Region]],PeopleTable[#All],2,FALSE)</f>
        <v>Kelly Williams</v>
      </c>
      <c r="W6622" s="4" t="str">
        <f>IFERROR(VLOOKUP(OrdersTable[[#This Row],[Order ID]],ReturnsTable[#All],2,FALSE),"No")</f>
        <v>No</v>
      </c>
      <c r="X6622" s="4">
        <f>1/COUNTIF(OrdersTable[Order ID],OrdersTable[[#This Row],[Order ID]])</f>
        <v>0.25</v>
      </c>
      <c r="Y6622" s="4">
        <f>1/COUNTIF(OrdersTable[Customer ID],OrdersTable[[#This Row],[Customer ID]])</f>
        <v>7.1428571428571425E-2</v>
      </c>
    </row>
    <row r="6623" spans="1:25" x14ac:dyDescent="0.3">
      <c r="A6623" s="1">
        <v>6622</v>
      </c>
      <c r="B6623" t="s">
        <v>9306</v>
      </c>
      <c r="C6623" s="7">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4" t="str">
        <f>VLOOKUP(OrdersTable[[#This Row],[Region]],PeopleTable[#All],2,FALSE)</f>
        <v>Kelly Williams</v>
      </c>
      <c r="W6623" s="4" t="str">
        <f>IFERROR(VLOOKUP(OrdersTable[[#This Row],[Order ID]],ReturnsTable[#All],2,FALSE),"No")</f>
        <v>No</v>
      </c>
      <c r="X6623" s="4">
        <f>1/COUNTIF(OrdersTable[Order ID],OrdersTable[[#This Row],[Order ID]])</f>
        <v>0.25</v>
      </c>
      <c r="Y6623" s="4">
        <f>1/COUNTIF(OrdersTable[Customer ID],OrdersTable[[#This Row],[Customer ID]])</f>
        <v>7.1428571428571425E-2</v>
      </c>
    </row>
    <row r="6624" spans="1:25" x14ac:dyDescent="0.3">
      <c r="A6624" s="1">
        <v>6623</v>
      </c>
      <c r="B6624" t="s">
        <v>9307</v>
      </c>
      <c r="C6624" s="7">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4" t="str">
        <f>VLOOKUP(OrdersTable[[#This Row],[Region]],PeopleTable[#All],2,FALSE)</f>
        <v>Anna Andreadi</v>
      </c>
      <c r="W6624" s="4" t="str">
        <f>IFERROR(VLOOKUP(OrdersTable[[#This Row],[Order ID]],ReturnsTable[#All],2,FALSE),"No")</f>
        <v>No</v>
      </c>
      <c r="X6624" s="4">
        <f>1/COUNTIF(OrdersTable[Order ID],OrdersTable[[#This Row],[Order ID]])</f>
        <v>0.5</v>
      </c>
      <c r="Y6624" s="4">
        <f>1/COUNTIF(OrdersTable[Customer ID],OrdersTable[[#This Row],[Customer ID]])</f>
        <v>7.1428571428571425E-2</v>
      </c>
    </row>
    <row r="6625" spans="1:25" x14ac:dyDescent="0.3">
      <c r="A6625" s="1">
        <v>6624</v>
      </c>
      <c r="B6625" t="s">
        <v>9307</v>
      </c>
      <c r="C6625" s="7">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4" t="str">
        <f>VLOOKUP(OrdersTable[[#This Row],[Region]],PeopleTable[#All],2,FALSE)</f>
        <v>Anna Andreadi</v>
      </c>
      <c r="W6625" s="4" t="str">
        <f>IFERROR(VLOOKUP(OrdersTable[[#This Row],[Order ID]],ReturnsTable[#All],2,FALSE),"No")</f>
        <v>No</v>
      </c>
      <c r="X6625" s="4">
        <f>1/COUNTIF(OrdersTable[Order ID],OrdersTable[[#This Row],[Order ID]])</f>
        <v>0.5</v>
      </c>
      <c r="Y6625" s="4">
        <f>1/COUNTIF(OrdersTable[Customer ID],OrdersTable[[#This Row],[Customer ID]])</f>
        <v>7.1428571428571425E-2</v>
      </c>
    </row>
    <row r="6626" spans="1:25" x14ac:dyDescent="0.3">
      <c r="A6626" s="1">
        <v>6625</v>
      </c>
      <c r="B6626" t="s">
        <v>9308</v>
      </c>
      <c r="C6626" s="7">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4" t="str">
        <f>VLOOKUP(OrdersTable[[#This Row],[Region]],PeopleTable[#All],2,FALSE)</f>
        <v>Kelly Williams</v>
      </c>
      <c r="W6626" s="4" t="str">
        <f>IFERROR(VLOOKUP(OrdersTable[[#This Row],[Order ID]],ReturnsTable[#All],2,FALSE),"No")</f>
        <v>No</v>
      </c>
      <c r="X6626" s="4">
        <f>1/COUNTIF(OrdersTable[Order ID],OrdersTable[[#This Row],[Order ID]])</f>
        <v>0.5</v>
      </c>
      <c r="Y6626" s="4">
        <f>1/COUNTIF(OrdersTable[Customer ID],OrdersTable[[#This Row],[Customer ID]])</f>
        <v>0.25</v>
      </c>
    </row>
    <row r="6627" spans="1:25" x14ac:dyDescent="0.3">
      <c r="A6627" s="1">
        <v>6626</v>
      </c>
      <c r="B6627" t="s">
        <v>9308</v>
      </c>
      <c r="C6627" s="7">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4" t="str">
        <f>VLOOKUP(OrdersTable[[#This Row],[Region]],PeopleTable[#All],2,FALSE)</f>
        <v>Kelly Williams</v>
      </c>
      <c r="W6627" s="4" t="str">
        <f>IFERROR(VLOOKUP(OrdersTable[[#This Row],[Order ID]],ReturnsTable[#All],2,FALSE),"No")</f>
        <v>No</v>
      </c>
      <c r="X6627" s="4">
        <f>1/COUNTIF(OrdersTable[Order ID],OrdersTable[[#This Row],[Order ID]])</f>
        <v>0.5</v>
      </c>
      <c r="Y6627" s="4">
        <f>1/COUNTIF(OrdersTable[Customer ID],OrdersTable[[#This Row],[Customer ID]])</f>
        <v>0.25</v>
      </c>
    </row>
    <row r="6628" spans="1:25" x14ac:dyDescent="0.3">
      <c r="A6628" s="1">
        <v>6627</v>
      </c>
      <c r="B6628" t="s">
        <v>9309</v>
      </c>
      <c r="C6628" s="7">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4" t="str">
        <f>VLOOKUP(OrdersTable[[#This Row],[Region]],PeopleTable[#All],2,FALSE)</f>
        <v>Chuck Magee</v>
      </c>
      <c r="W6628" s="4" t="str">
        <f>IFERROR(VLOOKUP(OrdersTable[[#This Row],[Order ID]],ReturnsTable[#All],2,FALSE),"No")</f>
        <v>No</v>
      </c>
      <c r="X6628" s="4">
        <f>1/COUNTIF(OrdersTable[Order ID],OrdersTable[[#This Row],[Order ID]])</f>
        <v>1</v>
      </c>
      <c r="Y6628" s="4">
        <f>1/COUNTIF(OrdersTable[Customer ID],OrdersTable[[#This Row],[Customer ID]])</f>
        <v>5.8823529411764705E-2</v>
      </c>
    </row>
    <row r="6629" spans="1:25" x14ac:dyDescent="0.3">
      <c r="A6629" s="1">
        <v>6628</v>
      </c>
      <c r="B6629" t="s">
        <v>9310</v>
      </c>
      <c r="C6629" s="7">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4" t="str">
        <f>VLOOKUP(OrdersTable[[#This Row],[Region]],PeopleTable[#All],2,FALSE)</f>
        <v>Anna Andreadi</v>
      </c>
      <c r="W6629" s="4" t="str">
        <f>IFERROR(VLOOKUP(OrdersTable[[#This Row],[Order ID]],ReturnsTable[#All],2,FALSE),"No")</f>
        <v>No</v>
      </c>
      <c r="X6629" s="4">
        <f>1/COUNTIF(OrdersTable[Order ID],OrdersTable[[#This Row],[Order ID]])</f>
        <v>1</v>
      </c>
      <c r="Y6629" s="4">
        <f>1/COUNTIF(OrdersTable[Customer ID],OrdersTable[[#This Row],[Customer ID]])</f>
        <v>0.125</v>
      </c>
    </row>
    <row r="6630" spans="1:25" x14ac:dyDescent="0.3">
      <c r="A6630" s="1">
        <v>6629</v>
      </c>
      <c r="B6630" t="s">
        <v>9311</v>
      </c>
      <c r="C6630" s="7">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4" t="str">
        <f>VLOOKUP(OrdersTable[[#This Row],[Region]],PeopleTable[#All],2,FALSE)</f>
        <v>Chuck Magee</v>
      </c>
      <c r="W6630" s="4" t="str">
        <f>IFERROR(VLOOKUP(OrdersTable[[#This Row],[Order ID]],ReturnsTable[#All],2,FALSE),"No")</f>
        <v>No</v>
      </c>
      <c r="X6630" s="4">
        <f>1/COUNTIF(OrdersTable[Order ID],OrdersTable[[#This Row],[Order ID]])</f>
        <v>1</v>
      </c>
      <c r="Y6630" s="4">
        <f>1/COUNTIF(OrdersTable[Customer ID],OrdersTable[[#This Row],[Customer ID]])</f>
        <v>0.1111111111111111</v>
      </c>
    </row>
    <row r="6631" spans="1:25" x14ac:dyDescent="0.3">
      <c r="A6631" s="1">
        <v>6630</v>
      </c>
      <c r="B6631" t="s">
        <v>9312</v>
      </c>
      <c r="C6631" s="7">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4" t="str">
        <f>VLOOKUP(OrdersTable[[#This Row],[Region]],PeopleTable[#All],2,FALSE)</f>
        <v>Cassandra Brandow</v>
      </c>
      <c r="W6631" s="4" t="str">
        <f>IFERROR(VLOOKUP(OrdersTable[[#This Row],[Order ID]],ReturnsTable[#All],2,FALSE),"No")</f>
        <v>No</v>
      </c>
      <c r="X6631" s="4">
        <f>1/COUNTIF(OrdersTable[Order ID],OrdersTable[[#This Row],[Order ID]])</f>
        <v>1</v>
      </c>
      <c r="Y6631" s="4">
        <f>1/COUNTIF(OrdersTable[Customer ID],OrdersTable[[#This Row],[Customer ID]])</f>
        <v>0.14285714285714285</v>
      </c>
    </row>
    <row r="6632" spans="1:25" x14ac:dyDescent="0.3">
      <c r="A6632" s="1">
        <v>6631</v>
      </c>
      <c r="B6632" t="s">
        <v>6034</v>
      </c>
      <c r="C6632" s="7">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4" t="str">
        <f>VLOOKUP(OrdersTable[[#This Row],[Region]],PeopleTable[#All],2,FALSE)</f>
        <v>Anna Andreadi</v>
      </c>
      <c r="W6632" s="4" t="str">
        <f>IFERROR(VLOOKUP(OrdersTable[[#This Row],[Order ID]],ReturnsTable[#All],2,FALSE),"No")</f>
        <v>Yes</v>
      </c>
      <c r="X6632" s="4">
        <f>1/COUNTIF(OrdersTable[Order ID],OrdersTable[[#This Row],[Order ID]])</f>
        <v>0.5</v>
      </c>
      <c r="Y6632" s="4">
        <f>1/COUNTIF(OrdersTable[Customer ID],OrdersTable[[#This Row],[Customer ID]])</f>
        <v>4.5454545454545456E-2</v>
      </c>
    </row>
    <row r="6633" spans="1:25" x14ac:dyDescent="0.3">
      <c r="A6633" s="1">
        <v>6632</v>
      </c>
      <c r="B6633" t="s">
        <v>6034</v>
      </c>
      <c r="C6633" s="7">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4" t="str">
        <f>VLOOKUP(OrdersTable[[#This Row],[Region]],PeopleTable[#All],2,FALSE)</f>
        <v>Anna Andreadi</v>
      </c>
      <c r="W6633" s="4" t="str">
        <f>IFERROR(VLOOKUP(OrdersTable[[#This Row],[Order ID]],ReturnsTable[#All],2,FALSE),"No")</f>
        <v>Yes</v>
      </c>
      <c r="X6633" s="4">
        <f>1/COUNTIF(OrdersTable[Order ID],OrdersTable[[#This Row],[Order ID]])</f>
        <v>0.5</v>
      </c>
      <c r="Y6633" s="4">
        <f>1/COUNTIF(OrdersTable[Customer ID],OrdersTable[[#This Row],[Customer ID]])</f>
        <v>4.5454545454545456E-2</v>
      </c>
    </row>
    <row r="6634" spans="1:25" x14ac:dyDescent="0.3">
      <c r="A6634" s="1">
        <v>6633</v>
      </c>
      <c r="B6634" t="s">
        <v>9313</v>
      </c>
      <c r="C6634" s="7">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4" t="str">
        <f>VLOOKUP(OrdersTable[[#This Row],[Region]],PeopleTable[#All],2,FALSE)</f>
        <v>Kelly Williams</v>
      </c>
      <c r="W6634" s="4" t="str">
        <f>IFERROR(VLOOKUP(OrdersTable[[#This Row],[Order ID]],ReturnsTable[#All],2,FALSE),"No")</f>
        <v>No</v>
      </c>
      <c r="X6634" s="4">
        <f>1/COUNTIF(OrdersTable[Order ID],OrdersTable[[#This Row],[Order ID]])</f>
        <v>1</v>
      </c>
      <c r="Y6634" s="4">
        <f>1/COUNTIF(OrdersTable[Customer ID],OrdersTable[[#This Row],[Customer ID]])</f>
        <v>7.6923076923076927E-2</v>
      </c>
    </row>
    <row r="6635" spans="1:25" x14ac:dyDescent="0.3">
      <c r="A6635" s="1">
        <v>6634</v>
      </c>
      <c r="B6635" t="s">
        <v>6090</v>
      </c>
      <c r="C6635" s="7">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4" t="str">
        <f>VLOOKUP(OrdersTable[[#This Row],[Region]],PeopleTable[#All],2,FALSE)</f>
        <v>Anna Andreadi</v>
      </c>
      <c r="W6635" s="4" t="str">
        <f>IFERROR(VLOOKUP(OrdersTable[[#This Row],[Order ID]],ReturnsTable[#All],2,FALSE),"No")</f>
        <v>Yes</v>
      </c>
      <c r="X6635" s="4">
        <f>1/COUNTIF(OrdersTable[Order ID],OrdersTable[[#This Row],[Order ID]])</f>
        <v>1</v>
      </c>
      <c r="Y6635" s="4">
        <f>1/COUNTIF(OrdersTable[Customer ID],OrdersTable[[#This Row],[Customer ID]])</f>
        <v>0.1111111111111111</v>
      </c>
    </row>
    <row r="6636" spans="1:25" x14ac:dyDescent="0.3">
      <c r="A6636" s="1">
        <v>6635</v>
      </c>
      <c r="B6636" t="s">
        <v>9314</v>
      </c>
      <c r="C6636" s="7">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4" t="str">
        <f>VLOOKUP(OrdersTable[[#This Row],[Region]],PeopleTable[#All],2,FALSE)</f>
        <v>Cassandra Brandow</v>
      </c>
      <c r="W6636" s="4" t="str">
        <f>IFERROR(VLOOKUP(OrdersTable[[#This Row],[Order ID]],ReturnsTable[#All],2,FALSE),"No")</f>
        <v>No</v>
      </c>
      <c r="X6636" s="4">
        <f>1/COUNTIF(OrdersTable[Order ID],OrdersTable[[#This Row],[Order ID]])</f>
        <v>0.33333333333333331</v>
      </c>
      <c r="Y6636" s="4">
        <f>1/COUNTIF(OrdersTable[Customer ID],OrdersTable[[#This Row],[Customer ID]])</f>
        <v>0.1</v>
      </c>
    </row>
    <row r="6637" spans="1:25" x14ac:dyDescent="0.3">
      <c r="A6637" s="1">
        <v>6636</v>
      </c>
      <c r="B6637" t="s">
        <v>9314</v>
      </c>
      <c r="C6637" s="7">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4" t="str">
        <f>VLOOKUP(OrdersTable[[#This Row],[Region]],PeopleTable[#All],2,FALSE)</f>
        <v>Cassandra Brandow</v>
      </c>
      <c r="W6637" s="4" t="str">
        <f>IFERROR(VLOOKUP(OrdersTable[[#This Row],[Order ID]],ReturnsTable[#All],2,FALSE),"No")</f>
        <v>No</v>
      </c>
      <c r="X6637" s="4">
        <f>1/COUNTIF(OrdersTable[Order ID],OrdersTable[[#This Row],[Order ID]])</f>
        <v>0.33333333333333331</v>
      </c>
      <c r="Y6637" s="4">
        <f>1/COUNTIF(OrdersTable[Customer ID],OrdersTable[[#This Row],[Customer ID]])</f>
        <v>0.1</v>
      </c>
    </row>
    <row r="6638" spans="1:25" x14ac:dyDescent="0.3">
      <c r="A6638" s="1">
        <v>6637</v>
      </c>
      <c r="B6638" t="s">
        <v>9314</v>
      </c>
      <c r="C6638" s="7">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4" t="str">
        <f>VLOOKUP(OrdersTable[[#This Row],[Region]],PeopleTable[#All],2,FALSE)</f>
        <v>Cassandra Brandow</v>
      </c>
      <c r="W6638" s="4" t="str">
        <f>IFERROR(VLOOKUP(OrdersTable[[#This Row],[Order ID]],ReturnsTable[#All],2,FALSE),"No")</f>
        <v>No</v>
      </c>
      <c r="X6638" s="4">
        <f>1/COUNTIF(OrdersTable[Order ID],OrdersTable[[#This Row],[Order ID]])</f>
        <v>0.33333333333333331</v>
      </c>
      <c r="Y6638" s="4">
        <f>1/COUNTIF(OrdersTable[Customer ID],OrdersTable[[#This Row],[Customer ID]])</f>
        <v>0.1</v>
      </c>
    </row>
    <row r="6639" spans="1:25" x14ac:dyDescent="0.3">
      <c r="A6639" s="1">
        <v>6638</v>
      </c>
      <c r="B6639" t="s">
        <v>9315</v>
      </c>
      <c r="C6639" s="7">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4" t="str">
        <f>VLOOKUP(OrdersTable[[#This Row],[Region]],PeopleTable[#All],2,FALSE)</f>
        <v>Chuck Magee</v>
      </c>
      <c r="W6639" s="4" t="str">
        <f>IFERROR(VLOOKUP(OrdersTable[[#This Row],[Order ID]],ReturnsTable[#All],2,FALSE),"No")</f>
        <v>No</v>
      </c>
      <c r="X6639" s="4">
        <f>1/COUNTIF(OrdersTable[Order ID],OrdersTable[[#This Row],[Order ID]])</f>
        <v>0.5</v>
      </c>
      <c r="Y6639" s="4">
        <f>1/COUNTIF(OrdersTable[Customer ID],OrdersTable[[#This Row],[Customer ID]])</f>
        <v>0.04</v>
      </c>
    </row>
    <row r="6640" spans="1:25" x14ac:dyDescent="0.3">
      <c r="A6640" s="1">
        <v>6639</v>
      </c>
      <c r="B6640" t="s">
        <v>9315</v>
      </c>
      <c r="C6640" s="7">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4" t="str">
        <f>VLOOKUP(OrdersTable[[#This Row],[Region]],PeopleTable[#All],2,FALSE)</f>
        <v>Chuck Magee</v>
      </c>
      <c r="W6640" s="4" t="str">
        <f>IFERROR(VLOOKUP(OrdersTable[[#This Row],[Order ID]],ReturnsTable[#All],2,FALSE),"No")</f>
        <v>No</v>
      </c>
      <c r="X6640" s="4">
        <f>1/COUNTIF(OrdersTable[Order ID],OrdersTable[[#This Row],[Order ID]])</f>
        <v>0.5</v>
      </c>
      <c r="Y6640" s="4">
        <f>1/COUNTIF(OrdersTable[Customer ID],OrdersTable[[#This Row],[Customer ID]])</f>
        <v>0.04</v>
      </c>
    </row>
    <row r="6641" spans="1:25" x14ac:dyDescent="0.3">
      <c r="A6641" s="1">
        <v>6640</v>
      </c>
      <c r="B6641" t="s">
        <v>5941</v>
      </c>
      <c r="C6641" s="7">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4" t="str">
        <f>VLOOKUP(OrdersTable[[#This Row],[Region]],PeopleTable[#All],2,FALSE)</f>
        <v>Chuck Magee</v>
      </c>
      <c r="W6641" s="4" t="str">
        <f>IFERROR(VLOOKUP(OrdersTable[[#This Row],[Order ID]],ReturnsTable[#All],2,FALSE),"No")</f>
        <v>Yes</v>
      </c>
      <c r="X6641" s="4">
        <f>1/COUNTIF(OrdersTable[Order ID],OrdersTable[[#This Row],[Order ID]])</f>
        <v>1</v>
      </c>
      <c r="Y6641" s="4">
        <f>1/COUNTIF(OrdersTable[Customer ID],OrdersTable[[#This Row],[Customer ID]])</f>
        <v>6.6666666666666666E-2</v>
      </c>
    </row>
    <row r="6642" spans="1:25" x14ac:dyDescent="0.3">
      <c r="A6642" s="1">
        <v>6641</v>
      </c>
      <c r="B6642" t="s">
        <v>9316</v>
      </c>
      <c r="C6642" s="7">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4" t="str">
        <f>VLOOKUP(OrdersTable[[#This Row],[Region]],PeopleTable[#All],2,FALSE)</f>
        <v>Kelly Williams</v>
      </c>
      <c r="W6642" s="4" t="str">
        <f>IFERROR(VLOOKUP(OrdersTable[[#This Row],[Order ID]],ReturnsTable[#All],2,FALSE),"No")</f>
        <v>No</v>
      </c>
      <c r="X6642" s="4">
        <f>1/COUNTIF(OrdersTable[Order ID],OrdersTable[[#This Row],[Order ID]])</f>
        <v>0.33333333333333331</v>
      </c>
      <c r="Y6642" s="4">
        <f>1/COUNTIF(OrdersTable[Customer ID],OrdersTable[[#This Row],[Customer ID]])</f>
        <v>7.6923076923076927E-2</v>
      </c>
    </row>
    <row r="6643" spans="1:25" x14ac:dyDescent="0.3">
      <c r="A6643" s="1">
        <v>6642</v>
      </c>
      <c r="B6643" t="s">
        <v>9316</v>
      </c>
      <c r="C6643" s="7">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4" t="str">
        <f>VLOOKUP(OrdersTable[[#This Row],[Region]],PeopleTable[#All],2,FALSE)</f>
        <v>Kelly Williams</v>
      </c>
      <c r="W6643" s="4" t="str">
        <f>IFERROR(VLOOKUP(OrdersTable[[#This Row],[Order ID]],ReturnsTable[#All],2,FALSE),"No")</f>
        <v>No</v>
      </c>
      <c r="X6643" s="4">
        <f>1/COUNTIF(OrdersTable[Order ID],OrdersTable[[#This Row],[Order ID]])</f>
        <v>0.33333333333333331</v>
      </c>
      <c r="Y6643" s="4">
        <f>1/COUNTIF(OrdersTable[Customer ID],OrdersTable[[#This Row],[Customer ID]])</f>
        <v>7.6923076923076927E-2</v>
      </c>
    </row>
    <row r="6644" spans="1:25" x14ac:dyDescent="0.3">
      <c r="A6644" s="1">
        <v>6643</v>
      </c>
      <c r="B6644" t="s">
        <v>9316</v>
      </c>
      <c r="C6644" s="7">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4" t="str">
        <f>VLOOKUP(OrdersTable[[#This Row],[Region]],PeopleTable[#All],2,FALSE)</f>
        <v>Kelly Williams</v>
      </c>
      <c r="W6644" s="4" t="str">
        <f>IFERROR(VLOOKUP(OrdersTable[[#This Row],[Order ID]],ReturnsTable[#All],2,FALSE),"No")</f>
        <v>No</v>
      </c>
      <c r="X6644" s="4">
        <f>1/COUNTIF(OrdersTable[Order ID],OrdersTable[[#This Row],[Order ID]])</f>
        <v>0.33333333333333331</v>
      </c>
      <c r="Y6644" s="4">
        <f>1/COUNTIF(OrdersTable[Customer ID],OrdersTable[[#This Row],[Customer ID]])</f>
        <v>7.6923076923076927E-2</v>
      </c>
    </row>
    <row r="6645" spans="1:25" x14ac:dyDescent="0.3">
      <c r="A6645" s="1">
        <v>6644</v>
      </c>
      <c r="B6645" t="s">
        <v>9317</v>
      </c>
      <c r="C6645" s="7">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4" t="str">
        <f>VLOOKUP(OrdersTable[[#This Row],[Region]],PeopleTable[#All],2,FALSE)</f>
        <v>Anna Andreadi</v>
      </c>
      <c r="W6645" s="4" t="str">
        <f>IFERROR(VLOOKUP(OrdersTable[[#This Row],[Order ID]],ReturnsTable[#All],2,FALSE),"No")</f>
        <v>No</v>
      </c>
      <c r="X6645" s="4">
        <f>1/COUNTIF(OrdersTable[Order ID],OrdersTable[[#This Row],[Order ID]])</f>
        <v>0.33333333333333331</v>
      </c>
      <c r="Y6645" s="4">
        <f>1/COUNTIF(OrdersTable[Customer ID],OrdersTable[[#This Row],[Customer ID]])</f>
        <v>2.7027027027027029E-2</v>
      </c>
    </row>
    <row r="6646" spans="1:25" x14ac:dyDescent="0.3">
      <c r="A6646" s="1">
        <v>6645</v>
      </c>
      <c r="B6646" t="s">
        <v>9317</v>
      </c>
      <c r="C6646" s="7">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4" t="str">
        <f>VLOOKUP(OrdersTable[[#This Row],[Region]],PeopleTable[#All],2,FALSE)</f>
        <v>Anna Andreadi</v>
      </c>
      <c r="W6646" s="4" t="str">
        <f>IFERROR(VLOOKUP(OrdersTable[[#This Row],[Order ID]],ReturnsTable[#All],2,FALSE),"No")</f>
        <v>No</v>
      </c>
      <c r="X6646" s="4">
        <f>1/COUNTIF(OrdersTable[Order ID],OrdersTable[[#This Row],[Order ID]])</f>
        <v>0.33333333333333331</v>
      </c>
      <c r="Y6646" s="4">
        <f>1/COUNTIF(OrdersTable[Customer ID],OrdersTable[[#This Row],[Customer ID]])</f>
        <v>2.7027027027027029E-2</v>
      </c>
    </row>
    <row r="6647" spans="1:25" x14ac:dyDescent="0.3">
      <c r="A6647" s="1">
        <v>6646</v>
      </c>
      <c r="B6647" t="s">
        <v>9317</v>
      </c>
      <c r="C6647" s="7">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4" t="str">
        <f>VLOOKUP(OrdersTable[[#This Row],[Region]],PeopleTable[#All],2,FALSE)</f>
        <v>Anna Andreadi</v>
      </c>
      <c r="W6647" s="4" t="str">
        <f>IFERROR(VLOOKUP(OrdersTable[[#This Row],[Order ID]],ReturnsTable[#All],2,FALSE),"No")</f>
        <v>No</v>
      </c>
      <c r="X6647" s="4">
        <f>1/COUNTIF(OrdersTable[Order ID],OrdersTable[[#This Row],[Order ID]])</f>
        <v>0.33333333333333331</v>
      </c>
      <c r="Y6647" s="4">
        <f>1/COUNTIF(OrdersTable[Customer ID],OrdersTable[[#This Row],[Customer ID]])</f>
        <v>2.7027027027027029E-2</v>
      </c>
    </row>
    <row r="6648" spans="1:25" x14ac:dyDescent="0.3">
      <c r="A6648" s="1">
        <v>6647</v>
      </c>
      <c r="B6648" t="s">
        <v>9318</v>
      </c>
      <c r="C6648" s="7">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4" t="str">
        <f>VLOOKUP(OrdersTable[[#This Row],[Region]],PeopleTable[#All],2,FALSE)</f>
        <v>Anna Andreadi</v>
      </c>
      <c r="W6648" s="4" t="str">
        <f>IFERROR(VLOOKUP(OrdersTable[[#This Row],[Order ID]],ReturnsTable[#All],2,FALSE),"No")</f>
        <v>No</v>
      </c>
      <c r="X6648" s="4">
        <f>1/COUNTIF(OrdersTable[Order ID],OrdersTable[[#This Row],[Order ID]])</f>
        <v>0.5</v>
      </c>
      <c r="Y6648" s="4">
        <f>1/COUNTIF(OrdersTable[Customer ID],OrdersTable[[#This Row],[Customer ID]])</f>
        <v>5.2631578947368418E-2</v>
      </c>
    </row>
    <row r="6649" spans="1:25" x14ac:dyDescent="0.3">
      <c r="A6649" s="1">
        <v>6648</v>
      </c>
      <c r="B6649" t="s">
        <v>9318</v>
      </c>
      <c r="C6649" s="7">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4" t="str">
        <f>VLOOKUP(OrdersTable[[#This Row],[Region]],PeopleTable[#All],2,FALSE)</f>
        <v>Anna Andreadi</v>
      </c>
      <c r="W6649" s="4" t="str">
        <f>IFERROR(VLOOKUP(OrdersTable[[#This Row],[Order ID]],ReturnsTable[#All],2,FALSE),"No")</f>
        <v>No</v>
      </c>
      <c r="X6649" s="4">
        <f>1/COUNTIF(OrdersTable[Order ID],OrdersTable[[#This Row],[Order ID]])</f>
        <v>0.5</v>
      </c>
      <c r="Y6649" s="4">
        <f>1/COUNTIF(OrdersTable[Customer ID],OrdersTable[[#This Row],[Customer ID]])</f>
        <v>5.2631578947368418E-2</v>
      </c>
    </row>
    <row r="6650" spans="1:25" x14ac:dyDescent="0.3">
      <c r="A6650" s="1">
        <v>6649</v>
      </c>
      <c r="B6650" t="s">
        <v>9319</v>
      </c>
      <c r="C6650" s="7">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4" t="str">
        <f>VLOOKUP(OrdersTable[[#This Row],[Region]],PeopleTable[#All],2,FALSE)</f>
        <v>Kelly Williams</v>
      </c>
      <c r="W6650" s="4" t="str">
        <f>IFERROR(VLOOKUP(OrdersTable[[#This Row],[Order ID]],ReturnsTable[#All],2,FALSE),"No")</f>
        <v>No</v>
      </c>
      <c r="X6650" s="4">
        <f>1/COUNTIF(OrdersTable[Order ID],OrdersTable[[#This Row],[Order ID]])</f>
        <v>0.16666666666666666</v>
      </c>
      <c r="Y6650" s="4">
        <f>1/COUNTIF(OrdersTable[Customer ID],OrdersTable[[#This Row],[Customer ID]])</f>
        <v>4.7619047619047616E-2</v>
      </c>
    </row>
    <row r="6651" spans="1:25" x14ac:dyDescent="0.3">
      <c r="A6651" s="1">
        <v>6650</v>
      </c>
      <c r="B6651" t="s">
        <v>9319</v>
      </c>
      <c r="C6651" s="7">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4" t="str">
        <f>VLOOKUP(OrdersTable[[#This Row],[Region]],PeopleTable[#All],2,FALSE)</f>
        <v>Kelly Williams</v>
      </c>
      <c r="W6651" s="4" t="str">
        <f>IFERROR(VLOOKUP(OrdersTable[[#This Row],[Order ID]],ReturnsTable[#All],2,FALSE),"No")</f>
        <v>No</v>
      </c>
      <c r="X6651" s="4">
        <f>1/COUNTIF(OrdersTable[Order ID],OrdersTable[[#This Row],[Order ID]])</f>
        <v>0.16666666666666666</v>
      </c>
      <c r="Y6651" s="4">
        <f>1/COUNTIF(OrdersTable[Customer ID],OrdersTable[[#This Row],[Customer ID]])</f>
        <v>4.7619047619047616E-2</v>
      </c>
    </row>
    <row r="6652" spans="1:25" x14ac:dyDescent="0.3">
      <c r="A6652" s="1">
        <v>6651</v>
      </c>
      <c r="B6652" t="s">
        <v>9319</v>
      </c>
      <c r="C6652" s="7">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4" t="str">
        <f>VLOOKUP(OrdersTable[[#This Row],[Region]],PeopleTable[#All],2,FALSE)</f>
        <v>Kelly Williams</v>
      </c>
      <c r="W6652" s="4" t="str">
        <f>IFERROR(VLOOKUP(OrdersTable[[#This Row],[Order ID]],ReturnsTable[#All],2,FALSE),"No")</f>
        <v>No</v>
      </c>
      <c r="X6652" s="4">
        <f>1/COUNTIF(OrdersTable[Order ID],OrdersTable[[#This Row],[Order ID]])</f>
        <v>0.16666666666666666</v>
      </c>
      <c r="Y6652" s="4">
        <f>1/COUNTIF(OrdersTable[Customer ID],OrdersTable[[#This Row],[Customer ID]])</f>
        <v>4.7619047619047616E-2</v>
      </c>
    </row>
    <row r="6653" spans="1:25" x14ac:dyDescent="0.3">
      <c r="A6653" s="1">
        <v>6652</v>
      </c>
      <c r="B6653" t="s">
        <v>9319</v>
      </c>
      <c r="C6653" s="7">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4" t="str">
        <f>VLOOKUP(OrdersTable[[#This Row],[Region]],PeopleTable[#All],2,FALSE)</f>
        <v>Kelly Williams</v>
      </c>
      <c r="W6653" s="4" t="str">
        <f>IFERROR(VLOOKUP(OrdersTable[[#This Row],[Order ID]],ReturnsTable[#All],2,FALSE),"No")</f>
        <v>No</v>
      </c>
      <c r="X6653" s="4">
        <f>1/COUNTIF(OrdersTable[Order ID],OrdersTable[[#This Row],[Order ID]])</f>
        <v>0.16666666666666666</v>
      </c>
      <c r="Y6653" s="4">
        <f>1/COUNTIF(OrdersTable[Customer ID],OrdersTable[[#This Row],[Customer ID]])</f>
        <v>4.7619047619047616E-2</v>
      </c>
    </row>
    <row r="6654" spans="1:25" x14ac:dyDescent="0.3">
      <c r="A6654" s="1">
        <v>6653</v>
      </c>
      <c r="B6654" t="s">
        <v>9319</v>
      </c>
      <c r="C6654" s="7">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4" t="str">
        <f>VLOOKUP(OrdersTable[[#This Row],[Region]],PeopleTable[#All],2,FALSE)</f>
        <v>Kelly Williams</v>
      </c>
      <c r="W6654" s="4" t="str">
        <f>IFERROR(VLOOKUP(OrdersTable[[#This Row],[Order ID]],ReturnsTable[#All],2,FALSE),"No")</f>
        <v>No</v>
      </c>
      <c r="X6654" s="4">
        <f>1/COUNTIF(OrdersTable[Order ID],OrdersTable[[#This Row],[Order ID]])</f>
        <v>0.16666666666666666</v>
      </c>
      <c r="Y6654" s="4">
        <f>1/COUNTIF(OrdersTable[Customer ID],OrdersTable[[#This Row],[Customer ID]])</f>
        <v>4.7619047619047616E-2</v>
      </c>
    </row>
    <row r="6655" spans="1:25" x14ac:dyDescent="0.3">
      <c r="A6655" s="1">
        <v>6654</v>
      </c>
      <c r="B6655" t="s">
        <v>9319</v>
      </c>
      <c r="C6655" s="7">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4" t="str">
        <f>VLOOKUP(OrdersTable[[#This Row],[Region]],PeopleTable[#All],2,FALSE)</f>
        <v>Kelly Williams</v>
      </c>
      <c r="W6655" s="4" t="str">
        <f>IFERROR(VLOOKUP(OrdersTable[[#This Row],[Order ID]],ReturnsTable[#All],2,FALSE),"No")</f>
        <v>No</v>
      </c>
      <c r="X6655" s="4">
        <f>1/COUNTIF(OrdersTable[Order ID],OrdersTable[[#This Row],[Order ID]])</f>
        <v>0.16666666666666666</v>
      </c>
      <c r="Y6655" s="4">
        <f>1/COUNTIF(OrdersTable[Customer ID],OrdersTable[[#This Row],[Customer ID]])</f>
        <v>4.7619047619047616E-2</v>
      </c>
    </row>
    <row r="6656" spans="1:25" x14ac:dyDescent="0.3">
      <c r="A6656" s="1">
        <v>6655</v>
      </c>
      <c r="B6656" t="s">
        <v>9320</v>
      </c>
      <c r="C6656" s="7">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4" t="str">
        <f>VLOOKUP(OrdersTable[[#This Row],[Region]],PeopleTable[#All],2,FALSE)</f>
        <v>Anna Andreadi</v>
      </c>
      <c r="W6656" s="4" t="str">
        <f>IFERROR(VLOOKUP(OrdersTable[[#This Row],[Order ID]],ReturnsTable[#All],2,FALSE),"No")</f>
        <v>No</v>
      </c>
      <c r="X6656" s="4">
        <f>1/COUNTIF(OrdersTable[Order ID],OrdersTable[[#This Row],[Order ID]])</f>
        <v>0.16666666666666666</v>
      </c>
      <c r="Y6656" s="4">
        <f>1/COUNTIF(OrdersTable[Customer ID],OrdersTable[[#This Row],[Customer ID]])</f>
        <v>0.05</v>
      </c>
    </row>
    <row r="6657" spans="1:25" x14ac:dyDescent="0.3">
      <c r="A6657" s="1">
        <v>6656</v>
      </c>
      <c r="B6657" t="s">
        <v>9320</v>
      </c>
      <c r="C6657" s="7">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4" t="str">
        <f>VLOOKUP(OrdersTable[[#This Row],[Region]],PeopleTable[#All],2,FALSE)</f>
        <v>Anna Andreadi</v>
      </c>
      <c r="W6657" s="4" t="str">
        <f>IFERROR(VLOOKUP(OrdersTable[[#This Row],[Order ID]],ReturnsTable[#All],2,FALSE),"No")</f>
        <v>No</v>
      </c>
      <c r="X6657" s="4">
        <f>1/COUNTIF(OrdersTable[Order ID],OrdersTable[[#This Row],[Order ID]])</f>
        <v>0.16666666666666666</v>
      </c>
      <c r="Y6657" s="4">
        <f>1/COUNTIF(OrdersTable[Customer ID],OrdersTable[[#This Row],[Customer ID]])</f>
        <v>0.05</v>
      </c>
    </row>
    <row r="6658" spans="1:25" x14ac:dyDescent="0.3">
      <c r="A6658" s="1">
        <v>6657</v>
      </c>
      <c r="B6658" t="s">
        <v>9320</v>
      </c>
      <c r="C6658" s="7">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4" t="str">
        <f>VLOOKUP(OrdersTable[[#This Row],[Region]],PeopleTable[#All],2,FALSE)</f>
        <v>Anna Andreadi</v>
      </c>
      <c r="W6658" s="4" t="str">
        <f>IFERROR(VLOOKUP(OrdersTable[[#This Row],[Order ID]],ReturnsTable[#All],2,FALSE),"No")</f>
        <v>No</v>
      </c>
      <c r="X6658" s="4">
        <f>1/COUNTIF(OrdersTable[Order ID],OrdersTable[[#This Row],[Order ID]])</f>
        <v>0.16666666666666666</v>
      </c>
      <c r="Y6658" s="4">
        <f>1/COUNTIF(OrdersTable[Customer ID],OrdersTable[[#This Row],[Customer ID]])</f>
        <v>0.05</v>
      </c>
    </row>
    <row r="6659" spans="1:25" x14ac:dyDescent="0.3">
      <c r="A6659" s="1">
        <v>6658</v>
      </c>
      <c r="B6659" t="s">
        <v>9320</v>
      </c>
      <c r="C6659" s="7">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4" t="str">
        <f>VLOOKUP(OrdersTable[[#This Row],[Region]],PeopleTable[#All],2,FALSE)</f>
        <v>Anna Andreadi</v>
      </c>
      <c r="W6659" s="4" t="str">
        <f>IFERROR(VLOOKUP(OrdersTable[[#This Row],[Order ID]],ReturnsTable[#All],2,FALSE),"No")</f>
        <v>No</v>
      </c>
      <c r="X6659" s="4">
        <f>1/COUNTIF(OrdersTable[Order ID],OrdersTable[[#This Row],[Order ID]])</f>
        <v>0.16666666666666666</v>
      </c>
      <c r="Y6659" s="4">
        <f>1/COUNTIF(OrdersTable[Customer ID],OrdersTable[[#This Row],[Customer ID]])</f>
        <v>0.05</v>
      </c>
    </row>
    <row r="6660" spans="1:25" x14ac:dyDescent="0.3">
      <c r="A6660" s="1">
        <v>6659</v>
      </c>
      <c r="B6660" t="s">
        <v>9320</v>
      </c>
      <c r="C6660" s="7">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4" t="str">
        <f>VLOOKUP(OrdersTable[[#This Row],[Region]],PeopleTable[#All],2,FALSE)</f>
        <v>Anna Andreadi</v>
      </c>
      <c r="W6660" s="4" t="str">
        <f>IFERROR(VLOOKUP(OrdersTable[[#This Row],[Order ID]],ReturnsTable[#All],2,FALSE),"No")</f>
        <v>No</v>
      </c>
      <c r="X6660" s="4">
        <f>1/COUNTIF(OrdersTable[Order ID],OrdersTable[[#This Row],[Order ID]])</f>
        <v>0.16666666666666666</v>
      </c>
      <c r="Y6660" s="4">
        <f>1/COUNTIF(OrdersTable[Customer ID],OrdersTable[[#This Row],[Customer ID]])</f>
        <v>0.05</v>
      </c>
    </row>
    <row r="6661" spans="1:25" x14ac:dyDescent="0.3">
      <c r="A6661" s="1">
        <v>6660</v>
      </c>
      <c r="B6661" t="s">
        <v>9320</v>
      </c>
      <c r="C6661" s="7">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4" t="str">
        <f>VLOOKUP(OrdersTable[[#This Row],[Region]],PeopleTable[#All],2,FALSE)</f>
        <v>Anna Andreadi</v>
      </c>
      <c r="W6661" s="4" t="str">
        <f>IFERROR(VLOOKUP(OrdersTable[[#This Row],[Order ID]],ReturnsTable[#All],2,FALSE),"No")</f>
        <v>No</v>
      </c>
      <c r="X6661" s="4">
        <f>1/COUNTIF(OrdersTable[Order ID],OrdersTable[[#This Row],[Order ID]])</f>
        <v>0.16666666666666666</v>
      </c>
      <c r="Y6661" s="4">
        <f>1/COUNTIF(OrdersTable[Customer ID],OrdersTable[[#This Row],[Customer ID]])</f>
        <v>0.05</v>
      </c>
    </row>
    <row r="6662" spans="1:25" x14ac:dyDescent="0.3">
      <c r="A6662" s="1">
        <v>6661</v>
      </c>
      <c r="B6662" t="s">
        <v>9321</v>
      </c>
      <c r="C6662" s="7">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4" t="str">
        <f>VLOOKUP(OrdersTable[[#This Row],[Region]],PeopleTable[#All],2,FALSE)</f>
        <v>Chuck Magee</v>
      </c>
      <c r="W6662" s="4" t="str">
        <f>IFERROR(VLOOKUP(OrdersTable[[#This Row],[Order ID]],ReturnsTable[#All],2,FALSE),"No")</f>
        <v>No</v>
      </c>
      <c r="X6662" s="4">
        <f>1/COUNTIF(OrdersTable[Order ID],OrdersTable[[#This Row],[Order ID]])</f>
        <v>0.33333333333333331</v>
      </c>
      <c r="Y6662" s="4">
        <f>1/COUNTIF(OrdersTable[Customer ID],OrdersTable[[#This Row],[Customer ID]])</f>
        <v>7.1428571428571425E-2</v>
      </c>
    </row>
    <row r="6663" spans="1:25" x14ac:dyDescent="0.3">
      <c r="A6663" s="1">
        <v>6662</v>
      </c>
      <c r="B6663" t="s">
        <v>9321</v>
      </c>
      <c r="C6663" s="7">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4" t="str">
        <f>VLOOKUP(OrdersTable[[#This Row],[Region]],PeopleTable[#All],2,FALSE)</f>
        <v>Chuck Magee</v>
      </c>
      <c r="W6663" s="4" t="str">
        <f>IFERROR(VLOOKUP(OrdersTable[[#This Row],[Order ID]],ReturnsTable[#All],2,FALSE),"No")</f>
        <v>No</v>
      </c>
      <c r="X6663" s="4">
        <f>1/COUNTIF(OrdersTable[Order ID],OrdersTable[[#This Row],[Order ID]])</f>
        <v>0.33333333333333331</v>
      </c>
      <c r="Y6663" s="4">
        <f>1/COUNTIF(OrdersTable[Customer ID],OrdersTable[[#This Row],[Customer ID]])</f>
        <v>7.1428571428571425E-2</v>
      </c>
    </row>
    <row r="6664" spans="1:25" x14ac:dyDescent="0.3">
      <c r="A6664" s="1">
        <v>6663</v>
      </c>
      <c r="B6664" t="s">
        <v>9321</v>
      </c>
      <c r="C6664" s="7">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4" t="str">
        <f>VLOOKUP(OrdersTable[[#This Row],[Region]],PeopleTable[#All],2,FALSE)</f>
        <v>Chuck Magee</v>
      </c>
      <c r="W6664" s="4" t="str">
        <f>IFERROR(VLOOKUP(OrdersTable[[#This Row],[Order ID]],ReturnsTable[#All],2,FALSE),"No")</f>
        <v>No</v>
      </c>
      <c r="X6664" s="4">
        <f>1/COUNTIF(OrdersTable[Order ID],OrdersTable[[#This Row],[Order ID]])</f>
        <v>0.33333333333333331</v>
      </c>
      <c r="Y6664" s="4">
        <f>1/COUNTIF(OrdersTable[Customer ID],OrdersTable[[#This Row],[Customer ID]])</f>
        <v>7.1428571428571425E-2</v>
      </c>
    </row>
    <row r="6665" spans="1:25" x14ac:dyDescent="0.3">
      <c r="A6665" s="1">
        <v>6664</v>
      </c>
      <c r="B6665" t="s">
        <v>9322</v>
      </c>
      <c r="C6665" s="7">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4" t="str">
        <f>VLOOKUP(OrdersTable[[#This Row],[Region]],PeopleTable[#All],2,FALSE)</f>
        <v>Cassandra Brandow</v>
      </c>
      <c r="W6665" s="4" t="str">
        <f>IFERROR(VLOOKUP(OrdersTable[[#This Row],[Order ID]],ReturnsTable[#All],2,FALSE),"No")</f>
        <v>No</v>
      </c>
      <c r="X6665" s="4">
        <f>1/COUNTIF(OrdersTable[Order ID],OrdersTable[[#This Row],[Order ID]])</f>
        <v>0.5</v>
      </c>
      <c r="Y6665" s="4">
        <f>1/COUNTIF(OrdersTable[Customer ID],OrdersTable[[#This Row],[Customer ID]])</f>
        <v>0.1</v>
      </c>
    </row>
    <row r="6666" spans="1:25" x14ac:dyDescent="0.3">
      <c r="A6666" s="1">
        <v>6665</v>
      </c>
      <c r="B6666" t="s">
        <v>9322</v>
      </c>
      <c r="C6666" s="7">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4" t="str">
        <f>VLOOKUP(OrdersTable[[#This Row],[Region]],PeopleTable[#All],2,FALSE)</f>
        <v>Cassandra Brandow</v>
      </c>
      <c r="W6666" s="4" t="str">
        <f>IFERROR(VLOOKUP(OrdersTable[[#This Row],[Order ID]],ReturnsTable[#All],2,FALSE),"No")</f>
        <v>No</v>
      </c>
      <c r="X6666" s="4">
        <f>1/COUNTIF(OrdersTable[Order ID],OrdersTable[[#This Row],[Order ID]])</f>
        <v>0.5</v>
      </c>
      <c r="Y6666" s="4">
        <f>1/COUNTIF(OrdersTable[Customer ID],OrdersTable[[#This Row],[Customer ID]])</f>
        <v>0.1</v>
      </c>
    </row>
    <row r="6667" spans="1:25" x14ac:dyDescent="0.3">
      <c r="A6667" s="1">
        <v>6666</v>
      </c>
      <c r="B6667" t="s">
        <v>9323</v>
      </c>
      <c r="C6667" s="7">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4" t="str">
        <f>VLOOKUP(OrdersTable[[#This Row],[Region]],PeopleTable[#All],2,FALSE)</f>
        <v>Kelly Williams</v>
      </c>
      <c r="W6667" s="4" t="str">
        <f>IFERROR(VLOOKUP(OrdersTable[[#This Row],[Order ID]],ReturnsTable[#All],2,FALSE),"No")</f>
        <v>No</v>
      </c>
      <c r="X6667" s="4">
        <f>1/COUNTIF(OrdersTable[Order ID],OrdersTable[[#This Row],[Order ID]])</f>
        <v>1</v>
      </c>
      <c r="Y6667" s="4">
        <f>1/COUNTIF(OrdersTable[Customer ID],OrdersTable[[#This Row],[Customer ID]])</f>
        <v>0.1111111111111111</v>
      </c>
    </row>
    <row r="6668" spans="1:25" x14ac:dyDescent="0.3">
      <c r="A6668" s="1">
        <v>6667</v>
      </c>
      <c r="B6668" t="s">
        <v>9324</v>
      </c>
      <c r="C6668" s="7">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4" t="str">
        <f>VLOOKUP(OrdersTable[[#This Row],[Region]],PeopleTable[#All],2,FALSE)</f>
        <v>Chuck Magee</v>
      </c>
      <c r="W6668" s="4" t="str">
        <f>IFERROR(VLOOKUP(OrdersTable[[#This Row],[Order ID]],ReturnsTable[#All],2,FALSE),"No")</f>
        <v>No</v>
      </c>
      <c r="X6668" s="4">
        <f>1/COUNTIF(OrdersTable[Order ID],OrdersTable[[#This Row],[Order ID]])</f>
        <v>0.25</v>
      </c>
      <c r="Y6668" s="4">
        <f>1/COUNTIF(OrdersTable[Customer ID],OrdersTable[[#This Row],[Customer ID]])</f>
        <v>5.8823529411764705E-2</v>
      </c>
    </row>
    <row r="6669" spans="1:25" x14ac:dyDescent="0.3">
      <c r="A6669" s="1">
        <v>6668</v>
      </c>
      <c r="B6669" t="s">
        <v>9324</v>
      </c>
      <c r="C6669" s="7">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4" t="str">
        <f>VLOOKUP(OrdersTable[[#This Row],[Region]],PeopleTable[#All],2,FALSE)</f>
        <v>Chuck Magee</v>
      </c>
      <c r="W6669" s="4" t="str">
        <f>IFERROR(VLOOKUP(OrdersTable[[#This Row],[Order ID]],ReturnsTable[#All],2,FALSE),"No")</f>
        <v>No</v>
      </c>
      <c r="X6669" s="4">
        <f>1/COUNTIF(OrdersTable[Order ID],OrdersTable[[#This Row],[Order ID]])</f>
        <v>0.25</v>
      </c>
      <c r="Y6669" s="4">
        <f>1/COUNTIF(OrdersTable[Customer ID],OrdersTable[[#This Row],[Customer ID]])</f>
        <v>5.8823529411764705E-2</v>
      </c>
    </row>
    <row r="6670" spans="1:25" x14ac:dyDescent="0.3">
      <c r="A6670" s="1">
        <v>6669</v>
      </c>
      <c r="B6670" t="s">
        <v>9324</v>
      </c>
      <c r="C6670" s="7">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4" t="str">
        <f>VLOOKUP(OrdersTable[[#This Row],[Region]],PeopleTable[#All],2,FALSE)</f>
        <v>Chuck Magee</v>
      </c>
      <c r="W6670" s="4" t="str">
        <f>IFERROR(VLOOKUP(OrdersTable[[#This Row],[Order ID]],ReturnsTable[#All],2,FALSE),"No")</f>
        <v>No</v>
      </c>
      <c r="X6670" s="4">
        <f>1/COUNTIF(OrdersTable[Order ID],OrdersTable[[#This Row],[Order ID]])</f>
        <v>0.25</v>
      </c>
      <c r="Y6670" s="4">
        <f>1/COUNTIF(OrdersTable[Customer ID],OrdersTable[[#This Row],[Customer ID]])</f>
        <v>5.8823529411764705E-2</v>
      </c>
    </row>
    <row r="6671" spans="1:25" x14ac:dyDescent="0.3">
      <c r="A6671" s="1">
        <v>6670</v>
      </c>
      <c r="B6671" t="s">
        <v>9324</v>
      </c>
      <c r="C6671" s="7">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4" t="str">
        <f>VLOOKUP(OrdersTable[[#This Row],[Region]],PeopleTable[#All],2,FALSE)</f>
        <v>Chuck Magee</v>
      </c>
      <c r="W6671" s="4" t="str">
        <f>IFERROR(VLOOKUP(OrdersTable[[#This Row],[Order ID]],ReturnsTable[#All],2,FALSE),"No")</f>
        <v>No</v>
      </c>
      <c r="X6671" s="4">
        <f>1/COUNTIF(OrdersTable[Order ID],OrdersTable[[#This Row],[Order ID]])</f>
        <v>0.25</v>
      </c>
      <c r="Y6671" s="4">
        <f>1/COUNTIF(OrdersTable[Customer ID],OrdersTable[[#This Row],[Customer ID]])</f>
        <v>5.8823529411764705E-2</v>
      </c>
    </row>
    <row r="6672" spans="1:25" x14ac:dyDescent="0.3">
      <c r="A6672" s="1">
        <v>6671</v>
      </c>
      <c r="B6672" t="s">
        <v>9325</v>
      </c>
      <c r="C6672" s="7">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4" t="str">
        <f>VLOOKUP(OrdersTable[[#This Row],[Region]],PeopleTable[#All],2,FALSE)</f>
        <v>Cassandra Brandow</v>
      </c>
      <c r="W6672" s="4" t="str">
        <f>IFERROR(VLOOKUP(OrdersTable[[#This Row],[Order ID]],ReturnsTable[#All],2,FALSE),"No")</f>
        <v>No</v>
      </c>
      <c r="X6672" s="4">
        <f>1/COUNTIF(OrdersTable[Order ID],OrdersTable[[#This Row],[Order ID]])</f>
        <v>1</v>
      </c>
      <c r="Y6672" s="4">
        <f>1/COUNTIF(OrdersTable[Customer ID],OrdersTable[[#This Row],[Customer ID]])</f>
        <v>4.5454545454545456E-2</v>
      </c>
    </row>
    <row r="6673" spans="1:25" x14ac:dyDescent="0.3">
      <c r="A6673" s="1">
        <v>6672</v>
      </c>
      <c r="B6673" t="s">
        <v>9326</v>
      </c>
      <c r="C6673" s="7">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4" t="str">
        <f>VLOOKUP(OrdersTable[[#This Row],[Region]],PeopleTable[#All],2,FALSE)</f>
        <v>Anna Andreadi</v>
      </c>
      <c r="W6673" s="4" t="str">
        <f>IFERROR(VLOOKUP(OrdersTable[[#This Row],[Order ID]],ReturnsTable[#All],2,FALSE),"No")</f>
        <v>No</v>
      </c>
      <c r="X6673" s="4">
        <f>1/COUNTIF(OrdersTable[Order ID],OrdersTable[[#This Row],[Order ID]])</f>
        <v>1</v>
      </c>
      <c r="Y6673" s="4">
        <f>1/COUNTIF(OrdersTable[Customer ID],OrdersTable[[#This Row],[Customer ID]])</f>
        <v>0.14285714285714285</v>
      </c>
    </row>
    <row r="6674" spans="1:25" x14ac:dyDescent="0.3">
      <c r="A6674" s="1">
        <v>6673</v>
      </c>
      <c r="B6674" t="s">
        <v>9327</v>
      </c>
      <c r="C6674" s="7">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4" t="str">
        <f>VLOOKUP(OrdersTable[[#This Row],[Region]],PeopleTable[#All],2,FALSE)</f>
        <v>Anna Andreadi</v>
      </c>
      <c r="W6674" s="4" t="str">
        <f>IFERROR(VLOOKUP(OrdersTable[[#This Row],[Order ID]],ReturnsTable[#All],2,FALSE),"No")</f>
        <v>No</v>
      </c>
      <c r="X6674" s="4">
        <f>1/COUNTIF(OrdersTable[Order ID],OrdersTable[[#This Row],[Order ID]])</f>
        <v>1</v>
      </c>
      <c r="Y6674" s="4">
        <f>1/COUNTIF(OrdersTable[Customer ID],OrdersTable[[#This Row],[Customer ID]])</f>
        <v>5.8823529411764705E-2</v>
      </c>
    </row>
    <row r="6675" spans="1:25" x14ac:dyDescent="0.3">
      <c r="A6675" s="1">
        <v>6674</v>
      </c>
      <c r="B6675" t="s">
        <v>9328</v>
      </c>
      <c r="C6675" s="7">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4" t="str">
        <f>VLOOKUP(OrdersTable[[#This Row],[Region]],PeopleTable[#All],2,FALSE)</f>
        <v>Cassandra Brandow</v>
      </c>
      <c r="W6675" s="4" t="str">
        <f>IFERROR(VLOOKUP(OrdersTable[[#This Row],[Order ID]],ReturnsTable[#All],2,FALSE),"No")</f>
        <v>No</v>
      </c>
      <c r="X6675" s="4">
        <f>1/COUNTIF(OrdersTable[Order ID],OrdersTable[[#This Row],[Order ID]])</f>
        <v>1</v>
      </c>
      <c r="Y6675" s="4">
        <f>1/COUNTIF(OrdersTable[Customer ID],OrdersTable[[#This Row],[Customer ID]])</f>
        <v>8.3333333333333329E-2</v>
      </c>
    </row>
    <row r="6676" spans="1:25" x14ac:dyDescent="0.3">
      <c r="A6676" s="1">
        <v>6675</v>
      </c>
      <c r="B6676" t="s">
        <v>9329</v>
      </c>
      <c r="C6676" s="7">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4" t="str">
        <f>VLOOKUP(OrdersTable[[#This Row],[Region]],PeopleTable[#All],2,FALSE)</f>
        <v>Kelly Williams</v>
      </c>
      <c r="W6676" s="4" t="str">
        <f>IFERROR(VLOOKUP(OrdersTable[[#This Row],[Order ID]],ReturnsTable[#All],2,FALSE),"No")</f>
        <v>No</v>
      </c>
      <c r="X6676" s="4">
        <f>1/COUNTIF(OrdersTable[Order ID],OrdersTable[[#This Row],[Order ID]])</f>
        <v>0.25</v>
      </c>
      <c r="Y6676" s="4">
        <f>1/COUNTIF(OrdersTable[Customer ID],OrdersTable[[#This Row],[Customer ID]])</f>
        <v>0.125</v>
      </c>
    </row>
    <row r="6677" spans="1:25" x14ac:dyDescent="0.3">
      <c r="A6677" s="1">
        <v>6676</v>
      </c>
      <c r="B6677" t="s">
        <v>9329</v>
      </c>
      <c r="C6677" s="7">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4" t="str">
        <f>VLOOKUP(OrdersTable[[#This Row],[Region]],PeopleTable[#All],2,FALSE)</f>
        <v>Kelly Williams</v>
      </c>
      <c r="W6677" s="4" t="str">
        <f>IFERROR(VLOOKUP(OrdersTable[[#This Row],[Order ID]],ReturnsTable[#All],2,FALSE),"No")</f>
        <v>No</v>
      </c>
      <c r="X6677" s="4">
        <f>1/COUNTIF(OrdersTable[Order ID],OrdersTable[[#This Row],[Order ID]])</f>
        <v>0.25</v>
      </c>
      <c r="Y6677" s="4">
        <f>1/COUNTIF(OrdersTable[Customer ID],OrdersTable[[#This Row],[Customer ID]])</f>
        <v>0.125</v>
      </c>
    </row>
    <row r="6678" spans="1:25" x14ac:dyDescent="0.3">
      <c r="A6678" s="1">
        <v>6677</v>
      </c>
      <c r="B6678" t="s">
        <v>9329</v>
      </c>
      <c r="C6678" s="7">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4" t="str">
        <f>VLOOKUP(OrdersTable[[#This Row],[Region]],PeopleTable[#All],2,FALSE)</f>
        <v>Kelly Williams</v>
      </c>
      <c r="W6678" s="4" t="str">
        <f>IFERROR(VLOOKUP(OrdersTable[[#This Row],[Order ID]],ReturnsTable[#All],2,FALSE),"No")</f>
        <v>No</v>
      </c>
      <c r="X6678" s="4">
        <f>1/COUNTIF(OrdersTable[Order ID],OrdersTable[[#This Row],[Order ID]])</f>
        <v>0.25</v>
      </c>
      <c r="Y6678" s="4">
        <f>1/COUNTIF(OrdersTable[Customer ID],OrdersTable[[#This Row],[Customer ID]])</f>
        <v>0.125</v>
      </c>
    </row>
    <row r="6679" spans="1:25" x14ac:dyDescent="0.3">
      <c r="A6679" s="1">
        <v>6678</v>
      </c>
      <c r="B6679" t="s">
        <v>9329</v>
      </c>
      <c r="C6679" s="7">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4" t="str">
        <f>VLOOKUP(OrdersTable[[#This Row],[Region]],PeopleTable[#All],2,FALSE)</f>
        <v>Kelly Williams</v>
      </c>
      <c r="W6679" s="4" t="str">
        <f>IFERROR(VLOOKUP(OrdersTable[[#This Row],[Order ID]],ReturnsTable[#All],2,FALSE),"No")</f>
        <v>No</v>
      </c>
      <c r="X6679" s="4">
        <f>1/COUNTIF(OrdersTable[Order ID],OrdersTable[[#This Row],[Order ID]])</f>
        <v>0.25</v>
      </c>
      <c r="Y6679" s="4">
        <f>1/COUNTIF(OrdersTable[Customer ID],OrdersTable[[#This Row],[Customer ID]])</f>
        <v>0.125</v>
      </c>
    </row>
    <row r="6680" spans="1:25" x14ac:dyDescent="0.3">
      <c r="A6680" s="1">
        <v>6679</v>
      </c>
      <c r="B6680" t="s">
        <v>9330</v>
      </c>
      <c r="C6680" s="7">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4" t="str">
        <f>VLOOKUP(OrdersTable[[#This Row],[Region]],PeopleTable[#All],2,FALSE)</f>
        <v>Anna Andreadi</v>
      </c>
      <c r="W6680" s="4" t="str">
        <f>IFERROR(VLOOKUP(OrdersTable[[#This Row],[Order ID]],ReturnsTable[#All],2,FALSE),"No")</f>
        <v>No</v>
      </c>
      <c r="X6680" s="4">
        <f>1/COUNTIF(OrdersTable[Order ID],OrdersTable[[#This Row],[Order ID]])</f>
        <v>1</v>
      </c>
      <c r="Y6680" s="4">
        <f>1/COUNTIF(OrdersTable[Customer ID],OrdersTable[[#This Row],[Customer ID]])</f>
        <v>4.7619047619047616E-2</v>
      </c>
    </row>
    <row r="6681" spans="1:25" x14ac:dyDescent="0.3">
      <c r="A6681" s="1">
        <v>6680</v>
      </c>
      <c r="B6681" t="s">
        <v>9331</v>
      </c>
      <c r="C6681" s="7">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4" t="str">
        <f>VLOOKUP(OrdersTable[[#This Row],[Region]],PeopleTable[#All],2,FALSE)</f>
        <v>Chuck Magee</v>
      </c>
      <c r="W6681" s="4" t="str">
        <f>IFERROR(VLOOKUP(OrdersTable[[#This Row],[Order ID]],ReturnsTable[#All],2,FALSE),"No")</f>
        <v>No</v>
      </c>
      <c r="X6681" s="4">
        <f>1/COUNTIF(OrdersTable[Order ID],OrdersTable[[#This Row],[Order ID]])</f>
        <v>0.33333333333333331</v>
      </c>
      <c r="Y6681" s="4">
        <f>1/COUNTIF(OrdersTable[Customer ID],OrdersTable[[#This Row],[Customer ID]])</f>
        <v>5.5555555555555552E-2</v>
      </c>
    </row>
    <row r="6682" spans="1:25" x14ac:dyDescent="0.3">
      <c r="A6682" s="1">
        <v>6681</v>
      </c>
      <c r="B6682" t="s">
        <v>9331</v>
      </c>
      <c r="C6682" s="7">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4" t="str">
        <f>VLOOKUP(OrdersTable[[#This Row],[Region]],PeopleTable[#All],2,FALSE)</f>
        <v>Chuck Magee</v>
      </c>
      <c r="W6682" s="4" t="str">
        <f>IFERROR(VLOOKUP(OrdersTable[[#This Row],[Order ID]],ReturnsTable[#All],2,FALSE),"No")</f>
        <v>No</v>
      </c>
      <c r="X6682" s="4">
        <f>1/COUNTIF(OrdersTable[Order ID],OrdersTable[[#This Row],[Order ID]])</f>
        <v>0.33333333333333331</v>
      </c>
      <c r="Y6682" s="4">
        <f>1/COUNTIF(OrdersTable[Customer ID],OrdersTable[[#This Row],[Customer ID]])</f>
        <v>5.5555555555555552E-2</v>
      </c>
    </row>
    <row r="6683" spans="1:25" x14ac:dyDescent="0.3">
      <c r="A6683" s="1">
        <v>6682</v>
      </c>
      <c r="B6683" t="s">
        <v>9331</v>
      </c>
      <c r="C6683" s="7">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4" t="str">
        <f>VLOOKUP(OrdersTable[[#This Row],[Region]],PeopleTable[#All],2,FALSE)</f>
        <v>Chuck Magee</v>
      </c>
      <c r="W6683" s="4" t="str">
        <f>IFERROR(VLOOKUP(OrdersTable[[#This Row],[Order ID]],ReturnsTable[#All],2,FALSE),"No")</f>
        <v>No</v>
      </c>
      <c r="X6683" s="4">
        <f>1/COUNTIF(OrdersTable[Order ID],OrdersTable[[#This Row],[Order ID]])</f>
        <v>0.33333333333333331</v>
      </c>
      <c r="Y6683" s="4">
        <f>1/COUNTIF(OrdersTable[Customer ID],OrdersTable[[#This Row],[Customer ID]])</f>
        <v>5.5555555555555552E-2</v>
      </c>
    </row>
    <row r="6684" spans="1:25" x14ac:dyDescent="0.3">
      <c r="A6684" s="1">
        <v>6683</v>
      </c>
      <c r="B6684" t="s">
        <v>9332</v>
      </c>
      <c r="C6684" s="7">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4" t="str">
        <f>VLOOKUP(OrdersTable[[#This Row],[Region]],PeopleTable[#All],2,FALSE)</f>
        <v>Kelly Williams</v>
      </c>
      <c r="W6684" s="4" t="str">
        <f>IFERROR(VLOOKUP(OrdersTable[[#This Row],[Order ID]],ReturnsTable[#All],2,FALSE),"No")</f>
        <v>No</v>
      </c>
      <c r="X6684" s="4">
        <f>1/COUNTIF(OrdersTable[Order ID],OrdersTable[[#This Row],[Order ID]])</f>
        <v>1</v>
      </c>
      <c r="Y6684" s="4">
        <f>1/COUNTIF(OrdersTable[Customer ID],OrdersTable[[#This Row],[Customer ID]])</f>
        <v>7.1428571428571425E-2</v>
      </c>
    </row>
    <row r="6685" spans="1:25" x14ac:dyDescent="0.3">
      <c r="A6685" s="1">
        <v>6684</v>
      </c>
      <c r="B6685" t="s">
        <v>9333</v>
      </c>
      <c r="C6685" s="7">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4" t="str">
        <f>VLOOKUP(OrdersTable[[#This Row],[Region]],PeopleTable[#All],2,FALSE)</f>
        <v>Anna Andreadi</v>
      </c>
      <c r="W6685" s="4" t="str">
        <f>IFERROR(VLOOKUP(OrdersTable[[#This Row],[Order ID]],ReturnsTable[#All],2,FALSE),"No")</f>
        <v>No</v>
      </c>
      <c r="X6685" s="4">
        <f>1/COUNTIF(OrdersTable[Order ID],OrdersTable[[#This Row],[Order ID]])</f>
        <v>1</v>
      </c>
      <c r="Y6685" s="4">
        <f>1/COUNTIF(OrdersTable[Customer ID],OrdersTable[[#This Row],[Customer ID]])</f>
        <v>0.1111111111111111</v>
      </c>
    </row>
    <row r="6686" spans="1:25" x14ac:dyDescent="0.3">
      <c r="A6686" s="1">
        <v>6685</v>
      </c>
      <c r="B6686" t="s">
        <v>9334</v>
      </c>
      <c r="C6686" s="7">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4" t="str">
        <f>VLOOKUP(OrdersTable[[#This Row],[Region]],PeopleTable[#All],2,FALSE)</f>
        <v>Kelly Williams</v>
      </c>
      <c r="W6686" s="4" t="str">
        <f>IFERROR(VLOOKUP(OrdersTable[[#This Row],[Order ID]],ReturnsTable[#All],2,FALSE),"No")</f>
        <v>No</v>
      </c>
      <c r="X6686" s="4">
        <f>1/COUNTIF(OrdersTable[Order ID],OrdersTable[[#This Row],[Order ID]])</f>
        <v>0.33333333333333331</v>
      </c>
      <c r="Y6686" s="4">
        <f>1/COUNTIF(OrdersTable[Customer ID],OrdersTable[[#This Row],[Customer ID]])</f>
        <v>5.2631578947368418E-2</v>
      </c>
    </row>
    <row r="6687" spans="1:25" x14ac:dyDescent="0.3">
      <c r="A6687" s="1">
        <v>6686</v>
      </c>
      <c r="B6687" t="s">
        <v>9334</v>
      </c>
      <c r="C6687" s="7">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4" t="str">
        <f>VLOOKUP(OrdersTable[[#This Row],[Region]],PeopleTable[#All],2,FALSE)</f>
        <v>Kelly Williams</v>
      </c>
      <c r="W6687" s="4" t="str">
        <f>IFERROR(VLOOKUP(OrdersTable[[#This Row],[Order ID]],ReturnsTable[#All],2,FALSE),"No")</f>
        <v>No</v>
      </c>
      <c r="X6687" s="4">
        <f>1/COUNTIF(OrdersTable[Order ID],OrdersTable[[#This Row],[Order ID]])</f>
        <v>0.33333333333333331</v>
      </c>
      <c r="Y6687" s="4">
        <f>1/COUNTIF(OrdersTable[Customer ID],OrdersTable[[#This Row],[Customer ID]])</f>
        <v>5.2631578947368418E-2</v>
      </c>
    </row>
    <row r="6688" spans="1:25" x14ac:dyDescent="0.3">
      <c r="A6688" s="1">
        <v>6687</v>
      </c>
      <c r="B6688" t="s">
        <v>9334</v>
      </c>
      <c r="C6688" s="7">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4" t="str">
        <f>VLOOKUP(OrdersTable[[#This Row],[Region]],PeopleTable[#All],2,FALSE)</f>
        <v>Kelly Williams</v>
      </c>
      <c r="W6688" s="4" t="str">
        <f>IFERROR(VLOOKUP(OrdersTable[[#This Row],[Order ID]],ReturnsTable[#All],2,FALSE),"No")</f>
        <v>No</v>
      </c>
      <c r="X6688" s="4">
        <f>1/COUNTIF(OrdersTable[Order ID],OrdersTable[[#This Row],[Order ID]])</f>
        <v>0.33333333333333331</v>
      </c>
      <c r="Y6688" s="4">
        <f>1/COUNTIF(OrdersTable[Customer ID],OrdersTable[[#This Row],[Customer ID]])</f>
        <v>5.2631578947368418E-2</v>
      </c>
    </row>
    <row r="6689" spans="1:25" x14ac:dyDescent="0.3">
      <c r="A6689" s="1">
        <v>6688</v>
      </c>
      <c r="B6689" t="s">
        <v>9335</v>
      </c>
      <c r="C6689" s="7">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4" t="str">
        <f>VLOOKUP(OrdersTable[[#This Row],[Region]],PeopleTable[#All],2,FALSE)</f>
        <v>Anna Andreadi</v>
      </c>
      <c r="W6689" s="4" t="str">
        <f>IFERROR(VLOOKUP(OrdersTable[[#This Row],[Order ID]],ReturnsTable[#All],2,FALSE),"No")</f>
        <v>No</v>
      </c>
      <c r="X6689" s="4">
        <f>1/COUNTIF(OrdersTable[Order ID],OrdersTable[[#This Row],[Order ID]])</f>
        <v>1</v>
      </c>
      <c r="Y6689" s="4">
        <f>1/COUNTIF(OrdersTable[Customer ID],OrdersTable[[#This Row],[Customer ID]])</f>
        <v>9.0909090909090912E-2</v>
      </c>
    </row>
    <row r="6690" spans="1:25" x14ac:dyDescent="0.3">
      <c r="A6690" s="1">
        <v>6689</v>
      </c>
      <c r="B6690" t="s">
        <v>9336</v>
      </c>
      <c r="C6690" s="7">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4" t="str">
        <f>VLOOKUP(OrdersTable[[#This Row],[Region]],PeopleTable[#All],2,FALSE)</f>
        <v>Anna Andreadi</v>
      </c>
      <c r="W6690" s="4" t="str">
        <f>IFERROR(VLOOKUP(OrdersTable[[#This Row],[Order ID]],ReturnsTable[#All],2,FALSE),"No")</f>
        <v>No</v>
      </c>
      <c r="X6690" s="4">
        <f>1/COUNTIF(OrdersTable[Order ID],OrdersTable[[#This Row],[Order ID]])</f>
        <v>1</v>
      </c>
      <c r="Y6690" s="4">
        <f>1/COUNTIF(OrdersTable[Customer ID],OrdersTable[[#This Row],[Customer ID]])</f>
        <v>0.1</v>
      </c>
    </row>
    <row r="6691" spans="1:25" x14ac:dyDescent="0.3">
      <c r="A6691" s="1">
        <v>6690</v>
      </c>
      <c r="B6691" t="s">
        <v>9337</v>
      </c>
      <c r="C6691" s="7">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4" t="str">
        <f>VLOOKUP(OrdersTable[[#This Row],[Region]],PeopleTable[#All],2,FALSE)</f>
        <v>Kelly Williams</v>
      </c>
      <c r="W6691" s="4" t="str">
        <f>IFERROR(VLOOKUP(OrdersTable[[#This Row],[Order ID]],ReturnsTable[#All],2,FALSE),"No")</f>
        <v>No</v>
      </c>
      <c r="X6691" s="4">
        <f>1/COUNTIF(OrdersTable[Order ID],OrdersTable[[#This Row],[Order ID]])</f>
        <v>1</v>
      </c>
      <c r="Y6691" s="4">
        <f>1/COUNTIF(OrdersTable[Customer ID],OrdersTable[[#This Row],[Customer ID]])</f>
        <v>6.6666666666666666E-2</v>
      </c>
    </row>
    <row r="6692" spans="1:25" x14ac:dyDescent="0.3">
      <c r="A6692" s="1">
        <v>6691</v>
      </c>
      <c r="B6692" t="s">
        <v>9338</v>
      </c>
      <c r="C6692" s="7">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4" t="str">
        <f>VLOOKUP(OrdersTable[[#This Row],[Region]],PeopleTable[#All],2,FALSE)</f>
        <v>Kelly Williams</v>
      </c>
      <c r="W6692" s="4" t="str">
        <f>IFERROR(VLOOKUP(OrdersTable[[#This Row],[Order ID]],ReturnsTable[#All],2,FALSE),"No")</f>
        <v>No</v>
      </c>
      <c r="X6692" s="4">
        <f>1/COUNTIF(OrdersTable[Order ID],OrdersTable[[#This Row],[Order ID]])</f>
        <v>0.5</v>
      </c>
      <c r="Y6692" s="4">
        <f>1/COUNTIF(OrdersTable[Customer ID],OrdersTable[[#This Row],[Customer ID]])</f>
        <v>7.1428571428571425E-2</v>
      </c>
    </row>
    <row r="6693" spans="1:25" x14ac:dyDescent="0.3">
      <c r="A6693" s="1">
        <v>6692</v>
      </c>
      <c r="B6693" t="s">
        <v>9338</v>
      </c>
      <c r="C6693" s="7">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4" t="str">
        <f>VLOOKUP(OrdersTable[[#This Row],[Region]],PeopleTable[#All],2,FALSE)</f>
        <v>Kelly Williams</v>
      </c>
      <c r="W6693" s="4" t="str">
        <f>IFERROR(VLOOKUP(OrdersTable[[#This Row],[Order ID]],ReturnsTable[#All],2,FALSE),"No")</f>
        <v>No</v>
      </c>
      <c r="X6693" s="4">
        <f>1/COUNTIF(OrdersTable[Order ID],OrdersTable[[#This Row],[Order ID]])</f>
        <v>0.5</v>
      </c>
      <c r="Y6693" s="4">
        <f>1/COUNTIF(OrdersTable[Customer ID],OrdersTable[[#This Row],[Customer ID]])</f>
        <v>7.1428571428571425E-2</v>
      </c>
    </row>
    <row r="6694" spans="1:25" x14ac:dyDescent="0.3">
      <c r="A6694" s="1">
        <v>6693</v>
      </c>
      <c r="B6694" t="s">
        <v>9339</v>
      </c>
      <c r="C6694" s="7">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4" t="str">
        <f>VLOOKUP(OrdersTable[[#This Row],[Region]],PeopleTable[#All],2,FALSE)</f>
        <v>Cassandra Brandow</v>
      </c>
      <c r="W6694" s="4" t="str">
        <f>IFERROR(VLOOKUP(OrdersTable[[#This Row],[Order ID]],ReturnsTable[#All],2,FALSE),"No")</f>
        <v>No</v>
      </c>
      <c r="X6694" s="4">
        <f>1/COUNTIF(OrdersTable[Order ID],OrdersTable[[#This Row],[Order ID]])</f>
        <v>1</v>
      </c>
      <c r="Y6694" s="4">
        <f>1/COUNTIF(OrdersTable[Customer ID],OrdersTable[[#This Row],[Customer ID]])</f>
        <v>7.6923076923076927E-2</v>
      </c>
    </row>
    <row r="6695" spans="1:25" x14ac:dyDescent="0.3">
      <c r="A6695" s="1">
        <v>6694</v>
      </c>
      <c r="B6695" t="s">
        <v>9340</v>
      </c>
      <c r="C6695" s="7">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4" t="str">
        <f>VLOOKUP(OrdersTable[[#This Row],[Region]],PeopleTable[#All],2,FALSE)</f>
        <v>Chuck Magee</v>
      </c>
      <c r="W6695" s="4" t="str">
        <f>IFERROR(VLOOKUP(OrdersTable[[#This Row],[Order ID]],ReturnsTable[#All],2,FALSE),"No")</f>
        <v>No</v>
      </c>
      <c r="X6695" s="4">
        <f>1/COUNTIF(OrdersTable[Order ID],OrdersTable[[#This Row],[Order ID]])</f>
        <v>1</v>
      </c>
      <c r="Y6695" s="4">
        <f>1/COUNTIF(OrdersTable[Customer ID],OrdersTable[[#This Row],[Customer ID]])</f>
        <v>7.6923076923076927E-2</v>
      </c>
    </row>
    <row r="6696" spans="1:25" x14ac:dyDescent="0.3">
      <c r="A6696" s="1">
        <v>6695</v>
      </c>
      <c r="B6696" t="s">
        <v>9341</v>
      </c>
      <c r="C6696" s="7">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4" t="str">
        <f>VLOOKUP(OrdersTable[[#This Row],[Region]],PeopleTable[#All],2,FALSE)</f>
        <v>Kelly Williams</v>
      </c>
      <c r="W6696" s="4" t="str">
        <f>IFERROR(VLOOKUP(OrdersTable[[#This Row],[Order ID]],ReturnsTable[#All],2,FALSE),"No")</f>
        <v>No</v>
      </c>
      <c r="X6696" s="4">
        <f>1/COUNTIF(OrdersTable[Order ID],OrdersTable[[#This Row],[Order ID]])</f>
        <v>1</v>
      </c>
      <c r="Y6696" s="4">
        <f>1/COUNTIF(OrdersTable[Customer ID],OrdersTable[[#This Row],[Customer ID]])</f>
        <v>0.16666666666666666</v>
      </c>
    </row>
    <row r="6697" spans="1:25" x14ac:dyDescent="0.3">
      <c r="A6697" s="1">
        <v>6696</v>
      </c>
      <c r="B6697" t="s">
        <v>9342</v>
      </c>
      <c r="C6697" s="7">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4" t="str">
        <f>VLOOKUP(OrdersTable[[#This Row],[Region]],PeopleTable[#All],2,FALSE)</f>
        <v>Chuck Magee</v>
      </c>
      <c r="W6697" s="4" t="str">
        <f>IFERROR(VLOOKUP(OrdersTable[[#This Row],[Order ID]],ReturnsTable[#All],2,FALSE),"No")</f>
        <v>No</v>
      </c>
      <c r="X6697" s="4">
        <f>1/COUNTIF(OrdersTable[Order ID],OrdersTable[[#This Row],[Order ID]])</f>
        <v>0.33333333333333331</v>
      </c>
      <c r="Y6697" s="4">
        <f>1/COUNTIF(OrdersTable[Customer ID],OrdersTable[[#This Row],[Customer ID]])</f>
        <v>5.2631578947368418E-2</v>
      </c>
    </row>
    <row r="6698" spans="1:25" x14ac:dyDescent="0.3">
      <c r="A6698" s="1">
        <v>6697</v>
      </c>
      <c r="B6698" t="s">
        <v>9342</v>
      </c>
      <c r="C6698" s="7">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4" t="str">
        <f>VLOOKUP(OrdersTable[[#This Row],[Region]],PeopleTable[#All],2,FALSE)</f>
        <v>Chuck Magee</v>
      </c>
      <c r="W6698" s="4" t="str">
        <f>IFERROR(VLOOKUP(OrdersTable[[#This Row],[Order ID]],ReturnsTable[#All],2,FALSE),"No")</f>
        <v>No</v>
      </c>
      <c r="X6698" s="4">
        <f>1/COUNTIF(OrdersTable[Order ID],OrdersTable[[#This Row],[Order ID]])</f>
        <v>0.33333333333333331</v>
      </c>
      <c r="Y6698" s="4">
        <f>1/COUNTIF(OrdersTable[Customer ID],OrdersTable[[#This Row],[Customer ID]])</f>
        <v>5.2631578947368418E-2</v>
      </c>
    </row>
    <row r="6699" spans="1:25" x14ac:dyDescent="0.3">
      <c r="A6699" s="1">
        <v>6698</v>
      </c>
      <c r="B6699" t="s">
        <v>9342</v>
      </c>
      <c r="C6699" s="7">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4" t="str">
        <f>VLOOKUP(OrdersTable[[#This Row],[Region]],PeopleTable[#All],2,FALSE)</f>
        <v>Chuck Magee</v>
      </c>
      <c r="W6699" s="4" t="str">
        <f>IFERROR(VLOOKUP(OrdersTable[[#This Row],[Order ID]],ReturnsTable[#All],2,FALSE),"No")</f>
        <v>No</v>
      </c>
      <c r="X6699" s="4">
        <f>1/COUNTIF(OrdersTable[Order ID],OrdersTable[[#This Row],[Order ID]])</f>
        <v>0.33333333333333331</v>
      </c>
      <c r="Y6699" s="4">
        <f>1/COUNTIF(OrdersTable[Customer ID],OrdersTable[[#This Row],[Customer ID]])</f>
        <v>5.2631578947368418E-2</v>
      </c>
    </row>
    <row r="6700" spans="1:25" x14ac:dyDescent="0.3">
      <c r="A6700" s="1">
        <v>6699</v>
      </c>
      <c r="B6700" t="s">
        <v>9343</v>
      </c>
      <c r="C6700" s="7">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4" t="str">
        <f>VLOOKUP(OrdersTable[[#This Row],[Region]],PeopleTable[#All],2,FALSE)</f>
        <v>Anna Andreadi</v>
      </c>
      <c r="W6700" s="4" t="str">
        <f>IFERROR(VLOOKUP(OrdersTable[[#This Row],[Order ID]],ReturnsTable[#All],2,FALSE),"No")</f>
        <v>No</v>
      </c>
      <c r="X6700" s="4">
        <f>1/COUNTIF(OrdersTable[Order ID],OrdersTable[[#This Row],[Order ID]])</f>
        <v>0.33333333333333331</v>
      </c>
      <c r="Y6700" s="4">
        <f>1/COUNTIF(OrdersTable[Customer ID],OrdersTable[[#This Row],[Customer ID]])</f>
        <v>0.1111111111111111</v>
      </c>
    </row>
    <row r="6701" spans="1:25" x14ac:dyDescent="0.3">
      <c r="A6701" s="1">
        <v>6700</v>
      </c>
      <c r="B6701" t="s">
        <v>9343</v>
      </c>
      <c r="C6701" s="7">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4" t="str">
        <f>VLOOKUP(OrdersTable[[#This Row],[Region]],PeopleTable[#All],2,FALSE)</f>
        <v>Anna Andreadi</v>
      </c>
      <c r="W6701" s="4" t="str">
        <f>IFERROR(VLOOKUP(OrdersTable[[#This Row],[Order ID]],ReturnsTable[#All],2,FALSE),"No")</f>
        <v>No</v>
      </c>
      <c r="X6701" s="4">
        <f>1/COUNTIF(OrdersTable[Order ID],OrdersTable[[#This Row],[Order ID]])</f>
        <v>0.33333333333333331</v>
      </c>
      <c r="Y6701" s="4">
        <f>1/COUNTIF(OrdersTable[Customer ID],OrdersTable[[#This Row],[Customer ID]])</f>
        <v>0.1111111111111111</v>
      </c>
    </row>
    <row r="6702" spans="1:25" x14ac:dyDescent="0.3">
      <c r="A6702" s="1">
        <v>6701</v>
      </c>
      <c r="B6702" t="s">
        <v>9343</v>
      </c>
      <c r="C6702" s="7">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4" t="str">
        <f>VLOOKUP(OrdersTable[[#This Row],[Region]],PeopleTable[#All],2,FALSE)</f>
        <v>Anna Andreadi</v>
      </c>
      <c r="W6702" s="4" t="str">
        <f>IFERROR(VLOOKUP(OrdersTable[[#This Row],[Order ID]],ReturnsTable[#All],2,FALSE),"No")</f>
        <v>No</v>
      </c>
      <c r="X6702" s="4">
        <f>1/COUNTIF(OrdersTable[Order ID],OrdersTable[[#This Row],[Order ID]])</f>
        <v>0.33333333333333331</v>
      </c>
      <c r="Y6702" s="4">
        <f>1/COUNTIF(OrdersTable[Customer ID],OrdersTable[[#This Row],[Customer ID]])</f>
        <v>0.1111111111111111</v>
      </c>
    </row>
    <row r="6703" spans="1:25" x14ac:dyDescent="0.3">
      <c r="A6703" s="1">
        <v>6702</v>
      </c>
      <c r="B6703" t="s">
        <v>9344</v>
      </c>
      <c r="C6703" s="7">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4" t="str">
        <f>VLOOKUP(OrdersTable[[#This Row],[Region]],PeopleTable[#All],2,FALSE)</f>
        <v>Cassandra Brandow</v>
      </c>
      <c r="W6703" s="4" t="str">
        <f>IFERROR(VLOOKUP(OrdersTable[[#This Row],[Order ID]],ReturnsTable[#All],2,FALSE),"No")</f>
        <v>No</v>
      </c>
      <c r="X6703" s="4">
        <f>1/COUNTIF(OrdersTable[Order ID],OrdersTable[[#This Row],[Order ID]])</f>
        <v>0.5</v>
      </c>
      <c r="Y6703" s="4">
        <f>1/COUNTIF(OrdersTable[Customer ID],OrdersTable[[#This Row],[Customer ID]])</f>
        <v>7.1428571428571425E-2</v>
      </c>
    </row>
    <row r="6704" spans="1:25" x14ac:dyDescent="0.3">
      <c r="A6704" s="1">
        <v>6703</v>
      </c>
      <c r="B6704" t="s">
        <v>9344</v>
      </c>
      <c r="C6704" s="7">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4" t="str">
        <f>VLOOKUP(OrdersTable[[#This Row],[Region]],PeopleTable[#All],2,FALSE)</f>
        <v>Cassandra Brandow</v>
      </c>
      <c r="W6704" s="4" t="str">
        <f>IFERROR(VLOOKUP(OrdersTable[[#This Row],[Order ID]],ReturnsTable[#All],2,FALSE),"No")</f>
        <v>No</v>
      </c>
      <c r="X6704" s="4">
        <f>1/COUNTIF(OrdersTable[Order ID],OrdersTable[[#This Row],[Order ID]])</f>
        <v>0.5</v>
      </c>
      <c r="Y6704" s="4">
        <f>1/COUNTIF(OrdersTable[Customer ID],OrdersTable[[#This Row],[Customer ID]])</f>
        <v>7.1428571428571425E-2</v>
      </c>
    </row>
    <row r="6705" spans="1:25" x14ac:dyDescent="0.3">
      <c r="A6705" s="1">
        <v>6704</v>
      </c>
      <c r="B6705" t="s">
        <v>9345</v>
      </c>
      <c r="C6705" s="7">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4" t="str">
        <f>VLOOKUP(OrdersTable[[#This Row],[Region]],PeopleTable[#All],2,FALSE)</f>
        <v>Anna Andreadi</v>
      </c>
      <c r="W6705" s="4" t="str">
        <f>IFERROR(VLOOKUP(OrdersTable[[#This Row],[Order ID]],ReturnsTable[#All],2,FALSE),"No")</f>
        <v>No</v>
      </c>
      <c r="X6705" s="4">
        <f>1/COUNTIF(OrdersTable[Order ID],OrdersTable[[#This Row],[Order ID]])</f>
        <v>0.33333333333333331</v>
      </c>
      <c r="Y6705" s="4">
        <f>1/COUNTIF(OrdersTable[Customer ID],OrdersTable[[#This Row],[Customer ID]])</f>
        <v>4.5454545454545456E-2</v>
      </c>
    </row>
    <row r="6706" spans="1:25" x14ac:dyDescent="0.3">
      <c r="A6706" s="1">
        <v>6705</v>
      </c>
      <c r="B6706" t="s">
        <v>9345</v>
      </c>
      <c r="C6706" s="7">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4" t="str">
        <f>VLOOKUP(OrdersTable[[#This Row],[Region]],PeopleTable[#All],2,FALSE)</f>
        <v>Anna Andreadi</v>
      </c>
      <c r="W6706" s="4" t="str">
        <f>IFERROR(VLOOKUP(OrdersTable[[#This Row],[Order ID]],ReturnsTable[#All],2,FALSE),"No")</f>
        <v>No</v>
      </c>
      <c r="X6706" s="4">
        <f>1/COUNTIF(OrdersTable[Order ID],OrdersTable[[#This Row],[Order ID]])</f>
        <v>0.33333333333333331</v>
      </c>
      <c r="Y6706" s="4">
        <f>1/COUNTIF(OrdersTable[Customer ID],OrdersTable[[#This Row],[Customer ID]])</f>
        <v>4.5454545454545456E-2</v>
      </c>
    </row>
    <row r="6707" spans="1:25" x14ac:dyDescent="0.3">
      <c r="A6707" s="1">
        <v>6706</v>
      </c>
      <c r="B6707" t="s">
        <v>9345</v>
      </c>
      <c r="C6707" s="7">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4" t="str">
        <f>VLOOKUP(OrdersTable[[#This Row],[Region]],PeopleTable[#All],2,FALSE)</f>
        <v>Anna Andreadi</v>
      </c>
      <c r="W6707" s="4" t="str">
        <f>IFERROR(VLOOKUP(OrdersTable[[#This Row],[Order ID]],ReturnsTable[#All],2,FALSE),"No")</f>
        <v>No</v>
      </c>
      <c r="X6707" s="4">
        <f>1/COUNTIF(OrdersTable[Order ID],OrdersTable[[#This Row],[Order ID]])</f>
        <v>0.33333333333333331</v>
      </c>
      <c r="Y6707" s="4">
        <f>1/COUNTIF(OrdersTable[Customer ID],OrdersTable[[#This Row],[Customer ID]])</f>
        <v>4.5454545454545456E-2</v>
      </c>
    </row>
    <row r="6708" spans="1:25" x14ac:dyDescent="0.3">
      <c r="A6708" s="1">
        <v>6707</v>
      </c>
      <c r="B6708" t="s">
        <v>9346</v>
      </c>
      <c r="C6708" s="7">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4" t="str">
        <f>VLOOKUP(OrdersTable[[#This Row],[Region]],PeopleTable[#All],2,FALSE)</f>
        <v>Cassandra Brandow</v>
      </c>
      <c r="W6708" s="4" t="str">
        <f>IFERROR(VLOOKUP(OrdersTable[[#This Row],[Order ID]],ReturnsTable[#All],2,FALSE),"No")</f>
        <v>No</v>
      </c>
      <c r="X6708" s="4">
        <f>1/COUNTIF(OrdersTable[Order ID],OrdersTable[[#This Row],[Order ID]])</f>
        <v>1</v>
      </c>
      <c r="Y6708" s="4">
        <f>1/COUNTIF(OrdersTable[Customer ID],OrdersTable[[#This Row],[Customer ID]])</f>
        <v>7.1428571428571425E-2</v>
      </c>
    </row>
    <row r="6709" spans="1:25" x14ac:dyDescent="0.3">
      <c r="A6709" s="1">
        <v>6708</v>
      </c>
      <c r="B6709" t="s">
        <v>9347</v>
      </c>
      <c r="C6709" s="7">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4" t="str">
        <f>VLOOKUP(OrdersTable[[#This Row],[Region]],PeopleTable[#All],2,FALSE)</f>
        <v>Chuck Magee</v>
      </c>
      <c r="W6709" s="4" t="str">
        <f>IFERROR(VLOOKUP(OrdersTable[[#This Row],[Order ID]],ReturnsTable[#All],2,FALSE),"No")</f>
        <v>No</v>
      </c>
      <c r="X6709" s="4">
        <f>1/COUNTIF(OrdersTable[Order ID],OrdersTable[[#This Row],[Order ID]])</f>
        <v>1</v>
      </c>
      <c r="Y6709" s="4">
        <f>1/COUNTIF(OrdersTable[Customer ID],OrdersTable[[#This Row],[Customer ID]])</f>
        <v>3.7037037037037035E-2</v>
      </c>
    </row>
    <row r="6710" spans="1:25" x14ac:dyDescent="0.3">
      <c r="A6710" s="1">
        <v>6709</v>
      </c>
      <c r="B6710" t="s">
        <v>9348</v>
      </c>
      <c r="C6710" s="7">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4" t="str">
        <f>VLOOKUP(OrdersTable[[#This Row],[Region]],PeopleTable[#All],2,FALSE)</f>
        <v>Anna Andreadi</v>
      </c>
      <c r="W6710" s="4" t="str">
        <f>IFERROR(VLOOKUP(OrdersTable[[#This Row],[Order ID]],ReturnsTable[#All],2,FALSE),"No")</f>
        <v>No</v>
      </c>
      <c r="X6710" s="4">
        <f>1/COUNTIF(OrdersTable[Order ID],OrdersTable[[#This Row],[Order ID]])</f>
        <v>0.5</v>
      </c>
      <c r="Y6710" s="4">
        <f>1/COUNTIF(OrdersTable[Customer ID],OrdersTable[[#This Row],[Customer ID]])</f>
        <v>7.1428571428571425E-2</v>
      </c>
    </row>
    <row r="6711" spans="1:25" x14ac:dyDescent="0.3">
      <c r="A6711" s="1">
        <v>6710</v>
      </c>
      <c r="B6711" t="s">
        <v>9348</v>
      </c>
      <c r="C6711" s="7">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4" t="str">
        <f>VLOOKUP(OrdersTable[[#This Row],[Region]],PeopleTable[#All],2,FALSE)</f>
        <v>Anna Andreadi</v>
      </c>
      <c r="W6711" s="4" t="str">
        <f>IFERROR(VLOOKUP(OrdersTable[[#This Row],[Order ID]],ReturnsTable[#All],2,FALSE),"No")</f>
        <v>No</v>
      </c>
      <c r="X6711" s="4">
        <f>1/COUNTIF(OrdersTable[Order ID],OrdersTable[[#This Row],[Order ID]])</f>
        <v>0.5</v>
      </c>
      <c r="Y6711" s="4">
        <f>1/COUNTIF(OrdersTable[Customer ID],OrdersTable[[#This Row],[Customer ID]])</f>
        <v>7.1428571428571425E-2</v>
      </c>
    </row>
    <row r="6712" spans="1:25" x14ac:dyDescent="0.3">
      <c r="A6712" s="1">
        <v>6711</v>
      </c>
      <c r="B6712" t="s">
        <v>9349</v>
      </c>
      <c r="C6712" s="7">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4" t="str">
        <f>VLOOKUP(OrdersTable[[#This Row],[Region]],PeopleTable[#All],2,FALSE)</f>
        <v>Anna Andreadi</v>
      </c>
      <c r="W6712" s="4" t="str">
        <f>IFERROR(VLOOKUP(OrdersTable[[#This Row],[Order ID]],ReturnsTable[#All],2,FALSE),"No")</f>
        <v>No</v>
      </c>
      <c r="X6712" s="4">
        <f>1/COUNTIF(OrdersTable[Order ID],OrdersTable[[#This Row],[Order ID]])</f>
        <v>1</v>
      </c>
      <c r="Y6712" s="4">
        <f>1/COUNTIF(OrdersTable[Customer ID],OrdersTable[[#This Row],[Customer ID]])</f>
        <v>6.6666666666666666E-2</v>
      </c>
    </row>
    <row r="6713" spans="1:25" x14ac:dyDescent="0.3">
      <c r="A6713" s="1">
        <v>6712</v>
      </c>
      <c r="B6713" t="s">
        <v>9350</v>
      </c>
      <c r="C6713" s="7">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4" t="str">
        <f>VLOOKUP(OrdersTable[[#This Row],[Region]],PeopleTable[#All],2,FALSE)</f>
        <v>Chuck Magee</v>
      </c>
      <c r="W6713" s="4" t="str">
        <f>IFERROR(VLOOKUP(OrdersTable[[#This Row],[Order ID]],ReturnsTable[#All],2,FALSE),"No")</f>
        <v>No</v>
      </c>
      <c r="X6713" s="4">
        <f>1/COUNTIF(OrdersTable[Order ID],OrdersTable[[#This Row],[Order ID]])</f>
        <v>1</v>
      </c>
      <c r="Y6713" s="4">
        <f>1/COUNTIF(OrdersTable[Customer ID],OrdersTable[[#This Row],[Customer ID]])</f>
        <v>0.1</v>
      </c>
    </row>
    <row r="6714" spans="1:25" x14ac:dyDescent="0.3">
      <c r="A6714" s="1">
        <v>6713</v>
      </c>
      <c r="B6714" t="s">
        <v>9351</v>
      </c>
      <c r="C6714" s="7">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4" t="str">
        <f>VLOOKUP(OrdersTable[[#This Row],[Region]],PeopleTable[#All],2,FALSE)</f>
        <v>Kelly Williams</v>
      </c>
      <c r="W6714" s="4" t="str">
        <f>IFERROR(VLOOKUP(OrdersTable[[#This Row],[Order ID]],ReturnsTable[#All],2,FALSE),"No")</f>
        <v>No</v>
      </c>
      <c r="X6714" s="4">
        <f>1/COUNTIF(OrdersTable[Order ID],OrdersTable[[#This Row],[Order ID]])</f>
        <v>0.25</v>
      </c>
      <c r="Y6714" s="4">
        <f>1/COUNTIF(OrdersTable[Customer ID],OrdersTable[[#This Row],[Customer ID]])</f>
        <v>7.6923076923076927E-2</v>
      </c>
    </row>
    <row r="6715" spans="1:25" x14ac:dyDescent="0.3">
      <c r="A6715" s="1">
        <v>6714</v>
      </c>
      <c r="B6715" t="s">
        <v>9351</v>
      </c>
      <c r="C6715" s="7">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4" t="str">
        <f>VLOOKUP(OrdersTable[[#This Row],[Region]],PeopleTable[#All],2,FALSE)</f>
        <v>Kelly Williams</v>
      </c>
      <c r="W6715" s="4" t="str">
        <f>IFERROR(VLOOKUP(OrdersTable[[#This Row],[Order ID]],ReturnsTable[#All],2,FALSE),"No")</f>
        <v>No</v>
      </c>
      <c r="X6715" s="4">
        <f>1/COUNTIF(OrdersTable[Order ID],OrdersTable[[#This Row],[Order ID]])</f>
        <v>0.25</v>
      </c>
      <c r="Y6715" s="4">
        <f>1/COUNTIF(OrdersTable[Customer ID],OrdersTable[[#This Row],[Customer ID]])</f>
        <v>7.6923076923076927E-2</v>
      </c>
    </row>
    <row r="6716" spans="1:25" x14ac:dyDescent="0.3">
      <c r="A6716" s="1">
        <v>6715</v>
      </c>
      <c r="B6716" t="s">
        <v>9351</v>
      </c>
      <c r="C6716" s="7">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4" t="str">
        <f>VLOOKUP(OrdersTable[[#This Row],[Region]],PeopleTable[#All],2,FALSE)</f>
        <v>Kelly Williams</v>
      </c>
      <c r="W6716" s="4" t="str">
        <f>IFERROR(VLOOKUP(OrdersTable[[#This Row],[Order ID]],ReturnsTable[#All],2,FALSE),"No")</f>
        <v>No</v>
      </c>
      <c r="X6716" s="4">
        <f>1/COUNTIF(OrdersTable[Order ID],OrdersTable[[#This Row],[Order ID]])</f>
        <v>0.25</v>
      </c>
      <c r="Y6716" s="4">
        <f>1/COUNTIF(OrdersTable[Customer ID],OrdersTable[[#This Row],[Customer ID]])</f>
        <v>7.6923076923076927E-2</v>
      </c>
    </row>
    <row r="6717" spans="1:25" x14ac:dyDescent="0.3">
      <c r="A6717" s="1">
        <v>6716</v>
      </c>
      <c r="B6717" t="s">
        <v>9351</v>
      </c>
      <c r="C6717" s="7">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4" t="str">
        <f>VLOOKUP(OrdersTable[[#This Row],[Region]],PeopleTable[#All],2,FALSE)</f>
        <v>Kelly Williams</v>
      </c>
      <c r="W6717" s="4" t="str">
        <f>IFERROR(VLOOKUP(OrdersTable[[#This Row],[Order ID]],ReturnsTable[#All],2,FALSE),"No")</f>
        <v>No</v>
      </c>
      <c r="X6717" s="4">
        <f>1/COUNTIF(OrdersTable[Order ID],OrdersTable[[#This Row],[Order ID]])</f>
        <v>0.25</v>
      </c>
      <c r="Y6717" s="4">
        <f>1/COUNTIF(OrdersTable[Customer ID],OrdersTable[[#This Row],[Customer ID]])</f>
        <v>7.6923076923076927E-2</v>
      </c>
    </row>
    <row r="6718" spans="1:25" x14ac:dyDescent="0.3">
      <c r="A6718" s="1">
        <v>6717</v>
      </c>
      <c r="B6718" t="s">
        <v>9352</v>
      </c>
      <c r="C6718" s="7">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4" t="str">
        <f>VLOOKUP(OrdersTable[[#This Row],[Region]],PeopleTable[#All],2,FALSE)</f>
        <v>Cassandra Brandow</v>
      </c>
      <c r="W6718" s="4" t="str">
        <f>IFERROR(VLOOKUP(OrdersTable[[#This Row],[Order ID]],ReturnsTable[#All],2,FALSE),"No")</f>
        <v>No</v>
      </c>
      <c r="X6718" s="4">
        <f>1/COUNTIF(OrdersTable[Order ID],OrdersTable[[#This Row],[Order ID]])</f>
        <v>0.33333333333333331</v>
      </c>
      <c r="Y6718" s="4">
        <f>1/COUNTIF(OrdersTable[Customer ID],OrdersTable[[#This Row],[Customer ID]])</f>
        <v>8.3333333333333329E-2</v>
      </c>
    </row>
    <row r="6719" spans="1:25" x14ac:dyDescent="0.3">
      <c r="A6719" s="1">
        <v>6718</v>
      </c>
      <c r="B6719" t="s">
        <v>9352</v>
      </c>
      <c r="C6719" s="7">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4" t="str">
        <f>VLOOKUP(OrdersTable[[#This Row],[Region]],PeopleTable[#All],2,FALSE)</f>
        <v>Cassandra Brandow</v>
      </c>
      <c r="W6719" s="4" t="str">
        <f>IFERROR(VLOOKUP(OrdersTable[[#This Row],[Order ID]],ReturnsTable[#All],2,FALSE),"No")</f>
        <v>No</v>
      </c>
      <c r="X6719" s="4">
        <f>1/COUNTIF(OrdersTable[Order ID],OrdersTable[[#This Row],[Order ID]])</f>
        <v>0.33333333333333331</v>
      </c>
      <c r="Y6719" s="4">
        <f>1/COUNTIF(OrdersTable[Customer ID],OrdersTable[[#This Row],[Customer ID]])</f>
        <v>8.3333333333333329E-2</v>
      </c>
    </row>
    <row r="6720" spans="1:25" x14ac:dyDescent="0.3">
      <c r="A6720" s="1">
        <v>6719</v>
      </c>
      <c r="B6720" t="s">
        <v>9352</v>
      </c>
      <c r="C6720" s="7">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4" t="str">
        <f>VLOOKUP(OrdersTable[[#This Row],[Region]],PeopleTable[#All],2,FALSE)</f>
        <v>Cassandra Brandow</v>
      </c>
      <c r="W6720" s="4" t="str">
        <f>IFERROR(VLOOKUP(OrdersTable[[#This Row],[Order ID]],ReturnsTable[#All],2,FALSE),"No")</f>
        <v>No</v>
      </c>
      <c r="X6720" s="4">
        <f>1/COUNTIF(OrdersTable[Order ID],OrdersTable[[#This Row],[Order ID]])</f>
        <v>0.33333333333333331</v>
      </c>
      <c r="Y6720" s="4">
        <f>1/COUNTIF(OrdersTable[Customer ID],OrdersTable[[#This Row],[Customer ID]])</f>
        <v>8.3333333333333329E-2</v>
      </c>
    </row>
    <row r="6721" spans="1:25" x14ac:dyDescent="0.3">
      <c r="A6721" s="1">
        <v>6720</v>
      </c>
      <c r="B6721" t="s">
        <v>9353</v>
      </c>
      <c r="C6721" s="7">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4" t="str">
        <f>VLOOKUP(OrdersTable[[#This Row],[Region]],PeopleTable[#All],2,FALSE)</f>
        <v>Cassandra Brandow</v>
      </c>
      <c r="W6721" s="4" t="str">
        <f>IFERROR(VLOOKUP(OrdersTable[[#This Row],[Order ID]],ReturnsTable[#All],2,FALSE),"No")</f>
        <v>No</v>
      </c>
      <c r="X6721" s="4">
        <f>1/COUNTIF(OrdersTable[Order ID],OrdersTable[[#This Row],[Order ID]])</f>
        <v>1</v>
      </c>
      <c r="Y6721" s="4">
        <f>1/COUNTIF(OrdersTable[Customer ID],OrdersTable[[#This Row],[Customer ID]])</f>
        <v>0.1111111111111111</v>
      </c>
    </row>
    <row r="6722" spans="1:25" x14ac:dyDescent="0.3">
      <c r="A6722" s="1">
        <v>6721</v>
      </c>
      <c r="B6722" t="s">
        <v>9354</v>
      </c>
      <c r="C6722" s="7">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4" t="str">
        <f>VLOOKUP(OrdersTable[[#This Row],[Region]],PeopleTable[#All],2,FALSE)</f>
        <v>Anna Andreadi</v>
      </c>
      <c r="W6722" s="4" t="str">
        <f>IFERROR(VLOOKUP(OrdersTable[[#This Row],[Order ID]],ReturnsTable[#All],2,FALSE),"No")</f>
        <v>No</v>
      </c>
      <c r="X6722" s="4">
        <f>1/COUNTIF(OrdersTable[Order ID],OrdersTable[[#This Row],[Order ID]])</f>
        <v>0.33333333333333331</v>
      </c>
      <c r="Y6722" s="4">
        <f>1/COUNTIF(OrdersTable[Customer ID],OrdersTable[[#This Row],[Customer ID]])</f>
        <v>7.1428571428571425E-2</v>
      </c>
    </row>
    <row r="6723" spans="1:25" x14ac:dyDescent="0.3">
      <c r="A6723" s="1">
        <v>6722</v>
      </c>
      <c r="B6723" t="s">
        <v>9354</v>
      </c>
      <c r="C6723" s="7">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4" t="str">
        <f>VLOOKUP(OrdersTable[[#This Row],[Region]],PeopleTable[#All],2,FALSE)</f>
        <v>Anna Andreadi</v>
      </c>
      <c r="W6723" s="4" t="str">
        <f>IFERROR(VLOOKUP(OrdersTable[[#This Row],[Order ID]],ReturnsTable[#All],2,FALSE),"No")</f>
        <v>No</v>
      </c>
      <c r="X6723" s="4">
        <f>1/COUNTIF(OrdersTable[Order ID],OrdersTable[[#This Row],[Order ID]])</f>
        <v>0.33333333333333331</v>
      </c>
      <c r="Y6723" s="4">
        <f>1/COUNTIF(OrdersTable[Customer ID],OrdersTable[[#This Row],[Customer ID]])</f>
        <v>7.1428571428571425E-2</v>
      </c>
    </row>
    <row r="6724" spans="1:25" x14ac:dyDescent="0.3">
      <c r="A6724" s="1">
        <v>6723</v>
      </c>
      <c r="B6724" t="s">
        <v>9354</v>
      </c>
      <c r="C6724" s="7">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4" t="str">
        <f>VLOOKUP(OrdersTable[[#This Row],[Region]],PeopleTable[#All],2,FALSE)</f>
        <v>Anna Andreadi</v>
      </c>
      <c r="W6724" s="4" t="str">
        <f>IFERROR(VLOOKUP(OrdersTable[[#This Row],[Order ID]],ReturnsTable[#All],2,FALSE),"No")</f>
        <v>No</v>
      </c>
      <c r="X6724" s="4">
        <f>1/COUNTIF(OrdersTable[Order ID],OrdersTable[[#This Row],[Order ID]])</f>
        <v>0.33333333333333331</v>
      </c>
      <c r="Y6724" s="4">
        <f>1/COUNTIF(OrdersTable[Customer ID],OrdersTable[[#This Row],[Customer ID]])</f>
        <v>7.1428571428571425E-2</v>
      </c>
    </row>
    <row r="6725" spans="1:25" x14ac:dyDescent="0.3">
      <c r="A6725" s="1">
        <v>6724</v>
      </c>
      <c r="B6725" t="s">
        <v>9355</v>
      </c>
      <c r="C6725" s="7">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4" t="str">
        <f>VLOOKUP(OrdersTable[[#This Row],[Region]],PeopleTable[#All],2,FALSE)</f>
        <v>Chuck Magee</v>
      </c>
      <c r="W6725" s="4" t="str">
        <f>IFERROR(VLOOKUP(OrdersTable[[#This Row],[Order ID]],ReturnsTable[#All],2,FALSE),"No")</f>
        <v>No</v>
      </c>
      <c r="X6725" s="4">
        <f>1/COUNTIF(OrdersTable[Order ID],OrdersTable[[#This Row],[Order ID]])</f>
        <v>1</v>
      </c>
      <c r="Y6725" s="4">
        <f>1/COUNTIF(OrdersTable[Customer ID],OrdersTable[[#This Row],[Customer ID]])</f>
        <v>0.125</v>
      </c>
    </row>
    <row r="6726" spans="1:25" x14ac:dyDescent="0.3">
      <c r="A6726" s="1">
        <v>6725</v>
      </c>
      <c r="B6726" t="s">
        <v>9356</v>
      </c>
      <c r="C6726" s="7">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4" t="str">
        <f>VLOOKUP(OrdersTable[[#This Row],[Region]],PeopleTable[#All],2,FALSE)</f>
        <v>Anna Andreadi</v>
      </c>
      <c r="W6726" s="4" t="str">
        <f>IFERROR(VLOOKUP(OrdersTable[[#This Row],[Order ID]],ReturnsTable[#All],2,FALSE),"No")</f>
        <v>No</v>
      </c>
      <c r="X6726" s="4">
        <f>1/COUNTIF(OrdersTable[Order ID],OrdersTable[[#This Row],[Order ID]])</f>
        <v>0.33333333333333331</v>
      </c>
      <c r="Y6726" s="4">
        <f>1/COUNTIF(OrdersTable[Customer ID],OrdersTable[[#This Row],[Customer ID]])</f>
        <v>6.6666666666666666E-2</v>
      </c>
    </row>
    <row r="6727" spans="1:25" x14ac:dyDescent="0.3">
      <c r="A6727" s="1">
        <v>6726</v>
      </c>
      <c r="B6727" t="s">
        <v>9356</v>
      </c>
      <c r="C6727" s="7">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4" t="str">
        <f>VLOOKUP(OrdersTable[[#This Row],[Region]],PeopleTable[#All],2,FALSE)</f>
        <v>Anna Andreadi</v>
      </c>
      <c r="W6727" s="4" t="str">
        <f>IFERROR(VLOOKUP(OrdersTable[[#This Row],[Order ID]],ReturnsTable[#All],2,FALSE),"No")</f>
        <v>No</v>
      </c>
      <c r="X6727" s="4">
        <f>1/COUNTIF(OrdersTable[Order ID],OrdersTable[[#This Row],[Order ID]])</f>
        <v>0.33333333333333331</v>
      </c>
      <c r="Y6727" s="4">
        <f>1/COUNTIF(OrdersTable[Customer ID],OrdersTable[[#This Row],[Customer ID]])</f>
        <v>6.6666666666666666E-2</v>
      </c>
    </row>
    <row r="6728" spans="1:25" x14ac:dyDescent="0.3">
      <c r="A6728" s="1">
        <v>6727</v>
      </c>
      <c r="B6728" t="s">
        <v>9356</v>
      </c>
      <c r="C6728" s="7">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4" t="str">
        <f>VLOOKUP(OrdersTable[[#This Row],[Region]],PeopleTable[#All],2,FALSE)</f>
        <v>Anna Andreadi</v>
      </c>
      <c r="W6728" s="4" t="str">
        <f>IFERROR(VLOOKUP(OrdersTable[[#This Row],[Order ID]],ReturnsTable[#All],2,FALSE),"No")</f>
        <v>No</v>
      </c>
      <c r="X6728" s="4">
        <f>1/COUNTIF(OrdersTable[Order ID],OrdersTable[[#This Row],[Order ID]])</f>
        <v>0.33333333333333331</v>
      </c>
      <c r="Y6728" s="4">
        <f>1/COUNTIF(OrdersTable[Customer ID],OrdersTable[[#This Row],[Customer ID]])</f>
        <v>6.6666666666666666E-2</v>
      </c>
    </row>
    <row r="6729" spans="1:25" x14ac:dyDescent="0.3">
      <c r="A6729" s="1">
        <v>6728</v>
      </c>
      <c r="B6729" t="s">
        <v>9357</v>
      </c>
      <c r="C6729" s="7">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4" t="str">
        <f>VLOOKUP(OrdersTable[[#This Row],[Region]],PeopleTable[#All],2,FALSE)</f>
        <v>Kelly Williams</v>
      </c>
      <c r="W6729" s="4" t="str">
        <f>IFERROR(VLOOKUP(OrdersTable[[#This Row],[Order ID]],ReturnsTable[#All],2,FALSE),"No")</f>
        <v>No</v>
      </c>
      <c r="X6729" s="4">
        <f>1/COUNTIF(OrdersTable[Order ID],OrdersTable[[#This Row],[Order ID]])</f>
        <v>1</v>
      </c>
      <c r="Y6729" s="4">
        <f>1/COUNTIF(OrdersTable[Customer ID],OrdersTable[[#This Row],[Customer ID]])</f>
        <v>7.1428571428571425E-2</v>
      </c>
    </row>
    <row r="6730" spans="1:25" x14ac:dyDescent="0.3">
      <c r="A6730" s="1">
        <v>6729</v>
      </c>
      <c r="B6730" t="s">
        <v>9358</v>
      </c>
      <c r="C6730" s="7">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4" t="str">
        <f>VLOOKUP(OrdersTable[[#This Row],[Region]],PeopleTable[#All],2,FALSE)</f>
        <v>Cassandra Brandow</v>
      </c>
      <c r="W6730" s="4" t="str">
        <f>IFERROR(VLOOKUP(OrdersTable[[#This Row],[Order ID]],ReturnsTable[#All],2,FALSE),"No")</f>
        <v>No</v>
      </c>
      <c r="X6730" s="4">
        <f>1/COUNTIF(OrdersTable[Order ID],OrdersTable[[#This Row],[Order ID]])</f>
        <v>1</v>
      </c>
      <c r="Y6730" s="4">
        <f>1/COUNTIF(OrdersTable[Customer ID],OrdersTable[[#This Row],[Customer ID]])</f>
        <v>0.125</v>
      </c>
    </row>
    <row r="6731" spans="1:25" x14ac:dyDescent="0.3">
      <c r="A6731" s="1">
        <v>6730</v>
      </c>
      <c r="B6731" t="s">
        <v>9359</v>
      </c>
      <c r="C6731" s="7">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4" t="str">
        <f>VLOOKUP(OrdersTable[[#This Row],[Region]],PeopleTable[#All],2,FALSE)</f>
        <v>Cassandra Brandow</v>
      </c>
      <c r="W6731" s="4" t="str">
        <f>IFERROR(VLOOKUP(OrdersTable[[#This Row],[Order ID]],ReturnsTable[#All],2,FALSE),"No")</f>
        <v>No</v>
      </c>
      <c r="X6731" s="4">
        <f>1/COUNTIF(OrdersTable[Order ID],OrdersTable[[#This Row],[Order ID]])</f>
        <v>0.33333333333333331</v>
      </c>
      <c r="Y6731" s="4">
        <f>1/COUNTIF(OrdersTable[Customer ID],OrdersTable[[#This Row],[Customer ID]])</f>
        <v>7.1428571428571425E-2</v>
      </c>
    </row>
    <row r="6732" spans="1:25" x14ac:dyDescent="0.3">
      <c r="A6732" s="1">
        <v>6731</v>
      </c>
      <c r="B6732" t="s">
        <v>9359</v>
      </c>
      <c r="C6732" s="7">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4" t="str">
        <f>VLOOKUP(OrdersTable[[#This Row],[Region]],PeopleTable[#All],2,FALSE)</f>
        <v>Cassandra Brandow</v>
      </c>
      <c r="W6732" s="4" t="str">
        <f>IFERROR(VLOOKUP(OrdersTable[[#This Row],[Order ID]],ReturnsTable[#All],2,FALSE),"No")</f>
        <v>No</v>
      </c>
      <c r="X6732" s="4">
        <f>1/COUNTIF(OrdersTable[Order ID],OrdersTable[[#This Row],[Order ID]])</f>
        <v>0.33333333333333331</v>
      </c>
      <c r="Y6732" s="4">
        <f>1/COUNTIF(OrdersTable[Customer ID],OrdersTable[[#This Row],[Customer ID]])</f>
        <v>7.1428571428571425E-2</v>
      </c>
    </row>
    <row r="6733" spans="1:25" x14ac:dyDescent="0.3">
      <c r="A6733" s="1">
        <v>6732</v>
      </c>
      <c r="B6733" t="s">
        <v>9359</v>
      </c>
      <c r="C6733" s="7">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4" t="str">
        <f>VLOOKUP(OrdersTable[[#This Row],[Region]],PeopleTable[#All],2,FALSE)</f>
        <v>Cassandra Brandow</v>
      </c>
      <c r="W6733" s="4" t="str">
        <f>IFERROR(VLOOKUP(OrdersTable[[#This Row],[Order ID]],ReturnsTable[#All],2,FALSE),"No")</f>
        <v>No</v>
      </c>
      <c r="X6733" s="4">
        <f>1/COUNTIF(OrdersTable[Order ID],OrdersTable[[#This Row],[Order ID]])</f>
        <v>0.33333333333333331</v>
      </c>
      <c r="Y6733" s="4">
        <f>1/COUNTIF(OrdersTable[Customer ID],OrdersTable[[#This Row],[Customer ID]])</f>
        <v>7.1428571428571425E-2</v>
      </c>
    </row>
    <row r="6734" spans="1:25" x14ac:dyDescent="0.3">
      <c r="A6734" s="1">
        <v>6733</v>
      </c>
      <c r="B6734" t="s">
        <v>9360</v>
      </c>
      <c r="C6734" s="7">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4" t="str">
        <f>VLOOKUP(OrdersTable[[#This Row],[Region]],PeopleTable[#All],2,FALSE)</f>
        <v>Anna Andreadi</v>
      </c>
      <c r="W6734" s="4" t="str">
        <f>IFERROR(VLOOKUP(OrdersTable[[#This Row],[Order ID]],ReturnsTable[#All],2,FALSE),"No")</f>
        <v>No</v>
      </c>
      <c r="X6734" s="4">
        <f>1/COUNTIF(OrdersTable[Order ID],OrdersTable[[#This Row],[Order ID]])</f>
        <v>0.5</v>
      </c>
      <c r="Y6734" s="4">
        <f>1/COUNTIF(OrdersTable[Customer ID],OrdersTable[[#This Row],[Customer ID]])</f>
        <v>6.6666666666666666E-2</v>
      </c>
    </row>
    <row r="6735" spans="1:25" x14ac:dyDescent="0.3">
      <c r="A6735" s="1">
        <v>6734</v>
      </c>
      <c r="B6735" t="s">
        <v>9360</v>
      </c>
      <c r="C6735" s="7">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4" t="str">
        <f>VLOOKUP(OrdersTable[[#This Row],[Region]],PeopleTable[#All],2,FALSE)</f>
        <v>Anna Andreadi</v>
      </c>
      <c r="W6735" s="4" t="str">
        <f>IFERROR(VLOOKUP(OrdersTable[[#This Row],[Order ID]],ReturnsTable[#All],2,FALSE),"No")</f>
        <v>No</v>
      </c>
      <c r="X6735" s="4">
        <f>1/COUNTIF(OrdersTable[Order ID],OrdersTable[[#This Row],[Order ID]])</f>
        <v>0.5</v>
      </c>
      <c r="Y6735" s="4">
        <f>1/COUNTIF(OrdersTable[Customer ID],OrdersTable[[#This Row],[Customer ID]])</f>
        <v>6.6666666666666666E-2</v>
      </c>
    </row>
    <row r="6736" spans="1:25" x14ac:dyDescent="0.3">
      <c r="A6736" s="1">
        <v>6735</v>
      </c>
      <c r="B6736" t="s">
        <v>9361</v>
      </c>
      <c r="C6736" s="7">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4" t="str">
        <f>VLOOKUP(OrdersTable[[#This Row],[Region]],PeopleTable[#All],2,FALSE)</f>
        <v>Cassandra Brandow</v>
      </c>
      <c r="W6736" s="4" t="str">
        <f>IFERROR(VLOOKUP(OrdersTable[[#This Row],[Order ID]],ReturnsTable[#All],2,FALSE),"No")</f>
        <v>No</v>
      </c>
      <c r="X6736" s="4">
        <f>1/COUNTIF(OrdersTable[Order ID],OrdersTable[[#This Row],[Order ID]])</f>
        <v>1</v>
      </c>
      <c r="Y6736" s="4">
        <f>1/COUNTIF(OrdersTable[Customer ID],OrdersTable[[#This Row],[Customer ID]])</f>
        <v>0.25</v>
      </c>
    </row>
    <row r="6737" spans="1:25" x14ac:dyDescent="0.3">
      <c r="A6737" s="1">
        <v>6736</v>
      </c>
      <c r="B6737" t="s">
        <v>9362</v>
      </c>
      <c r="C6737" s="7">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4" t="str">
        <f>VLOOKUP(OrdersTable[[#This Row],[Region]],PeopleTable[#All],2,FALSE)</f>
        <v>Anna Andreadi</v>
      </c>
      <c r="W6737" s="4" t="str">
        <f>IFERROR(VLOOKUP(OrdersTable[[#This Row],[Order ID]],ReturnsTable[#All],2,FALSE),"No")</f>
        <v>No</v>
      </c>
      <c r="X6737" s="4">
        <f>1/COUNTIF(OrdersTable[Order ID],OrdersTable[[#This Row],[Order ID]])</f>
        <v>0.25</v>
      </c>
      <c r="Y6737" s="4">
        <f>1/COUNTIF(OrdersTable[Customer ID],OrdersTable[[#This Row],[Customer ID]])</f>
        <v>0.05</v>
      </c>
    </row>
    <row r="6738" spans="1:25" x14ac:dyDescent="0.3">
      <c r="A6738" s="1">
        <v>6737</v>
      </c>
      <c r="B6738" t="s">
        <v>9362</v>
      </c>
      <c r="C6738" s="7">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4" t="str">
        <f>VLOOKUP(OrdersTable[[#This Row],[Region]],PeopleTable[#All],2,FALSE)</f>
        <v>Anna Andreadi</v>
      </c>
      <c r="W6738" s="4" t="str">
        <f>IFERROR(VLOOKUP(OrdersTable[[#This Row],[Order ID]],ReturnsTable[#All],2,FALSE),"No")</f>
        <v>No</v>
      </c>
      <c r="X6738" s="4">
        <f>1/COUNTIF(OrdersTable[Order ID],OrdersTable[[#This Row],[Order ID]])</f>
        <v>0.25</v>
      </c>
      <c r="Y6738" s="4">
        <f>1/COUNTIF(OrdersTable[Customer ID],OrdersTable[[#This Row],[Customer ID]])</f>
        <v>0.05</v>
      </c>
    </row>
    <row r="6739" spans="1:25" x14ac:dyDescent="0.3">
      <c r="A6739" s="1">
        <v>6738</v>
      </c>
      <c r="B6739" t="s">
        <v>9362</v>
      </c>
      <c r="C6739" s="7">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4" t="str">
        <f>VLOOKUP(OrdersTable[[#This Row],[Region]],PeopleTable[#All],2,FALSE)</f>
        <v>Anna Andreadi</v>
      </c>
      <c r="W6739" s="4" t="str">
        <f>IFERROR(VLOOKUP(OrdersTable[[#This Row],[Order ID]],ReturnsTable[#All],2,FALSE),"No")</f>
        <v>No</v>
      </c>
      <c r="X6739" s="4">
        <f>1/COUNTIF(OrdersTable[Order ID],OrdersTable[[#This Row],[Order ID]])</f>
        <v>0.25</v>
      </c>
      <c r="Y6739" s="4">
        <f>1/COUNTIF(OrdersTable[Customer ID],OrdersTable[[#This Row],[Customer ID]])</f>
        <v>0.05</v>
      </c>
    </row>
    <row r="6740" spans="1:25" x14ac:dyDescent="0.3">
      <c r="A6740" s="1">
        <v>6739</v>
      </c>
      <c r="B6740" t="s">
        <v>9362</v>
      </c>
      <c r="C6740" s="7">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4" t="str">
        <f>VLOOKUP(OrdersTable[[#This Row],[Region]],PeopleTable[#All],2,FALSE)</f>
        <v>Anna Andreadi</v>
      </c>
      <c r="W6740" s="4" t="str">
        <f>IFERROR(VLOOKUP(OrdersTable[[#This Row],[Order ID]],ReturnsTable[#All],2,FALSE),"No")</f>
        <v>No</v>
      </c>
      <c r="X6740" s="4">
        <f>1/COUNTIF(OrdersTable[Order ID],OrdersTable[[#This Row],[Order ID]])</f>
        <v>0.25</v>
      </c>
      <c r="Y6740" s="4">
        <f>1/COUNTIF(OrdersTable[Customer ID],OrdersTable[[#This Row],[Customer ID]])</f>
        <v>0.05</v>
      </c>
    </row>
    <row r="6741" spans="1:25" x14ac:dyDescent="0.3">
      <c r="A6741" s="1">
        <v>6740</v>
      </c>
      <c r="B6741" t="s">
        <v>9363</v>
      </c>
      <c r="C6741" s="7">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4" t="str">
        <f>VLOOKUP(OrdersTable[[#This Row],[Region]],PeopleTable[#All],2,FALSE)</f>
        <v>Kelly Williams</v>
      </c>
      <c r="W6741" s="4" t="str">
        <f>IFERROR(VLOOKUP(OrdersTable[[#This Row],[Order ID]],ReturnsTable[#All],2,FALSE),"No")</f>
        <v>No</v>
      </c>
      <c r="X6741" s="4">
        <f>1/COUNTIF(OrdersTable[Order ID],OrdersTable[[#This Row],[Order ID]])</f>
        <v>0.33333333333333331</v>
      </c>
      <c r="Y6741" s="4">
        <f>1/COUNTIF(OrdersTable[Customer ID],OrdersTable[[#This Row],[Customer ID]])</f>
        <v>5.2631578947368418E-2</v>
      </c>
    </row>
    <row r="6742" spans="1:25" x14ac:dyDescent="0.3">
      <c r="A6742" s="1">
        <v>6741</v>
      </c>
      <c r="B6742" t="s">
        <v>9363</v>
      </c>
      <c r="C6742" s="7">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4" t="str">
        <f>VLOOKUP(OrdersTable[[#This Row],[Region]],PeopleTable[#All],2,FALSE)</f>
        <v>Kelly Williams</v>
      </c>
      <c r="W6742" s="4" t="str">
        <f>IFERROR(VLOOKUP(OrdersTable[[#This Row],[Order ID]],ReturnsTable[#All],2,FALSE),"No")</f>
        <v>No</v>
      </c>
      <c r="X6742" s="4">
        <f>1/COUNTIF(OrdersTable[Order ID],OrdersTable[[#This Row],[Order ID]])</f>
        <v>0.33333333333333331</v>
      </c>
      <c r="Y6742" s="4">
        <f>1/COUNTIF(OrdersTable[Customer ID],OrdersTable[[#This Row],[Customer ID]])</f>
        <v>5.2631578947368418E-2</v>
      </c>
    </row>
    <row r="6743" spans="1:25" x14ac:dyDescent="0.3">
      <c r="A6743" s="1">
        <v>6742</v>
      </c>
      <c r="B6743" t="s">
        <v>9363</v>
      </c>
      <c r="C6743" s="7">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4" t="str">
        <f>VLOOKUP(OrdersTable[[#This Row],[Region]],PeopleTable[#All],2,FALSE)</f>
        <v>Kelly Williams</v>
      </c>
      <c r="W6743" s="4" t="str">
        <f>IFERROR(VLOOKUP(OrdersTable[[#This Row],[Order ID]],ReturnsTable[#All],2,FALSE),"No")</f>
        <v>No</v>
      </c>
      <c r="X6743" s="4">
        <f>1/COUNTIF(OrdersTable[Order ID],OrdersTable[[#This Row],[Order ID]])</f>
        <v>0.33333333333333331</v>
      </c>
      <c r="Y6743" s="4">
        <f>1/COUNTIF(OrdersTable[Customer ID],OrdersTable[[#This Row],[Customer ID]])</f>
        <v>5.2631578947368418E-2</v>
      </c>
    </row>
    <row r="6744" spans="1:25" x14ac:dyDescent="0.3">
      <c r="A6744" s="1">
        <v>6743</v>
      </c>
      <c r="B6744" t="s">
        <v>9364</v>
      </c>
      <c r="C6744" s="7">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4" t="str">
        <f>VLOOKUP(OrdersTable[[#This Row],[Region]],PeopleTable[#All],2,FALSE)</f>
        <v>Anna Andreadi</v>
      </c>
      <c r="W6744" s="4" t="str">
        <f>IFERROR(VLOOKUP(OrdersTable[[#This Row],[Order ID]],ReturnsTable[#All],2,FALSE),"No")</f>
        <v>No</v>
      </c>
      <c r="X6744" s="4">
        <f>1/COUNTIF(OrdersTable[Order ID],OrdersTable[[#This Row],[Order ID]])</f>
        <v>1</v>
      </c>
      <c r="Y6744" s="4">
        <f>1/COUNTIF(OrdersTable[Customer ID],OrdersTable[[#This Row],[Customer ID]])</f>
        <v>4.5454545454545456E-2</v>
      </c>
    </row>
    <row r="6745" spans="1:25" x14ac:dyDescent="0.3">
      <c r="A6745" s="1">
        <v>6744</v>
      </c>
      <c r="B6745" t="s">
        <v>9365</v>
      </c>
      <c r="C6745" s="7">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4" t="str">
        <f>VLOOKUP(OrdersTable[[#This Row],[Region]],PeopleTable[#All],2,FALSE)</f>
        <v>Chuck Magee</v>
      </c>
      <c r="W6745" s="4" t="str">
        <f>IFERROR(VLOOKUP(OrdersTable[[#This Row],[Order ID]],ReturnsTable[#All],2,FALSE),"No")</f>
        <v>No</v>
      </c>
      <c r="X6745" s="4">
        <f>1/COUNTIF(OrdersTable[Order ID],OrdersTable[[#This Row],[Order ID]])</f>
        <v>1</v>
      </c>
      <c r="Y6745" s="4">
        <f>1/COUNTIF(OrdersTable[Customer ID],OrdersTable[[#This Row],[Customer ID]])</f>
        <v>4.1666666666666664E-2</v>
      </c>
    </row>
    <row r="6746" spans="1:25" x14ac:dyDescent="0.3">
      <c r="A6746" s="1">
        <v>6745</v>
      </c>
      <c r="B6746" t="s">
        <v>9366</v>
      </c>
      <c r="C6746" s="7">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4" t="str">
        <f>VLOOKUP(OrdersTable[[#This Row],[Region]],PeopleTable[#All],2,FALSE)</f>
        <v>Chuck Magee</v>
      </c>
      <c r="W6746" s="4" t="str">
        <f>IFERROR(VLOOKUP(OrdersTable[[#This Row],[Order ID]],ReturnsTable[#All],2,FALSE),"No")</f>
        <v>No</v>
      </c>
      <c r="X6746" s="4">
        <f>1/COUNTIF(OrdersTable[Order ID],OrdersTable[[#This Row],[Order ID]])</f>
        <v>0.5</v>
      </c>
      <c r="Y6746" s="4">
        <f>1/COUNTIF(OrdersTable[Customer ID],OrdersTable[[#This Row],[Customer ID]])</f>
        <v>4.5454545454545456E-2</v>
      </c>
    </row>
    <row r="6747" spans="1:25" x14ac:dyDescent="0.3">
      <c r="A6747" s="1">
        <v>6746</v>
      </c>
      <c r="B6747" t="s">
        <v>9366</v>
      </c>
      <c r="C6747" s="7">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4" t="str">
        <f>VLOOKUP(OrdersTable[[#This Row],[Region]],PeopleTable[#All],2,FALSE)</f>
        <v>Chuck Magee</v>
      </c>
      <c r="W6747" s="4" t="str">
        <f>IFERROR(VLOOKUP(OrdersTable[[#This Row],[Order ID]],ReturnsTable[#All],2,FALSE),"No")</f>
        <v>No</v>
      </c>
      <c r="X6747" s="4">
        <f>1/COUNTIF(OrdersTable[Order ID],OrdersTable[[#This Row],[Order ID]])</f>
        <v>0.5</v>
      </c>
      <c r="Y6747" s="4">
        <f>1/COUNTIF(OrdersTable[Customer ID],OrdersTable[[#This Row],[Customer ID]])</f>
        <v>4.5454545454545456E-2</v>
      </c>
    </row>
    <row r="6748" spans="1:25" x14ac:dyDescent="0.3">
      <c r="A6748" s="1">
        <v>6747</v>
      </c>
      <c r="B6748" t="s">
        <v>9367</v>
      </c>
      <c r="C6748" s="7">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4" t="str">
        <f>VLOOKUP(OrdersTable[[#This Row],[Region]],PeopleTable[#All],2,FALSE)</f>
        <v>Chuck Magee</v>
      </c>
      <c r="W6748" s="4" t="str">
        <f>IFERROR(VLOOKUP(OrdersTable[[#This Row],[Order ID]],ReturnsTable[#All],2,FALSE),"No")</f>
        <v>No</v>
      </c>
      <c r="X6748" s="4">
        <f>1/COUNTIF(OrdersTable[Order ID],OrdersTable[[#This Row],[Order ID]])</f>
        <v>1</v>
      </c>
      <c r="Y6748" s="4">
        <f>1/COUNTIF(OrdersTable[Customer ID],OrdersTable[[#This Row],[Customer ID]])</f>
        <v>0.1111111111111111</v>
      </c>
    </row>
    <row r="6749" spans="1:25" x14ac:dyDescent="0.3">
      <c r="A6749" s="1">
        <v>6748</v>
      </c>
      <c r="B6749" t="s">
        <v>9368</v>
      </c>
      <c r="C6749" s="7">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4" t="str">
        <f>VLOOKUP(OrdersTable[[#This Row],[Region]],PeopleTable[#All],2,FALSE)</f>
        <v>Chuck Magee</v>
      </c>
      <c r="W6749" s="4" t="str">
        <f>IFERROR(VLOOKUP(OrdersTable[[#This Row],[Order ID]],ReturnsTable[#All],2,FALSE),"No")</f>
        <v>No</v>
      </c>
      <c r="X6749" s="4">
        <f>1/COUNTIF(OrdersTable[Order ID],OrdersTable[[#This Row],[Order ID]])</f>
        <v>0.33333333333333331</v>
      </c>
      <c r="Y6749" s="4">
        <f>1/COUNTIF(OrdersTable[Customer ID],OrdersTable[[#This Row],[Customer ID]])</f>
        <v>6.6666666666666666E-2</v>
      </c>
    </row>
    <row r="6750" spans="1:25" x14ac:dyDescent="0.3">
      <c r="A6750" s="1">
        <v>6749</v>
      </c>
      <c r="B6750" t="s">
        <v>9368</v>
      </c>
      <c r="C6750" s="7">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4" t="str">
        <f>VLOOKUP(OrdersTable[[#This Row],[Region]],PeopleTable[#All],2,FALSE)</f>
        <v>Chuck Magee</v>
      </c>
      <c r="W6750" s="4" t="str">
        <f>IFERROR(VLOOKUP(OrdersTable[[#This Row],[Order ID]],ReturnsTable[#All],2,FALSE),"No")</f>
        <v>No</v>
      </c>
      <c r="X6750" s="4">
        <f>1/COUNTIF(OrdersTable[Order ID],OrdersTable[[#This Row],[Order ID]])</f>
        <v>0.33333333333333331</v>
      </c>
      <c r="Y6750" s="4">
        <f>1/COUNTIF(OrdersTable[Customer ID],OrdersTable[[#This Row],[Customer ID]])</f>
        <v>6.6666666666666666E-2</v>
      </c>
    </row>
    <row r="6751" spans="1:25" x14ac:dyDescent="0.3">
      <c r="A6751" s="1">
        <v>6750</v>
      </c>
      <c r="B6751" t="s">
        <v>9368</v>
      </c>
      <c r="C6751" s="7">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4" t="str">
        <f>VLOOKUP(OrdersTable[[#This Row],[Region]],PeopleTable[#All],2,FALSE)</f>
        <v>Chuck Magee</v>
      </c>
      <c r="W6751" s="4" t="str">
        <f>IFERROR(VLOOKUP(OrdersTable[[#This Row],[Order ID]],ReturnsTable[#All],2,FALSE),"No")</f>
        <v>No</v>
      </c>
      <c r="X6751" s="4">
        <f>1/COUNTIF(OrdersTable[Order ID],OrdersTable[[#This Row],[Order ID]])</f>
        <v>0.33333333333333331</v>
      </c>
      <c r="Y6751" s="4">
        <f>1/COUNTIF(OrdersTable[Customer ID],OrdersTable[[#This Row],[Customer ID]])</f>
        <v>6.6666666666666666E-2</v>
      </c>
    </row>
    <row r="6752" spans="1:25" x14ac:dyDescent="0.3">
      <c r="A6752" s="1">
        <v>6751</v>
      </c>
      <c r="B6752" t="s">
        <v>9369</v>
      </c>
      <c r="C6752" s="7">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4" t="str">
        <f>VLOOKUP(OrdersTable[[#This Row],[Region]],PeopleTable[#All],2,FALSE)</f>
        <v>Chuck Magee</v>
      </c>
      <c r="W6752" s="4" t="str">
        <f>IFERROR(VLOOKUP(OrdersTable[[#This Row],[Order ID]],ReturnsTable[#All],2,FALSE),"No")</f>
        <v>No</v>
      </c>
      <c r="X6752" s="4">
        <f>1/COUNTIF(OrdersTable[Order ID],OrdersTable[[#This Row],[Order ID]])</f>
        <v>0.2</v>
      </c>
      <c r="Y6752" s="4">
        <f>1/COUNTIF(OrdersTable[Customer ID],OrdersTable[[#This Row],[Customer ID]])</f>
        <v>9.0909090909090912E-2</v>
      </c>
    </row>
    <row r="6753" spans="1:25" x14ac:dyDescent="0.3">
      <c r="A6753" s="1">
        <v>6752</v>
      </c>
      <c r="B6753" t="s">
        <v>9369</v>
      </c>
      <c r="C6753" s="7">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4" t="str">
        <f>VLOOKUP(OrdersTable[[#This Row],[Region]],PeopleTable[#All],2,FALSE)</f>
        <v>Chuck Magee</v>
      </c>
      <c r="W6753" s="4" t="str">
        <f>IFERROR(VLOOKUP(OrdersTable[[#This Row],[Order ID]],ReturnsTable[#All],2,FALSE),"No")</f>
        <v>No</v>
      </c>
      <c r="X6753" s="4">
        <f>1/COUNTIF(OrdersTable[Order ID],OrdersTable[[#This Row],[Order ID]])</f>
        <v>0.2</v>
      </c>
      <c r="Y6753" s="4">
        <f>1/COUNTIF(OrdersTable[Customer ID],OrdersTable[[#This Row],[Customer ID]])</f>
        <v>9.0909090909090912E-2</v>
      </c>
    </row>
    <row r="6754" spans="1:25" x14ac:dyDescent="0.3">
      <c r="A6754" s="1">
        <v>6753</v>
      </c>
      <c r="B6754" t="s">
        <v>9369</v>
      </c>
      <c r="C6754" s="7">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4" t="str">
        <f>VLOOKUP(OrdersTable[[#This Row],[Region]],PeopleTable[#All],2,FALSE)</f>
        <v>Chuck Magee</v>
      </c>
      <c r="W6754" s="4" t="str">
        <f>IFERROR(VLOOKUP(OrdersTable[[#This Row],[Order ID]],ReturnsTable[#All],2,FALSE),"No")</f>
        <v>No</v>
      </c>
      <c r="X6754" s="4">
        <f>1/COUNTIF(OrdersTable[Order ID],OrdersTable[[#This Row],[Order ID]])</f>
        <v>0.2</v>
      </c>
      <c r="Y6754" s="4">
        <f>1/COUNTIF(OrdersTable[Customer ID],OrdersTable[[#This Row],[Customer ID]])</f>
        <v>9.0909090909090912E-2</v>
      </c>
    </row>
    <row r="6755" spans="1:25" x14ac:dyDescent="0.3">
      <c r="A6755" s="1">
        <v>6754</v>
      </c>
      <c r="B6755" t="s">
        <v>9369</v>
      </c>
      <c r="C6755" s="7">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4" t="str">
        <f>VLOOKUP(OrdersTable[[#This Row],[Region]],PeopleTable[#All],2,FALSE)</f>
        <v>Chuck Magee</v>
      </c>
      <c r="W6755" s="4" t="str">
        <f>IFERROR(VLOOKUP(OrdersTable[[#This Row],[Order ID]],ReturnsTable[#All],2,FALSE),"No")</f>
        <v>No</v>
      </c>
      <c r="X6755" s="4">
        <f>1/COUNTIF(OrdersTable[Order ID],OrdersTable[[#This Row],[Order ID]])</f>
        <v>0.2</v>
      </c>
      <c r="Y6755" s="4">
        <f>1/COUNTIF(OrdersTable[Customer ID],OrdersTable[[#This Row],[Customer ID]])</f>
        <v>9.0909090909090912E-2</v>
      </c>
    </row>
    <row r="6756" spans="1:25" x14ac:dyDescent="0.3">
      <c r="A6756" s="1">
        <v>6755</v>
      </c>
      <c r="B6756" t="s">
        <v>9369</v>
      </c>
      <c r="C6756" s="7">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4" t="str">
        <f>VLOOKUP(OrdersTable[[#This Row],[Region]],PeopleTable[#All],2,FALSE)</f>
        <v>Chuck Magee</v>
      </c>
      <c r="W6756" s="4" t="str">
        <f>IFERROR(VLOOKUP(OrdersTable[[#This Row],[Order ID]],ReturnsTable[#All],2,FALSE),"No")</f>
        <v>No</v>
      </c>
      <c r="X6756" s="4">
        <f>1/COUNTIF(OrdersTable[Order ID],OrdersTable[[#This Row],[Order ID]])</f>
        <v>0.2</v>
      </c>
      <c r="Y6756" s="4">
        <f>1/COUNTIF(OrdersTable[Customer ID],OrdersTable[[#This Row],[Customer ID]])</f>
        <v>9.0909090909090912E-2</v>
      </c>
    </row>
    <row r="6757" spans="1:25" x14ac:dyDescent="0.3">
      <c r="A6757" s="1">
        <v>6756</v>
      </c>
      <c r="B6757" t="s">
        <v>9370</v>
      </c>
      <c r="C6757" s="7">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4" t="str">
        <f>VLOOKUP(OrdersTable[[#This Row],[Region]],PeopleTable[#All],2,FALSE)</f>
        <v>Chuck Magee</v>
      </c>
      <c r="W6757" s="4" t="str">
        <f>IFERROR(VLOOKUP(OrdersTable[[#This Row],[Order ID]],ReturnsTable[#All],2,FALSE),"No")</f>
        <v>No</v>
      </c>
      <c r="X6757" s="4">
        <f>1/COUNTIF(OrdersTable[Order ID],OrdersTable[[#This Row],[Order ID]])</f>
        <v>0.25</v>
      </c>
      <c r="Y6757" s="4">
        <f>1/COUNTIF(OrdersTable[Customer ID],OrdersTable[[#This Row],[Customer ID]])</f>
        <v>0.25</v>
      </c>
    </row>
    <row r="6758" spans="1:25" x14ac:dyDescent="0.3">
      <c r="A6758" s="1">
        <v>6757</v>
      </c>
      <c r="B6758" t="s">
        <v>9370</v>
      </c>
      <c r="C6758" s="7">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4" t="str">
        <f>VLOOKUP(OrdersTable[[#This Row],[Region]],PeopleTable[#All],2,FALSE)</f>
        <v>Chuck Magee</v>
      </c>
      <c r="W6758" s="4" t="str">
        <f>IFERROR(VLOOKUP(OrdersTable[[#This Row],[Order ID]],ReturnsTable[#All],2,FALSE),"No")</f>
        <v>No</v>
      </c>
      <c r="X6758" s="4">
        <f>1/COUNTIF(OrdersTable[Order ID],OrdersTable[[#This Row],[Order ID]])</f>
        <v>0.25</v>
      </c>
      <c r="Y6758" s="4">
        <f>1/COUNTIF(OrdersTable[Customer ID],OrdersTable[[#This Row],[Customer ID]])</f>
        <v>0.25</v>
      </c>
    </row>
    <row r="6759" spans="1:25" x14ac:dyDescent="0.3">
      <c r="A6759" s="1">
        <v>6758</v>
      </c>
      <c r="B6759" t="s">
        <v>9370</v>
      </c>
      <c r="C6759" s="7">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4" t="str">
        <f>VLOOKUP(OrdersTable[[#This Row],[Region]],PeopleTable[#All],2,FALSE)</f>
        <v>Chuck Magee</v>
      </c>
      <c r="W6759" s="4" t="str">
        <f>IFERROR(VLOOKUP(OrdersTable[[#This Row],[Order ID]],ReturnsTable[#All],2,FALSE),"No")</f>
        <v>No</v>
      </c>
      <c r="X6759" s="4">
        <f>1/COUNTIF(OrdersTable[Order ID],OrdersTable[[#This Row],[Order ID]])</f>
        <v>0.25</v>
      </c>
      <c r="Y6759" s="4">
        <f>1/COUNTIF(OrdersTable[Customer ID],OrdersTable[[#This Row],[Customer ID]])</f>
        <v>0.25</v>
      </c>
    </row>
    <row r="6760" spans="1:25" x14ac:dyDescent="0.3">
      <c r="A6760" s="1">
        <v>6759</v>
      </c>
      <c r="B6760" t="s">
        <v>9370</v>
      </c>
      <c r="C6760" s="7">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4" t="str">
        <f>VLOOKUP(OrdersTable[[#This Row],[Region]],PeopleTable[#All],2,FALSE)</f>
        <v>Chuck Magee</v>
      </c>
      <c r="W6760" s="4" t="str">
        <f>IFERROR(VLOOKUP(OrdersTable[[#This Row],[Order ID]],ReturnsTable[#All],2,FALSE),"No")</f>
        <v>No</v>
      </c>
      <c r="X6760" s="4">
        <f>1/COUNTIF(OrdersTable[Order ID],OrdersTable[[#This Row],[Order ID]])</f>
        <v>0.25</v>
      </c>
      <c r="Y6760" s="4">
        <f>1/COUNTIF(OrdersTable[Customer ID],OrdersTable[[#This Row],[Customer ID]])</f>
        <v>0.25</v>
      </c>
    </row>
    <row r="6761" spans="1:25" x14ac:dyDescent="0.3">
      <c r="A6761" s="1">
        <v>6760</v>
      </c>
      <c r="B6761" t="s">
        <v>9371</v>
      </c>
      <c r="C6761" s="7">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4" t="str">
        <f>VLOOKUP(OrdersTable[[#This Row],[Region]],PeopleTable[#All],2,FALSE)</f>
        <v>Cassandra Brandow</v>
      </c>
      <c r="W6761" s="4" t="str">
        <f>IFERROR(VLOOKUP(OrdersTable[[#This Row],[Order ID]],ReturnsTable[#All],2,FALSE),"No")</f>
        <v>No</v>
      </c>
      <c r="X6761" s="4">
        <f>1/COUNTIF(OrdersTable[Order ID],OrdersTable[[#This Row],[Order ID]])</f>
        <v>1</v>
      </c>
      <c r="Y6761" s="4">
        <f>1/COUNTIF(OrdersTable[Customer ID],OrdersTable[[#This Row],[Customer ID]])</f>
        <v>8.3333333333333329E-2</v>
      </c>
    </row>
    <row r="6762" spans="1:25" x14ac:dyDescent="0.3">
      <c r="A6762" s="1">
        <v>6761</v>
      </c>
      <c r="B6762" t="s">
        <v>9372</v>
      </c>
      <c r="C6762" s="7">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4" t="str">
        <f>VLOOKUP(OrdersTable[[#This Row],[Region]],PeopleTable[#All],2,FALSE)</f>
        <v>Chuck Magee</v>
      </c>
      <c r="W6762" s="4" t="str">
        <f>IFERROR(VLOOKUP(OrdersTable[[#This Row],[Order ID]],ReturnsTable[#All],2,FALSE),"No")</f>
        <v>No</v>
      </c>
      <c r="X6762" s="4">
        <f>1/COUNTIF(OrdersTable[Order ID],OrdersTable[[#This Row],[Order ID]])</f>
        <v>1</v>
      </c>
      <c r="Y6762" s="4">
        <f>1/COUNTIF(OrdersTable[Customer ID],OrdersTable[[#This Row],[Customer ID]])</f>
        <v>7.6923076923076927E-2</v>
      </c>
    </row>
    <row r="6763" spans="1:25" x14ac:dyDescent="0.3">
      <c r="A6763" s="1">
        <v>6762</v>
      </c>
      <c r="B6763" t="s">
        <v>9373</v>
      </c>
      <c r="C6763" s="7">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4" t="str">
        <f>VLOOKUP(OrdersTable[[#This Row],[Region]],PeopleTable[#All],2,FALSE)</f>
        <v>Chuck Magee</v>
      </c>
      <c r="W6763" s="4" t="str">
        <f>IFERROR(VLOOKUP(OrdersTable[[#This Row],[Order ID]],ReturnsTable[#All],2,FALSE),"No")</f>
        <v>No</v>
      </c>
      <c r="X6763" s="4">
        <f>1/COUNTIF(OrdersTable[Order ID],OrdersTable[[#This Row],[Order ID]])</f>
        <v>1</v>
      </c>
      <c r="Y6763" s="4">
        <f>1/COUNTIF(OrdersTable[Customer ID],OrdersTable[[#This Row],[Customer ID]])</f>
        <v>7.1428571428571425E-2</v>
      </c>
    </row>
    <row r="6764" spans="1:25" x14ac:dyDescent="0.3">
      <c r="A6764" s="1">
        <v>6763</v>
      </c>
      <c r="B6764" t="s">
        <v>9374</v>
      </c>
      <c r="C6764" s="7">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4" t="str">
        <f>VLOOKUP(OrdersTable[[#This Row],[Region]],PeopleTable[#All],2,FALSE)</f>
        <v>Kelly Williams</v>
      </c>
      <c r="W6764" s="4" t="str">
        <f>IFERROR(VLOOKUP(OrdersTable[[#This Row],[Order ID]],ReturnsTable[#All],2,FALSE),"No")</f>
        <v>No</v>
      </c>
      <c r="X6764" s="4">
        <f>1/COUNTIF(OrdersTable[Order ID],OrdersTable[[#This Row],[Order ID]])</f>
        <v>0.33333333333333331</v>
      </c>
      <c r="Y6764" s="4">
        <f>1/COUNTIF(OrdersTable[Customer ID],OrdersTable[[#This Row],[Customer ID]])</f>
        <v>4.1666666666666664E-2</v>
      </c>
    </row>
    <row r="6765" spans="1:25" x14ac:dyDescent="0.3">
      <c r="A6765" s="1">
        <v>6764</v>
      </c>
      <c r="B6765" t="s">
        <v>9374</v>
      </c>
      <c r="C6765" s="7">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4" t="str">
        <f>VLOOKUP(OrdersTable[[#This Row],[Region]],PeopleTable[#All],2,FALSE)</f>
        <v>Kelly Williams</v>
      </c>
      <c r="W6765" s="4" t="str">
        <f>IFERROR(VLOOKUP(OrdersTable[[#This Row],[Order ID]],ReturnsTable[#All],2,FALSE),"No")</f>
        <v>No</v>
      </c>
      <c r="X6765" s="4">
        <f>1/COUNTIF(OrdersTable[Order ID],OrdersTable[[#This Row],[Order ID]])</f>
        <v>0.33333333333333331</v>
      </c>
      <c r="Y6765" s="4">
        <f>1/COUNTIF(OrdersTable[Customer ID],OrdersTable[[#This Row],[Customer ID]])</f>
        <v>4.1666666666666664E-2</v>
      </c>
    </row>
    <row r="6766" spans="1:25" x14ac:dyDescent="0.3">
      <c r="A6766" s="1">
        <v>6765</v>
      </c>
      <c r="B6766" t="s">
        <v>9374</v>
      </c>
      <c r="C6766" s="7">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4" t="str">
        <f>VLOOKUP(OrdersTable[[#This Row],[Region]],PeopleTable[#All],2,FALSE)</f>
        <v>Kelly Williams</v>
      </c>
      <c r="W6766" s="4" t="str">
        <f>IFERROR(VLOOKUP(OrdersTable[[#This Row],[Order ID]],ReturnsTable[#All],2,FALSE),"No")</f>
        <v>No</v>
      </c>
      <c r="X6766" s="4">
        <f>1/COUNTIF(OrdersTable[Order ID],OrdersTable[[#This Row],[Order ID]])</f>
        <v>0.33333333333333331</v>
      </c>
      <c r="Y6766" s="4">
        <f>1/COUNTIF(OrdersTable[Customer ID],OrdersTable[[#This Row],[Customer ID]])</f>
        <v>4.1666666666666664E-2</v>
      </c>
    </row>
    <row r="6767" spans="1:25" x14ac:dyDescent="0.3">
      <c r="A6767" s="1">
        <v>6766</v>
      </c>
      <c r="B6767" t="s">
        <v>9375</v>
      </c>
      <c r="C6767" s="7">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4" t="str">
        <f>VLOOKUP(OrdersTable[[#This Row],[Region]],PeopleTable[#All],2,FALSE)</f>
        <v>Kelly Williams</v>
      </c>
      <c r="W6767" s="4" t="str">
        <f>IFERROR(VLOOKUP(OrdersTable[[#This Row],[Order ID]],ReturnsTable[#All],2,FALSE),"No")</f>
        <v>No</v>
      </c>
      <c r="X6767" s="4">
        <f>1/COUNTIF(OrdersTable[Order ID],OrdersTable[[#This Row],[Order ID]])</f>
        <v>0.33333333333333331</v>
      </c>
      <c r="Y6767" s="4">
        <f>1/COUNTIF(OrdersTable[Customer ID],OrdersTable[[#This Row],[Customer ID]])</f>
        <v>0.1</v>
      </c>
    </row>
    <row r="6768" spans="1:25" x14ac:dyDescent="0.3">
      <c r="A6768" s="1">
        <v>6767</v>
      </c>
      <c r="B6768" t="s">
        <v>9375</v>
      </c>
      <c r="C6768" s="7">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4" t="str">
        <f>VLOOKUP(OrdersTable[[#This Row],[Region]],PeopleTable[#All],2,FALSE)</f>
        <v>Kelly Williams</v>
      </c>
      <c r="W6768" s="4" t="str">
        <f>IFERROR(VLOOKUP(OrdersTable[[#This Row],[Order ID]],ReturnsTable[#All],2,FALSE),"No")</f>
        <v>No</v>
      </c>
      <c r="X6768" s="4">
        <f>1/COUNTIF(OrdersTable[Order ID],OrdersTable[[#This Row],[Order ID]])</f>
        <v>0.33333333333333331</v>
      </c>
      <c r="Y6768" s="4">
        <f>1/COUNTIF(OrdersTable[Customer ID],OrdersTable[[#This Row],[Customer ID]])</f>
        <v>0.1</v>
      </c>
    </row>
    <row r="6769" spans="1:25" x14ac:dyDescent="0.3">
      <c r="A6769" s="1">
        <v>6768</v>
      </c>
      <c r="B6769" t="s">
        <v>9375</v>
      </c>
      <c r="C6769" s="7">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4" t="str">
        <f>VLOOKUP(OrdersTable[[#This Row],[Region]],PeopleTable[#All],2,FALSE)</f>
        <v>Kelly Williams</v>
      </c>
      <c r="W6769" s="4" t="str">
        <f>IFERROR(VLOOKUP(OrdersTable[[#This Row],[Order ID]],ReturnsTable[#All],2,FALSE),"No")</f>
        <v>No</v>
      </c>
      <c r="X6769" s="4">
        <f>1/COUNTIF(OrdersTable[Order ID],OrdersTable[[#This Row],[Order ID]])</f>
        <v>0.33333333333333331</v>
      </c>
      <c r="Y6769" s="4">
        <f>1/COUNTIF(OrdersTable[Customer ID],OrdersTable[[#This Row],[Customer ID]])</f>
        <v>0.1</v>
      </c>
    </row>
    <row r="6770" spans="1:25" x14ac:dyDescent="0.3">
      <c r="A6770" s="1">
        <v>6769</v>
      </c>
      <c r="B6770" t="s">
        <v>9376</v>
      </c>
      <c r="C6770" s="7">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4" t="str">
        <f>VLOOKUP(OrdersTable[[#This Row],[Region]],PeopleTable[#All],2,FALSE)</f>
        <v>Chuck Magee</v>
      </c>
      <c r="W6770" s="4" t="str">
        <f>IFERROR(VLOOKUP(OrdersTable[[#This Row],[Order ID]],ReturnsTable[#All],2,FALSE),"No")</f>
        <v>No</v>
      </c>
      <c r="X6770" s="4">
        <f>1/COUNTIF(OrdersTable[Order ID],OrdersTable[[#This Row],[Order ID]])</f>
        <v>1</v>
      </c>
      <c r="Y6770" s="4">
        <f>1/COUNTIF(OrdersTable[Customer ID],OrdersTable[[#This Row],[Customer ID]])</f>
        <v>0.125</v>
      </c>
    </row>
    <row r="6771" spans="1:25" x14ac:dyDescent="0.3">
      <c r="A6771" s="1">
        <v>6770</v>
      </c>
      <c r="B6771" t="s">
        <v>9377</v>
      </c>
      <c r="C6771" s="7">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4" t="str">
        <f>VLOOKUP(OrdersTable[[#This Row],[Region]],PeopleTable[#All],2,FALSE)</f>
        <v>Cassandra Brandow</v>
      </c>
      <c r="W6771" s="4" t="str">
        <f>IFERROR(VLOOKUP(OrdersTable[[#This Row],[Order ID]],ReturnsTable[#All],2,FALSE),"No")</f>
        <v>No</v>
      </c>
      <c r="X6771" s="4">
        <f>1/COUNTIF(OrdersTable[Order ID],OrdersTable[[#This Row],[Order ID]])</f>
        <v>1</v>
      </c>
      <c r="Y6771" s="4">
        <f>1/COUNTIF(OrdersTable[Customer ID],OrdersTable[[#This Row],[Customer ID]])</f>
        <v>7.6923076923076927E-2</v>
      </c>
    </row>
    <row r="6772" spans="1:25" x14ac:dyDescent="0.3">
      <c r="A6772" s="1">
        <v>6771</v>
      </c>
      <c r="B6772" t="s">
        <v>9378</v>
      </c>
      <c r="C6772" s="7">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4" t="str">
        <f>VLOOKUP(OrdersTable[[#This Row],[Region]],PeopleTable[#All],2,FALSE)</f>
        <v>Anna Andreadi</v>
      </c>
      <c r="W6772" s="4" t="str">
        <f>IFERROR(VLOOKUP(OrdersTable[[#This Row],[Order ID]],ReturnsTable[#All],2,FALSE),"No")</f>
        <v>No</v>
      </c>
      <c r="X6772" s="4">
        <f>1/COUNTIF(OrdersTable[Order ID],OrdersTable[[#This Row],[Order ID]])</f>
        <v>0.5</v>
      </c>
      <c r="Y6772" s="4">
        <f>1/COUNTIF(OrdersTable[Customer ID],OrdersTable[[#This Row],[Customer ID]])</f>
        <v>6.6666666666666666E-2</v>
      </c>
    </row>
    <row r="6773" spans="1:25" x14ac:dyDescent="0.3">
      <c r="A6773" s="1">
        <v>6772</v>
      </c>
      <c r="B6773" t="s">
        <v>9378</v>
      </c>
      <c r="C6773" s="7">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4" t="str">
        <f>VLOOKUP(OrdersTable[[#This Row],[Region]],PeopleTable[#All],2,FALSE)</f>
        <v>Anna Andreadi</v>
      </c>
      <c r="W6773" s="4" t="str">
        <f>IFERROR(VLOOKUP(OrdersTable[[#This Row],[Order ID]],ReturnsTable[#All],2,FALSE),"No")</f>
        <v>No</v>
      </c>
      <c r="X6773" s="4">
        <f>1/COUNTIF(OrdersTable[Order ID],OrdersTable[[#This Row],[Order ID]])</f>
        <v>0.5</v>
      </c>
      <c r="Y6773" s="4">
        <f>1/COUNTIF(OrdersTable[Customer ID],OrdersTable[[#This Row],[Customer ID]])</f>
        <v>6.6666666666666666E-2</v>
      </c>
    </row>
    <row r="6774" spans="1:25" x14ac:dyDescent="0.3">
      <c r="A6774" s="1">
        <v>6773</v>
      </c>
      <c r="B6774" t="s">
        <v>9379</v>
      </c>
      <c r="C6774" s="7">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4" t="str">
        <f>VLOOKUP(OrdersTable[[#This Row],[Region]],PeopleTable[#All],2,FALSE)</f>
        <v>Anna Andreadi</v>
      </c>
      <c r="W6774" s="4" t="str">
        <f>IFERROR(VLOOKUP(OrdersTable[[#This Row],[Order ID]],ReturnsTable[#All],2,FALSE),"No")</f>
        <v>No</v>
      </c>
      <c r="X6774" s="4">
        <f>1/COUNTIF(OrdersTable[Order ID],OrdersTable[[#This Row],[Order ID]])</f>
        <v>0.33333333333333331</v>
      </c>
      <c r="Y6774" s="4">
        <f>1/COUNTIF(OrdersTable[Customer ID],OrdersTable[[#This Row],[Customer ID]])</f>
        <v>9.0909090909090912E-2</v>
      </c>
    </row>
    <row r="6775" spans="1:25" x14ac:dyDescent="0.3">
      <c r="A6775" s="1">
        <v>6774</v>
      </c>
      <c r="B6775" t="s">
        <v>9379</v>
      </c>
      <c r="C6775" s="7">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4" t="str">
        <f>VLOOKUP(OrdersTable[[#This Row],[Region]],PeopleTable[#All],2,FALSE)</f>
        <v>Anna Andreadi</v>
      </c>
      <c r="W6775" s="4" t="str">
        <f>IFERROR(VLOOKUP(OrdersTable[[#This Row],[Order ID]],ReturnsTable[#All],2,FALSE),"No")</f>
        <v>No</v>
      </c>
      <c r="X6775" s="4">
        <f>1/COUNTIF(OrdersTable[Order ID],OrdersTable[[#This Row],[Order ID]])</f>
        <v>0.33333333333333331</v>
      </c>
      <c r="Y6775" s="4">
        <f>1/COUNTIF(OrdersTable[Customer ID],OrdersTable[[#This Row],[Customer ID]])</f>
        <v>9.0909090909090912E-2</v>
      </c>
    </row>
    <row r="6776" spans="1:25" x14ac:dyDescent="0.3">
      <c r="A6776" s="1">
        <v>6775</v>
      </c>
      <c r="B6776" t="s">
        <v>9379</v>
      </c>
      <c r="C6776" s="7">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4" t="str">
        <f>VLOOKUP(OrdersTable[[#This Row],[Region]],PeopleTable[#All],2,FALSE)</f>
        <v>Anna Andreadi</v>
      </c>
      <c r="W6776" s="4" t="str">
        <f>IFERROR(VLOOKUP(OrdersTable[[#This Row],[Order ID]],ReturnsTable[#All],2,FALSE),"No")</f>
        <v>No</v>
      </c>
      <c r="X6776" s="4">
        <f>1/COUNTIF(OrdersTable[Order ID],OrdersTable[[#This Row],[Order ID]])</f>
        <v>0.33333333333333331</v>
      </c>
      <c r="Y6776" s="4">
        <f>1/COUNTIF(OrdersTable[Customer ID],OrdersTable[[#This Row],[Customer ID]])</f>
        <v>9.0909090909090912E-2</v>
      </c>
    </row>
    <row r="6777" spans="1:25" x14ac:dyDescent="0.3">
      <c r="A6777" s="1">
        <v>6776</v>
      </c>
      <c r="B6777" t="s">
        <v>9380</v>
      </c>
      <c r="C6777" s="7">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4" t="str">
        <f>VLOOKUP(OrdersTable[[#This Row],[Region]],PeopleTable[#All],2,FALSE)</f>
        <v>Chuck Magee</v>
      </c>
      <c r="W6777" s="4" t="str">
        <f>IFERROR(VLOOKUP(OrdersTable[[#This Row],[Order ID]],ReturnsTable[#All],2,FALSE),"No")</f>
        <v>No</v>
      </c>
      <c r="X6777" s="4">
        <f>1/COUNTIF(OrdersTable[Order ID],OrdersTable[[#This Row],[Order ID]])</f>
        <v>1</v>
      </c>
      <c r="Y6777" s="4">
        <f>1/COUNTIF(OrdersTable[Customer ID],OrdersTable[[#This Row],[Customer ID]])</f>
        <v>0.14285714285714285</v>
      </c>
    </row>
    <row r="6778" spans="1:25" x14ac:dyDescent="0.3">
      <c r="A6778" s="1">
        <v>6777</v>
      </c>
      <c r="B6778" t="s">
        <v>9381</v>
      </c>
      <c r="C6778" s="7">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4" t="str">
        <f>VLOOKUP(OrdersTable[[#This Row],[Region]],PeopleTable[#All],2,FALSE)</f>
        <v>Kelly Williams</v>
      </c>
      <c r="W6778" s="4" t="str">
        <f>IFERROR(VLOOKUP(OrdersTable[[#This Row],[Order ID]],ReturnsTable[#All],2,FALSE),"No")</f>
        <v>No</v>
      </c>
      <c r="X6778" s="4">
        <f>1/COUNTIF(OrdersTable[Order ID],OrdersTable[[#This Row],[Order ID]])</f>
        <v>1</v>
      </c>
      <c r="Y6778" s="4">
        <f>1/COUNTIF(OrdersTable[Customer ID],OrdersTable[[#This Row],[Customer ID]])</f>
        <v>0.14285714285714285</v>
      </c>
    </row>
    <row r="6779" spans="1:25" x14ac:dyDescent="0.3">
      <c r="A6779" s="1">
        <v>6778</v>
      </c>
      <c r="B6779" t="s">
        <v>9382</v>
      </c>
      <c r="C6779" s="7">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4" t="str">
        <f>VLOOKUP(OrdersTable[[#This Row],[Region]],PeopleTable[#All],2,FALSE)</f>
        <v>Chuck Magee</v>
      </c>
      <c r="W6779" s="4" t="str">
        <f>IFERROR(VLOOKUP(OrdersTable[[#This Row],[Order ID]],ReturnsTable[#All],2,FALSE),"No")</f>
        <v>No</v>
      </c>
      <c r="X6779" s="4">
        <f>1/COUNTIF(OrdersTable[Order ID],OrdersTable[[#This Row],[Order ID]])</f>
        <v>1</v>
      </c>
      <c r="Y6779" s="4">
        <f>1/COUNTIF(OrdersTable[Customer ID],OrdersTable[[#This Row],[Customer ID]])</f>
        <v>0.125</v>
      </c>
    </row>
    <row r="6780" spans="1:25" x14ac:dyDescent="0.3">
      <c r="A6780" s="1">
        <v>6779</v>
      </c>
      <c r="B6780" t="s">
        <v>9383</v>
      </c>
      <c r="C6780" s="7">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4" t="str">
        <f>VLOOKUP(OrdersTable[[#This Row],[Region]],PeopleTable[#All],2,FALSE)</f>
        <v>Chuck Magee</v>
      </c>
      <c r="W6780" s="4" t="str">
        <f>IFERROR(VLOOKUP(OrdersTable[[#This Row],[Order ID]],ReturnsTable[#All],2,FALSE),"No")</f>
        <v>No</v>
      </c>
      <c r="X6780" s="4">
        <f>1/COUNTIF(OrdersTable[Order ID],OrdersTable[[#This Row],[Order ID]])</f>
        <v>0.25</v>
      </c>
      <c r="Y6780" s="4">
        <f>1/COUNTIF(OrdersTable[Customer ID],OrdersTable[[#This Row],[Customer ID]])</f>
        <v>5.2631578947368418E-2</v>
      </c>
    </row>
    <row r="6781" spans="1:25" x14ac:dyDescent="0.3">
      <c r="A6781" s="1">
        <v>6780</v>
      </c>
      <c r="B6781" t="s">
        <v>9383</v>
      </c>
      <c r="C6781" s="7">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4" t="str">
        <f>VLOOKUP(OrdersTable[[#This Row],[Region]],PeopleTable[#All],2,FALSE)</f>
        <v>Chuck Magee</v>
      </c>
      <c r="W6781" s="4" t="str">
        <f>IFERROR(VLOOKUP(OrdersTable[[#This Row],[Order ID]],ReturnsTable[#All],2,FALSE),"No")</f>
        <v>No</v>
      </c>
      <c r="X6781" s="4">
        <f>1/COUNTIF(OrdersTable[Order ID],OrdersTable[[#This Row],[Order ID]])</f>
        <v>0.25</v>
      </c>
      <c r="Y6781" s="4">
        <f>1/COUNTIF(OrdersTable[Customer ID],OrdersTable[[#This Row],[Customer ID]])</f>
        <v>5.2631578947368418E-2</v>
      </c>
    </row>
    <row r="6782" spans="1:25" x14ac:dyDescent="0.3">
      <c r="A6782" s="1">
        <v>6781</v>
      </c>
      <c r="B6782" t="s">
        <v>9383</v>
      </c>
      <c r="C6782" s="7">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4" t="str">
        <f>VLOOKUP(OrdersTable[[#This Row],[Region]],PeopleTable[#All],2,FALSE)</f>
        <v>Chuck Magee</v>
      </c>
      <c r="W6782" s="4" t="str">
        <f>IFERROR(VLOOKUP(OrdersTable[[#This Row],[Order ID]],ReturnsTable[#All],2,FALSE),"No")</f>
        <v>No</v>
      </c>
      <c r="X6782" s="4">
        <f>1/COUNTIF(OrdersTable[Order ID],OrdersTable[[#This Row],[Order ID]])</f>
        <v>0.25</v>
      </c>
      <c r="Y6782" s="4">
        <f>1/COUNTIF(OrdersTable[Customer ID],OrdersTable[[#This Row],[Customer ID]])</f>
        <v>5.2631578947368418E-2</v>
      </c>
    </row>
    <row r="6783" spans="1:25" x14ac:dyDescent="0.3">
      <c r="A6783" s="1">
        <v>6782</v>
      </c>
      <c r="B6783" t="s">
        <v>9383</v>
      </c>
      <c r="C6783" s="7">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4" t="str">
        <f>VLOOKUP(OrdersTable[[#This Row],[Region]],PeopleTable[#All],2,FALSE)</f>
        <v>Chuck Magee</v>
      </c>
      <c r="W6783" s="4" t="str">
        <f>IFERROR(VLOOKUP(OrdersTable[[#This Row],[Order ID]],ReturnsTable[#All],2,FALSE),"No")</f>
        <v>No</v>
      </c>
      <c r="X6783" s="4">
        <f>1/COUNTIF(OrdersTable[Order ID],OrdersTable[[#This Row],[Order ID]])</f>
        <v>0.25</v>
      </c>
      <c r="Y6783" s="4">
        <f>1/COUNTIF(OrdersTable[Customer ID],OrdersTable[[#This Row],[Customer ID]])</f>
        <v>5.2631578947368418E-2</v>
      </c>
    </row>
    <row r="6784" spans="1:25" x14ac:dyDescent="0.3">
      <c r="A6784" s="1">
        <v>6783</v>
      </c>
      <c r="B6784" t="s">
        <v>9384</v>
      </c>
      <c r="C6784" s="7">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4" t="str">
        <f>VLOOKUP(OrdersTable[[#This Row],[Region]],PeopleTable[#All],2,FALSE)</f>
        <v>Chuck Magee</v>
      </c>
      <c r="W6784" s="4" t="str">
        <f>IFERROR(VLOOKUP(OrdersTable[[#This Row],[Order ID]],ReturnsTable[#All],2,FALSE),"No")</f>
        <v>No</v>
      </c>
      <c r="X6784" s="4">
        <f>1/COUNTIF(OrdersTable[Order ID],OrdersTable[[#This Row],[Order ID]])</f>
        <v>0.2</v>
      </c>
      <c r="Y6784" s="4">
        <f>1/COUNTIF(OrdersTable[Customer ID],OrdersTable[[#This Row],[Customer ID]])</f>
        <v>6.25E-2</v>
      </c>
    </row>
    <row r="6785" spans="1:25" x14ac:dyDescent="0.3">
      <c r="A6785" s="1">
        <v>6784</v>
      </c>
      <c r="B6785" t="s">
        <v>9384</v>
      </c>
      <c r="C6785" s="7">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4" t="str">
        <f>VLOOKUP(OrdersTable[[#This Row],[Region]],PeopleTable[#All],2,FALSE)</f>
        <v>Chuck Magee</v>
      </c>
      <c r="W6785" s="4" t="str">
        <f>IFERROR(VLOOKUP(OrdersTable[[#This Row],[Order ID]],ReturnsTable[#All],2,FALSE),"No")</f>
        <v>No</v>
      </c>
      <c r="X6785" s="4">
        <f>1/COUNTIF(OrdersTable[Order ID],OrdersTable[[#This Row],[Order ID]])</f>
        <v>0.2</v>
      </c>
      <c r="Y6785" s="4">
        <f>1/COUNTIF(OrdersTable[Customer ID],OrdersTable[[#This Row],[Customer ID]])</f>
        <v>6.25E-2</v>
      </c>
    </row>
    <row r="6786" spans="1:25" x14ac:dyDescent="0.3">
      <c r="A6786" s="1">
        <v>6785</v>
      </c>
      <c r="B6786" t="s">
        <v>9384</v>
      </c>
      <c r="C6786" s="7">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4" t="str">
        <f>VLOOKUP(OrdersTable[[#This Row],[Region]],PeopleTable[#All],2,FALSE)</f>
        <v>Chuck Magee</v>
      </c>
      <c r="W6786" s="4" t="str">
        <f>IFERROR(VLOOKUP(OrdersTable[[#This Row],[Order ID]],ReturnsTable[#All],2,FALSE),"No")</f>
        <v>No</v>
      </c>
      <c r="X6786" s="4">
        <f>1/COUNTIF(OrdersTable[Order ID],OrdersTable[[#This Row],[Order ID]])</f>
        <v>0.2</v>
      </c>
      <c r="Y6786" s="4">
        <f>1/COUNTIF(OrdersTable[Customer ID],OrdersTable[[#This Row],[Customer ID]])</f>
        <v>6.25E-2</v>
      </c>
    </row>
    <row r="6787" spans="1:25" x14ac:dyDescent="0.3">
      <c r="A6787" s="1">
        <v>6786</v>
      </c>
      <c r="B6787" t="s">
        <v>9384</v>
      </c>
      <c r="C6787" s="7">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4" t="str">
        <f>VLOOKUP(OrdersTable[[#This Row],[Region]],PeopleTable[#All],2,FALSE)</f>
        <v>Chuck Magee</v>
      </c>
      <c r="W6787" s="4" t="str">
        <f>IFERROR(VLOOKUP(OrdersTable[[#This Row],[Order ID]],ReturnsTable[#All],2,FALSE),"No")</f>
        <v>No</v>
      </c>
      <c r="X6787" s="4">
        <f>1/COUNTIF(OrdersTable[Order ID],OrdersTable[[#This Row],[Order ID]])</f>
        <v>0.2</v>
      </c>
      <c r="Y6787" s="4">
        <f>1/COUNTIF(OrdersTable[Customer ID],OrdersTable[[#This Row],[Customer ID]])</f>
        <v>6.25E-2</v>
      </c>
    </row>
    <row r="6788" spans="1:25" x14ac:dyDescent="0.3">
      <c r="A6788" s="1">
        <v>6787</v>
      </c>
      <c r="B6788" t="s">
        <v>9384</v>
      </c>
      <c r="C6788" s="7">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4" t="str">
        <f>VLOOKUP(OrdersTable[[#This Row],[Region]],PeopleTable[#All],2,FALSE)</f>
        <v>Chuck Magee</v>
      </c>
      <c r="W6788" s="4" t="str">
        <f>IFERROR(VLOOKUP(OrdersTable[[#This Row],[Order ID]],ReturnsTable[#All],2,FALSE),"No")</f>
        <v>No</v>
      </c>
      <c r="X6788" s="4">
        <f>1/COUNTIF(OrdersTable[Order ID],OrdersTable[[#This Row],[Order ID]])</f>
        <v>0.2</v>
      </c>
      <c r="Y6788" s="4">
        <f>1/COUNTIF(OrdersTable[Customer ID],OrdersTable[[#This Row],[Customer ID]])</f>
        <v>6.25E-2</v>
      </c>
    </row>
    <row r="6789" spans="1:25" x14ac:dyDescent="0.3">
      <c r="A6789" s="1">
        <v>6788</v>
      </c>
      <c r="B6789" t="s">
        <v>9385</v>
      </c>
      <c r="C6789" s="7">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4" t="str">
        <f>VLOOKUP(OrdersTable[[#This Row],[Region]],PeopleTable[#All],2,FALSE)</f>
        <v>Cassandra Brandow</v>
      </c>
      <c r="W6789" s="4" t="str">
        <f>IFERROR(VLOOKUP(OrdersTable[[#This Row],[Order ID]],ReturnsTable[#All],2,FALSE),"No")</f>
        <v>No</v>
      </c>
      <c r="X6789" s="4">
        <f>1/COUNTIF(OrdersTable[Order ID],OrdersTable[[#This Row],[Order ID]])</f>
        <v>0.5</v>
      </c>
      <c r="Y6789" s="4">
        <f>1/COUNTIF(OrdersTable[Customer ID],OrdersTable[[#This Row],[Customer ID]])</f>
        <v>0.1111111111111111</v>
      </c>
    </row>
    <row r="6790" spans="1:25" x14ac:dyDescent="0.3">
      <c r="A6790" s="1">
        <v>6789</v>
      </c>
      <c r="B6790" t="s">
        <v>9385</v>
      </c>
      <c r="C6790" s="7">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4" t="str">
        <f>VLOOKUP(OrdersTable[[#This Row],[Region]],PeopleTable[#All],2,FALSE)</f>
        <v>Cassandra Brandow</v>
      </c>
      <c r="W6790" s="4" t="str">
        <f>IFERROR(VLOOKUP(OrdersTable[[#This Row],[Order ID]],ReturnsTable[#All],2,FALSE),"No")</f>
        <v>No</v>
      </c>
      <c r="X6790" s="4">
        <f>1/COUNTIF(OrdersTable[Order ID],OrdersTable[[#This Row],[Order ID]])</f>
        <v>0.5</v>
      </c>
      <c r="Y6790" s="4">
        <f>1/COUNTIF(OrdersTable[Customer ID],OrdersTable[[#This Row],[Customer ID]])</f>
        <v>0.1111111111111111</v>
      </c>
    </row>
    <row r="6791" spans="1:25" x14ac:dyDescent="0.3">
      <c r="A6791" s="1">
        <v>6790</v>
      </c>
      <c r="B6791" t="s">
        <v>9386</v>
      </c>
      <c r="C6791" s="7">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4" t="str">
        <f>VLOOKUP(OrdersTable[[#This Row],[Region]],PeopleTable[#All],2,FALSE)</f>
        <v>Cassandra Brandow</v>
      </c>
      <c r="W6791" s="4" t="str">
        <f>IFERROR(VLOOKUP(OrdersTable[[#This Row],[Order ID]],ReturnsTable[#All],2,FALSE),"No")</f>
        <v>No</v>
      </c>
      <c r="X6791" s="4">
        <f>1/COUNTIF(OrdersTable[Order ID],OrdersTable[[#This Row],[Order ID]])</f>
        <v>1</v>
      </c>
      <c r="Y6791" s="4">
        <f>1/COUNTIF(OrdersTable[Customer ID],OrdersTable[[#This Row],[Customer ID]])</f>
        <v>8.3333333333333329E-2</v>
      </c>
    </row>
    <row r="6792" spans="1:25" x14ac:dyDescent="0.3">
      <c r="A6792" s="1">
        <v>6791</v>
      </c>
      <c r="B6792" t="s">
        <v>6054</v>
      </c>
      <c r="C6792" s="7">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4" t="str">
        <f>VLOOKUP(OrdersTable[[#This Row],[Region]],PeopleTable[#All],2,FALSE)</f>
        <v>Anna Andreadi</v>
      </c>
      <c r="W6792" s="4" t="str">
        <f>IFERROR(VLOOKUP(OrdersTable[[#This Row],[Order ID]],ReturnsTable[#All],2,FALSE),"No")</f>
        <v>Yes</v>
      </c>
      <c r="X6792" s="4">
        <f>1/COUNTIF(OrdersTable[Order ID],OrdersTable[[#This Row],[Order ID]])</f>
        <v>1</v>
      </c>
      <c r="Y6792" s="4">
        <f>1/COUNTIF(OrdersTable[Customer ID],OrdersTable[[#This Row],[Customer ID]])</f>
        <v>0.25</v>
      </c>
    </row>
    <row r="6793" spans="1:25" x14ac:dyDescent="0.3">
      <c r="A6793" s="1">
        <v>6792</v>
      </c>
      <c r="B6793" t="s">
        <v>9387</v>
      </c>
      <c r="C6793" s="7">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4" t="str">
        <f>VLOOKUP(OrdersTable[[#This Row],[Region]],PeopleTable[#All],2,FALSE)</f>
        <v>Anna Andreadi</v>
      </c>
      <c r="W6793" s="4" t="str">
        <f>IFERROR(VLOOKUP(OrdersTable[[#This Row],[Order ID]],ReturnsTable[#All],2,FALSE),"No")</f>
        <v>No</v>
      </c>
      <c r="X6793" s="4">
        <f>1/COUNTIF(OrdersTable[Order ID],OrdersTable[[#This Row],[Order ID]])</f>
        <v>1</v>
      </c>
      <c r="Y6793" s="4">
        <f>1/COUNTIF(OrdersTable[Customer ID],OrdersTable[[#This Row],[Customer ID]])</f>
        <v>3.7037037037037035E-2</v>
      </c>
    </row>
    <row r="6794" spans="1:25" x14ac:dyDescent="0.3">
      <c r="A6794" s="1">
        <v>6793</v>
      </c>
      <c r="B6794" t="s">
        <v>9388</v>
      </c>
      <c r="C6794" s="7">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4" t="str">
        <f>VLOOKUP(OrdersTable[[#This Row],[Region]],PeopleTable[#All],2,FALSE)</f>
        <v>Chuck Magee</v>
      </c>
      <c r="W6794" s="4" t="str">
        <f>IFERROR(VLOOKUP(OrdersTable[[#This Row],[Order ID]],ReturnsTable[#All],2,FALSE),"No")</f>
        <v>No</v>
      </c>
      <c r="X6794" s="4">
        <f>1/COUNTIF(OrdersTable[Order ID],OrdersTable[[#This Row],[Order ID]])</f>
        <v>1</v>
      </c>
      <c r="Y6794" s="4">
        <f>1/COUNTIF(OrdersTable[Customer ID],OrdersTable[[#This Row],[Customer ID]])</f>
        <v>4.5454545454545456E-2</v>
      </c>
    </row>
    <row r="6795" spans="1:25" x14ac:dyDescent="0.3">
      <c r="A6795" s="1">
        <v>6794</v>
      </c>
      <c r="B6795" t="s">
        <v>9389</v>
      </c>
      <c r="C6795" s="7">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4" t="str">
        <f>VLOOKUP(OrdersTable[[#This Row],[Region]],PeopleTable[#All],2,FALSE)</f>
        <v>Kelly Williams</v>
      </c>
      <c r="W6795" s="4" t="str">
        <f>IFERROR(VLOOKUP(OrdersTable[[#This Row],[Order ID]],ReturnsTable[#All],2,FALSE),"No")</f>
        <v>No</v>
      </c>
      <c r="X6795" s="4">
        <f>1/COUNTIF(OrdersTable[Order ID],OrdersTable[[#This Row],[Order ID]])</f>
        <v>0.33333333333333331</v>
      </c>
      <c r="Y6795" s="4">
        <f>1/COUNTIF(OrdersTable[Customer ID],OrdersTable[[#This Row],[Customer ID]])</f>
        <v>5.5555555555555552E-2</v>
      </c>
    </row>
    <row r="6796" spans="1:25" x14ac:dyDescent="0.3">
      <c r="A6796" s="1">
        <v>6795</v>
      </c>
      <c r="B6796" t="s">
        <v>9389</v>
      </c>
      <c r="C6796" s="7">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4" t="str">
        <f>VLOOKUP(OrdersTable[[#This Row],[Region]],PeopleTable[#All],2,FALSE)</f>
        <v>Kelly Williams</v>
      </c>
      <c r="W6796" s="4" t="str">
        <f>IFERROR(VLOOKUP(OrdersTable[[#This Row],[Order ID]],ReturnsTable[#All],2,FALSE),"No")</f>
        <v>No</v>
      </c>
      <c r="X6796" s="4">
        <f>1/COUNTIF(OrdersTable[Order ID],OrdersTable[[#This Row],[Order ID]])</f>
        <v>0.33333333333333331</v>
      </c>
      <c r="Y6796" s="4">
        <f>1/COUNTIF(OrdersTable[Customer ID],OrdersTable[[#This Row],[Customer ID]])</f>
        <v>5.5555555555555552E-2</v>
      </c>
    </row>
    <row r="6797" spans="1:25" x14ac:dyDescent="0.3">
      <c r="A6797" s="1">
        <v>6796</v>
      </c>
      <c r="B6797" t="s">
        <v>9389</v>
      </c>
      <c r="C6797" s="7">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4" t="str">
        <f>VLOOKUP(OrdersTable[[#This Row],[Region]],PeopleTable[#All],2,FALSE)</f>
        <v>Kelly Williams</v>
      </c>
      <c r="W6797" s="4" t="str">
        <f>IFERROR(VLOOKUP(OrdersTable[[#This Row],[Order ID]],ReturnsTable[#All],2,FALSE),"No")</f>
        <v>No</v>
      </c>
      <c r="X6797" s="4">
        <f>1/COUNTIF(OrdersTable[Order ID],OrdersTable[[#This Row],[Order ID]])</f>
        <v>0.33333333333333331</v>
      </c>
      <c r="Y6797" s="4">
        <f>1/COUNTIF(OrdersTable[Customer ID],OrdersTable[[#This Row],[Customer ID]])</f>
        <v>5.5555555555555552E-2</v>
      </c>
    </row>
    <row r="6798" spans="1:25" x14ac:dyDescent="0.3">
      <c r="A6798" s="1">
        <v>6797</v>
      </c>
      <c r="B6798" t="s">
        <v>9390</v>
      </c>
      <c r="C6798" s="7">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4" t="str">
        <f>VLOOKUP(OrdersTable[[#This Row],[Region]],PeopleTable[#All],2,FALSE)</f>
        <v>Kelly Williams</v>
      </c>
      <c r="W6798" s="4" t="str">
        <f>IFERROR(VLOOKUP(OrdersTable[[#This Row],[Order ID]],ReturnsTable[#All],2,FALSE),"No")</f>
        <v>No</v>
      </c>
      <c r="X6798" s="4">
        <f>1/COUNTIF(OrdersTable[Order ID],OrdersTable[[#This Row],[Order ID]])</f>
        <v>0.33333333333333331</v>
      </c>
      <c r="Y6798" s="4">
        <f>1/COUNTIF(OrdersTable[Customer ID],OrdersTable[[#This Row],[Customer ID]])</f>
        <v>5.2631578947368418E-2</v>
      </c>
    </row>
    <row r="6799" spans="1:25" x14ac:dyDescent="0.3">
      <c r="A6799" s="1">
        <v>6798</v>
      </c>
      <c r="B6799" t="s">
        <v>9390</v>
      </c>
      <c r="C6799" s="7">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4" t="str">
        <f>VLOOKUP(OrdersTable[[#This Row],[Region]],PeopleTable[#All],2,FALSE)</f>
        <v>Kelly Williams</v>
      </c>
      <c r="W6799" s="4" t="str">
        <f>IFERROR(VLOOKUP(OrdersTable[[#This Row],[Order ID]],ReturnsTable[#All],2,FALSE),"No")</f>
        <v>No</v>
      </c>
      <c r="X6799" s="4">
        <f>1/COUNTIF(OrdersTable[Order ID],OrdersTable[[#This Row],[Order ID]])</f>
        <v>0.33333333333333331</v>
      </c>
      <c r="Y6799" s="4">
        <f>1/COUNTIF(OrdersTable[Customer ID],OrdersTable[[#This Row],[Customer ID]])</f>
        <v>5.2631578947368418E-2</v>
      </c>
    </row>
    <row r="6800" spans="1:25" x14ac:dyDescent="0.3">
      <c r="A6800" s="1">
        <v>6799</v>
      </c>
      <c r="B6800" t="s">
        <v>9390</v>
      </c>
      <c r="C6800" s="7">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4" t="str">
        <f>VLOOKUP(OrdersTable[[#This Row],[Region]],PeopleTable[#All],2,FALSE)</f>
        <v>Kelly Williams</v>
      </c>
      <c r="W6800" s="4" t="str">
        <f>IFERROR(VLOOKUP(OrdersTable[[#This Row],[Order ID]],ReturnsTable[#All],2,FALSE),"No")</f>
        <v>No</v>
      </c>
      <c r="X6800" s="4">
        <f>1/COUNTIF(OrdersTable[Order ID],OrdersTable[[#This Row],[Order ID]])</f>
        <v>0.33333333333333331</v>
      </c>
      <c r="Y6800" s="4">
        <f>1/COUNTIF(OrdersTable[Customer ID],OrdersTable[[#This Row],[Customer ID]])</f>
        <v>5.2631578947368418E-2</v>
      </c>
    </row>
    <row r="6801" spans="1:25" x14ac:dyDescent="0.3">
      <c r="A6801" s="1">
        <v>6800</v>
      </c>
      <c r="B6801" t="s">
        <v>9391</v>
      </c>
      <c r="C6801" s="7">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4" t="str">
        <f>VLOOKUP(OrdersTable[[#This Row],[Region]],PeopleTable[#All],2,FALSE)</f>
        <v>Anna Andreadi</v>
      </c>
      <c r="W6801" s="4" t="str">
        <f>IFERROR(VLOOKUP(OrdersTable[[#This Row],[Order ID]],ReturnsTable[#All],2,FALSE),"No")</f>
        <v>No</v>
      </c>
      <c r="X6801" s="4">
        <f>1/COUNTIF(OrdersTable[Order ID],OrdersTable[[#This Row],[Order ID]])</f>
        <v>0.2</v>
      </c>
      <c r="Y6801" s="4">
        <f>1/COUNTIF(OrdersTable[Customer ID],OrdersTable[[#This Row],[Customer ID]])</f>
        <v>6.6666666666666666E-2</v>
      </c>
    </row>
    <row r="6802" spans="1:25" x14ac:dyDescent="0.3">
      <c r="A6802" s="1">
        <v>6801</v>
      </c>
      <c r="B6802" t="s">
        <v>9391</v>
      </c>
      <c r="C6802" s="7">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4" t="str">
        <f>VLOOKUP(OrdersTable[[#This Row],[Region]],PeopleTable[#All],2,FALSE)</f>
        <v>Anna Andreadi</v>
      </c>
      <c r="W6802" s="4" t="str">
        <f>IFERROR(VLOOKUP(OrdersTable[[#This Row],[Order ID]],ReturnsTable[#All],2,FALSE),"No")</f>
        <v>No</v>
      </c>
      <c r="X6802" s="4">
        <f>1/COUNTIF(OrdersTable[Order ID],OrdersTable[[#This Row],[Order ID]])</f>
        <v>0.2</v>
      </c>
      <c r="Y6802" s="4">
        <f>1/COUNTIF(OrdersTable[Customer ID],OrdersTable[[#This Row],[Customer ID]])</f>
        <v>6.6666666666666666E-2</v>
      </c>
    </row>
    <row r="6803" spans="1:25" x14ac:dyDescent="0.3">
      <c r="A6803" s="1">
        <v>6802</v>
      </c>
      <c r="B6803" t="s">
        <v>9391</v>
      </c>
      <c r="C6803" s="7">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4" t="str">
        <f>VLOOKUP(OrdersTable[[#This Row],[Region]],PeopleTable[#All],2,FALSE)</f>
        <v>Anna Andreadi</v>
      </c>
      <c r="W6803" s="4" t="str">
        <f>IFERROR(VLOOKUP(OrdersTable[[#This Row],[Order ID]],ReturnsTable[#All],2,FALSE),"No")</f>
        <v>No</v>
      </c>
      <c r="X6803" s="4">
        <f>1/COUNTIF(OrdersTable[Order ID],OrdersTable[[#This Row],[Order ID]])</f>
        <v>0.2</v>
      </c>
      <c r="Y6803" s="4">
        <f>1/COUNTIF(OrdersTable[Customer ID],OrdersTable[[#This Row],[Customer ID]])</f>
        <v>6.6666666666666666E-2</v>
      </c>
    </row>
    <row r="6804" spans="1:25" x14ac:dyDescent="0.3">
      <c r="A6804" s="1">
        <v>6803</v>
      </c>
      <c r="B6804" t="s">
        <v>9391</v>
      </c>
      <c r="C6804" s="7">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4" t="str">
        <f>VLOOKUP(OrdersTable[[#This Row],[Region]],PeopleTable[#All],2,FALSE)</f>
        <v>Anna Andreadi</v>
      </c>
      <c r="W6804" s="4" t="str">
        <f>IFERROR(VLOOKUP(OrdersTable[[#This Row],[Order ID]],ReturnsTable[#All],2,FALSE),"No")</f>
        <v>No</v>
      </c>
      <c r="X6804" s="4">
        <f>1/COUNTIF(OrdersTable[Order ID],OrdersTable[[#This Row],[Order ID]])</f>
        <v>0.2</v>
      </c>
      <c r="Y6804" s="4">
        <f>1/COUNTIF(OrdersTable[Customer ID],OrdersTable[[#This Row],[Customer ID]])</f>
        <v>6.6666666666666666E-2</v>
      </c>
    </row>
    <row r="6805" spans="1:25" x14ac:dyDescent="0.3">
      <c r="A6805" s="1">
        <v>6804</v>
      </c>
      <c r="B6805" t="s">
        <v>9391</v>
      </c>
      <c r="C6805" s="7">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4" t="str">
        <f>VLOOKUP(OrdersTable[[#This Row],[Region]],PeopleTable[#All],2,FALSE)</f>
        <v>Anna Andreadi</v>
      </c>
      <c r="W6805" s="4" t="str">
        <f>IFERROR(VLOOKUP(OrdersTable[[#This Row],[Order ID]],ReturnsTable[#All],2,FALSE),"No")</f>
        <v>No</v>
      </c>
      <c r="X6805" s="4">
        <f>1/COUNTIF(OrdersTable[Order ID],OrdersTable[[#This Row],[Order ID]])</f>
        <v>0.2</v>
      </c>
      <c r="Y6805" s="4">
        <f>1/COUNTIF(OrdersTable[Customer ID],OrdersTable[[#This Row],[Customer ID]])</f>
        <v>6.6666666666666666E-2</v>
      </c>
    </row>
    <row r="6806" spans="1:25" x14ac:dyDescent="0.3">
      <c r="A6806" s="1">
        <v>6805</v>
      </c>
      <c r="B6806" t="s">
        <v>9392</v>
      </c>
      <c r="C6806" s="7">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4" t="str">
        <f>VLOOKUP(OrdersTable[[#This Row],[Region]],PeopleTable[#All],2,FALSE)</f>
        <v>Anna Andreadi</v>
      </c>
      <c r="W6806" s="4" t="str">
        <f>IFERROR(VLOOKUP(OrdersTable[[#This Row],[Order ID]],ReturnsTable[#All],2,FALSE),"No")</f>
        <v>No</v>
      </c>
      <c r="X6806" s="4">
        <f>1/COUNTIF(OrdersTable[Order ID],OrdersTable[[#This Row],[Order ID]])</f>
        <v>1</v>
      </c>
      <c r="Y6806" s="4">
        <f>1/COUNTIF(OrdersTable[Customer ID],OrdersTable[[#This Row],[Customer ID]])</f>
        <v>4.3478260869565216E-2</v>
      </c>
    </row>
    <row r="6807" spans="1:25" x14ac:dyDescent="0.3">
      <c r="A6807" s="1">
        <v>6806</v>
      </c>
      <c r="B6807" t="s">
        <v>9393</v>
      </c>
      <c r="C6807" s="7">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4" t="str">
        <f>VLOOKUP(OrdersTable[[#This Row],[Region]],PeopleTable[#All],2,FALSE)</f>
        <v>Cassandra Brandow</v>
      </c>
      <c r="W6807" s="4" t="str">
        <f>IFERROR(VLOOKUP(OrdersTable[[#This Row],[Order ID]],ReturnsTable[#All],2,FALSE),"No")</f>
        <v>No</v>
      </c>
      <c r="X6807" s="4">
        <f>1/COUNTIF(OrdersTable[Order ID],OrdersTable[[#This Row],[Order ID]])</f>
        <v>1</v>
      </c>
      <c r="Y6807" s="4">
        <f>1/COUNTIF(OrdersTable[Customer ID],OrdersTable[[#This Row],[Customer ID]])</f>
        <v>0.14285714285714285</v>
      </c>
    </row>
    <row r="6808" spans="1:25" x14ac:dyDescent="0.3">
      <c r="A6808" s="1">
        <v>6807</v>
      </c>
      <c r="B6808" t="s">
        <v>9394</v>
      </c>
      <c r="C6808" s="7">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4" t="str">
        <f>VLOOKUP(OrdersTable[[#This Row],[Region]],PeopleTable[#All],2,FALSE)</f>
        <v>Anna Andreadi</v>
      </c>
      <c r="W6808" s="4" t="str">
        <f>IFERROR(VLOOKUP(OrdersTable[[#This Row],[Order ID]],ReturnsTable[#All],2,FALSE),"No")</f>
        <v>No</v>
      </c>
      <c r="X6808" s="4">
        <f>1/COUNTIF(OrdersTable[Order ID],OrdersTable[[#This Row],[Order ID]])</f>
        <v>1</v>
      </c>
      <c r="Y6808" s="4">
        <f>1/COUNTIF(OrdersTable[Customer ID],OrdersTable[[#This Row],[Customer ID]])</f>
        <v>0.16666666666666666</v>
      </c>
    </row>
    <row r="6809" spans="1:25" x14ac:dyDescent="0.3">
      <c r="A6809" s="1">
        <v>6808</v>
      </c>
      <c r="B6809" t="s">
        <v>9395</v>
      </c>
      <c r="C6809" s="7">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4" t="str">
        <f>VLOOKUP(OrdersTable[[#This Row],[Region]],PeopleTable[#All],2,FALSE)</f>
        <v>Kelly Williams</v>
      </c>
      <c r="W6809" s="4" t="str">
        <f>IFERROR(VLOOKUP(OrdersTable[[#This Row],[Order ID]],ReturnsTable[#All],2,FALSE),"No")</f>
        <v>No</v>
      </c>
      <c r="X6809" s="4">
        <f>1/COUNTIF(OrdersTable[Order ID],OrdersTable[[#This Row],[Order ID]])</f>
        <v>0.5</v>
      </c>
      <c r="Y6809" s="4">
        <f>1/COUNTIF(OrdersTable[Customer ID],OrdersTable[[#This Row],[Customer ID]])</f>
        <v>8.3333333333333329E-2</v>
      </c>
    </row>
    <row r="6810" spans="1:25" x14ac:dyDescent="0.3">
      <c r="A6810" s="1">
        <v>6809</v>
      </c>
      <c r="B6810" t="s">
        <v>9395</v>
      </c>
      <c r="C6810" s="7">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4" t="str">
        <f>VLOOKUP(OrdersTable[[#This Row],[Region]],PeopleTable[#All],2,FALSE)</f>
        <v>Kelly Williams</v>
      </c>
      <c r="W6810" s="4" t="str">
        <f>IFERROR(VLOOKUP(OrdersTable[[#This Row],[Order ID]],ReturnsTable[#All],2,FALSE),"No")</f>
        <v>No</v>
      </c>
      <c r="X6810" s="4">
        <f>1/COUNTIF(OrdersTable[Order ID],OrdersTable[[#This Row],[Order ID]])</f>
        <v>0.5</v>
      </c>
      <c r="Y6810" s="4">
        <f>1/COUNTIF(OrdersTable[Customer ID],OrdersTable[[#This Row],[Customer ID]])</f>
        <v>8.3333333333333329E-2</v>
      </c>
    </row>
    <row r="6811" spans="1:25" x14ac:dyDescent="0.3">
      <c r="A6811" s="1">
        <v>6810</v>
      </c>
      <c r="B6811" t="s">
        <v>9396</v>
      </c>
      <c r="C6811" s="7">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4" t="str">
        <f>VLOOKUP(OrdersTable[[#This Row],[Region]],PeopleTable[#All],2,FALSE)</f>
        <v>Chuck Magee</v>
      </c>
      <c r="W6811" s="4" t="str">
        <f>IFERROR(VLOOKUP(OrdersTable[[#This Row],[Order ID]],ReturnsTable[#All],2,FALSE),"No")</f>
        <v>No</v>
      </c>
      <c r="X6811" s="4">
        <f>1/COUNTIF(OrdersTable[Order ID],OrdersTable[[#This Row],[Order ID]])</f>
        <v>0.16666666666666666</v>
      </c>
      <c r="Y6811" s="4">
        <f>1/COUNTIF(OrdersTable[Customer ID],OrdersTable[[#This Row],[Customer ID]])</f>
        <v>4.7619047619047616E-2</v>
      </c>
    </row>
    <row r="6812" spans="1:25" x14ac:dyDescent="0.3">
      <c r="A6812" s="1">
        <v>6811</v>
      </c>
      <c r="B6812" t="s">
        <v>9396</v>
      </c>
      <c r="C6812" s="7">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4" t="str">
        <f>VLOOKUP(OrdersTable[[#This Row],[Region]],PeopleTable[#All],2,FALSE)</f>
        <v>Chuck Magee</v>
      </c>
      <c r="W6812" s="4" t="str">
        <f>IFERROR(VLOOKUP(OrdersTable[[#This Row],[Order ID]],ReturnsTable[#All],2,FALSE),"No")</f>
        <v>No</v>
      </c>
      <c r="X6812" s="4">
        <f>1/COUNTIF(OrdersTable[Order ID],OrdersTable[[#This Row],[Order ID]])</f>
        <v>0.16666666666666666</v>
      </c>
      <c r="Y6812" s="4">
        <f>1/COUNTIF(OrdersTable[Customer ID],OrdersTable[[#This Row],[Customer ID]])</f>
        <v>4.7619047619047616E-2</v>
      </c>
    </row>
    <row r="6813" spans="1:25" x14ac:dyDescent="0.3">
      <c r="A6813" s="1">
        <v>6812</v>
      </c>
      <c r="B6813" t="s">
        <v>9396</v>
      </c>
      <c r="C6813" s="7">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4" t="str">
        <f>VLOOKUP(OrdersTable[[#This Row],[Region]],PeopleTable[#All],2,FALSE)</f>
        <v>Chuck Magee</v>
      </c>
      <c r="W6813" s="4" t="str">
        <f>IFERROR(VLOOKUP(OrdersTable[[#This Row],[Order ID]],ReturnsTable[#All],2,FALSE),"No")</f>
        <v>No</v>
      </c>
      <c r="X6813" s="4">
        <f>1/COUNTIF(OrdersTable[Order ID],OrdersTable[[#This Row],[Order ID]])</f>
        <v>0.16666666666666666</v>
      </c>
      <c r="Y6813" s="4">
        <f>1/COUNTIF(OrdersTable[Customer ID],OrdersTable[[#This Row],[Customer ID]])</f>
        <v>4.7619047619047616E-2</v>
      </c>
    </row>
    <row r="6814" spans="1:25" x14ac:dyDescent="0.3">
      <c r="A6814" s="1">
        <v>6813</v>
      </c>
      <c r="B6814" t="s">
        <v>9396</v>
      </c>
      <c r="C6814" s="7">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4" t="str">
        <f>VLOOKUP(OrdersTable[[#This Row],[Region]],PeopleTable[#All],2,FALSE)</f>
        <v>Chuck Magee</v>
      </c>
      <c r="W6814" s="4" t="str">
        <f>IFERROR(VLOOKUP(OrdersTable[[#This Row],[Order ID]],ReturnsTable[#All],2,FALSE),"No")</f>
        <v>No</v>
      </c>
      <c r="X6814" s="4">
        <f>1/COUNTIF(OrdersTable[Order ID],OrdersTable[[#This Row],[Order ID]])</f>
        <v>0.16666666666666666</v>
      </c>
      <c r="Y6814" s="4">
        <f>1/COUNTIF(OrdersTable[Customer ID],OrdersTable[[#This Row],[Customer ID]])</f>
        <v>4.7619047619047616E-2</v>
      </c>
    </row>
    <row r="6815" spans="1:25" x14ac:dyDescent="0.3">
      <c r="A6815" s="1">
        <v>6814</v>
      </c>
      <c r="B6815" t="s">
        <v>9396</v>
      </c>
      <c r="C6815" s="7">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4" t="str">
        <f>VLOOKUP(OrdersTable[[#This Row],[Region]],PeopleTable[#All],2,FALSE)</f>
        <v>Chuck Magee</v>
      </c>
      <c r="W6815" s="4" t="str">
        <f>IFERROR(VLOOKUP(OrdersTable[[#This Row],[Order ID]],ReturnsTable[#All],2,FALSE),"No")</f>
        <v>No</v>
      </c>
      <c r="X6815" s="4">
        <f>1/COUNTIF(OrdersTable[Order ID],OrdersTable[[#This Row],[Order ID]])</f>
        <v>0.16666666666666666</v>
      </c>
      <c r="Y6815" s="4">
        <f>1/COUNTIF(OrdersTable[Customer ID],OrdersTable[[#This Row],[Customer ID]])</f>
        <v>4.7619047619047616E-2</v>
      </c>
    </row>
    <row r="6816" spans="1:25" x14ac:dyDescent="0.3">
      <c r="A6816" s="1">
        <v>6815</v>
      </c>
      <c r="B6816" t="s">
        <v>9396</v>
      </c>
      <c r="C6816" s="7">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4" t="str">
        <f>VLOOKUP(OrdersTable[[#This Row],[Region]],PeopleTable[#All],2,FALSE)</f>
        <v>Chuck Magee</v>
      </c>
      <c r="W6816" s="4" t="str">
        <f>IFERROR(VLOOKUP(OrdersTable[[#This Row],[Order ID]],ReturnsTable[#All],2,FALSE),"No")</f>
        <v>No</v>
      </c>
      <c r="X6816" s="4">
        <f>1/COUNTIF(OrdersTable[Order ID],OrdersTable[[#This Row],[Order ID]])</f>
        <v>0.16666666666666666</v>
      </c>
      <c r="Y6816" s="4">
        <f>1/COUNTIF(OrdersTable[Customer ID],OrdersTable[[#This Row],[Customer ID]])</f>
        <v>4.7619047619047616E-2</v>
      </c>
    </row>
    <row r="6817" spans="1:25" x14ac:dyDescent="0.3">
      <c r="A6817" s="1">
        <v>6816</v>
      </c>
      <c r="B6817" t="s">
        <v>9397</v>
      </c>
      <c r="C6817" s="7">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4" t="str">
        <f>VLOOKUP(OrdersTable[[#This Row],[Region]],PeopleTable[#All],2,FALSE)</f>
        <v>Anna Andreadi</v>
      </c>
      <c r="W6817" s="4" t="str">
        <f>IFERROR(VLOOKUP(OrdersTable[[#This Row],[Order ID]],ReturnsTable[#All],2,FALSE),"No")</f>
        <v>No</v>
      </c>
      <c r="X6817" s="4">
        <f>1/COUNTIF(OrdersTable[Order ID],OrdersTable[[#This Row],[Order ID]])</f>
        <v>0.33333333333333331</v>
      </c>
      <c r="Y6817" s="4">
        <f>1/COUNTIF(OrdersTable[Customer ID],OrdersTable[[#This Row],[Customer ID]])</f>
        <v>0.1</v>
      </c>
    </row>
    <row r="6818" spans="1:25" x14ac:dyDescent="0.3">
      <c r="A6818" s="1">
        <v>6817</v>
      </c>
      <c r="B6818" t="s">
        <v>9397</v>
      </c>
      <c r="C6818" s="7">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4" t="str">
        <f>VLOOKUP(OrdersTable[[#This Row],[Region]],PeopleTable[#All],2,FALSE)</f>
        <v>Anna Andreadi</v>
      </c>
      <c r="W6818" s="4" t="str">
        <f>IFERROR(VLOOKUP(OrdersTable[[#This Row],[Order ID]],ReturnsTable[#All],2,FALSE),"No")</f>
        <v>No</v>
      </c>
      <c r="X6818" s="4">
        <f>1/COUNTIF(OrdersTable[Order ID],OrdersTable[[#This Row],[Order ID]])</f>
        <v>0.33333333333333331</v>
      </c>
      <c r="Y6818" s="4">
        <f>1/COUNTIF(OrdersTable[Customer ID],OrdersTable[[#This Row],[Customer ID]])</f>
        <v>0.1</v>
      </c>
    </row>
    <row r="6819" spans="1:25" x14ac:dyDescent="0.3">
      <c r="A6819" s="1">
        <v>6818</v>
      </c>
      <c r="B6819" t="s">
        <v>9397</v>
      </c>
      <c r="C6819" s="7">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4" t="str">
        <f>VLOOKUP(OrdersTable[[#This Row],[Region]],PeopleTable[#All],2,FALSE)</f>
        <v>Anna Andreadi</v>
      </c>
      <c r="W6819" s="4" t="str">
        <f>IFERROR(VLOOKUP(OrdersTable[[#This Row],[Order ID]],ReturnsTable[#All],2,FALSE),"No")</f>
        <v>No</v>
      </c>
      <c r="X6819" s="4">
        <f>1/COUNTIF(OrdersTable[Order ID],OrdersTable[[#This Row],[Order ID]])</f>
        <v>0.33333333333333331</v>
      </c>
      <c r="Y6819" s="4">
        <f>1/COUNTIF(OrdersTable[Customer ID],OrdersTable[[#This Row],[Customer ID]])</f>
        <v>0.1</v>
      </c>
    </row>
    <row r="6820" spans="1:25" x14ac:dyDescent="0.3">
      <c r="A6820" s="1">
        <v>6819</v>
      </c>
      <c r="B6820" t="s">
        <v>9398</v>
      </c>
      <c r="C6820" s="7">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4" t="str">
        <f>VLOOKUP(OrdersTable[[#This Row],[Region]],PeopleTable[#All],2,FALSE)</f>
        <v>Kelly Williams</v>
      </c>
      <c r="W6820" s="4" t="str">
        <f>IFERROR(VLOOKUP(OrdersTable[[#This Row],[Order ID]],ReturnsTable[#All],2,FALSE),"No")</f>
        <v>No</v>
      </c>
      <c r="X6820" s="4">
        <f>1/COUNTIF(OrdersTable[Order ID],OrdersTable[[#This Row],[Order ID]])</f>
        <v>0.25</v>
      </c>
      <c r="Y6820" s="4">
        <f>1/COUNTIF(OrdersTable[Customer ID],OrdersTable[[#This Row],[Customer ID]])</f>
        <v>0.1111111111111111</v>
      </c>
    </row>
    <row r="6821" spans="1:25" x14ac:dyDescent="0.3">
      <c r="A6821" s="1">
        <v>6820</v>
      </c>
      <c r="B6821" t="s">
        <v>9398</v>
      </c>
      <c r="C6821" s="7">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4" t="str">
        <f>VLOOKUP(OrdersTable[[#This Row],[Region]],PeopleTable[#All],2,FALSE)</f>
        <v>Kelly Williams</v>
      </c>
      <c r="W6821" s="4" t="str">
        <f>IFERROR(VLOOKUP(OrdersTable[[#This Row],[Order ID]],ReturnsTable[#All],2,FALSE),"No")</f>
        <v>No</v>
      </c>
      <c r="X6821" s="4">
        <f>1/COUNTIF(OrdersTable[Order ID],OrdersTable[[#This Row],[Order ID]])</f>
        <v>0.25</v>
      </c>
      <c r="Y6821" s="4">
        <f>1/COUNTIF(OrdersTable[Customer ID],OrdersTable[[#This Row],[Customer ID]])</f>
        <v>0.1111111111111111</v>
      </c>
    </row>
    <row r="6822" spans="1:25" x14ac:dyDescent="0.3">
      <c r="A6822" s="1">
        <v>6821</v>
      </c>
      <c r="B6822" t="s">
        <v>9398</v>
      </c>
      <c r="C6822" s="7">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4" t="str">
        <f>VLOOKUP(OrdersTable[[#This Row],[Region]],PeopleTable[#All],2,FALSE)</f>
        <v>Kelly Williams</v>
      </c>
      <c r="W6822" s="4" t="str">
        <f>IFERROR(VLOOKUP(OrdersTable[[#This Row],[Order ID]],ReturnsTable[#All],2,FALSE),"No")</f>
        <v>No</v>
      </c>
      <c r="X6822" s="4">
        <f>1/COUNTIF(OrdersTable[Order ID],OrdersTable[[#This Row],[Order ID]])</f>
        <v>0.25</v>
      </c>
      <c r="Y6822" s="4">
        <f>1/COUNTIF(OrdersTable[Customer ID],OrdersTable[[#This Row],[Customer ID]])</f>
        <v>0.1111111111111111</v>
      </c>
    </row>
    <row r="6823" spans="1:25" x14ac:dyDescent="0.3">
      <c r="A6823" s="1">
        <v>6822</v>
      </c>
      <c r="B6823" t="s">
        <v>9398</v>
      </c>
      <c r="C6823" s="7">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4" t="str">
        <f>VLOOKUP(OrdersTable[[#This Row],[Region]],PeopleTable[#All],2,FALSE)</f>
        <v>Kelly Williams</v>
      </c>
      <c r="W6823" s="4" t="str">
        <f>IFERROR(VLOOKUP(OrdersTable[[#This Row],[Order ID]],ReturnsTable[#All],2,FALSE),"No")</f>
        <v>No</v>
      </c>
      <c r="X6823" s="4">
        <f>1/COUNTIF(OrdersTable[Order ID],OrdersTable[[#This Row],[Order ID]])</f>
        <v>0.25</v>
      </c>
      <c r="Y6823" s="4">
        <f>1/COUNTIF(OrdersTable[Customer ID],OrdersTable[[#This Row],[Customer ID]])</f>
        <v>0.1111111111111111</v>
      </c>
    </row>
    <row r="6824" spans="1:25" x14ac:dyDescent="0.3">
      <c r="A6824" s="1">
        <v>6823</v>
      </c>
      <c r="B6824" t="s">
        <v>9399</v>
      </c>
      <c r="C6824" s="7">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4" t="str">
        <f>VLOOKUP(OrdersTable[[#This Row],[Region]],PeopleTable[#All],2,FALSE)</f>
        <v>Anna Andreadi</v>
      </c>
      <c r="W6824" s="4" t="str">
        <f>IFERROR(VLOOKUP(OrdersTable[[#This Row],[Order ID]],ReturnsTable[#All],2,FALSE),"No")</f>
        <v>No</v>
      </c>
      <c r="X6824" s="4">
        <f>1/COUNTIF(OrdersTable[Order ID],OrdersTable[[#This Row],[Order ID]])</f>
        <v>1</v>
      </c>
      <c r="Y6824" s="4">
        <f>1/COUNTIF(OrdersTable[Customer ID],OrdersTable[[#This Row],[Customer ID]])</f>
        <v>0.1111111111111111</v>
      </c>
    </row>
    <row r="6825" spans="1:25" x14ac:dyDescent="0.3">
      <c r="A6825" s="1">
        <v>6824</v>
      </c>
      <c r="B6825" t="s">
        <v>9400</v>
      </c>
      <c r="C6825" s="7">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4" t="str">
        <f>VLOOKUP(OrdersTable[[#This Row],[Region]],PeopleTable[#All],2,FALSE)</f>
        <v>Cassandra Brandow</v>
      </c>
      <c r="W6825" s="4" t="str">
        <f>IFERROR(VLOOKUP(OrdersTable[[#This Row],[Order ID]],ReturnsTable[#All],2,FALSE),"No")</f>
        <v>No</v>
      </c>
      <c r="X6825" s="4">
        <f>1/COUNTIF(OrdersTable[Order ID],OrdersTable[[#This Row],[Order ID]])</f>
        <v>0.5</v>
      </c>
      <c r="Y6825" s="4">
        <f>1/COUNTIF(OrdersTable[Customer ID],OrdersTable[[#This Row],[Customer ID]])</f>
        <v>8.3333333333333329E-2</v>
      </c>
    </row>
    <row r="6826" spans="1:25" x14ac:dyDescent="0.3">
      <c r="A6826" s="1">
        <v>6825</v>
      </c>
      <c r="B6826" t="s">
        <v>9400</v>
      </c>
      <c r="C6826" s="7">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4" t="str">
        <f>VLOOKUP(OrdersTable[[#This Row],[Region]],PeopleTable[#All],2,FALSE)</f>
        <v>Cassandra Brandow</v>
      </c>
      <c r="W6826" s="4" t="str">
        <f>IFERROR(VLOOKUP(OrdersTable[[#This Row],[Order ID]],ReturnsTable[#All],2,FALSE),"No")</f>
        <v>No</v>
      </c>
      <c r="X6826" s="4">
        <f>1/COUNTIF(OrdersTable[Order ID],OrdersTable[[#This Row],[Order ID]])</f>
        <v>0.5</v>
      </c>
      <c r="Y6826" s="4">
        <f>1/COUNTIF(OrdersTable[Customer ID],OrdersTable[[#This Row],[Customer ID]])</f>
        <v>8.3333333333333329E-2</v>
      </c>
    </row>
    <row r="6827" spans="1:25" x14ac:dyDescent="0.3">
      <c r="A6827" s="1">
        <v>6826</v>
      </c>
      <c r="B6827" t="s">
        <v>9401</v>
      </c>
      <c r="C6827" s="7">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4" t="str">
        <f>VLOOKUP(OrdersTable[[#This Row],[Region]],PeopleTable[#All],2,FALSE)</f>
        <v>Kelly Williams</v>
      </c>
      <c r="W6827" s="4" t="str">
        <f>IFERROR(VLOOKUP(OrdersTable[[#This Row],[Order ID]],ReturnsTable[#All],2,FALSE),"No")</f>
        <v>No</v>
      </c>
      <c r="X6827" s="4">
        <f>1/COUNTIF(OrdersTable[Order ID],OrdersTable[[#This Row],[Order ID]])</f>
        <v>0.2</v>
      </c>
      <c r="Y6827" s="4">
        <f>1/COUNTIF(OrdersTable[Customer ID],OrdersTable[[#This Row],[Customer ID]])</f>
        <v>8.3333333333333329E-2</v>
      </c>
    </row>
    <row r="6828" spans="1:25" x14ac:dyDescent="0.3">
      <c r="A6828" s="1">
        <v>6827</v>
      </c>
      <c r="B6828" t="s">
        <v>9401</v>
      </c>
      <c r="C6828" s="7">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4" t="str">
        <f>VLOOKUP(OrdersTable[[#This Row],[Region]],PeopleTable[#All],2,FALSE)</f>
        <v>Kelly Williams</v>
      </c>
      <c r="W6828" s="4" t="str">
        <f>IFERROR(VLOOKUP(OrdersTable[[#This Row],[Order ID]],ReturnsTable[#All],2,FALSE),"No")</f>
        <v>No</v>
      </c>
      <c r="X6828" s="4">
        <f>1/COUNTIF(OrdersTable[Order ID],OrdersTable[[#This Row],[Order ID]])</f>
        <v>0.2</v>
      </c>
      <c r="Y6828" s="4">
        <f>1/COUNTIF(OrdersTable[Customer ID],OrdersTable[[#This Row],[Customer ID]])</f>
        <v>8.3333333333333329E-2</v>
      </c>
    </row>
    <row r="6829" spans="1:25" x14ac:dyDescent="0.3">
      <c r="A6829" s="1">
        <v>6828</v>
      </c>
      <c r="B6829" t="s">
        <v>9401</v>
      </c>
      <c r="C6829" s="7">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4" t="str">
        <f>VLOOKUP(OrdersTable[[#This Row],[Region]],PeopleTable[#All],2,FALSE)</f>
        <v>Kelly Williams</v>
      </c>
      <c r="W6829" s="4" t="str">
        <f>IFERROR(VLOOKUP(OrdersTable[[#This Row],[Order ID]],ReturnsTable[#All],2,FALSE),"No")</f>
        <v>No</v>
      </c>
      <c r="X6829" s="4">
        <f>1/COUNTIF(OrdersTable[Order ID],OrdersTable[[#This Row],[Order ID]])</f>
        <v>0.2</v>
      </c>
      <c r="Y6829" s="4">
        <f>1/COUNTIF(OrdersTable[Customer ID],OrdersTable[[#This Row],[Customer ID]])</f>
        <v>8.3333333333333329E-2</v>
      </c>
    </row>
    <row r="6830" spans="1:25" x14ac:dyDescent="0.3">
      <c r="A6830" s="1">
        <v>6829</v>
      </c>
      <c r="B6830" t="s">
        <v>9401</v>
      </c>
      <c r="C6830" s="7">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4" t="str">
        <f>VLOOKUP(OrdersTable[[#This Row],[Region]],PeopleTable[#All],2,FALSE)</f>
        <v>Kelly Williams</v>
      </c>
      <c r="W6830" s="4" t="str">
        <f>IFERROR(VLOOKUP(OrdersTable[[#This Row],[Order ID]],ReturnsTable[#All],2,FALSE),"No")</f>
        <v>No</v>
      </c>
      <c r="X6830" s="4">
        <f>1/COUNTIF(OrdersTable[Order ID],OrdersTable[[#This Row],[Order ID]])</f>
        <v>0.2</v>
      </c>
      <c r="Y6830" s="4">
        <f>1/COUNTIF(OrdersTable[Customer ID],OrdersTable[[#This Row],[Customer ID]])</f>
        <v>8.3333333333333329E-2</v>
      </c>
    </row>
    <row r="6831" spans="1:25" x14ac:dyDescent="0.3">
      <c r="A6831" s="1">
        <v>6830</v>
      </c>
      <c r="B6831" t="s">
        <v>9401</v>
      </c>
      <c r="C6831" s="7">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4" t="str">
        <f>VLOOKUP(OrdersTable[[#This Row],[Region]],PeopleTable[#All],2,FALSE)</f>
        <v>Kelly Williams</v>
      </c>
      <c r="W6831" s="4" t="str">
        <f>IFERROR(VLOOKUP(OrdersTable[[#This Row],[Order ID]],ReturnsTable[#All],2,FALSE),"No")</f>
        <v>No</v>
      </c>
      <c r="X6831" s="4">
        <f>1/COUNTIF(OrdersTable[Order ID],OrdersTable[[#This Row],[Order ID]])</f>
        <v>0.2</v>
      </c>
      <c r="Y6831" s="4">
        <f>1/COUNTIF(OrdersTable[Customer ID],OrdersTable[[#This Row],[Customer ID]])</f>
        <v>8.3333333333333329E-2</v>
      </c>
    </row>
    <row r="6832" spans="1:25" x14ac:dyDescent="0.3">
      <c r="A6832" s="1">
        <v>6831</v>
      </c>
      <c r="B6832" t="s">
        <v>9402</v>
      </c>
      <c r="C6832" s="7">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4" t="str">
        <f>VLOOKUP(OrdersTable[[#This Row],[Region]],PeopleTable[#All],2,FALSE)</f>
        <v>Chuck Magee</v>
      </c>
      <c r="W6832" s="4" t="str">
        <f>IFERROR(VLOOKUP(OrdersTable[[#This Row],[Order ID]],ReturnsTable[#All],2,FALSE),"No")</f>
        <v>No</v>
      </c>
      <c r="X6832" s="4">
        <f>1/COUNTIF(OrdersTable[Order ID],OrdersTable[[#This Row],[Order ID]])</f>
        <v>1</v>
      </c>
      <c r="Y6832" s="4">
        <f>1/COUNTIF(OrdersTable[Customer ID],OrdersTable[[#This Row],[Customer ID]])</f>
        <v>7.6923076923076927E-2</v>
      </c>
    </row>
    <row r="6833" spans="1:25" x14ac:dyDescent="0.3">
      <c r="A6833" s="1">
        <v>6832</v>
      </c>
      <c r="B6833" t="s">
        <v>9403</v>
      </c>
      <c r="C6833" s="7">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4" t="str">
        <f>VLOOKUP(OrdersTable[[#This Row],[Region]],PeopleTable[#All],2,FALSE)</f>
        <v>Chuck Magee</v>
      </c>
      <c r="W6833" s="4" t="str">
        <f>IFERROR(VLOOKUP(OrdersTable[[#This Row],[Order ID]],ReturnsTable[#All],2,FALSE),"No")</f>
        <v>No</v>
      </c>
      <c r="X6833" s="4">
        <f>1/COUNTIF(OrdersTable[Order ID],OrdersTable[[#This Row],[Order ID]])</f>
        <v>1</v>
      </c>
      <c r="Y6833" s="4">
        <f>1/COUNTIF(OrdersTable[Customer ID],OrdersTable[[#This Row],[Customer ID]])</f>
        <v>0.14285714285714285</v>
      </c>
    </row>
    <row r="6834" spans="1:25" x14ac:dyDescent="0.3">
      <c r="A6834" s="1">
        <v>6833</v>
      </c>
      <c r="B6834" t="s">
        <v>9404</v>
      </c>
      <c r="C6834" s="7">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4" t="str">
        <f>VLOOKUP(OrdersTable[[#This Row],[Region]],PeopleTable[#All],2,FALSE)</f>
        <v>Kelly Williams</v>
      </c>
      <c r="W6834" s="4" t="str">
        <f>IFERROR(VLOOKUP(OrdersTable[[#This Row],[Order ID]],ReturnsTable[#All],2,FALSE),"No")</f>
        <v>No</v>
      </c>
      <c r="X6834" s="4">
        <f>1/COUNTIF(OrdersTable[Order ID],OrdersTable[[#This Row],[Order ID]])</f>
        <v>1</v>
      </c>
      <c r="Y6834" s="4">
        <f>1/COUNTIF(OrdersTable[Customer ID],OrdersTable[[#This Row],[Customer ID]])</f>
        <v>0.25</v>
      </c>
    </row>
    <row r="6835" spans="1:25" x14ac:dyDescent="0.3">
      <c r="A6835" s="1">
        <v>6834</v>
      </c>
      <c r="B6835" t="s">
        <v>9405</v>
      </c>
      <c r="C6835" s="7">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4" t="str">
        <f>VLOOKUP(OrdersTable[[#This Row],[Region]],PeopleTable[#All],2,FALSE)</f>
        <v>Anna Andreadi</v>
      </c>
      <c r="W6835" s="4" t="str">
        <f>IFERROR(VLOOKUP(OrdersTable[[#This Row],[Order ID]],ReturnsTable[#All],2,FALSE),"No")</f>
        <v>No</v>
      </c>
      <c r="X6835" s="4">
        <f>1/COUNTIF(OrdersTable[Order ID],OrdersTable[[#This Row],[Order ID]])</f>
        <v>1</v>
      </c>
      <c r="Y6835" s="4">
        <f>1/COUNTIF(OrdersTable[Customer ID],OrdersTable[[#This Row],[Customer ID]])</f>
        <v>0.1</v>
      </c>
    </row>
    <row r="6836" spans="1:25" x14ac:dyDescent="0.3">
      <c r="A6836" s="1">
        <v>6835</v>
      </c>
      <c r="B6836" t="s">
        <v>9406</v>
      </c>
      <c r="C6836" s="7">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4" t="str">
        <f>VLOOKUP(OrdersTable[[#This Row],[Region]],PeopleTable[#All],2,FALSE)</f>
        <v>Anna Andreadi</v>
      </c>
      <c r="W6836" s="4" t="str">
        <f>IFERROR(VLOOKUP(OrdersTable[[#This Row],[Order ID]],ReturnsTable[#All],2,FALSE),"No")</f>
        <v>No</v>
      </c>
      <c r="X6836" s="4">
        <f>1/COUNTIF(OrdersTable[Order ID],OrdersTable[[#This Row],[Order ID]])</f>
        <v>1</v>
      </c>
      <c r="Y6836" s="4">
        <f>1/COUNTIF(OrdersTable[Customer ID],OrdersTable[[#This Row],[Customer ID]])</f>
        <v>0.1</v>
      </c>
    </row>
    <row r="6837" spans="1:25" x14ac:dyDescent="0.3">
      <c r="A6837" s="1">
        <v>6836</v>
      </c>
      <c r="B6837" t="s">
        <v>9407</v>
      </c>
      <c r="C6837" s="7">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4" t="str">
        <f>VLOOKUP(OrdersTable[[#This Row],[Region]],PeopleTable[#All],2,FALSE)</f>
        <v>Anna Andreadi</v>
      </c>
      <c r="W6837" s="4" t="str">
        <f>IFERROR(VLOOKUP(OrdersTable[[#This Row],[Order ID]],ReturnsTable[#All],2,FALSE),"No")</f>
        <v>No</v>
      </c>
      <c r="X6837" s="4">
        <f>1/COUNTIF(OrdersTable[Order ID],OrdersTable[[#This Row],[Order ID]])</f>
        <v>0.5</v>
      </c>
      <c r="Y6837" s="4">
        <f>1/COUNTIF(OrdersTable[Customer ID],OrdersTable[[#This Row],[Customer ID]])</f>
        <v>8.3333333333333329E-2</v>
      </c>
    </row>
    <row r="6838" spans="1:25" x14ac:dyDescent="0.3">
      <c r="A6838" s="1">
        <v>6837</v>
      </c>
      <c r="B6838" t="s">
        <v>9407</v>
      </c>
      <c r="C6838" s="7">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4" t="str">
        <f>VLOOKUP(OrdersTable[[#This Row],[Region]],PeopleTable[#All],2,FALSE)</f>
        <v>Anna Andreadi</v>
      </c>
      <c r="W6838" s="4" t="str">
        <f>IFERROR(VLOOKUP(OrdersTable[[#This Row],[Order ID]],ReturnsTable[#All],2,FALSE),"No")</f>
        <v>No</v>
      </c>
      <c r="X6838" s="4">
        <f>1/COUNTIF(OrdersTable[Order ID],OrdersTable[[#This Row],[Order ID]])</f>
        <v>0.5</v>
      </c>
      <c r="Y6838" s="4">
        <f>1/COUNTIF(OrdersTable[Customer ID],OrdersTable[[#This Row],[Customer ID]])</f>
        <v>8.3333333333333329E-2</v>
      </c>
    </row>
    <row r="6839" spans="1:25" x14ac:dyDescent="0.3">
      <c r="A6839" s="1">
        <v>6838</v>
      </c>
      <c r="B6839" t="s">
        <v>9408</v>
      </c>
      <c r="C6839" s="7">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4" t="str">
        <f>VLOOKUP(OrdersTable[[#This Row],[Region]],PeopleTable[#All],2,FALSE)</f>
        <v>Chuck Magee</v>
      </c>
      <c r="W6839" s="4" t="str">
        <f>IFERROR(VLOOKUP(OrdersTable[[#This Row],[Order ID]],ReturnsTable[#All],2,FALSE),"No")</f>
        <v>No</v>
      </c>
      <c r="X6839" s="4">
        <f>1/COUNTIF(OrdersTable[Order ID],OrdersTable[[#This Row],[Order ID]])</f>
        <v>1</v>
      </c>
      <c r="Y6839" s="4">
        <f>1/COUNTIF(OrdersTable[Customer ID],OrdersTable[[#This Row],[Customer ID]])</f>
        <v>7.6923076923076927E-2</v>
      </c>
    </row>
    <row r="6840" spans="1:25" x14ac:dyDescent="0.3">
      <c r="A6840" s="1">
        <v>6839</v>
      </c>
      <c r="B6840" t="s">
        <v>9409</v>
      </c>
      <c r="C6840" s="7">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4" t="str">
        <f>VLOOKUP(OrdersTable[[#This Row],[Region]],PeopleTable[#All],2,FALSE)</f>
        <v>Anna Andreadi</v>
      </c>
      <c r="W6840" s="4" t="str">
        <f>IFERROR(VLOOKUP(OrdersTable[[#This Row],[Order ID]],ReturnsTable[#All],2,FALSE),"No")</f>
        <v>No</v>
      </c>
      <c r="X6840" s="4">
        <f>1/COUNTIF(OrdersTable[Order ID],OrdersTable[[#This Row],[Order ID]])</f>
        <v>0.5</v>
      </c>
      <c r="Y6840" s="4">
        <f>1/COUNTIF(OrdersTable[Customer ID],OrdersTable[[#This Row],[Customer ID]])</f>
        <v>0.1</v>
      </c>
    </row>
    <row r="6841" spans="1:25" x14ac:dyDescent="0.3">
      <c r="A6841" s="1">
        <v>6840</v>
      </c>
      <c r="B6841" t="s">
        <v>9409</v>
      </c>
      <c r="C6841" s="7">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4" t="str">
        <f>VLOOKUP(OrdersTable[[#This Row],[Region]],PeopleTable[#All],2,FALSE)</f>
        <v>Anna Andreadi</v>
      </c>
      <c r="W6841" s="4" t="str">
        <f>IFERROR(VLOOKUP(OrdersTable[[#This Row],[Order ID]],ReturnsTable[#All],2,FALSE),"No")</f>
        <v>No</v>
      </c>
      <c r="X6841" s="4">
        <f>1/COUNTIF(OrdersTable[Order ID],OrdersTable[[#This Row],[Order ID]])</f>
        <v>0.5</v>
      </c>
      <c r="Y6841" s="4">
        <f>1/COUNTIF(OrdersTable[Customer ID],OrdersTable[[#This Row],[Customer ID]])</f>
        <v>0.1</v>
      </c>
    </row>
    <row r="6842" spans="1:25" x14ac:dyDescent="0.3">
      <c r="A6842" s="1">
        <v>6841</v>
      </c>
      <c r="B6842" t="s">
        <v>9410</v>
      </c>
      <c r="C6842" s="7">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4" t="str">
        <f>VLOOKUP(OrdersTable[[#This Row],[Region]],PeopleTable[#All],2,FALSE)</f>
        <v>Chuck Magee</v>
      </c>
      <c r="W6842" s="4" t="str">
        <f>IFERROR(VLOOKUP(OrdersTable[[#This Row],[Order ID]],ReturnsTable[#All],2,FALSE),"No")</f>
        <v>No</v>
      </c>
      <c r="X6842" s="4">
        <f>1/COUNTIF(OrdersTable[Order ID],OrdersTable[[#This Row],[Order ID]])</f>
        <v>1</v>
      </c>
      <c r="Y6842" s="4">
        <f>1/COUNTIF(OrdersTable[Customer ID],OrdersTable[[#This Row],[Customer ID]])</f>
        <v>5.2631578947368418E-2</v>
      </c>
    </row>
    <row r="6843" spans="1:25" x14ac:dyDescent="0.3">
      <c r="A6843" s="1">
        <v>6842</v>
      </c>
      <c r="B6843" t="s">
        <v>9411</v>
      </c>
      <c r="C6843" s="7">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4" t="str">
        <f>VLOOKUP(OrdersTable[[#This Row],[Region]],PeopleTable[#All],2,FALSE)</f>
        <v>Cassandra Brandow</v>
      </c>
      <c r="W6843" s="4" t="str">
        <f>IFERROR(VLOOKUP(OrdersTable[[#This Row],[Order ID]],ReturnsTable[#All],2,FALSE),"No")</f>
        <v>No</v>
      </c>
      <c r="X6843" s="4">
        <f>1/COUNTIF(OrdersTable[Order ID],OrdersTable[[#This Row],[Order ID]])</f>
        <v>0.25</v>
      </c>
      <c r="Y6843" s="4">
        <f>1/COUNTIF(OrdersTable[Customer ID],OrdersTable[[#This Row],[Customer ID]])</f>
        <v>4.7619047619047616E-2</v>
      </c>
    </row>
    <row r="6844" spans="1:25" x14ac:dyDescent="0.3">
      <c r="A6844" s="1">
        <v>6843</v>
      </c>
      <c r="B6844" t="s">
        <v>9411</v>
      </c>
      <c r="C6844" s="7">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4" t="str">
        <f>VLOOKUP(OrdersTable[[#This Row],[Region]],PeopleTable[#All],2,FALSE)</f>
        <v>Cassandra Brandow</v>
      </c>
      <c r="W6844" s="4" t="str">
        <f>IFERROR(VLOOKUP(OrdersTable[[#This Row],[Order ID]],ReturnsTable[#All],2,FALSE),"No")</f>
        <v>No</v>
      </c>
      <c r="X6844" s="4">
        <f>1/COUNTIF(OrdersTable[Order ID],OrdersTable[[#This Row],[Order ID]])</f>
        <v>0.25</v>
      </c>
      <c r="Y6844" s="4">
        <f>1/COUNTIF(OrdersTable[Customer ID],OrdersTable[[#This Row],[Customer ID]])</f>
        <v>4.7619047619047616E-2</v>
      </c>
    </row>
    <row r="6845" spans="1:25" x14ac:dyDescent="0.3">
      <c r="A6845" s="1">
        <v>6844</v>
      </c>
      <c r="B6845" t="s">
        <v>9411</v>
      </c>
      <c r="C6845" s="7">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4" t="str">
        <f>VLOOKUP(OrdersTable[[#This Row],[Region]],PeopleTable[#All],2,FALSE)</f>
        <v>Cassandra Brandow</v>
      </c>
      <c r="W6845" s="4" t="str">
        <f>IFERROR(VLOOKUP(OrdersTable[[#This Row],[Order ID]],ReturnsTable[#All],2,FALSE),"No")</f>
        <v>No</v>
      </c>
      <c r="X6845" s="4">
        <f>1/COUNTIF(OrdersTable[Order ID],OrdersTable[[#This Row],[Order ID]])</f>
        <v>0.25</v>
      </c>
      <c r="Y6845" s="4">
        <f>1/COUNTIF(OrdersTable[Customer ID],OrdersTable[[#This Row],[Customer ID]])</f>
        <v>4.7619047619047616E-2</v>
      </c>
    </row>
    <row r="6846" spans="1:25" x14ac:dyDescent="0.3">
      <c r="A6846" s="1">
        <v>6845</v>
      </c>
      <c r="B6846" t="s">
        <v>9411</v>
      </c>
      <c r="C6846" s="7">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4" t="str">
        <f>VLOOKUP(OrdersTable[[#This Row],[Region]],PeopleTable[#All],2,FALSE)</f>
        <v>Cassandra Brandow</v>
      </c>
      <c r="W6846" s="4" t="str">
        <f>IFERROR(VLOOKUP(OrdersTable[[#This Row],[Order ID]],ReturnsTable[#All],2,FALSE),"No")</f>
        <v>No</v>
      </c>
      <c r="X6846" s="4">
        <f>1/COUNTIF(OrdersTable[Order ID],OrdersTable[[#This Row],[Order ID]])</f>
        <v>0.25</v>
      </c>
      <c r="Y6846" s="4">
        <f>1/COUNTIF(OrdersTable[Customer ID],OrdersTable[[#This Row],[Customer ID]])</f>
        <v>4.7619047619047616E-2</v>
      </c>
    </row>
    <row r="6847" spans="1:25" x14ac:dyDescent="0.3">
      <c r="A6847" s="1">
        <v>6846</v>
      </c>
      <c r="B6847" t="s">
        <v>9412</v>
      </c>
      <c r="C6847" s="7">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4" t="str">
        <f>VLOOKUP(OrdersTable[[#This Row],[Region]],PeopleTable[#All],2,FALSE)</f>
        <v>Anna Andreadi</v>
      </c>
      <c r="W6847" s="4" t="str">
        <f>IFERROR(VLOOKUP(OrdersTable[[#This Row],[Order ID]],ReturnsTable[#All],2,FALSE),"No")</f>
        <v>No</v>
      </c>
      <c r="X6847" s="4">
        <f>1/COUNTIF(OrdersTable[Order ID],OrdersTable[[#This Row],[Order ID]])</f>
        <v>1</v>
      </c>
      <c r="Y6847" s="4">
        <f>1/COUNTIF(OrdersTable[Customer ID],OrdersTable[[#This Row],[Customer ID]])</f>
        <v>5.5555555555555552E-2</v>
      </c>
    </row>
    <row r="6848" spans="1:25" x14ac:dyDescent="0.3">
      <c r="A6848" s="1">
        <v>6847</v>
      </c>
      <c r="B6848" t="s">
        <v>9413</v>
      </c>
      <c r="C6848" s="7">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4" t="str">
        <f>VLOOKUP(OrdersTable[[#This Row],[Region]],PeopleTable[#All],2,FALSE)</f>
        <v>Anna Andreadi</v>
      </c>
      <c r="W6848" s="4" t="str">
        <f>IFERROR(VLOOKUP(OrdersTable[[#This Row],[Order ID]],ReturnsTable[#All],2,FALSE),"No")</f>
        <v>No</v>
      </c>
      <c r="X6848" s="4">
        <f>1/COUNTIF(OrdersTable[Order ID],OrdersTable[[#This Row],[Order ID]])</f>
        <v>1</v>
      </c>
      <c r="Y6848" s="4">
        <f>1/COUNTIF(OrdersTable[Customer ID],OrdersTable[[#This Row],[Customer ID]])</f>
        <v>0.1111111111111111</v>
      </c>
    </row>
    <row r="6849" spans="1:25" x14ac:dyDescent="0.3">
      <c r="A6849" s="1">
        <v>6848</v>
      </c>
      <c r="B6849" t="s">
        <v>9414</v>
      </c>
      <c r="C6849" s="7">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4" t="str">
        <f>VLOOKUP(OrdersTable[[#This Row],[Region]],PeopleTable[#All],2,FALSE)</f>
        <v>Anna Andreadi</v>
      </c>
      <c r="W6849" s="4" t="str">
        <f>IFERROR(VLOOKUP(OrdersTable[[#This Row],[Order ID]],ReturnsTable[#All],2,FALSE),"No")</f>
        <v>No</v>
      </c>
      <c r="X6849" s="4">
        <f>1/COUNTIF(OrdersTable[Order ID],OrdersTable[[#This Row],[Order ID]])</f>
        <v>1</v>
      </c>
      <c r="Y6849" s="4">
        <f>1/COUNTIF(OrdersTable[Customer ID],OrdersTable[[#This Row],[Customer ID]])</f>
        <v>0.1</v>
      </c>
    </row>
    <row r="6850" spans="1:25" x14ac:dyDescent="0.3">
      <c r="A6850" s="1">
        <v>6849</v>
      </c>
      <c r="B6850" t="s">
        <v>9415</v>
      </c>
      <c r="C6850" s="7">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4" t="str">
        <f>VLOOKUP(OrdersTable[[#This Row],[Region]],PeopleTable[#All],2,FALSE)</f>
        <v>Kelly Williams</v>
      </c>
      <c r="W6850" s="4" t="str">
        <f>IFERROR(VLOOKUP(OrdersTable[[#This Row],[Order ID]],ReturnsTable[#All],2,FALSE),"No")</f>
        <v>No</v>
      </c>
      <c r="X6850" s="4">
        <f>1/COUNTIF(OrdersTable[Order ID],OrdersTable[[#This Row],[Order ID]])</f>
        <v>1</v>
      </c>
      <c r="Y6850" s="4">
        <f>1/COUNTIF(OrdersTable[Customer ID],OrdersTable[[#This Row],[Customer ID]])</f>
        <v>0.14285714285714285</v>
      </c>
    </row>
    <row r="6851" spans="1:25" x14ac:dyDescent="0.3">
      <c r="A6851" s="1">
        <v>6850</v>
      </c>
      <c r="B6851" t="s">
        <v>9416</v>
      </c>
      <c r="C6851" s="7">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4" t="str">
        <f>VLOOKUP(OrdersTable[[#This Row],[Region]],PeopleTable[#All],2,FALSE)</f>
        <v>Anna Andreadi</v>
      </c>
      <c r="W6851" s="4" t="str">
        <f>IFERROR(VLOOKUP(OrdersTable[[#This Row],[Order ID]],ReturnsTable[#All],2,FALSE),"No")</f>
        <v>No</v>
      </c>
      <c r="X6851" s="4">
        <f>1/COUNTIF(OrdersTable[Order ID],OrdersTable[[#This Row],[Order ID]])</f>
        <v>1</v>
      </c>
      <c r="Y6851" s="4">
        <f>1/COUNTIF(OrdersTable[Customer ID],OrdersTable[[#This Row],[Customer ID]])</f>
        <v>0.16666666666666666</v>
      </c>
    </row>
    <row r="6852" spans="1:25" x14ac:dyDescent="0.3">
      <c r="A6852" s="1">
        <v>6851</v>
      </c>
      <c r="B6852" t="s">
        <v>9417</v>
      </c>
      <c r="C6852" s="7">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4" t="str">
        <f>VLOOKUP(OrdersTable[[#This Row],[Region]],PeopleTable[#All],2,FALSE)</f>
        <v>Kelly Williams</v>
      </c>
      <c r="W6852" s="4" t="str">
        <f>IFERROR(VLOOKUP(OrdersTable[[#This Row],[Order ID]],ReturnsTable[#All],2,FALSE),"No")</f>
        <v>No</v>
      </c>
      <c r="X6852" s="4">
        <f>1/COUNTIF(OrdersTable[Order ID],OrdersTable[[#This Row],[Order ID]])</f>
        <v>0.5</v>
      </c>
      <c r="Y6852" s="4">
        <f>1/COUNTIF(OrdersTable[Customer ID],OrdersTable[[#This Row],[Customer ID]])</f>
        <v>7.6923076923076927E-2</v>
      </c>
    </row>
    <row r="6853" spans="1:25" x14ac:dyDescent="0.3">
      <c r="A6853" s="1">
        <v>6852</v>
      </c>
      <c r="B6853" t="s">
        <v>9417</v>
      </c>
      <c r="C6853" s="7">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4" t="str">
        <f>VLOOKUP(OrdersTable[[#This Row],[Region]],PeopleTable[#All],2,FALSE)</f>
        <v>Kelly Williams</v>
      </c>
      <c r="W6853" s="4" t="str">
        <f>IFERROR(VLOOKUP(OrdersTable[[#This Row],[Order ID]],ReturnsTable[#All],2,FALSE),"No")</f>
        <v>No</v>
      </c>
      <c r="X6853" s="4">
        <f>1/COUNTIF(OrdersTable[Order ID],OrdersTable[[#This Row],[Order ID]])</f>
        <v>0.5</v>
      </c>
      <c r="Y6853" s="4">
        <f>1/COUNTIF(OrdersTable[Customer ID],OrdersTable[[#This Row],[Customer ID]])</f>
        <v>7.6923076923076927E-2</v>
      </c>
    </row>
    <row r="6854" spans="1:25" x14ac:dyDescent="0.3">
      <c r="A6854" s="1">
        <v>6853</v>
      </c>
      <c r="B6854" t="s">
        <v>9418</v>
      </c>
      <c r="C6854" s="7">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4" t="str">
        <f>VLOOKUP(OrdersTable[[#This Row],[Region]],PeopleTable[#All],2,FALSE)</f>
        <v>Cassandra Brandow</v>
      </c>
      <c r="W6854" s="4" t="str">
        <f>IFERROR(VLOOKUP(OrdersTable[[#This Row],[Order ID]],ReturnsTable[#All],2,FALSE),"No")</f>
        <v>No</v>
      </c>
      <c r="X6854" s="4">
        <f>1/COUNTIF(OrdersTable[Order ID],OrdersTable[[#This Row],[Order ID]])</f>
        <v>0.2</v>
      </c>
      <c r="Y6854" s="4">
        <f>1/COUNTIF(OrdersTable[Customer ID],OrdersTable[[#This Row],[Customer ID]])</f>
        <v>8.3333333333333329E-2</v>
      </c>
    </row>
    <row r="6855" spans="1:25" x14ac:dyDescent="0.3">
      <c r="A6855" s="1">
        <v>6854</v>
      </c>
      <c r="B6855" t="s">
        <v>9418</v>
      </c>
      <c r="C6855" s="7">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4" t="str">
        <f>VLOOKUP(OrdersTable[[#This Row],[Region]],PeopleTable[#All],2,FALSE)</f>
        <v>Cassandra Brandow</v>
      </c>
      <c r="W6855" s="4" t="str">
        <f>IFERROR(VLOOKUP(OrdersTable[[#This Row],[Order ID]],ReturnsTable[#All],2,FALSE),"No")</f>
        <v>No</v>
      </c>
      <c r="X6855" s="4">
        <f>1/COUNTIF(OrdersTable[Order ID],OrdersTable[[#This Row],[Order ID]])</f>
        <v>0.2</v>
      </c>
      <c r="Y6855" s="4">
        <f>1/COUNTIF(OrdersTable[Customer ID],OrdersTable[[#This Row],[Customer ID]])</f>
        <v>8.3333333333333329E-2</v>
      </c>
    </row>
    <row r="6856" spans="1:25" x14ac:dyDescent="0.3">
      <c r="A6856" s="1">
        <v>6855</v>
      </c>
      <c r="B6856" t="s">
        <v>9418</v>
      </c>
      <c r="C6856" s="7">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4" t="str">
        <f>VLOOKUP(OrdersTable[[#This Row],[Region]],PeopleTable[#All],2,FALSE)</f>
        <v>Cassandra Brandow</v>
      </c>
      <c r="W6856" s="4" t="str">
        <f>IFERROR(VLOOKUP(OrdersTable[[#This Row],[Order ID]],ReturnsTable[#All],2,FALSE),"No")</f>
        <v>No</v>
      </c>
      <c r="X6856" s="4">
        <f>1/COUNTIF(OrdersTable[Order ID],OrdersTable[[#This Row],[Order ID]])</f>
        <v>0.2</v>
      </c>
      <c r="Y6856" s="4">
        <f>1/COUNTIF(OrdersTable[Customer ID],OrdersTable[[#This Row],[Customer ID]])</f>
        <v>8.3333333333333329E-2</v>
      </c>
    </row>
    <row r="6857" spans="1:25" x14ac:dyDescent="0.3">
      <c r="A6857" s="1">
        <v>6856</v>
      </c>
      <c r="B6857" t="s">
        <v>9418</v>
      </c>
      <c r="C6857" s="7">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4" t="str">
        <f>VLOOKUP(OrdersTable[[#This Row],[Region]],PeopleTable[#All],2,FALSE)</f>
        <v>Cassandra Brandow</v>
      </c>
      <c r="W6857" s="4" t="str">
        <f>IFERROR(VLOOKUP(OrdersTable[[#This Row],[Order ID]],ReturnsTable[#All],2,FALSE),"No")</f>
        <v>No</v>
      </c>
      <c r="X6857" s="4">
        <f>1/COUNTIF(OrdersTable[Order ID],OrdersTable[[#This Row],[Order ID]])</f>
        <v>0.2</v>
      </c>
      <c r="Y6857" s="4">
        <f>1/COUNTIF(OrdersTable[Customer ID],OrdersTable[[#This Row],[Customer ID]])</f>
        <v>8.3333333333333329E-2</v>
      </c>
    </row>
    <row r="6858" spans="1:25" x14ac:dyDescent="0.3">
      <c r="A6858" s="1">
        <v>6857</v>
      </c>
      <c r="B6858" t="s">
        <v>9418</v>
      </c>
      <c r="C6858" s="7">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4" t="str">
        <f>VLOOKUP(OrdersTable[[#This Row],[Region]],PeopleTable[#All],2,FALSE)</f>
        <v>Cassandra Brandow</v>
      </c>
      <c r="W6858" s="4" t="str">
        <f>IFERROR(VLOOKUP(OrdersTable[[#This Row],[Order ID]],ReturnsTable[#All],2,FALSE),"No")</f>
        <v>No</v>
      </c>
      <c r="X6858" s="4">
        <f>1/COUNTIF(OrdersTable[Order ID],OrdersTable[[#This Row],[Order ID]])</f>
        <v>0.2</v>
      </c>
      <c r="Y6858" s="4">
        <f>1/COUNTIF(OrdersTable[Customer ID],OrdersTable[[#This Row],[Customer ID]])</f>
        <v>8.3333333333333329E-2</v>
      </c>
    </row>
    <row r="6859" spans="1:25" x14ac:dyDescent="0.3">
      <c r="A6859" s="1">
        <v>6858</v>
      </c>
      <c r="B6859" t="s">
        <v>6125</v>
      </c>
      <c r="C6859" s="7">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4" t="str">
        <f>VLOOKUP(OrdersTable[[#This Row],[Region]],PeopleTable[#All],2,FALSE)</f>
        <v>Anna Andreadi</v>
      </c>
      <c r="W6859" s="4" t="str">
        <f>IFERROR(VLOOKUP(OrdersTable[[#This Row],[Order ID]],ReturnsTable[#All],2,FALSE),"No")</f>
        <v>Yes</v>
      </c>
      <c r="X6859" s="4">
        <f>1/COUNTIF(OrdersTable[Order ID],OrdersTable[[#This Row],[Order ID]])</f>
        <v>0.16666666666666666</v>
      </c>
      <c r="Y6859" s="4">
        <f>1/COUNTIF(OrdersTable[Customer ID],OrdersTable[[#This Row],[Customer ID]])</f>
        <v>4.7619047619047616E-2</v>
      </c>
    </row>
    <row r="6860" spans="1:25" x14ac:dyDescent="0.3">
      <c r="A6860" s="1">
        <v>6859</v>
      </c>
      <c r="B6860" t="s">
        <v>6125</v>
      </c>
      <c r="C6860" s="7">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4" t="str">
        <f>VLOOKUP(OrdersTable[[#This Row],[Region]],PeopleTable[#All],2,FALSE)</f>
        <v>Anna Andreadi</v>
      </c>
      <c r="W6860" s="4" t="str">
        <f>IFERROR(VLOOKUP(OrdersTable[[#This Row],[Order ID]],ReturnsTable[#All],2,FALSE),"No")</f>
        <v>Yes</v>
      </c>
      <c r="X6860" s="4">
        <f>1/COUNTIF(OrdersTable[Order ID],OrdersTable[[#This Row],[Order ID]])</f>
        <v>0.16666666666666666</v>
      </c>
      <c r="Y6860" s="4">
        <f>1/COUNTIF(OrdersTable[Customer ID],OrdersTable[[#This Row],[Customer ID]])</f>
        <v>4.7619047619047616E-2</v>
      </c>
    </row>
    <row r="6861" spans="1:25" x14ac:dyDescent="0.3">
      <c r="A6861" s="1">
        <v>6860</v>
      </c>
      <c r="B6861" t="s">
        <v>6125</v>
      </c>
      <c r="C6861" s="7">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4" t="str">
        <f>VLOOKUP(OrdersTable[[#This Row],[Region]],PeopleTable[#All],2,FALSE)</f>
        <v>Anna Andreadi</v>
      </c>
      <c r="W6861" s="4" t="str">
        <f>IFERROR(VLOOKUP(OrdersTable[[#This Row],[Order ID]],ReturnsTable[#All],2,FALSE),"No")</f>
        <v>Yes</v>
      </c>
      <c r="X6861" s="4">
        <f>1/COUNTIF(OrdersTable[Order ID],OrdersTable[[#This Row],[Order ID]])</f>
        <v>0.16666666666666666</v>
      </c>
      <c r="Y6861" s="4">
        <f>1/COUNTIF(OrdersTable[Customer ID],OrdersTable[[#This Row],[Customer ID]])</f>
        <v>4.7619047619047616E-2</v>
      </c>
    </row>
    <row r="6862" spans="1:25" x14ac:dyDescent="0.3">
      <c r="A6862" s="1">
        <v>6861</v>
      </c>
      <c r="B6862" t="s">
        <v>6125</v>
      </c>
      <c r="C6862" s="7">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4" t="str">
        <f>VLOOKUP(OrdersTable[[#This Row],[Region]],PeopleTable[#All],2,FALSE)</f>
        <v>Anna Andreadi</v>
      </c>
      <c r="W6862" s="4" t="str">
        <f>IFERROR(VLOOKUP(OrdersTable[[#This Row],[Order ID]],ReturnsTable[#All],2,FALSE),"No")</f>
        <v>Yes</v>
      </c>
      <c r="X6862" s="4">
        <f>1/COUNTIF(OrdersTable[Order ID],OrdersTable[[#This Row],[Order ID]])</f>
        <v>0.16666666666666666</v>
      </c>
      <c r="Y6862" s="4">
        <f>1/COUNTIF(OrdersTable[Customer ID],OrdersTable[[#This Row],[Customer ID]])</f>
        <v>4.7619047619047616E-2</v>
      </c>
    </row>
    <row r="6863" spans="1:25" x14ac:dyDescent="0.3">
      <c r="A6863" s="1">
        <v>6862</v>
      </c>
      <c r="B6863" t="s">
        <v>6125</v>
      </c>
      <c r="C6863" s="7">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4" t="str">
        <f>VLOOKUP(OrdersTable[[#This Row],[Region]],PeopleTable[#All],2,FALSE)</f>
        <v>Anna Andreadi</v>
      </c>
      <c r="W6863" s="4" t="str">
        <f>IFERROR(VLOOKUP(OrdersTable[[#This Row],[Order ID]],ReturnsTable[#All],2,FALSE),"No")</f>
        <v>Yes</v>
      </c>
      <c r="X6863" s="4">
        <f>1/COUNTIF(OrdersTable[Order ID],OrdersTable[[#This Row],[Order ID]])</f>
        <v>0.16666666666666666</v>
      </c>
      <c r="Y6863" s="4">
        <f>1/COUNTIF(OrdersTable[Customer ID],OrdersTable[[#This Row],[Customer ID]])</f>
        <v>4.7619047619047616E-2</v>
      </c>
    </row>
    <row r="6864" spans="1:25" x14ac:dyDescent="0.3">
      <c r="A6864" s="1">
        <v>6863</v>
      </c>
      <c r="B6864" t="s">
        <v>6125</v>
      </c>
      <c r="C6864" s="7">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4" t="str">
        <f>VLOOKUP(OrdersTable[[#This Row],[Region]],PeopleTable[#All],2,FALSE)</f>
        <v>Anna Andreadi</v>
      </c>
      <c r="W6864" s="4" t="str">
        <f>IFERROR(VLOOKUP(OrdersTable[[#This Row],[Order ID]],ReturnsTable[#All],2,FALSE),"No")</f>
        <v>Yes</v>
      </c>
      <c r="X6864" s="4">
        <f>1/COUNTIF(OrdersTable[Order ID],OrdersTable[[#This Row],[Order ID]])</f>
        <v>0.16666666666666666</v>
      </c>
      <c r="Y6864" s="4">
        <f>1/COUNTIF(OrdersTable[Customer ID],OrdersTable[[#This Row],[Customer ID]])</f>
        <v>4.7619047619047616E-2</v>
      </c>
    </row>
    <row r="6865" spans="1:25" x14ac:dyDescent="0.3">
      <c r="A6865" s="1">
        <v>6864</v>
      </c>
      <c r="B6865" t="s">
        <v>9419</v>
      </c>
      <c r="C6865" s="7">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4" t="str">
        <f>VLOOKUP(OrdersTable[[#This Row],[Region]],PeopleTable[#All],2,FALSE)</f>
        <v>Kelly Williams</v>
      </c>
      <c r="W6865" s="4" t="str">
        <f>IFERROR(VLOOKUP(OrdersTable[[#This Row],[Order ID]],ReturnsTable[#All],2,FALSE),"No")</f>
        <v>No</v>
      </c>
      <c r="X6865" s="4">
        <f>1/COUNTIF(OrdersTable[Order ID],OrdersTable[[#This Row],[Order ID]])</f>
        <v>1</v>
      </c>
      <c r="Y6865" s="4">
        <f>1/COUNTIF(OrdersTable[Customer ID],OrdersTable[[#This Row],[Customer ID]])</f>
        <v>7.6923076923076927E-2</v>
      </c>
    </row>
    <row r="6866" spans="1:25" x14ac:dyDescent="0.3">
      <c r="A6866" s="1">
        <v>6865</v>
      </c>
      <c r="B6866" t="s">
        <v>9420</v>
      </c>
      <c r="C6866" s="7">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4" t="str">
        <f>VLOOKUP(OrdersTable[[#This Row],[Region]],PeopleTable[#All],2,FALSE)</f>
        <v>Anna Andreadi</v>
      </c>
      <c r="W6866" s="4" t="str">
        <f>IFERROR(VLOOKUP(OrdersTable[[#This Row],[Order ID]],ReturnsTable[#All],2,FALSE),"No")</f>
        <v>No</v>
      </c>
      <c r="X6866" s="4">
        <f>1/COUNTIF(OrdersTable[Order ID],OrdersTable[[#This Row],[Order ID]])</f>
        <v>0.14285714285714285</v>
      </c>
      <c r="Y6866" s="4">
        <f>1/COUNTIF(OrdersTable[Customer ID],OrdersTable[[#This Row],[Customer ID]])</f>
        <v>9.0909090909090912E-2</v>
      </c>
    </row>
    <row r="6867" spans="1:25" x14ac:dyDescent="0.3">
      <c r="A6867" s="1">
        <v>6866</v>
      </c>
      <c r="B6867" t="s">
        <v>9420</v>
      </c>
      <c r="C6867" s="7">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4" t="str">
        <f>VLOOKUP(OrdersTable[[#This Row],[Region]],PeopleTable[#All],2,FALSE)</f>
        <v>Anna Andreadi</v>
      </c>
      <c r="W6867" s="4" t="str">
        <f>IFERROR(VLOOKUP(OrdersTable[[#This Row],[Order ID]],ReturnsTable[#All],2,FALSE),"No")</f>
        <v>No</v>
      </c>
      <c r="X6867" s="4">
        <f>1/COUNTIF(OrdersTable[Order ID],OrdersTable[[#This Row],[Order ID]])</f>
        <v>0.14285714285714285</v>
      </c>
      <c r="Y6867" s="4">
        <f>1/COUNTIF(OrdersTable[Customer ID],OrdersTable[[#This Row],[Customer ID]])</f>
        <v>9.0909090909090912E-2</v>
      </c>
    </row>
    <row r="6868" spans="1:25" x14ac:dyDescent="0.3">
      <c r="A6868" s="1">
        <v>6867</v>
      </c>
      <c r="B6868" t="s">
        <v>9420</v>
      </c>
      <c r="C6868" s="7">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4" t="str">
        <f>VLOOKUP(OrdersTable[[#This Row],[Region]],PeopleTable[#All],2,FALSE)</f>
        <v>Anna Andreadi</v>
      </c>
      <c r="W6868" s="4" t="str">
        <f>IFERROR(VLOOKUP(OrdersTable[[#This Row],[Order ID]],ReturnsTable[#All],2,FALSE),"No")</f>
        <v>No</v>
      </c>
      <c r="X6868" s="4">
        <f>1/COUNTIF(OrdersTable[Order ID],OrdersTable[[#This Row],[Order ID]])</f>
        <v>0.14285714285714285</v>
      </c>
      <c r="Y6868" s="4">
        <f>1/COUNTIF(OrdersTable[Customer ID],OrdersTable[[#This Row],[Customer ID]])</f>
        <v>9.0909090909090912E-2</v>
      </c>
    </row>
    <row r="6869" spans="1:25" x14ac:dyDescent="0.3">
      <c r="A6869" s="1">
        <v>6868</v>
      </c>
      <c r="B6869" t="s">
        <v>9420</v>
      </c>
      <c r="C6869" s="7">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4" t="str">
        <f>VLOOKUP(OrdersTable[[#This Row],[Region]],PeopleTable[#All],2,FALSE)</f>
        <v>Anna Andreadi</v>
      </c>
      <c r="W6869" s="4" t="str">
        <f>IFERROR(VLOOKUP(OrdersTable[[#This Row],[Order ID]],ReturnsTable[#All],2,FALSE),"No")</f>
        <v>No</v>
      </c>
      <c r="X6869" s="4">
        <f>1/COUNTIF(OrdersTable[Order ID],OrdersTable[[#This Row],[Order ID]])</f>
        <v>0.14285714285714285</v>
      </c>
      <c r="Y6869" s="4">
        <f>1/COUNTIF(OrdersTable[Customer ID],OrdersTable[[#This Row],[Customer ID]])</f>
        <v>9.0909090909090912E-2</v>
      </c>
    </row>
    <row r="6870" spans="1:25" x14ac:dyDescent="0.3">
      <c r="A6870" s="1">
        <v>6869</v>
      </c>
      <c r="B6870" t="s">
        <v>9420</v>
      </c>
      <c r="C6870" s="7">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4" t="str">
        <f>VLOOKUP(OrdersTable[[#This Row],[Region]],PeopleTable[#All],2,FALSE)</f>
        <v>Anna Andreadi</v>
      </c>
      <c r="W6870" s="4" t="str">
        <f>IFERROR(VLOOKUP(OrdersTable[[#This Row],[Order ID]],ReturnsTable[#All],2,FALSE),"No")</f>
        <v>No</v>
      </c>
      <c r="X6870" s="4">
        <f>1/COUNTIF(OrdersTable[Order ID],OrdersTable[[#This Row],[Order ID]])</f>
        <v>0.14285714285714285</v>
      </c>
      <c r="Y6870" s="4">
        <f>1/COUNTIF(OrdersTable[Customer ID],OrdersTable[[#This Row],[Customer ID]])</f>
        <v>9.0909090909090912E-2</v>
      </c>
    </row>
    <row r="6871" spans="1:25" x14ac:dyDescent="0.3">
      <c r="A6871" s="1">
        <v>6870</v>
      </c>
      <c r="B6871" t="s">
        <v>9420</v>
      </c>
      <c r="C6871" s="7">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4" t="str">
        <f>VLOOKUP(OrdersTable[[#This Row],[Region]],PeopleTable[#All],2,FALSE)</f>
        <v>Anna Andreadi</v>
      </c>
      <c r="W6871" s="4" t="str">
        <f>IFERROR(VLOOKUP(OrdersTable[[#This Row],[Order ID]],ReturnsTable[#All],2,FALSE),"No")</f>
        <v>No</v>
      </c>
      <c r="X6871" s="4">
        <f>1/COUNTIF(OrdersTable[Order ID],OrdersTable[[#This Row],[Order ID]])</f>
        <v>0.14285714285714285</v>
      </c>
      <c r="Y6871" s="4">
        <f>1/COUNTIF(OrdersTable[Customer ID],OrdersTable[[#This Row],[Customer ID]])</f>
        <v>9.0909090909090912E-2</v>
      </c>
    </row>
    <row r="6872" spans="1:25" x14ac:dyDescent="0.3">
      <c r="A6872" s="1">
        <v>6871</v>
      </c>
      <c r="B6872" t="s">
        <v>9420</v>
      </c>
      <c r="C6872" s="7">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4" t="str">
        <f>VLOOKUP(OrdersTable[[#This Row],[Region]],PeopleTable[#All],2,FALSE)</f>
        <v>Anna Andreadi</v>
      </c>
      <c r="W6872" s="4" t="str">
        <f>IFERROR(VLOOKUP(OrdersTable[[#This Row],[Order ID]],ReturnsTable[#All],2,FALSE),"No")</f>
        <v>No</v>
      </c>
      <c r="X6872" s="4">
        <f>1/COUNTIF(OrdersTable[Order ID],OrdersTable[[#This Row],[Order ID]])</f>
        <v>0.14285714285714285</v>
      </c>
      <c r="Y6872" s="4">
        <f>1/COUNTIF(OrdersTable[Customer ID],OrdersTable[[#This Row],[Customer ID]])</f>
        <v>9.0909090909090912E-2</v>
      </c>
    </row>
    <row r="6873" spans="1:25" x14ac:dyDescent="0.3">
      <c r="A6873" s="1">
        <v>6872</v>
      </c>
      <c r="B6873" t="s">
        <v>9421</v>
      </c>
      <c r="C6873" s="7">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4" t="str">
        <f>VLOOKUP(OrdersTable[[#This Row],[Region]],PeopleTable[#All],2,FALSE)</f>
        <v>Kelly Williams</v>
      </c>
      <c r="W6873" s="4" t="str">
        <f>IFERROR(VLOOKUP(OrdersTable[[#This Row],[Order ID]],ReturnsTable[#All],2,FALSE),"No")</f>
        <v>No</v>
      </c>
      <c r="X6873" s="4">
        <f>1/COUNTIF(OrdersTable[Order ID],OrdersTable[[#This Row],[Order ID]])</f>
        <v>1</v>
      </c>
      <c r="Y6873" s="4">
        <f>1/COUNTIF(OrdersTable[Customer ID],OrdersTable[[#This Row],[Customer ID]])</f>
        <v>6.25E-2</v>
      </c>
    </row>
    <row r="6874" spans="1:25" x14ac:dyDescent="0.3">
      <c r="A6874" s="1">
        <v>6873</v>
      </c>
      <c r="B6874" t="s">
        <v>9422</v>
      </c>
      <c r="C6874" s="7">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4" t="str">
        <f>VLOOKUP(OrdersTable[[#This Row],[Region]],PeopleTable[#All],2,FALSE)</f>
        <v>Anna Andreadi</v>
      </c>
      <c r="W6874" s="4" t="str">
        <f>IFERROR(VLOOKUP(OrdersTable[[#This Row],[Order ID]],ReturnsTable[#All],2,FALSE),"No")</f>
        <v>No</v>
      </c>
      <c r="X6874" s="4">
        <f>1/COUNTIF(OrdersTable[Order ID],OrdersTable[[#This Row],[Order ID]])</f>
        <v>1</v>
      </c>
      <c r="Y6874" s="4">
        <f>1/COUNTIF(OrdersTable[Customer ID],OrdersTable[[#This Row],[Customer ID]])</f>
        <v>9.0909090909090912E-2</v>
      </c>
    </row>
    <row r="6875" spans="1:25" x14ac:dyDescent="0.3">
      <c r="A6875" s="1">
        <v>6874</v>
      </c>
      <c r="B6875" t="s">
        <v>9423</v>
      </c>
      <c r="C6875" s="7">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4" t="str">
        <f>VLOOKUP(OrdersTable[[#This Row],[Region]],PeopleTable[#All],2,FALSE)</f>
        <v>Kelly Williams</v>
      </c>
      <c r="W6875" s="4" t="str">
        <f>IFERROR(VLOOKUP(OrdersTable[[#This Row],[Order ID]],ReturnsTable[#All],2,FALSE),"No")</f>
        <v>No</v>
      </c>
      <c r="X6875" s="4">
        <f>1/COUNTIF(OrdersTable[Order ID],OrdersTable[[#This Row],[Order ID]])</f>
        <v>0.5</v>
      </c>
      <c r="Y6875" s="4">
        <f>1/COUNTIF(OrdersTable[Customer ID],OrdersTable[[#This Row],[Customer ID]])</f>
        <v>0.05</v>
      </c>
    </row>
    <row r="6876" spans="1:25" x14ac:dyDescent="0.3">
      <c r="A6876" s="1">
        <v>6875</v>
      </c>
      <c r="B6876" t="s">
        <v>9423</v>
      </c>
      <c r="C6876" s="7">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4" t="str">
        <f>VLOOKUP(OrdersTable[[#This Row],[Region]],PeopleTable[#All],2,FALSE)</f>
        <v>Kelly Williams</v>
      </c>
      <c r="W6876" s="4" t="str">
        <f>IFERROR(VLOOKUP(OrdersTable[[#This Row],[Order ID]],ReturnsTable[#All],2,FALSE),"No")</f>
        <v>No</v>
      </c>
      <c r="X6876" s="4">
        <f>1/COUNTIF(OrdersTable[Order ID],OrdersTable[[#This Row],[Order ID]])</f>
        <v>0.5</v>
      </c>
      <c r="Y6876" s="4">
        <f>1/COUNTIF(OrdersTable[Customer ID],OrdersTable[[#This Row],[Customer ID]])</f>
        <v>0.05</v>
      </c>
    </row>
    <row r="6877" spans="1:25" x14ac:dyDescent="0.3">
      <c r="A6877" s="1">
        <v>6876</v>
      </c>
      <c r="B6877" t="s">
        <v>9424</v>
      </c>
      <c r="C6877" s="7">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4" t="str">
        <f>VLOOKUP(OrdersTable[[#This Row],[Region]],PeopleTable[#All],2,FALSE)</f>
        <v>Cassandra Brandow</v>
      </c>
      <c r="W6877" s="4" t="str">
        <f>IFERROR(VLOOKUP(OrdersTable[[#This Row],[Order ID]],ReturnsTable[#All],2,FALSE),"No")</f>
        <v>No</v>
      </c>
      <c r="X6877" s="4">
        <f>1/COUNTIF(OrdersTable[Order ID],OrdersTable[[#This Row],[Order ID]])</f>
        <v>0.5</v>
      </c>
      <c r="Y6877" s="4">
        <f>1/COUNTIF(OrdersTable[Customer ID],OrdersTable[[#This Row],[Customer ID]])</f>
        <v>6.25E-2</v>
      </c>
    </row>
    <row r="6878" spans="1:25" x14ac:dyDescent="0.3">
      <c r="A6878" s="1">
        <v>6877</v>
      </c>
      <c r="B6878" t="s">
        <v>9424</v>
      </c>
      <c r="C6878" s="7">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4" t="str">
        <f>VLOOKUP(OrdersTable[[#This Row],[Region]],PeopleTable[#All],2,FALSE)</f>
        <v>Cassandra Brandow</v>
      </c>
      <c r="W6878" s="4" t="str">
        <f>IFERROR(VLOOKUP(OrdersTable[[#This Row],[Order ID]],ReturnsTable[#All],2,FALSE),"No")</f>
        <v>No</v>
      </c>
      <c r="X6878" s="4">
        <f>1/COUNTIF(OrdersTable[Order ID],OrdersTable[[#This Row],[Order ID]])</f>
        <v>0.5</v>
      </c>
      <c r="Y6878" s="4">
        <f>1/COUNTIF(OrdersTable[Customer ID],OrdersTable[[#This Row],[Customer ID]])</f>
        <v>6.25E-2</v>
      </c>
    </row>
    <row r="6879" spans="1:25" x14ac:dyDescent="0.3">
      <c r="A6879" s="1">
        <v>6878</v>
      </c>
      <c r="B6879" t="s">
        <v>9425</v>
      </c>
      <c r="C6879" s="7">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4" t="str">
        <f>VLOOKUP(OrdersTable[[#This Row],[Region]],PeopleTable[#All],2,FALSE)</f>
        <v>Kelly Williams</v>
      </c>
      <c r="W6879" s="4" t="str">
        <f>IFERROR(VLOOKUP(OrdersTable[[#This Row],[Order ID]],ReturnsTable[#All],2,FALSE),"No")</f>
        <v>No</v>
      </c>
      <c r="X6879" s="4">
        <f>1/COUNTIF(OrdersTable[Order ID],OrdersTable[[#This Row],[Order ID]])</f>
        <v>0.5</v>
      </c>
      <c r="Y6879" s="4">
        <f>1/COUNTIF(OrdersTable[Customer ID],OrdersTable[[#This Row],[Customer ID]])</f>
        <v>0.2</v>
      </c>
    </row>
    <row r="6880" spans="1:25" x14ac:dyDescent="0.3">
      <c r="A6880" s="1">
        <v>6879</v>
      </c>
      <c r="B6880" t="s">
        <v>9425</v>
      </c>
      <c r="C6880" s="7">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4" t="str">
        <f>VLOOKUP(OrdersTable[[#This Row],[Region]],PeopleTable[#All],2,FALSE)</f>
        <v>Kelly Williams</v>
      </c>
      <c r="W6880" s="4" t="str">
        <f>IFERROR(VLOOKUP(OrdersTable[[#This Row],[Order ID]],ReturnsTable[#All],2,FALSE),"No")</f>
        <v>No</v>
      </c>
      <c r="X6880" s="4">
        <f>1/COUNTIF(OrdersTable[Order ID],OrdersTable[[#This Row],[Order ID]])</f>
        <v>0.5</v>
      </c>
      <c r="Y6880" s="4">
        <f>1/COUNTIF(OrdersTable[Customer ID],OrdersTable[[#This Row],[Customer ID]])</f>
        <v>0.2</v>
      </c>
    </row>
    <row r="6881" spans="1:25" x14ac:dyDescent="0.3">
      <c r="A6881" s="1">
        <v>6880</v>
      </c>
      <c r="B6881" t="s">
        <v>9426</v>
      </c>
      <c r="C6881" s="7">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4" t="str">
        <f>VLOOKUP(OrdersTable[[#This Row],[Region]],PeopleTable[#All],2,FALSE)</f>
        <v>Anna Andreadi</v>
      </c>
      <c r="W6881" s="4" t="str">
        <f>IFERROR(VLOOKUP(OrdersTable[[#This Row],[Order ID]],ReturnsTable[#All],2,FALSE),"No")</f>
        <v>No</v>
      </c>
      <c r="X6881" s="4">
        <f>1/COUNTIF(OrdersTable[Order ID],OrdersTable[[#This Row],[Order ID]])</f>
        <v>0.2</v>
      </c>
      <c r="Y6881" s="4">
        <f>1/COUNTIF(OrdersTable[Customer ID],OrdersTable[[#This Row],[Customer ID]])</f>
        <v>8.3333333333333329E-2</v>
      </c>
    </row>
    <row r="6882" spans="1:25" x14ac:dyDescent="0.3">
      <c r="A6882" s="1">
        <v>6881</v>
      </c>
      <c r="B6882" t="s">
        <v>9426</v>
      </c>
      <c r="C6882" s="7">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4" t="str">
        <f>VLOOKUP(OrdersTable[[#This Row],[Region]],PeopleTable[#All],2,FALSE)</f>
        <v>Anna Andreadi</v>
      </c>
      <c r="W6882" s="4" t="str">
        <f>IFERROR(VLOOKUP(OrdersTable[[#This Row],[Order ID]],ReturnsTable[#All],2,FALSE),"No")</f>
        <v>No</v>
      </c>
      <c r="X6882" s="4">
        <f>1/COUNTIF(OrdersTable[Order ID],OrdersTable[[#This Row],[Order ID]])</f>
        <v>0.2</v>
      </c>
      <c r="Y6882" s="4">
        <f>1/COUNTIF(OrdersTable[Customer ID],OrdersTable[[#This Row],[Customer ID]])</f>
        <v>8.3333333333333329E-2</v>
      </c>
    </row>
    <row r="6883" spans="1:25" x14ac:dyDescent="0.3">
      <c r="A6883" s="1">
        <v>6882</v>
      </c>
      <c r="B6883" t="s">
        <v>9426</v>
      </c>
      <c r="C6883" s="7">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4" t="str">
        <f>VLOOKUP(OrdersTable[[#This Row],[Region]],PeopleTable[#All],2,FALSE)</f>
        <v>Anna Andreadi</v>
      </c>
      <c r="W6883" s="4" t="str">
        <f>IFERROR(VLOOKUP(OrdersTable[[#This Row],[Order ID]],ReturnsTable[#All],2,FALSE),"No")</f>
        <v>No</v>
      </c>
      <c r="X6883" s="4">
        <f>1/COUNTIF(OrdersTable[Order ID],OrdersTable[[#This Row],[Order ID]])</f>
        <v>0.2</v>
      </c>
      <c r="Y6883" s="4">
        <f>1/COUNTIF(OrdersTable[Customer ID],OrdersTable[[#This Row],[Customer ID]])</f>
        <v>8.3333333333333329E-2</v>
      </c>
    </row>
    <row r="6884" spans="1:25" x14ac:dyDescent="0.3">
      <c r="A6884" s="1">
        <v>6883</v>
      </c>
      <c r="B6884" t="s">
        <v>9426</v>
      </c>
      <c r="C6884" s="7">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4" t="str">
        <f>VLOOKUP(OrdersTable[[#This Row],[Region]],PeopleTable[#All],2,FALSE)</f>
        <v>Anna Andreadi</v>
      </c>
      <c r="W6884" s="4" t="str">
        <f>IFERROR(VLOOKUP(OrdersTable[[#This Row],[Order ID]],ReturnsTable[#All],2,FALSE),"No")</f>
        <v>No</v>
      </c>
      <c r="X6884" s="4">
        <f>1/COUNTIF(OrdersTable[Order ID],OrdersTable[[#This Row],[Order ID]])</f>
        <v>0.2</v>
      </c>
      <c r="Y6884" s="4">
        <f>1/COUNTIF(OrdersTable[Customer ID],OrdersTable[[#This Row],[Customer ID]])</f>
        <v>8.3333333333333329E-2</v>
      </c>
    </row>
    <row r="6885" spans="1:25" x14ac:dyDescent="0.3">
      <c r="A6885" s="1">
        <v>6884</v>
      </c>
      <c r="B6885" t="s">
        <v>9426</v>
      </c>
      <c r="C6885" s="7">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4" t="str">
        <f>VLOOKUP(OrdersTable[[#This Row],[Region]],PeopleTable[#All],2,FALSE)</f>
        <v>Anna Andreadi</v>
      </c>
      <c r="W6885" s="4" t="str">
        <f>IFERROR(VLOOKUP(OrdersTable[[#This Row],[Order ID]],ReturnsTable[#All],2,FALSE),"No")</f>
        <v>No</v>
      </c>
      <c r="X6885" s="4">
        <f>1/COUNTIF(OrdersTable[Order ID],OrdersTable[[#This Row],[Order ID]])</f>
        <v>0.2</v>
      </c>
      <c r="Y6885" s="4">
        <f>1/COUNTIF(OrdersTable[Customer ID],OrdersTable[[#This Row],[Customer ID]])</f>
        <v>8.3333333333333329E-2</v>
      </c>
    </row>
    <row r="6886" spans="1:25" x14ac:dyDescent="0.3">
      <c r="A6886" s="1">
        <v>6885</v>
      </c>
      <c r="B6886" t="s">
        <v>9427</v>
      </c>
      <c r="C6886" s="7">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4" t="str">
        <f>VLOOKUP(OrdersTable[[#This Row],[Region]],PeopleTable[#All],2,FALSE)</f>
        <v>Kelly Williams</v>
      </c>
      <c r="W6886" s="4" t="str">
        <f>IFERROR(VLOOKUP(OrdersTable[[#This Row],[Order ID]],ReturnsTable[#All],2,FALSE),"No")</f>
        <v>No</v>
      </c>
      <c r="X6886" s="4">
        <f>1/COUNTIF(OrdersTable[Order ID],OrdersTable[[#This Row],[Order ID]])</f>
        <v>1</v>
      </c>
      <c r="Y6886" s="4">
        <f>1/COUNTIF(OrdersTable[Customer ID],OrdersTable[[#This Row],[Customer ID]])</f>
        <v>5.2631578947368418E-2</v>
      </c>
    </row>
    <row r="6887" spans="1:25" x14ac:dyDescent="0.3">
      <c r="A6887" s="1">
        <v>6886</v>
      </c>
      <c r="B6887" t="s">
        <v>9428</v>
      </c>
      <c r="C6887" s="7">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4" t="str">
        <f>VLOOKUP(OrdersTable[[#This Row],[Region]],PeopleTable[#All],2,FALSE)</f>
        <v>Chuck Magee</v>
      </c>
      <c r="W6887" s="4" t="str">
        <f>IFERROR(VLOOKUP(OrdersTable[[#This Row],[Order ID]],ReturnsTable[#All],2,FALSE),"No")</f>
        <v>No</v>
      </c>
      <c r="X6887" s="4">
        <f>1/COUNTIF(OrdersTable[Order ID],OrdersTable[[#This Row],[Order ID]])</f>
        <v>0.5</v>
      </c>
      <c r="Y6887" s="4">
        <f>1/COUNTIF(OrdersTable[Customer ID],OrdersTable[[#This Row],[Customer ID]])</f>
        <v>0.1</v>
      </c>
    </row>
    <row r="6888" spans="1:25" x14ac:dyDescent="0.3">
      <c r="A6888" s="1">
        <v>6887</v>
      </c>
      <c r="B6888" t="s">
        <v>9428</v>
      </c>
      <c r="C6888" s="7">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4" t="str">
        <f>VLOOKUP(OrdersTable[[#This Row],[Region]],PeopleTable[#All],2,FALSE)</f>
        <v>Chuck Magee</v>
      </c>
      <c r="W6888" s="4" t="str">
        <f>IFERROR(VLOOKUP(OrdersTable[[#This Row],[Order ID]],ReturnsTable[#All],2,FALSE),"No")</f>
        <v>No</v>
      </c>
      <c r="X6888" s="4">
        <f>1/COUNTIF(OrdersTable[Order ID],OrdersTable[[#This Row],[Order ID]])</f>
        <v>0.5</v>
      </c>
      <c r="Y6888" s="4">
        <f>1/COUNTIF(OrdersTable[Customer ID],OrdersTable[[#This Row],[Customer ID]])</f>
        <v>0.1</v>
      </c>
    </row>
    <row r="6889" spans="1:25" x14ac:dyDescent="0.3">
      <c r="A6889" s="1">
        <v>6888</v>
      </c>
      <c r="B6889" t="s">
        <v>9429</v>
      </c>
      <c r="C6889" s="7">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4" t="str">
        <f>VLOOKUP(OrdersTable[[#This Row],[Region]],PeopleTable[#All],2,FALSE)</f>
        <v>Anna Andreadi</v>
      </c>
      <c r="W6889" s="4" t="str">
        <f>IFERROR(VLOOKUP(OrdersTable[[#This Row],[Order ID]],ReturnsTable[#All],2,FALSE),"No")</f>
        <v>No</v>
      </c>
      <c r="X6889" s="4">
        <f>1/COUNTIF(OrdersTable[Order ID],OrdersTable[[#This Row],[Order ID]])</f>
        <v>0.5</v>
      </c>
      <c r="Y6889" s="4">
        <f>1/COUNTIF(OrdersTable[Customer ID],OrdersTable[[#This Row],[Customer ID]])</f>
        <v>8.3333333333333329E-2</v>
      </c>
    </row>
    <row r="6890" spans="1:25" x14ac:dyDescent="0.3">
      <c r="A6890" s="1">
        <v>6889</v>
      </c>
      <c r="B6890" t="s">
        <v>9429</v>
      </c>
      <c r="C6890" s="7">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4" t="str">
        <f>VLOOKUP(OrdersTable[[#This Row],[Region]],PeopleTable[#All],2,FALSE)</f>
        <v>Anna Andreadi</v>
      </c>
      <c r="W6890" s="4" t="str">
        <f>IFERROR(VLOOKUP(OrdersTable[[#This Row],[Order ID]],ReturnsTable[#All],2,FALSE),"No")</f>
        <v>No</v>
      </c>
      <c r="X6890" s="4">
        <f>1/COUNTIF(OrdersTable[Order ID],OrdersTable[[#This Row],[Order ID]])</f>
        <v>0.5</v>
      </c>
      <c r="Y6890" s="4">
        <f>1/COUNTIF(OrdersTable[Customer ID],OrdersTable[[#This Row],[Customer ID]])</f>
        <v>8.3333333333333329E-2</v>
      </c>
    </row>
    <row r="6891" spans="1:25" x14ac:dyDescent="0.3">
      <c r="A6891" s="1">
        <v>6890</v>
      </c>
      <c r="B6891" t="s">
        <v>9430</v>
      </c>
      <c r="C6891" s="7">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4" t="str">
        <f>VLOOKUP(OrdersTable[[#This Row],[Region]],PeopleTable[#All],2,FALSE)</f>
        <v>Cassandra Brandow</v>
      </c>
      <c r="W6891" s="4" t="str">
        <f>IFERROR(VLOOKUP(OrdersTable[[#This Row],[Order ID]],ReturnsTable[#All],2,FALSE),"No")</f>
        <v>No</v>
      </c>
      <c r="X6891" s="4">
        <f>1/COUNTIF(OrdersTable[Order ID],OrdersTable[[#This Row],[Order ID]])</f>
        <v>0.125</v>
      </c>
      <c r="Y6891" s="4">
        <f>1/COUNTIF(OrdersTable[Customer ID],OrdersTable[[#This Row],[Customer ID]])</f>
        <v>4.7619047619047616E-2</v>
      </c>
    </row>
    <row r="6892" spans="1:25" x14ac:dyDescent="0.3">
      <c r="A6892" s="1">
        <v>6891</v>
      </c>
      <c r="B6892" t="s">
        <v>9430</v>
      </c>
      <c r="C6892" s="7">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4" t="str">
        <f>VLOOKUP(OrdersTable[[#This Row],[Region]],PeopleTable[#All],2,FALSE)</f>
        <v>Cassandra Brandow</v>
      </c>
      <c r="W6892" s="4" t="str">
        <f>IFERROR(VLOOKUP(OrdersTable[[#This Row],[Order ID]],ReturnsTable[#All],2,FALSE),"No")</f>
        <v>No</v>
      </c>
      <c r="X6892" s="4">
        <f>1/COUNTIF(OrdersTable[Order ID],OrdersTable[[#This Row],[Order ID]])</f>
        <v>0.125</v>
      </c>
      <c r="Y6892" s="4">
        <f>1/COUNTIF(OrdersTable[Customer ID],OrdersTable[[#This Row],[Customer ID]])</f>
        <v>4.7619047619047616E-2</v>
      </c>
    </row>
    <row r="6893" spans="1:25" x14ac:dyDescent="0.3">
      <c r="A6893" s="1">
        <v>6892</v>
      </c>
      <c r="B6893" t="s">
        <v>9430</v>
      </c>
      <c r="C6893" s="7">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4" t="str">
        <f>VLOOKUP(OrdersTable[[#This Row],[Region]],PeopleTable[#All],2,FALSE)</f>
        <v>Cassandra Brandow</v>
      </c>
      <c r="W6893" s="4" t="str">
        <f>IFERROR(VLOOKUP(OrdersTable[[#This Row],[Order ID]],ReturnsTable[#All],2,FALSE),"No")</f>
        <v>No</v>
      </c>
      <c r="X6893" s="4">
        <f>1/COUNTIF(OrdersTable[Order ID],OrdersTable[[#This Row],[Order ID]])</f>
        <v>0.125</v>
      </c>
      <c r="Y6893" s="4">
        <f>1/COUNTIF(OrdersTable[Customer ID],OrdersTable[[#This Row],[Customer ID]])</f>
        <v>4.7619047619047616E-2</v>
      </c>
    </row>
    <row r="6894" spans="1:25" x14ac:dyDescent="0.3">
      <c r="A6894" s="1">
        <v>6893</v>
      </c>
      <c r="B6894" t="s">
        <v>9430</v>
      </c>
      <c r="C6894" s="7">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4" t="str">
        <f>VLOOKUP(OrdersTable[[#This Row],[Region]],PeopleTable[#All],2,FALSE)</f>
        <v>Cassandra Brandow</v>
      </c>
      <c r="W6894" s="4" t="str">
        <f>IFERROR(VLOOKUP(OrdersTable[[#This Row],[Order ID]],ReturnsTable[#All],2,FALSE),"No")</f>
        <v>No</v>
      </c>
      <c r="X6894" s="4">
        <f>1/COUNTIF(OrdersTable[Order ID],OrdersTable[[#This Row],[Order ID]])</f>
        <v>0.125</v>
      </c>
      <c r="Y6894" s="4">
        <f>1/COUNTIF(OrdersTable[Customer ID],OrdersTable[[#This Row],[Customer ID]])</f>
        <v>4.7619047619047616E-2</v>
      </c>
    </row>
    <row r="6895" spans="1:25" x14ac:dyDescent="0.3">
      <c r="A6895" s="1">
        <v>6894</v>
      </c>
      <c r="B6895" t="s">
        <v>9430</v>
      </c>
      <c r="C6895" s="7">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4" t="str">
        <f>VLOOKUP(OrdersTable[[#This Row],[Region]],PeopleTable[#All],2,FALSE)</f>
        <v>Cassandra Brandow</v>
      </c>
      <c r="W6895" s="4" t="str">
        <f>IFERROR(VLOOKUP(OrdersTable[[#This Row],[Order ID]],ReturnsTable[#All],2,FALSE),"No")</f>
        <v>No</v>
      </c>
      <c r="X6895" s="4">
        <f>1/COUNTIF(OrdersTable[Order ID],OrdersTable[[#This Row],[Order ID]])</f>
        <v>0.125</v>
      </c>
      <c r="Y6895" s="4">
        <f>1/COUNTIF(OrdersTable[Customer ID],OrdersTable[[#This Row],[Customer ID]])</f>
        <v>4.7619047619047616E-2</v>
      </c>
    </row>
    <row r="6896" spans="1:25" x14ac:dyDescent="0.3">
      <c r="A6896" s="1">
        <v>6895</v>
      </c>
      <c r="B6896" t="s">
        <v>9430</v>
      </c>
      <c r="C6896" s="7">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4" t="str">
        <f>VLOOKUP(OrdersTable[[#This Row],[Region]],PeopleTable[#All],2,FALSE)</f>
        <v>Cassandra Brandow</v>
      </c>
      <c r="W6896" s="4" t="str">
        <f>IFERROR(VLOOKUP(OrdersTable[[#This Row],[Order ID]],ReturnsTable[#All],2,FALSE),"No")</f>
        <v>No</v>
      </c>
      <c r="X6896" s="4">
        <f>1/COUNTIF(OrdersTable[Order ID],OrdersTable[[#This Row],[Order ID]])</f>
        <v>0.125</v>
      </c>
      <c r="Y6896" s="4">
        <f>1/COUNTIF(OrdersTable[Customer ID],OrdersTable[[#This Row],[Customer ID]])</f>
        <v>4.7619047619047616E-2</v>
      </c>
    </row>
    <row r="6897" spans="1:25" x14ac:dyDescent="0.3">
      <c r="A6897" s="1">
        <v>6896</v>
      </c>
      <c r="B6897" t="s">
        <v>9430</v>
      </c>
      <c r="C6897" s="7">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4" t="str">
        <f>VLOOKUP(OrdersTable[[#This Row],[Region]],PeopleTable[#All],2,FALSE)</f>
        <v>Cassandra Brandow</v>
      </c>
      <c r="W6897" s="4" t="str">
        <f>IFERROR(VLOOKUP(OrdersTable[[#This Row],[Order ID]],ReturnsTable[#All],2,FALSE),"No")</f>
        <v>No</v>
      </c>
      <c r="X6897" s="4">
        <f>1/COUNTIF(OrdersTable[Order ID],OrdersTable[[#This Row],[Order ID]])</f>
        <v>0.125</v>
      </c>
      <c r="Y6897" s="4">
        <f>1/COUNTIF(OrdersTable[Customer ID],OrdersTable[[#This Row],[Customer ID]])</f>
        <v>4.7619047619047616E-2</v>
      </c>
    </row>
    <row r="6898" spans="1:25" x14ac:dyDescent="0.3">
      <c r="A6898" s="1">
        <v>6897</v>
      </c>
      <c r="B6898" t="s">
        <v>9430</v>
      </c>
      <c r="C6898" s="7">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4" t="str">
        <f>VLOOKUP(OrdersTable[[#This Row],[Region]],PeopleTable[#All],2,FALSE)</f>
        <v>Cassandra Brandow</v>
      </c>
      <c r="W6898" s="4" t="str">
        <f>IFERROR(VLOOKUP(OrdersTable[[#This Row],[Order ID]],ReturnsTable[#All],2,FALSE),"No")</f>
        <v>No</v>
      </c>
      <c r="X6898" s="4">
        <f>1/COUNTIF(OrdersTable[Order ID],OrdersTable[[#This Row],[Order ID]])</f>
        <v>0.125</v>
      </c>
      <c r="Y6898" s="4">
        <f>1/COUNTIF(OrdersTable[Customer ID],OrdersTable[[#This Row],[Customer ID]])</f>
        <v>4.7619047619047616E-2</v>
      </c>
    </row>
    <row r="6899" spans="1:25" x14ac:dyDescent="0.3">
      <c r="A6899" s="1">
        <v>6898</v>
      </c>
      <c r="B6899" t="s">
        <v>9431</v>
      </c>
      <c r="C6899" s="7">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4" t="str">
        <f>VLOOKUP(OrdersTable[[#This Row],[Region]],PeopleTable[#All],2,FALSE)</f>
        <v>Chuck Magee</v>
      </c>
      <c r="W6899" s="4" t="str">
        <f>IFERROR(VLOOKUP(OrdersTable[[#This Row],[Order ID]],ReturnsTable[#All],2,FALSE),"No")</f>
        <v>No</v>
      </c>
      <c r="X6899" s="4">
        <f>1/COUNTIF(OrdersTable[Order ID],OrdersTable[[#This Row],[Order ID]])</f>
        <v>1</v>
      </c>
      <c r="Y6899" s="4">
        <f>1/COUNTIF(OrdersTable[Customer ID],OrdersTable[[#This Row],[Customer ID]])</f>
        <v>3.125E-2</v>
      </c>
    </row>
    <row r="6900" spans="1:25" x14ac:dyDescent="0.3">
      <c r="A6900" s="1">
        <v>6899</v>
      </c>
      <c r="B6900" t="s">
        <v>9432</v>
      </c>
      <c r="C6900" s="7">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4" t="str">
        <f>VLOOKUP(OrdersTable[[#This Row],[Region]],PeopleTable[#All],2,FALSE)</f>
        <v>Kelly Williams</v>
      </c>
      <c r="W6900" s="4" t="str">
        <f>IFERROR(VLOOKUP(OrdersTable[[#This Row],[Order ID]],ReturnsTable[#All],2,FALSE),"No")</f>
        <v>No</v>
      </c>
      <c r="X6900" s="4">
        <f>1/COUNTIF(OrdersTable[Order ID],OrdersTable[[#This Row],[Order ID]])</f>
        <v>0.5</v>
      </c>
      <c r="Y6900" s="4">
        <f>1/COUNTIF(OrdersTable[Customer ID],OrdersTable[[#This Row],[Customer ID]])</f>
        <v>0.125</v>
      </c>
    </row>
    <row r="6901" spans="1:25" x14ac:dyDescent="0.3">
      <c r="A6901" s="1">
        <v>6900</v>
      </c>
      <c r="B6901" t="s">
        <v>9432</v>
      </c>
      <c r="C6901" s="7">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4" t="str">
        <f>VLOOKUP(OrdersTable[[#This Row],[Region]],PeopleTable[#All],2,FALSE)</f>
        <v>Kelly Williams</v>
      </c>
      <c r="W6901" s="4" t="str">
        <f>IFERROR(VLOOKUP(OrdersTable[[#This Row],[Order ID]],ReturnsTable[#All],2,FALSE),"No")</f>
        <v>No</v>
      </c>
      <c r="X6901" s="4">
        <f>1/COUNTIF(OrdersTable[Order ID],OrdersTable[[#This Row],[Order ID]])</f>
        <v>0.5</v>
      </c>
      <c r="Y6901" s="4">
        <f>1/COUNTIF(OrdersTable[Customer ID],OrdersTable[[#This Row],[Customer ID]])</f>
        <v>0.125</v>
      </c>
    </row>
    <row r="6902" spans="1:25" x14ac:dyDescent="0.3">
      <c r="A6902" s="1">
        <v>6901</v>
      </c>
      <c r="B6902" t="s">
        <v>9433</v>
      </c>
      <c r="C6902" s="7">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4" t="str">
        <f>VLOOKUP(OrdersTable[[#This Row],[Region]],PeopleTable[#All],2,FALSE)</f>
        <v>Chuck Magee</v>
      </c>
      <c r="W6902" s="4" t="str">
        <f>IFERROR(VLOOKUP(OrdersTable[[#This Row],[Order ID]],ReturnsTable[#All],2,FALSE),"No")</f>
        <v>No</v>
      </c>
      <c r="X6902" s="4">
        <f>1/COUNTIF(OrdersTable[Order ID],OrdersTable[[#This Row],[Order ID]])</f>
        <v>1</v>
      </c>
      <c r="Y6902" s="4">
        <f>1/COUNTIF(OrdersTable[Customer ID],OrdersTable[[#This Row],[Customer ID]])</f>
        <v>8.3333333333333329E-2</v>
      </c>
    </row>
    <row r="6903" spans="1:25" x14ac:dyDescent="0.3">
      <c r="A6903" s="1">
        <v>6902</v>
      </c>
      <c r="B6903" t="s">
        <v>9434</v>
      </c>
      <c r="C6903" s="7">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4" t="str">
        <f>VLOOKUP(OrdersTable[[#This Row],[Region]],PeopleTable[#All],2,FALSE)</f>
        <v>Anna Andreadi</v>
      </c>
      <c r="W6903" s="4" t="str">
        <f>IFERROR(VLOOKUP(OrdersTable[[#This Row],[Order ID]],ReturnsTable[#All],2,FALSE),"No")</f>
        <v>No</v>
      </c>
      <c r="X6903" s="4">
        <f>1/COUNTIF(OrdersTable[Order ID],OrdersTable[[#This Row],[Order ID]])</f>
        <v>1</v>
      </c>
      <c r="Y6903" s="4">
        <f>1/COUNTIF(OrdersTable[Customer ID],OrdersTable[[#This Row],[Customer ID]])</f>
        <v>7.1428571428571425E-2</v>
      </c>
    </row>
    <row r="6904" spans="1:25" x14ac:dyDescent="0.3">
      <c r="A6904" s="1">
        <v>6903</v>
      </c>
      <c r="B6904" t="s">
        <v>9435</v>
      </c>
      <c r="C6904" s="7">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4" t="str">
        <f>VLOOKUP(OrdersTable[[#This Row],[Region]],PeopleTable[#All],2,FALSE)</f>
        <v>Kelly Williams</v>
      </c>
      <c r="W6904" s="4" t="str">
        <f>IFERROR(VLOOKUP(OrdersTable[[#This Row],[Order ID]],ReturnsTable[#All],2,FALSE),"No")</f>
        <v>No</v>
      </c>
      <c r="X6904" s="4">
        <f>1/COUNTIF(OrdersTable[Order ID],OrdersTable[[#This Row],[Order ID]])</f>
        <v>0.33333333333333331</v>
      </c>
      <c r="Y6904" s="4">
        <f>1/COUNTIF(OrdersTable[Customer ID],OrdersTable[[#This Row],[Customer ID]])</f>
        <v>0.125</v>
      </c>
    </row>
    <row r="6905" spans="1:25" x14ac:dyDescent="0.3">
      <c r="A6905" s="1">
        <v>6904</v>
      </c>
      <c r="B6905" t="s">
        <v>9435</v>
      </c>
      <c r="C6905" s="7">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4" t="str">
        <f>VLOOKUP(OrdersTable[[#This Row],[Region]],PeopleTable[#All],2,FALSE)</f>
        <v>Kelly Williams</v>
      </c>
      <c r="W6905" s="4" t="str">
        <f>IFERROR(VLOOKUP(OrdersTable[[#This Row],[Order ID]],ReturnsTable[#All],2,FALSE),"No")</f>
        <v>No</v>
      </c>
      <c r="X6905" s="4">
        <f>1/COUNTIF(OrdersTable[Order ID],OrdersTable[[#This Row],[Order ID]])</f>
        <v>0.33333333333333331</v>
      </c>
      <c r="Y6905" s="4">
        <f>1/COUNTIF(OrdersTable[Customer ID],OrdersTable[[#This Row],[Customer ID]])</f>
        <v>0.125</v>
      </c>
    </row>
    <row r="6906" spans="1:25" x14ac:dyDescent="0.3">
      <c r="A6906" s="1">
        <v>6905</v>
      </c>
      <c r="B6906" t="s">
        <v>9435</v>
      </c>
      <c r="C6906" s="7">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4" t="str">
        <f>VLOOKUP(OrdersTable[[#This Row],[Region]],PeopleTable[#All],2,FALSE)</f>
        <v>Kelly Williams</v>
      </c>
      <c r="W6906" s="4" t="str">
        <f>IFERROR(VLOOKUP(OrdersTable[[#This Row],[Order ID]],ReturnsTable[#All],2,FALSE),"No")</f>
        <v>No</v>
      </c>
      <c r="X6906" s="4">
        <f>1/COUNTIF(OrdersTable[Order ID],OrdersTable[[#This Row],[Order ID]])</f>
        <v>0.33333333333333331</v>
      </c>
      <c r="Y6906" s="4">
        <f>1/COUNTIF(OrdersTable[Customer ID],OrdersTable[[#This Row],[Customer ID]])</f>
        <v>0.125</v>
      </c>
    </row>
    <row r="6907" spans="1:25" x14ac:dyDescent="0.3">
      <c r="A6907" s="1">
        <v>6906</v>
      </c>
      <c r="B6907" t="s">
        <v>9436</v>
      </c>
      <c r="C6907" s="7">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4" t="str">
        <f>VLOOKUP(OrdersTable[[#This Row],[Region]],PeopleTable[#All],2,FALSE)</f>
        <v>Anna Andreadi</v>
      </c>
      <c r="W6907" s="4" t="str">
        <f>IFERROR(VLOOKUP(OrdersTable[[#This Row],[Order ID]],ReturnsTable[#All],2,FALSE),"No")</f>
        <v>No</v>
      </c>
      <c r="X6907" s="4">
        <f>1/COUNTIF(OrdersTable[Order ID],OrdersTable[[#This Row],[Order ID]])</f>
        <v>1</v>
      </c>
      <c r="Y6907" s="4">
        <f>1/COUNTIF(OrdersTable[Customer ID],OrdersTable[[#This Row],[Customer ID]])</f>
        <v>0.16666666666666666</v>
      </c>
    </row>
    <row r="6908" spans="1:25" x14ac:dyDescent="0.3">
      <c r="A6908" s="1">
        <v>6907</v>
      </c>
      <c r="B6908" t="s">
        <v>9437</v>
      </c>
      <c r="C6908" s="7">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4" t="str">
        <f>VLOOKUP(OrdersTable[[#This Row],[Region]],PeopleTable[#All],2,FALSE)</f>
        <v>Kelly Williams</v>
      </c>
      <c r="W6908" s="4" t="str">
        <f>IFERROR(VLOOKUP(OrdersTable[[#This Row],[Order ID]],ReturnsTable[#All],2,FALSE),"No")</f>
        <v>No</v>
      </c>
      <c r="X6908" s="4">
        <f>1/COUNTIF(OrdersTable[Order ID],OrdersTable[[#This Row],[Order ID]])</f>
        <v>1</v>
      </c>
      <c r="Y6908" s="4">
        <f>1/COUNTIF(OrdersTable[Customer ID],OrdersTable[[#This Row],[Customer ID]])</f>
        <v>0.14285714285714285</v>
      </c>
    </row>
    <row r="6909" spans="1:25" x14ac:dyDescent="0.3">
      <c r="A6909" s="1">
        <v>6908</v>
      </c>
      <c r="B6909" t="s">
        <v>9438</v>
      </c>
      <c r="C6909" s="7">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4" t="str">
        <f>VLOOKUP(OrdersTable[[#This Row],[Region]],PeopleTable[#All],2,FALSE)</f>
        <v>Anna Andreadi</v>
      </c>
      <c r="W6909" s="4" t="str">
        <f>IFERROR(VLOOKUP(OrdersTable[[#This Row],[Order ID]],ReturnsTable[#All],2,FALSE),"No")</f>
        <v>No</v>
      </c>
      <c r="X6909" s="4">
        <f>1/COUNTIF(OrdersTable[Order ID],OrdersTable[[#This Row],[Order ID]])</f>
        <v>1</v>
      </c>
      <c r="Y6909" s="4">
        <f>1/COUNTIF(OrdersTable[Customer ID],OrdersTable[[#This Row],[Customer ID]])</f>
        <v>0.1111111111111111</v>
      </c>
    </row>
    <row r="6910" spans="1:25" x14ac:dyDescent="0.3">
      <c r="A6910" s="1">
        <v>6909</v>
      </c>
      <c r="B6910" t="s">
        <v>9439</v>
      </c>
      <c r="C6910" s="7">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4" t="str">
        <f>VLOOKUP(OrdersTable[[#This Row],[Region]],PeopleTable[#All],2,FALSE)</f>
        <v>Cassandra Brandow</v>
      </c>
      <c r="W6910" s="4" t="str">
        <f>IFERROR(VLOOKUP(OrdersTable[[#This Row],[Order ID]],ReturnsTable[#All],2,FALSE),"No")</f>
        <v>No</v>
      </c>
      <c r="X6910" s="4">
        <f>1/COUNTIF(OrdersTable[Order ID],OrdersTable[[#This Row],[Order ID]])</f>
        <v>1</v>
      </c>
      <c r="Y6910" s="4">
        <f>1/COUNTIF(OrdersTable[Customer ID],OrdersTable[[#This Row],[Customer ID]])</f>
        <v>0.14285714285714285</v>
      </c>
    </row>
    <row r="6911" spans="1:25" x14ac:dyDescent="0.3">
      <c r="A6911" s="1">
        <v>6910</v>
      </c>
      <c r="B6911" t="s">
        <v>9440</v>
      </c>
      <c r="C6911" s="7">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4" t="str">
        <f>VLOOKUP(OrdersTable[[#This Row],[Region]],PeopleTable[#All],2,FALSE)</f>
        <v>Chuck Magee</v>
      </c>
      <c r="W6911" s="4" t="str">
        <f>IFERROR(VLOOKUP(OrdersTable[[#This Row],[Order ID]],ReturnsTable[#All],2,FALSE),"No")</f>
        <v>No</v>
      </c>
      <c r="X6911" s="4">
        <f>1/COUNTIF(OrdersTable[Order ID],OrdersTable[[#This Row],[Order ID]])</f>
        <v>1</v>
      </c>
      <c r="Y6911" s="4">
        <f>1/COUNTIF(OrdersTable[Customer ID],OrdersTable[[#This Row],[Customer ID]])</f>
        <v>6.6666666666666666E-2</v>
      </c>
    </row>
    <row r="6912" spans="1:25" x14ac:dyDescent="0.3">
      <c r="A6912" s="1">
        <v>6911</v>
      </c>
      <c r="B6912" t="s">
        <v>9441</v>
      </c>
      <c r="C6912" s="7">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4" t="str">
        <f>VLOOKUP(OrdersTable[[#This Row],[Region]],PeopleTable[#All],2,FALSE)</f>
        <v>Anna Andreadi</v>
      </c>
      <c r="W6912" s="4" t="str">
        <f>IFERROR(VLOOKUP(OrdersTable[[#This Row],[Order ID]],ReturnsTable[#All],2,FALSE),"No")</f>
        <v>No</v>
      </c>
      <c r="X6912" s="4">
        <f>1/COUNTIF(OrdersTable[Order ID],OrdersTable[[#This Row],[Order ID]])</f>
        <v>1</v>
      </c>
      <c r="Y6912" s="4">
        <f>1/COUNTIF(OrdersTable[Customer ID],OrdersTable[[#This Row],[Customer ID]])</f>
        <v>0.125</v>
      </c>
    </row>
    <row r="6913" spans="1:25" x14ac:dyDescent="0.3">
      <c r="A6913" s="1">
        <v>6912</v>
      </c>
      <c r="B6913" t="s">
        <v>9442</v>
      </c>
      <c r="C6913" s="7">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4" t="str">
        <f>VLOOKUP(OrdersTable[[#This Row],[Region]],PeopleTable[#All],2,FALSE)</f>
        <v>Anna Andreadi</v>
      </c>
      <c r="W6913" s="4" t="str">
        <f>IFERROR(VLOOKUP(OrdersTable[[#This Row],[Order ID]],ReturnsTable[#All],2,FALSE),"No")</f>
        <v>No</v>
      </c>
      <c r="X6913" s="4">
        <f>1/COUNTIF(OrdersTable[Order ID],OrdersTable[[#This Row],[Order ID]])</f>
        <v>1</v>
      </c>
      <c r="Y6913" s="4">
        <f>1/COUNTIF(OrdersTable[Customer ID],OrdersTable[[#This Row],[Customer ID]])</f>
        <v>0.16666666666666666</v>
      </c>
    </row>
    <row r="6914" spans="1:25" x14ac:dyDescent="0.3">
      <c r="A6914" s="1">
        <v>6913</v>
      </c>
      <c r="B6914" t="s">
        <v>9443</v>
      </c>
      <c r="C6914" s="7">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4" t="str">
        <f>VLOOKUP(OrdersTable[[#This Row],[Region]],PeopleTable[#All],2,FALSE)</f>
        <v>Anna Andreadi</v>
      </c>
      <c r="W6914" s="4" t="str">
        <f>IFERROR(VLOOKUP(OrdersTable[[#This Row],[Order ID]],ReturnsTable[#All],2,FALSE),"No")</f>
        <v>No</v>
      </c>
      <c r="X6914" s="4">
        <f>1/COUNTIF(OrdersTable[Order ID],OrdersTable[[#This Row],[Order ID]])</f>
        <v>1</v>
      </c>
      <c r="Y6914" s="4">
        <f>1/COUNTIF(OrdersTable[Customer ID],OrdersTable[[#This Row],[Customer ID]])</f>
        <v>6.25E-2</v>
      </c>
    </row>
    <row r="6915" spans="1:25" x14ac:dyDescent="0.3">
      <c r="A6915" s="1">
        <v>6914</v>
      </c>
      <c r="B6915" t="s">
        <v>9444</v>
      </c>
      <c r="C6915" s="7">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4" t="str">
        <f>VLOOKUP(OrdersTable[[#This Row],[Region]],PeopleTable[#All],2,FALSE)</f>
        <v>Cassandra Brandow</v>
      </c>
      <c r="W6915" s="4" t="str">
        <f>IFERROR(VLOOKUP(OrdersTable[[#This Row],[Order ID]],ReturnsTable[#All],2,FALSE),"No")</f>
        <v>No</v>
      </c>
      <c r="X6915" s="4">
        <f>1/COUNTIF(OrdersTable[Order ID],OrdersTable[[#This Row],[Order ID]])</f>
        <v>1</v>
      </c>
      <c r="Y6915" s="4">
        <f>1/COUNTIF(OrdersTable[Customer ID],OrdersTable[[#This Row],[Customer ID]])</f>
        <v>0.1111111111111111</v>
      </c>
    </row>
    <row r="6916" spans="1:25" x14ac:dyDescent="0.3">
      <c r="A6916" s="1">
        <v>6915</v>
      </c>
      <c r="B6916" t="s">
        <v>9445</v>
      </c>
      <c r="C6916" s="7">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4" t="str">
        <f>VLOOKUP(OrdersTable[[#This Row],[Region]],PeopleTable[#All],2,FALSE)</f>
        <v>Kelly Williams</v>
      </c>
      <c r="W6916" s="4" t="str">
        <f>IFERROR(VLOOKUP(OrdersTable[[#This Row],[Order ID]],ReturnsTable[#All],2,FALSE),"No")</f>
        <v>No</v>
      </c>
      <c r="X6916" s="4">
        <f>1/COUNTIF(OrdersTable[Order ID],OrdersTable[[#This Row],[Order ID]])</f>
        <v>0.33333333333333331</v>
      </c>
      <c r="Y6916" s="4">
        <f>1/COUNTIF(OrdersTable[Customer ID],OrdersTable[[#This Row],[Customer ID]])</f>
        <v>7.6923076923076927E-2</v>
      </c>
    </row>
    <row r="6917" spans="1:25" x14ac:dyDescent="0.3">
      <c r="A6917" s="1">
        <v>6916</v>
      </c>
      <c r="B6917" t="s">
        <v>9445</v>
      </c>
      <c r="C6917" s="7">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4" t="str">
        <f>VLOOKUP(OrdersTable[[#This Row],[Region]],PeopleTable[#All],2,FALSE)</f>
        <v>Kelly Williams</v>
      </c>
      <c r="W6917" s="4" t="str">
        <f>IFERROR(VLOOKUP(OrdersTable[[#This Row],[Order ID]],ReturnsTable[#All],2,FALSE),"No")</f>
        <v>No</v>
      </c>
      <c r="X6917" s="4">
        <f>1/COUNTIF(OrdersTable[Order ID],OrdersTable[[#This Row],[Order ID]])</f>
        <v>0.33333333333333331</v>
      </c>
      <c r="Y6917" s="4">
        <f>1/COUNTIF(OrdersTable[Customer ID],OrdersTable[[#This Row],[Customer ID]])</f>
        <v>7.6923076923076927E-2</v>
      </c>
    </row>
    <row r="6918" spans="1:25" x14ac:dyDescent="0.3">
      <c r="A6918" s="1">
        <v>6917</v>
      </c>
      <c r="B6918" t="s">
        <v>9445</v>
      </c>
      <c r="C6918" s="7">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4" t="str">
        <f>VLOOKUP(OrdersTable[[#This Row],[Region]],PeopleTable[#All],2,FALSE)</f>
        <v>Kelly Williams</v>
      </c>
      <c r="W6918" s="4" t="str">
        <f>IFERROR(VLOOKUP(OrdersTable[[#This Row],[Order ID]],ReturnsTable[#All],2,FALSE),"No")</f>
        <v>No</v>
      </c>
      <c r="X6918" s="4">
        <f>1/COUNTIF(OrdersTable[Order ID],OrdersTable[[#This Row],[Order ID]])</f>
        <v>0.33333333333333331</v>
      </c>
      <c r="Y6918" s="4">
        <f>1/COUNTIF(OrdersTable[Customer ID],OrdersTable[[#This Row],[Customer ID]])</f>
        <v>7.6923076923076927E-2</v>
      </c>
    </row>
    <row r="6919" spans="1:25" x14ac:dyDescent="0.3">
      <c r="A6919" s="1">
        <v>6918</v>
      </c>
      <c r="B6919" t="s">
        <v>9446</v>
      </c>
      <c r="C6919" s="7">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4" t="str">
        <f>VLOOKUP(OrdersTable[[#This Row],[Region]],PeopleTable[#All],2,FALSE)</f>
        <v>Anna Andreadi</v>
      </c>
      <c r="W6919" s="4" t="str">
        <f>IFERROR(VLOOKUP(OrdersTable[[#This Row],[Order ID]],ReturnsTable[#All],2,FALSE),"No")</f>
        <v>No</v>
      </c>
      <c r="X6919" s="4">
        <f>1/COUNTIF(OrdersTable[Order ID],OrdersTable[[#This Row],[Order ID]])</f>
        <v>1</v>
      </c>
      <c r="Y6919" s="4">
        <f>1/COUNTIF(OrdersTable[Customer ID],OrdersTable[[#This Row],[Customer ID]])</f>
        <v>0.5</v>
      </c>
    </row>
    <row r="6920" spans="1:25" x14ac:dyDescent="0.3">
      <c r="A6920" s="1">
        <v>6919</v>
      </c>
      <c r="B6920" t="s">
        <v>9447</v>
      </c>
      <c r="C6920" s="7">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4" t="str">
        <f>VLOOKUP(OrdersTable[[#This Row],[Region]],PeopleTable[#All],2,FALSE)</f>
        <v>Anna Andreadi</v>
      </c>
      <c r="W6920" s="4" t="str">
        <f>IFERROR(VLOOKUP(OrdersTable[[#This Row],[Order ID]],ReturnsTable[#All],2,FALSE),"No")</f>
        <v>No</v>
      </c>
      <c r="X6920" s="4">
        <f>1/COUNTIF(OrdersTable[Order ID],OrdersTable[[#This Row],[Order ID]])</f>
        <v>1</v>
      </c>
      <c r="Y6920" s="4">
        <f>1/COUNTIF(OrdersTable[Customer ID],OrdersTable[[#This Row],[Customer ID]])</f>
        <v>7.1428571428571425E-2</v>
      </c>
    </row>
    <row r="6921" spans="1:25" x14ac:dyDescent="0.3">
      <c r="A6921" s="1">
        <v>6920</v>
      </c>
      <c r="B6921" t="s">
        <v>9448</v>
      </c>
      <c r="C6921" s="7">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4" t="str">
        <f>VLOOKUP(OrdersTable[[#This Row],[Region]],PeopleTable[#All],2,FALSE)</f>
        <v>Chuck Magee</v>
      </c>
      <c r="W6921" s="4" t="str">
        <f>IFERROR(VLOOKUP(OrdersTable[[#This Row],[Order ID]],ReturnsTable[#All],2,FALSE),"No")</f>
        <v>No</v>
      </c>
      <c r="X6921" s="4">
        <f>1/COUNTIF(OrdersTable[Order ID],OrdersTable[[#This Row],[Order ID]])</f>
        <v>1</v>
      </c>
      <c r="Y6921" s="4">
        <f>1/COUNTIF(OrdersTable[Customer ID],OrdersTable[[#This Row],[Customer ID]])</f>
        <v>5.8823529411764705E-2</v>
      </c>
    </row>
    <row r="6922" spans="1:25" x14ac:dyDescent="0.3">
      <c r="A6922" s="1">
        <v>6921</v>
      </c>
      <c r="B6922" t="s">
        <v>9449</v>
      </c>
      <c r="C6922" s="7">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4" t="str">
        <f>VLOOKUP(OrdersTable[[#This Row],[Region]],PeopleTable[#All],2,FALSE)</f>
        <v>Anna Andreadi</v>
      </c>
      <c r="W6922" s="4" t="str">
        <f>IFERROR(VLOOKUP(OrdersTable[[#This Row],[Order ID]],ReturnsTable[#All],2,FALSE),"No")</f>
        <v>No</v>
      </c>
      <c r="X6922" s="4">
        <f>1/COUNTIF(OrdersTable[Order ID],OrdersTable[[#This Row],[Order ID]])</f>
        <v>1</v>
      </c>
      <c r="Y6922" s="4">
        <f>1/COUNTIF(OrdersTable[Customer ID],OrdersTable[[#This Row],[Customer ID]])</f>
        <v>6.25E-2</v>
      </c>
    </row>
    <row r="6923" spans="1:25" x14ac:dyDescent="0.3">
      <c r="A6923" s="1">
        <v>6922</v>
      </c>
      <c r="B6923" t="s">
        <v>9450</v>
      </c>
      <c r="C6923" s="7">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4" t="str">
        <f>VLOOKUP(OrdersTable[[#This Row],[Region]],PeopleTable[#All],2,FALSE)</f>
        <v>Chuck Magee</v>
      </c>
      <c r="W6923" s="4" t="str">
        <f>IFERROR(VLOOKUP(OrdersTable[[#This Row],[Order ID]],ReturnsTable[#All],2,FALSE),"No")</f>
        <v>No</v>
      </c>
      <c r="X6923" s="4">
        <f>1/COUNTIF(OrdersTable[Order ID],OrdersTable[[#This Row],[Order ID]])</f>
        <v>1</v>
      </c>
      <c r="Y6923" s="4">
        <f>1/COUNTIF(OrdersTable[Customer ID],OrdersTable[[#This Row],[Customer ID]])</f>
        <v>7.6923076923076927E-2</v>
      </c>
    </row>
    <row r="6924" spans="1:25" x14ac:dyDescent="0.3">
      <c r="A6924" s="1">
        <v>6923</v>
      </c>
      <c r="B6924" t="s">
        <v>9451</v>
      </c>
      <c r="C6924" s="7">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4" t="str">
        <f>VLOOKUP(OrdersTable[[#This Row],[Region]],PeopleTable[#All],2,FALSE)</f>
        <v>Cassandra Brandow</v>
      </c>
      <c r="W6924" s="4" t="str">
        <f>IFERROR(VLOOKUP(OrdersTable[[#This Row],[Order ID]],ReturnsTable[#All],2,FALSE),"No")</f>
        <v>No</v>
      </c>
      <c r="X6924" s="4">
        <f>1/COUNTIF(OrdersTable[Order ID],OrdersTable[[#This Row],[Order ID]])</f>
        <v>0.5</v>
      </c>
      <c r="Y6924" s="4">
        <f>1/COUNTIF(OrdersTable[Customer ID],OrdersTable[[#This Row],[Customer ID]])</f>
        <v>6.6666666666666666E-2</v>
      </c>
    </row>
    <row r="6925" spans="1:25" x14ac:dyDescent="0.3">
      <c r="A6925" s="1">
        <v>6924</v>
      </c>
      <c r="B6925" t="s">
        <v>9451</v>
      </c>
      <c r="C6925" s="7">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4" t="str">
        <f>VLOOKUP(OrdersTable[[#This Row],[Region]],PeopleTable[#All],2,FALSE)</f>
        <v>Cassandra Brandow</v>
      </c>
      <c r="W6925" s="4" t="str">
        <f>IFERROR(VLOOKUP(OrdersTable[[#This Row],[Order ID]],ReturnsTable[#All],2,FALSE),"No")</f>
        <v>No</v>
      </c>
      <c r="X6925" s="4">
        <f>1/COUNTIF(OrdersTable[Order ID],OrdersTable[[#This Row],[Order ID]])</f>
        <v>0.5</v>
      </c>
      <c r="Y6925" s="4">
        <f>1/COUNTIF(OrdersTable[Customer ID],OrdersTable[[#This Row],[Customer ID]])</f>
        <v>6.6666666666666666E-2</v>
      </c>
    </row>
    <row r="6926" spans="1:25" x14ac:dyDescent="0.3">
      <c r="A6926" s="1">
        <v>6925</v>
      </c>
      <c r="B6926" t="s">
        <v>9452</v>
      </c>
      <c r="C6926" s="7">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4" t="str">
        <f>VLOOKUP(OrdersTable[[#This Row],[Region]],PeopleTable[#All],2,FALSE)</f>
        <v>Chuck Magee</v>
      </c>
      <c r="W6926" s="4" t="str">
        <f>IFERROR(VLOOKUP(OrdersTable[[#This Row],[Order ID]],ReturnsTable[#All],2,FALSE),"No")</f>
        <v>No</v>
      </c>
      <c r="X6926" s="4">
        <f>1/COUNTIF(OrdersTable[Order ID],OrdersTable[[#This Row],[Order ID]])</f>
        <v>0.5</v>
      </c>
      <c r="Y6926" s="4">
        <f>1/COUNTIF(OrdersTable[Customer ID],OrdersTable[[#This Row],[Customer ID]])</f>
        <v>0.1</v>
      </c>
    </row>
    <row r="6927" spans="1:25" x14ac:dyDescent="0.3">
      <c r="A6927" s="1">
        <v>6926</v>
      </c>
      <c r="B6927" t="s">
        <v>9452</v>
      </c>
      <c r="C6927" s="7">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4" t="str">
        <f>VLOOKUP(OrdersTable[[#This Row],[Region]],PeopleTable[#All],2,FALSE)</f>
        <v>Chuck Magee</v>
      </c>
      <c r="W6927" s="4" t="str">
        <f>IFERROR(VLOOKUP(OrdersTable[[#This Row],[Order ID]],ReturnsTable[#All],2,FALSE),"No")</f>
        <v>No</v>
      </c>
      <c r="X6927" s="4">
        <f>1/COUNTIF(OrdersTable[Order ID],OrdersTable[[#This Row],[Order ID]])</f>
        <v>0.5</v>
      </c>
      <c r="Y6927" s="4">
        <f>1/COUNTIF(OrdersTable[Customer ID],OrdersTable[[#This Row],[Customer ID]])</f>
        <v>0.1</v>
      </c>
    </row>
    <row r="6928" spans="1:25" x14ac:dyDescent="0.3">
      <c r="A6928" s="1">
        <v>6927</v>
      </c>
      <c r="B6928" t="s">
        <v>9453</v>
      </c>
      <c r="C6928" s="7">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4" t="str">
        <f>VLOOKUP(OrdersTable[[#This Row],[Region]],PeopleTable[#All],2,FALSE)</f>
        <v>Anna Andreadi</v>
      </c>
      <c r="W6928" s="4" t="str">
        <f>IFERROR(VLOOKUP(OrdersTable[[#This Row],[Order ID]],ReturnsTable[#All],2,FALSE),"No")</f>
        <v>No</v>
      </c>
      <c r="X6928" s="4">
        <f>1/COUNTIF(OrdersTable[Order ID],OrdersTable[[#This Row],[Order ID]])</f>
        <v>1</v>
      </c>
      <c r="Y6928" s="4">
        <f>1/COUNTIF(OrdersTable[Customer ID],OrdersTable[[#This Row],[Customer ID]])</f>
        <v>0.1111111111111111</v>
      </c>
    </row>
    <row r="6929" spans="1:25" x14ac:dyDescent="0.3">
      <c r="A6929" s="1">
        <v>6928</v>
      </c>
      <c r="B6929" t="s">
        <v>9454</v>
      </c>
      <c r="C6929" s="7">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4" t="str">
        <f>VLOOKUP(OrdersTable[[#This Row],[Region]],PeopleTable[#All],2,FALSE)</f>
        <v>Anna Andreadi</v>
      </c>
      <c r="W6929" s="4" t="str">
        <f>IFERROR(VLOOKUP(OrdersTable[[#This Row],[Order ID]],ReturnsTable[#All],2,FALSE),"No")</f>
        <v>No</v>
      </c>
      <c r="X6929" s="4">
        <f>1/COUNTIF(OrdersTable[Order ID],OrdersTable[[#This Row],[Order ID]])</f>
        <v>0.25</v>
      </c>
      <c r="Y6929" s="4">
        <f>1/COUNTIF(OrdersTable[Customer ID],OrdersTable[[#This Row],[Customer ID]])</f>
        <v>4.7619047619047616E-2</v>
      </c>
    </row>
    <row r="6930" spans="1:25" x14ac:dyDescent="0.3">
      <c r="A6930" s="1">
        <v>6929</v>
      </c>
      <c r="B6930" t="s">
        <v>9454</v>
      </c>
      <c r="C6930" s="7">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4" t="str">
        <f>VLOOKUP(OrdersTable[[#This Row],[Region]],PeopleTable[#All],2,FALSE)</f>
        <v>Anna Andreadi</v>
      </c>
      <c r="W6930" s="4" t="str">
        <f>IFERROR(VLOOKUP(OrdersTable[[#This Row],[Order ID]],ReturnsTable[#All],2,FALSE),"No")</f>
        <v>No</v>
      </c>
      <c r="X6930" s="4">
        <f>1/COUNTIF(OrdersTable[Order ID],OrdersTable[[#This Row],[Order ID]])</f>
        <v>0.25</v>
      </c>
      <c r="Y6930" s="4">
        <f>1/COUNTIF(OrdersTable[Customer ID],OrdersTable[[#This Row],[Customer ID]])</f>
        <v>4.7619047619047616E-2</v>
      </c>
    </row>
    <row r="6931" spans="1:25" x14ac:dyDescent="0.3">
      <c r="A6931" s="1">
        <v>6930</v>
      </c>
      <c r="B6931" t="s">
        <v>9454</v>
      </c>
      <c r="C6931" s="7">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4" t="str">
        <f>VLOOKUP(OrdersTable[[#This Row],[Region]],PeopleTable[#All],2,FALSE)</f>
        <v>Anna Andreadi</v>
      </c>
      <c r="W6931" s="4" t="str">
        <f>IFERROR(VLOOKUP(OrdersTable[[#This Row],[Order ID]],ReturnsTable[#All],2,FALSE),"No")</f>
        <v>No</v>
      </c>
      <c r="X6931" s="4">
        <f>1/COUNTIF(OrdersTable[Order ID],OrdersTable[[#This Row],[Order ID]])</f>
        <v>0.25</v>
      </c>
      <c r="Y6931" s="4">
        <f>1/COUNTIF(OrdersTable[Customer ID],OrdersTable[[#This Row],[Customer ID]])</f>
        <v>4.7619047619047616E-2</v>
      </c>
    </row>
    <row r="6932" spans="1:25" x14ac:dyDescent="0.3">
      <c r="A6932" s="1">
        <v>6931</v>
      </c>
      <c r="B6932" t="s">
        <v>9454</v>
      </c>
      <c r="C6932" s="7">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4" t="str">
        <f>VLOOKUP(OrdersTable[[#This Row],[Region]],PeopleTable[#All],2,FALSE)</f>
        <v>Anna Andreadi</v>
      </c>
      <c r="W6932" s="4" t="str">
        <f>IFERROR(VLOOKUP(OrdersTable[[#This Row],[Order ID]],ReturnsTable[#All],2,FALSE),"No")</f>
        <v>No</v>
      </c>
      <c r="X6932" s="4">
        <f>1/COUNTIF(OrdersTable[Order ID],OrdersTable[[#This Row],[Order ID]])</f>
        <v>0.25</v>
      </c>
      <c r="Y6932" s="4">
        <f>1/COUNTIF(OrdersTable[Customer ID],OrdersTable[[#This Row],[Customer ID]])</f>
        <v>4.7619047619047616E-2</v>
      </c>
    </row>
    <row r="6933" spans="1:25" x14ac:dyDescent="0.3">
      <c r="A6933" s="1">
        <v>6932</v>
      </c>
      <c r="B6933" t="s">
        <v>9455</v>
      </c>
      <c r="C6933" s="7">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4" t="str">
        <f>VLOOKUP(OrdersTable[[#This Row],[Region]],PeopleTable[#All],2,FALSE)</f>
        <v>Chuck Magee</v>
      </c>
      <c r="W6933" s="4" t="str">
        <f>IFERROR(VLOOKUP(OrdersTable[[#This Row],[Order ID]],ReturnsTable[#All],2,FALSE),"No")</f>
        <v>No</v>
      </c>
      <c r="X6933" s="4">
        <f>1/COUNTIF(OrdersTable[Order ID],OrdersTable[[#This Row],[Order ID]])</f>
        <v>0.25</v>
      </c>
      <c r="Y6933" s="4">
        <f>1/COUNTIF(OrdersTable[Customer ID],OrdersTable[[#This Row],[Customer ID]])</f>
        <v>8.3333333333333329E-2</v>
      </c>
    </row>
    <row r="6934" spans="1:25" x14ac:dyDescent="0.3">
      <c r="A6934" s="1">
        <v>6933</v>
      </c>
      <c r="B6934" t="s">
        <v>9455</v>
      </c>
      <c r="C6934" s="7">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4" t="str">
        <f>VLOOKUP(OrdersTable[[#This Row],[Region]],PeopleTable[#All],2,FALSE)</f>
        <v>Chuck Magee</v>
      </c>
      <c r="W6934" s="4" t="str">
        <f>IFERROR(VLOOKUP(OrdersTable[[#This Row],[Order ID]],ReturnsTable[#All],2,FALSE),"No")</f>
        <v>No</v>
      </c>
      <c r="X6934" s="4">
        <f>1/COUNTIF(OrdersTable[Order ID],OrdersTable[[#This Row],[Order ID]])</f>
        <v>0.25</v>
      </c>
      <c r="Y6934" s="4">
        <f>1/COUNTIF(OrdersTable[Customer ID],OrdersTable[[#This Row],[Customer ID]])</f>
        <v>8.3333333333333329E-2</v>
      </c>
    </row>
    <row r="6935" spans="1:25" x14ac:dyDescent="0.3">
      <c r="A6935" s="1">
        <v>6934</v>
      </c>
      <c r="B6935" t="s">
        <v>9455</v>
      </c>
      <c r="C6935" s="7">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4" t="str">
        <f>VLOOKUP(OrdersTable[[#This Row],[Region]],PeopleTable[#All],2,FALSE)</f>
        <v>Chuck Magee</v>
      </c>
      <c r="W6935" s="4" t="str">
        <f>IFERROR(VLOOKUP(OrdersTable[[#This Row],[Order ID]],ReturnsTable[#All],2,FALSE),"No")</f>
        <v>No</v>
      </c>
      <c r="X6935" s="4">
        <f>1/COUNTIF(OrdersTable[Order ID],OrdersTable[[#This Row],[Order ID]])</f>
        <v>0.25</v>
      </c>
      <c r="Y6935" s="4">
        <f>1/COUNTIF(OrdersTable[Customer ID],OrdersTable[[#This Row],[Customer ID]])</f>
        <v>8.3333333333333329E-2</v>
      </c>
    </row>
    <row r="6936" spans="1:25" x14ac:dyDescent="0.3">
      <c r="A6936" s="1">
        <v>6935</v>
      </c>
      <c r="B6936" t="s">
        <v>9455</v>
      </c>
      <c r="C6936" s="7">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4" t="str">
        <f>VLOOKUP(OrdersTable[[#This Row],[Region]],PeopleTable[#All],2,FALSE)</f>
        <v>Chuck Magee</v>
      </c>
      <c r="W6936" s="4" t="str">
        <f>IFERROR(VLOOKUP(OrdersTable[[#This Row],[Order ID]],ReturnsTable[#All],2,FALSE),"No")</f>
        <v>No</v>
      </c>
      <c r="X6936" s="4">
        <f>1/COUNTIF(OrdersTable[Order ID],OrdersTable[[#This Row],[Order ID]])</f>
        <v>0.25</v>
      </c>
      <c r="Y6936" s="4">
        <f>1/COUNTIF(OrdersTable[Customer ID],OrdersTable[[#This Row],[Customer ID]])</f>
        <v>8.3333333333333329E-2</v>
      </c>
    </row>
    <row r="6937" spans="1:25" x14ac:dyDescent="0.3">
      <c r="A6937" s="1">
        <v>6936</v>
      </c>
      <c r="B6937" t="s">
        <v>9456</v>
      </c>
      <c r="C6937" s="7">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4" t="str">
        <f>VLOOKUP(OrdersTable[[#This Row],[Region]],PeopleTable[#All],2,FALSE)</f>
        <v>Kelly Williams</v>
      </c>
      <c r="W6937" s="4" t="str">
        <f>IFERROR(VLOOKUP(OrdersTable[[#This Row],[Order ID]],ReturnsTable[#All],2,FALSE),"No")</f>
        <v>No</v>
      </c>
      <c r="X6937" s="4">
        <f>1/COUNTIF(OrdersTable[Order ID],OrdersTable[[#This Row],[Order ID]])</f>
        <v>1</v>
      </c>
      <c r="Y6937" s="4">
        <f>1/COUNTIF(OrdersTable[Customer ID],OrdersTable[[#This Row],[Customer ID]])</f>
        <v>0.05</v>
      </c>
    </row>
    <row r="6938" spans="1:25" x14ac:dyDescent="0.3">
      <c r="A6938" s="1">
        <v>6937</v>
      </c>
      <c r="B6938" t="s">
        <v>9457</v>
      </c>
      <c r="C6938" s="7">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4" t="str">
        <f>VLOOKUP(OrdersTable[[#This Row],[Region]],PeopleTable[#All],2,FALSE)</f>
        <v>Kelly Williams</v>
      </c>
      <c r="W6938" s="4" t="str">
        <f>IFERROR(VLOOKUP(OrdersTable[[#This Row],[Order ID]],ReturnsTable[#All],2,FALSE),"No")</f>
        <v>No</v>
      </c>
      <c r="X6938" s="4">
        <f>1/COUNTIF(OrdersTable[Order ID],OrdersTable[[#This Row],[Order ID]])</f>
        <v>1</v>
      </c>
      <c r="Y6938" s="4">
        <f>1/COUNTIF(OrdersTable[Customer ID],OrdersTable[[#This Row],[Customer ID]])</f>
        <v>0.1</v>
      </c>
    </row>
    <row r="6939" spans="1:25" x14ac:dyDescent="0.3">
      <c r="A6939" s="1">
        <v>6938</v>
      </c>
      <c r="B6939" t="s">
        <v>9458</v>
      </c>
      <c r="C6939" s="7">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4" t="str">
        <f>VLOOKUP(OrdersTable[[#This Row],[Region]],PeopleTable[#All],2,FALSE)</f>
        <v>Kelly Williams</v>
      </c>
      <c r="W6939" s="4" t="str">
        <f>IFERROR(VLOOKUP(OrdersTable[[#This Row],[Order ID]],ReturnsTable[#All],2,FALSE),"No")</f>
        <v>No</v>
      </c>
      <c r="X6939" s="4">
        <f>1/COUNTIF(OrdersTable[Order ID],OrdersTable[[#This Row],[Order ID]])</f>
        <v>1</v>
      </c>
      <c r="Y6939" s="4">
        <f>1/COUNTIF(OrdersTable[Customer ID],OrdersTable[[#This Row],[Customer ID]])</f>
        <v>4.7619047619047616E-2</v>
      </c>
    </row>
    <row r="6940" spans="1:25" x14ac:dyDescent="0.3">
      <c r="A6940" s="1">
        <v>6939</v>
      </c>
      <c r="B6940" t="s">
        <v>9459</v>
      </c>
      <c r="C6940" s="7">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4" t="str">
        <f>VLOOKUP(OrdersTable[[#This Row],[Region]],PeopleTable[#All],2,FALSE)</f>
        <v>Anna Andreadi</v>
      </c>
      <c r="W6940" s="4" t="str">
        <f>IFERROR(VLOOKUP(OrdersTable[[#This Row],[Order ID]],ReturnsTable[#All],2,FALSE),"No")</f>
        <v>No</v>
      </c>
      <c r="X6940" s="4">
        <f>1/COUNTIF(OrdersTable[Order ID],OrdersTable[[#This Row],[Order ID]])</f>
        <v>1</v>
      </c>
      <c r="Y6940" s="4">
        <f>1/COUNTIF(OrdersTable[Customer ID],OrdersTable[[#This Row],[Customer ID]])</f>
        <v>7.6923076923076927E-2</v>
      </c>
    </row>
    <row r="6941" spans="1:25" x14ac:dyDescent="0.3">
      <c r="A6941" s="1">
        <v>6940</v>
      </c>
      <c r="B6941" t="s">
        <v>9460</v>
      </c>
      <c r="C6941" s="7">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4" t="str">
        <f>VLOOKUP(OrdersTable[[#This Row],[Region]],PeopleTable[#All],2,FALSE)</f>
        <v>Chuck Magee</v>
      </c>
      <c r="W6941" s="4" t="str">
        <f>IFERROR(VLOOKUP(OrdersTable[[#This Row],[Order ID]],ReturnsTable[#All],2,FALSE),"No")</f>
        <v>No</v>
      </c>
      <c r="X6941" s="4">
        <f>1/COUNTIF(OrdersTable[Order ID],OrdersTable[[#This Row],[Order ID]])</f>
        <v>0.25</v>
      </c>
      <c r="Y6941" s="4">
        <f>1/COUNTIF(OrdersTable[Customer ID],OrdersTable[[#This Row],[Customer ID]])</f>
        <v>5.5555555555555552E-2</v>
      </c>
    </row>
    <row r="6942" spans="1:25" x14ac:dyDescent="0.3">
      <c r="A6942" s="1">
        <v>6941</v>
      </c>
      <c r="B6942" t="s">
        <v>9460</v>
      </c>
      <c r="C6942" s="7">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4" t="str">
        <f>VLOOKUP(OrdersTable[[#This Row],[Region]],PeopleTable[#All],2,FALSE)</f>
        <v>Chuck Magee</v>
      </c>
      <c r="W6942" s="4" t="str">
        <f>IFERROR(VLOOKUP(OrdersTable[[#This Row],[Order ID]],ReturnsTable[#All],2,FALSE),"No")</f>
        <v>No</v>
      </c>
      <c r="X6942" s="4">
        <f>1/COUNTIF(OrdersTable[Order ID],OrdersTable[[#This Row],[Order ID]])</f>
        <v>0.25</v>
      </c>
      <c r="Y6942" s="4">
        <f>1/COUNTIF(OrdersTable[Customer ID],OrdersTable[[#This Row],[Customer ID]])</f>
        <v>5.5555555555555552E-2</v>
      </c>
    </row>
    <row r="6943" spans="1:25" x14ac:dyDescent="0.3">
      <c r="A6943" s="1">
        <v>6942</v>
      </c>
      <c r="B6943" t="s">
        <v>9460</v>
      </c>
      <c r="C6943" s="7">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4" t="str">
        <f>VLOOKUP(OrdersTable[[#This Row],[Region]],PeopleTable[#All],2,FALSE)</f>
        <v>Chuck Magee</v>
      </c>
      <c r="W6943" s="4" t="str">
        <f>IFERROR(VLOOKUP(OrdersTable[[#This Row],[Order ID]],ReturnsTable[#All],2,FALSE),"No")</f>
        <v>No</v>
      </c>
      <c r="X6943" s="4">
        <f>1/COUNTIF(OrdersTable[Order ID],OrdersTable[[#This Row],[Order ID]])</f>
        <v>0.25</v>
      </c>
      <c r="Y6943" s="4">
        <f>1/COUNTIF(OrdersTable[Customer ID],OrdersTable[[#This Row],[Customer ID]])</f>
        <v>5.5555555555555552E-2</v>
      </c>
    </row>
    <row r="6944" spans="1:25" x14ac:dyDescent="0.3">
      <c r="A6944" s="1">
        <v>6943</v>
      </c>
      <c r="B6944" t="s">
        <v>9460</v>
      </c>
      <c r="C6944" s="7">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4" t="str">
        <f>VLOOKUP(OrdersTable[[#This Row],[Region]],PeopleTable[#All],2,FALSE)</f>
        <v>Chuck Magee</v>
      </c>
      <c r="W6944" s="4" t="str">
        <f>IFERROR(VLOOKUP(OrdersTable[[#This Row],[Order ID]],ReturnsTable[#All],2,FALSE),"No")</f>
        <v>No</v>
      </c>
      <c r="X6944" s="4">
        <f>1/COUNTIF(OrdersTable[Order ID],OrdersTable[[#This Row],[Order ID]])</f>
        <v>0.25</v>
      </c>
      <c r="Y6944" s="4">
        <f>1/COUNTIF(OrdersTable[Customer ID],OrdersTable[[#This Row],[Customer ID]])</f>
        <v>5.5555555555555552E-2</v>
      </c>
    </row>
    <row r="6945" spans="1:25" x14ac:dyDescent="0.3">
      <c r="A6945" s="1">
        <v>6944</v>
      </c>
      <c r="B6945" t="s">
        <v>9461</v>
      </c>
      <c r="C6945" s="7">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4" t="str">
        <f>VLOOKUP(OrdersTable[[#This Row],[Region]],PeopleTable[#All],2,FALSE)</f>
        <v>Anna Andreadi</v>
      </c>
      <c r="W6945" s="4" t="str">
        <f>IFERROR(VLOOKUP(OrdersTable[[#This Row],[Order ID]],ReturnsTable[#All],2,FALSE),"No")</f>
        <v>No</v>
      </c>
      <c r="X6945" s="4">
        <f>1/COUNTIF(OrdersTable[Order ID],OrdersTable[[#This Row],[Order ID]])</f>
        <v>1</v>
      </c>
      <c r="Y6945" s="4">
        <f>1/COUNTIF(OrdersTable[Customer ID],OrdersTable[[#This Row],[Customer ID]])</f>
        <v>0.1</v>
      </c>
    </row>
    <row r="6946" spans="1:25" x14ac:dyDescent="0.3">
      <c r="A6946" s="1">
        <v>6945</v>
      </c>
      <c r="B6946" t="s">
        <v>9462</v>
      </c>
      <c r="C6946" s="7">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4" t="str">
        <f>VLOOKUP(OrdersTable[[#This Row],[Region]],PeopleTable[#All],2,FALSE)</f>
        <v>Chuck Magee</v>
      </c>
      <c r="W6946" s="4" t="str">
        <f>IFERROR(VLOOKUP(OrdersTable[[#This Row],[Order ID]],ReturnsTable[#All],2,FALSE),"No")</f>
        <v>No</v>
      </c>
      <c r="X6946" s="4">
        <f>1/COUNTIF(OrdersTable[Order ID],OrdersTable[[#This Row],[Order ID]])</f>
        <v>1</v>
      </c>
      <c r="Y6946" s="4">
        <f>1/COUNTIF(OrdersTable[Customer ID],OrdersTable[[#This Row],[Customer ID]])</f>
        <v>0.1111111111111111</v>
      </c>
    </row>
    <row r="6947" spans="1:25" x14ac:dyDescent="0.3">
      <c r="A6947" s="1">
        <v>6946</v>
      </c>
      <c r="B6947" t="s">
        <v>9463</v>
      </c>
      <c r="C6947" s="7">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4" t="str">
        <f>VLOOKUP(OrdersTable[[#This Row],[Region]],PeopleTable[#All],2,FALSE)</f>
        <v>Chuck Magee</v>
      </c>
      <c r="W6947" s="4" t="str">
        <f>IFERROR(VLOOKUP(OrdersTable[[#This Row],[Order ID]],ReturnsTable[#All],2,FALSE),"No")</f>
        <v>No</v>
      </c>
      <c r="X6947" s="4">
        <f>1/COUNTIF(OrdersTable[Order ID],OrdersTable[[#This Row],[Order ID]])</f>
        <v>1</v>
      </c>
      <c r="Y6947" s="4">
        <f>1/COUNTIF(OrdersTable[Customer ID],OrdersTable[[#This Row],[Customer ID]])</f>
        <v>9.0909090909090912E-2</v>
      </c>
    </row>
    <row r="6948" spans="1:25" x14ac:dyDescent="0.3">
      <c r="A6948" s="1">
        <v>6947</v>
      </c>
      <c r="B6948" t="s">
        <v>9464</v>
      </c>
      <c r="C6948" s="7">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4" t="str">
        <f>VLOOKUP(OrdersTable[[#This Row],[Region]],PeopleTable[#All],2,FALSE)</f>
        <v>Anna Andreadi</v>
      </c>
      <c r="W6948" s="4" t="str">
        <f>IFERROR(VLOOKUP(OrdersTable[[#This Row],[Order ID]],ReturnsTable[#All],2,FALSE),"No")</f>
        <v>No</v>
      </c>
      <c r="X6948" s="4">
        <f>1/COUNTIF(OrdersTable[Order ID],OrdersTable[[#This Row],[Order ID]])</f>
        <v>1</v>
      </c>
      <c r="Y6948" s="4">
        <f>1/COUNTIF(OrdersTable[Customer ID],OrdersTable[[#This Row],[Customer ID]])</f>
        <v>9.0909090909090912E-2</v>
      </c>
    </row>
    <row r="6949" spans="1:25" x14ac:dyDescent="0.3">
      <c r="A6949" s="1">
        <v>6948</v>
      </c>
      <c r="B6949" t="s">
        <v>9465</v>
      </c>
      <c r="C6949" s="7">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4" t="str">
        <f>VLOOKUP(OrdersTable[[#This Row],[Region]],PeopleTable[#All],2,FALSE)</f>
        <v>Kelly Williams</v>
      </c>
      <c r="W6949" s="4" t="str">
        <f>IFERROR(VLOOKUP(OrdersTable[[#This Row],[Order ID]],ReturnsTable[#All],2,FALSE),"No")</f>
        <v>No</v>
      </c>
      <c r="X6949" s="4">
        <f>1/COUNTIF(OrdersTable[Order ID],OrdersTable[[#This Row],[Order ID]])</f>
        <v>0.5</v>
      </c>
      <c r="Y6949" s="4">
        <f>1/COUNTIF(OrdersTable[Customer ID],OrdersTable[[#This Row],[Customer ID]])</f>
        <v>3.2258064516129031E-2</v>
      </c>
    </row>
    <row r="6950" spans="1:25" x14ac:dyDescent="0.3">
      <c r="A6950" s="1">
        <v>6949</v>
      </c>
      <c r="B6950" t="s">
        <v>9465</v>
      </c>
      <c r="C6950" s="7">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4" t="str">
        <f>VLOOKUP(OrdersTable[[#This Row],[Region]],PeopleTable[#All],2,FALSE)</f>
        <v>Kelly Williams</v>
      </c>
      <c r="W6950" s="4" t="str">
        <f>IFERROR(VLOOKUP(OrdersTable[[#This Row],[Order ID]],ReturnsTable[#All],2,FALSE),"No")</f>
        <v>No</v>
      </c>
      <c r="X6950" s="4">
        <f>1/COUNTIF(OrdersTable[Order ID],OrdersTable[[#This Row],[Order ID]])</f>
        <v>0.5</v>
      </c>
      <c r="Y6950" s="4">
        <f>1/COUNTIF(OrdersTable[Customer ID],OrdersTable[[#This Row],[Customer ID]])</f>
        <v>3.2258064516129031E-2</v>
      </c>
    </row>
    <row r="6951" spans="1:25" x14ac:dyDescent="0.3">
      <c r="A6951" s="1">
        <v>6950</v>
      </c>
      <c r="B6951" t="s">
        <v>9466</v>
      </c>
      <c r="C6951" s="7">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4" t="str">
        <f>VLOOKUP(OrdersTable[[#This Row],[Region]],PeopleTable[#All],2,FALSE)</f>
        <v>Chuck Magee</v>
      </c>
      <c r="W6951" s="4" t="str">
        <f>IFERROR(VLOOKUP(OrdersTable[[#This Row],[Order ID]],ReturnsTable[#All],2,FALSE),"No")</f>
        <v>No</v>
      </c>
      <c r="X6951" s="4">
        <f>1/COUNTIF(OrdersTable[Order ID],OrdersTable[[#This Row],[Order ID]])</f>
        <v>0.5</v>
      </c>
      <c r="Y6951" s="4">
        <f>1/COUNTIF(OrdersTable[Customer ID],OrdersTable[[#This Row],[Customer ID]])</f>
        <v>5.2631578947368418E-2</v>
      </c>
    </row>
    <row r="6952" spans="1:25" x14ac:dyDescent="0.3">
      <c r="A6952" s="1">
        <v>6951</v>
      </c>
      <c r="B6952" t="s">
        <v>9466</v>
      </c>
      <c r="C6952" s="7">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4" t="str">
        <f>VLOOKUP(OrdersTable[[#This Row],[Region]],PeopleTable[#All],2,FALSE)</f>
        <v>Chuck Magee</v>
      </c>
      <c r="W6952" s="4" t="str">
        <f>IFERROR(VLOOKUP(OrdersTable[[#This Row],[Order ID]],ReturnsTable[#All],2,FALSE),"No")</f>
        <v>No</v>
      </c>
      <c r="X6952" s="4">
        <f>1/COUNTIF(OrdersTable[Order ID],OrdersTable[[#This Row],[Order ID]])</f>
        <v>0.5</v>
      </c>
      <c r="Y6952" s="4">
        <f>1/COUNTIF(OrdersTable[Customer ID],OrdersTable[[#This Row],[Customer ID]])</f>
        <v>5.2631578947368418E-2</v>
      </c>
    </row>
    <row r="6953" spans="1:25" x14ac:dyDescent="0.3">
      <c r="A6953" s="1">
        <v>6952</v>
      </c>
      <c r="B6953" t="s">
        <v>9467</v>
      </c>
      <c r="C6953" s="7">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4" t="str">
        <f>VLOOKUP(OrdersTable[[#This Row],[Region]],PeopleTable[#All],2,FALSE)</f>
        <v>Kelly Williams</v>
      </c>
      <c r="W6953" s="4" t="str">
        <f>IFERROR(VLOOKUP(OrdersTable[[#This Row],[Order ID]],ReturnsTable[#All],2,FALSE),"No")</f>
        <v>No</v>
      </c>
      <c r="X6953" s="4">
        <f>1/COUNTIF(OrdersTable[Order ID],OrdersTable[[#This Row],[Order ID]])</f>
        <v>1</v>
      </c>
      <c r="Y6953" s="4">
        <f>1/COUNTIF(OrdersTable[Customer ID],OrdersTable[[#This Row],[Customer ID]])</f>
        <v>7.1428571428571425E-2</v>
      </c>
    </row>
    <row r="6954" spans="1:25" x14ac:dyDescent="0.3">
      <c r="A6954" s="1">
        <v>6953</v>
      </c>
      <c r="B6954" t="s">
        <v>9468</v>
      </c>
      <c r="C6954" s="7">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4" t="str">
        <f>VLOOKUP(OrdersTable[[#This Row],[Region]],PeopleTable[#All],2,FALSE)</f>
        <v>Anna Andreadi</v>
      </c>
      <c r="W6954" s="4" t="str">
        <f>IFERROR(VLOOKUP(OrdersTable[[#This Row],[Order ID]],ReturnsTable[#All],2,FALSE),"No")</f>
        <v>No</v>
      </c>
      <c r="X6954" s="4">
        <f>1/COUNTIF(OrdersTable[Order ID],OrdersTable[[#This Row],[Order ID]])</f>
        <v>0.33333333333333331</v>
      </c>
      <c r="Y6954" s="4">
        <f>1/COUNTIF(OrdersTable[Customer ID],OrdersTable[[#This Row],[Customer ID]])</f>
        <v>0.14285714285714285</v>
      </c>
    </row>
    <row r="6955" spans="1:25" x14ac:dyDescent="0.3">
      <c r="A6955" s="1">
        <v>6954</v>
      </c>
      <c r="B6955" t="s">
        <v>9468</v>
      </c>
      <c r="C6955" s="7">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4" t="str">
        <f>VLOOKUP(OrdersTable[[#This Row],[Region]],PeopleTable[#All],2,FALSE)</f>
        <v>Anna Andreadi</v>
      </c>
      <c r="W6955" s="4" t="str">
        <f>IFERROR(VLOOKUP(OrdersTable[[#This Row],[Order ID]],ReturnsTable[#All],2,FALSE),"No")</f>
        <v>No</v>
      </c>
      <c r="X6955" s="4">
        <f>1/COUNTIF(OrdersTable[Order ID],OrdersTable[[#This Row],[Order ID]])</f>
        <v>0.33333333333333331</v>
      </c>
      <c r="Y6955" s="4">
        <f>1/COUNTIF(OrdersTable[Customer ID],OrdersTable[[#This Row],[Customer ID]])</f>
        <v>0.14285714285714285</v>
      </c>
    </row>
    <row r="6956" spans="1:25" x14ac:dyDescent="0.3">
      <c r="A6956" s="1">
        <v>6955</v>
      </c>
      <c r="B6956" t="s">
        <v>9468</v>
      </c>
      <c r="C6956" s="7">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4" t="str">
        <f>VLOOKUP(OrdersTable[[#This Row],[Region]],PeopleTable[#All],2,FALSE)</f>
        <v>Anna Andreadi</v>
      </c>
      <c r="W6956" s="4" t="str">
        <f>IFERROR(VLOOKUP(OrdersTable[[#This Row],[Order ID]],ReturnsTable[#All],2,FALSE),"No")</f>
        <v>No</v>
      </c>
      <c r="X6956" s="4">
        <f>1/COUNTIF(OrdersTable[Order ID],OrdersTable[[#This Row],[Order ID]])</f>
        <v>0.33333333333333331</v>
      </c>
      <c r="Y6956" s="4">
        <f>1/COUNTIF(OrdersTable[Customer ID],OrdersTable[[#This Row],[Customer ID]])</f>
        <v>0.14285714285714285</v>
      </c>
    </row>
    <row r="6957" spans="1:25" x14ac:dyDescent="0.3">
      <c r="A6957" s="1">
        <v>6956</v>
      </c>
      <c r="B6957" t="s">
        <v>9469</v>
      </c>
      <c r="C6957" s="7">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4" t="str">
        <f>VLOOKUP(OrdersTable[[#This Row],[Region]],PeopleTable[#All],2,FALSE)</f>
        <v>Anna Andreadi</v>
      </c>
      <c r="W6957" s="4" t="str">
        <f>IFERROR(VLOOKUP(OrdersTable[[#This Row],[Order ID]],ReturnsTable[#All],2,FALSE),"No")</f>
        <v>No</v>
      </c>
      <c r="X6957" s="4">
        <f>1/COUNTIF(OrdersTable[Order ID],OrdersTable[[#This Row],[Order ID]])</f>
        <v>1</v>
      </c>
      <c r="Y6957" s="4">
        <f>1/COUNTIF(OrdersTable[Customer ID],OrdersTable[[#This Row],[Customer ID]])</f>
        <v>7.1428571428571425E-2</v>
      </c>
    </row>
    <row r="6958" spans="1:25" x14ac:dyDescent="0.3">
      <c r="A6958" s="1">
        <v>6957</v>
      </c>
      <c r="B6958" t="s">
        <v>9470</v>
      </c>
      <c r="C6958" s="7">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4" t="str">
        <f>VLOOKUP(OrdersTable[[#This Row],[Region]],PeopleTable[#All],2,FALSE)</f>
        <v>Cassandra Brandow</v>
      </c>
      <c r="W6958" s="4" t="str">
        <f>IFERROR(VLOOKUP(OrdersTable[[#This Row],[Order ID]],ReturnsTable[#All],2,FALSE),"No")</f>
        <v>No</v>
      </c>
      <c r="X6958" s="4">
        <f>1/COUNTIF(OrdersTable[Order ID],OrdersTable[[#This Row],[Order ID]])</f>
        <v>0.5</v>
      </c>
      <c r="Y6958" s="4">
        <f>1/COUNTIF(OrdersTable[Customer ID],OrdersTable[[#This Row],[Customer ID]])</f>
        <v>0.5</v>
      </c>
    </row>
    <row r="6959" spans="1:25" x14ac:dyDescent="0.3">
      <c r="A6959" s="1">
        <v>6958</v>
      </c>
      <c r="B6959" t="s">
        <v>9470</v>
      </c>
      <c r="C6959" s="7">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4" t="str">
        <f>VLOOKUP(OrdersTable[[#This Row],[Region]],PeopleTable[#All],2,FALSE)</f>
        <v>Cassandra Brandow</v>
      </c>
      <c r="W6959" s="4" t="str">
        <f>IFERROR(VLOOKUP(OrdersTable[[#This Row],[Order ID]],ReturnsTable[#All],2,FALSE),"No")</f>
        <v>No</v>
      </c>
      <c r="X6959" s="4">
        <f>1/COUNTIF(OrdersTable[Order ID],OrdersTable[[#This Row],[Order ID]])</f>
        <v>0.5</v>
      </c>
      <c r="Y6959" s="4">
        <f>1/COUNTIF(OrdersTable[Customer ID],OrdersTable[[#This Row],[Customer ID]])</f>
        <v>0.5</v>
      </c>
    </row>
    <row r="6960" spans="1:25" x14ac:dyDescent="0.3">
      <c r="A6960" s="1">
        <v>6959</v>
      </c>
      <c r="B6960" t="s">
        <v>9471</v>
      </c>
      <c r="C6960" s="7">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4" t="str">
        <f>VLOOKUP(OrdersTable[[#This Row],[Region]],PeopleTable[#All],2,FALSE)</f>
        <v>Anna Andreadi</v>
      </c>
      <c r="W6960" s="4" t="str">
        <f>IFERROR(VLOOKUP(OrdersTable[[#This Row],[Order ID]],ReturnsTable[#All],2,FALSE),"No")</f>
        <v>No</v>
      </c>
      <c r="X6960" s="4">
        <f>1/COUNTIF(OrdersTable[Order ID],OrdersTable[[#This Row],[Order ID]])</f>
        <v>0.33333333333333331</v>
      </c>
      <c r="Y6960" s="4">
        <f>1/COUNTIF(OrdersTable[Customer ID],OrdersTable[[#This Row],[Customer ID]])</f>
        <v>8.3333333333333329E-2</v>
      </c>
    </row>
    <row r="6961" spans="1:25" x14ac:dyDescent="0.3">
      <c r="A6961" s="1">
        <v>6960</v>
      </c>
      <c r="B6961" t="s">
        <v>9471</v>
      </c>
      <c r="C6961" s="7">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4" t="str">
        <f>VLOOKUP(OrdersTable[[#This Row],[Region]],PeopleTable[#All],2,FALSE)</f>
        <v>Anna Andreadi</v>
      </c>
      <c r="W6961" s="4" t="str">
        <f>IFERROR(VLOOKUP(OrdersTable[[#This Row],[Order ID]],ReturnsTable[#All],2,FALSE),"No")</f>
        <v>No</v>
      </c>
      <c r="X6961" s="4">
        <f>1/COUNTIF(OrdersTable[Order ID],OrdersTable[[#This Row],[Order ID]])</f>
        <v>0.33333333333333331</v>
      </c>
      <c r="Y6961" s="4">
        <f>1/COUNTIF(OrdersTable[Customer ID],OrdersTable[[#This Row],[Customer ID]])</f>
        <v>8.3333333333333329E-2</v>
      </c>
    </row>
    <row r="6962" spans="1:25" x14ac:dyDescent="0.3">
      <c r="A6962" s="1">
        <v>6961</v>
      </c>
      <c r="B6962" t="s">
        <v>9471</v>
      </c>
      <c r="C6962" s="7">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4" t="str">
        <f>VLOOKUP(OrdersTable[[#This Row],[Region]],PeopleTable[#All],2,FALSE)</f>
        <v>Anna Andreadi</v>
      </c>
      <c r="W6962" s="4" t="str">
        <f>IFERROR(VLOOKUP(OrdersTable[[#This Row],[Order ID]],ReturnsTable[#All],2,FALSE),"No")</f>
        <v>No</v>
      </c>
      <c r="X6962" s="4">
        <f>1/COUNTIF(OrdersTable[Order ID],OrdersTable[[#This Row],[Order ID]])</f>
        <v>0.33333333333333331</v>
      </c>
      <c r="Y6962" s="4">
        <f>1/COUNTIF(OrdersTable[Customer ID],OrdersTable[[#This Row],[Customer ID]])</f>
        <v>8.3333333333333329E-2</v>
      </c>
    </row>
    <row r="6963" spans="1:25" x14ac:dyDescent="0.3">
      <c r="A6963" s="1">
        <v>6962</v>
      </c>
      <c r="B6963" t="s">
        <v>9472</v>
      </c>
      <c r="C6963" s="7">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4" t="str">
        <f>VLOOKUP(OrdersTable[[#This Row],[Region]],PeopleTable[#All],2,FALSE)</f>
        <v>Anna Andreadi</v>
      </c>
      <c r="W6963" s="4" t="str">
        <f>IFERROR(VLOOKUP(OrdersTable[[#This Row],[Order ID]],ReturnsTable[#All],2,FALSE),"No")</f>
        <v>No</v>
      </c>
      <c r="X6963" s="4">
        <f>1/COUNTIF(OrdersTable[Order ID],OrdersTable[[#This Row],[Order ID]])</f>
        <v>1</v>
      </c>
      <c r="Y6963" s="4">
        <f>1/COUNTIF(OrdersTable[Customer ID],OrdersTable[[#This Row],[Customer ID]])</f>
        <v>0.25</v>
      </c>
    </row>
    <row r="6964" spans="1:25" x14ac:dyDescent="0.3">
      <c r="A6964" s="1">
        <v>6963</v>
      </c>
      <c r="B6964" t="s">
        <v>9473</v>
      </c>
      <c r="C6964" s="7">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4" t="str">
        <f>VLOOKUP(OrdersTable[[#This Row],[Region]],PeopleTable[#All],2,FALSE)</f>
        <v>Cassandra Brandow</v>
      </c>
      <c r="W6964" s="4" t="str">
        <f>IFERROR(VLOOKUP(OrdersTable[[#This Row],[Order ID]],ReturnsTable[#All],2,FALSE),"No")</f>
        <v>No</v>
      </c>
      <c r="X6964" s="4">
        <f>1/COUNTIF(OrdersTable[Order ID],OrdersTable[[#This Row],[Order ID]])</f>
        <v>0.16666666666666666</v>
      </c>
      <c r="Y6964" s="4">
        <f>1/COUNTIF(OrdersTable[Customer ID],OrdersTable[[#This Row],[Customer ID]])</f>
        <v>3.125E-2</v>
      </c>
    </row>
    <row r="6965" spans="1:25" x14ac:dyDescent="0.3">
      <c r="A6965" s="1">
        <v>6964</v>
      </c>
      <c r="B6965" t="s">
        <v>9473</v>
      </c>
      <c r="C6965" s="7">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4" t="str">
        <f>VLOOKUP(OrdersTable[[#This Row],[Region]],PeopleTable[#All],2,FALSE)</f>
        <v>Cassandra Brandow</v>
      </c>
      <c r="W6965" s="4" t="str">
        <f>IFERROR(VLOOKUP(OrdersTable[[#This Row],[Order ID]],ReturnsTable[#All],2,FALSE),"No")</f>
        <v>No</v>
      </c>
      <c r="X6965" s="4">
        <f>1/COUNTIF(OrdersTable[Order ID],OrdersTable[[#This Row],[Order ID]])</f>
        <v>0.16666666666666666</v>
      </c>
      <c r="Y6965" s="4">
        <f>1/COUNTIF(OrdersTable[Customer ID],OrdersTable[[#This Row],[Customer ID]])</f>
        <v>3.125E-2</v>
      </c>
    </row>
    <row r="6966" spans="1:25" x14ac:dyDescent="0.3">
      <c r="A6966" s="1">
        <v>6965</v>
      </c>
      <c r="B6966" t="s">
        <v>9473</v>
      </c>
      <c r="C6966" s="7">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4" t="str">
        <f>VLOOKUP(OrdersTable[[#This Row],[Region]],PeopleTable[#All],2,FALSE)</f>
        <v>Cassandra Brandow</v>
      </c>
      <c r="W6966" s="4" t="str">
        <f>IFERROR(VLOOKUP(OrdersTable[[#This Row],[Order ID]],ReturnsTable[#All],2,FALSE),"No")</f>
        <v>No</v>
      </c>
      <c r="X6966" s="4">
        <f>1/COUNTIF(OrdersTable[Order ID],OrdersTable[[#This Row],[Order ID]])</f>
        <v>0.16666666666666666</v>
      </c>
      <c r="Y6966" s="4">
        <f>1/COUNTIF(OrdersTable[Customer ID],OrdersTable[[#This Row],[Customer ID]])</f>
        <v>3.125E-2</v>
      </c>
    </row>
    <row r="6967" spans="1:25" x14ac:dyDescent="0.3">
      <c r="A6967" s="1">
        <v>6966</v>
      </c>
      <c r="B6967" t="s">
        <v>9473</v>
      </c>
      <c r="C6967" s="7">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4" t="str">
        <f>VLOOKUP(OrdersTable[[#This Row],[Region]],PeopleTable[#All],2,FALSE)</f>
        <v>Cassandra Brandow</v>
      </c>
      <c r="W6967" s="4" t="str">
        <f>IFERROR(VLOOKUP(OrdersTable[[#This Row],[Order ID]],ReturnsTable[#All],2,FALSE),"No")</f>
        <v>No</v>
      </c>
      <c r="X6967" s="4">
        <f>1/COUNTIF(OrdersTable[Order ID],OrdersTable[[#This Row],[Order ID]])</f>
        <v>0.16666666666666666</v>
      </c>
      <c r="Y6967" s="4">
        <f>1/COUNTIF(OrdersTable[Customer ID],OrdersTable[[#This Row],[Customer ID]])</f>
        <v>3.125E-2</v>
      </c>
    </row>
    <row r="6968" spans="1:25" x14ac:dyDescent="0.3">
      <c r="A6968" s="1">
        <v>6967</v>
      </c>
      <c r="B6968" t="s">
        <v>9473</v>
      </c>
      <c r="C6968" s="7">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4" t="str">
        <f>VLOOKUP(OrdersTable[[#This Row],[Region]],PeopleTable[#All],2,FALSE)</f>
        <v>Cassandra Brandow</v>
      </c>
      <c r="W6968" s="4" t="str">
        <f>IFERROR(VLOOKUP(OrdersTable[[#This Row],[Order ID]],ReturnsTable[#All],2,FALSE),"No")</f>
        <v>No</v>
      </c>
      <c r="X6968" s="4">
        <f>1/COUNTIF(OrdersTable[Order ID],OrdersTable[[#This Row],[Order ID]])</f>
        <v>0.16666666666666666</v>
      </c>
      <c r="Y6968" s="4">
        <f>1/COUNTIF(OrdersTable[Customer ID],OrdersTable[[#This Row],[Customer ID]])</f>
        <v>3.125E-2</v>
      </c>
    </row>
    <row r="6969" spans="1:25" x14ac:dyDescent="0.3">
      <c r="A6969" s="1">
        <v>6968</v>
      </c>
      <c r="B6969" t="s">
        <v>9473</v>
      </c>
      <c r="C6969" s="7">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4" t="str">
        <f>VLOOKUP(OrdersTable[[#This Row],[Region]],PeopleTable[#All],2,FALSE)</f>
        <v>Cassandra Brandow</v>
      </c>
      <c r="W6969" s="4" t="str">
        <f>IFERROR(VLOOKUP(OrdersTable[[#This Row],[Order ID]],ReturnsTable[#All],2,FALSE),"No")</f>
        <v>No</v>
      </c>
      <c r="X6969" s="4">
        <f>1/COUNTIF(OrdersTable[Order ID],OrdersTable[[#This Row],[Order ID]])</f>
        <v>0.16666666666666666</v>
      </c>
      <c r="Y6969" s="4">
        <f>1/COUNTIF(OrdersTable[Customer ID],OrdersTable[[#This Row],[Customer ID]])</f>
        <v>3.125E-2</v>
      </c>
    </row>
    <row r="6970" spans="1:25" x14ac:dyDescent="0.3">
      <c r="A6970" s="1">
        <v>6969</v>
      </c>
      <c r="B6970" t="s">
        <v>9474</v>
      </c>
      <c r="C6970" s="7">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4" t="str">
        <f>VLOOKUP(OrdersTable[[#This Row],[Region]],PeopleTable[#All],2,FALSE)</f>
        <v>Chuck Magee</v>
      </c>
      <c r="W6970" s="4" t="str">
        <f>IFERROR(VLOOKUP(OrdersTable[[#This Row],[Order ID]],ReturnsTable[#All],2,FALSE),"No")</f>
        <v>No</v>
      </c>
      <c r="X6970" s="4">
        <f>1/COUNTIF(OrdersTable[Order ID],OrdersTable[[#This Row],[Order ID]])</f>
        <v>1</v>
      </c>
      <c r="Y6970" s="4">
        <f>1/COUNTIF(OrdersTable[Customer ID],OrdersTable[[#This Row],[Customer ID]])</f>
        <v>0.05</v>
      </c>
    </row>
    <row r="6971" spans="1:25" x14ac:dyDescent="0.3">
      <c r="A6971" s="1">
        <v>6970</v>
      </c>
      <c r="B6971" t="s">
        <v>9475</v>
      </c>
      <c r="C6971" s="7">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4" t="str">
        <f>VLOOKUP(OrdersTable[[#This Row],[Region]],PeopleTable[#All],2,FALSE)</f>
        <v>Anna Andreadi</v>
      </c>
      <c r="W6971" s="4" t="str">
        <f>IFERROR(VLOOKUP(OrdersTable[[#This Row],[Order ID]],ReturnsTable[#All],2,FALSE),"No")</f>
        <v>No</v>
      </c>
      <c r="X6971" s="4">
        <f>1/COUNTIF(OrdersTable[Order ID],OrdersTable[[#This Row],[Order ID]])</f>
        <v>1</v>
      </c>
      <c r="Y6971" s="4">
        <f>1/COUNTIF(OrdersTable[Customer ID],OrdersTable[[#This Row],[Customer ID]])</f>
        <v>0.14285714285714285</v>
      </c>
    </row>
    <row r="6972" spans="1:25" x14ac:dyDescent="0.3">
      <c r="A6972" s="1">
        <v>6971</v>
      </c>
      <c r="B6972" t="s">
        <v>6161</v>
      </c>
      <c r="C6972" s="7">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4" t="str">
        <f>VLOOKUP(OrdersTable[[#This Row],[Region]],PeopleTable[#All],2,FALSE)</f>
        <v>Anna Andreadi</v>
      </c>
      <c r="W6972" s="4" t="str">
        <f>IFERROR(VLOOKUP(OrdersTable[[#This Row],[Order ID]],ReturnsTable[#All],2,FALSE),"No")</f>
        <v>Yes</v>
      </c>
      <c r="X6972" s="4">
        <f>1/COUNTIF(OrdersTable[Order ID],OrdersTable[[#This Row],[Order ID]])</f>
        <v>0.25</v>
      </c>
      <c r="Y6972" s="4">
        <f>1/COUNTIF(OrdersTable[Customer ID],OrdersTable[[#This Row],[Customer ID]])</f>
        <v>0.05</v>
      </c>
    </row>
    <row r="6973" spans="1:25" x14ac:dyDescent="0.3">
      <c r="A6973" s="1">
        <v>6972</v>
      </c>
      <c r="B6973" t="s">
        <v>6161</v>
      </c>
      <c r="C6973" s="7">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4" t="str">
        <f>VLOOKUP(OrdersTable[[#This Row],[Region]],PeopleTable[#All],2,FALSE)</f>
        <v>Anna Andreadi</v>
      </c>
      <c r="W6973" s="4" t="str">
        <f>IFERROR(VLOOKUP(OrdersTable[[#This Row],[Order ID]],ReturnsTable[#All],2,FALSE),"No")</f>
        <v>Yes</v>
      </c>
      <c r="X6973" s="4">
        <f>1/COUNTIF(OrdersTable[Order ID],OrdersTable[[#This Row],[Order ID]])</f>
        <v>0.25</v>
      </c>
      <c r="Y6973" s="4">
        <f>1/COUNTIF(OrdersTable[Customer ID],OrdersTable[[#This Row],[Customer ID]])</f>
        <v>0.05</v>
      </c>
    </row>
    <row r="6974" spans="1:25" x14ac:dyDescent="0.3">
      <c r="A6974" s="1">
        <v>6973</v>
      </c>
      <c r="B6974" t="s">
        <v>6161</v>
      </c>
      <c r="C6974" s="7">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4" t="str">
        <f>VLOOKUP(OrdersTable[[#This Row],[Region]],PeopleTable[#All],2,FALSE)</f>
        <v>Anna Andreadi</v>
      </c>
      <c r="W6974" s="4" t="str">
        <f>IFERROR(VLOOKUP(OrdersTable[[#This Row],[Order ID]],ReturnsTable[#All],2,FALSE),"No")</f>
        <v>Yes</v>
      </c>
      <c r="X6974" s="4">
        <f>1/COUNTIF(OrdersTable[Order ID],OrdersTable[[#This Row],[Order ID]])</f>
        <v>0.25</v>
      </c>
      <c r="Y6974" s="4">
        <f>1/COUNTIF(OrdersTable[Customer ID],OrdersTable[[#This Row],[Customer ID]])</f>
        <v>0.05</v>
      </c>
    </row>
    <row r="6975" spans="1:25" x14ac:dyDescent="0.3">
      <c r="A6975" s="1">
        <v>6974</v>
      </c>
      <c r="B6975" t="s">
        <v>6161</v>
      </c>
      <c r="C6975" s="7">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4" t="str">
        <f>VLOOKUP(OrdersTable[[#This Row],[Region]],PeopleTable[#All],2,FALSE)</f>
        <v>Anna Andreadi</v>
      </c>
      <c r="W6975" s="4" t="str">
        <f>IFERROR(VLOOKUP(OrdersTable[[#This Row],[Order ID]],ReturnsTable[#All],2,FALSE),"No")</f>
        <v>Yes</v>
      </c>
      <c r="X6975" s="4">
        <f>1/COUNTIF(OrdersTable[Order ID],OrdersTable[[#This Row],[Order ID]])</f>
        <v>0.25</v>
      </c>
      <c r="Y6975" s="4">
        <f>1/COUNTIF(OrdersTable[Customer ID],OrdersTable[[#This Row],[Customer ID]])</f>
        <v>0.05</v>
      </c>
    </row>
    <row r="6976" spans="1:25" x14ac:dyDescent="0.3">
      <c r="A6976" s="1">
        <v>6975</v>
      </c>
      <c r="B6976" t="s">
        <v>9476</v>
      </c>
      <c r="C6976" s="7">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4" t="str">
        <f>VLOOKUP(OrdersTable[[#This Row],[Region]],PeopleTable[#All],2,FALSE)</f>
        <v>Kelly Williams</v>
      </c>
      <c r="W6976" s="4" t="str">
        <f>IFERROR(VLOOKUP(OrdersTable[[#This Row],[Order ID]],ReturnsTable[#All],2,FALSE),"No")</f>
        <v>No</v>
      </c>
      <c r="X6976" s="4">
        <f>1/COUNTIF(OrdersTable[Order ID],OrdersTable[[#This Row],[Order ID]])</f>
        <v>1</v>
      </c>
      <c r="Y6976" s="4">
        <f>1/COUNTIF(OrdersTable[Customer ID],OrdersTable[[#This Row],[Customer ID]])</f>
        <v>9.0909090909090912E-2</v>
      </c>
    </row>
    <row r="6977" spans="1:25" x14ac:dyDescent="0.3">
      <c r="A6977" s="1">
        <v>6976</v>
      </c>
      <c r="B6977" t="s">
        <v>5987</v>
      </c>
      <c r="C6977" s="7">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4" t="str">
        <f>VLOOKUP(OrdersTable[[#This Row],[Region]],PeopleTable[#All],2,FALSE)</f>
        <v>Anna Andreadi</v>
      </c>
      <c r="W6977" s="4" t="str">
        <f>IFERROR(VLOOKUP(OrdersTable[[#This Row],[Order ID]],ReturnsTable[#All],2,FALSE),"No")</f>
        <v>Yes</v>
      </c>
      <c r="X6977" s="4">
        <f>1/COUNTIF(OrdersTable[Order ID],OrdersTable[[#This Row],[Order ID]])</f>
        <v>0.5</v>
      </c>
      <c r="Y6977" s="4">
        <f>1/COUNTIF(OrdersTable[Customer ID],OrdersTable[[#This Row],[Customer ID]])</f>
        <v>9.0909090909090912E-2</v>
      </c>
    </row>
    <row r="6978" spans="1:25" x14ac:dyDescent="0.3">
      <c r="A6978" s="1">
        <v>6977</v>
      </c>
      <c r="B6978" t="s">
        <v>5987</v>
      </c>
      <c r="C6978" s="7">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4" t="str">
        <f>VLOOKUP(OrdersTable[[#This Row],[Region]],PeopleTable[#All],2,FALSE)</f>
        <v>Anna Andreadi</v>
      </c>
      <c r="W6978" s="4" t="str">
        <f>IFERROR(VLOOKUP(OrdersTable[[#This Row],[Order ID]],ReturnsTable[#All],2,FALSE),"No")</f>
        <v>Yes</v>
      </c>
      <c r="X6978" s="4">
        <f>1/COUNTIF(OrdersTable[Order ID],OrdersTable[[#This Row],[Order ID]])</f>
        <v>0.5</v>
      </c>
      <c r="Y6978" s="4">
        <f>1/COUNTIF(OrdersTable[Customer ID],OrdersTable[[#This Row],[Customer ID]])</f>
        <v>9.0909090909090912E-2</v>
      </c>
    </row>
    <row r="6979" spans="1:25" x14ac:dyDescent="0.3">
      <c r="A6979" s="1">
        <v>6978</v>
      </c>
      <c r="B6979" t="s">
        <v>9477</v>
      </c>
      <c r="C6979" s="7">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4" t="str">
        <f>VLOOKUP(OrdersTable[[#This Row],[Region]],PeopleTable[#All],2,FALSE)</f>
        <v>Cassandra Brandow</v>
      </c>
      <c r="W6979" s="4" t="str">
        <f>IFERROR(VLOOKUP(OrdersTable[[#This Row],[Order ID]],ReturnsTable[#All],2,FALSE),"No")</f>
        <v>No</v>
      </c>
      <c r="X6979" s="4">
        <f>1/COUNTIF(OrdersTable[Order ID],OrdersTable[[#This Row],[Order ID]])</f>
        <v>1</v>
      </c>
      <c r="Y6979" s="4">
        <f>1/COUNTIF(OrdersTable[Customer ID],OrdersTable[[#This Row],[Customer ID]])</f>
        <v>3.2258064516129031E-2</v>
      </c>
    </row>
    <row r="6980" spans="1:25" x14ac:dyDescent="0.3">
      <c r="A6980" s="1">
        <v>6979</v>
      </c>
      <c r="B6980" t="s">
        <v>9478</v>
      </c>
      <c r="C6980" s="7">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4" t="str">
        <f>VLOOKUP(OrdersTable[[#This Row],[Region]],PeopleTable[#All],2,FALSE)</f>
        <v>Cassandra Brandow</v>
      </c>
      <c r="W6980" s="4" t="str">
        <f>IFERROR(VLOOKUP(OrdersTable[[#This Row],[Order ID]],ReturnsTable[#All],2,FALSE),"No")</f>
        <v>No</v>
      </c>
      <c r="X6980" s="4">
        <f>1/COUNTIF(OrdersTable[Order ID],OrdersTable[[#This Row],[Order ID]])</f>
        <v>1</v>
      </c>
      <c r="Y6980" s="4">
        <f>1/COUNTIF(OrdersTable[Customer ID],OrdersTable[[#This Row],[Customer ID]])</f>
        <v>5.8823529411764705E-2</v>
      </c>
    </row>
    <row r="6981" spans="1:25" x14ac:dyDescent="0.3">
      <c r="A6981" s="1">
        <v>6980</v>
      </c>
      <c r="B6981" t="s">
        <v>9479</v>
      </c>
      <c r="C6981" s="7">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4" t="str">
        <f>VLOOKUP(OrdersTable[[#This Row],[Region]],PeopleTable[#All],2,FALSE)</f>
        <v>Anna Andreadi</v>
      </c>
      <c r="W6981" s="4" t="str">
        <f>IFERROR(VLOOKUP(OrdersTable[[#This Row],[Order ID]],ReturnsTable[#All],2,FALSE),"No")</f>
        <v>No</v>
      </c>
      <c r="X6981" s="4">
        <f>1/COUNTIF(OrdersTable[Order ID],OrdersTable[[#This Row],[Order ID]])</f>
        <v>1</v>
      </c>
      <c r="Y6981" s="4">
        <f>1/COUNTIF(OrdersTable[Customer ID],OrdersTable[[#This Row],[Customer ID]])</f>
        <v>6.6666666666666666E-2</v>
      </c>
    </row>
    <row r="6982" spans="1:25" x14ac:dyDescent="0.3">
      <c r="A6982" s="1">
        <v>6981</v>
      </c>
      <c r="B6982" t="s">
        <v>9480</v>
      </c>
      <c r="C6982" s="7">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4" t="str">
        <f>VLOOKUP(OrdersTable[[#This Row],[Region]],PeopleTable[#All],2,FALSE)</f>
        <v>Chuck Magee</v>
      </c>
      <c r="W6982" s="4" t="str">
        <f>IFERROR(VLOOKUP(OrdersTable[[#This Row],[Order ID]],ReturnsTable[#All],2,FALSE),"No")</f>
        <v>No</v>
      </c>
      <c r="X6982" s="4">
        <f>1/COUNTIF(OrdersTable[Order ID],OrdersTable[[#This Row],[Order ID]])</f>
        <v>0.5</v>
      </c>
      <c r="Y6982" s="4">
        <f>1/COUNTIF(OrdersTable[Customer ID],OrdersTable[[#This Row],[Customer ID]])</f>
        <v>0.05</v>
      </c>
    </row>
    <row r="6983" spans="1:25" x14ac:dyDescent="0.3">
      <c r="A6983" s="1">
        <v>6982</v>
      </c>
      <c r="B6983" t="s">
        <v>9480</v>
      </c>
      <c r="C6983" s="7">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4" t="str">
        <f>VLOOKUP(OrdersTable[[#This Row],[Region]],PeopleTable[#All],2,FALSE)</f>
        <v>Chuck Magee</v>
      </c>
      <c r="W6983" s="4" t="str">
        <f>IFERROR(VLOOKUP(OrdersTable[[#This Row],[Order ID]],ReturnsTable[#All],2,FALSE),"No")</f>
        <v>No</v>
      </c>
      <c r="X6983" s="4">
        <f>1/COUNTIF(OrdersTable[Order ID],OrdersTable[[#This Row],[Order ID]])</f>
        <v>0.5</v>
      </c>
      <c r="Y6983" s="4">
        <f>1/COUNTIF(OrdersTable[Customer ID],OrdersTable[[#This Row],[Customer ID]])</f>
        <v>0.05</v>
      </c>
    </row>
    <row r="6984" spans="1:25" x14ac:dyDescent="0.3">
      <c r="A6984" s="1">
        <v>6983</v>
      </c>
      <c r="B6984" t="s">
        <v>9481</v>
      </c>
      <c r="C6984" s="7">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4" t="str">
        <f>VLOOKUP(OrdersTable[[#This Row],[Region]],PeopleTable[#All],2,FALSE)</f>
        <v>Kelly Williams</v>
      </c>
      <c r="W6984" s="4" t="str">
        <f>IFERROR(VLOOKUP(OrdersTable[[#This Row],[Order ID]],ReturnsTable[#All],2,FALSE),"No")</f>
        <v>No</v>
      </c>
      <c r="X6984" s="4">
        <f>1/COUNTIF(OrdersTable[Order ID],OrdersTable[[#This Row],[Order ID]])</f>
        <v>0.16666666666666666</v>
      </c>
      <c r="Y6984" s="4">
        <f>1/COUNTIF(OrdersTable[Customer ID],OrdersTable[[#This Row],[Customer ID]])</f>
        <v>4.1666666666666664E-2</v>
      </c>
    </row>
    <row r="6985" spans="1:25" x14ac:dyDescent="0.3">
      <c r="A6985" s="1">
        <v>6984</v>
      </c>
      <c r="B6985" t="s">
        <v>9481</v>
      </c>
      <c r="C6985" s="7">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4" t="str">
        <f>VLOOKUP(OrdersTable[[#This Row],[Region]],PeopleTable[#All],2,FALSE)</f>
        <v>Kelly Williams</v>
      </c>
      <c r="W6985" s="4" t="str">
        <f>IFERROR(VLOOKUP(OrdersTable[[#This Row],[Order ID]],ReturnsTable[#All],2,FALSE),"No")</f>
        <v>No</v>
      </c>
      <c r="X6985" s="4">
        <f>1/COUNTIF(OrdersTable[Order ID],OrdersTable[[#This Row],[Order ID]])</f>
        <v>0.16666666666666666</v>
      </c>
      <c r="Y6985" s="4">
        <f>1/COUNTIF(OrdersTable[Customer ID],OrdersTable[[#This Row],[Customer ID]])</f>
        <v>4.1666666666666664E-2</v>
      </c>
    </row>
    <row r="6986" spans="1:25" x14ac:dyDescent="0.3">
      <c r="A6986" s="1">
        <v>6985</v>
      </c>
      <c r="B6986" t="s">
        <v>9481</v>
      </c>
      <c r="C6986" s="7">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4" t="str">
        <f>VLOOKUP(OrdersTable[[#This Row],[Region]],PeopleTable[#All],2,FALSE)</f>
        <v>Kelly Williams</v>
      </c>
      <c r="W6986" s="4" t="str">
        <f>IFERROR(VLOOKUP(OrdersTable[[#This Row],[Order ID]],ReturnsTable[#All],2,FALSE),"No")</f>
        <v>No</v>
      </c>
      <c r="X6986" s="4">
        <f>1/COUNTIF(OrdersTable[Order ID],OrdersTable[[#This Row],[Order ID]])</f>
        <v>0.16666666666666666</v>
      </c>
      <c r="Y6986" s="4">
        <f>1/COUNTIF(OrdersTable[Customer ID],OrdersTable[[#This Row],[Customer ID]])</f>
        <v>4.1666666666666664E-2</v>
      </c>
    </row>
    <row r="6987" spans="1:25" x14ac:dyDescent="0.3">
      <c r="A6987" s="1">
        <v>6986</v>
      </c>
      <c r="B6987" t="s">
        <v>9481</v>
      </c>
      <c r="C6987" s="7">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4" t="str">
        <f>VLOOKUP(OrdersTable[[#This Row],[Region]],PeopleTable[#All],2,FALSE)</f>
        <v>Kelly Williams</v>
      </c>
      <c r="W6987" s="4" t="str">
        <f>IFERROR(VLOOKUP(OrdersTable[[#This Row],[Order ID]],ReturnsTable[#All],2,FALSE),"No")</f>
        <v>No</v>
      </c>
      <c r="X6987" s="4">
        <f>1/COUNTIF(OrdersTable[Order ID],OrdersTable[[#This Row],[Order ID]])</f>
        <v>0.16666666666666666</v>
      </c>
      <c r="Y6987" s="4">
        <f>1/COUNTIF(OrdersTable[Customer ID],OrdersTable[[#This Row],[Customer ID]])</f>
        <v>4.1666666666666664E-2</v>
      </c>
    </row>
    <row r="6988" spans="1:25" x14ac:dyDescent="0.3">
      <c r="A6988" s="1">
        <v>6987</v>
      </c>
      <c r="B6988" t="s">
        <v>9481</v>
      </c>
      <c r="C6988" s="7">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4" t="str">
        <f>VLOOKUP(OrdersTable[[#This Row],[Region]],PeopleTable[#All],2,FALSE)</f>
        <v>Kelly Williams</v>
      </c>
      <c r="W6988" s="4" t="str">
        <f>IFERROR(VLOOKUP(OrdersTable[[#This Row],[Order ID]],ReturnsTable[#All],2,FALSE),"No")</f>
        <v>No</v>
      </c>
      <c r="X6988" s="4">
        <f>1/COUNTIF(OrdersTable[Order ID],OrdersTable[[#This Row],[Order ID]])</f>
        <v>0.16666666666666666</v>
      </c>
      <c r="Y6988" s="4">
        <f>1/COUNTIF(OrdersTable[Customer ID],OrdersTable[[#This Row],[Customer ID]])</f>
        <v>4.1666666666666664E-2</v>
      </c>
    </row>
    <row r="6989" spans="1:25" x14ac:dyDescent="0.3">
      <c r="A6989" s="1">
        <v>6988</v>
      </c>
      <c r="B6989" t="s">
        <v>9481</v>
      </c>
      <c r="C6989" s="7">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4" t="str">
        <f>VLOOKUP(OrdersTable[[#This Row],[Region]],PeopleTable[#All],2,FALSE)</f>
        <v>Kelly Williams</v>
      </c>
      <c r="W6989" s="4" t="str">
        <f>IFERROR(VLOOKUP(OrdersTable[[#This Row],[Order ID]],ReturnsTable[#All],2,FALSE),"No")</f>
        <v>No</v>
      </c>
      <c r="X6989" s="4">
        <f>1/COUNTIF(OrdersTable[Order ID],OrdersTable[[#This Row],[Order ID]])</f>
        <v>0.16666666666666666</v>
      </c>
      <c r="Y6989" s="4">
        <f>1/COUNTIF(OrdersTable[Customer ID],OrdersTable[[#This Row],[Customer ID]])</f>
        <v>4.1666666666666664E-2</v>
      </c>
    </row>
    <row r="6990" spans="1:25" x14ac:dyDescent="0.3">
      <c r="A6990" s="1">
        <v>6989</v>
      </c>
      <c r="B6990" t="s">
        <v>9482</v>
      </c>
      <c r="C6990" s="7">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4" t="str">
        <f>VLOOKUP(OrdersTable[[#This Row],[Region]],PeopleTable[#All],2,FALSE)</f>
        <v>Cassandra Brandow</v>
      </c>
      <c r="W6990" s="4" t="str">
        <f>IFERROR(VLOOKUP(OrdersTable[[#This Row],[Order ID]],ReturnsTable[#All],2,FALSE),"No")</f>
        <v>No</v>
      </c>
      <c r="X6990" s="4">
        <f>1/COUNTIF(OrdersTable[Order ID],OrdersTable[[#This Row],[Order ID]])</f>
        <v>1</v>
      </c>
      <c r="Y6990" s="4">
        <f>1/COUNTIF(OrdersTable[Customer ID],OrdersTable[[#This Row],[Customer ID]])</f>
        <v>0.05</v>
      </c>
    </row>
    <row r="6991" spans="1:25" x14ac:dyDescent="0.3">
      <c r="A6991" s="1">
        <v>6990</v>
      </c>
      <c r="B6991" t="s">
        <v>9483</v>
      </c>
      <c r="C6991" s="7">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4" t="str">
        <f>VLOOKUP(OrdersTable[[#This Row],[Region]],PeopleTable[#All],2,FALSE)</f>
        <v>Kelly Williams</v>
      </c>
      <c r="W6991" s="4" t="str">
        <f>IFERROR(VLOOKUP(OrdersTable[[#This Row],[Order ID]],ReturnsTable[#All],2,FALSE),"No")</f>
        <v>No</v>
      </c>
      <c r="X6991" s="4">
        <f>1/COUNTIF(OrdersTable[Order ID],OrdersTable[[#This Row],[Order ID]])</f>
        <v>1</v>
      </c>
      <c r="Y6991" s="4">
        <f>1/COUNTIF(OrdersTable[Customer ID],OrdersTable[[#This Row],[Customer ID]])</f>
        <v>4.3478260869565216E-2</v>
      </c>
    </row>
    <row r="6992" spans="1:25" x14ac:dyDescent="0.3">
      <c r="A6992" s="1">
        <v>6991</v>
      </c>
      <c r="B6992" t="s">
        <v>9484</v>
      </c>
      <c r="C6992" s="7">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4" t="str">
        <f>VLOOKUP(OrdersTable[[#This Row],[Region]],PeopleTable[#All],2,FALSE)</f>
        <v>Cassandra Brandow</v>
      </c>
      <c r="W6992" s="4" t="str">
        <f>IFERROR(VLOOKUP(OrdersTable[[#This Row],[Order ID]],ReturnsTable[#All],2,FALSE),"No")</f>
        <v>No</v>
      </c>
      <c r="X6992" s="4">
        <f>1/COUNTIF(OrdersTable[Order ID],OrdersTable[[#This Row],[Order ID]])</f>
        <v>0.2</v>
      </c>
      <c r="Y6992" s="4">
        <f>1/COUNTIF(OrdersTable[Customer ID],OrdersTable[[#This Row],[Customer ID]])</f>
        <v>9.0909090909090912E-2</v>
      </c>
    </row>
    <row r="6993" spans="1:25" x14ac:dyDescent="0.3">
      <c r="A6993" s="1">
        <v>6992</v>
      </c>
      <c r="B6993" t="s">
        <v>9484</v>
      </c>
      <c r="C6993" s="7">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4" t="str">
        <f>VLOOKUP(OrdersTable[[#This Row],[Region]],PeopleTable[#All],2,FALSE)</f>
        <v>Cassandra Brandow</v>
      </c>
      <c r="W6993" s="4" t="str">
        <f>IFERROR(VLOOKUP(OrdersTable[[#This Row],[Order ID]],ReturnsTable[#All],2,FALSE),"No")</f>
        <v>No</v>
      </c>
      <c r="X6993" s="4">
        <f>1/COUNTIF(OrdersTable[Order ID],OrdersTable[[#This Row],[Order ID]])</f>
        <v>0.2</v>
      </c>
      <c r="Y6993" s="4">
        <f>1/COUNTIF(OrdersTable[Customer ID],OrdersTable[[#This Row],[Customer ID]])</f>
        <v>9.0909090909090912E-2</v>
      </c>
    </row>
    <row r="6994" spans="1:25" x14ac:dyDescent="0.3">
      <c r="A6994" s="1">
        <v>6993</v>
      </c>
      <c r="B6994" t="s">
        <v>9484</v>
      </c>
      <c r="C6994" s="7">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4" t="str">
        <f>VLOOKUP(OrdersTable[[#This Row],[Region]],PeopleTable[#All],2,FALSE)</f>
        <v>Cassandra Brandow</v>
      </c>
      <c r="W6994" s="4" t="str">
        <f>IFERROR(VLOOKUP(OrdersTable[[#This Row],[Order ID]],ReturnsTable[#All],2,FALSE),"No")</f>
        <v>No</v>
      </c>
      <c r="X6994" s="4">
        <f>1/COUNTIF(OrdersTable[Order ID],OrdersTable[[#This Row],[Order ID]])</f>
        <v>0.2</v>
      </c>
      <c r="Y6994" s="4">
        <f>1/COUNTIF(OrdersTable[Customer ID],OrdersTable[[#This Row],[Customer ID]])</f>
        <v>9.0909090909090912E-2</v>
      </c>
    </row>
    <row r="6995" spans="1:25" x14ac:dyDescent="0.3">
      <c r="A6995" s="1">
        <v>6994</v>
      </c>
      <c r="B6995" t="s">
        <v>9484</v>
      </c>
      <c r="C6995" s="7">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4" t="str">
        <f>VLOOKUP(OrdersTable[[#This Row],[Region]],PeopleTable[#All],2,FALSE)</f>
        <v>Cassandra Brandow</v>
      </c>
      <c r="W6995" s="4" t="str">
        <f>IFERROR(VLOOKUP(OrdersTable[[#This Row],[Order ID]],ReturnsTable[#All],2,FALSE),"No")</f>
        <v>No</v>
      </c>
      <c r="X6995" s="4">
        <f>1/COUNTIF(OrdersTable[Order ID],OrdersTable[[#This Row],[Order ID]])</f>
        <v>0.2</v>
      </c>
      <c r="Y6995" s="4">
        <f>1/COUNTIF(OrdersTable[Customer ID],OrdersTable[[#This Row],[Customer ID]])</f>
        <v>9.0909090909090912E-2</v>
      </c>
    </row>
    <row r="6996" spans="1:25" x14ac:dyDescent="0.3">
      <c r="A6996" s="1">
        <v>6995</v>
      </c>
      <c r="B6996" t="s">
        <v>9484</v>
      </c>
      <c r="C6996" s="7">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4" t="str">
        <f>VLOOKUP(OrdersTable[[#This Row],[Region]],PeopleTable[#All],2,FALSE)</f>
        <v>Cassandra Brandow</v>
      </c>
      <c r="W6996" s="4" t="str">
        <f>IFERROR(VLOOKUP(OrdersTable[[#This Row],[Order ID]],ReturnsTable[#All],2,FALSE),"No")</f>
        <v>No</v>
      </c>
      <c r="X6996" s="4">
        <f>1/COUNTIF(OrdersTable[Order ID],OrdersTable[[#This Row],[Order ID]])</f>
        <v>0.2</v>
      </c>
      <c r="Y6996" s="4">
        <f>1/COUNTIF(OrdersTable[Customer ID],OrdersTable[[#This Row],[Customer ID]])</f>
        <v>9.0909090909090912E-2</v>
      </c>
    </row>
    <row r="6997" spans="1:25" x14ac:dyDescent="0.3">
      <c r="A6997" s="1">
        <v>6996</v>
      </c>
      <c r="B6997" t="s">
        <v>9485</v>
      </c>
      <c r="C6997" s="7">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4" t="str">
        <f>VLOOKUP(OrdersTable[[#This Row],[Region]],PeopleTable[#All],2,FALSE)</f>
        <v>Anna Andreadi</v>
      </c>
      <c r="W6997" s="4" t="str">
        <f>IFERROR(VLOOKUP(OrdersTable[[#This Row],[Order ID]],ReturnsTable[#All],2,FALSE),"No")</f>
        <v>No</v>
      </c>
      <c r="X6997" s="4">
        <f>1/COUNTIF(OrdersTable[Order ID],OrdersTable[[#This Row],[Order ID]])</f>
        <v>1</v>
      </c>
      <c r="Y6997" s="4">
        <f>1/COUNTIF(OrdersTable[Customer ID],OrdersTable[[#This Row],[Customer ID]])</f>
        <v>0.2</v>
      </c>
    </row>
    <row r="6998" spans="1:25" x14ac:dyDescent="0.3">
      <c r="A6998" s="1">
        <v>6997</v>
      </c>
      <c r="B6998" t="s">
        <v>9486</v>
      </c>
      <c r="C6998" s="7">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4" t="str">
        <f>VLOOKUP(OrdersTable[[#This Row],[Region]],PeopleTable[#All],2,FALSE)</f>
        <v>Kelly Williams</v>
      </c>
      <c r="W6998" s="4" t="str">
        <f>IFERROR(VLOOKUP(OrdersTable[[#This Row],[Order ID]],ReturnsTable[#All],2,FALSE),"No")</f>
        <v>No</v>
      </c>
      <c r="X6998" s="4">
        <f>1/COUNTIF(OrdersTable[Order ID],OrdersTable[[#This Row],[Order ID]])</f>
        <v>0.5</v>
      </c>
      <c r="Y6998" s="4">
        <f>1/COUNTIF(OrdersTable[Customer ID],OrdersTable[[#This Row],[Customer ID]])</f>
        <v>6.25E-2</v>
      </c>
    </row>
    <row r="6999" spans="1:25" x14ac:dyDescent="0.3">
      <c r="A6999" s="1">
        <v>6998</v>
      </c>
      <c r="B6999" t="s">
        <v>9486</v>
      </c>
      <c r="C6999" s="7">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4" t="str">
        <f>VLOOKUP(OrdersTable[[#This Row],[Region]],PeopleTable[#All],2,FALSE)</f>
        <v>Kelly Williams</v>
      </c>
      <c r="W6999" s="4" t="str">
        <f>IFERROR(VLOOKUP(OrdersTable[[#This Row],[Order ID]],ReturnsTable[#All],2,FALSE),"No")</f>
        <v>No</v>
      </c>
      <c r="X6999" s="4">
        <f>1/COUNTIF(OrdersTable[Order ID],OrdersTable[[#This Row],[Order ID]])</f>
        <v>0.5</v>
      </c>
      <c r="Y6999" s="4">
        <f>1/COUNTIF(OrdersTable[Customer ID],OrdersTable[[#This Row],[Customer ID]])</f>
        <v>6.25E-2</v>
      </c>
    </row>
    <row r="7000" spans="1:25" x14ac:dyDescent="0.3">
      <c r="A7000" s="1">
        <v>6999</v>
      </c>
      <c r="B7000" t="s">
        <v>9487</v>
      </c>
      <c r="C7000" s="7">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4" t="str">
        <f>VLOOKUP(OrdersTable[[#This Row],[Region]],PeopleTable[#All],2,FALSE)</f>
        <v>Anna Andreadi</v>
      </c>
      <c r="W7000" s="4" t="str">
        <f>IFERROR(VLOOKUP(OrdersTable[[#This Row],[Order ID]],ReturnsTable[#All],2,FALSE),"No")</f>
        <v>No</v>
      </c>
      <c r="X7000" s="4">
        <f>1/COUNTIF(OrdersTable[Order ID],OrdersTable[[#This Row],[Order ID]])</f>
        <v>1</v>
      </c>
      <c r="Y7000" s="4">
        <f>1/COUNTIF(OrdersTable[Customer ID],OrdersTable[[#This Row],[Customer ID]])</f>
        <v>5.5555555555555552E-2</v>
      </c>
    </row>
    <row r="7001" spans="1:25" x14ac:dyDescent="0.3">
      <c r="A7001" s="1">
        <v>7000</v>
      </c>
      <c r="B7001" t="s">
        <v>9488</v>
      </c>
      <c r="C7001" s="7">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4" t="str">
        <f>VLOOKUP(OrdersTable[[#This Row],[Region]],PeopleTable[#All],2,FALSE)</f>
        <v>Cassandra Brandow</v>
      </c>
      <c r="W7001" s="4" t="str">
        <f>IFERROR(VLOOKUP(OrdersTable[[#This Row],[Order ID]],ReturnsTable[#All],2,FALSE),"No")</f>
        <v>No</v>
      </c>
      <c r="X7001" s="4">
        <f>1/COUNTIF(OrdersTable[Order ID],OrdersTable[[#This Row],[Order ID]])</f>
        <v>0.5</v>
      </c>
      <c r="Y7001" s="4">
        <f>1/COUNTIF(OrdersTable[Customer ID],OrdersTable[[#This Row],[Customer ID]])</f>
        <v>0.14285714285714285</v>
      </c>
    </row>
    <row r="7002" spans="1:25" x14ac:dyDescent="0.3">
      <c r="A7002" s="1">
        <v>7001</v>
      </c>
      <c r="B7002" t="s">
        <v>9488</v>
      </c>
      <c r="C7002" s="7">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4" t="str">
        <f>VLOOKUP(OrdersTable[[#This Row],[Region]],PeopleTable[#All],2,FALSE)</f>
        <v>Cassandra Brandow</v>
      </c>
      <c r="W7002" s="4" t="str">
        <f>IFERROR(VLOOKUP(OrdersTable[[#This Row],[Order ID]],ReturnsTable[#All],2,FALSE),"No")</f>
        <v>No</v>
      </c>
      <c r="X7002" s="4">
        <f>1/COUNTIF(OrdersTable[Order ID],OrdersTable[[#This Row],[Order ID]])</f>
        <v>0.5</v>
      </c>
      <c r="Y7002" s="4">
        <f>1/COUNTIF(OrdersTable[Customer ID],OrdersTable[[#This Row],[Customer ID]])</f>
        <v>0.14285714285714285</v>
      </c>
    </row>
    <row r="7003" spans="1:25" x14ac:dyDescent="0.3">
      <c r="A7003" s="1">
        <v>7002</v>
      </c>
      <c r="B7003" t="s">
        <v>9489</v>
      </c>
      <c r="C7003" s="7">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4" t="str">
        <f>VLOOKUP(OrdersTable[[#This Row],[Region]],PeopleTable[#All],2,FALSE)</f>
        <v>Kelly Williams</v>
      </c>
      <c r="W7003" s="4" t="str">
        <f>IFERROR(VLOOKUP(OrdersTable[[#This Row],[Order ID]],ReturnsTable[#All],2,FALSE),"No")</f>
        <v>No</v>
      </c>
      <c r="X7003" s="4">
        <f>1/COUNTIF(OrdersTable[Order ID],OrdersTable[[#This Row],[Order ID]])</f>
        <v>1</v>
      </c>
      <c r="Y7003" s="4">
        <f>1/COUNTIF(OrdersTable[Customer ID],OrdersTable[[#This Row],[Customer ID]])</f>
        <v>7.6923076923076927E-2</v>
      </c>
    </row>
    <row r="7004" spans="1:25" x14ac:dyDescent="0.3">
      <c r="A7004" s="1">
        <v>7003</v>
      </c>
      <c r="B7004" t="s">
        <v>9490</v>
      </c>
      <c r="C7004" s="7">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4" t="str">
        <f>VLOOKUP(OrdersTable[[#This Row],[Region]],PeopleTable[#All],2,FALSE)</f>
        <v>Anna Andreadi</v>
      </c>
      <c r="W7004" s="4" t="str">
        <f>IFERROR(VLOOKUP(OrdersTable[[#This Row],[Order ID]],ReturnsTable[#All],2,FALSE),"No")</f>
        <v>No</v>
      </c>
      <c r="X7004" s="4">
        <f>1/COUNTIF(OrdersTable[Order ID],OrdersTable[[#This Row],[Order ID]])</f>
        <v>0.5</v>
      </c>
      <c r="Y7004" s="4">
        <f>1/COUNTIF(OrdersTable[Customer ID],OrdersTable[[#This Row],[Customer ID]])</f>
        <v>0.1111111111111111</v>
      </c>
    </row>
    <row r="7005" spans="1:25" x14ac:dyDescent="0.3">
      <c r="A7005" s="1">
        <v>7004</v>
      </c>
      <c r="B7005" t="s">
        <v>9490</v>
      </c>
      <c r="C7005" s="7">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4" t="str">
        <f>VLOOKUP(OrdersTable[[#This Row],[Region]],PeopleTable[#All],2,FALSE)</f>
        <v>Anna Andreadi</v>
      </c>
      <c r="W7005" s="4" t="str">
        <f>IFERROR(VLOOKUP(OrdersTable[[#This Row],[Order ID]],ReturnsTable[#All],2,FALSE),"No")</f>
        <v>No</v>
      </c>
      <c r="X7005" s="4">
        <f>1/COUNTIF(OrdersTable[Order ID],OrdersTable[[#This Row],[Order ID]])</f>
        <v>0.5</v>
      </c>
      <c r="Y7005" s="4">
        <f>1/COUNTIF(OrdersTable[Customer ID],OrdersTable[[#This Row],[Customer ID]])</f>
        <v>0.1111111111111111</v>
      </c>
    </row>
    <row r="7006" spans="1:25" x14ac:dyDescent="0.3">
      <c r="A7006" s="1">
        <v>7005</v>
      </c>
      <c r="B7006" t="s">
        <v>9491</v>
      </c>
      <c r="C7006" s="7">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4" t="str">
        <f>VLOOKUP(OrdersTable[[#This Row],[Region]],PeopleTable[#All],2,FALSE)</f>
        <v>Kelly Williams</v>
      </c>
      <c r="W7006" s="4" t="str">
        <f>IFERROR(VLOOKUP(OrdersTable[[#This Row],[Order ID]],ReturnsTable[#All],2,FALSE),"No")</f>
        <v>No</v>
      </c>
      <c r="X7006" s="4">
        <f>1/COUNTIF(OrdersTable[Order ID],OrdersTable[[#This Row],[Order ID]])</f>
        <v>1</v>
      </c>
      <c r="Y7006" s="4">
        <f>1/COUNTIF(OrdersTable[Customer ID],OrdersTable[[#This Row],[Customer ID]])</f>
        <v>0.16666666666666666</v>
      </c>
    </row>
    <row r="7007" spans="1:25" x14ac:dyDescent="0.3">
      <c r="A7007" s="1">
        <v>7006</v>
      </c>
      <c r="B7007" t="s">
        <v>9492</v>
      </c>
      <c r="C7007" s="7">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4" t="str">
        <f>VLOOKUP(OrdersTable[[#This Row],[Region]],PeopleTable[#All],2,FALSE)</f>
        <v>Chuck Magee</v>
      </c>
      <c r="W7007" s="4" t="str">
        <f>IFERROR(VLOOKUP(OrdersTable[[#This Row],[Order ID]],ReturnsTable[#All],2,FALSE),"No")</f>
        <v>No</v>
      </c>
      <c r="X7007" s="4">
        <f>1/COUNTIF(OrdersTable[Order ID],OrdersTable[[#This Row],[Order ID]])</f>
        <v>1</v>
      </c>
      <c r="Y7007" s="4">
        <f>1/COUNTIF(OrdersTable[Customer ID],OrdersTable[[#This Row],[Customer ID]])</f>
        <v>6.6666666666666666E-2</v>
      </c>
    </row>
    <row r="7008" spans="1:25" x14ac:dyDescent="0.3">
      <c r="A7008" s="1">
        <v>7007</v>
      </c>
      <c r="B7008" t="s">
        <v>9493</v>
      </c>
      <c r="C7008" s="7">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4" t="str">
        <f>VLOOKUP(OrdersTable[[#This Row],[Region]],PeopleTable[#All],2,FALSE)</f>
        <v>Kelly Williams</v>
      </c>
      <c r="W7008" s="4" t="str">
        <f>IFERROR(VLOOKUP(OrdersTable[[#This Row],[Order ID]],ReturnsTable[#All],2,FALSE),"No")</f>
        <v>No</v>
      </c>
      <c r="X7008" s="4">
        <f>1/COUNTIF(OrdersTable[Order ID],OrdersTable[[#This Row],[Order ID]])</f>
        <v>1</v>
      </c>
      <c r="Y7008" s="4">
        <f>1/COUNTIF(OrdersTable[Customer ID],OrdersTable[[#This Row],[Customer ID]])</f>
        <v>4.1666666666666664E-2</v>
      </c>
    </row>
    <row r="7009" spans="1:25" x14ac:dyDescent="0.3">
      <c r="A7009" s="1">
        <v>7008</v>
      </c>
      <c r="B7009" t="s">
        <v>9494</v>
      </c>
      <c r="C7009" s="7">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4" t="str">
        <f>VLOOKUP(OrdersTable[[#This Row],[Region]],PeopleTable[#All],2,FALSE)</f>
        <v>Chuck Magee</v>
      </c>
      <c r="W7009" s="4" t="str">
        <f>IFERROR(VLOOKUP(OrdersTable[[#This Row],[Order ID]],ReturnsTable[#All],2,FALSE),"No")</f>
        <v>No</v>
      </c>
      <c r="X7009" s="4">
        <f>1/COUNTIF(OrdersTable[Order ID],OrdersTable[[#This Row],[Order ID]])</f>
        <v>0.33333333333333331</v>
      </c>
      <c r="Y7009" s="4">
        <f>1/COUNTIF(OrdersTable[Customer ID],OrdersTable[[#This Row],[Customer ID]])</f>
        <v>5.8823529411764705E-2</v>
      </c>
    </row>
    <row r="7010" spans="1:25" x14ac:dyDescent="0.3">
      <c r="A7010" s="1">
        <v>7009</v>
      </c>
      <c r="B7010" t="s">
        <v>9494</v>
      </c>
      <c r="C7010" s="7">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4" t="str">
        <f>VLOOKUP(OrdersTable[[#This Row],[Region]],PeopleTable[#All],2,FALSE)</f>
        <v>Chuck Magee</v>
      </c>
      <c r="W7010" s="4" t="str">
        <f>IFERROR(VLOOKUP(OrdersTable[[#This Row],[Order ID]],ReturnsTable[#All],2,FALSE),"No")</f>
        <v>No</v>
      </c>
      <c r="X7010" s="4">
        <f>1/COUNTIF(OrdersTable[Order ID],OrdersTable[[#This Row],[Order ID]])</f>
        <v>0.33333333333333331</v>
      </c>
      <c r="Y7010" s="4">
        <f>1/COUNTIF(OrdersTable[Customer ID],OrdersTable[[#This Row],[Customer ID]])</f>
        <v>5.8823529411764705E-2</v>
      </c>
    </row>
    <row r="7011" spans="1:25" x14ac:dyDescent="0.3">
      <c r="A7011" s="1">
        <v>7010</v>
      </c>
      <c r="B7011" t="s">
        <v>9494</v>
      </c>
      <c r="C7011" s="7">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4" t="str">
        <f>VLOOKUP(OrdersTable[[#This Row],[Region]],PeopleTable[#All],2,FALSE)</f>
        <v>Chuck Magee</v>
      </c>
      <c r="W7011" s="4" t="str">
        <f>IFERROR(VLOOKUP(OrdersTable[[#This Row],[Order ID]],ReturnsTable[#All],2,FALSE),"No")</f>
        <v>No</v>
      </c>
      <c r="X7011" s="4">
        <f>1/COUNTIF(OrdersTable[Order ID],OrdersTable[[#This Row],[Order ID]])</f>
        <v>0.33333333333333331</v>
      </c>
      <c r="Y7011" s="4">
        <f>1/COUNTIF(OrdersTable[Customer ID],OrdersTable[[#This Row],[Customer ID]])</f>
        <v>5.8823529411764705E-2</v>
      </c>
    </row>
    <row r="7012" spans="1:25" x14ac:dyDescent="0.3">
      <c r="A7012" s="1">
        <v>7011</v>
      </c>
      <c r="B7012" t="s">
        <v>9495</v>
      </c>
      <c r="C7012" s="7">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4" t="str">
        <f>VLOOKUP(OrdersTable[[#This Row],[Region]],PeopleTable[#All],2,FALSE)</f>
        <v>Chuck Magee</v>
      </c>
      <c r="W7012" s="4" t="str">
        <f>IFERROR(VLOOKUP(OrdersTable[[#This Row],[Order ID]],ReturnsTable[#All],2,FALSE),"No")</f>
        <v>No</v>
      </c>
      <c r="X7012" s="4">
        <f>1/COUNTIF(OrdersTable[Order ID],OrdersTable[[#This Row],[Order ID]])</f>
        <v>0.33333333333333331</v>
      </c>
      <c r="Y7012" s="4">
        <f>1/COUNTIF(OrdersTable[Customer ID],OrdersTable[[#This Row],[Customer ID]])</f>
        <v>3.4482758620689655E-2</v>
      </c>
    </row>
    <row r="7013" spans="1:25" x14ac:dyDescent="0.3">
      <c r="A7013" s="1">
        <v>7012</v>
      </c>
      <c r="B7013" t="s">
        <v>9495</v>
      </c>
      <c r="C7013" s="7">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4" t="str">
        <f>VLOOKUP(OrdersTable[[#This Row],[Region]],PeopleTable[#All],2,FALSE)</f>
        <v>Chuck Magee</v>
      </c>
      <c r="W7013" s="4" t="str">
        <f>IFERROR(VLOOKUP(OrdersTable[[#This Row],[Order ID]],ReturnsTable[#All],2,FALSE),"No")</f>
        <v>No</v>
      </c>
      <c r="X7013" s="4">
        <f>1/COUNTIF(OrdersTable[Order ID],OrdersTable[[#This Row],[Order ID]])</f>
        <v>0.33333333333333331</v>
      </c>
      <c r="Y7013" s="4">
        <f>1/COUNTIF(OrdersTable[Customer ID],OrdersTable[[#This Row],[Customer ID]])</f>
        <v>3.4482758620689655E-2</v>
      </c>
    </row>
    <row r="7014" spans="1:25" x14ac:dyDescent="0.3">
      <c r="A7014" s="1">
        <v>7013</v>
      </c>
      <c r="B7014" t="s">
        <v>9495</v>
      </c>
      <c r="C7014" s="7">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4" t="str">
        <f>VLOOKUP(OrdersTable[[#This Row],[Region]],PeopleTable[#All],2,FALSE)</f>
        <v>Chuck Magee</v>
      </c>
      <c r="W7014" s="4" t="str">
        <f>IFERROR(VLOOKUP(OrdersTable[[#This Row],[Order ID]],ReturnsTable[#All],2,FALSE),"No")</f>
        <v>No</v>
      </c>
      <c r="X7014" s="4">
        <f>1/COUNTIF(OrdersTable[Order ID],OrdersTable[[#This Row],[Order ID]])</f>
        <v>0.33333333333333331</v>
      </c>
      <c r="Y7014" s="4">
        <f>1/COUNTIF(OrdersTable[Customer ID],OrdersTable[[#This Row],[Customer ID]])</f>
        <v>3.4482758620689655E-2</v>
      </c>
    </row>
    <row r="7015" spans="1:25" x14ac:dyDescent="0.3">
      <c r="A7015" s="1">
        <v>7014</v>
      </c>
      <c r="B7015" t="s">
        <v>9496</v>
      </c>
      <c r="C7015" s="7">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4" t="str">
        <f>VLOOKUP(OrdersTable[[#This Row],[Region]],PeopleTable[#All],2,FALSE)</f>
        <v>Anna Andreadi</v>
      </c>
      <c r="W7015" s="4" t="str">
        <f>IFERROR(VLOOKUP(OrdersTable[[#This Row],[Order ID]],ReturnsTable[#All],2,FALSE),"No")</f>
        <v>No</v>
      </c>
      <c r="X7015" s="4">
        <f>1/COUNTIF(OrdersTable[Order ID],OrdersTable[[#This Row],[Order ID]])</f>
        <v>1</v>
      </c>
      <c r="Y7015" s="4">
        <f>1/COUNTIF(OrdersTable[Customer ID],OrdersTable[[#This Row],[Customer ID]])</f>
        <v>8.3333333333333329E-2</v>
      </c>
    </row>
    <row r="7016" spans="1:25" x14ac:dyDescent="0.3">
      <c r="A7016" s="1">
        <v>7015</v>
      </c>
      <c r="B7016" t="s">
        <v>9497</v>
      </c>
      <c r="C7016" s="7">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4" t="str">
        <f>VLOOKUP(OrdersTable[[#This Row],[Region]],PeopleTable[#All],2,FALSE)</f>
        <v>Cassandra Brandow</v>
      </c>
      <c r="W7016" s="4" t="str">
        <f>IFERROR(VLOOKUP(OrdersTable[[#This Row],[Order ID]],ReturnsTable[#All],2,FALSE),"No")</f>
        <v>No</v>
      </c>
      <c r="X7016" s="4">
        <f>1/COUNTIF(OrdersTable[Order ID],OrdersTable[[#This Row],[Order ID]])</f>
        <v>0.25</v>
      </c>
      <c r="Y7016" s="4">
        <f>1/COUNTIF(OrdersTable[Customer ID],OrdersTable[[#This Row],[Customer ID]])</f>
        <v>6.6666666666666666E-2</v>
      </c>
    </row>
    <row r="7017" spans="1:25" x14ac:dyDescent="0.3">
      <c r="A7017" s="1">
        <v>7016</v>
      </c>
      <c r="B7017" t="s">
        <v>9497</v>
      </c>
      <c r="C7017" s="7">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4" t="str">
        <f>VLOOKUP(OrdersTable[[#This Row],[Region]],PeopleTable[#All],2,FALSE)</f>
        <v>Cassandra Brandow</v>
      </c>
      <c r="W7017" s="4" t="str">
        <f>IFERROR(VLOOKUP(OrdersTable[[#This Row],[Order ID]],ReturnsTable[#All],2,FALSE),"No")</f>
        <v>No</v>
      </c>
      <c r="X7017" s="4">
        <f>1/COUNTIF(OrdersTable[Order ID],OrdersTable[[#This Row],[Order ID]])</f>
        <v>0.25</v>
      </c>
      <c r="Y7017" s="4">
        <f>1/COUNTIF(OrdersTable[Customer ID],OrdersTable[[#This Row],[Customer ID]])</f>
        <v>6.6666666666666666E-2</v>
      </c>
    </row>
    <row r="7018" spans="1:25" x14ac:dyDescent="0.3">
      <c r="A7018" s="1">
        <v>7017</v>
      </c>
      <c r="B7018" t="s">
        <v>9497</v>
      </c>
      <c r="C7018" s="7">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4" t="str">
        <f>VLOOKUP(OrdersTable[[#This Row],[Region]],PeopleTable[#All],2,FALSE)</f>
        <v>Cassandra Brandow</v>
      </c>
      <c r="W7018" s="4" t="str">
        <f>IFERROR(VLOOKUP(OrdersTable[[#This Row],[Order ID]],ReturnsTable[#All],2,FALSE),"No")</f>
        <v>No</v>
      </c>
      <c r="X7018" s="4">
        <f>1/COUNTIF(OrdersTable[Order ID],OrdersTable[[#This Row],[Order ID]])</f>
        <v>0.25</v>
      </c>
      <c r="Y7018" s="4">
        <f>1/COUNTIF(OrdersTable[Customer ID],OrdersTable[[#This Row],[Customer ID]])</f>
        <v>6.6666666666666666E-2</v>
      </c>
    </row>
    <row r="7019" spans="1:25" x14ac:dyDescent="0.3">
      <c r="A7019" s="1">
        <v>7018</v>
      </c>
      <c r="B7019" t="s">
        <v>9497</v>
      </c>
      <c r="C7019" s="7">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4" t="str">
        <f>VLOOKUP(OrdersTable[[#This Row],[Region]],PeopleTable[#All],2,FALSE)</f>
        <v>Cassandra Brandow</v>
      </c>
      <c r="W7019" s="4" t="str">
        <f>IFERROR(VLOOKUP(OrdersTable[[#This Row],[Order ID]],ReturnsTable[#All],2,FALSE),"No")</f>
        <v>No</v>
      </c>
      <c r="X7019" s="4">
        <f>1/COUNTIF(OrdersTable[Order ID],OrdersTable[[#This Row],[Order ID]])</f>
        <v>0.25</v>
      </c>
      <c r="Y7019" s="4">
        <f>1/COUNTIF(OrdersTable[Customer ID],OrdersTable[[#This Row],[Customer ID]])</f>
        <v>6.6666666666666666E-2</v>
      </c>
    </row>
    <row r="7020" spans="1:25" x14ac:dyDescent="0.3">
      <c r="A7020" s="1">
        <v>7019</v>
      </c>
      <c r="B7020" t="s">
        <v>9498</v>
      </c>
      <c r="C7020" s="7">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4" t="str">
        <f>VLOOKUP(OrdersTable[[#This Row],[Region]],PeopleTable[#All],2,FALSE)</f>
        <v>Chuck Magee</v>
      </c>
      <c r="W7020" s="4" t="str">
        <f>IFERROR(VLOOKUP(OrdersTable[[#This Row],[Order ID]],ReturnsTable[#All],2,FALSE),"No")</f>
        <v>No</v>
      </c>
      <c r="X7020" s="4">
        <f>1/COUNTIF(OrdersTable[Order ID],OrdersTable[[#This Row],[Order ID]])</f>
        <v>1</v>
      </c>
      <c r="Y7020" s="4">
        <f>1/COUNTIF(OrdersTable[Customer ID],OrdersTable[[#This Row],[Customer ID]])</f>
        <v>0.16666666666666666</v>
      </c>
    </row>
    <row r="7021" spans="1:25" x14ac:dyDescent="0.3">
      <c r="A7021" s="1">
        <v>7020</v>
      </c>
      <c r="B7021" t="s">
        <v>9499</v>
      </c>
      <c r="C7021" s="7">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4" t="str">
        <f>VLOOKUP(OrdersTable[[#This Row],[Region]],PeopleTable[#All],2,FALSE)</f>
        <v>Anna Andreadi</v>
      </c>
      <c r="W7021" s="4" t="str">
        <f>IFERROR(VLOOKUP(OrdersTable[[#This Row],[Order ID]],ReturnsTable[#All],2,FALSE),"No")</f>
        <v>No</v>
      </c>
      <c r="X7021" s="4">
        <f>1/COUNTIF(OrdersTable[Order ID],OrdersTable[[#This Row],[Order ID]])</f>
        <v>0.16666666666666666</v>
      </c>
      <c r="Y7021" s="4">
        <f>1/COUNTIF(OrdersTable[Customer ID],OrdersTable[[#This Row],[Customer ID]])</f>
        <v>3.2258064516129031E-2</v>
      </c>
    </row>
    <row r="7022" spans="1:25" x14ac:dyDescent="0.3">
      <c r="A7022" s="1">
        <v>7021</v>
      </c>
      <c r="B7022" t="s">
        <v>9499</v>
      </c>
      <c r="C7022" s="7">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4" t="str">
        <f>VLOOKUP(OrdersTable[[#This Row],[Region]],PeopleTable[#All],2,FALSE)</f>
        <v>Anna Andreadi</v>
      </c>
      <c r="W7022" s="4" t="str">
        <f>IFERROR(VLOOKUP(OrdersTable[[#This Row],[Order ID]],ReturnsTable[#All],2,FALSE),"No")</f>
        <v>No</v>
      </c>
      <c r="X7022" s="4">
        <f>1/COUNTIF(OrdersTable[Order ID],OrdersTable[[#This Row],[Order ID]])</f>
        <v>0.16666666666666666</v>
      </c>
      <c r="Y7022" s="4">
        <f>1/COUNTIF(OrdersTable[Customer ID],OrdersTable[[#This Row],[Customer ID]])</f>
        <v>3.2258064516129031E-2</v>
      </c>
    </row>
    <row r="7023" spans="1:25" x14ac:dyDescent="0.3">
      <c r="A7023" s="1">
        <v>7022</v>
      </c>
      <c r="B7023" t="s">
        <v>9499</v>
      </c>
      <c r="C7023" s="7">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4" t="str">
        <f>VLOOKUP(OrdersTable[[#This Row],[Region]],PeopleTable[#All],2,FALSE)</f>
        <v>Anna Andreadi</v>
      </c>
      <c r="W7023" s="4" t="str">
        <f>IFERROR(VLOOKUP(OrdersTable[[#This Row],[Order ID]],ReturnsTable[#All],2,FALSE),"No")</f>
        <v>No</v>
      </c>
      <c r="X7023" s="4">
        <f>1/COUNTIF(OrdersTable[Order ID],OrdersTable[[#This Row],[Order ID]])</f>
        <v>0.16666666666666666</v>
      </c>
      <c r="Y7023" s="4">
        <f>1/COUNTIF(OrdersTable[Customer ID],OrdersTable[[#This Row],[Customer ID]])</f>
        <v>3.2258064516129031E-2</v>
      </c>
    </row>
    <row r="7024" spans="1:25" x14ac:dyDescent="0.3">
      <c r="A7024" s="1">
        <v>7023</v>
      </c>
      <c r="B7024" t="s">
        <v>9499</v>
      </c>
      <c r="C7024" s="7">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4" t="str">
        <f>VLOOKUP(OrdersTable[[#This Row],[Region]],PeopleTable[#All],2,FALSE)</f>
        <v>Anna Andreadi</v>
      </c>
      <c r="W7024" s="4" t="str">
        <f>IFERROR(VLOOKUP(OrdersTable[[#This Row],[Order ID]],ReturnsTable[#All],2,FALSE),"No")</f>
        <v>No</v>
      </c>
      <c r="X7024" s="4">
        <f>1/COUNTIF(OrdersTable[Order ID],OrdersTable[[#This Row],[Order ID]])</f>
        <v>0.16666666666666666</v>
      </c>
      <c r="Y7024" s="4">
        <f>1/COUNTIF(OrdersTable[Customer ID],OrdersTable[[#This Row],[Customer ID]])</f>
        <v>3.2258064516129031E-2</v>
      </c>
    </row>
    <row r="7025" spans="1:25" x14ac:dyDescent="0.3">
      <c r="A7025" s="1">
        <v>7024</v>
      </c>
      <c r="B7025" t="s">
        <v>9499</v>
      </c>
      <c r="C7025" s="7">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4" t="str">
        <f>VLOOKUP(OrdersTable[[#This Row],[Region]],PeopleTable[#All],2,FALSE)</f>
        <v>Anna Andreadi</v>
      </c>
      <c r="W7025" s="4" t="str">
        <f>IFERROR(VLOOKUP(OrdersTable[[#This Row],[Order ID]],ReturnsTable[#All],2,FALSE),"No")</f>
        <v>No</v>
      </c>
      <c r="X7025" s="4">
        <f>1/COUNTIF(OrdersTable[Order ID],OrdersTable[[#This Row],[Order ID]])</f>
        <v>0.16666666666666666</v>
      </c>
      <c r="Y7025" s="4">
        <f>1/COUNTIF(OrdersTable[Customer ID],OrdersTable[[#This Row],[Customer ID]])</f>
        <v>3.2258064516129031E-2</v>
      </c>
    </row>
    <row r="7026" spans="1:25" x14ac:dyDescent="0.3">
      <c r="A7026" s="1">
        <v>7025</v>
      </c>
      <c r="B7026" t="s">
        <v>9499</v>
      </c>
      <c r="C7026" s="7">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4" t="str">
        <f>VLOOKUP(OrdersTable[[#This Row],[Region]],PeopleTable[#All],2,FALSE)</f>
        <v>Anna Andreadi</v>
      </c>
      <c r="W7026" s="4" t="str">
        <f>IFERROR(VLOOKUP(OrdersTable[[#This Row],[Order ID]],ReturnsTable[#All],2,FALSE),"No")</f>
        <v>No</v>
      </c>
      <c r="X7026" s="4">
        <f>1/COUNTIF(OrdersTable[Order ID],OrdersTable[[#This Row],[Order ID]])</f>
        <v>0.16666666666666666</v>
      </c>
      <c r="Y7026" s="4">
        <f>1/COUNTIF(OrdersTable[Customer ID],OrdersTable[[#This Row],[Customer ID]])</f>
        <v>3.2258064516129031E-2</v>
      </c>
    </row>
    <row r="7027" spans="1:25" x14ac:dyDescent="0.3">
      <c r="A7027" s="1">
        <v>7026</v>
      </c>
      <c r="B7027" t="s">
        <v>9500</v>
      </c>
      <c r="C7027" s="7">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4" t="str">
        <f>VLOOKUP(OrdersTable[[#This Row],[Region]],PeopleTable[#All],2,FALSE)</f>
        <v>Chuck Magee</v>
      </c>
      <c r="W7027" s="4" t="str">
        <f>IFERROR(VLOOKUP(OrdersTable[[#This Row],[Order ID]],ReturnsTable[#All],2,FALSE),"No")</f>
        <v>No</v>
      </c>
      <c r="X7027" s="4">
        <f>1/COUNTIF(OrdersTable[Order ID],OrdersTable[[#This Row],[Order ID]])</f>
        <v>0.5</v>
      </c>
      <c r="Y7027" s="4">
        <f>1/COUNTIF(OrdersTable[Customer ID],OrdersTable[[#This Row],[Customer ID]])</f>
        <v>0.1</v>
      </c>
    </row>
    <row r="7028" spans="1:25" x14ac:dyDescent="0.3">
      <c r="A7028" s="1">
        <v>7027</v>
      </c>
      <c r="B7028" t="s">
        <v>9500</v>
      </c>
      <c r="C7028" s="7">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4" t="str">
        <f>VLOOKUP(OrdersTable[[#This Row],[Region]],PeopleTable[#All],2,FALSE)</f>
        <v>Chuck Magee</v>
      </c>
      <c r="W7028" s="4" t="str">
        <f>IFERROR(VLOOKUP(OrdersTable[[#This Row],[Order ID]],ReturnsTable[#All],2,FALSE),"No")</f>
        <v>No</v>
      </c>
      <c r="X7028" s="4">
        <f>1/COUNTIF(OrdersTable[Order ID],OrdersTable[[#This Row],[Order ID]])</f>
        <v>0.5</v>
      </c>
      <c r="Y7028" s="4">
        <f>1/COUNTIF(OrdersTable[Customer ID],OrdersTable[[#This Row],[Customer ID]])</f>
        <v>0.1</v>
      </c>
    </row>
    <row r="7029" spans="1:25" x14ac:dyDescent="0.3">
      <c r="A7029" s="1">
        <v>7028</v>
      </c>
      <c r="B7029" t="s">
        <v>9501</v>
      </c>
      <c r="C7029" s="7">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4" t="str">
        <f>VLOOKUP(OrdersTable[[#This Row],[Region]],PeopleTable[#All],2,FALSE)</f>
        <v>Chuck Magee</v>
      </c>
      <c r="W7029" s="4" t="str">
        <f>IFERROR(VLOOKUP(OrdersTable[[#This Row],[Order ID]],ReturnsTable[#All],2,FALSE),"No")</f>
        <v>No</v>
      </c>
      <c r="X7029" s="4">
        <f>1/COUNTIF(OrdersTable[Order ID],OrdersTable[[#This Row],[Order ID]])</f>
        <v>1</v>
      </c>
      <c r="Y7029" s="4">
        <f>1/COUNTIF(OrdersTable[Customer ID],OrdersTable[[#This Row],[Customer ID]])</f>
        <v>5.2631578947368418E-2</v>
      </c>
    </row>
    <row r="7030" spans="1:25" x14ac:dyDescent="0.3">
      <c r="A7030" s="1">
        <v>7029</v>
      </c>
      <c r="B7030" t="s">
        <v>9502</v>
      </c>
      <c r="C7030" s="7">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4" t="str">
        <f>VLOOKUP(OrdersTable[[#This Row],[Region]],PeopleTable[#All],2,FALSE)</f>
        <v>Kelly Williams</v>
      </c>
      <c r="W7030" s="4" t="str">
        <f>IFERROR(VLOOKUP(OrdersTable[[#This Row],[Order ID]],ReturnsTable[#All],2,FALSE),"No")</f>
        <v>No</v>
      </c>
      <c r="X7030" s="4">
        <f>1/COUNTIF(OrdersTable[Order ID],OrdersTable[[#This Row],[Order ID]])</f>
        <v>1</v>
      </c>
      <c r="Y7030" s="4">
        <f>1/COUNTIF(OrdersTable[Customer ID],OrdersTable[[#This Row],[Customer ID]])</f>
        <v>9.0909090909090912E-2</v>
      </c>
    </row>
    <row r="7031" spans="1:25" x14ac:dyDescent="0.3">
      <c r="A7031" s="1">
        <v>7030</v>
      </c>
      <c r="B7031" t="s">
        <v>9503</v>
      </c>
      <c r="C7031" s="7">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4" t="str">
        <f>VLOOKUP(OrdersTable[[#This Row],[Region]],PeopleTable[#All],2,FALSE)</f>
        <v>Chuck Magee</v>
      </c>
      <c r="W7031" s="4" t="str">
        <f>IFERROR(VLOOKUP(OrdersTable[[#This Row],[Order ID]],ReturnsTable[#All],2,FALSE),"No")</f>
        <v>No</v>
      </c>
      <c r="X7031" s="4">
        <f>1/COUNTIF(OrdersTable[Order ID],OrdersTable[[#This Row],[Order ID]])</f>
        <v>0.16666666666666666</v>
      </c>
      <c r="Y7031" s="4">
        <f>1/COUNTIF(OrdersTable[Customer ID],OrdersTable[[#This Row],[Customer ID]])</f>
        <v>0.05</v>
      </c>
    </row>
    <row r="7032" spans="1:25" x14ac:dyDescent="0.3">
      <c r="A7032" s="1">
        <v>7031</v>
      </c>
      <c r="B7032" t="s">
        <v>9503</v>
      </c>
      <c r="C7032" s="7">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4" t="str">
        <f>VLOOKUP(OrdersTable[[#This Row],[Region]],PeopleTable[#All],2,FALSE)</f>
        <v>Chuck Magee</v>
      </c>
      <c r="W7032" s="4" t="str">
        <f>IFERROR(VLOOKUP(OrdersTable[[#This Row],[Order ID]],ReturnsTable[#All],2,FALSE),"No")</f>
        <v>No</v>
      </c>
      <c r="X7032" s="4">
        <f>1/COUNTIF(OrdersTable[Order ID],OrdersTable[[#This Row],[Order ID]])</f>
        <v>0.16666666666666666</v>
      </c>
      <c r="Y7032" s="4">
        <f>1/COUNTIF(OrdersTable[Customer ID],OrdersTable[[#This Row],[Customer ID]])</f>
        <v>0.05</v>
      </c>
    </row>
    <row r="7033" spans="1:25" x14ac:dyDescent="0.3">
      <c r="A7033" s="1">
        <v>7032</v>
      </c>
      <c r="B7033" t="s">
        <v>9503</v>
      </c>
      <c r="C7033" s="7">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4" t="str">
        <f>VLOOKUP(OrdersTable[[#This Row],[Region]],PeopleTable[#All],2,FALSE)</f>
        <v>Chuck Magee</v>
      </c>
      <c r="W7033" s="4" t="str">
        <f>IFERROR(VLOOKUP(OrdersTable[[#This Row],[Order ID]],ReturnsTable[#All],2,FALSE),"No")</f>
        <v>No</v>
      </c>
      <c r="X7033" s="4">
        <f>1/COUNTIF(OrdersTable[Order ID],OrdersTable[[#This Row],[Order ID]])</f>
        <v>0.16666666666666666</v>
      </c>
      <c r="Y7033" s="4">
        <f>1/COUNTIF(OrdersTable[Customer ID],OrdersTable[[#This Row],[Customer ID]])</f>
        <v>0.05</v>
      </c>
    </row>
    <row r="7034" spans="1:25" x14ac:dyDescent="0.3">
      <c r="A7034" s="1">
        <v>7033</v>
      </c>
      <c r="B7034" t="s">
        <v>9503</v>
      </c>
      <c r="C7034" s="7">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4" t="str">
        <f>VLOOKUP(OrdersTable[[#This Row],[Region]],PeopleTable[#All],2,FALSE)</f>
        <v>Chuck Magee</v>
      </c>
      <c r="W7034" s="4" t="str">
        <f>IFERROR(VLOOKUP(OrdersTable[[#This Row],[Order ID]],ReturnsTable[#All],2,FALSE),"No")</f>
        <v>No</v>
      </c>
      <c r="X7034" s="4">
        <f>1/COUNTIF(OrdersTable[Order ID],OrdersTable[[#This Row],[Order ID]])</f>
        <v>0.16666666666666666</v>
      </c>
      <c r="Y7034" s="4">
        <f>1/COUNTIF(OrdersTable[Customer ID],OrdersTable[[#This Row],[Customer ID]])</f>
        <v>0.05</v>
      </c>
    </row>
    <row r="7035" spans="1:25" x14ac:dyDescent="0.3">
      <c r="A7035" s="1">
        <v>7034</v>
      </c>
      <c r="B7035" t="s">
        <v>9503</v>
      </c>
      <c r="C7035" s="7">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4" t="str">
        <f>VLOOKUP(OrdersTable[[#This Row],[Region]],PeopleTable[#All],2,FALSE)</f>
        <v>Chuck Magee</v>
      </c>
      <c r="W7035" s="4" t="str">
        <f>IFERROR(VLOOKUP(OrdersTable[[#This Row],[Order ID]],ReturnsTable[#All],2,FALSE),"No")</f>
        <v>No</v>
      </c>
      <c r="X7035" s="4">
        <f>1/COUNTIF(OrdersTable[Order ID],OrdersTable[[#This Row],[Order ID]])</f>
        <v>0.16666666666666666</v>
      </c>
      <c r="Y7035" s="4">
        <f>1/COUNTIF(OrdersTable[Customer ID],OrdersTable[[#This Row],[Customer ID]])</f>
        <v>0.05</v>
      </c>
    </row>
    <row r="7036" spans="1:25" x14ac:dyDescent="0.3">
      <c r="A7036" s="1">
        <v>7035</v>
      </c>
      <c r="B7036" t="s">
        <v>9503</v>
      </c>
      <c r="C7036" s="7">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4" t="str">
        <f>VLOOKUP(OrdersTable[[#This Row],[Region]],PeopleTable[#All],2,FALSE)</f>
        <v>Chuck Magee</v>
      </c>
      <c r="W7036" s="4" t="str">
        <f>IFERROR(VLOOKUP(OrdersTable[[#This Row],[Order ID]],ReturnsTable[#All],2,FALSE),"No")</f>
        <v>No</v>
      </c>
      <c r="X7036" s="4">
        <f>1/COUNTIF(OrdersTable[Order ID],OrdersTable[[#This Row],[Order ID]])</f>
        <v>0.16666666666666666</v>
      </c>
      <c r="Y7036" s="4">
        <f>1/COUNTIF(OrdersTable[Customer ID],OrdersTable[[#This Row],[Customer ID]])</f>
        <v>0.05</v>
      </c>
    </row>
    <row r="7037" spans="1:25" x14ac:dyDescent="0.3">
      <c r="A7037" s="1">
        <v>7036</v>
      </c>
      <c r="B7037" t="s">
        <v>9504</v>
      </c>
      <c r="C7037" s="7">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4" t="str">
        <f>VLOOKUP(OrdersTable[[#This Row],[Region]],PeopleTable[#All],2,FALSE)</f>
        <v>Anna Andreadi</v>
      </c>
      <c r="W7037" s="4" t="str">
        <f>IFERROR(VLOOKUP(OrdersTable[[#This Row],[Order ID]],ReturnsTable[#All],2,FALSE),"No")</f>
        <v>No</v>
      </c>
      <c r="X7037" s="4">
        <f>1/COUNTIF(OrdersTable[Order ID],OrdersTable[[#This Row],[Order ID]])</f>
        <v>1</v>
      </c>
      <c r="Y7037" s="4">
        <f>1/COUNTIF(OrdersTable[Customer ID],OrdersTable[[#This Row],[Customer ID]])</f>
        <v>0.05</v>
      </c>
    </row>
    <row r="7038" spans="1:25" x14ac:dyDescent="0.3">
      <c r="A7038" s="1">
        <v>7037</v>
      </c>
      <c r="B7038" t="s">
        <v>9505</v>
      </c>
      <c r="C7038" s="7">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4" t="str">
        <f>VLOOKUP(OrdersTable[[#This Row],[Region]],PeopleTable[#All],2,FALSE)</f>
        <v>Cassandra Brandow</v>
      </c>
      <c r="W7038" s="4" t="str">
        <f>IFERROR(VLOOKUP(OrdersTable[[#This Row],[Order ID]],ReturnsTable[#All],2,FALSE),"No")</f>
        <v>No</v>
      </c>
      <c r="X7038" s="4">
        <f>1/COUNTIF(OrdersTable[Order ID],OrdersTable[[#This Row],[Order ID]])</f>
        <v>1</v>
      </c>
      <c r="Y7038" s="4">
        <f>1/COUNTIF(OrdersTable[Customer ID],OrdersTable[[#This Row],[Customer ID]])</f>
        <v>0.14285714285714285</v>
      </c>
    </row>
    <row r="7039" spans="1:25" x14ac:dyDescent="0.3">
      <c r="A7039" s="1">
        <v>7038</v>
      </c>
      <c r="B7039" t="s">
        <v>9506</v>
      </c>
      <c r="C7039" s="7">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4" t="str">
        <f>VLOOKUP(OrdersTable[[#This Row],[Region]],PeopleTable[#All],2,FALSE)</f>
        <v>Cassandra Brandow</v>
      </c>
      <c r="W7039" s="4" t="str">
        <f>IFERROR(VLOOKUP(OrdersTable[[#This Row],[Order ID]],ReturnsTable[#All],2,FALSE),"No")</f>
        <v>No</v>
      </c>
      <c r="X7039" s="4">
        <f>1/COUNTIF(OrdersTable[Order ID],OrdersTable[[#This Row],[Order ID]])</f>
        <v>0.5</v>
      </c>
      <c r="Y7039" s="4">
        <f>1/COUNTIF(OrdersTable[Customer ID],OrdersTable[[#This Row],[Customer ID]])</f>
        <v>0.2</v>
      </c>
    </row>
    <row r="7040" spans="1:25" x14ac:dyDescent="0.3">
      <c r="A7040" s="1">
        <v>7039</v>
      </c>
      <c r="B7040" t="s">
        <v>9506</v>
      </c>
      <c r="C7040" s="7">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4" t="str">
        <f>VLOOKUP(OrdersTable[[#This Row],[Region]],PeopleTable[#All],2,FALSE)</f>
        <v>Cassandra Brandow</v>
      </c>
      <c r="W7040" s="4" t="str">
        <f>IFERROR(VLOOKUP(OrdersTable[[#This Row],[Order ID]],ReturnsTable[#All],2,FALSE),"No")</f>
        <v>No</v>
      </c>
      <c r="X7040" s="4">
        <f>1/COUNTIF(OrdersTable[Order ID],OrdersTable[[#This Row],[Order ID]])</f>
        <v>0.5</v>
      </c>
      <c r="Y7040" s="4">
        <f>1/COUNTIF(OrdersTable[Customer ID],OrdersTable[[#This Row],[Customer ID]])</f>
        <v>0.2</v>
      </c>
    </row>
    <row r="7041" spans="1:25" x14ac:dyDescent="0.3">
      <c r="A7041" s="1">
        <v>7040</v>
      </c>
      <c r="B7041" t="s">
        <v>9507</v>
      </c>
      <c r="C7041" s="7">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4" t="str">
        <f>VLOOKUP(OrdersTable[[#This Row],[Region]],PeopleTable[#All],2,FALSE)</f>
        <v>Chuck Magee</v>
      </c>
      <c r="W7041" s="4" t="str">
        <f>IFERROR(VLOOKUP(OrdersTable[[#This Row],[Order ID]],ReturnsTable[#All],2,FALSE),"No")</f>
        <v>No</v>
      </c>
      <c r="X7041" s="4">
        <f>1/COUNTIF(OrdersTable[Order ID],OrdersTable[[#This Row],[Order ID]])</f>
        <v>0.33333333333333331</v>
      </c>
      <c r="Y7041" s="4">
        <f>1/COUNTIF(OrdersTable[Customer ID],OrdersTable[[#This Row],[Customer ID]])</f>
        <v>6.25E-2</v>
      </c>
    </row>
    <row r="7042" spans="1:25" x14ac:dyDescent="0.3">
      <c r="A7042" s="1">
        <v>7041</v>
      </c>
      <c r="B7042" t="s">
        <v>9507</v>
      </c>
      <c r="C7042" s="7">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4" t="str">
        <f>VLOOKUP(OrdersTable[[#This Row],[Region]],PeopleTable[#All],2,FALSE)</f>
        <v>Chuck Magee</v>
      </c>
      <c r="W7042" s="4" t="str">
        <f>IFERROR(VLOOKUP(OrdersTable[[#This Row],[Order ID]],ReturnsTable[#All],2,FALSE),"No")</f>
        <v>No</v>
      </c>
      <c r="X7042" s="4">
        <f>1/COUNTIF(OrdersTable[Order ID],OrdersTable[[#This Row],[Order ID]])</f>
        <v>0.33333333333333331</v>
      </c>
      <c r="Y7042" s="4">
        <f>1/COUNTIF(OrdersTable[Customer ID],OrdersTable[[#This Row],[Customer ID]])</f>
        <v>6.25E-2</v>
      </c>
    </row>
    <row r="7043" spans="1:25" x14ac:dyDescent="0.3">
      <c r="A7043" s="1">
        <v>7042</v>
      </c>
      <c r="B7043" t="s">
        <v>9507</v>
      </c>
      <c r="C7043" s="7">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4" t="str">
        <f>VLOOKUP(OrdersTable[[#This Row],[Region]],PeopleTable[#All],2,FALSE)</f>
        <v>Chuck Magee</v>
      </c>
      <c r="W7043" s="4" t="str">
        <f>IFERROR(VLOOKUP(OrdersTable[[#This Row],[Order ID]],ReturnsTable[#All],2,FALSE),"No")</f>
        <v>No</v>
      </c>
      <c r="X7043" s="4">
        <f>1/COUNTIF(OrdersTable[Order ID],OrdersTable[[#This Row],[Order ID]])</f>
        <v>0.33333333333333331</v>
      </c>
      <c r="Y7043" s="4">
        <f>1/COUNTIF(OrdersTable[Customer ID],OrdersTable[[#This Row],[Customer ID]])</f>
        <v>6.25E-2</v>
      </c>
    </row>
    <row r="7044" spans="1:25" x14ac:dyDescent="0.3">
      <c r="A7044" s="1">
        <v>7043</v>
      </c>
      <c r="B7044" t="s">
        <v>9508</v>
      </c>
      <c r="C7044" s="7">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4" t="str">
        <f>VLOOKUP(OrdersTable[[#This Row],[Region]],PeopleTable[#All],2,FALSE)</f>
        <v>Chuck Magee</v>
      </c>
      <c r="W7044" s="4" t="str">
        <f>IFERROR(VLOOKUP(OrdersTable[[#This Row],[Order ID]],ReturnsTable[#All],2,FALSE),"No")</f>
        <v>No</v>
      </c>
      <c r="X7044" s="4">
        <f>1/COUNTIF(OrdersTable[Order ID],OrdersTable[[#This Row],[Order ID]])</f>
        <v>0.33333333333333331</v>
      </c>
      <c r="Y7044" s="4">
        <f>1/COUNTIF(OrdersTable[Customer ID],OrdersTable[[#This Row],[Customer ID]])</f>
        <v>3.125E-2</v>
      </c>
    </row>
    <row r="7045" spans="1:25" x14ac:dyDescent="0.3">
      <c r="A7045" s="1">
        <v>7044</v>
      </c>
      <c r="B7045" t="s">
        <v>9508</v>
      </c>
      <c r="C7045" s="7">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4" t="str">
        <f>VLOOKUP(OrdersTable[[#This Row],[Region]],PeopleTable[#All],2,FALSE)</f>
        <v>Chuck Magee</v>
      </c>
      <c r="W7045" s="4" t="str">
        <f>IFERROR(VLOOKUP(OrdersTable[[#This Row],[Order ID]],ReturnsTable[#All],2,FALSE),"No")</f>
        <v>No</v>
      </c>
      <c r="X7045" s="4">
        <f>1/COUNTIF(OrdersTable[Order ID],OrdersTable[[#This Row],[Order ID]])</f>
        <v>0.33333333333333331</v>
      </c>
      <c r="Y7045" s="4">
        <f>1/COUNTIF(OrdersTable[Customer ID],OrdersTable[[#This Row],[Customer ID]])</f>
        <v>3.125E-2</v>
      </c>
    </row>
    <row r="7046" spans="1:25" x14ac:dyDescent="0.3">
      <c r="A7046" s="1">
        <v>7045</v>
      </c>
      <c r="B7046" t="s">
        <v>9508</v>
      </c>
      <c r="C7046" s="7">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4" t="str">
        <f>VLOOKUP(OrdersTable[[#This Row],[Region]],PeopleTable[#All],2,FALSE)</f>
        <v>Chuck Magee</v>
      </c>
      <c r="W7046" s="4" t="str">
        <f>IFERROR(VLOOKUP(OrdersTable[[#This Row],[Order ID]],ReturnsTable[#All],2,FALSE),"No")</f>
        <v>No</v>
      </c>
      <c r="X7046" s="4">
        <f>1/COUNTIF(OrdersTable[Order ID],OrdersTable[[#This Row],[Order ID]])</f>
        <v>0.33333333333333331</v>
      </c>
      <c r="Y7046" s="4">
        <f>1/COUNTIF(OrdersTable[Customer ID],OrdersTable[[#This Row],[Customer ID]])</f>
        <v>3.125E-2</v>
      </c>
    </row>
    <row r="7047" spans="1:25" x14ac:dyDescent="0.3">
      <c r="A7047" s="1">
        <v>7046</v>
      </c>
      <c r="B7047" t="s">
        <v>9509</v>
      </c>
      <c r="C7047" s="7">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4" t="str">
        <f>VLOOKUP(OrdersTable[[#This Row],[Region]],PeopleTable[#All],2,FALSE)</f>
        <v>Kelly Williams</v>
      </c>
      <c r="W7047" s="4" t="str">
        <f>IFERROR(VLOOKUP(OrdersTable[[#This Row],[Order ID]],ReturnsTable[#All],2,FALSE),"No")</f>
        <v>No</v>
      </c>
      <c r="X7047" s="4">
        <f>1/COUNTIF(OrdersTable[Order ID],OrdersTable[[#This Row],[Order ID]])</f>
        <v>1</v>
      </c>
      <c r="Y7047" s="4">
        <f>1/COUNTIF(OrdersTable[Customer ID],OrdersTable[[#This Row],[Customer ID]])</f>
        <v>7.6923076923076927E-2</v>
      </c>
    </row>
    <row r="7048" spans="1:25" x14ac:dyDescent="0.3">
      <c r="A7048" s="1">
        <v>7047</v>
      </c>
      <c r="B7048" t="s">
        <v>9510</v>
      </c>
      <c r="C7048" s="7">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4" t="str">
        <f>VLOOKUP(OrdersTable[[#This Row],[Region]],PeopleTable[#All],2,FALSE)</f>
        <v>Anna Andreadi</v>
      </c>
      <c r="W7048" s="4" t="str">
        <f>IFERROR(VLOOKUP(OrdersTable[[#This Row],[Order ID]],ReturnsTable[#All],2,FALSE),"No")</f>
        <v>No</v>
      </c>
      <c r="X7048" s="4">
        <f>1/COUNTIF(OrdersTable[Order ID],OrdersTable[[#This Row],[Order ID]])</f>
        <v>0.5</v>
      </c>
      <c r="Y7048" s="4">
        <f>1/COUNTIF(OrdersTable[Customer ID],OrdersTable[[#This Row],[Customer ID]])</f>
        <v>7.1428571428571425E-2</v>
      </c>
    </row>
    <row r="7049" spans="1:25" x14ac:dyDescent="0.3">
      <c r="A7049" s="1">
        <v>7048</v>
      </c>
      <c r="B7049" t="s">
        <v>9510</v>
      </c>
      <c r="C7049" s="7">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4" t="str">
        <f>VLOOKUP(OrdersTable[[#This Row],[Region]],PeopleTable[#All],2,FALSE)</f>
        <v>Anna Andreadi</v>
      </c>
      <c r="W7049" s="4" t="str">
        <f>IFERROR(VLOOKUP(OrdersTable[[#This Row],[Order ID]],ReturnsTable[#All],2,FALSE),"No")</f>
        <v>No</v>
      </c>
      <c r="X7049" s="4">
        <f>1/COUNTIF(OrdersTable[Order ID],OrdersTable[[#This Row],[Order ID]])</f>
        <v>0.5</v>
      </c>
      <c r="Y7049" s="4">
        <f>1/COUNTIF(OrdersTable[Customer ID],OrdersTable[[#This Row],[Customer ID]])</f>
        <v>7.1428571428571425E-2</v>
      </c>
    </row>
    <row r="7050" spans="1:25" x14ac:dyDescent="0.3">
      <c r="A7050" s="1">
        <v>7049</v>
      </c>
      <c r="B7050" t="s">
        <v>9511</v>
      </c>
      <c r="C7050" s="7">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4" t="str">
        <f>VLOOKUP(OrdersTable[[#This Row],[Region]],PeopleTable[#All],2,FALSE)</f>
        <v>Cassandra Brandow</v>
      </c>
      <c r="W7050" s="4" t="str">
        <f>IFERROR(VLOOKUP(OrdersTable[[#This Row],[Order ID]],ReturnsTable[#All],2,FALSE),"No")</f>
        <v>No</v>
      </c>
      <c r="X7050" s="4">
        <f>1/COUNTIF(OrdersTable[Order ID],OrdersTable[[#This Row],[Order ID]])</f>
        <v>1</v>
      </c>
      <c r="Y7050" s="4">
        <f>1/COUNTIF(OrdersTable[Customer ID],OrdersTable[[#This Row],[Customer ID]])</f>
        <v>0.14285714285714285</v>
      </c>
    </row>
    <row r="7051" spans="1:25" x14ac:dyDescent="0.3">
      <c r="A7051" s="1">
        <v>7050</v>
      </c>
      <c r="B7051" t="s">
        <v>9512</v>
      </c>
      <c r="C7051" s="7">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4" t="str">
        <f>VLOOKUP(OrdersTable[[#This Row],[Region]],PeopleTable[#All],2,FALSE)</f>
        <v>Anna Andreadi</v>
      </c>
      <c r="W7051" s="4" t="str">
        <f>IFERROR(VLOOKUP(OrdersTable[[#This Row],[Order ID]],ReturnsTable[#All],2,FALSE),"No")</f>
        <v>No</v>
      </c>
      <c r="X7051" s="4">
        <f>1/COUNTIF(OrdersTable[Order ID],OrdersTable[[#This Row],[Order ID]])</f>
        <v>1</v>
      </c>
      <c r="Y7051" s="4">
        <f>1/COUNTIF(OrdersTable[Customer ID],OrdersTable[[#This Row],[Customer ID]])</f>
        <v>0.1</v>
      </c>
    </row>
    <row r="7052" spans="1:25" x14ac:dyDescent="0.3">
      <c r="A7052" s="1">
        <v>7051</v>
      </c>
      <c r="B7052" t="s">
        <v>6089</v>
      </c>
      <c r="C7052" s="7">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4" t="str">
        <f>VLOOKUP(OrdersTable[[#This Row],[Region]],PeopleTable[#All],2,FALSE)</f>
        <v>Anna Andreadi</v>
      </c>
      <c r="W7052" s="4" t="str">
        <f>IFERROR(VLOOKUP(OrdersTable[[#This Row],[Order ID]],ReturnsTable[#All],2,FALSE),"No")</f>
        <v>Yes</v>
      </c>
      <c r="X7052" s="4">
        <f>1/COUNTIF(OrdersTable[Order ID],OrdersTable[[#This Row],[Order ID]])</f>
        <v>9.0909090909090912E-2</v>
      </c>
      <c r="Y7052" s="4">
        <f>1/COUNTIF(OrdersTable[Customer ID],OrdersTable[[#This Row],[Customer ID]])</f>
        <v>2.7027027027027029E-2</v>
      </c>
    </row>
    <row r="7053" spans="1:25" x14ac:dyDescent="0.3">
      <c r="A7053" s="1">
        <v>7052</v>
      </c>
      <c r="B7053" t="s">
        <v>6089</v>
      </c>
      <c r="C7053" s="7">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4" t="str">
        <f>VLOOKUP(OrdersTable[[#This Row],[Region]],PeopleTable[#All],2,FALSE)</f>
        <v>Anna Andreadi</v>
      </c>
      <c r="W7053" s="4" t="str">
        <f>IFERROR(VLOOKUP(OrdersTable[[#This Row],[Order ID]],ReturnsTable[#All],2,FALSE),"No")</f>
        <v>Yes</v>
      </c>
      <c r="X7053" s="4">
        <f>1/COUNTIF(OrdersTable[Order ID],OrdersTable[[#This Row],[Order ID]])</f>
        <v>9.0909090909090912E-2</v>
      </c>
      <c r="Y7053" s="4">
        <f>1/COUNTIF(OrdersTable[Customer ID],OrdersTable[[#This Row],[Customer ID]])</f>
        <v>2.7027027027027029E-2</v>
      </c>
    </row>
    <row r="7054" spans="1:25" x14ac:dyDescent="0.3">
      <c r="A7054" s="1">
        <v>7053</v>
      </c>
      <c r="B7054" t="s">
        <v>6089</v>
      </c>
      <c r="C7054" s="7">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4" t="str">
        <f>VLOOKUP(OrdersTable[[#This Row],[Region]],PeopleTable[#All],2,FALSE)</f>
        <v>Anna Andreadi</v>
      </c>
      <c r="W7054" s="4" t="str">
        <f>IFERROR(VLOOKUP(OrdersTable[[#This Row],[Order ID]],ReturnsTable[#All],2,FALSE),"No")</f>
        <v>Yes</v>
      </c>
      <c r="X7054" s="4">
        <f>1/COUNTIF(OrdersTable[Order ID],OrdersTable[[#This Row],[Order ID]])</f>
        <v>9.0909090909090912E-2</v>
      </c>
      <c r="Y7054" s="4">
        <f>1/COUNTIF(OrdersTable[Customer ID],OrdersTable[[#This Row],[Customer ID]])</f>
        <v>2.7027027027027029E-2</v>
      </c>
    </row>
    <row r="7055" spans="1:25" x14ac:dyDescent="0.3">
      <c r="A7055" s="1">
        <v>7054</v>
      </c>
      <c r="B7055" t="s">
        <v>6089</v>
      </c>
      <c r="C7055" s="7">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4" t="str">
        <f>VLOOKUP(OrdersTable[[#This Row],[Region]],PeopleTable[#All],2,FALSE)</f>
        <v>Anna Andreadi</v>
      </c>
      <c r="W7055" s="4" t="str">
        <f>IFERROR(VLOOKUP(OrdersTable[[#This Row],[Order ID]],ReturnsTable[#All],2,FALSE),"No")</f>
        <v>Yes</v>
      </c>
      <c r="X7055" s="4">
        <f>1/COUNTIF(OrdersTable[Order ID],OrdersTable[[#This Row],[Order ID]])</f>
        <v>9.0909090909090912E-2</v>
      </c>
      <c r="Y7055" s="4">
        <f>1/COUNTIF(OrdersTable[Customer ID],OrdersTable[[#This Row],[Customer ID]])</f>
        <v>2.7027027027027029E-2</v>
      </c>
    </row>
    <row r="7056" spans="1:25" x14ac:dyDescent="0.3">
      <c r="A7056" s="1">
        <v>7055</v>
      </c>
      <c r="B7056" t="s">
        <v>6089</v>
      </c>
      <c r="C7056" s="7">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4" t="str">
        <f>VLOOKUP(OrdersTable[[#This Row],[Region]],PeopleTable[#All],2,FALSE)</f>
        <v>Anna Andreadi</v>
      </c>
      <c r="W7056" s="4" t="str">
        <f>IFERROR(VLOOKUP(OrdersTable[[#This Row],[Order ID]],ReturnsTable[#All],2,FALSE),"No")</f>
        <v>Yes</v>
      </c>
      <c r="X7056" s="4">
        <f>1/COUNTIF(OrdersTable[Order ID],OrdersTable[[#This Row],[Order ID]])</f>
        <v>9.0909090909090912E-2</v>
      </c>
      <c r="Y7056" s="4">
        <f>1/COUNTIF(OrdersTable[Customer ID],OrdersTable[[#This Row],[Customer ID]])</f>
        <v>2.7027027027027029E-2</v>
      </c>
    </row>
    <row r="7057" spans="1:25" x14ac:dyDescent="0.3">
      <c r="A7057" s="1">
        <v>7056</v>
      </c>
      <c r="B7057" t="s">
        <v>6089</v>
      </c>
      <c r="C7057" s="7">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4" t="str">
        <f>VLOOKUP(OrdersTable[[#This Row],[Region]],PeopleTable[#All],2,FALSE)</f>
        <v>Anna Andreadi</v>
      </c>
      <c r="W7057" s="4" t="str">
        <f>IFERROR(VLOOKUP(OrdersTable[[#This Row],[Order ID]],ReturnsTable[#All],2,FALSE),"No")</f>
        <v>Yes</v>
      </c>
      <c r="X7057" s="4">
        <f>1/COUNTIF(OrdersTable[Order ID],OrdersTable[[#This Row],[Order ID]])</f>
        <v>9.0909090909090912E-2</v>
      </c>
      <c r="Y7057" s="4">
        <f>1/COUNTIF(OrdersTable[Customer ID],OrdersTable[[#This Row],[Customer ID]])</f>
        <v>2.7027027027027029E-2</v>
      </c>
    </row>
    <row r="7058" spans="1:25" x14ac:dyDescent="0.3">
      <c r="A7058" s="1">
        <v>7057</v>
      </c>
      <c r="B7058" t="s">
        <v>6089</v>
      </c>
      <c r="C7058" s="7">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4" t="str">
        <f>VLOOKUP(OrdersTable[[#This Row],[Region]],PeopleTable[#All],2,FALSE)</f>
        <v>Anna Andreadi</v>
      </c>
      <c r="W7058" s="4" t="str">
        <f>IFERROR(VLOOKUP(OrdersTable[[#This Row],[Order ID]],ReturnsTable[#All],2,FALSE),"No")</f>
        <v>Yes</v>
      </c>
      <c r="X7058" s="4">
        <f>1/COUNTIF(OrdersTable[Order ID],OrdersTable[[#This Row],[Order ID]])</f>
        <v>9.0909090909090912E-2</v>
      </c>
      <c r="Y7058" s="4">
        <f>1/COUNTIF(OrdersTable[Customer ID],OrdersTable[[#This Row],[Customer ID]])</f>
        <v>2.7027027027027029E-2</v>
      </c>
    </row>
    <row r="7059" spans="1:25" x14ac:dyDescent="0.3">
      <c r="A7059" s="1">
        <v>7058</v>
      </c>
      <c r="B7059" t="s">
        <v>6089</v>
      </c>
      <c r="C7059" s="7">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4" t="str">
        <f>VLOOKUP(OrdersTable[[#This Row],[Region]],PeopleTable[#All],2,FALSE)</f>
        <v>Anna Andreadi</v>
      </c>
      <c r="W7059" s="4" t="str">
        <f>IFERROR(VLOOKUP(OrdersTable[[#This Row],[Order ID]],ReturnsTable[#All],2,FALSE),"No")</f>
        <v>Yes</v>
      </c>
      <c r="X7059" s="4">
        <f>1/COUNTIF(OrdersTable[Order ID],OrdersTable[[#This Row],[Order ID]])</f>
        <v>9.0909090909090912E-2</v>
      </c>
      <c r="Y7059" s="4">
        <f>1/COUNTIF(OrdersTable[Customer ID],OrdersTable[[#This Row],[Customer ID]])</f>
        <v>2.7027027027027029E-2</v>
      </c>
    </row>
    <row r="7060" spans="1:25" x14ac:dyDescent="0.3">
      <c r="A7060" s="1">
        <v>7059</v>
      </c>
      <c r="B7060" t="s">
        <v>6089</v>
      </c>
      <c r="C7060" s="7">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4" t="str">
        <f>VLOOKUP(OrdersTable[[#This Row],[Region]],PeopleTable[#All],2,FALSE)</f>
        <v>Anna Andreadi</v>
      </c>
      <c r="W7060" s="4" t="str">
        <f>IFERROR(VLOOKUP(OrdersTable[[#This Row],[Order ID]],ReturnsTable[#All],2,FALSE),"No")</f>
        <v>Yes</v>
      </c>
      <c r="X7060" s="4">
        <f>1/COUNTIF(OrdersTable[Order ID],OrdersTable[[#This Row],[Order ID]])</f>
        <v>9.0909090909090912E-2</v>
      </c>
      <c r="Y7060" s="4">
        <f>1/COUNTIF(OrdersTable[Customer ID],OrdersTable[[#This Row],[Customer ID]])</f>
        <v>2.7027027027027029E-2</v>
      </c>
    </row>
    <row r="7061" spans="1:25" x14ac:dyDescent="0.3">
      <c r="A7061" s="1">
        <v>7060</v>
      </c>
      <c r="B7061" t="s">
        <v>6089</v>
      </c>
      <c r="C7061" s="7">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4" t="str">
        <f>VLOOKUP(OrdersTable[[#This Row],[Region]],PeopleTable[#All],2,FALSE)</f>
        <v>Anna Andreadi</v>
      </c>
      <c r="W7061" s="4" t="str">
        <f>IFERROR(VLOOKUP(OrdersTable[[#This Row],[Order ID]],ReturnsTable[#All],2,FALSE),"No")</f>
        <v>Yes</v>
      </c>
      <c r="X7061" s="4">
        <f>1/COUNTIF(OrdersTable[Order ID],OrdersTable[[#This Row],[Order ID]])</f>
        <v>9.0909090909090912E-2</v>
      </c>
      <c r="Y7061" s="4">
        <f>1/COUNTIF(OrdersTable[Customer ID],OrdersTable[[#This Row],[Customer ID]])</f>
        <v>2.7027027027027029E-2</v>
      </c>
    </row>
    <row r="7062" spans="1:25" x14ac:dyDescent="0.3">
      <c r="A7062" s="1">
        <v>7061</v>
      </c>
      <c r="B7062" t="s">
        <v>6089</v>
      </c>
      <c r="C7062" s="7">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4" t="str">
        <f>VLOOKUP(OrdersTable[[#This Row],[Region]],PeopleTable[#All],2,FALSE)</f>
        <v>Anna Andreadi</v>
      </c>
      <c r="W7062" s="4" t="str">
        <f>IFERROR(VLOOKUP(OrdersTable[[#This Row],[Order ID]],ReturnsTable[#All],2,FALSE),"No")</f>
        <v>Yes</v>
      </c>
      <c r="X7062" s="4">
        <f>1/COUNTIF(OrdersTable[Order ID],OrdersTable[[#This Row],[Order ID]])</f>
        <v>9.0909090909090912E-2</v>
      </c>
      <c r="Y7062" s="4">
        <f>1/COUNTIF(OrdersTable[Customer ID],OrdersTable[[#This Row],[Customer ID]])</f>
        <v>2.7027027027027029E-2</v>
      </c>
    </row>
    <row r="7063" spans="1:25" x14ac:dyDescent="0.3">
      <c r="A7063" s="1">
        <v>7062</v>
      </c>
      <c r="B7063" t="s">
        <v>9513</v>
      </c>
      <c r="C7063" s="7">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4" t="str">
        <f>VLOOKUP(OrdersTable[[#This Row],[Region]],PeopleTable[#All],2,FALSE)</f>
        <v>Anna Andreadi</v>
      </c>
      <c r="W7063" s="4" t="str">
        <f>IFERROR(VLOOKUP(OrdersTable[[#This Row],[Order ID]],ReturnsTable[#All],2,FALSE),"No")</f>
        <v>No</v>
      </c>
      <c r="X7063" s="4">
        <f>1/COUNTIF(OrdersTable[Order ID],OrdersTable[[#This Row],[Order ID]])</f>
        <v>1</v>
      </c>
      <c r="Y7063" s="4">
        <f>1/COUNTIF(OrdersTable[Customer ID],OrdersTable[[#This Row],[Customer ID]])</f>
        <v>5.8823529411764705E-2</v>
      </c>
    </row>
    <row r="7064" spans="1:25" x14ac:dyDescent="0.3">
      <c r="A7064" s="1">
        <v>7063</v>
      </c>
      <c r="B7064" t="s">
        <v>9514</v>
      </c>
      <c r="C7064" s="7">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4" t="str">
        <f>VLOOKUP(OrdersTable[[#This Row],[Region]],PeopleTable[#All],2,FALSE)</f>
        <v>Anna Andreadi</v>
      </c>
      <c r="W7064" s="4" t="str">
        <f>IFERROR(VLOOKUP(OrdersTable[[#This Row],[Order ID]],ReturnsTable[#All],2,FALSE),"No")</f>
        <v>No</v>
      </c>
      <c r="X7064" s="4">
        <f>1/COUNTIF(OrdersTable[Order ID],OrdersTable[[#This Row],[Order ID]])</f>
        <v>1</v>
      </c>
      <c r="Y7064" s="4">
        <f>1/COUNTIF(OrdersTable[Customer ID],OrdersTable[[#This Row],[Customer ID]])</f>
        <v>3.4482758620689655E-2</v>
      </c>
    </row>
    <row r="7065" spans="1:25" x14ac:dyDescent="0.3">
      <c r="A7065" s="1">
        <v>7064</v>
      </c>
      <c r="B7065" t="s">
        <v>9515</v>
      </c>
      <c r="C7065" s="7">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4" t="str">
        <f>VLOOKUP(OrdersTable[[#This Row],[Region]],PeopleTable[#All],2,FALSE)</f>
        <v>Anna Andreadi</v>
      </c>
      <c r="W7065" s="4" t="str">
        <f>IFERROR(VLOOKUP(OrdersTable[[#This Row],[Order ID]],ReturnsTable[#All],2,FALSE),"No")</f>
        <v>No</v>
      </c>
      <c r="X7065" s="4">
        <f>1/COUNTIF(OrdersTable[Order ID],OrdersTable[[#This Row],[Order ID]])</f>
        <v>1</v>
      </c>
      <c r="Y7065" s="4">
        <f>1/COUNTIF(OrdersTable[Customer ID],OrdersTable[[#This Row],[Customer ID]])</f>
        <v>7.6923076923076927E-2</v>
      </c>
    </row>
    <row r="7066" spans="1:25" x14ac:dyDescent="0.3">
      <c r="A7066" s="1">
        <v>7065</v>
      </c>
      <c r="B7066" t="s">
        <v>9516</v>
      </c>
      <c r="C7066" s="7">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4" t="str">
        <f>VLOOKUP(OrdersTable[[#This Row],[Region]],PeopleTable[#All],2,FALSE)</f>
        <v>Chuck Magee</v>
      </c>
      <c r="W7066" s="4" t="str">
        <f>IFERROR(VLOOKUP(OrdersTable[[#This Row],[Order ID]],ReturnsTable[#All],2,FALSE),"No")</f>
        <v>No</v>
      </c>
      <c r="X7066" s="4">
        <f>1/COUNTIF(OrdersTable[Order ID],OrdersTable[[#This Row],[Order ID]])</f>
        <v>1</v>
      </c>
      <c r="Y7066" s="4">
        <f>1/COUNTIF(OrdersTable[Customer ID],OrdersTable[[#This Row],[Customer ID]])</f>
        <v>6.25E-2</v>
      </c>
    </row>
    <row r="7067" spans="1:25" x14ac:dyDescent="0.3">
      <c r="A7067" s="1">
        <v>7066</v>
      </c>
      <c r="B7067" t="s">
        <v>9517</v>
      </c>
      <c r="C7067" s="7">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4" t="str">
        <f>VLOOKUP(OrdersTable[[#This Row],[Region]],PeopleTable[#All],2,FALSE)</f>
        <v>Anna Andreadi</v>
      </c>
      <c r="W7067" s="4" t="str">
        <f>IFERROR(VLOOKUP(OrdersTable[[#This Row],[Order ID]],ReturnsTable[#All],2,FALSE),"No")</f>
        <v>No</v>
      </c>
      <c r="X7067" s="4">
        <f>1/COUNTIF(OrdersTable[Order ID],OrdersTable[[#This Row],[Order ID]])</f>
        <v>1</v>
      </c>
      <c r="Y7067" s="4">
        <f>1/COUNTIF(OrdersTable[Customer ID],OrdersTable[[#This Row],[Customer ID]])</f>
        <v>7.1428571428571425E-2</v>
      </c>
    </row>
    <row r="7068" spans="1:25" x14ac:dyDescent="0.3">
      <c r="A7068" s="1">
        <v>7067</v>
      </c>
      <c r="B7068" t="s">
        <v>9518</v>
      </c>
      <c r="C7068" s="7">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4" t="str">
        <f>VLOOKUP(OrdersTable[[#This Row],[Region]],PeopleTable[#All],2,FALSE)</f>
        <v>Anna Andreadi</v>
      </c>
      <c r="W7068" s="4" t="str">
        <f>IFERROR(VLOOKUP(OrdersTable[[#This Row],[Order ID]],ReturnsTable[#All],2,FALSE),"No")</f>
        <v>No</v>
      </c>
      <c r="X7068" s="4">
        <f>1/COUNTIF(OrdersTable[Order ID],OrdersTable[[#This Row],[Order ID]])</f>
        <v>1</v>
      </c>
      <c r="Y7068" s="4">
        <f>1/COUNTIF(OrdersTable[Customer ID],OrdersTable[[#This Row],[Customer ID]])</f>
        <v>0.1</v>
      </c>
    </row>
    <row r="7069" spans="1:25" x14ac:dyDescent="0.3">
      <c r="A7069" s="1">
        <v>7068</v>
      </c>
      <c r="B7069" t="s">
        <v>9519</v>
      </c>
      <c r="C7069" s="7">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4" t="str">
        <f>VLOOKUP(OrdersTable[[#This Row],[Region]],PeopleTable[#All],2,FALSE)</f>
        <v>Kelly Williams</v>
      </c>
      <c r="W7069" s="4" t="str">
        <f>IFERROR(VLOOKUP(OrdersTable[[#This Row],[Order ID]],ReturnsTable[#All],2,FALSE),"No")</f>
        <v>No</v>
      </c>
      <c r="X7069" s="4">
        <f>1/COUNTIF(OrdersTable[Order ID],OrdersTable[[#This Row],[Order ID]])</f>
        <v>0.5</v>
      </c>
      <c r="Y7069" s="4">
        <f>1/COUNTIF(OrdersTable[Customer ID],OrdersTable[[#This Row],[Customer ID]])</f>
        <v>0.125</v>
      </c>
    </row>
    <row r="7070" spans="1:25" x14ac:dyDescent="0.3">
      <c r="A7070" s="1">
        <v>7069</v>
      </c>
      <c r="B7070" t="s">
        <v>9519</v>
      </c>
      <c r="C7070" s="7">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4" t="str">
        <f>VLOOKUP(OrdersTable[[#This Row],[Region]],PeopleTable[#All],2,FALSE)</f>
        <v>Kelly Williams</v>
      </c>
      <c r="W7070" s="4" t="str">
        <f>IFERROR(VLOOKUP(OrdersTable[[#This Row],[Order ID]],ReturnsTable[#All],2,FALSE),"No")</f>
        <v>No</v>
      </c>
      <c r="X7070" s="4">
        <f>1/COUNTIF(OrdersTable[Order ID],OrdersTable[[#This Row],[Order ID]])</f>
        <v>0.5</v>
      </c>
      <c r="Y7070" s="4">
        <f>1/COUNTIF(OrdersTable[Customer ID],OrdersTable[[#This Row],[Customer ID]])</f>
        <v>0.125</v>
      </c>
    </row>
    <row r="7071" spans="1:25" x14ac:dyDescent="0.3">
      <c r="A7071" s="1">
        <v>7070</v>
      </c>
      <c r="B7071" t="s">
        <v>9520</v>
      </c>
      <c r="C7071" s="7">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4" t="str">
        <f>VLOOKUP(OrdersTable[[#This Row],[Region]],PeopleTable[#All],2,FALSE)</f>
        <v>Anna Andreadi</v>
      </c>
      <c r="W7071" s="4" t="str">
        <f>IFERROR(VLOOKUP(OrdersTable[[#This Row],[Order ID]],ReturnsTable[#All],2,FALSE),"No")</f>
        <v>No</v>
      </c>
      <c r="X7071" s="4">
        <f>1/COUNTIF(OrdersTable[Order ID],OrdersTable[[#This Row],[Order ID]])</f>
        <v>1</v>
      </c>
      <c r="Y7071" s="4">
        <f>1/COUNTIF(OrdersTable[Customer ID],OrdersTable[[#This Row],[Customer ID]])</f>
        <v>7.6923076923076927E-2</v>
      </c>
    </row>
    <row r="7072" spans="1:25" x14ac:dyDescent="0.3">
      <c r="A7072" s="1">
        <v>7071</v>
      </c>
      <c r="B7072" t="s">
        <v>9521</v>
      </c>
      <c r="C7072" s="7">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4" t="str">
        <f>VLOOKUP(OrdersTable[[#This Row],[Region]],PeopleTable[#All],2,FALSE)</f>
        <v>Kelly Williams</v>
      </c>
      <c r="W7072" s="4" t="str">
        <f>IFERROR(VLOOKUP(OrdersTable[[#This Row],[Order ID]],ReturnsTable[#All],2,FALSE),"No")</f>
        <v>No</v>
      </c>
      <c r="X7072" s="4">
        <f>1/COUNTIF(OrdersTable[Order ID],OrdersTable[[#This Row],[Order ID]])</f>
        <v>1</v>
      </c>
      <c r="Y7072" s="4">
        <f>1/COUNTIF(OrdersTable[Customer ID],OrdersTable[[#This Row],[Customer ID]])</f>
        <v>5.5555555555555552E-2</v>
      </c>
    </row>
    <row r="7073" spans="1:25" x14ac:dyDescent="0.3">
      <c r="A7073" s="1">
        <v>7072</v>
      </c>
      <c r="B7073" t="s">
        <v>9522</v>
      </c>
      <c r="C7073" s="7">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4" t="str">
        <f>VLOOKUP(OrdersTable[[#This Row],[Region]],PeopleTable[#All],2,FALSE)</f>
        <v>Kelly Williams</v>
      </c>
      <c r="W7073" s="4" t="str">
        <f>IFERROR(VLOOKUP(OrdersTable[[#This Row],[Order ID]],ReturnsTable[#All],2,FALSE),"No")</f>
        <v>No</v>
      </c>
      <c r="X7073" s="4">
        <f>1/COUNTIF(OrdersTable[Order ID],OrdersTable[[#This Row],[Order ID]])</f>
        <v>0.2</v>
      </c>
      <c r="Y7073" s="4">
        <f>1/COUNTIF(OrdersTable[Customer ID],OrdersTable[[#This Row],[Customer ID]])</f>
        <v>3.125E-2</v>
      </c>
    </row>
    <row r="7074" spans="1:25" x14ac:dyDescent="0.3">
      <c r="A7074" s="1">
        <v>7073</v>
      </c>
      <c r="B7074" t="s">
        <v>9522</v>
      </c>
      <c r="C7074" s="7">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4" t="str">
        <f>VLOOKUP(OrdersTable[[#This Row],[Region]],PeopleTable[#All],2,FALSE)</f>
        <v>Kelly Williams</v>
      </c>
      <c r="W7074" s="4" t="str">
        <f>IFERROR(VLOOKUP(OrdersTable[[#This Row],[Order ID]],ReturnsTable[#All],2,FALSE),"No")</f>
        <v>No</v>
      </c>
      <c r="X7074" s="4">
        <f>1/COUNTIF(OrdersTable[Order ID],OrdersTable[[#This Row],[Order ID]])</f>
        <v>0.2</v>
      </c>
      <c r="Y7074" s="4">
        <f>1/COUNTIF(OrdersTable[Customer ID],OrdersTable[[#This Row],[Customer ID]])</f>
        <v>3.125E-2</v>
      </c>
    </row>
    <row r="7075" spans="1:25" x14ac:dyDescent="0.3">
      <c r="A7075" s="1">
        <v>7074</v>
      </c>
      <c r="B7075" t="s">
        <v>9522</v>
      </c>
      <c r="C7075" s="7">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4" t="str">
        <f>VLOOKUP(OrdersTable[[#This Row],[Region]],PeopleTable[#All],2,FALSE)</f>
        <v>Kelly Williams</v>
      </c>
      <c r="W7075" s="4" t="str">
        <f>IFERROR(VLOOKUP(OrdersTable[[#This Row],[Order ID]],ReturnsTable[#All],2,FALSE),"No")</f>
        <v>No</v>
      </c>
      <c r="X7075" s="4">
        <f>1/COUNTIF(OrdersTable[Order ID],OrdersTable[[#This Row],[Order ID]])</f>
        <v>0.2</v>
      </c>
      <c r="Y7075" s="4">
        <f>1/COUNTIF(OrdersTable[Customer ID],OrdersTable[[#This Row],[Customer ID]])</f>
        <v>3.125E-2</v>
      </c>
    </row>
    <row r="7076" spans="1:25" x14ac:dyDescent="0.3">
      <c r="A7076" s="1">
        <v>7075</v>
      </c>
      <c r="B7076" t="s">
        <v>9522</v>
      </c>
      <c r="C7076" s="7">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4" t="str">
        <f>VLOOKUP(OrdersTable[[#This Row],[Region]],PeopleTable[#All],2,FALSE)</f>
        <v>Kelly Williams</v>
      </c>
      <c r="W7076" s="4" t="str">
        <f>IFERROR(VLOOKUP(OrdersTable[[#This Row],[Order ID]],ReturnsTable[#All],2,FALSE),"No")</f>
        <v>No</v>
      </c>
      <c r="X7076" s="4">
        <f>1/COUNTIF(OrdersTable[Order ID],OrdersTable[[#This Row],[Order ID]])</f>
        <v>0.2</v>
      </c>
      <c r="Y7076" s="4">
        <f>1/COUNTIF(OrdersTable[Customer ID],OrdersTable[[#This Row],[Customer ID]])</f>
        <v>3.125E-2</v>
      </c>
    </row>
    <row r="7077" spans="1:25" x14ac:dyDescent="0.3">
      <c r="A7077" s="1">
        <v>7076</v>
      </c>
      <c r="B7077" t="s">
        <v>9522</v>
      </c>
      <c r="C7077" s="7">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4" t="str">
        <f>VLOOKUP(OrdersTable[[#This Row],[Region]],PeopleTable[#All],2,FALSE)</f>
        <v>Kelly Williams</v>
      </c>
      <c r="W7077" s="4" t="str">
        <f>IFERROR(VLOOKUP(OrdersTable[[#This Row],[Order ID]],ReturnsTable[#All],2,FALSE),"No")</f>
        <v>No</v>
      </c>
      <c r="X7077" s="4">
        <f>1/COUNTIF(OrdersTable[Order ID],OrdersTable[[#This Row],[Order ID]])</f>
        <v>0.2</v>
      </c>
      <c r="Y7077" s="4">
        <f>1/COUNTIF(OrdersTable[Customer ID],OrdersTable[[#This Row],[Customer ID]])</f>
        <v>3.125E-2</v>
      </c>
    </row>
    <row r="7078" spans="1:25" x14ac:dyDescent="0.3">
      <c r="A7078" s="1">
        <v>7077</v>
      </c>
      <c r="B7078" t="s">
        <v>9523</v>
      </c>
      <c r="C7078" s="7">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4" t="str">
        <f>VLOOKUP(OrdersTable[[#This Row],[Region]],PeopleTable[#All],2,FALSE)</f>
        <v>Anna Andreadi</v>
      </c>
      <c r="W7078" s="4" t="str">
        <f>IFERROR(VLOOKUP(OrdersTable[[#This Row],[Order ID]],ReturnsTable[#All],2,FALSE),"No")</f>
        <v>No</v>
      </c>
      <c r="X7078" s="4">
        <f>1/COUNTIF(OrdersTable[Order ID],OrdersTable[[#This Row],[Order ID]])</f>
        <v>1</v>
      </c>
      <c r="Y7078" s="4">
        <f>1/COUNTIF(OrdersTable[Customer ID],OrdersTable[[#This Row],[Customer ID]])</f>
        <v>0.14285714285714285</v>
      </c>
    </row>
    <row r="7079" spans="1:25" x14ac:dyDescent="0.3">
      <c r="A7079" s="1">
        <v>7078</v>
      </c>
      <c r="B7079" t="s">
        <v>6037</v>
      </c>
      <c r="C7079" s="7">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4" t="str">
        <f>VLOOKUP(OrdersTable[[#This Row],[Region]],PeopleTable[#All],2,FALSE)</f>
        <v>Cassandra Brandow</v>
      </c>
      <c r="W7079" s="4" t="str">
        <f>IFERROR(VLOOKUP(OrdersTable[[#This Row],[Order ID]],ReturnsTable[#All],2,FALSE),"No")</f>
        <v>Yes</v>
      </c>
      <c r="X7079" s="4">
        <f>1/COUNTIF(OrdersTable[Order ID],OrdersTable[[#This Row],[Order ID]])</f>
        <v>0.16666666666666666</v>
      </c>
      <c r="Y7079" s="4">
        <f>1/COUNTIF(OrdersTable[Customer ID],OrdersTable[[#This Row],[Customer ID]])</f>
        <v>4.5454545454545456E-2</v>
      </c>
    </row>
    <row r="7080" spans="1:25" x14ac:dyDescent="0.3">
      <c r="A7080" s="1">
        <v>7079</v>
      </c>
      <c r="B7080" t="s">
        <v>6037</v>
      </c>
      <c r="C7080" s="7">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4" t="str">
        <f>VLOOKUP(OrdersTable[[#This Row],[Region]],PeopleTable[#All],2,FALSE)</f>
        <v>Cassandra Brandow</v>
      </c>
      <c r="W7080" s="4" t="str">
        <f>IFERROR(VLOOKUP(OrdersTable[[#This Row],[Order ID]],ReturnsTable[#All],2,FALSE),"No")</f>
        <v>Yes</v>
      </c>
      <c r="X7080" s="4">
        <f>1/COUNTIF(OrdersTable[Order ID],OrdersTable[[#This Row],[Order ID]])</f>
        <v>0.16666666666666666</v>
      </c>
      <c r="Y7080" s="4">
        <f>1/COUNTIF(OrdersTable[Customer ID],OrdersTable[[#This Row],[Customer ID]])</f>
        <v>4.5454545454545456E-2</v>
      </c>
    </row>
    <row r="7081" spans="1:25" x14ac:dyDescent="0.3">
      <c r="A7081" s="1">
        <v>7080</v>
      </c>
      <c r="B7081" t="s">
        <v>6037</v>
      </c>
      <c r="C7081" s="7">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4" t="str">
        <f>VLOOKUP(OrdersTable[[#This Row],[Region]],PeopleTable[#All],2,FALSE)</f>
        <v>Cassandra Brandow</v>
      </c>
      <c r="W7081" s="4" t="str">
        <f>IFERROR(VLOOKUP(OrdersTable[[#This Row],[Order ID]],ReturnsTable[#All],2,FALSE),"No")</f>
        <v>Yes</v>
      </c>
      <c r="X7081" s="4">
        <f>1/COUNTIF(OrdersTable[Order ID],OrdersTable[[#This Row],[Order ID]])</f>
        <v>0.16666666666666666</v>
      </c>
      <c r="Y7081" s="4">
        <f>1/COUNTIF(OrdersTable[Customer ID],OrdersTable[[#This Row],[Customer ID]])</f>
        <v>4.5454545454545456E-2</v>
      </c>
    </row>
    <row r="7082" spans="1:25" x14ac:dyDescent="0.3">
      <c r="A7082" s="1">
        <v>7081</v>
      </c>
      <c r="B7082" t="s">
        <v>6037</v>
      </c>
      <c r="C7082" s="7">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4" t="str">
        <f>VLOOKUP(OrdersTable[[#This Row],[Region]],PeopleTable[#All],2,FALSE)</f>
        <v>Cassandra Brandow</v>
      </c>
      <c r="W7082" s="4" t="str">
        <f>IFERROR(VLOOKUP(OrdersTable[[#This Row],[Order ID]],ReturnsTable[#All],2,FALSE),"No")</f>
        <v>Yes</v>
      </c>
      <c r="X7082" s="4">
        <f>1/COUNTIF(OrdersTable[Order ID],OrdersTable[[#This Row],[Order ID]])</f>
        <v>0.16666666666666666</v>
      </c>
      <c r="Y7082" s="4">
        <f>1/COUNTIF(OrdersTable[Customer ID],OrdersTable[[#This Row],[Customer ID]])</f>
        <v>4.5454545454545456E-2</v>
      </c>
    </row>
    <row r="7083" spans="1:25" x14ac:dyDescent="0.3">
      <c r="A7083" s="1">
        <v>7082</v>
      </c>
      <c r="B7083" t="s">
        <v>6037</v>
      </c>
      <c r="C7083" s="7">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4" t="str">
        <f>VLOOKUP(OrdersTable[[#This Row],[Region]],PeopleTable[#All],2,FALSE)</f>
        <v>Cassandra Brandow</v>
      </c>
      <c r="W7083" s="4" t="str">
        <f>IFERROR(VLOOKUP(OrdersTable[[#This Row],[Order ID]],ReturnsTable[#All],2,FALSE),"No")</f>
        <v>Yes</v>
      </c>
      <c r="X7083" s="4">
        <f>1/COUNTIF(OrdersTable[Order ID],OrdersTable[[#This Row],[Order ID]])</f>
        <v>0.16666666666666666</v>
      </c>
      <c r="Y7083" s="4">
        <f>1/COUNTIF(OrdersTable[Customer ID],OrdersTable[[#This Row],[Customer ID]])</f>
        <v>4.5454545454545456E-2</v>
      </c>
    </row>
    <row r="7084" spans="1:25" x14ac:dyDescent="0.3">
      <c r="A7084" s="1">
        <v>7083</v>
      </c>
      <c r="B7084" t="s">
        <v>6037</v>
      </c>
      <c r="C7084" s="7">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4" t="str">
        <f>VLOOKUP(OrdersTable[[#This Row],[Region]],PeopleTable[#All],2,FALSE)</f>
        <v>Cassandra Brandow</v>
      </c>
      <c r="W7084" s="4" t="str">
        <f>IFERROR(VLOOKUP(OrdersTable[[#This Row],[Order ID]],ReturnsTable[#All],2,FALSE),"No")</f>
        <v>Yes</v>
      </c>
      <c r="X7084" s="4">
        <f>1/COUNTIF(OrdersTable[Order ID],OrdersTable[[#This Row],[Order ID]])</f>
        <v>0.16666666666666666</v>
      </c>
      <c r="Y7084" s="4">
        <f>1/COUNTIF(OrdersTable[Customer ID],OrdersTable[[#This Row],[Customer ID]])</f>
        <v>4.5454545454545456E-2</v>
      </c>
    </row>
    <row r="7085" spans="1:25" x14ac:dyDescent="0.3">
      <c r="A7085" s="1">
        <v>7084</v>
      </c>
      <c r="B7085" t="s">
        <v>9524</v>
      </c>
      <c r="C7085" s="7">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4" t="str">
        <f>VLOOKUP(OrdersTable[[#This Row],[Region]],PeopleTable[#All],2,FALSE)</f>
        <v>Anna Andreadi</v>
      </c>
      <c r="W7085" s="4" t="str">
        <f>IFERROR(VLOOKUP(OrdersTable[[#This Row],[Order ID]],ReturnsTable[#All],2,FALSE),"No")</f>
        <v>No</v>
      </c>
      <c r="X7085" s="4">
        <f>1/COUNTIF(OrdersTable[Order ID],OrdersTable[[#This Row],[Order ID]])</f>
        <v>0.5</v>
      </c>
      <c r="Y7085" s="4">
        <f>1/COUNTIF(OrdersTable[Customer ID],OrdersTable[[#This Row],[Customer ID]])</f>
        <v>7.6923076923076927E-2</v>
      </c>
    </row>
    <row r="7086" spans="1:25" x14ac:dyDescent="0.3">
      <c r="A7086" s="1">
        <v>7085</v>
      </c>
      <c r="B7086" t="s">
        <v>9524</v>
      </c>
      <c r="C7086" s="7">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4" t="str">
        <f>VLOOKUP(OrdersTable[[#This Row],[Region]],PeopleTable[#All],2,FALSE)</f>
        <v>Anna Andreadi</v>
      </c>
      <c r="W7086" s="4" t="str">
        <f>IFERROR(VLOOKUP(OrdersTable[[#This Row],[Order ID]],ReturnsTable[#All],2,FALSE),"No")</f>
        <v>No</v>
      </c>
      <c r="X7086" s="4">
        <f>1/COUNTIF(OrdersTable[Order ID],OrdersTable[[#This Row],[Order ID]])</f>
        <v>0.5</v>
      </c>
      <c r="Y7086" s="4">
        <f>1/COUNTIF(OrdersTable[Customer ID],OrdersTable[[#This Row],[Customer ID]])</f>
        <v>7.6923076923076927E-2</v>
      </c>
    </row>
    <row r="7087" spans="1:25" x14ac:dyDescent="0.3">
      <c r="A7087" s="1">
        <v>7086</v>
      </c>
      <c r="B7087" t="s">
        <v>9525</v>
      </c>
      <c r="C7087" s="7">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4" t="str">
        <f>VLOOKUP(OrdersTable[[#This Row],[Region]],PeopleTable[#All],2,FALSE)</f>
        <v>Chuck Magee</v>
      </c>
      <c r="W7087" s="4" t="str">
        <f>IFERROR(VLOOKUP(OrdersTable[[#This Row],[Order ID]],ReturnsTable[#All],2,FALSE),"No")</f>
        <v>No</v>
      </c>
      <c r="X7087" s="4">
        <f>1/COUNTIF(OrdersTable[Order ID],OrdersTable[[#This Row],[Order ID]])</f>
        <v>0.5</v>
      </c>
      <c r="Y7087" s="4">
        <f>1/COUNTIF(OrdersTable[Customer ID],OrdersTable[[#This Row],[Customer ID]])</f>
        <v>0.05</v>
      </c>
    </row>
    <row r="7088" spans="1:25" x14ac:dyDescent="0.3">
      <c r="A7088" s="1">
        <v>7087</v>
      </c>
      <c r="B7088" t="s">
        <v>9525</v>
      </c>
      <c r="C7088" s="7">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4" t="str">
        <f>VLOOKUP(OrdersTable[[#This Row],[Region]],PeopleTable[#All],2,FALSE)</f>
        <v>Chuck Magee</v>
      </c>
      <c r="W7088" s="4" t="str">
        <f>IFERROR(VLOOKUP(OrdersTable[[#This Row],[Order ID]],ReturnsTable[#All],2,FALSE),"No")</f>
        <v>No</v>
      </c>
      <c r="X7088" s="4">
        <f>1/COUNTIF(OrdersTable[Order ID],OrdersTable[[#This Row],[Order ID]])</f>
        <v>0.5</v>
      </c>
      <c r="Y7088" s="4">
        <f>1/COUNTIF(OrdersTable[Customer ID],OrdersTable[[#This Row],[Customer ID]])</f>
        <v>0.05</v>
      </c>
    </row>
    <row r="7089" spans="1:25" x14ac:dyDescent="0.3">
      <c r="A7089" s="1">
        <v>7088</v>
      </c>
      <c r="B7089" t="s">
        <v>9526</v>
      </c>
      <c r="C7089" s="7">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4" t="str">
        <f>VLOOKUP(OrdersTable[[#This Row],[Region]],PeopleTable[#All],2,FALSE)</f>
        <v>Anna Andreadi</v>
      </c>
      <c r="W7089" s="4" t="str">
        <f>IFERROR(VLOOKUP(OrdersTable[[#This Row],[Order ID]],ReturnsTable[#All],2,FALSE),"No")</f>
        <v>No</v>
      </c>
      <c r="X7089" s="4">
        <f>1/COUNTIF(OrdersTable[Order ID],OrdersTable[[#This Row],[Order ID]])</f>
        <v>1</v>
      </c>
      <c r="Y7089" s="4">
        <f>1/COUNTIF(OrdersTable[Customer ID],OrdersTable[[#This Row],[Customer ID]])</f>
        <v>7.1428571428571425E-2</v>
      </c>
    </row>
    <row r="7090" spans="1:25" x14ac:dyDescent="0.3">
      <c r="A7090" s="1">
        <v>7089</v>
      </c>
      <c r="B7090" t="s">
        <v>9527</v>
      </c>
      <c r="C7090" s="7">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4" t="str">
        <f>VLOOKUP(OrdersTable[[#This Row],[Region]],PeopleTable[#All],2,FALSE)</f>
        <v>Anna Andreadi</v>
      </c>
      <c r="W7090" s="4" t="str">
        <f>IFERROR(VLOOKUP(OrdersTable[[#This Row],[Order ID]],ReturnsTable[#All],2,FALSE),"No")</f>
        <v>No</v>
      </c>
      <c r="X7090" s="4">
        <f>1/COUNTIF(OrdersTable[Order ID],OrdersTable[[#This Row],[Order ID]])</f>
        <v>1</v>
      </c>
      <c r="Y7090" s="4">
        <f>1/COUNTIF(OrdersTable[Customer ID],OrdersTable[[#This Row],[Customer ID]])</f>
        <v>7.1428571428571425E-2</v>
      </c>
    </row>
    <row r="7091" spans="1:25" x14ac:dyDescent="0.3">
      <c r="A7091" s="1">
        <v>7090</v>
      </c>
      <c r="B7091" t="s">
        <v>9528</v>
      </c>
      <c r="C7091" s="7">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4" t="str">
        <f>VLOOKUP(OrdersTable[[#This Row],[Region]],PeopleTable[#All],2,FALSE)</f>
        <v>Anna Andreadi</v>
      </c>
      <c r="W7091" s="4" t="str">
        <f>IFERROR(VLOOKUP(OrdersTable[[#This Row],[Order ID]],ReturnsTable[#All],2,FALSE),"No")</f>
        <v>No</v>
      </c>
      <c r="X7091" s="4">
        <f>1/COUNTIF(OrdersTable[Order ID],OrdersTable[[#This Row],[Order ID]])</f>
        <v>1</v>
      </c>
      <c r="Y7091" s="4">
        <f>1/COUNTIF(OrdersTable[Customer ID],OrdersTable[[#This Row],[Customer ID]])</f>
        <v>6.6666666666666666E-2</v>
      </c>
    </row>
    <row r="7092" spans="1:25" x14ac:dyDescent="0.3">
      <c r="A7092" s="1">
        <v>7091</v>
      </c>
      <c r="B7092" t="s">
        <v>9529</v>
      </c>
      <c r="C7092" s="7">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4" t="str">
        <f>VLOOKUP(OrdersTable[[#This Row],[Region]],PeopleTable[#All],2,FALSE)</f>
        <v>Cassandra Brandow</v>
      </c>
      <c r="W7092" s="4" t="str">
        <f>IFERROR(VLOOKUP(OrdersTable[[#This Row],[Order ID]],ReturnsTable[#All],2,FALSE),"No")</f>
        <v>No</v>
      </c>
      <c r="X7092" s="4">
        <f>1/COUNTIF(OrdersTable[Order ID],OrdersTable[[#This Row],[Order ID]])</f>
        <v>0.25</v>
      </c>
      <c r="Y7092" s="4">
        <f>1/COUNTIF(OrdersTable[Customer ID],OrdersTable[[#This Row],[Customer ID]])</f>
        <v>8.3333333333333329E-2</v>
      </c>
    </row>
    <row r="7093" spans="1:25" x14ac:dyDescent="0.3">
      <c r="A7093" s="1">
        <v>7092</v>
      </c>
      <c r="B7093" t="s">
        <v>9529</v>
      </c>
      <c r="C7093" s="7">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4" t="str">
        <f>VLOOKUP(OrdersTable[[#This Row],[Region]],PeopleTable[#All],2,FALSE)</f>
        <v>Cassandra Brandow</v>
      </c>
      <c r="W7093" s="4" t="str">
        <f>IFERROR(VLOOKUP(OrdersTable[[#This Row],[Order ID]],ReturnsTable[#All],2,FALSE),"No")</f>
        <v>No</v>
      </c>
      <c r="X7093" s="4">
        <f>1/COUNTIF(OrdersTable[Order ID],OrdersTable[[#This Row],[Order ID]])</f>
        <v>0.25</v>
      </c>
      <c r="Y7093" s="4">
        <f>1/COUNTIF(OrdersTable[Customer ID],OrdersTable[[#This Row],[Customer ID]])</f>
        <v>8.3333333333333329E-2</v>
      </c>
    </row>
    <row r="7094" spans="1:25" x14ac:dyDescent="0.3">
      <c r="A7094" s="1">
        <v>7093</v>
      </c>
      <c r="B7094" t="s">
        <v>9529</v>
      </c>
      <c r="C7094" s="7">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4" t="str">
        <f>VLOOKUP(OrdersTable[[#This Row],[Region]],PeopleTable[#All],2,FALSE)</f>
        <v>Cassandra Brandow</v>
      </c>
      <c r="W7094" s="4" t="str">
        <f>IFERROR(VLOOKUP(OrdersTable[[#This Row],[Order ID]],ReturnsTable[#All],2,FALSE),"No")</f>
        <v>No</v>
      </c>
      <c r="X7094" s="4">
        <f>1/COUNTIF(OrdersTable[Order ID],OrdersTable[[#This Row],[Order ID]])</f>
        <v>0.25</v>
      </c>
      <c r="Y7094" s="4">
        <f>1/COUNTIF(OrdersTable[Customer ID],OrdersTable[[#This Row],[Customer ID]])</f>
        <v>8.3333333333333329E-2</v>
      </c>
    </row>
    <row r="7095" spans="1:25" x14ac:dyDescent="0.3">
      <c r="A7095" s="1">
        <v>7094</v>
      </c>
      <c r="B7095" t="s">
        <v>9529</v>
      </c>
      <c r="C7095" s="7">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4" t="str">
        <f>VLOOKUP(OrdersTable[[#This Row],[Region]],PeopleTable[#All],2,FALSE)</f>
        <v>Cassandra Brandow</v>
      </c>
      <c r="W7095" s="4" t="str">
        <f>IFERROR(VLOOKUP(OrdersTable[[#This Row],[Order ID]],ReturnsTable[#All],2,FALSE),"No")</f>
        <v>No</v>
      </c>
      <c r="X7095" s="4">
        <f>1/COUNTIF(OrdersTable[Order ID],OrdersTable[[#This Row],[Order ID]])</f>
        <v>0.25</v>
      </c>
      <c r="Y7095" s="4">
        <f>1/COUNTIF(OrdersTable[Customer ID],OrdersTable[[#This Row],[Customer ID]])</f>
        <v>8.3333333333333329E-2</v>
      </c>
    </row>
    <row r="7096" spans="1:25" x14ac:dyDescent="0.3">
      <c r="A7096" s="1">
        <v>7095</v>
      </c>
      <c r="B7096" t="s">
        <v>9530</v>
      </c>
      <c r="C7096" s="7">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4" t="str">
        <f>VLOOKUP(OrdersTable[[#This Row],[Region]],PeopleTable[#All],2,FALSE)</f>
        <v>Kelly Williams</v>
      </c>
      <c r="W7096" s="4" t="str">
        <f>IFERROR(VLOOKUP(OrdersTable[[#This Row],[Order ID]],ReturnsTable[#All],2,FALSE),"No")</f>
        <v>No</v>
      </c>
      <c r="X7096" s="4">
        <f>1/COUNTIF(OrdersTable[Order ID],OrdersTable[[#This Row],[Order ID]])</f>
        <v>1</v>
      </c>
      <c r="Y7096" s="4">
        <f>1/COUNTIF(OrdersTable[Customer ID],OrdersTable[[#This Row],[Customer ID]])</f>
        <v>6.25E-2</v>
      </c>
    </row>
    <row r="7097" spans="1:25" x14ac:dyDescent="0.3">
      <c r="A7097" s="1">
        <v>7096</v>
      </c>
      <c r="B7097" t="s">
        <v>9531</v>
      </c>
      <c r="C7097" s="7">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4" t="str">
        <f>VLOOKUP(OrdersTable[[#This Row],[Region]],PeopleTable[#All],2,FALSE)</f>
        <v>Chuck Magee</v>
      </c>
      <c r="W7097" s="4" t="str">
        <f>IFERROR(VLOOKUP(OrdersTable[[#This Row],[Order ID]],ReturnsTable[#All],2,FALSE),"No")</f>
        <v>No</v>
      </c>
      <c r="X7097" s="4">
        <f>1/COUNTIF(OrdersTable[Order ID],OrdersTable[[#This Row],[Order ID]])</f>
        <v>0.33333333333333331</v>
      </c>
      <c r="Y7097" s="4">
        <f>1/COUNTIF(OrdersTable[Customer ID],OrdersTable[[#This Row],[Customer ID]])</f>
        <v>0.04</v>
      </c>
    </row>
    <row r="7098" spans="1:25" x14ac:dyDescent="0.3">
      <c r="A7098" s="1">
        <v>7097</v>
      </c>
      <c r="B7098" t="s">
        <v>9531</v>
      </c>
      <c r="C7098" s="7">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4" t="str">
        <f>VLOOKUP(OrdersTable[[#This Row],[Region]],PeopleTable[#All],2,FALSE)</f>
        <v>Chuck Magee</v>
      </c>
      <c r="W7098" s="4" t="str">
        <f>IFERROR(VLOOKUP(OrdersTable[[#This Row],[Order ID]],ReturnsTable[#All],2,FALSE),"No")</f>
        <v>No</v>
      </c>
      <c r="X7098" s="4">
        <f>1/COUNTIF(OrdersTable[Order ID],OrdersTable[[#This Row],[Order ID]])</f>
        <v>0.33333333333333331</v>
      </c>
      <c r="Y7098" s="4">
        <f>1/COUNTIF(OrdersTable[Customer ID],OrdersTable[[#This Row],[Customer ID]])</f>
        <v>0.04</v>
      </c>
    </row>
    <row r="7099" spans="1:25" x14ac:dyDescent="0.3">
      <c r="A7099" s="1">
        <v>7098</v>
      </c>
      <c r="B7099" t="s">
        <v>9531</v>
      </c>
      <c r="C7099" s="7">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4" t="str">
        <f>VLOOKUP(OrdersTable[[#This Row],[Region]],PeopleTable[#All],2,FALSE)</f>
        <v>Chuck Magee</v>
      </c>
      <c r="W7099" s="4" t="str">
        <f>IFERROR(VLOOKUP(OrdersTable[[#This Row],[Order ID]],ReturnsTable[#All],2,FALSE),"No")</f>
        <v>No</v>
      </c>
      <c r="X7099" s="4">
        <f>1/COUNTIF(OrdersTable[Order ID],OrdersTable[[#This Row],[Order ID]])</f>
        <v>0.33333333333333331</v>
      </c>
      <c r="Y7099" s="4">
        <f>1/COUNTIF(OrdersTable[Customer ID],OrdersTable[[#This Row],[Customer ID]])</f>
        <v>0.04</v>
      </c>
    </row>
    <row r="7100" spans="1:25" x14ac:dyDescent="0.3">
      <c r="A7100" s="1">
        <v>7099</v>
      </c>
      <c r="B7100" t="s">
        <v>9532</v>
      </c>
      <c r="C7100" s="7">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4" t="str">
        <f>VLOOKUP(OrdersTable[[#This Row],[Region]],PeopleTable[#All],2,FALSE)</f>
        <v>Chuck Magee</v>
      </c>
      <c r="W7100" s="4" t="str">
        <f>IFERROR(VLOOKUP(OrdersTable[[#This Row],[Order ID]],ReturnsTable[#All],2,FALSE),"No")</f>
        <v>No</v>
      </c>
      <c r="X7100" s="4">
        <f>1/COUNTIF(OrdersTable[Order ID],OrdersTable[[#This Row],[Order ID]])</f>
        <v>1</v>
      </c>
      <c r="Y7100" s="4">
        <f>1/COUNTIF(OrdersTable[Customer ID],OrdersTable[[#This Row],[Customer ID]])</f>
        <v>0.16666666666666666</v>
      </c>
    </row>
    <row r="7101" spans="1:25" x14ac:dyDescent="0.3">
      <c r="A7101" s="1">
        <v>7100</v>
      </c>
      <c r="B7101" t="s">
        <v>9533</v>
      </c>
      <c r="C7101" s="7">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4" t="str">
        <f>VLOOKUP(OrdersTable[[#This Row],[Region]],PeopleTable[#All],2,FALSE)</f>
        <v>Chuck Magee</v>
      </c>
      <c r="W7101" s="4" t="str">
        <f>IFERROR(VLOOKUP(OrdersTable[[#This Row],[Order ID]],ReturnsTable[#All],2,FALSE),"No")</f>
        <v>No</v>
      </c>
      <c r="X7101" s="4">
        <f>1/COUNTIF(OrdersTable[Order ID],OrdersTable[[#This Row],[Order ID]])</f>
        <v>1</v>
      </c>
      <c r="Y7101" s="4">
        <f>1/COUNTIF(OrdersTable[Customer ID],OrdersTable[[#This Row],[Customer ID]])</f>
        <v>0.16666666666666666</v>
      </c>
    </row>
    <row r="7102" spans="1:25" x14ac:dyDescent="0.3">
      <c r="A7102" s="1">
        <v>7101</v>
      </c>
      <c r="B7102" t="s">
        <v>9534</v>
      </c>
      <c r="C7102" s="7">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4" t="str">
        <f>VLOOKUP(OrdersTable[[#This Row],[Region]],PeopleTable[#All],2,FALSE)</f>
        <v>Anna Andreadi</v>
      </c>
      <c r="W7102" s="4" t="str">
        <f>IFERROR(VLOOKUP(OrdersTable[[#This Row],[Order ID]],ReturnsTable[#All],2,FALSE),"No")</f>
        <v>No</v>
      </c>
      <c r="X7102" s="4">
        <f>1/COUNTIF(OrdersTable[Order ID],OrdersTable[[#This Row],[Order ID]])</f>
        <v>1</v>
      </c>
      <c r="Y7102" s="4">
        <f>1/COUNTIF(OrdersTable[Customer ID],OrdersTable[[#This Row],[Customer ID]])</f>
        <v>0.16666666666666666</v>
      </c>
    </row>
    <row r="7103" spans="1:25" x14ac:dyDescent="0.3">
      <c r="A7103" s="1">
        <v>7102</v>
      </c>
      <c r="B7103" t="s">
        <v>9535</v>
      </c>
      <c r="C7103" s="7">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4" t="str">
        <f>VLOOKUP(OrdersTable[[#This Row],[Region]],PeopleTable[#All],2,FALSE)</f>
        <v>Kelly Williams</v>
      </c>
      <c r="W7103" s="4" t="str">
        <f>IFERROR(VLOOKUP(OrdersTable[[#This Row],[Order ID]],ReturnsTable[#All],2,FALSE),"No")</f>
        <v>No</v>
      </c>
      <c r="X7103" s="4">
        <f>1/COUNTIF(OrdersTable[Order ID],OrdersTable[[#This Row],[Order ID]])</f>
        <v>1</v>
      </c>
      <c r="Y7103" s="4">
        <f>1/COUNTIF(OrdersTable[Customer ID],OrdersTable[[#This Row],[Customer ID]])</f>
        <v>0.2</v>
      </c>
    </row>
    <row r="7104" spans="1:25" x14ac:dyDescent="0.3">
      <c r="A7104" s="1">
        <v>7103</v>
      </c>
      <c r="B7104" t="s">
        <v>9536</v>
      </c>
      <c r="C7104" s="7">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4" t="str">
        <f>VLOOKUP(OrdersTable[[#This Row],[Region]],PeopleTable[#All],2,FALSE)</f>
        <v>Chuck Magee</v>
      </c>
      <c r="W7104" s="4" t="str">
        <f>IFERROR(VLOOKUP(OrdersTable[[#This Row],[Order ID]],ReturnsTable[#All],2,FALSE),"No")</f>
        <v>No</v>
      </c>
      <c r="X7104" s="4">
        <f>1/COUNTIF(OrdersTable[Order ID],OrdersTable[[#This Row],[Order ID]])</f>
        <v>1</v>
      </c>
      <c r="Y7104" s="4">
        <f>1/COUNTIF(OrdersTable[Customer ID],OrdersTable[[#This Row],[Customer ID]])</f>
        <v>0.33333333333333331</v>
      </c>
    </row>
    <row r="7105" spans="1:25" x14ac:dyDescent="0.3">
      <c r="A7105" s="1">
        <v>7104</v>
      </c>
      <c r="B7105" t="s">
        <v>9537</v>
      </c>
      <c r="C7105" s="7">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4" t="str">
        <f>VLOOKUP(OrdersTable[[#This Row],[Region]],PeopleTable[#All],2,FALSE)</f>
        <v>Anna Andreadi</v>
      </c>
      <c r="W7105" s="4" t="str">
        <f>IFERROR(VLOOKUP(OrdersTable[[#This Row],[Order ID]],ReturnsTable[#All],2,FALSE),"No")</f>
        <v>No</v>
      </c>
      <c r="X7105" s="4">
        <f>1/COUNTIF(OrdersTable[Order ID],OrdersTable[[#This Row],[Order ID]])</f>
        <v>1</v>
      </c>
      <c r="Y7105" s="4">
        <f>1/COUNTIF(OrdersTable[Customer ID],OrdersTable[[#This Row],[Customer ID]])</f>
        <v>0.125</v>
      </c>
    </row>
    <row r="7106" spans="1:25" x14ac:dyDescent="0.3">
      <c r="A7106" s="1">
        <v>7105</v>
      </c>
      <c r="B7106" t="s">
        <v>9538</v>
      </c>
      <c r="C7106" s="7">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4" t="str">
        <f>VLOOKUP(OrdersTable[[#This Row],[Region]],PeopleTable[#All],2,FALSE)</f>
        <v>Chuck Magee</v>
      </c>
      <c r="W7106" s="4" t="str">
        <f>IFERROR(VLOOKUP(OrdersTable[[#This Row],[Order ID]],ReturnsTable[#All],2,FALSE),"No")</f>
        <v>No</v>
      </c>
      <c r="X7106" s="4">
        <f>1/COUNTIF(OrdersTable[Order ID],OrdersTable[[#This Row],[Order ID]])</f>
        <v>0.33333333333333331</v>
      </c>
      <c r="Y7106" s="4">
        <f>1/COUNTIF(OrdersTable[Customer ID],OrdersTable[[#This Row],[Customer ID]])</f>
        <v>5.5555555555555552E-2</v>
      </c>
    </row>
    <row r="7107" spans="1:25" x14ac:dyDescent="0.3">
      <c r="A7107" s="1">
        <v>7106</v>
      </c>
      <c r="B7107" t="s">
        <v>9538</v>
      </c>
      <c r="C7107" s="7">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4" t="str">
        <f>VLOOKUP(OrdersTable[[#This Row],[Region]],PeopleTable[#All],2,FALSE)</f>
        <v>Chuck Magee</v>
      </c>
      <c r="W7107" s="4" t="str">
        <f>IFERROR(VLOOKUP(OrdersTable[[#This Row],[Order ID]],ReturnsTable[#All],2,FALSE),"No")</f>
        <v>No</v>
      </c>
      <c r="X7107" s="4">
        <f>1/COUNTIF(OrdersTable[Order ID],OrdersTable[[#This Row],[Order ID]])</f>
        <v>0.33333333333333331</v>
      </c>
      <c r="Y7107" s="4">
        <f>1/COUNTIF(OrdersTable[Customer ID],OrdersTable[[#This Row],[Customer ID]])</f>
        <v>5.5555555555555552E-2</v>
      </c>
    </row>
    <row r="7108" spans="1:25" x14ac:dyDescent="0.3">
      <c r="A7108" s="1">
        <v>7107</v>
      </c>
      <c r="B7108" t="s">
        <v>9538</v>
      </c>
      <c r="C7108" s="7">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4" t="str">
        <f>VLOOKUP(OrdersTable[[#This Row],[Region]],PeopleTable[#All],2,FALSE)</f>
        <v>Chuck Magee</v>
      </c>
      <c r="W7108" s="4" t="str">
        <f>IFERROR(VLOOKUP(OrdersTable[[#This Row],[Order ID]],ReturnsTable[#All],2,FALSE),"No")</f>
        <v>No</v>
      </c>
      <c r="X7108" s="4">
        <f>1/COUNTIF(OrdersTable[Order ID],OrdersTable[[#This Row],[Order ID]])</f>
        <v>0.33333333333333331</v>
      </c>
      <c r="Y7108" s="4">
        <f>1/COUNTIF(OrdersTable[Customer ID],OrdersTable[[#This Row],[Customer ID]])</f>
        <v>5.5555555555555552E-2</v>
      </c>
    </row>
    <row r="7109" spans="1:25" x14ac:dyDescent="0.3">
      <c r="A7109" s="1">
        <v>7108</v>
      </c>
      <c r="B7109" t="s">
        <v>9539</v>
      </c>
      <c r="C7109" s="7">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4" t="str">
        <f>VLOOKUP(OrdersTable[[#This Row],[Region]],PeopleTable[#All],2,FALSE)</f>
        <v>Chuck Magee</v>
      </c>
      <c r="W7109" s="4" t="str">
        <f>IFERROR(VLOOKUP(OrdersTable[[#This Row],[Order ID]],ReturnsTable[#All],2,FALSE),"No")</f>
        <v>No</v>
      </c>
      <c r="X7109" s="4">
        <f>1/COUNTIF(OrdersTable[Order ID],OrdersTable[[#This Row],[Order ID]])</f>
        <v>0.14285714285714285</v>
      </c>
      <c r="Y7109" s="4">
        <f>1/COUNTIF(OrdersTable[Customer ID],OrdersTable[[#This Row],[Customer ID]])</f>
        <v>3.5714285714285712E-2</v>
      </c>
    </row>
    <row r="7110" spans="1:25" x14ac:dyDescent="0.3">
      <c r="A7110" s="1">
        <v>7109</v>
      </c>
      <c r="B7110" t="s">
        <v>9539</v>
      </c>
      <c r="C7110" s="7">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4" t="str">
        <f>VLOOKUP(OrdersTable[[#This Row],[Region]],PeopleTable[#All],2,FALSE)</f>
        <v>Chuck Magee</v>
      </c>
      <c r="W7110" s="4" t="str">
        <f>IFERROR(VLOOKUP(OrdersTable[[#This Row],[Order ID]],ReturnsTable[#All],2,FALSE),"No")</f>
        <v>No</v>
      </c>
      <c r="X7110" s="4">
        <f>1/COUNTIF(OrdersTable[Order ID],OrdersTable[[#This Row],[Order ID]])</f>
        <v>0.14285714285714285</v>
      </c>
      <c r="Y7110" s="4">
        <f>1/COUNTIF(OrdersTable[Customer ID],OrdersTable[[#This Row],[Customer ID]])</f>
        <v>3.5714285714285712E-2</v>
      </c>
    </row>
    <row r="7111" spans="1:25" x14ac:dyDescent="0.3">
      <c r="A7111" s="1">
        <v>7110</v>
      </c>
      <c r="B7111" t="s">
        <v>9539</v>
      </c>
      <c r="C7111" s="7">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4" t="str">
        <f>VLOOKUP(OrdersTable[[#This Row],[Region]],PeopleTable[#All],2,FALSE)</f>
        <v>Chuck Magee</v>
      </c>
      <c r="W7111" s="4" t="str">
        <f>IFERROR(VLOOKUP(OrdersTable[[#This Row],[Order ID]],ReturnsTable[#All],2,FALSE),"No")</f>
        <v>No</v>
      </c>
      <c r="X7111" s="4">
        <f>1/COUNTIF(OrdersTable[Order ID],OrdersTable[[#This Row],[Order ID]])</f>
        <v>0.14285714285714285</v>
      </c>
      <c r="Y7111" s="4">
        <f>1/COUNTIF(OrdersTable[Customer ID],OrdersTable[[#This Row],[Customer ID]])</f>
        <v>3.5714285714285712E-2</v>
      </c>
    </row>
    <row r="7112" spans="1:25" x14ac:dyDescent="0.3">
      <c r="A7112" s="1">
        <v>7111</v>
      </c>
      <c r="B7112" t="s">
        <v>9539</v>
      </c>
      <c r="C7112" s="7">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4" t="str">
        <f>VLOOKUP(OrdersTable[[#This Row],[Region]],PeopleTable[#All],2,FALSE)</f>
        <v>Chuck Magee</v>
      </c>
      <c r="W7112" s="4" t="str">
        <f>IFERROR(VLOOKUP(OrdersTable[[#This Row],[Order ID]],ReturnsTable[#All],2,FALSE),"No")</f>
        <v>No</v>
      </c>
      <c r="X7112" s="4">
        <f>1/COUNTIF(OrdersTable[Order ID],OrdersTable[[#This Row],[Order ID]])</f>
        <v>0.14285714285714285</v>
      </c>
      <c r="Y7112" s="4">
        <f>1/COUNTIF(OrdersTable[Customer ID],OrdersTable[[#This Row],[Customer ID]])</f>
        <v>3.5714285714285712E-2</v>
      </c>
    </row>
    <row r="7113" spans="1:25" x14ac:dyDescent="0.3">
      <c r="A7113" s="1">
        <v>7112</v>
      </c>
      <c r="B7113" t="s">
        <v>9539</v>
      </c>
      <c r="C7113" s="7">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4" t="str">
        <f>VLOOKUP(OrdersTable[[#This Row],[Region]],PeopleTable[#All],2,FALSE)</f>
        <v>Chuck Magee</v>
      </c>
      <c r="W7113" s="4" t="str">
        <f>IFERROR(VLOOKUP(OrdersTable[[#This Row],[Order ID]],ReturnsTable[#All],2,FALSE),"No")</f>
        <v>No</v>
      </c>
      <c r="X7113" s="4">
        <f>1/COUNTIF(OrdersTable[Order ID],OrdersTable[[#This Row],[Order ID]])</f>
        <v>0.14285714285714285</v>
      </c>
      <c r="Y7113" s="4">
        <f>1/COUNTIF(OrdersTable[Customer ID],OrdersTable[[#This Row],[Customer ID]])</f>
        <v>3.5714285714285712E-2</v>
      </c>
    </row>
    <row r="7114" spans="1:25" x14ac:dyDescent="0.3">
      <c r="A7114" s="1">
        <v>7113</v>
      </c>
      <c r="B7114" t="s">
        <v>9539</v>
      </c>
      <c r="C7114" s="7">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4" t="str">
        <f>VLOOKUP(OrdersTable[[#This Row],[Region]],PeopleTable[#All],2,FALSE)</f>
        <v>Chuck Magee</v>
      </c>
      <c r="W7114" s="4" t="str">
        <f>IFERROR(VLOOKUP(OrdersTable[[#This Row],[Order ID]],ReturnsTable[#All],2,FALSE),"No")</f>
        <v>No</v>
      </c>
      <c r="X7114" s="4">
        <f>1/COUNTIF(OrdersTable[Order ID],OrdersTable[[#This Row],[Order ID]])</f>
        <v>0.14285714285714285</v>
      </c>
      <c r="Y7114" s="4">
        <f>1/COUNTIF(OrdersTable[Customer ID],OrdersTable[[#This Row],[Customer ID]])</f>
        <v>3.5714285714285712E-2</v>
      </c>
    </row>
    <row r="7115" spans="1:25" x14ac:dyDescent="0.3">
      <c r="A7115" s="1">
        <v>7114</v>
      </c>
      <c r="B7115" t="s">
        <v>9539</v>
      </c>
      <c r="C7115" s="7">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4" t="str">
        <f>VLOOKUP(OrdersTable[[#This Row],[Region]],PeopleTable[#All],2,FALSE)</f>
        <v>Chuck Magee</v>
      </c>
      <c r="W7115" s="4" t="str">
        <f>IFERROR(VLOOKUP(OrdersTable[[#This Row],[Order ID]],ReturnsTable[#All],2,FALSE),"No")</f>
        <v>No</v>
      </c>
      <c r="X7115" s="4">
        <f>1/COUNTIF(OrdersTable[Order ID],OrdersTable[[#This Row],[Order ID]])</f>
        <v>0.14285714285714285</v>
      </c>
      <c r="Y7115" s="4">
        <f>1/COUNTIF(OrdersTable[Customer ID],OrdersTable[[#This Row],[Customer ID]])</f>
        <v>3.5714285714285712E-2</v>
      </c>
    </row>
    <row r="7116" spans="1:25" x14ac:dyDescent="0.3">
      <c r="A7116" s="1">
        <v>7115</v>
      </c>
      <c r="B7116" t="s">
        <v>9540</v>
      </c>
      <c r="C7116" s="7">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4" t="str">
        <f>VLOOKUP(OrdersTable[[#This Row],[Region]],PeopleTable[#All],2,FALSE)</f>
        <v>Anna Andreadi</v>
      </c>
      <c r="W7116" s="4" t="str">
        <f>IFERROR(VLOOKUP(OrdersTable[[#This Row],[Order ID]],ReturnsTable[#All],2,FALSE),"No")</f>
        <v>No</v>
      </c>
      <c r="X7116" s="4">
        <f>1/COUNTIF(OrdersTable[Order ID],OrdersTable[[#This Row],[Order ID]])</f>
        <v>0.5</v>
      </c>
      <c r="Y7116" s="4">
        <f>1/COUNTIF(OrdersTable[Customer ID],OrdersTable[[#This Row],[Customer ID]])</f>
        <v>9.0909090909090912E-2</v>
      </c>
    </row>
    <row r="7117" spans="1:25" x14ac:dyDescent="0.3">
      <c r="A7117" s="1">
        <v>7116</v>
      </c>
      <c r="B7117" t="s">
        <v>9540</v>
      </c>
      <c r="C7117" s="7">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4" t="str">
        <f>VLOOKUP(OrdersTable[[#This Row],[Region]],PeopleTable[#All],2,FALSE)</f>
        <v>Anna Andreadi</v>
      </c>
      <c r="W7117" s="4" t="str">
        <f>IFERROR(VLOOKUP(OrdersTable[[#This Row],[Order ID]],ReturnsTable[#All],2,FALSE),"No")</f>
        <v>No</v>
      </c>
      <c r="X7117" s="4">
        <f>1/COUNTIF(OrdersTable[Order ID],OrdersTable[[#This Row],[Order ID]])</f>
        <v>0.5</v>
      </c>
      <c r="Y7117" s="4">
        <f>1/COUNTIF(OrdersTable[Customer ID],OrdersTable[[#This Row],[Customer ID]])</f>
        <v>9.0909090909090912E-2</v>
      </c>
    </row>
    <row r="7118" spans="1:25" x14ac:dyDescent="0.3">
      <c r="A7118" s="1">
        <v>7117</v>
      </c>
      <c r="B7118" t="s">
        <v>9541</v>
      </c>
      <c r="C7118" s="7">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4" t="str">
        <f>VLOOKUP(OrdersTable[[#This Row],[Region]],PeopleTable[#All],2,FALSE)</f>
        <v>Anna Andreadi</v>
      </c>
      <c r="W7118" s="4" t="str">
        <f>IFERROR(VLOOKUP(OrdersTable[[#This Row],[Order ID]],ReturnsTable[#All],2,FALSE),"No")</f>
        <v>No</v>
      </c>
      <c r="X7118" s="4">
        <f>1/COUNTIF(OrdersTable[Order ID],OrdersTable[[#This Row],[Order ID]])</f>
        <v>0.5</v>
      </c>
      <c r="Y7118" s="4">
        <f>1/COUNTIF(OrdersTable[Customer ID],OrdersTable[[#This Row],[Customer ID]])</f>
        <v>0.14285714285714285</v>
      </c>
    </row>
    <row r="7119" spans="1:25" x14ac:dyDescent="0.3">
      <c r="A7119" s="1">
        <v>7118</v>
      </c>
      <c r="B7119" t="s">
        <v>9541</v>
      </c>
      <c r="C7119" s="7">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4" t="str">
        <f>VLOOKUP(OrdersTable[[#This Row],[Region]],PeopleTable[#All],2,FALSE)</f>
        <v>Anna Andreadi</v>
      </c>
      <c r="W7119" s="4" t="str">
        <f>IFERROR(VLOOKUP(OrdersTable[[#This Row],[Order ID]],ReturnsTable[#All],2,FALSE),"No")</f>
        <v>No</v>
      </c>
      <c r="X7119" s="4">
        <f>1/COUNTIF(OrdersTable[Order ID],OrdersTable[[#This Row],[Order ID]])</f>
        <v>0.5</v>
      </c>
      <c r="Y7119" s="4">
        <f>1/COUNTIF(OrdersTable[Customer ID],OrdersTable[[#This Row],[Customer ID]])</f>
        <v>0.14285714285714285</v>
      </c>
    </row>
    <row r="7120" spans="1:25" x14ac:dyDescent="0.3">
      <c r="A7120" s="1">
        <v>7119</v>
      </c>
      <c r="B7120" t="s">
        <v>9542</v>
      </c>
      <c r="C7120" s="7">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4" t="str">
        <f>VLOOKUP(OrdersTable[[#This Row],[Region]],PeopleTable[#All],2,FALSE)</f>
        <v>Chuck Magee</v>
      </c>
      <c r="W7120" s="4" t="str">
        <f>IFERROR(VLOOKUP(OrdersTable[[#This Row],[Order ID]],ReturnsTable[#All],2,FALSE),"No")</f>
        <v>No</v>
      </c>
      <c r="X7120" s="4">
        <f>1/COUNTIF(OrdersTable[Order ID],OrdersTable[[#This Row],[Order ID]])</f>
        <v>1</v>
      </c>
      <c r="Y7120" s="4">
        <f>1/COUNTIF(OrdersTable[Customer ID],OrdersTable[[#This Row],[Customer ID]])</f>
        <v>6.6666666666666666E-2</v>
      </c>
    </row>
    <row r="7121" spans="1:25" x14ac:dyDescent="0.3">
      <c r="A7121" s="1">
        <v>7120</v>
      </c>
      <c r="B7121" t="s">
        <v>6114</v>
      </c>
      <c r="C7121" s="7">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4" t="str">
        <f>VLOOKUP(OrdersTable[[#This Row],[Region]],PeopleTable[#All],2,FALSE)</f>
        <v>Anna Andreadi</v>
      </c>
      <c r="W7121" s="4" t="str">
        <f>IFERROR(VLOOKUP(OrdersTable[[#This Row],[Order ID]],ReturnsTable[#All],2,FALSE),"No")</f>
        <v>Yes</v>
      </c>
      <c r="X7121" s="4">
        <f>1/COUNTIF(OrdersTable[Order ID],OrdersTable[[#This Row],[Order ID]])</f>
        <v>1</v>
      </c>
      <c r="Y7121" s="4">
        <f>1/COUNTIF(OrdersTable[Customer ID],OrdersTable[[#This Row],[Customer ID]])</f>
        <v>4.1666666666666664E-2</v>
      </c>
    </row>
    <row r="7122" spans="1:25" x14ac:dyDescent="0.3">
      <c r="A7122" s="1">
        <v>7121</v>
      </c>
      <c r="B7122" t="s">
        <v>9543</v>
      </c>
      <c r="C7122" s="7">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4" t="str">
        <f>VLOOKUP(OrdersTable[[#This Row],[Region]],PeopleTable[#All],2,FALSE)</f>
        <v>Cassandra Brandow</v>
      </c>
      <c r="W7122" s="4" t="str">
        <f>IFERROR(VLOOKUP(OrdersTable[[#This Row],[Order ID]],ReturnsTable[#All],2,FALSE),"No")</f>
        <v>No</v>
      </c>
      <c r="X7122" s="4">
        <f>1/COUNTIF(OrdersTable[Order ID],OrdersTable[[#This Row],[Order ID]])</f>
        <v>1</v>
      </c>
      <c r="Y7122" s="4">
        <f>1/COUNTIF(OrdersTable[Customer ID],OrdersTable[[#This Row],[Customer ID]])</f>
        <v>8.3333333333333329E-2</v>
      </c>
    </row>
    <row r="7123" spans="1:25" x14ac:dyDescent="0.3">
      <c r="A7123" s="1">
        <v>7122</v>
      </c>
      <c r="B7123" t="s">
        <v>9544</v>
      </c>
      <c r="C7123" s="7">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4" t="str">
        <f>VLOOKUP(OrdersTable[[#This Row],[Region]],PeopleTable[#All],2,FALSE)</f>
        <v>Anna Andreadi</v>
      </c>
      <c r="W7123" s="4" t="str">
        <f>IFERROR(VLOOKUP(OrdersTable[[#This Row],[Order ID]],ReturnsTable[#All],2,FALSE),"No")</f>
        <v>No</v>
      </c>
      <c r="X7123" s="4">
        <f>1/COUNTIF(OrdersTable[Order ID],OrdersTable[[#This Row],[Order ID]])</f>
        <v>0.5</v>
      </c>
      <c r="Y7123" s="4">
        <f>1/COUNTIF(OrdersTable[Customer ID],OrdersTable[[#This Row],[Customer ID]])</f>
        <v>6.6666666666666666E-2</v>
      </c>
    </row>
    <row r="7124" spans="1:25" x14ac:dyDescent="0.3">
      <c r="A7124" s="1">
        <v>7123</v>
      </c>
      <c r="B7124" t="s">
        <v>9544</v>
      </c>
      <c r="C7124" s="7">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4" t="str">
        <f>VLOOKUP(OrdersTable[[#This Row],[Region]],PeopleTable[#All],2,FALSE)</f>
        <v>Anna Andreadi</v>
      </c>
      <c r="W7124" s="4" t="str">
        <f>IFERROR(VLOOKUP(OrdersTable[[#This Row],[Order ID]],ReturnsTable[#All],2,FALSE),"No")</f>
        <v>No</v>
      </c>
      <c r="X7124" s="4">
        <f>1/COUNTIF(OrdersTable[Order ID],OrdersTable[[#This Row],[Order ID]])</f>
        <v>0.5</v>
      </c>
      <c r="Y7124" s="4">
        <f>1/COUNTIF(OrdersTable[Customer ID],OrdersTable[[#This Row],[Customer ID]])</f>
        <v>6.6666666666666666E-2</v>
      </c>
    </row>
    <row r="7125" spans="1:25" x14ac:dyDescent="0.3">
      <c r="A7125" s="1">
        <v>7124</v>
      </c>
      <c r="B7125" t="s">
        <v>9545</v>
      </c>
      <c r="C7125" s="7">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4" t="str">
        <f>VLOOKUP(OrdersTable[[#This Row],[Region]],PeopleTable[#All],2,FALSE)</f>
        <v>Chuck Magee</v>
      </c>
      <c r="W7125" s="4" t="str">
        <f>IFERROR(VLOOKUP(OrdersTable[[#This Row],[Order ID]],ReturnsTable[#All],2,FALSE),"No")</f>
        <v>No</v>
      </c>
      <c r="X7125" s="4">
        <f>1/COUNTIF(OrdersTable[Order ID],OrdersTable[[#This Row],[Order ID]])</f>
        <v>0.5</v>
      </c>
      <c r="Y7125" s="4">
        <f>1/COUNTIF(OrdersTable[Customer ID],OrdersTable[[#This Row],[Customer ID]])</f>
        <v>8.3333333333333329E-2</v>
      </c>
    </row>
    <row r="7126" spans="1:25" x14ac:dyDescent="0.3">
      <c r="A7126" s="1">
        <v>7125</v>
      </c>
      <c r="B7126" t="s">
        <v>9545</v>
      </c>
      <c r="C7126" s="7">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4" t="str">
        <f>VLOOKUP(OrdersTable[[#This Row],[Region]],PeopleTable[#All],2,FALSE)</f>
        <v>Chuck Magee</v>
      </c>
      <c r="W7126" s="4" t="str">
        <f>IFERROR(VLOOKUP(OrdersTable[[#This Row],[Order ID]],ReturnsTable[#All],2,FALSE),"No")</f>
        <v>No</v>
      </c>
      <c r="X7126" s="4">
        <f>1/COUNTIF(OrdersTable[Order ID],OrdersTable[[#This Row],[Order ID]])</f>
        <v>0.5</v>
      </c>
      <c r="Y7126" s="4">
        <f>1/COUNTIF(OrdersTable[Customer ID],OrdersTable[[#This Row],[Customer ID]])</f>
        <v>8.3333333333333329E-2</v>
      </c>
    </row>
    <row r="7127" spans="1:25" x14ac:dyDescent="0.3">
      <c r="A7127" s="1">
        <v>7126</v>
      </c>
      <c r="B7127" t="s">
        <v>9546</v>
      </c>
      <c r="C7127" s="7">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4" t="str">
        <f>VLOOKUP(OrdersTable[[#This Row],[Region]],PeopleTable[#All],2,FALSE)</f>
        <v>Cassandra Brandow</v>
      </c>
      <c r="W7127" s="4" t="str">
        <f>IFERROR(VLOOKUP(OrdersTable[[#This Row],[Order ID]],ReturnsTable[#All],2,FALSE),"No")</f>
        <v>No</v>
      </c>
      <c r="X7127" s="4">
        <f>1/COUNTIF(OrdersTable[Order ID],OrdersTable[[#This Row],[Order ID]])</f>
        <v>0.5</v>
      </c>
      <c r="Y7127" s="4">
        <f>1/COUNTIF(OrdersTable[Customer ID],OrdersTable[[#This Row],[Customer ID]])</f>
        <v>5.5555555555555552E-2</v>
      </c>
    </row>
    <row r="7128" spans="1:25" x14ac:dyDescent="0.3">
      <c r="A7128" s="1">
        <v>7127</v>
      </c>
      <c r="B7128" t="s">
        <v>9546</v>
      </c>
      <c r="C7128" s="7">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4" t="str">
        <f>VLOOKUP(OrdersTable[[#This Row],[Region]],PeopleTable[#All],2,FALSE)</f>
        <v>Cassandra Brandow</v>
      </c>
      <c r="W7128" s="4" t="str">
        <f>IFERROR(VLOOKUP(OrdersTable[[#This Row],[Order ID]],ReturnsTable[#All],2,FALSE),"No")</f>
        <v>No</v>
      </c>
      <c r="X7128" s="4">
        <f>1/COUNTIF(OrdersTable[Order ID],OrdersTable[[#This Row],[Order ID]])</f>
        <v>0.5</v>
      </c>
      <c r="Y7128" s="4">
        <f>1/COUNTIF(OrdersTable[Customer ID],OrdersTable[[#This Row],[Customer ID]])</f>
        <v>5.5555555555555552E-2</v>
      </c>
    </row>
    <row r="7129" spans="1:25" x14ac:dyDescent="0.3">
      <c r="A7129" s="1">
        <v>7128</v>
      </c>
      <c r="B7129" t="s">
        <v>9547</v>
      </c>
      <c r="C7129" s="7">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4" t="str">
        <f>VLOOKUP(OrdersTable[[#This Row],[Region]],PeopleTable[#All],2,FALSE)</f>
        <v>Chuck Magee</v>
      </c>
      <c r="W7129" s="4" t="str">
        <f>IFERROR(VLOOKUP(OrdersTable[[#This Row],[Order ID]],ReturnsTable[#All],2,FALSE),"No")</f>
        <v>No</v>
      </c>
      <c r="X7129" s="4">
        <f>1/COUNTIF(OrdersTable[Order ID],OrdersTable[[#This Row],[Order ID]])</f>
        <v>0.5</v>
      </c>
      <c r="Y7129" s="4">
        <f>1/COUNTIF(OrdersTable[Customer ID],OrdersTable[[#This Row],[Customer ID]])</f>
        <v>5.2631578947368418E-2</v>
      </c>
    </row>
    <row r="7130" spans="1:25" x14ac:dyDescent="0.3">
      <c r="A7130" s="1">
        <v>7129</v>
      </c>
      <c r="B7130" t="s">
        <v>9547</v>
      </c>
      <c r="C7130" s="7">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4" t="str">
        <f>VLOOKUP(OrdersTable[[#This Row],[Region]],PeopleTable[#All],2,FALSE)</f>
        <v>Chuck Magee</v>
      </c>
      <c r="W7130" s="4" t="str">
        <f>IFERROR(VLOOKUP(OrdersTable[[#This Row],[Order ID]],ReturnsTable[#All],2,FALSE),"No")</f>
        <v>No</v>
      </c>
      <c r="X7130" s="4">
        <f>1/COUNTIF(OrdersTable[Order ID],OrdersTable[[#This Row],[Order ID]])</f>
        <v>0.5</v>
      </c>
      <c r="Y7130" s="4">
        <f>1/COUNTIF(OrdersTable[Customer ID],OrdersTable[[#This Row],[Customer ID]])</f>
        <v>5.2631578947368418E-2</v>
      </c>
    </row>
    <row r="7131" spans="1:25" x14ac:dyDescent="0.3">
      <c r="A7131" s="1">
        <v>7130</v>
      </c>
      <c r="B7131" t="s">
        <v>9548</v>
      </c>
      <c r="C7131" s="7">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4" t="str">
        <f>VLOOKUP(OrdersTable[[#This Row],[Region]],PeopleTable[#All],2,FALSE)</f>
        <v>Cassandra Brandow</v>
      </c>
      <c r="W7131" s="4" t="str">
        <f>IFERROR(VLOOKUP(OrdersTable[[#This Row],[Order ID]],ReturnsTable[#All],2,FALSE),"No")</f>
        <v>No</v>
      </c>
      <c r="X7131" s="4">
        <f>1/COUNTIF(OrdersTable[Order ID],OrdersTable[[#This Row],[Order ID]])</f>
        <v>0.5</v>
      </c>
      <c r="Y7131" s="4">
        <f>1/COUNTIF(OrdersTable[Customer ID],OrdersTable[[#This Row],[Customer ID]])</f>
        <v>0.04</v>
      </c>
    </row>
    <row r="7132" spans="1:25" x14ac:dyDescent="0.3">
      <c r="A7132" s="1">
        <v>7131</v>
      </c>
      <c r="B7132" t="s">
        <v>9548</v>
      </c>
      <c r="C7132" s="7">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4" t="str">
        <f>VLOOKUP(OrdersTable[[#This Row],[Region]],PeopleTable[#All],2,FALSE)</f>
        <v>Cassandra Brandow</v>
      </c>
      <c r="W7132" s="4" t="str">
        <f>IFERROR(VLOOKUP(OrdersTable[[#This Row],[Order ID]],ReturnsTable[#All],2,FALSE),"No")</f>
        <v>No</v>
      </c>
      <c r="X7132" s="4">
        <f>1/COUNTIF(OrdersTable[Order ID],OrdersTable[[#This Row],[Order ID]])</f>
        <v>0.5</v>
      </c>
      <c r="Y7132" s="4">
        <f>1/COUNTIF(OrdersTable[Customer ID],OrdersTable[[#This Row],[Customer ID]])</f>
        <v>0.04</v>
      </c>
    </row>
    <row r="7133" spans="1:25" x14ac:dyDescent="0.3">
      <c r="A7133" s="1">
        <v>7132</v>
      </c>
      <c r="B7133" t="s">
        <v>9549</v>
      </c>
      <c r="C7133" s="7">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4" t="str">
        <f>VLOOKUP(OrdersTable[[#This Row],[Region]],PeopleTable[#All],2,FALSE)</f>
        <v>Kelly Williams</v>
      </c>
      <c r="W7133" s="4" t="str">
        <f>IFERROR(VLOOKUP(OrdersTable[[#This Row],[Order ID]],ReturnsTable[#All],2,FALSE),"No")</f>
        <v>No</v>
      </c>
      <c r="X7133" s="4">
        <f>1/COUNTIF(OrdersTable[Order ID],OrdersTable[[#This Row],[Order ID]])</f>
        <v>0.2</v>
      </c>
      <c r="Y7133" s="4">
        <f>1/COUNTIF(OrdersTable[Customer ID],OrdersTable[[#This Row],[Customer ID]])</f>
        <v>7.1428571428571425E-2</v>
      </c>
    </row>
    <row r="7134" spans="1:25" x14ac:dyDescent="0.3">
      <c r="A7134" s="1">
        <v>7133</v>
      </c>
      <c r="B7134" t="s">
        <v>9549</v>
      </c>
      <c r="C7134" s="7">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4" t="str">
        <f>VLOOKUP(OrdersTable[[#This Row],[Region]],PeopleTable[#All],2,FALSE)</f>
        <v>Kelly Williams</v>
      </c>
      <c r="W7134" s="4" t="str">
        <f>IFERROR(VLOOKUP(OrdersTable[[#This Row],[Order ID]],ReturnsTable[#All],2,FALSE),"No")</f>
        <v>No</v>
      </c>
      <c r="X7134" s="4">
        <f>1/COUNTIF(OrdersTable[Order ID],OrdersTable[[#This Row],[Order ID]])</f>
        <v>0.2</v>
      </c>
      <c r="Y7134" s="4">
        <f>1/COUNTIF(OrdersTable[Customer ID],OrdersTable[[#This Row],[Customer ID]])</f>
        <v>7.1428571428571425E-2</v>
      </c>
    </row>
    <row r="7135" spans="1:25" x14ac:dyDescent="0.3">
      <c r="A7135" s="1">
        <v>7134</v>
      </c>
      <c r="B7135" t="s">
        <v>9549</v>
      </c>
      <c r="C7135" s="7">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4" t="str">
        <f>VLOOKUP(OrdersTable[[#This Row],[Region]],PeopleTable[#All],2,FALSE)</f>
        <v>Kelly Williams</v>
      </c>
      <c r="W7135" s="4" t="str">
        <f>IFERROR(VLOOKUP(OrdersTable[[#This Row],[Order ID]],ReturnsTable[#All],2,FALSE),"No")</f>
        <v>No</v>
      </c>
      <c r="X7135" s="4">
        <f>1/COUNTIF(OrdersTable[Order ID],OrdersTable[[#This Row],[Order ID]])</f>
        <v>0.2</v>
      </c>
      <c r="Y7135" s="4">
        <f>1/COUNTIF(OrdersTable[Customer ID],OrdersTable[[#This Row],[Customer ID]])</f>
        <v>7.1428571428571425E-2</v>
      </c>
    </row>
    <row r="7136" spans="1:25" x14ac:dyDescent="0.3">
      <c r="A7136" s="1">
        <v>7135</v>
      </c>
      <c r="B7136" t="s">
        <v>9549</v>
      </c>
      <c r="C7136" s="7">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4" t="str">
        <f>VLOOKUP(OrdersTable[[#This Row],[Region]],PeopleTable[#All],2,FALSE)</f>
        <v>Kelly Williams</v>
      </c>
      <c r="W7136" s="4" t="str">
        <f>IFERROR(VLOOKUP(OrdersTable[[#This Row],[Order ID]],ReturnsTable[#All],2,FALSE),"No")</f>
        <v>No</v>
      </c>
      <c r="X7136" s="4">
        <f>1/COUNTIF(OrdersTable[Order ID],OrdersTable[[#This Row],[Order ID]])</f>
        <v>0.2</v>
      </c>
      <c r="Y7136" s="4">
        <f>1/COUNTIF(OrdersTable[Customer ID],OrdersTable[[#This Row],[Customer ID]])</f>
        <v>7.1428571428571425E-2</v>
      </c>
    </row>
    <row r="7137" spans="1:25" x14ac:dyDescent="0.3">
      <c r="A7137" s="1">
        <v>7136</v>
      </c>
      <c r="B7137" t="s">
        <v>9549</v>
      </c>
      <c r="C7137" s="7">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4" t="str">
        <f>VLOOKUP(OrdersTable[[#This Row],[Region]],PeopleTable[#All],2,FALSE)</f>
        <v>Kelly Williams</v>
      </c>
      <c r="W7137" s="4" t="str">
        <f>IFERROR(VLOOKUP(OrdersTable[[#This Row],[Order ID]],ReturnsTable[#All],2,FALSE),"No")</f>
        <v>No</v>
      </c>
      <c r="X7137" s="4">
        <f>1/COUNTIF(OrdersTable[Order ID],OrdersTable[[#This Row],[Order ID]])</f>
        <v>0.2</v>
      </c>
      <c r="Y7137" s="4">
        <f>1/COUNTIF(OrdersTable[Customer ID],OrdersTable[[#This Row],[Customer ID]])</f>
        <v>7.1428571428571425E-2</v>
      </c>
    </row>
    <row r="7138" spans="1:25" x14ac:dyDescent="0.3">
      <c r="A7138" s="1">
        <v>7137</v>
      </c>
      <c r="B7138" t="s">
        <v>9550</v>
      </c>
      <c r="C7138" s="7">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4" t="str">
        <f>VLOOKUP(OrdersTable[[#This Row],[Region]],PeopleTable[#All],2,FALSE)</f>
        <v>Cassandra Brandow</v>
      </c>
      <c r="W7138" s="4" t="str">
        <f>IFERROR(VLOOKUP(OrdersTable[[#This Row],[Order ID]],ReturnsTable[#All],2,FALSE),"No")</f>
        <v>No</v>
      </c>
      <c r="X7138" s="4">
        <f>1/COUNTIF(OrdersTable[Order ID],OrdersTable[[#This Row],[Order ID]])</f>
        <v>0.25</v>
      </c>
      <c r="Y7138" s="4">
        <f>1/COUNTIF(OrdersTable[Customer ID],OrdersTable[[#This Row],[Customer ID]])</f>
        <v>6.6666666666666666E-2</v>
      </c>
    </row>
    <row r="7139" spans="1:25" x14ac:dyDescent="0.3">
      <c r="A7139" s="1">
        <v>7138</v>
      </c>
      <c r="B7139" t="s">
        <v>9550</v>
      </c>
      <c r="C7139" s="7">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4" t="str">
        <f>VLOOKUP(OrdersTable[[#This Row],[Region]],PeopleTable[#All],2,FALSE)</f>
        <v>Cassandra Brandow</v>
      </c>
      <c r="W7139" s="4" t="str">
        <f>IFERROR(VLOOKUP(OrdersTable[[#This Row],[Order ID]],ReturnsTable[#All],2,FALSE),"No")</f>
        <v>No</v>
      </c>
      <c r="X7139" s="4">
        <f>1/COUNTIF(OrdersTable[Order ID],OrdersTable[[#This Row],[Order ID]])</f>
        <v>0.25</v>
      </c>
      <c r="Y7139" s="4">
        <f>1/COUNTIF(OrdersTable[Customer ID],OrdersTable[[#This Row],[Customer ID]])</f>
        <v>6.6666666666666666E-2</v>
      </c>
    </row>
    <row r="7140" spans="1:25" x14ac:dyDescent="0.3">
      <c r="A7140" s="1">
        <v>7139</v>
      </c>
      <c r="B7140" t="s">
        <v>9550</v>
      </c>
      <c r="C7140" s="7">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4" t="str">
        <f>VLOOKUP(OrdersTable[[#This Row],[Region]],PeopleTable[#All],2,FALSE)</f>
        <v>Cassandra Brandow</v>
      </c>
      <c r="W7140" s="4" t="str">
        <f>IFERROR(VLOOKUP(OrdersTable[[#This Row],[Order ID]],ReturnsTable[#All],2,FALSE),"No")</f>
        <v>No</v>
      </c>
      <c r="X7140" s="4">
        <f>1/COUNTIF(OrdersTable[Order ID],OrdersTable[[#This Row],[Order ID]])</f>
        <v>0.25</v>
      </c>
      <c r="Y7140" s="4">
        <f>1/COUNTIF(OrdersTable[Customer ID],OrdersTable[[#This Row],[Customer ID]])</f>
        <v>6.6666666666666666E-2</v>
      </c>
    </row>
    <row r="7141" spans="1:25" x14ac:dyDescent="0.3">
      <c r="A7141" s="1">
        <v>7140</v>
      </c>
      <c r="B7141" t="s">
        <v>9550</v>
      </c>
      <c r="C7141" s="7">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4" t="str">
        <f>VLOOKUP(OrdersTable[[#This Row],[Region]],PeopleTable[#All],2,FALSE)</f>
        <v>Cassandra Brandow</v>
      </c>
      <c r="W7141" s="4" t="str">
        <f>IFERROR(VLOOKUP(OrdersTable[[#This Row],[Order ID]],ReturnsTable[#All],2,FALSE),"No")</f>
        <v>No</v>
      </c>
      <c r="X7141" s="4">
        <f>1/COUNTIF(OrdersTable[Order ID],OrdersTable[[#This Row],[Order ID]])</f>
        <v>0.25</v>
      </c>
      <c r="Y7141" s="4">
        <f>1/COUNTIF(OrdersTable[Customer ID],OrdersTable[[#This Row],[Customer ID]])</f>
        <v>6.6666666666666666E-2</v>
      </c>
    </row>
    <row r="7142" spans="1:25" x14ac:dyDescent="0.3">
      <c r="A7142" s="1">
        <v>7141</v>
      </c>
      <c r="B7142" t="s">
        <v>9551</v>
      </c>
      <c r="C7142" s="7">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4" t="str">
        <f>VLOOKUP(OrdersTable[[#This Row],[Region]],PeopleTable[#All],2,FALSE)</f>
        <v>Kelly Williams</v>
      </c>
      <c r="W7142" s="4" t="str">
        <f>IFERROR(VLOOKUP(OrdersTable[[#This Row],[Order ID]],ReturnsTable[#All],2,FALSE),"No")</f>
        <v>No</v>
      </c>
      <c r="X7142" s="4">
        <f>1/COUNTIF(OrdersTable[Order ID],OrdersTable[[#This Row],[Order ID]])</f>
        <v>0.5</v>
      </c>
      <c r="Y7142" s="4">
        <f>1/COUNTIF(OrdersTable[Customer ID],OrdersTable[[#This Row],[Customer ID]])</f>
        <v>0.1</v>
      </c>
    </row>
    <row r="7143" spans="1:25" x14ac:dyDescent="0.3">
      <c r="A7143" s="1">
        <v>7142</v>
      </c>
      <c r="B7143" t="s">
        <v>9551</v>
      </c>
      <c r="C7143" s="7">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4" t="str">
        <f>VLOOKUP(OrdersTable[[#This Row],[Region]],PeopleTable[#All],2,FALSE)</f>
        <v>Kelly Williams</v>
      </c>
      <c r="W7143" s="4" t="str">
        <f>IFERROR(VLOOKUP(OrdersTable[[#This Row],[Order ID]],ReturnsTable[#All],2,FALSE),"No")</f>
        <v>No</v>
      </c>
      <c r="X7143" s="4">
        <f>1/COUNTIF(OrdersTable[Order ID],OrdersTable[[#This Row],[Order ID]])</f>
        <v>0.5</v>
      </c>
      <c r="Y7143" s="4">
        <f>1/COUNTIF(OrdersTable[Customer ID],OrdersTable[[#This Row],[Customer ID]])</f>
        <v>0.1</v>
      </c>
    </row>
    <row r="7144" spans="1:25" x14ac:dyDescent="0.3">
      <c r="A7144" s="1">
        <v>7143</v>
      </c>
      <c r="B7144" t="s">
        <v>9552</v>
      </c>
      <c r="C7144" s="7">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4" t="str">
        <f>VLOOKUP(OrdersTable[[#This Row],[Region]],PeopleTable[#All],2,FALSE)</f>
        <v>Cassandra Brandow</v>
      </c>
      <c r="W7144" s="4" t="str">
        <f>IFERROR(VLOOKUP(OrdersTable[[#This Row],[Order ID]],ReturnsTable[#All],2,FALSE),"No")</f>
        <v>No</v>
      </c>
      <c r="X7144" s="4">
        <f>1/COUNTIF(OrdersTable[Order ID],OrdersTable[[#This Row],[Order ID]])</f>
        <v>1</v>
      </c>
      <c r="Y7144" s="4">
        <f>1/COUNTIF(OrdersTable[Customer ID],OrdersTable[[#This Row],[Customer ID]])</f>
        <v>0.1</v>
      </c>
    </row>
    <row r="7145" spans="1:25" x14ac:dyDescent="0.3">
      <c r="A7145" s="1">
        <v>7144</v>
      </c>
      <c r="B7145" t="s">
        <v>9553</v>
      </c>
      <c r="C7145" s="7">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4" t="str">
        <f>VLOOKUP(OrdersTable[[#This Row],[Region]],PeopleTable[#All],2,FALSE)</f>
        <v>Chuck Magee</v>
      </c>
      <c r="W7145" s="4" t="str">
        <f>IFERROR(VLOOKUP(OrdersTable[[#This Row],[Order ID]],ReturnsTable[#All],2,FALSE),"No")</f>
        <v>No</v>
      </c>
      <c r="X7145" s="4">
        <f>1/COUNTIF(OrdersTable[Order ID],OrdersTable[[#This Row],[Order ID]])</f>
        <v>0.25</v>
      </c>
      <c r="Y7145" s="4">
        <f>1/COUNTIF(OrdersTable[Customer ID],OrdersTable[[#This Row],[Customer ID]])</f>
        <v>7.6923076923076927E-2</v>
      </c>
    </row>
    <row r="7146" spans="1:25" x14ac:dyDescent="0.3">
      <c r="A7146" s="1">
        <v>7145</v>
      </c>
      <c r="B7146" t="s">
        <v>9553</v>
      </c>
      <c r="C7146" s="7">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4" t="str">
        <f>VLOOKUP(OrdersTable[[#This Row],[Region]],PeopleTable[#All],2,FALSE)</f>
        <v>Chuck Magee</v>
      </c>
      <c r="W7146" s="4" t="str">
        <f>IFERROR(VLOOKUP(OrdersTable[[#This Row],[Order ID]],ReturnsTable[#All],2,FALSE),"No")</f>
        <v>No</v>
      </c>
      <c r="X7146" s="4">
        <f>1/COUNTIF(OrdersTable[Order ID],OrdersTable[[#This Row],[Order ID]])</f>
        <v>0.25</v>
      </c>
      <c r="Y7146" s="4">
        <f>1/COUNTIF(OrdersTable[Customer ID],OrdersTable[[#This Row],[Customer ID]])</f>
        <v>7.6923076923076927E-2</v>
      </c>
    </row>
    <row r="7147" spans="1:25" x14ac:dyDescent="0.3">
      <c r="A7147" s="1">
        <v>7146</v>
      </c>
      <c r="B7147" t="s">
        <v>9553</v>
      </c>
      <c r="C7147" s="7">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4" t="str">
        <f>VLOOKUP(OrdersTable[[#This Row],[Region]],PeopleTable[#All],2,FALSE)</f>
        <v>Chuck Magee</v>
      </c>
      <c r="W7147" s="4" t="str">
        <f>IFERROR(VLOOKUP(OrdersTable[[#This Row],[Order ID]],ReturnsTable[#All],2,FALSE),"No")</f>
        <v>No</v>
      </c>
      <c r="X7147" s="4">
        <f>1/COUNTIF(OrdersTable[Order ID],OrdersTable[[#This Row],[Order ID]])</f>
        <v>0.25</v>
      </c>
      <c r="Y7147" s="4">
        <f>1/COUNTIF(OrdersTable[Customer ID],OrdersTable[[#This Row],[Customer ID]])</f>
        <v>7.6923076923076927E-2</v>
      </c>
    </row>
    <row r="7148" spans="1:25" x14ac:dyDescent="0.3">
      <c r="A7148" s="1">
        <v>7147</v>
      </c>
      <c r="B7148" t="s">
        <v>9553</v>
      </c>
      <c r="C7148" s="7">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4" t="str">
        <f>VLOOKUP(OrdersTable[[#This Row],[Region]],PeopleTable[#All],2,FALSE)</f>
        <v>Chuck Magee</v>
      </c>
      <c r="W7148" s="4" t="str">
        <f>IFERROR(VLOOKUP(OrdersTable[[#This Row],[Order ID]],ReturnsTable[#All],2,FALSE),"No")</f>
        <v>No</v>
      </c>
      <c r="X7148" s="4">
        <f>1/COUNTIF(OrdersTable[Order ID],OrdersTable[[#This Row],[Order ID]])</f>
        <v>0.25</v>
      </c>
      <c r="Y7148" s="4">
        <f>1/COUNTIF(OrdersTable[Customer ID],OrdersTable[[#This Row],[Customer ID]])</f>
        <v>7.6923076923076927E-2</v>
      </c>
    </row>
    <row r="7149" spans="1:25" x14ac:dyDescent="0.3">
      <c r="A7149" s="1">
        <v>7148</v>
      </c>
      <c r="B7149" t="s">
        <v>9554</v>
      </c>
      <c r="C7149" s="7">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4" t="str">
        <f>VLOOKUP(OrdersTable[[#This Row],[Region]],PeopleTable[#All],2,FALSE)</f>
        <v>Chuck Magee</v>
      </c>
      <c r="W7149" s="4" t="str">
        <f>IFERROR(VLOOKUP(OrdersTable[[#This Row],[Order ID]],ReturnsTable[#All],2,FALSE),"No")</f>
        <v>No</v>
      </c>
      <c r="X7149" s="4">
        <f>1/COUNTIF(OrdersTable[Order ID],OrdersTable[[#This Row],[Order ID]])</f>
        <v>0.5</v>
      </c>
      <c r="Y7149" s="4">
        <f>1/COUNTIF(OrdersTable[Customer ID],OrdersTable[[#This Row],[Customer ID]])</f>
        <v>8.3333333333333329E-2</v>
      </c>
    </row>
    <row r="7150" spans="1:25" x14ac:dyDescent="0.3">
      <c r="A7150" s="1">
        <v>7149</v>
      </c>
      <c r="B7150" t="s">
        <v>9554</v>
      </c>
      <c r="C7150" s="7">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4" t="str">
        <f>VLOOKUP(OrdersTable[[#This Row],[Region]],PeopleTable[#All],2,FALSE)</f>
        <v>Chuck Magee</v>
      </c>
      <c r="W7150" s="4" t="str">
        <f>IFERROR(VLOOKUP(OrdersTable[[#This Row],[Order ID]],ReturnsTable[#All],2,FALSE),"No")</f>
        <v>No</v>
      </c>
      <c r="X7150" s="4">
        <f>1/COUNTIF(OrdersTable[Order ID],OrdersTable[[#This Row],[Order ID]])</f>
        <v>0.5</v>
      </c>
      <c r="Y7150" s="4">
        <f>1/COUNTIF(OrdersTable[Customer ID],OrdersTable[[#This Row],[Customer ID]])</f>
        <v>8.3333333333333329E-2</v>
      </c>
    </row>
    <row r="7151" spans="1:25" x14ac:dyDescent="0.3">
      <c r="A7151" s="1">
        <v>7150</v>
      </c>
      <c r="B7151" t="s">
        <v>9555</v>
      </c>
      <c r="C7151" s="7">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4" t="str">
        <f>VLOOKUP(OrdersTable[[#This Row],[Region]],PeopleTable[#All],2,FALSE)</f>
        <v>Kelly Williams</v>
      </c>
      <c r="W7151" s="4" t="str">
        <f>IFERROR(VLOOKUP(OrdersTable[[#This Row],[Order ID]],ReturnsTable[#All],2,FALSE),"No")</f>
        <v>No</v>
      </c>
      <c r="X7151" s="4">
        <f>1/COUNTIF(OrdersTable[Order ID],OrdersTable[[#This Row],[Order ID]])</f>
        <v>1</v>
      </c>
      <c r="Y7151" s="4">
        <f>1/COUNTIF(OrdersTable[Customer ID],OrdersTable[[#This Row],[Customer ID]])</f>
        <v>6.25E-2</v>
      </c>
    </row>
    <row r="7152" spans="1:25" x14ac:dyDescent="0.3">
      <c r="A7152" s="1">
        <v>7151</v>
      </c>
      <c r="B7152" t="s">
        <v>9556</v>
      </c>
      <c r="C7152" s="7">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4" t="str">
        <f>VLOOKUP(OrdersTable[[#This Row],[Region]],PeopleTable[#All],2,FALSE)</f>
        <v>Cassandra Brandow</v>
      </c>
      <c r="W7152" s="4" t="str">
        <f>IFERROR(VLOOKUP(OrdersTable[[#This Row],[Order ID]],ReturnsTable[#All],2,FALSE),"No")</f>
        <v>No</v>
      </c>
      <c r="X7152" s="4">
        <f>1/COUNTIF(OrdersTable[Order ID],OrdersTable[[#This Row],[Order ID]])</f>
        <v>1</v>
      </c>
      <c r="Y7152" s="4">
        <f>1/COUNTIF(OrdersTable[Customer ID],OrdersTable[[#This Row],[Customer ID]])</f>
        <v>0.1111111111111111</v>
      </c>
    </row>
    <row r="7153" spans="1:25" x14ac:dyDescent="0.3">
      <c r="A7153" s="1">
        <v>7152</v>
      </c>
      <c r="B7153" t="s">
        <v>9557</v>
      </c>
      <c r="C7153" s="7">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4" t="str">
        <f>VLOOKUP(OrdersTable[[#This Row],[Region]],PeopleTable[#All],2,FALSE)</f>
        <v>Anna Andreadi</v>
      </c>
      <c r="W7153" s="4" t="str">
        <f>IFERROR(VLOOKUP(OrdersTable[[#This Row],[Order ID]],ReturnsTable[#All],2,FALSE),"No")</f>
        <v>No</v>
      </c>
      <c r="X7153" s="4">
        <f>1/COUNTIF(OrdersTable[Order ID],OrdersTable[[#This Row],[Order ID]])</f>
        <v>1</v>
      </c>
      <c r="Y7153" s="4">
        <f>1/COUNTIF(OrdersTable[Customer ID],OrdersTable[[#This Row],[Customer ID]])</f>
        <v>0.1111111111111111</v>
      </c>
    </row>
    <row r="7154" spans="1:25" x14ac:dyDescent="0.3">
      <c r="A7154" s="1">
        <v>7153</v>
      </c>
      <c r="B7154" t="s">
        <v>9558</v>
      </c>
      <c r="C7154" s="7">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4" t="str">
        <f>VLOOKUP(OrdersTable[[#This Row],[Region]],PeopleTable[#All],2,FALSE)</f>
        <v>Cassandra Brandow</v>
      </c>
      <c r="W7154" s="4" t="str">
        <f>IFERROR(VLOOKUP(OrdersTable[[#This Row],[Order ID]],ReturnsTable[#All],2,FALSE),"No")</f>
        <v>No</v>
      </c>
      <c r="X7154" s="4">
        <f>1/COUNTIF(OrdersTable[Order ID],OrdersTable[[#This Row],[Order ID]])</f>
        <v>1</v>
      </c>
      <c r="Y7154" s="4">
        <f>1/COUNTIF(OrdersTable[Customer ID],OrdersTable[[#This Row],[Customer ID]])</f>
        <v>0.05</v>
      </c>
    </row>
    <row r="7155" spans="1:25" x14ac:dyDescent="0.3">
      <c r="A7155" s="1">
        <v>7154</v>
      </c>
      <c r="B7155" t="s">
        <v>9559</v>
      </c>
      <c r="C7155" s="7">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4" t="str">
        <f>VLOOKUP(OrdersTable[[#This Row],[Region]],PeopleTable[#All],2,FALSE)</f>
        <v>Kelly Williams</v>
      </c>
      <c r="W7155" s="4" t="str">
        <f>IFERROR(VLOOKUP(OrdersTable[[#This Row],[Order ID]],ReturnsTable[#All],2,FALSE),"No")</f>
        <v>No</v>
      </c>
      <c r="X7155" s="4">
        <f>1/COUNTIF(OrdersTable[Order ID],OrdersTable[[#This Row],[Order ID]])</f>
        <v>1</v>
      </c>
      <c r="Y7155" s="4">
        <f>1/COUNTIF(OrdersTable[Customer ID],OrdersTable[[#This Row],[Customer ID]])</f>
        <v>0.14285714285714285</v>
      </c>
    </row>
    <row r="7156" spans="1:25" x14ac:dyDescent="0.3">
      <c r="A7156" s="1">
        <v>7155</v>
      </c>
      <c r="B7156" t="s">
        <v>6196</v>
      </c>
      <c r="C7156" s="7">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4" t="str">
        <f>VLOOKUP(OrdersTable[[#This Row],[Region]],PeopleTable[#All],2,FALSE)</f>
        <v>Cassandra Brandow</v>
      </c>
      <c r="W7156" s="4" t="str">
        <f>IFERROR(VLOOKUP(OrdersTable[[#This Row],[Order ID]],ReturnsTable[#All],2,FALSE),"No")</f>
        <v>Yes</v>
      </c>
      <c r="X7156" s="4">
        <f>1/COUNTIF(OrdersTable[Order ID],OrdersTable[[#This Row],[Order ID]])</f>
        <v>0.5</v>
      </c>
      <c r="Y7156" s="4">
        <f>1/COUNTIF(OrdersTable[Customer ID],OrdersTable[[#This Row],[Customer ID]])</f>
        <v>6.6666666666666666E-2</v>
      </c>
    </row>
    <row r="7157" spans="1:25" x14ac:dyDescent="0.3">
      <c r="A7157" s="1">
        <v>7156</v>
      </c>
      <c r="B7157" t="s">
        <v>6196</v>
      </c>
      <c r="C7157" s="7">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4" t="str">
        <f>VLOOKUP(OrdersTable[[#This Row],[Region]],PeopleTable[#All],2,FALSE)</f>
        <v>Cassandra Brandow</v>
      </c>
      <c r="W7157" s="4" t="str">
        <f>IFERROR(VLOOKUP(OrdersTable[[#This Row],[Order ID]],ReturnsTable[#All],2,FALSE),"No")</f>
        <v>Yes</v>
      </c>
      <c r="X7157" s="4">
        <f>1/COUNTIF(OrdersTable[Order ID],OrdersTable[[#This Row],[Order ID]])</f>
        <v>0.5</v>
      </c>
      <c r="Y7157" s="4">
        <f>1/COUNTIF(OrdersTable[Customer ID],OrdersTable[[#This Row],[Customer ID]])</f>
        <v>6.6666666666666666E-2</v>
      </c>
    </row>
    <row r="7158" spans="1:25" x14ac:dyDescent="0.3">
      <c r="A7158" s="1">
        <v>7157</v>
      </c>
      <c r="B7158" t="s">
        <v>9560</v>
      </c>
      <c r="C7158" s="7">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4" t="str">
        <f>VLOOKUP(OrdersTable[[#This Row],[Region]],PeopleTable[#All],2,FALSE)</f>
        <v>Chuck Magee</v>
      </c>
      <c r="W7158" s="4" t="str">
        <f>IFERROR(VLOOKUP(OrdersTable[[#This Row],[Order ID]],ReturnsTable[#All],2,FALSE),"No")</f>
        <v>No</v>
      </c>
      <c r="X7158" s="4">
        <f>1/COUNTIF(OrdersTable[Order ID],OrdersTable[[#This Row],[Order ID]])</f>
        <v>1</v>
      </c>
      <c r="Y7158" s="4">
        <f>1/COUNTIF(OrdersTable[Customer ID],OrdersTable[[#This Row],[Customer ID]])</f>
        <v>7.6923076923076927E-2</v>
      </c>
    </row>
    <row r="7159" spans="1:25" x14ac:dyDescent="0.3">
      <c r="A7159" s="1">
        <v>7158</v>
      </c>
      <c r="B7159" t="s">
        <v>9561</v>
      </c>
      <c r="C7159" s="7">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4" t="str">
        <f>VLOOKUP(OrdersTable[[#This Row],[Region]],PeopleTable[#All],2,FALSE)</f>
        <v>Anna Andreadi</v>
      </c>
      <c r="W7159" s="4" t="str">
        <f>IFERROR(VLOOKUP(OrdersTable[[#This Row],[Order ID]],ReturnsTable[#All],2,FALSE),"No")</f>
        <v>No</v>
      </c>
      <c r="X7159" s="4">
        <f>1/COUNTIF(OrdersTable[Order ID],OrdersTable[[#This Row],[Order ID]])</f>
        <v>0.5</v>
      </c>
      <c r="Y7159" s="4">
        <f>1/COUNTIF(OrdersTable[Customer ID],OrdersTable[[#This Row],[Customer ID]])</f>
        <v>4.5454545454545456E-2</v>
      </c>
    </row>
    <row r="7160" spans="1:25" x14ac:dyDescent="0.3">
      <c r="A7160" s="1">
        <v>7159</v>
      </c>
      <c r="B7160" t="s">
        <v>9561</v>
      </c>
      <c r="C7160" s="7">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4" t="str">
        <f>VLOOKUP(OrdersTable[[#This Row],[Region]],PeopleTable[#All],2,FALSE)</f>
        <v>Anna Andreadi</v>
      </c>
      <c r="W7160" s="4" t="str">
        <f>IFERROR(VLOOKUP(OrdersTable[[#This Row],[Order ID]],ReturnsTable[#All],2,FALSE),"No")</f>
        <v>No</v>
      </c>
      <c r="X7160" s="4">
        <f>1/COUNTIF(OrdersTable[Order ID],OrdersTable[[#This Row],[Order ID]])</f>
        <v>0.5</v>
      </c>
      <c r="Y7160" s="4">
        <f>1/COUNTIF(OrdersTable[Customer ID],OrdersTable[[#This Row],[Customer ID]])</f>
        <v>4.5454545454545456E-2</v>
      </c>
    </row>
    <row r="7161" spans="1:25" x14ac:dyDescent="0.3">
      <c r="A7161" s="1">
        <v>7160</v>
      </c>
      <c r="B7161" t="s">
        <v>9562</v>
      </c>
      <c r="C7161" s="7">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4" t="str">
        <f>VLOOKUP(OrdersTable[[#This Row],[Region]],PeopleTable[#All],2,FALSE)</f>
        <v>Kelly Williams</v>
      </c>
      <c r="W7161" s="4" t="str">
        <f>IFERROR(VLOOKUP(OrdersTable[[#This Row],[Order ID]],ReturnsTable[#All],2,FALSE),"No")</f>
        <v>No</v>
      </c>
      <c r="X7161" s="4">
        <f>1/COUNTIF(OrdersTable[Order ID],OrdersTable[[#This Row],[Order ID]])</f>
        <v>0.5</v>
      </c>
      <c r="Y7161" s="4">
        <f>1/COUNTIF(OrdersTable[Customer ID],OrdersTable[[#This Row],[Customer ID]])</f>
        <v>3.7037037037037035E-2</v>
      </c>
    </row>
    <row r="7162" spans="1:25" x14ac:dyDescent="0.3">
      <c r="A7162" s="1">
        <v>7161</v>
      </c>
      <c r="B7162" t="s">
        <v>9562</v>
      </c>
      <c r="C7162" s="7">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4" t="str">
        <f>VLOOKUP(OrdersTable[[#This Row],[Region]],PeopleTable[#All],2,FALSE)</f>
        <v>Kelly Williams</v>
      </c>
      <c r="W7162" s="4" t="str">
        <f>IFERROR(VLOOKUP(OrdersTable[[#This Row],[Order ID]],ReturnsTable[#All],2,FALSE),"No")</f>
        <v>No</v>
      </c>
      <c r="X7162" s="4">
        <f>1/COUNTIF(OrdersTable[Order ID],OrdersTable[[#This Row],[Order ID]])</f>
        <v>0.5</v>
      </c>
      <c r="Y7162" s="4">
        <f>1/COUNTIF(OrdersTable[Customer ID],OrdersTable[[#This Row],[Customer ID]])</f>
        <v>3.7037037037037035E-2</v>
      </c>
    </row>
    <row r="7163" spans="1:25" x14ac:dyDescent="0.3">
      <c r="A7163" s="1">
        <v>7162</v>
      </c>
      <c r="B7163" t="s">
        <v>9563</v>
      </c>
      <c r="C7163" s="7">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4" t="str">
        <f>VLOOKUP(OrdersTable[[#This Row],[Region]],PeopleTable[#All],2,FALSE)</f>
        <v>Cassandra Brandow</v>
      </c>
      <c r="W7163" s="4" t="str">
        <f>IFERROR(VLOOKUP(OrdersTable[[#This Row],[Order ID]],ReturnsTable[#All],2,FALSE),"No")</f>
        <v>No</v>
      </c>
      <c r="X7163" s="4">
        <f>1/COUNTIF(OrdersTable[Order ID],OrdersTable[[#This Row],[Order ID]])</f>
        <v>0.5</v>
      </c>
      <c r="Y7163" s="4">
        <f>1/COUNTIF(OrdersTable[Customer ID],OrdersTable[[#This Row],[Customer ID]])</f>
        <v>5.2631578947368418E-2</v>
      </c>
    </row>
    <row r="7164" spans="1:25" x14ac:dyDescent="0.3">
      <c r="A7164" s="1">
        <v>7163</v>
      </c>
      <c r="B7164" t="s">
        <v>9563</v>
      </c>
      <c r="C7164" s="7">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4" t="str">
        <f>VLOOKUP(OrdersTable[[#This Row],[Region]],PeopleTable[#All],2,FALSE)</f>
        <v>Cassandra Brandow</v>
      </c>
      <c r="W7164" s="4" t="str">
        <f>IFERROR(VLOOKUP(OrdersTable[[#This Row],[Order ID]],ReturnsTable[#All],2,FALSE),"No")</f>
        <v>No</v>
      </c>
      <c r="X7164" s="4">
        <f>1/COUNTIF(OrdersTable[Order ID],OrdersTable[[#This Row],[Order ID]])</f>
        <v>0.5</v>
      </c>
      <c r="Y7164" s="4">
        <f>1/COUNTIF(OrdersTable[Customer ID],OrdersTable[[#This Row],[Customer ID]])</f>
        <v>5.2631578947368418E-2</v>
      </c>
    </row>
    <row r="7165" spans="1:25" x14ac:dyDescent="0.3">
      <c r="A7165" s="1">
        <v>7164</v>
      </c>
      <c r="B7165" t="s">
        <v>9564</v>
      </c>
      <c r="C7165" s="7">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4" t="str">
        <f>VLOOKUP(OrdersTable[[#This Row],[Region]],PeopleTable[#All],2,FALSE)</f>
        <v>Chuck Magee</v>
      </c>
      <c r="W7165" s="4" t="str">
        <f>IFERROR(VLOOKUP(OrdersTable[[#This Row],[Order ID]],ReturnsTable[#All],2,FALSE),"No")</f>
        <v>No</v>
      </c>
      <c r="X7165" s="4">
        <f>1/COUNTIF(OrdersTable[Order ID],OrdersTable[[#This Row],[Order ID]])</f>
        <v>0.5</v>
      </c>
      <c r="Y7165" s="4">
        <f>1/COUNTIF(OrdersTable[Customer ID],OrdersTable[[#This Row],[Customer ID]])</f>
        <v>9.0909090909090912E-2</v>
      </c>
    </row>
    <row r="7166" spans="1:25" x14ac:dyDescent="0.3">
      <c r="A7166" s="1">
        <v>7165</v>
      </c>
      <c r="B7166" t="s">
        <v>9564</v>
      </c>
      <c r="C7166" s="7">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4" t="str">
        <f>VLOOKUP(OrdersTable[[#This Row],[Region]],PeopleTable[#All],2,FALSE)</f>
        <v>Chuck Magee</v>
      </c>
      <c r="W7166" s="4" t="str">
        <f>IFERROR(VLOOKUP(OrdersTable[[#This Row],[Order ID]],ReturnsTable[#All],2,FALSE),"No")</f>
        <v>No</v>
      </c>
      <c r="X7166" s="4">
        <f>1/COUNTIF(OrdersTable[Order ID],OrdersTable[[#This Row],[Order ID]])</f>
        <v>0.5</v>
      </c>
      <c r="Y7166" s="4">
        <f>1/COUNTIF(OrdersTable[Customer ID],OrdersTable[[#This Row],[Customer ID]])</f>
        <v>9.0909090909090912E-2</v>
      </c>
    </row>
    <row r="7167" spans="1:25" x14ac:dyDescent="0.3">
      <c r="A7167" s="1">
        <v>7166</v>
      </c>
      <c r="B7167" t="s">
        <v>9565</v>
      </c>
      <c r="C7167" s="7">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4" t="str">
        <f>VLOOKUP(OrdersTable[[#This Row],[Region]],PeopleTable[#All],2,FALSE)</f>
        <v>Chuck Magee</v>
      </c>
      <c r="W7167" s="4" t="str">
        <f>IFERROR(VLOOKUP(OrdersTable[[#This Row],[Order ID]],ReturnsTable[#All],2,FALSE),"No")</f>
        <v>No</v>
      </c>
      <c r="X7167" s="4">
        <f>1/COUNTIF(OrdersTable[Order ID],OrdersTable[[#This Row],[Order ID]])</f>
        <v>1</v>
      </c>
      <c r="Y7167" s="4">
        <f>1/COUNTIF(OrdersTable[Customer ID],OrdersTable[[#This Row],[Customer ID]])</f>
        <v>0.04</v>
      </c>
    </row>
    <row r="7168" spans="1:25" x14ac:dyDescent="0.3">
      <c r="A7168" s="1">
        <v>7167</v>
      </c>
      <c r="B7168" t="s">
        <v>9566</v>
      </c>
      <c r="C7168" s="7">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4" t="str">
        <f>VLOOKUP(OrdersTable[[#This Row],[Region]],PeopleTable[#All],2,FALSE)</f>
        <v>Anna Andreadi</v>
      </c>
      <c r="W7168" s="4" t="str">
        <f>IFERROR(VLOOKUP(OrdersTable[[#This Row],[Order ID]],ReturnsTable[#All],2,FALSE),"No")</f>
        <v>No</v>
      </c>
      <c r="X7168" s="4">
        <f>1/COUNTIF(OrdersTable[Order ID],OrdersTable[[#This Row],[Order ID]])</f>
        <v>0.25</v>
      </c>
      <c r="Y7168" s="4">
        <f>1/COUNTIF(OrdersTable[Customer ID],OrdersTable[[#This Row],[Customer ID]])</f>
        <v>4.7619047619047616E-2</v>
      </c>
    </row>
    <row r="7169" spans="1:25" x14ac:dyDescent="0.3">
      <c r="A7169" s="1">
        <v>7168</v>
      </c>
      <c r="B7169" t="s">
        <v>9566</v>
      </c>
      <c r="C7169" s="7">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4" t="str">
        <f>VLOOKUP(OrdersTable[[#This Row],[Region]],PeopleTable[#All],2,FALSE)</f>
        <v>Anna Andreadi</v>
      </c>
      <c r="W7169" s="4" t="str">
        <f>IFERROR(VLOOKUP(OrdersTable[[#This Row],[Order ID]],ReturnsTable[#All],2,FALSE),"No")</f>
        <v>No</v>
      </c>
      <c r="X7169" s="4">
        <f>1/COUNTIF(OrdersTable[Order ID],OrdersTable[[#This Row],[Order ID]])</f>
        <v>0.25</v>
      </c>
      <c r="Y7169" s="4">
        <f>1/COUNTIF(OrdersTable[Customer ID],OrdersTable[[#This Row],[Customer ID]])</f>
        <v>4.7619047619047616E-2</v>
      </c>
    </row>
    <row r="7170" spans="1:25" x14ac:dyDescent="0.3">
      <c r="A7170" s="1">
        <v>7169</v>
      </c>
      <c r="B7170" t="s">
        <v>9566</v>
      </c>
      <c r="C7170" s="7">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4" t="str">
        <f>VLOOKUP(OrdersTable[[#This Row],[Region]],PeopleTable[#All],2,FALSE)</f>
        <v>Anna Andreadi</v>
      </c>
      <c r="W7170" s="4" t="str">
        <f>IFERROR(VLOOKUP(OrdersTable[[#This Row],[Order ID]],ReturnsTable[#All],2,FALSE),"No")</f>
        <v>No</v>
      </c>
      <c r="X7170" s="4">
        <f>1/COUNTIF(OrdersTable[Order ID],OrdersTable[[#This Row],[Order ID]])</f>
        <v>0.25</v>
      </c>
      <c r="Y7170" s="4">
        <f>1/COUNTIF(OrdersTable[Customer ID],OrdersTable[[#This Row],[Customer ID]])</f>
        <v>4.7619047619047616E-2</v>
      </c>
    </row>
    <row r="7171" spans="1:25" x14ac:dyDescent="0.3">
      <c r="A7171" s="1">
        <v>7170</v>
      </c>
      <c r="B7171" t="s">
        <v>9566</v>
      </c>
      <c r="C7171" s="7">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4" t="str">
        <f>VLOOKUP(OrdersTable[[#This Row],[Region]],PeopleTable[#All],2,FALSE)</f>
        <v>Anna Andreadi</v>
      </c>
      <c r="W7171" s="4" t="str">
        <f>IFERROR(VLOOKUP(OrdersTable[[#This Row],[Order ID]],ReturnsTable[#All],2,FALSE),"No")</f>
        <v>No</v>
      </c>
      <c r="X7171" s="4">
        <f>1/COUNTIF(OrdersTable[Order ID],OrdersTable[[#This Row],[Order ID]])</f>
        <v>0.25</v>
      </c>
      <c r="Y7171" s="4">
        <f>1/COUNTIF(OrdersTable[Customer ID],OrdersTable[[#This Row],[Customer ID]])</f>
        <v>4.7619047619047616E-2</v>
      </c>
    </row>
    <row r="7172" spans="1:25" x14ac:dyDescent="0.3">
      <c r="A7172" s="1">
        <v>7171</v>
      </c>
      <c r="B7172" t="s">
        <v>9567</v>
      </c>
      <c r="C7172" s="7">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4" t="str">
        <f>VLOOKUP(OrdersTable[[#This Row],[Region]],PeopleTable[#All],2,FALSE)</f>
        <v>Chuck Magee</v>
      </c>
      <c r="W7172" s="4" t="str">
        <f>IFERROR(VLOOKUP(OrdersTable[[#This Row],[Order ID]],ReturnsTable[#All],2,FALSE),"No")</f>
        <v>No</v>
      </c>
      <c r="X7172" s="4">
        <f>1/COUNTIF(OrdersTable[Order ID],OrdersTable[[#This Row],[Order ID]])</f>
        <v>1</v>
      </c>
      <c r="Y7172" s="4">
        <f>1/COUNTIF(OrdersTable[Customer ID],OrdersTable[[#This Row],[Customer ID]])</f>
        <v>9.0909090909090912E-2</v>
      </c>
    </row>
    <row r="7173" spans="1:25" x14ac:dyDescent="0.3">
      <c r="A7173" s="1">
        <v>7172</v>
      </c>
      <c r="B7173" t="s">
        <v>9568</v>
      </c>
      <c r="C7173" s="7">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4" t="str">
        <f>VLOOKUP(OrdersTable[[#This Row],[Region]],PeopleTable[#All],2,FALSE)</f>
        <v>Anna Andreadi</v>
      </c>
      <c r="W7173" s="4" t="str">
        <f>IFERROR(VLOOKUP(OrdersTable[[#This Row],[Order ID]],ReturnsTable[#All],2,FALSE),"No")</f>
        <v>No</v>
      </c>
      <c r="X7173" s="4">
        <f>1/COUNTIF(OrdersTable[Order ID],OrdersTable[[#This Row],[Order ID]])</f>
        <v>1</v>
      </c>
      <c r="Y7173" s="4">
        <f>1/COUNTIF(OrdersTable[Customer ID],OrdersTable[[#This Row],[Customer ID]])</f>
        <v>7.6923076923076927E-2</v>
      </c>
    </row>
    <row r="7174" spans="1:25" x14ac:dyDescent="0.3">
      <c r="A7174" s="1">
        <v>7173</v>
      </c>
      <c r="B7174" t="s">
        <v>9569</v>
      </c>
      <c r="C7174" s="7">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4" t="str">
        <f>VLOOKUP(OrdersTable[[#This Row],[Region]],PeopleTable[#All],2,FALSE)</f>
        <v>Kelly Williams</v>
      </c>
      <c r="W7174" s="4" t="str">
        <f>IFERROR(VLOOKUP(OrdersTable[[#This Row],[Order ID]],ReturnsTable[#All],2,FALSE),"No")</f>
        <v>No</v>
      </c>
      <c r="X7174" s="4">
        <f>1/COUNTIF(OrdersTable[Order ID],OrdersTable[[#This Row],[Order ID]])</f>
        <v>0.2</v>
      </c>
      <c r="Y7174" s="4">
        <f>1/COUNTIF(OrdersTable[Customer ID],OrdersTable[[#This Row],[Customer ID]])</f>
        <v>6.6666666666666666E-2</v>
      </c>
    </row>
    <row r="7175" spans="1:25" x14ac:dyDescent="0.3">
      <c r="A7175" s="1">
        <v>7174</v>
      </c>
      <c r="B7175" t="s">
        <v>9569</v>
      </c>
      <c r="C7175" s="7">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4" t="str">
        <f>VLOOKUP(OrdersTable[[#This Row],[Region]],PeopleTable[#All],2,FALSE)</f>
        <v>Kelly Williams</v>
      </c>
      <c r="W7175" s="4" t="str">
        <f>IFERROR(VLOOKUP(OrdersTable[[#This Row],[Order ID]],ReturnsTable[#All],2,FALSE),"No")</f>
        <v>No</v>
      </c>
      <c r="X7175" s="4">
        <f>1/COUNTIF(OrdersTable[Order ID],OrdersTable[[#This Row],[Order ID]])</f>
        <v>0.2</v>
      </c>
      <c r="Y7175" s="4">
        <f>1/COUNTIF(OrdersTable[Customer ID],OrdersTable[[#This Row],[Customer ID]])</f>
        <v>6.6666666666666666E-2</v>
      </c>
    </row>
    <row r="7176" spans="1:25" x14ac:dyDescent="0.3">
      <c r="A7176" s="1">
        <v>7175</v>
      </c>
      <c r="B7176" t="s">
        <v>9569</v>
      </c>
      <c r="C7176" s="7">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4" t="str">
        <f>VLOOKUP(OrdersTable[[#This Row],[Region]],PeopleTable[#All],2,FALSE)</f>
        <v>Kelly Williams</v>
      </c>
      <c r="W7176" s="4" t="str">
        <f>IFERROR(VLOOKUP(OrdersTable[[#This Row],[Order ID]],ReturnsTable[#All],2,FALSE),"No")</f>
        <v>No</v>
      </c>
      <c r="X7176" s="4">
        <f>1/COUNTIF(OrdersTable[Order ID],OrdersTable[[#This Row],[Order ID]])</f>
        <v>0.2</v>
      </c>
      <c r="Y7176" s="4">
        <f>1/COUNTIF(OrdersTable[Customer ID],OrdersTable[[#This Row],[Customer ID]])</f>
        <v>6.6666666666666666E-2</v>
      </c>
    </row>
    <row r="7177" spans="1:25" x14ac:dyDescent="0.3">
      <c r="A7177" s="1">
        <v>7176</v>
      </c>
      <c r="B7177" t="s">
        <v>9569</v>
      </c>
      <c r="C7177" s="7">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4" t="str">
        <f>VLOOKUP(OrdersTable[[#This Row],[Region]],PeopleTable[#All],2,FALSE)</f>
        <v>Kelly Williams</v>
      </c>
      <c r="W7177" s="4" t="str">
        <f>IFERROR(VLOOKUP(OrdersTable[[#This Row],[Order ID]],ReturnsTable[#All],2,FALSE),"No")</f>
        <v>No</v>
      </c>
      <c r="X7177" s="4">
        <f>1/COUNTIF(OrdersTable[Order ID],OrdersTable[[#This Row],[Order ID]])</f>
        <v>0.2</v>
      </c>
      <c r="Y7177" s="4">
        <f>1/COUNTIF(OrdersTable[Customer ID],OrdersTable[[#This Row],[Customer ID]])</f>
        <v>6.6666666666666666E-2</v>
      </c>
    </row>
    <row r="7178" spans="1:25" x14ac:dyDescent="0.3">
      <c r="A7178" s="1">
        <v>7177</v>
      </c>
      <c r="B7178" t="s">
        <v>9569</v>
      </c>
      <c r="C7178" s="7">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4" t="str">
        <f>VLOOKUP(OrdersTable[[#This Row],[Region]],PeopleTable[#All],2,FALSE)</f>
        <v>Kelly Williams</v>
      </c>
      <c r="W7178" s="4" t="str">
        <f>IFERROR(VLOOKUP(OrdersTable[[#This Row],[Order ID]],ReturnsTable[#All],2,FALSE),"No")</f>
        <v>No</v>
      </c>
      <c r="X7178" s="4">
        <f>1/COUNTIF(OrdersTable[Order ID],OrdersTable[[#This Row],[Order ID]])</f>
        <v>0.2</v>
      </c>
      <c r="Y7178" s="4">
        <f>1/COUNTIF(OrdersTable[Customer ID],OrdersTable[[#This Row],[Customer ID]])</f>
        <v>6.6666666666666666E-2</v>
      </c>
    </row>
    <row r="7179" spans="1:25" x14ac:dyDescent="0.3">
      <c r="A7179" s="1">
        <v>7178</v>
      </c>
      <c r="B7179" t="s">
        <v>9570</v>
      </c>
      <c r="C7179" s="7">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4" t="str">
        <f>VLOOKUP(OrdersTable[[#This Row],[Region]],PeopleTable[#All],2,FALSE)</f>
        <v>Chuck Magee</v>
      </c>
      <c r="W7179" s="4" t="str">
        <f>IFERROR(VLOOKUP(OrdersTable[[#This Row],[Order ID]],ReturnsTable[#All],2,FALSE),"No")</f>
        <v>No</v>
      </c>
      <c r="X7179" s="4">
        <f>1/COUNTIF(OrdersTable[Order ID],OrdersTable[[#This Row],[Order ID]])</f>
        <v>0.5</v>
      </c>
      <c r="Y7179" s="4">
        <f>1/COUNTIF(OrdersTable[Customer ID],OrdersTable[[#This Row],[Customer ID]])</f>
        <v>4.7619047619047616E-2</v>
      </c>
    </row>
    <row r="7180" spans="1:25" x14ac:dyDescent="0.3">
      <c r="A7180" s="1">
        <v>7179</v>
      </c>
      <c r="B7180" t="s">
        <v>9570</v>
      </c>
      <c r="C7180" s="7">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4" t="str">
        <f>VLOOKUP(OrdersTable[[#This Row],[Region]],PeopleTable[#All],2,FALSE)</f>
        <v>Chuck Magee</v>
      </c>
      <c r="W7180" s="4" t="str">
        <f>IFERROR(VLOOKUP(OrdersTable[[#This Row],[Order ID]],ReturnsTable[#All],2,FALSE),"No")</f>
        <v>No</v>
      </c>
      <c r="X7180" s="4">
        <f>1/COUNTIF(OrdersTable[Order ID],OrdersTable[[#This Row],[Order ID]])</f>
        <v>0.5</v>
      </c>
      <c r="Y7180" s="4">
        <f>1/COUNTIF(OrdersTable[Customer ID],OrdersTable[[#This Row],[Customer ID]])</f>
        <v>4.7619047619047616E-2</v>
      </c>
    </row>
    <row r="7181" spans="1:25" x14ac:dyDescent="0.3">
      <c r="A7181" s="1">
        <v>7180</v>
      </c>
      <c r="B7181" t="s">
        <v>9571</v>
      </c>
      <c r="C7181" s="7">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4" t="str">
        <f>VLOOKUP(OrdersTable[[#This Row],[Region]],PeopleTable[#All],2,FALSE)</f>
        <v>Chuck Magee</v>
      </c>
      <c r="W7181" s="4" t="str">
        <f>IFERROR(VLOOKUP(OrdersTable[[#This Row],[Order ID]],ReturnsTable[#All],2,FALSE),"No")</f>
        <v>No</v>
      </c>
      <c r="X7181" s="4">
        <f>1/COUNTIF(OrdersTable[Order ID],OrdersTable[[#This Row],[Order ID]])</f>
        <v>1</v>
      </c>
      <c r="Y7181" s="4">
        <f>1/COUNTIF(OrdersTable[Customer ID],OrdersTable[[#This Row],[Customer ID]])</f>
        <v>9.0909090909090912E-2</v>
      </c>
    </row>
    <row r="7182" spans="1:25" x14ac:dyDescent="0.3">
      <c r="A7182" s="1">
        <v>7181</v>
      </c>
      <c r="B7182" t="s">
        <v>9572</v>
      </c>
      <c r="C7182" s="7">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4" t="str">
        <f>VLOOKUP(OrdersTable[[#This Row],[Region]],PeopleTable[#All],2,FALSE)</f>
        <v>Cassandra Brandow</v>
      </c>
      <c r="W7182" s="4" t="str">
        <f>IFERROR(VLOOKUP(OrdersTable[[#This Row],[Order ID]],ReturnsTable[#All],2,FALSE),"No")</f>
        <v>No</v>
      </c>
      <c r="X7182" s="4">
        <f>1/COUNTIF(OrdersTable[Order ID],OrdersTable[[#This Row],[Order ID]])</f>
        <v>1</v>
      </c>
      <c r="Y7182" s="4">
        <f>1/COUNTIF(OrdersTable[Customer ID],OrdersTable[[#This Row],[Customer ID]])</f>
        <v>7.6923076923076927E-2</v>
      </c>
    </row>
    <row r="7183" spans="1:25" x14ac:dyDescent="0.3">
      <c r="A7183" s="1">
        <v>7182</v>
      </c>
      <c r="B7183" t="s">
        <v>9573</v>
      </c>
      <c r="C7183" s="7">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4" t="str">
        <f>VLOOKUP(OrdersTable[[#This Row],[Region]],PeopleTable[#All],2,FALSE)</f>
        <v>Chuck Magee</v>
      </c>
      <c r="W7183" s="4" t="str">
        <f>IFERROR(VLOOKUP(OrdersTable[[#This Row],[Order ID]],ReturnsTable[#All],2,FALSE),"No")</f>
        <v>No</v>
      </c>
      <c r="X7183" s="4">
        <f>1/COUNTIF(OrdersTable[Order ID],OrdersTable[[#This Row],[Order ID]])</f>
        <v>1</v>
      </c>
      <c r="Y7183" s="4">
        <f>1/COUNTIF(OrdersTable[Customer ID],OrdersTable[[#This Row],[Customer ID]])</f>
        <v>7.1428571428571425E-2</v>
      </c>
    </row>
    <row r="7184" spans="1:25" x14ac:dyDescent="0.3">
      <c r="A7184" s="1">
        <v>7183</v>
      </c>
      <c r="B7184" t="s">
        <v>6158</v>
      </c>
      <c r="C7184" s="7">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4" t="str">
        <f>VLOOKUP(OrdersTable[[#This Row],[Region]],PeopleTable[#All],2,FALSE)</f>
        <v>Anna Andreadi</v>
      </c>
      <c r="W7184" s="4" t="str">
        <f>IFERROR(VLOOKUP(OrdersTable[[#This Row],[Order ID]],ReturnsTable[#All],2,FALSE),"No")</f>
        <v>Yes</v>
      </c>
      <c r="X7184" s="4">
        <f>1/COUNTIF(OrdersTable[Order ID],OrdersTable[[#This Row],[Order ID]])</f>
        <v>1</v>
      </c>
      <c r="Y7184" s="4">
        <f>1/COUNTIF(OrdersTable[Customer ID],OrdersTable[[#This Row],[Customer ID]])</f>
        <v>0.05</v>
      </c>
    </row>
    <row r="7185" spans="1:25" x14ac:dyDescent="0.3">
      <c r="A7185" s="1">
        <v>7184</v>
      </c>
      <c r="B7185" t="s">
        <v>9574</v>
      </c>
      <c r="C7185" s="7">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4" t="str">
        <f>VLOOKUP(OrdersTable[[#This Row],[Region]],PeopleTable[#All],2,FALSE)</f>
        <v>Chuck Magee</v>
      </c>
      <c r="W7185" s="4" t="str">
        <f>IFERROR(VLOOKUP(OrdersTable[[#This Row],[Order ID]],ReturnsTable[#All],2,FALSE),"No")</f>
        <v>No</v>
      </c>
      <c r="X7185" s="4">
        <f>1/COUNTIF(OrdersTable[Order ID],OrdersTable[[#This Row],[Order ID]])</f>
        <v>1</v>
      </c>
      <c r="Y7185" s="4">
        <f>1/COUNTIF(OrdersTable[Customer ID],OrdersTable[[#This Row],[Customer ID]])</f>
        <v>5.2631578947368418E-2</v>
      </c>
    </row>
    <row r="7186" spans="1:25" x14ac:dyDescent="0.3">
      <c r="A7186" s="1">
        <v>7185</v>
      </c>
      <c r="B7186" t="s">
        <v>9575</v>
      </c>
      <c r="C7186" s="7">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4" t="str">
        <f>VLOOKUP(OrdersTable[[#This Row],[Region]],PeopleTable[#All],2,FALSE)</f>
        <v>Kelly Williams</v>
      </c>
      <c r="W7186" s="4" t="str">
        <f>IFERROR(VLOOKUP(OrdersTable[[#This Row],[Order ID]],ReturnsTable[#All],2,FALSE),"No")</f>
        <v>No</v>
      </c>
      <c r="X7186" s="4">
        <f>1/COUNTIF(OrdersTable[Order ID],OrdersTable[[#This Row],[Order ID]])</f>
        <v>0.2</v>
      </c>
      <c r="Y7186" s="4">
        <f>1/COUNTIF(OrdersTable[Customer ID],OrdersTable[[#This Row],[Customer ID]])</f>
        <v>7.1428571428571425E-2</v>
      </c>
    </row>
    <row r="7187" spans="1:25" x14ac:dyDescent="0.3">
      <c r="A7187" s="1">
        <v>7186</v>
      </c>
      <c r="B7187" t="s">
        <v>9575</v>
      </c>
      <c r="C7187" s="7">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4" t="str">
        <f>VLOOKUP(OrdersTable[[#This Row],[Region]],PeopleTable[#All],2,FALSE)</f>
        <v>Kelly Williams</v>
      </c>
      <c r="W7187" s="4" t="str">
        <f>IFERROR(VLOOKUP(OrdersTable[[#This Row],[Order ID]],ReturnsTable[#All],2,FALSE),"No")</f>
        <v>No</v>
      </c>
      <c r="X7187" s="4">
        <f>1/COUNTIF(OrdersTable[Order ID],OrdersTable[[#This Row],[Order ID]])</f>
        <v>0.2</v>
      </c>
      <c r="Y7187" s="4">
        <f>1/COUNTIF(OrdersTable[Customer ID],OrdersTable[[#This Row],[Customer ID]])</f>
        <v>7.1428571428571425E-2</v>
      </c>
    </row>
    <row r="7188" spans="1:25" x14ac:dyDescent="0.3">
      <c r="A7188" s="1">
        <v>7187</v>
      </c>
      <c r="B7188" t="s">
        <v>9575</v>
      </c>
      <c r="C7188" s="7">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4" t="str">
        <f>VLOOKUP(OrdersTable[[#This Row],[Region]],PeopleTable[#All],2,FALSE)</f>
        <v>Kelly Williams</v>
      </c>
      <c r="W7188" s="4" t="str">
        <f>IFERROR(VLOOKUP(OrdersTable[[#This Row],[Order ID]],ReturnsTable[#All],2,FALSE),"No")</f>
        <v>No</v>
      </c>
      <c r="X7188" s="4">
        <f>1/COUNTIF(OrdersTable[Order ID],OrdersTable[[#This Row],[Order ID]])</f>
        <v>0.2</v>
      </c>
      <c r="Y7188" s="4">
        <f>1/COUNTIF(OrdersTable[Customer ID],OrdersTable[[#This Row],[Customer ID]])</f>
        <v>7.1428571428571425E-2</v>
      </c>
    </row>
    <row r="7189" spans="1:25" x14ac:dyDescent="0.3">
      <c r="A7189" s="1">
        <v>7188</v>
      </c>
      <c r="B7189" t="s">
        <v>9575</v>
      </c>
      <c r="C7189" s="7">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4" t="str">
        <f>VLOOKUP(OrdersTable[[#This Row],[Region]],PeopleTable[#All],2,FALSE)</f>
        <v>Kelly Williams</v>
      </c>
      <c r="W7189" s="4" t="str">
        <f>IFERROR(VLOOKUP(OrdersTable[[#This Row],[Order ID]],ReturnsTable[#All],2,FALSE),"No")</f>
        <v>No</v>
      </c>
      <c r="X7189" s="4">
        <f>1/COUNTIF(OrdersTable[Order ID],OrdersTable[[#This Row],[Order ID]])</f>
        <v>0.2</v>
      </c>
      <c r="Y7189" s="4">
        <f>1/COUNTIF(OrdersTable[Customer ID],OrdersTable[[#This Row],[Customer ID]])</f>
        <v>7.1428571428571425E-2</v>
      </c>
    </row>
    <row r="7190" spans="1:25" x14ac:dyDescent="0.3">
      <c r="A7190" s="1">
        <v>7189</v>
      </c>
      <c r="B7190" t="s">
        <v>9575</v>
      </c>
      <c r="C7190" s="7">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4" t="str">
        <f>VLOOKUP(OrdersTable[[#This Row],[Region]],PeopleTable[#All],2,FALSE)</f>
        <v>Kelly Williams</v>
      </c>
      <c r="W7190" s="4" t="str">
        <f>IFERROR(VLOOKUP(OrdersTable[[#This Row],[Order ID]],ReturnsTable[#All],2,FALSE),"No")</f>
        <v>No</v>
      </c>
      <c r="X7190" s="4">
        <f>1/COUNTIF(OrdersTable[Order ID],OrdersTable[[#This Row],[Order ID]])</f>
        <v>0.2</v>
      </c>
      <c r="Y7190" s="4">
        <f>1/COUNTIF(OrdersTable[Customer ID],OrdersTable[[#This Row],[Customer ID]])</f>
        <v>7.1428571428571425E-2</v>
      </c>
    </row>
    <row r="7191" spans="1:25" x14ac:dyDescent="0.3">
      <c r="A7191" s="1">
        <v>7190</v>
      </c>
      <c r="B7191" t="s">
        <v>9576</v>
      </c>
      <c r="C7191" s="7">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4" t="str">
        <f>VLOOKUP(OrdersTable[[#This Row],[Region]],PeopleTable[#All],2,FALSE)</f>
        <v>Anna Andreadi</v>
      </c>
      <c r="W7191" s="4" t="str">
        <f>IFERROR(VLOOKUP(OrdersTable[[#This Row],[Order ID]],ReturnsTable[#All],2,FALSE),"No")</f>
        <v>No</v>
      </c>
      <c r="X7191" s="4">
        <f>1/COUNTIF(OrdersTable[Order ID],OrdersTable[[#This Row],[Order ID]])</f>
        <v>0.5</v>
      </c>
      <c r="Y7191" s="4">
        <f>1/COUNTIF(OrdersTable[Customer ID],OrdersTable[[#This Row],[Customer ID]])</f>
        <v>9.0909090909090912E-2</v>
      </c>
    </row>
    <row r="7192" spans="1:25" x14ac:dyDescent="0.3">
      <c r="A7192" s="1">
        <v>7191</v>
      </c>
      <c r="B7192" t="s">
        <v>9576</v>
      </c>
      <c r="C7192" s="7">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4" t="str">
        <f>VLOOKUP(OrdersTable[[#This Row],[Region]],PeopleTable[#All],2,FALSE)</f>
        <v>Anna Andreadi</v>
      </c>
      <c r="W7192" s="4" t="str">
        <f>IFERROR(VLOOKUP(OrdersTable[[#This Row],[Order ID]],ReturnsTable[#All],2,FALSE),"No")</f>
        <v>No</v>
      </c>
      <c r="X7192" s="4">
        <f>1/COUNTIF(OrdersTable[Order ID],OrdersTable[[#This Row],[Order ID]])</f>
        <v>0.5</v>
      </c>
      <c r="Y7192" s="4">
        <f>1/COUNTIF(OrdersTable[Customer ID],OrdersTable[[#This Row],[Customer ID]])</f>
        <v>9.0909090909090912E-2</v>
      </c>
    </row>
    <row r="7193" spans="1:25" x14ac:dyDescent="0.3">
      <c r="A7193" s="1">
        <v>7192</v>
      </c>
      <c r="B7193" t="s">
        <v>9577</v>
      </c>
      <c r="C7193" s="7">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4" t="str">
        <f>VLOOKUP(OrdersTable[[#This Row],[Region]],PeopleTable[#All],2,FALSE)</f>
        <v>Cassandra Brandow</v>
      </c>
      <c r="W7193" s="4" t="str">
        <f>IFERROR(VLOOKUP(OrdersTable[[#This Row],[Order ID]],ReturnsTable[#All],2,FALSE),"No")</f>
        <v>No</v>
      </c>
      <c r="X7193" s="4">
        <f>1/COUNTIF(OrdersTable[Order ID],OrdersTable[[#This Row],[Order ID]])</f>
        <v>0.5</v>
      </c>
      <c r="Y7193" s="4">
        <f>1/COUNTIF(OrdersTable[Customer ID],OrdersTable[[#This Row],[Customer ID]])</f>
        <v>7.6923076923076927E-2</v>
      </c>
    </row>
    <row r="7194" spans="1:25" x14ac:dyDescent="0.3">
      <c r="A7194" s="1">
        <v>7193</v>
      </c>
      <c r="B7194" t="s">
        <v>9577</v>
      </c>
      <c r="C7194" s="7">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4" t="str">
        <f>VLOOKUP(OrdersTable[[#This Row],[Region]],PeopleTable[#All],2,FALSE)</f>
        <v>Cassandra Brandow</v>
      </c>
      <c r="W7194" s="4" t="str">
        <f>IFERROR(VLOOKUP(OrdersTable[[#This Row],[Order ID]],ReturnsTable[#All],2,FALSE),"No")</f>
        <v>No</v>
      </c>
      <c r="X7194" s="4">
        <f>1/COUNTIF(OrdersTable[Order ID],OrdersTable[[#This Row],[Order ID]])</f>
        <v>0.5</v>
      </c>
      <c r="Y7194" s="4">
        <f>1/COUNTIF(OrdersTable[Customer ID],OrdersTable[[#This Row],[Customer ID]])</f>
        <v>7.6923076923076927E-2</v>
      </c>
    </row>
    <row r="7195" spans="1:25" x14ac:dyDescent="0.3">
      <c r="A7195" s="1">
        <v>7194</v>
      </c>
      <c r="B7195" t="s">
        <v>9578</v>
      </c>
      <c r="C7195" s="7">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4" t="str">
        <f>VLOOKUP(OrdersTable[[#This Row],[Region]],PeopleTable[#All],2,FALSE)</f>
        <v>Cassandra Brandow</v>
      </c>
      <c r="W7195" s="4" t="str">
        <f>IFERROR(VLOOKUP(OrdersTable[[#This Row],[Order ID]],ReturnsTable[#All],2,FALSE),"No")</f>
        <v>No</v>
      </c>
      <c r="X7195" s="4">
        <f>1/COUNTIF(OrdersTable[Order ID],OrdersTable[[#This Row],[Order ID]])</f>
        <v>0.5</v>
      </c>
      <c r="Y7195" s="4">
        <f>1/COUNTIF(OrdersTable[Customer ID],OrdersTable[[#This Row],[Customer ID]])</f>
        <v>0.1111111111111111</v>
      </c>
    </row>
    <row r="7196" spans="1:25" x14ac:dyDescent="0.3">
      <c r="A7196" s="1">
        <v>7195</v>
      </c>
      <c r="B7196" t="s">
        <v>9578</v>
      </c>
      <c r="C7196" s="7">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4" t="str">
        <f>VLOOKUP(OrdersTable[[#This Row],[Region]],PeopleTable[#All],2,FALSE)</f>
        <v>Cassandra Brandow</v>
      </c>
      <c r="W7196" s="4" t="str">
        <f>IFERROR(VLOOKUP(OrdersTable[[#This Row],[Order ID]],ReturnsTable[#All],2,FALSE),"No")</f>
        <v>No</v>
      </c>
      <c r="X7196" s="4">
        <f>1/COUNTIF(OrdersTable[Order ID],OrdersTable[[#This Row],[Order ID]])</f>
        <v>0.5</v>
      </c>
      <c r="Y7196" s="4">
        <f>1/COUNTIF(OrdersTable[Customer ID],OrdersTable[[#This Row],[Customer ID]])</f>
        <v>0.1111111111111111</v>
      </c>
    </row>
    <row r="7197" spans="1:25" x14ac:dyDescent="0.3">
      <c r="A7197" s="1">
        <v>7196</v>
      </c>
      <c r="B7197" t="s">
        <v>9579</v>
      </c>
      <c r="C7197" s="7">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4" t="str">
        <f>VLOOKUP(OrdersTable[[#This Row],[Region]],PeopleTable[#All],2,FALSE)</f>
        <v>Anna Andreadi</v>
      </c>
      <c r="W7197" s="4" t="str">
        <f>IFERROR(VLOOKUP(OrdersTable[[#This Row],[Order ID]],ReturnsTable[#All],2,FALSE),"No")</f>
        <v>No</v>
      </c>
      <c r="X7197" s="4">
        <f>1/COUNTIF(OrdersTable[Order ID],OrdersTable[[#This Row],[Order ID]])</f>
        <v>1</v>
      </c>
      <c r="Y7197" s="4">
        <f>1/COUNTIF(OrdersTable[Customer ID],OrdersTable[[#This Row],[Customer ID]])</f>
        <v>5.5555555555555552E-2</v>
      </c>
    </row>
    <row r="7198" spans="1:25" x14ac:dyDescent="0.3">
      <c r="A7198" s="1">
        <v>7197</v>
      </c>
      <c r="B7198" t="s">
        <v>5946</v>
      </c>
      <c r="C7198" s="7">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4" t="str">
        <f>VLOOKUP(OrdersTable[[#This Row],[Region]],PeopleTable[#All],2,FALSE)</f>
        <v>Anna Andreadi</v>
      </c>
      <c r="W7198" s="4" t="str">
        <f>IFERROR(VLOOKUP(OrdersTable[[#This Row],[Order ID]],ReturnsTable[#All],2,FALSE),"No")</f>
        <v>Yes</v>
      </c>
      <c r="X7198" s="4">
        <f>1/COUNTIF(OrdersTable[Order ID],OrdersTable[[#This Row],[Order ID]])</f>
        <v>0.5</v>
      </c>
      <c r="Y7198" s="4">
        <f>1/COUNTIF(OrdersTable[Customer ID],OrdersTable[[#This Row],[Customer ID]])</f>
        <v>7.6923076923076927E-2</v>
      </c>
    </row>
    <row r="7199" spans="1:25" x14ac:dyDescent="0.3">
      <c r="A7199" s="1">
        <v>7198</v>
      </c>
      <c r="B7199" t="s">
        <v>5946</v>
      </c>
      <c r="C7199" s="7">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4" t="str">
        <f>VLOOKUP(OrdersTable[[#This Row],[Region]],PeopleTable[#All],2,FALSE)</f>
        <v>Anna Andreadi</v>
      </c>
      <c r="W7199" s="4" t="str">
        <f>IFERROR(VLOOKUP(OrdersTable[[#This Row],[Order ID]],ReturnsTable[#All],2,FALSE),"No")</f>
        <v>Yes</v>
      </c>
      <c r="X7199" s="4">
        <f>1/COUNTIF(OrdersTable[Order ID],OrdersTable[[#This Row],[Order ID]])</f>
        <v>0.5</v>
      </c>
      <c r="Y7199" s="4">
        <f>1/COUNTIF(OrdersTable[Customer ID],OrdersTable[[#This Row],[Customer ID]])</f>
        <v>7.6923076923076927E-2</v>
      </c>
    </row>
    <row r="7200" spans="1:25" x14ac:dyDescent="0.3">
      <c r="A7200" s="1">
        <v>7199</v>
      </c>
      <c r="B7200" t="s">
        <v>9580</v>
      </c>
      <c r="C7200" s="7">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4" t="str">
        <f>VLOOKUP(OrdersTable[[#This Row],[Region]],PeopleTable[#All],2,FALSE)</f>
        <v>Chuck Magee</v>
      </c>
      <c r="W7200" s="4" t="str">
        <f>IFERROR(VLOOKUP(OrdersTable[[#This Row],[Order ID]],ReturnsTable[#All],2,FALSE),"No")</f>
        <v>No</v>
      </c>
      <c r="X7200" s="4">
        <f>1/COUNTIF(OrdersTable[Order ID],OrdersTable[[#This Row],[Order ID]])</f>
        <v>0.5</v>
      </c>
      <c r="Y7200" s="4">
        <f>1/COUNTIF(OrdersTable[Customer ID],OrdersTable[[#This Row],[Customer ID]])</f>
        <v>5.5555555555555552E-2</v>
      </c>
    </row>
    <row r="7201" spans="1:25" x14ac:dyDescent="0.3">
      <c r="A7201" s="1">
        <v>7200</v>
      </c>
      <c r="B7201" t="s">
        <v>9580</v>
      </c>
      <c r="C7201" s="7">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4" t="str">
        <f>VLOOKUP(OrdersTable[[#This Row],[Region]],PeopleTable[#All],2,FALSE)</f>
        <v>Chuck Magee</v>
      </c>
      <c r="W7201" s="4" t="str">
        <f>IFERROR(VLOOKUP(OrdersTable[[#This Row],[Order ID]],ReturnsTable[#All],2,FALSE),"No")</f>
        <v>No</v>
      </c>
      <c r="X7201" s="4">
        <f>1/COUNTIF(OrdersTable[Order ID],OrdersTable[[#This Row],[Order ID]])</f>
        <v>0.5</v>
      </c>
      <c r="Y7201" s="4">
        <f>1/COUNTIF(OrdersTable[Customer ID],OrdersTable[[#This Row],[Customer ID]])</f>
        <v>5.5555555555555552E-2</v>
      </c>
    </row>
    <row r="7202" spans="1:25" x14ac:dyDescent="0.3">
      <c r="A7202" s="1">
        <v>7201</v>
      </c>
      <c r="B7202" t="s">
        <v>9581</v>
      </c>
      <c r="C7202" s="7">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4" t="str">
        <f>VLOOKUP(OrdersTable[[#This Row],[Region]],PeopleTable[#All],2,FALSE)</f>
        <v>Cassandra Brandow</v>
      </c>
      <c r="W7202" s="4" t="str">
        <f>IFERROR(VLOOKUP(OrdersTable[[#This Row],[Order ID]],ReturnsTable[#All],2,FALSE),"No")</f>
        <v>No</v>
      </c>
      <c r="X7202" s="4">
        <f>1/COUNTIF(OrdersTable[Order ID],OrdersTable[[#This Row],[Order ID]])</f>
        <v>0.5</v>
      </c>
      <c r="Y7202" s="4">
        <f>1/COUNTIF(OrdersTable[Customer ID],OrdersTable[[#This Row],[Customer ID]])</f>
        <v>5.2631578947368418E-2</v>
      </c>
    </row>
    <row r="7203" spans="1:25" x14ac:dyDescent="0.3">
      <c r="A7203" s="1">
        <v>7202</v>
      </c>
      <c r="B7203" t="s">
        <v>9581</v>
      </c>
      <c r="C7203" s="7">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4" t="str">
        <f>VLOOKUP(OrdersTable[[#This Row],[Region]],PeopleTable[#All],2,FALSE)</f>
        <v>Cassandra Brandow</v>
      </c>
      <c r="W7203" s="4" t="str">
        <f>IFERROR(VLOOKUP(OrdersTable[[#This Row],[Order ID]],ReturnsTable[#All],2,FALSE),"No")</f>
        <v>No</v>
      </c>
      <c r="X7203" s="4">
        <f>1/COUNTIF(OrdersTable[Order ID],OrdersTable[[#This Row],[Order ID]])</f>
        <v>0.5</v>
      </c>
      <c r="Y7203" s="4">
        <f>1/COUNTIF(OrdersTable[Customer ID],OrdersTable[[#This Row],[Customer ID]])</f>
        <v>5.2631578947368418E-2</v>
      </c>
    </row>
    <row r="7204" spans="1:25" x14ac:dyDescent="0.3">
      <c r="A7204" s="1">
        <v>7203</v>
      </c>
      <c r="B7204" t="s">
        <v>9582</v>
      </c>
      <c r="C7204" s="7">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4" t="str">
        <f>VLOOKUP(OrdersTable[[#This Row],[Region]],PeopleTable[#All],2,FALSE)</f>
        <v>Chuck Magee</v>
      </c>
      <c r="W7204" s="4" t="str">
        <f>IFERROR(VLOOKUP(OrdersTable[[#This Row],[Order ID]],ReturnsTable[#All],2,FALSE),"No")</f>
        <v>No</v>
      </c>
      <c r="X7204" s="4">
        <f>1/COUNTIF(OrdersTable[Order ID],OrdersTable[[#This Row],[Order ID]])</f>
        <v>1</v>
      </c>
      <c r="Y7204" s="4">
        <f>1/COUNTIF(OrdersTable[Customer ID],OrdersTable[[#This Row],[Customer ID]])</f>
        <v>0.1</v>
      </c>
    </row>
    <row r="7205" spans="1:25" x14ac:dyDescent="0.3">
      <c r="A7205" s="1">
        <v>7204</v>
      </c>
      <c r="B7205" t="s">
        <v>9583</v>
      </c>
      <c r="C7205" s="7">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4" t="str">
        <f>VLOOKUP(OrdersTable[[#This Row],[Region]],PeopleTable[#All],2,FALSE)</f>
        <v>Kelly Williams</v>
      </c>
      <c r="W7205" s="4" t="str">
        <f>IFERROR(VLOOKUP(OrdersTable[[#This Row],[Order ID]],ReturnsTable[#All],2,FALSE),"No")</f>
        <v>No</v>
      </c>
      <c r="X7205" s="4">
        <f>1/COUNTIF(OrdersTable[Order ID],OrdersTable[[#This Row],[Order ID]])</f>
        <v>1</v>
      </c>
      <c r="Y7205" s="4">
        <f>1/COUNTIF(OrdersTable[Customer ID],OrdersTable[[#This Row],[Customer ID]])</f>
        <v>7.6923076923076927E-2</v>
      </c>
    </row>
    <row r="7206" spans="1:25" x14ac:dyDescent="0.3">
      <c r="A7206" s="1">
        <v>7205</v>
      </c>
      <c r="B7206" t="s">
        <v>9584</v>
      </c>
      <c r="C7206" s="7">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4" t="str">
        <f>VLOOKUP(OrdersTable[[#This Row],[Region]],PeopleTable[#All],2,FALSE)</f>
        <v>Chuck Magee</v>
      </c>
      <c r="W7206" s="4" t="str">
        <f>IFERROR(VLOOKUP(OrdersTable[[#This Row],[Order ID]],ReturnsTable[#All],2,FALSE),"No")</f>
        <v>No</v>
      </c>
      <c r="X7206" s="4">
        <f>1/COUNTIF(OrdersTable[Order ID],OrdersTable[[#This Row],[Order ID]])</f>
        <v>1</v>
      </c>
      <c r="Y7206" s="4">
        <f>1/COUNTIF(OrdersTable[Customer ID],OrdersTable[[#This Row],[Customer ID]])</f>
        <v>0.5</v>
      </c>
    </row>
    <row r="7207" spans="1:25" x14ac:dyDescent="0.3">
      <c r="A7207" s="1">
        <v>7206</v>
      </c>
      <c r="B7207" t="s">
        <v>6140</v>
      </c>
      <c r="C7207" s="7">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4" t="str">
        <f>VLOOKUP(OrdersTable[[#This Row],[Region]],PeopleTable[#All],2,FALSE)</f>
        <v>Anna Andreadi</v>
      </c>
      <c r="W7207" s="4" t="str">
        <f>IFERROR(VLOOKUP(OrdersTable[[#This Row],[Order ID]],ReturnsTable[#All],2,FALSE),"No")</f>
        <v>Yes</v>
      </c>
      <c r="X7207" s="4">
        <f>1/COUNTIF(OrdersTable[Order ID],OrdersTable[[#This Row],[Order ID]])</f>
        <v>0.5</v>
      </c>
      <c r="Y7207" s="4">
        <f>1/COUNTIF(OrdersTable[Customer ID],OrdersTable[[#This Row],[Customer ID]])</f>
        <v>0.14285714285714285</v>
      </c>
    </row>
    <row r="7208" spans="1:25" x14ac:dyDescent="0.3">
      <c r="A7208" s="1">
        <v>7207</v>
      </c>
      <c r="B7208" t="s">
        <v>6140</v>
      </c>
      <c r="C7208" s="7">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4" t="str">
        <f>VLOOKUP(OrdersTable[[#This Row],[Region]],PeopleTable[#All],2,FALSE)</f>
        <v>Anna Andreadi</v>
      </c>
      <c r="W7208" s="4" t="str">
        <f>IFERROR(VLOOKUP(OrdersTable[[#This Row],[Order ID]],ReturnsTable[#All],2,FALSE),"No")</f>
        <v>Yes</v>
      </c>
      <c r="X7208" s="4">
        <f>1/COUNTIF(OrdersTable[Order ID],OrdersTable[[#This Row],[Order ID]])</f>
        <v>0.5</v>
      </c>
      <c r="Y7208" s="4">
        <f>1/COUNTIF(OrdersTable[Customer ID],OrdersTable[[#This Row],[Customer ID]])</f>
        <v>0.14285714285714285</v>
      </c>
    </row>
    <row r="7209" spans="1:25" x14ac:dyDescent="0.3">
      <c r="A7209" s="1">
        <v>7208</v>
      </c>
      <c r="B7209" t="s">
        <v>9585</v>
      </c>
      <c r="C7209" s="7">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4" t="str">
        <f>VLOOKUP(OrdersTable[[#This Row],[Region]],PeopleTable[#All],2,FALSE)</f>
        <v>Anna Andreadi</v>
      </c>
      <c r="W7209" s="4" t="str">
        <f>IFERROR(VLOOKUP(OrdersTable[[#This Row],[Order ID]],ReturnsTable[#All],2,FALSE),"No")</f>
        <v>No</v>
      </c>
      <c r="X7209" s="4">
        <f>1/COUNTIF(OrdersTable[Order ID],OrdersTable[[#This Row],[Order ID]])</f>
        <v>0.33333333333333331</v>
      </c>
      <c r="Y7209" s="4">
        <f>1/COUNTIF(OrdersTable[Customer ID],OrdersTable[[#This Row],[Customer ID]])</f>
        <v>7.1428571428571425E-2</v>
      </c>
    </row>
    <row r="7210" spans="1:25" x14ac:dyDescent="0.3">
      <c r="A7210" s="1">
        <v>7209</v>
      </c>
      <c r="B7210" t="s">
        <v>9585</v>
      </c>
      <c r="C7210" s="7">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4" t="str">
        <f>VLOOKUP(OrdersTable[[#This Row],[Region]],PeopleTable[#All],2,FALSE)</f>
        <v>Anna Andreadi</v>
      </c>
      <c r="W7210" s="4" t="str">
        <f>IFERROR(VLOOKUP(OrdersTable[[#This Row],[Order ID]],ReturnsTable[#All],2,FALSE),"No")</f>
        <v>No</v>
      </c>
      <c r="X7210" s="4">
        <f>1/COUNTIF(OrdersTable[Order ID],OrdersTable[[#This Row],[Order ID]])</f>
        <v>0.33333333333333331</v>
      </c>
      <c r="Y7210" s="4">
        <f>1/COUNTIF(OrdersTable[Customer ID],OrdersTable[[#This Row],[Customer ID]])</f>
        <v>7.1428571428571425E-2</v>
      </c>
    </row>
    <row r="7211" spans="1:25" x14ac:dyDescent="0.3">
      <c r="A7211" s="1">
        <v>7210</v>
      </c>
      <c r="B7211" t="s">
        <v>9585</v>
      </c>
      <c r="C7211" s="7">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4" t="str">
        <f>VLOOKUP(OrdersTable[[#This Row],[Region]],PeopleTable[#All],2,FALSE)</f>
        <v>Anna Andreadi</v>
      </c>
      <c r="W7211" s="4" t="str">
        <f>IFERROR(VLOOKUP(OrdersTable[[#This Row],[Order ID]],ReturnsTable[#All],2,FALSE),"No")</f>
        <v>No</v>
      </c>
      <c r="X7211" s="4">
        <f>1/COUNTIF(OrdersTable[Order ID],OrdersTable[[#This Row],[Order ID]])</f>
        <v>0.33333333333333331</v>
      </c>
      <c r="Y7211" s="4">
        <f>1/COUNTIF(OrdersTable[Customer ID],OrdersTable[[#This Row],[Customer ID]])</f>
        <v>7.1428571428571425E-2</v>
      </c>
    </row>
    <row r="7212" spans="1:25" x14ac:dyDescent="0.3">
      <c r="A7212" s="1">
        <v>7211</v>
      </c>
      <c r="B7212" t="s">
        <v>6206</v>
      </c>
      <c r="C7212" s="7">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4" t="str">
        <f>VLOOKUP(OrdersTable[[#This Row],[Region]],PeopleTable[#All],2,FALSE)</f>
        <v>Anna Andreadi</v>
      </c>
      <c r="W7212" s="4" t="str">
        <f>IFERROR(VLOOKUP(OrdersTable[[#This Row],[Order ID]],ReturnsTable[#All],2,FALSE),"No")</f>
        <v>Yes</v>
      </c>
      <c r="X7212" s="4">
        <f>1/COUNTIF(OrdersTable[Order ID],OrdersTable[[#This Row],[Order ID]])</f>
        <v>0.33333333333333331</v>
      </c>
      <c r="Y7212" s="4">
        <f>1/COUNTIF(OrdersTable[Customer ID],OrdersTable[[#This Row],[Customer ID]])</f>
        <v>3.125E-2</v>
      </c>
    </row>
    <row r="7213" spans="1:25" x14ac:dyDescent="0.3">
      <c r="A7213" s="1">
        <v>7212</v>
      </c>
      <c r="B7213" t="s">
        <v>6206</v>
      </c>
      <c r="C7213" s="7">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4" t="str">
        <f>VLOOKUP(OrdersTable[[#This Row],[Region]],PeopleTable[#All],2,FALSE)</f>
        <v>Anna Andreadi</v>
      </c>
      <c r="W7213" s="4" t="str">
        <f>IFERROR(VLOOKUP(OrdersTable[[#This Row],[Order ID]],ReturnsTable[#All],2,FALSE),"No")</f>
        <v>Yes</v>
      </c>
      <c r="X7213" s="4">
        <f>1/COUNTIF(OrdersTable[Order ID],OrdersTable[[#This Row],[Order ID]])</f>
        <v>0.33333333333333331</v>
      </c>
      <c r="Y7213" s="4">
        <f>1/COUNTIF(OrdersTable[Customer ID],OrdersTable[[#This Row],[Customer ID]])</f>
        <v>3.125E-2</v>
      </c>
    </row>
    <row r="7214" spans="1:25" x14ac:dyDescent="0.3">
      <c r="A7214" s="1">
        <v>7213</v>
      </c>
      <c r="B7214" t="s">
        <v>6206</v>
      </c>
      <c r="C7214" s="7">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4" t="str">
        <f>VLOOKUP(OrdersTable[[#This Row],[Region]],PeopleTable[#All],2,FALSE)</f>
        <v>Anna Andreadi</v>
      </c>
      <c r="W7214" s="4" t="str">
        <f>IFERROR(VLOOKUP(OrdersTable[[#This Row],[Order ID]],ReturnsTable[#All],2,FALSE),"No")</f>
        <v>Yes</v>
      </c>
      <c r="X7214" s="4">
        <f>1/COUNTIF(OrdersTable[Order ID],OrdersTable[[#This Row],[Order ID]])</f>
        <v>0.33333333333333331</v>
      </c>
      <c r="Y7214" s="4">
        <f>1/COUNTIF(OrdersTable[Customer ID],OrdersTable[[#This Row],[Customer ID]])</f>
        <v>3.125E-2</v>
      </c>
    </row>
    <row r="7215" spans="1:25" x14ac:dyDescent="0.3">
      <c r="A7215" s="1">
        <v>7214</v>
      </c>
      <c r="B7215" t="s">
        <v>6164</v>
      </c>
      <c r="C7215" s="7">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4" t="str">
        <f>VLOOKUP(OrdersTable[[#This Row],[Region]],PeopleTable[#All],2,FALSE)</f>
        <v>Anna Andreadi</v>
      </c>
      <c r="W7215" s="4" t="str">
        <f>IFERROR(VLOOKUP(OrdersTable[[#This Row],[Order ID]],ReturnsTable[#All],2,FALSE),"No")</f>
        <v>Yes</v>
      </c>
      <c r="X7215" s="4">
        <f>1/COUNTIF(OrdersTable[Order ID],OrdersTable[[#This Row],[Order ID]])</f>
        <v>1</v>
      </c>
      <c r="Y7215" s="4">
        <f>1/COUNTIF(OrdersTable[Customer ID],OrdersTable[[#This Row],[Customer ID]])</f>
        <v>7.6923076923076927E-2</v>
      </c>
    </row>
    <row r="7216" spans="1:25" x14ac:dyDescent="0.3">
      <c r="A7216" s="1">
        <v>7215</v>
      </c>
      <c r="B7216" t="s">
        <v>9586</v>
      </c>
      <c r="C7216" s="7">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4" t="str">
        <f>VLOOKUP(OrdersTable[[#This Row],[Region]],PeopleTable[#All],2,FALSE)</f>
        <v>Kelly Williams</v>
      </c>
      <c r="W7216" s="4" t="str">
        <f>IFERROR(VLOOKUP(OrdersTable[[#This Row],[Order ID]],ReturnsTable[#All],2,FALSE),"No")</f>
        <v>No</v>
      </c>
      <c r="X7216" s="4">
        <f>1/COUNTIF(OrdersTable[Order ID],OrdersTable[[#This Row],[Order ID]])</f>
        <v>0.5</v>
      </c>
      <c r="Y7216" s="4">
        <f>1/COUNTIF(OrdersTable[Customer ID],OrdersTable[[#This Row],[Customer ID]])</f>
        <v>0.05</v>
      </c>
    </row>
    <row r="7217" spans="1:25" x14ac:dyDescent="0.3">
      <c r="A7217" s="1">
        <v>7216</v>
      </c>
      <c r="B7217" t="s">
        <v>9586</v>
      </c>
      <c r="C7217" s="7">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4" t="str">
        <f>VLOOKUP(OrdersTable[[#This Row],[Region]],PeopleTable[#All],2,FALSE)</f>
        <v>Kelly Williams</v>
      </c>
      <c r="W7217" s="4" t="str">
        <f>IFERROR(VLOOKUP(OrdersTable[[#This Row],[Order ID]],ReturnsTable[#All],2,FALSE),"No")</f>
        <v>No</v>
      </c>
      <c r="X7217" s="4">
        <f>1/COUNTIF(OrdersTable[Order ID],OrdersTable[[#This Row],[Order ID]])</f>
        <v>0.5</v>
      </c>
      <c r="Y7217" s="4">
        <f>1/COUNTIF(OrdersTable[Customer ID],OrdersTable[[#This Row],[Customer ID]])</f>
        <v>0.05</v>
      </c>
    </row>
    <row r="7218" spans="1:25" x14ac:dyDescent="0.3">
      <c r="A7218" s="1">
        <v>7217</v>
      </c>
      <c r="B7218" t="s">
        <v>6018</v>
      </c>
      <c r="C7218" s="7">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4" t="str">
        <f>VLOOKUP(OrdersTable[[#This Row],[Region]],PeopleTable[#All],2,FALSE)</f>
        <v>Anna Andreadi</v>
      </c>
      <c r="W7218" s="4" t="str">
        <f>IFERROR(VLOOKUP(OrdersTable[[#This Row],[Order ID]],ReturnsTable[#All],2,FALSE),"No")</f>
        <v>Yes</v>
      </c>
      <c r="X7218" s="4">
        <f>1/COUNTIF(OrdersTable[Order ID],OrdersTable[[#This Row],[Order ID]])</f>
        <v>0.25</v>
      </c>
      <c r="Y7218" s="4">
        <f>1/COUNTIF(OrdersTable[Customer ID],OrdersTable[[#This Row],[Customer ID]])</f>
        <v>3.3333333333333333E-2</v>
      </c>
    </row>
    <row r="7219" spans="1:25" x14ac:dyDescent="0.3">
      <c r="A7219" s="1">
        <v>7218</v>
      </c>
      <c r="B7219" t="s">
        <v>6018</v>
      </c>
      <c r="C7219" s="7">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4" t="str">
        <f>VLOOKUP(OrdersTable[[#This Row],[Region]],PeopleTable[#All],2,FALSE)</f>
        <v>Anna Andreadi</v>
      </c>
      <c r="W7219" s="4" t="str">
        <f>IFERROR(VLOOKUP(OrdersTable[[#This Row],[Order ID]],ReturnsTable[#All],2,FALSE),"No")</f>
        <v>Yes</v>
      </c>
      <c r="X7219" s="4">
        <f>1/COUNTIF(OrdersTable[Order ID],OrdersTable[[#This Row],[Order ID]])</f>
        <v>0.25</v>
      </c>
      <c r="Y7219" s="4">
        <f>1/COUNTIF(OrdersTable[Customer ID],OrdersTable[[#This Row],[Customer ID]])</f>
        <v>3.3333333333333333E-2</v>
      </c>
    </row>
    <row r="7220" spans="1:25" x14ac:dyDescent="0.3">
      <c r="A7220" s="1">
        <v>7219</v>
      </c>
      <c r="B7220" t="s">
        <v>6018</v>
      </c>
      <c r="C7220" s="7">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4" t="str">
        <f>VLOOKUP(OrdersTable[[#This Row],[Region]],PeopleTable[#All],2,FALSE)</f>
        <v>Anna Andreadi</v>
      </c>
      <c r="W7220" s="4" t="str">
        <f>IFERROR(VLOOKUP(OrdersTable[[#This Row],[Order ID]],ReturnsTable[#All],2,FALSE),"No")</f>
        <v>Yes</v>
      </c>
      <c r="X7220" s="4">
        <f>1/COUNTIF(OrdersTable[Order ID],OrdersTable[[#This Row],[Order ID]])</f>
        <v>0.25</v>
      </c>
      <c r="Y7220" s="4">
        <f>1/COUNTIF(OrdersTable[Customer ID],OrdersTable[[#This Row],[Customer ID]])</f>
        <v>3.3333333333333333E-2</v>
      </c>
    </row>
    <row r="7221" spans="1:25" x14ac:dyDescent="0.3">
      <c r="A7221" s="1">
        <v>7220</v>
      </c>
      <c r="B7221" t="s">
        <v>6018</v>
      </c>
      <c r="C7221" s="7">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4" t="str">
        <f>VLOOKUP(OrdersTable[[#This Row],[Region]],PeopleTable[#All],2,FALSE)</f>
        <v>Anna Andreadi</v>
      </c>
      <c r="W7221" s="4" t="str">
        <f>IFERROR(VLOOKUP(OrdersTable[[#This Row],[Order ID]],ReturnsTable[#All],2,FALSE),"No")</f>
        <v>Yes</v>
      </c>
      <c r="X7221" s="4">
        <f>1/COUNTIF(OrdersTable[Order ID],OrdersTable[[#This Row],[Order ID]])</f>
        <v>0.25</v>
      </c>
      <c r="Y7221" s="4">
        <f>1/COUNTIF(OrdersTable[Customer ID],OrdersTable[[#This Row],[Customer ID]])</f>
        <v>3.3333333333333333E-2</v>
      </c>
    </row>
    <row r="7222" spans="1:25" x14ac:dyDescent="0.3">
      <c r="A7222" s="1">
        <v>7221</v>
      </c>
      <c r="B7222" t="s">
        <v>9587</v>
      </c>
      <c r="C7222" s="7">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4" t="str">
        <f>VLOOKUP(OrdersTable[[#This Row],[Region]],PeopleTable[#All],2,FALSE)</f>
        <v>Chuck Magee</v>
      </c>
      <c r="W7222" s="4" t="str">
        <f>IFERROR(VLOOKUP(OrdersTable[[#This Row],[Order ID]],ReturnsTable[#All],2,FALSE),"No")</f>
        <v>No</v>
      </c>
      <c r="X7222" s="4">
        <f>1/COUNTIF(OrdersTable[Order ID],OrdersTable[[#This Row],[Order ID]])</f>
        <v>1</v>
      </c>
      <c r="Y7222" s="4">
        <f>1/COUNTIF(OrdersTable[Customer ID],OrdersTable[[#This Row],[Customer ID]])</f>
        <v>6.25E-2</v>
      </c>
    </row>
    <row r="7223" spans="1:25" x14ac:dyDescent="0.3">
      <c r="A7223" s="1">
        <v>7222</v>
      </c>
      <c r="B7223" t="s">
        <v>9588</v>
      </c>
      <c r="C7223" s="7">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4" t="str">
        <f>VLOOKUP(OrdersTable[[#This Row],[Region]],PeopleTable[#All],2,FALSE)</f>
        <v>Chuck Magee</v>
      </c>
      <c r="W7223" s="4" t="str">
        <f>IFERROR(VLOOKUP(OrdersTable[[#This Row],[Order ID]],ReturnsTable[#All],2,FALSE),"No")</f>
        <v>No</v>
      </c>
      <c r="X7223" s="4">
        <f>1/COUNTIF(OrdersTable[Order ID],OrdersTable[[#This Row],[Order ID]])</f>
        <v>1</v>
      </c>
      <c r="Y7223" s="4">
        <f>1/COUNTIF(OrdersTable[Customer ID],OrdersTable[[#This Row],[Customer ID]])</f>
        <v>0.1111111111111111</v>
      </c>
    </row>
    <row r="7224" spans="1:25" x14ac:dyDescent="0.3">
      <c r="A7224" s="1">
        <v>7223</v>
      </c>
      <c r="B7224" t="s">
        <v>9589</v>
      </c>
      <c r="C7224" s="7">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4" t="str">
        <f>VLOOKUP(OrdersTable[[#This Row],[Region]],PeopleTable[#All],2,FALSE)</f>
        <v>Kelly Williams</v>
      </c>
      <c r="W7224" s="4" t="str">
        <f>IFERROR(VLOOKUP(OrdersTable[[#This Row],[Order ID]],ReturnsTable[#All],2,FALSE),"No")</f>
        <v>No</v>
      </c>
      <c r="X7224" s="4">
        <f>1/COUNTIF(OrdersTable[Order ID],OrdersTable[[#This Row],[Order ID]])</f>
        <v>1</v>
      </c>
      <c r="Y7224" s="4">
        <f>1/COUNTIF(OrdersTable[Customer ID],OrdersTable[[#This Row],[Customer ID]])</f>
        <v>5.2631578947368418E-2</v>
      </c>
    </row>
    <row r="7225" spans="1:25" x14ac:dyDescent="0.3">
      <c r="A7225" s="1">
        <v>7224</v>
      </c>
      <c r="B7225" t="s">
        <v>9590</v>
      </c>
      <c r="C7225" s="7">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4" t="str">
        <f>VLOOKUP(OrdersTable[[#This Row],[Region]],PeopleTable[#All],2,FALSE)</f>
        <v>Anna Andreadi</v>
      </c>
      <c r="W7225" s="4" t="str">
        <f>IFERROR(VLOOKUP(OrdersTable[[#This Row],[Order ID]],ReturnsTable[#All],2,FALSE),"No")</f>
        <v>No</v>
      </c>
      <c r="X7225" s="4">
        <f>1/COUNTIF(OrdersTable[Order ID],OrdersTable[[#This Row],[Order ID]])</f>
        <v>0.33333333333333331</v>
      </c>
      <c r="Y7225" s="4">
        <f>1/COUNTIF(OrdersTable[Customer ID],OrdersTable[[#This Row],[Customer ID]])</f>
        <v>5.5555555555555552E-2</v>
      </c>
    </row>
    <row r="7226" spans="1:25" x14ac:dyDescent="0.3">
      <c r="A7226" s="1">
        <v>7225</v>
      </c>
      <c r="B7226" t="s">
        <v>9590</v>
      </c>
      <c r="C7226" s="7">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4" t="str">
        <f>VLOOKUP(OrdersTable[[#This Row],[Region]],PeopleTable[#All],2,FALSE)</f>
        <v>Anna Andreadi</v>
      </c>
      <c r="W7226" s="4" t="str">
        <f>IFERROR(VLOOKUP(OrdersTable[[#This Row],[Order ID]],ReturnsTable[#All],2,FALSE),"No")</f>
        <v>No</v>
      </c>
      <c r="X7226" s="4">
        <f>1/COUNTIF(OrdersTable[Order ID],OrdersTable[[#This Row],[Order ID]])</f>
        <v>0.33333333333333331</v>
      </c>
      <c r="Y7226" s="4">
        <f>1/COUNTIF(OrdersTable[Customer ID],OrdersTable[[#This Row],[Customer ID]])</f>
        <v>5.5555555555555552E-2</v>
      </c>
    </row>
    <row r="7227" spans="1:25" x14ac:dyDescent="0.3">
      <c r="A7227" s="1">
        <v>7226</v>
      </c>
      <c r="B7227" t="s">
        <v>9590</v>
      </c>
      <c r="C7227" s="7">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4" t="str">
        <f>VLOOKUP(OrdersTable[[#This Row],[Region]],PeopleTable[#All],2,FALSE)</f>
        <v>Anna Andreadi</v>
      </c>
      <c r="W7227" s="4" t="str">
        <f>IFERROR(VLOOKUP(OrdersTable[[#This Row],[Order ID]],ReturnsTable[#All],2,FALSE),"No")</f>
        <v>No</v>
      </c>
      <c r="X7227" s="4">
        <f>1/COUNTIF(OrdersTable[Order ID],OrdersTable[[#This Row],[Order ID]])</f>
        <v>0.33333333333333331</v>
      </c>
      <c r="Y7227" s="4">
        <f>1/COUNTIF(OrdersTable[Customer ID],OrdersTable[[#This Row],[Customer ID]])</f>
        <v>5.5555555555555552E-2</v>
      </c>
    </row>
    <row r="7228" spans="1:25" x14ac:dyDescent="0.3">
      <c r="A7228" s="1">
        <v>7227</v>
      </c>
      <c r="B7228" t="s">
        <v>9591</v>
      </c>
      <c r="C7228" s="7">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4" t="str">
        <f>VLOOKUP(OrdersTable[[#This Row],[Region]],PeopleTable[#All],2,FALSE)</f>
        <v>Chuck Magee</v>
      </c>
      <c r="W7228" s="4" t="str">
        <f>IFERROR(VLOOKUP(OrdersTable[[#This Row],[Order ID]],ReturnsTable[#All],2,FALSE),"No")</f>
        <v>No</v>
      </c>
      <c r="X7228" s="4">
        <f>1/COUNTIF(OrdersTable[Order ID],OrdersTable[[#This Row],[Order ID]])</f>
        <v>0.5</v>
      </c>
      <c r="Y7228" s="4">
        <f>1/COUNTIF(OrdersTable[Customer ID],OrdersTable[[#This Row],[Customer ID]])</f>
        <v>0.05</v>
      </c>
    </row>
    <row r="7229" spans="1:25" x14ac:dyDescent="0.3">
      <c r="A7229" s="1">
        <v>7228</v>
      </c>
      <c r="B7229" t="s">
        <v>9591</v>
      </c>
      <c r="C7229" s="7">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4" t="str">
        <f>VLOOKUP(OrdersTable[[#This Row],[Region]],PeopleTable[#All],2,FALSE)</f>
        <v>Chuck Magee</v>
      </c>
      <c r="W7229" s="4" t="str">
        <f>IFERROR(VLOOKUP(OrdersTable[[#This Row],[Order ID]],ReturnsTable[#All],2,FALSE),"No")</f>
        <v>No</v>
      </c>
      <c r="X7229" s="4">
        <f>1/COUNTIF(OrdersTable[Order ID],OrdersTable[[#This Row],[Order ID]])</f>
        <v>0.5</v>
      </c>
      <c r="Y7229" s="4">
        <f>1/COUNTIF(OrdersTable[Customer ID],OrdersTable[[#This Row],[Customer ID]])</f>
        <v>0.05</v>
      </c>
    </row>
    <row r="7230" spans="1:25" x14ac:dyDescent="0.3">
      <c r="A7230" s="1">
        <v>7229</v>
      </c>
      <c r="B7230" t="s">
        <v>9592</v>
      </c>
      <c r="C7230" s="7">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4" t="str">
        <f>VLOOKUP(OrdersTable[[#This Row],[Region]],PeopleTable[#All],2,FALSE)</f>
        <v>Anna Andreadi</v>
      </c>
      <c r="W7230" s="4" t="str">
        <f>IFERROR(VLOOKUP(OrdersTable[[#This Row],[Order ID]],ReturnsTable[#All],2,FALSE),"No")</f>
        <v>No</v>
      </c>
      <c r="X7230" s="4">
        <f>1/COUNTIF(OrdersTable[Order ID],OrdersTable[[#This Row],[Order ID]])</f>
        <v>0.5</v>
      </c>
      <c r="Y7230" s="4">
        <f>1/COUNTIF(OrdersTable[Customer ID],OrdersTable[[#This Row],[Customer ID]])</f>
        <v>0.05</v>
      </c>
    </row>
    <row r="7231" spans="1:25" x14ac:dyDescent="0.3">
      <c r="A7231" s="1">
        <v>7230</v>
      </c>
      <c r="B7231" t="s">
        <v>9592</v>
      </c>
      <c r="C7231" s="7">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4" t="str">
        <f>VLOOKUP(OrdersTable[[#This Row],[Region]],PeopleTable[#All],2,FALSE)</f>
        <v>Anna Andreadi</v>
      </c>
      <c r="W7231" s="4" t="str">
        <f>IFERROR(VLOOKUP(OrdersTable[[#This Row],[Order ID]],ReturnsTable[#All],2,FALSE),"No")</f>
        <v>No</v>
      </c>
      <c r="X7231" s="4">
        <f>1/COUNTIF(OrdersTable[Order ID],OrdersTable[[#This Row],[Order ID]])</f>
        <v>0.5</v>
      </c>
      <c r="Y7231" s="4">
        <f>1/COUNTIF(OrdersTable[Customer ID],OrdersTable[[#This Row],[Customer ID]])</f>
        <v>0.05</v>
      </c>
    </row>
    <row r="7232" spans="1:25" x14ac:dyDescent="0.3">
      <c r="A7232" s="1">
        <v>7231</v>
      </c>
      <c r="B7232" t="s">
        <v>9593</v>
      </c>
      <c r="C7232" s="7">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4" t="str">
        <f>VLOOKUP(OrdersTable[[#This Row],[Region]],PeopleTable[#All],2,FALSE)</f>
        <v>Chuck Magee</v>
      </c>
      <c r="W7232" s="4" t="str">
        <f>IFERROR(VLOOKUP(OrdersTable[[#This Row],[Order ID]],ReturnsTable[#All],2,FALSE),"No")</f>
        <v>No</v>
      </c>
      <c r="X7232" s="4">
        <f>1/COUNTIF(OrdersTable[Order ID],OrdersTable[[#This Row],[Order ID]])</f>
        <v>0.33333333333333331</v>
      </c>
      <c r="Y7232" s="4">
        <f>1/COUNTIF(OrdersTable[Customer ID],OrdersTable[[#This Row],[Customer ID]])</f>
        <v>0.05</v>
      </c>
    </row>
    <row r="7233" spans="1:25" x14ac:dyDescent="0.3">
      <c r="A7233" s="1">
        <v>7232</v>
      </c>
      <c r="B7233" t="s">
        <v>9593</v>
      </c>
      <c r="C7233" s="7">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4" t="str">
        <f>VLOOKUP(OrdersTable[[#This Row],[Region]],PeopleTable[#All],2,FALSE)</f>
        <v>Chuck Magee</v>
      </c>
      <c r="W7233" s="4" t="str">
        <f>IFERROR(VLOOKUP(OrdersTable[[#This Row],[Order ID]],ReturnsTable[#All],2,FALSE),"No")</f>
        <v>No</v>
      </c>
      <c r="X7233" s="4">
        <f>1/COUNTIF(OrdersTable[Order ID],OrdersTable[[#This Row],[Order ID]])</f>
        <v>0.33333333333333331</v>
      </c>
      <c r="Y7233" s="4">
        <f>1/COUNTIF(OrdersTable[Customer ID],OrdersTable[[#This Row],[Customer ID]])</f>
        <v>0.05</v>
      </c>
    </row>
    <row r="7234" spans="1:25" x14ac:dyDescent="0.3">
      <c r="A7234" s="1">
        <v>7233</v>
      </c>
      <c r="B7234" t="s">
        <v>9593</v>
      </c>
      <c r="C7234" s="7">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4" t="str">
        <f>VLOOKUP(OrdersTable[[#This Row],[Region]],PeopleTable[#All],2,FALSE)</f>
        <v>Chuck Magee</v>
      </c>
      <c r="W7234" s="4" t="str">
        <f>IFERROR(VLOOKUP(OrdersTable[[#This Row],[Order ID]],ReturnsTable[#All],2,FALSE),"No")</f>
        <v>No</v>
      </c>
      <c r="X7234" s="4">
        <f>1/COUNTIF(OrdersTable[Order ID],OrdersTable[[#This Row],[Order ID]])</f>
        <v>0.33333333333333331</v>
      </c>
      <c r="Y7234" s="4">
        <f>1/COUNTIF(OrdersTable[Customer ID],OrdersTable[[#This Row],[Customer ID]])</f>
        <v>0.05</v>
      </c>
    </row>
    <row r="7235" spans="1:25" x14ac:dyDescent="0.3">
      <c r="A7235" s="1">
        <v>7234</v>
      </c>
      <c r="B7235" t="s">
        <v>9594</v>
      </c>
      <c r="C7235" s="7">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4" t="str">
        <f>VLOOKUP(OrdersTable[[#This Row],[Region]],PeopleTable[#All],2,FALSE)</f>
        <v>Chuck Magee</v>
      </c>
      <c r="W7235" s="4" t="str">
        <f>IFERROR(VLOOKUP(OrdersTable[[#This Row],[Order ID]],ReturnsTable[#All],2,FALSE),"No")</f>
        <v>No</v>
      </c>
      <c r="X7235" s="4">
        <f>1/COUNTIF(OrdersTable[Order ID],OrdersTable[[#This Row],[Order ID]])</f>
        <v>0.33333333333333331</v>
      </c>
      <c r="Y7235" s="4">
        <f>1/COUNTIF(OrdersTable[Customer ID],OrdersTable[[#This Row],[Customer ID]])</f>
        <v>6.25E-2</v>
      </c>
    </row>
    <row r="7236" spans="1:25" x14ac:dyDescent="0.3">
      <c r="A7236" s="1">
        <v>7235</v>
      </c>
      <c r="B7236" t="s">
        <v>9594</v>
      </c>
      <c r="C7236" s="7">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4" t="str">
        <f>VLOOKUP(OrdersTable[[#This Row],[Region]],PeopleTable[#All],2,FALSE)</f>
        <v>Chuck Magee</v>
      </c>
      <c r="W7236" s="4" t="str">
        <f>IFERROR(VLOOKUP(OrdersTable[[#This Row],[Order ID]],ReturnsTable[#All],2,FALSE),"No")</f>
        <v>No</v>
      </c>
      <c r="X7236" s="4">
        <f>1/COUNTIF(OrdersTable[Order ID],OrdersTable[[#This Row],[Order ID]])</f>
        <v>0.33333333333333331</v>
      </c>
      <c r="Y7236" s="4">
        <f>1/COUNTIF(OrdersTable[Customer ID],OrdersTable[[#This Row],[Customer ID]])</f>
        <v>6.25E-2</v>
      </c>
    </row>
    <row r="7237" spans="1:25" x14ac:dyDescent="0.3">
      <c r="A7237" s="1">
        <v>7236</v>
      </c>
      <c r="B7237" t="s">
        <v>9594</v>
      </c>
      <c r="C7237" s="7">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4" t="str">
        <f>VLOOKUP(OrdersTable[[#This Row],[Region]],PeopleTable[#All],2,FALSE)</f>
        <v>Chuck Magee</v>
      </c>
      <c r="W7237" s="4" t="str">
        <f>IFERROR(VLOOKUP(OrdersTable[[#This Row],[Order ID]],ReturnsTable[#All],2,FALSE),"No")</f>
        <v>No</v>
      </c>
      <c r="X7237" s="4">
        <f>1/COUNTIF(OrdersTable[Order ID],OrdersTable[[#This Row],[Order ID]])</f>
        <v>0.33333333333333331</v>
      </c>
      <c r="Y7237" s="4">
        <f>1/COUNTIF(OrdersTable[Customer ID],OrdersTable[[#This Row],[Customer ID]])</f>
        <v>6.25E-2</v>
      </c>
    </row>
    <row r="7238" spans="1:25" x14ac:dyDescent="0.3">
      <c r="A7238" s="1">
        <v>7237</v>
      </c>
      <c r="B7238" t="s">
        <v>9595</v>
      </c>
      <c r="C7238" s="7">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4" t="str">
        <f>VLOOKUP(OrdersTable[[#This Row],[Region]],PeopleTable[#All],2,FALSE)</f>
        <v>Anna Andreadi</v>
      </c>
      <c r="W7238" s="4" t="str">
        <f>IFERROR(VLOOKUP(OrdersTable[[#This Row],[Order ID]],ReturnsTable[#All],2,FALSE),"No")</f>
        <v>No</v>
      </c>
      <c r="X7238" s="4">
        <f>1/COUNTIF(OrdersTable[Order ID],OrdersTable[[#This Row],[Order ID]])</f>
        <v>1</v>
      </c>
      <c r="Y7238" s="4">
        <f>1/COUNTIF(OrdersTable[Customer ID],OrdersTable[[#This Row],[Customer ID]])</f>
        <v>7.1428571428571425E-2</v>
      </c>
    </row>
    <row r="7239" spans="1:25" x14ac:dyDescent="0.3">
      <c r="A7239" s="1">
        <v>7238</v>
      </c>
      <c r="B7239" t="s">
        <v>9596</v>
      </c>
      <c r="C7239" s="7">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4" t="str">
        <f>VLOOKUP(OrdersTable[[#This Row],[Region]],PeopleTable[#All],2,FALSE)</f>
        <v>Chuck Magee</v>
      </c>
      <c r="W7239" s="4" t="str">
        <f>IFERROR(VLOOKUP(OrdersTable[[#This Row],[Order ID]],ReturnsTable[#All],2,FALSE),"No")</f>
        <v>No</v>
      </c>
      <c r="X7239" s="4">
        <f>1/COUNTIF(OrdersTable[Order ID],OrdersTable[[#This Row],[Order ID]])</f>
        <v>1</v>
      </c>
      <c r="Y7239" s="4">
        <f>1/COUNTIF(OrdersTable[Customer ID],OrdersTable[[#This Row],[Customer ID]])</f>
        <v>0.04</v>
      </c>
    </row>
    <row r="7240" spans="1:25" x14ac:dyDescent="0.3">
      <c r="A7240" s="1">
        <v>7239</v>
      </c>
      <c r="B7240" t="s">
        <v>9597</v>
      </c>
      <c r="C7240" s="7">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4" t="str">
        <f>VLOOKUP(OrdersTable[[#This Row],[Region]],PeopleTable[#All],2,FALSE)</f>
        <v>Anna Andreadi</v>
      </c>
      <c r="W7240" s="4" t="str">
        <f>IFERROR(VLOOKUP(OrdersTable[[#This Row],[Order ID]],ReturnsTable[#All],2,FALSE),"No")</f>
        <v>No</v>
      </c>
      <c r="X7240" s="4">
        <f>1/COUNTIF(OrdersTable[Order ID],OrdersTable[[#This Row],[Order ID]])</f>
        <v>0.5</v>
      </c>
      <c r="Y7240" s="4">
        <f>1/COUNTIF(OrdersTable[Customer ID],OrdersTable[[#This Row],[Customer ID]])</f>
        <v>8.3333333333333329E-2</v>
      </c>
    </row>
    <row r="7241" spans="1:25" x14ac:dyDescent="0.3">
      <c r="A7241" s="1">
        <v>7240</v>
      </c>
      <c r="B7241" t="s">
        <v>9597</v>
      </c>
      <c r="C7241" s="7">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4" t="str">
        <f>VLOOKUP(OrdersTable[[#This Row],[Region]],PeopleTable[#All],2,FALSE)</f>
        <v>Anna Andreadi</v>
      </c>
      <c r="W7241" s="4" t="str">
        <f>IFERROR(VLOOKUP(OrdersTable[[#This Row],[Order ID]],ReturnsTable[#All],2,FALSE),"No")</f>
        <v>No</v>
      </c>
      <c r="X7241" s="4">
        <f>1/COUNTIF(OrdersTable[Order ID],OrdersTable[[#This Row],[Order ID]])</f>
        <v>0.5</v>
      </c>
      <c r="Y7241" s="4">
        <f>1/COUNTIF(OrdersTable[Customer ID],OrdersTable[[#This Row],[Customer ID]])</f>
        <v>8.3333333333333329E-2</v>
      </c>
    </row>
    <row r="7242" spans="1:25" x14ac:dyDescent="0.3">
      <c r="A7242" s="1">
        <v>7241</v>
      </c>
      <c r="B7242" t="s">
        <v>6137</v>
      </c>
      <c r="C7242" s="7">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4" t="str">
        <f>VLOOKUP(OrdersTable[[#This Row],[Region]],PeopleTable[#All],2,FALSE)</f>
        <v>Anna Andreadi</v>
      </c>
      <c r="W7242" s="4" t="str">
        <f>IFERROR(VLOOKUP(OrdersTable[[#This Row],[Order ID]],ReturnsTable[#All],2,FALSE),"No")</f>
        <v>Yes</v>
      </c>
      <c r="X7242" s="4">
        <f>1/COUNTIF(OrdersTable[Order ID],OrdersTable[[#This Row],[Order ID]])</f>
        <v>0.33333333333333331</v>
      </c>
      <c r="Y7242" s="4">
        <f>1/COUNTIF(OrdersTable[Customer ID],OrdersTable[[#This Row],[Customer ID]])</f>
        <v>6.25E-2</v>
      </c>
    </row>
    <row r="7243" spans="1:25" x14ac:dyDescent="0.3">
      <c r="A7243" s="1">
        <v>7242</v>
      </c>
      <c r="B7243" t="s">
        <v>6137</v>
      </c>
      <c r="C7243" s="7">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4" t="str">
        <f>VLOOKUP(OrdersTable[[#This Row],[Region]],PeopleTable[#All],2,FALSE)</f>
        <v>Anna Andreadi</v>
      </c>
      <c r="W7243" s="4" t="str">
        <f>IFERROR(VLOOKUP(OrdersTable[[#This Row],[Order ID]],ReturnsTable[#All],2,FALSE),"No")</f>
        <v>Yes</v>
      </c>
      <c r="X7243" s="4">
        <f>1/COUNTIF(OrdersTable[Order ID],OrdersTable[[#This Row],[Order ID]])</f>
        <v>0.33333333333333331</v>
      </c>
      <c r="Y7243" s="4">
        <f>1/COUNTIF(OrdersTable[Customer ID],OrdersTable[[#This Row],[Customer ID]])</f>
        <v>6.25E-2</v>
      </c>
    </row>
    <row r="7244" spans="1:25" x14ac:dyDescent="0.3">
      <c r="A7244" s="1">
        <v>7243</v>
      </c>
      <c r="B7244" t="s">
        <v>6137</v>
      </c>
      <c r="C7244" s="7">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4" t="str">
        <f>VLOOKUP(OrdersTable[[#This Row],[Region]],PeopleTable[#All],2,FALSE)</f>
        <v>Anna Andreadi</v>
      </c>
      <c r="W7244" s="4" t="str">
        <f>IFERROR(VLOOKUP(OrdersTable[[#This Row],[Order ID]],ReturnsTable[#All],2,FALSE),"No")</f>
        <v>Yes</v>
      </c>
      <c r="X7244" s="4">
        <f>1/COUNTIF(OrdersTable[Order ID],OrdersTable[[#This Row],[Order ID]])</f>
        <v>0.33333333333333331</v>
      </c>
      <c r="Y7244" s="4">
        <f>1/COUNTIF(OrdersTable[Customer ID],OrdersTable[[#This Row],[Customer ID]])</f>
        <v>6.25E-2</v>
      </c>
    </row>
    <row r="7245" spans="1:25" x14ac:dyDescent="0.3">
      <c r="A7245" s="1">
        <v>7244</v>
      </c>
      <c r="B7245" t="s">
        <v>9598</v>
      </c>
      <c r="C7245" s="7">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4" t="str">
        <f>VLOOKUP(OrdersTable[[#This Row],[Region]],PeopleTable[#All],2,FALSE)</f>
        <v>Chuck Magee</v>
      </c>
      <c r="W7245" s="4" t="str">
        <f>IFERROR(VLOOKUP(OrdersTable[[#This Row],[Order ID]],ReturnsTable[#All],2,FALSE),"No")</f>
        <v>No</v>
      </c>
      <c r="X7245" s="4">
        <f>1/COUNTIF(OrdersTable[Order ID],OrdersTable[[#This Row],[Order ID]])</f>
        <v>1</v>
      </c>
      <c r="Y7245" s="4">
        <f>1/COUNTIF(OrdersTable[Customer ID],OrdersTable[[#This Row],[Customer ID]])</f>
        <v>0.1</v>
      </c>
    </row>
    <row r="7246" spans="1:25" x14ac:dyDescent="0.3">
      <c r="A7246" s="1">
        <v>7245</v>
      </c>
      <c r="B7246" t="s">
        <v>6227</v>
      </c>
      <c r="C7246" s="7">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4" t="str">
        <f>VLOOKUP(OrdersTable[[#This Row],[Region]],PeopleTable[#All],2,FALSE)</f>
        <v>Anna Andreadi</v>
      </c>
      <c r="W7246" s="4" t="str">
        <f>IFERROR(VLOOKUP(OrdersTable[[#This Row],[Order ID]],ReturnsTable[#All],2,FALSE),"No")</f>
        <v>Yes</v>
      </c>
      <c r="X7246" s="4">
        <f>1/COUNTIF(OrdersTable[Order ID],OrdersTable[[#This Row],[Order ID]])</f>
        <v>1</v>
      </c>
      <c r="Y7246" s="4">
        <f>1/COUNTIF(OrdersTable[Customer ID],OrdersTable[[#This Row],[Customer ID]])</f>
        <v>4.1666666666666664E-2</v>
      </c>
    </row>
    <row r="7247" spans="1:25" x14ac:dyDescent="0.3">
      <c r="A7247" s="1">
        <v>7246</v>
      </c>
      <c r="B7247" t="s">
        <v>9599</v>
      </c>
      <c r="C7247" s="7">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4" t="str">
        <f>VLOOKUP(OrdersTable[[#This Row],[Region]],PeopleTable[#All],2,FALSE)</f>
        <v>Anna Andreadi</v>
      </c>
      <c r="W7247" s="4" t="str">
        <f>IFERROR(VLOOKUP(OrdersTable[[#This Row],[Order ID]],ReturnsTable[#All],2,FALSE),"No")</f>
        <v>No</v>
      </c>
      <c r="X7247" s="4">
        <f>1/COUNTIF(OrdersTable[Order ID],OrdersTable[[#This Row],[Order ID]])</f>
        <v>1</v>
      </c>
      <c r="Y7247" s="4">
        <f>1/COUNTIF(OrdersTable[Customer ID],OrdersTable[[#This Row],[Customer ID]])</f>
        <v>0.14285714285714285</v>
      </c>
    </row>
    <row r="7248" spans="1:25" x14ac:dyDescent="0.3">
      <c r="A7248" s="1">
        <v>7247</v>
      </c>
      <c r="B7248" t="s">
        <v>9600</v>
      </c>
      <c r="C7248" s="7">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4" t="str">
        <f>VLOOKUP(OrdersTable[[#This Row],[Region]],PeopleTable[#All],2,FALSE)</f>
        <v>Chuck Magee</v>
      </c>
      <c r="W7248" s="4" t="str">
        <f>IFERROR(VLOOKUP(OrdersTable[[#This Row],[Order ID]],ReturnsTable[#All],2,FALSE),"No")</f>
        <v>No</v>
      </c>
      <c r="X7248" s="4">
        <f>1/COUNTIF(OrdersTable[Order ID],OrdersTable[[#This Row],[Order ID]])</f>
        <v>0.33333333333333331</v>
      </c>
      <c r="Y7248" s="4">
        <f>1/COUNTIF(OrdersTable[Customer ID],OrdersTable[[#This Row],[Customer ID]])</f>
        <v>0.125</v>
      </c>
    </row>
    <row r="7249" spans="1:25" x14ac:dyDescent="0.3">
      <c r="A7249" s="1">
        <v>7248</v>
      </c>
      <c r="B7249" t="s">
        <v>9600</v>
      </c>
      <c r="C7249" s="7">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4" t="str">
        <f>VLOOKUP(OrdersTable[[#This Row],[Region]],PeopleTable[#All],2,FALSE)</f>
        <v>Chuck Magee</v>
      </c>
      <c r="W7249" s="4" t="str">
        <f>IFERROR(VLOOKUP(OrdersTable[[#This Row],[Order ID]],ReturnsTable[#All],2,FALSE),"No")</f>
        <v>No</v>
      </c>
      <c r="X7249" s="4">
        <f>1/COUNTIF(OrdersTable[Order ID],OrdersTable[[#This Row],[Order ID]])</f>
        <v>0.33333333333333331</v>
      </c>
      <c r="Y7249" s="4">
        <f>1/COUNTIF(OrdersTable[Customer ID],OrdersTable[[#This Row],[Customer ID]])</f>
        <v>0.125</v>
      </c>
    </row>
    <row r="7250" spans="1:25" x14ac:dyDescent="0.3">
      <c r="A7250" s="1">
        <v>7249</v>
      </c>
      <c r="B7250" t="s">
        <v>9600</v>
      </c>
      <c r="C7250" s="7">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4" t="str">
        <f>VLOOKUP(OrdersTable[[#This Row],[Region]],PeopleTable[#All],2,FALSE)</f>
        <v>Chuck Magee</v>
      </c>
      <c r="W7250" s="4" t="str">
        <f>IFERROR(VLOOKUP(OrdersTable[[#This Row],[Order ID]],ReturnsTable[#All],2,FALSE),"No")</f>
        <v>No</v>
      </c>
      <c r="X7250" s="4">
        <f>1/COUNTIF(OrdersTable[Order ID],OrdersTable[[#This Row],[Order ID]])</f>
        <v>0.33333333333333331</v>
      </c>
      <c r="Y7250" s="4">
        <f>1/COUNTIF(OrdersTable[Customer ID],OrdersTable[[#This Row],[Customer ID]])</f>
        <v>0.125</v>
      </c>
    </row>
    <row r="7251" spans="1:25" x14ac:dyDescent="0.3">
      <c r="A7251" s="1">
        <v>7250</v>
      </c>
      <c r="B7251" t="s">
        <v>9601</v>
      </c>
      <c r="C7251" s="7">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4" t="str">
        <f>VLOOKUP(OrdersTable[[#This Row],[Region]],PeopleTable[#All],2,FALSE)</f>
        <v>Anna Andreadi</v>
      </c>
      <c r="W7251" s="4" t="str">
        <f>IFERROR(VLOOKUP(OrdersTable[[#This Row],[Order ID]],ReturnsTable[#All],2,FALSE),"No")</f>
        <v>No</v>
      </c>
      <c r="X7251" s="4">
        <f>1/COUNTIF(OrdersTable[Order ID],OrdersTable[[#This Row],[Order ID]])</f>
        <v>0.5</v>
      </c>
      <c r="Y7251" s="4">
        <f>1/COUNTIF(OrdersTable[Customer ID],OrdersTable[[#This Row],[Customer ID]])</f>
        <v>9.0909090909090912E-2</v>
      </c>
    </row>
    <row r="7252" spans="1:25" x14ac:dyDescent="0.3">
      <c r="A7252" s="1">
        <v>7251</v>
      </c>
      <c r="B7252" t="s">
        <v>9601</v>
      </c>
      <c r="C7252" s="7">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4" t="str">
        <f>VLOOKUP(OrdersTable[[#This Row],[Region]],PeopleTable[#All],2,FALSE)</f>
        <v>Anna Andreadi</v>
      </c>
      <c r="W7252" s="4" t="str">
        <f>IFERROR(VLOOKUP(OrdersTable[[#This Row],[Order ID]],ReturnsTable[#All],2,FALSE),"No")</f>
        <v>No</v>
      </c>
      <c r="X7252" s="4">
        <f>1/COUNTIF(OrdersTable[Order ID],OrdersTable[[#This Row],[Order ID]])</f>
        <v>0.5</v>
      </c>
      <c r="Y7252" s="4">
        <f>1/COUNTIF(OrdersTable[Customer ID],OrdersTable[[#This Row],[Customer ID]])</f>
        <v>9.0909090909090912E-2</v>
      </c>
    </row>
    <row r="7253" spans="1:25" x14ac:dyDescent="0.3">
      <c r="A7253" s="1">
        <v>7252</v>
      </c>
      <c r="B7253" t="s">
        <v>9602</v>
      </c>
      <c r="C7253" s="7">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4" t="str">
        <f>VLOOKUP(OrdersTable[[#This Row],[Region]],PeopleTable[#All],2,FALSE)</f>
        <v>Cassandra Brandow</v>
      </c>
      <c r="W7253" s="4" t="str">
        <f>IFERROR(VLOOKUP(OrdersTable[[#This Row],[Order ID]],ReturnsTable[#All],2,FALSE),"No")</f>
        <v>No</v>
      </c>
      <c r="X7253" s="4">
        <f>1/COUNTIF(OrdersTable[Order ID],OrdersTable[[#This Row],[Order ID]])</f>
        <v>1</v>
      </c>
      <c r="Y7253" s="4">
        <f>1/COUNTIF(OrdersTable[Customer ID],OrdersTable[[#This Row],[Customer ID]])</f>
        <v>6.25E-2</v>
      </c>
    </row>
    <row r="7254" spans="1:25" x14ac:dyDescent="0.3">
      <c r="A7254" s="1">
        <v>7253</v>
      </c>
      <c r="B7254" t="s">
        <v>9603</v>
      </c>
      <c r="C7254" s="7">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4" t="str">
        <f>VLOOKUP(OrdersTable[[#This Row],[Region]],PeopleTable[#All],2,FALSE)</f>
        <v>Kelly Williams</v>
      </c>
      <c r="W7254" s="4" t="str">
        <f>IFERROR(VLOOKUP(OrdersTable[[#This Row],[Order ID]],ReturnsTable[#All],2,FALSE),"No")</f>
        <v>No</v>
      </c>
      <c r="X7254" s="4">
        <f>1/COUNTIF(OrdersTable[Order ID],OrdersTable[[#This Row],[Order ID]])</f>
        <v>1</v>
      </c>
      <c r="Y7254" s="4">
        <f>1/COUNTIF(OrdersTable[Customer ID],OrdersTable[[#This Row],[Customer ID]])</f>
        <v>7.1428571428571425E-2</v>
      </c>
    </row>
    <row r="7255" spans="1:25" x14ac:dyDescent="0.3">
      <c r="A7255" s="1">
        <v>7254</v>
      </c>
      <c r="B7255" t="s">
        <v>9604</v>
      </c>
      <c r="C7255" s="7">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4" t="str">
        <f>VLOOKUP(OrdersTable[[#This Row],[Region]],PeopleTable[#All],2,FALSE)</f>
        <v>Kelly Williams</v>
      </c>
      <c r="W7255" s="4" t="str">
        <f>IFERROR(VLOOKUP(OrdersTable[[#This Row],[Order ID]],ReturnsTable[#All],2,FALSE),"No")</f>
        <v>No</v>
      </c>
      <c r="X7255" s="4">
        <f>1/COUNTIF(OrdersTable[Order ID],OrdersTable[[#This Row],[Order ID]])</f>
        <v>0.125</v>
      </c>
      <c r="Y7255" s="4">
        <f>1/COUNTIF(OrdersTable[Customer ID],OrdersTable[[#This Row],[Customer ID]])</f>
        <v>4.7619047619047616E-2</v>
      </c>
    </row>
    <row r="7256" spans="1:25" x14ac:dyDescent="0.3">
      <c r="A7256" s="1">
        <v>7255</v>
      </c>
      <c r="B7256" t="s">
        <v>9604</v>
      </c>
      <c r="C7256" s="7">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4" t="str">
        <f>VLOOKUP(OrdersTable[[#This Row],[Region]],PeopleTable[#All],2,FALSE)</f>
        <v>Kelly Williams</v>
      </c>
      <c r="W7256" s="4" t="str">
        <f>IFERROR(VLOOKUP(OrdersTable[[#This Row],[Order ID]],ReturnsTable[#All],2,FALSE),"No")</f>
        <v>No</v>
      </c>
      <c r="X7256" s="4">
        <f>1/COUNTIF(OrdersTable[Order ID],OrdersTable[[#This Row],[Order ID]])</f>
        <v>0.125</v>
      </c>
      <c r="Y7256" s="4">
        <f>1/COUNTIF(OrdersTable[Customer ID],OrdersTable[[#This Row],[Customer ID]])</f>
        <v>4.7619047619047616E-2</v>
      </c>
    </row>
    <row r="7257" spans="1:25" x14ac:dyDescent="0.3">
      <c r="A7257" s="1">
        <v>7256</v>
      </c>
      <c r="B7257" t="s">
        <v>9604</v>
      </c>
      <c r="C7257" s="7">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4" t="str">
        <f>VLOOKUP(OrdersTable[[#This Row],[Region]],PeopleTable[#All],2,FALSE)</f>
        <v>Kelly Williams</v>
      </c>
      <c r="W7257" s="4" t="str">
        <f>IFERROR(VLOOKUP(OrdersTable[[#This Row],[Order ID]],ReturnsTable[#All],2,FALSE),"No")</f>
        <v>No</v>
      </c>
      <c r="X7257" s="4">
        <f>1/COUNTIF(OrdersTable[Order ID],OrdersTable[[#This Row],[Order ID]])</f>
        <v>0.125</v>
      </c>
      <c r="Y7257" s="4">
        <f>1/COUNTIF(OrdersTable[Customer ID],OrdersTable[[#This Row],[Customer ID]])</f>
        <v>4.7619047619047616E-2</v>
      </c>
    </row>
    <row r="7258" spans="1:25" x14ac:dyDescent="0.3">
      <c r="A7258" s="1">
        <v>7257</v>
      </c>
      <c r="B7258" t="s">
        <v>9604</v>
      </c>
      <c r="C7258" s="7">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4" t="str">
        <f>VLOOKUP(OrdersTable[[#This Row],[Region]],PeopleTable[#All],2,FALSE)</f>
        <v>Kelly Williams</v>
      </c>
      <c r="W7258" s="4" t="str">
        <f>IFERROR(VLOOKUP(OrdersTable[[#This Row],[Order ID]],ReturnsTable[#All],2,FALSE),"No")</f>
        <v>No</v>
      </c>
      <c r="X7258" s="4">
        <f>1/COUNTIF(OrdersTable[Order ID],OrdersTable[[#This Row],[Order ID]])</f>
        <v>0.125</v>
      </c>
      <c r="Y7258" s="4">
        <f>1/COUNTIF(OrdersTable[Customer ID],OrdersTable[[#This Row],[Customer ID]])</f>
        <v>4.7619047619047616E-2</v>
      </c>
    </row>
    <row r="7259" spans="1:25" x14ac:dyDescent="0.3">
      <c r="A7259" s="1">
        <v>7258</v>
      </c>
      <c r="B7259" t="s">
        <v>9604</v>
      </c>
      <c r="C7259" s="7">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4" t="str">
        <f>VLOOKUP(OrdersTable[[#This Row],[Region]],PeopleTable[#All],2,FALSE)</f>
        <v>Kelly Williams</v>
      </c>
      <c r="W7259" s="4" t="str">
        <f>IFERROR(VLOOKUP(OrdersTable[[#This Row],[Order ID]],ReturnsTable[#All],2,FALSE),"No")</f>
        <v>No</v>
      </c>
      <c r="X7259" s="4">
        <f>1/COUNTIF(OrdersTable[Order ID],OrdersTable[[#This Row],[Order ID]])</f>
        <v>0.125</v>
      </c>
      <c r="Y7259" s="4">
        <f>1/COUNTIF(OrdersTable[Customer ID],OrdersTable[[#This Row],[Customer ID]])</f>
        <v>4.7619047619047616E-2</v>
      </c>
    </row>
    <row r="7260" spans="1:25" x14ac:dyDescent="0.3">
      <c r="A7260" s="1">
        <v>7259</v>
      </c>
      <c r="B7260" t="s">
        <v>9604</v>
      </c>
      <c r="C7260" s="7">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4" t="str">
        <f>VLOOKUP(OrdersTable[[#This Row],[Region]],PeopleTable[#All],2,FALSE)</f>
        <v>Kelly Williams</v>
      </c>
      <c r="W7260" s="4" t="str">
        <f>IFERROR(VLOOKUP(OrdersTable[[#This Row],[Order ID]],ReturnsTable[#All],2,FALSE),"No")</f>
        <v>No</v>
      </c>
      <c r="X7260" s="4">
        <f>1/COUNTIF(OrdersTable[Order ID],OrdersTable[[#This Row],[Order ID]])</f>
        <v>0.125</v>
      </c>
      <c r="Y7260" s="4">
        <f>1/COUNTIF(OrdersTable[Customer ID],OrdersTable[[#This Row],[Customer ID]])</f>
        <v>4.7619047619047616E-2</v>
      </c>
    </row>
    <row r="7261" spans="1:25" x14ac:dyDescent="0.3">
      <c r="A7261" s="1">
        <v>7260</v>
      </c>
      <c r="B7261" t="s">
        <v>9604</v>
      </c>
      <c r="C7261" s="7">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4" t="str">
        <f>VLOOKUP(OrdersTable[[#This Row],[Region]],PeopleTable[#All],2,FALSE)</f>
        <v>Kelly Williams</v>
      </c>
      <c r="W7261" s="4" t="str">
        <f>IFERROR(VLOOKUP(OrdersTable[[#This Row],[Order ID]],ReturnsTable[#All],2,FALSE),"No")</f>
        <v>No</v>
      </c>
      <c r="X7261" s="4">
        <f>1/COUNTIF(OrdersTable[Order ID],OrdersTable[[#This Row],[Order ID]])</f>
        <v>0.125</v>
      </c>
      <c r="Y7261" s="4">
        <f>1/COUNTIF(OrdersTable[Customer ID],OrdersTable[[#This Row],[Customer ID]])</f>
        <v>4.7619047619047616E-2</v>
      </c>
    </row>
    <row r="7262" spans="1:25" x14ac:dyDescent="0.3">
      <c r="A7262" s="1">
        <v>7261</v>
      </c>
      <c r="B7262" t="s">
        <v>9604</v>
      </c>
      <c r="C7262" s="7">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4" t="str">
        <f>VLOOKUP(OrdersTable[[#This Row],[Region]],PeopleTable[#All],2,FALSE)</f>
        <v>Kelly Williams</v>
      </c>
      <c r="W7262" s="4" t="str">
        <f>IFERROR(VLOOKUP(OrdersTable[[#This Row],[Order ID]],ReturnsTable[#All],2,FALSE),"No")</f>
        <v>No</v>
      </c>
      <c r="X7262" s="4">
        <f>1/COUNTIF(OrdersTable[Order ID],OrdersTable[[#This Row],[Order ID]])</f>
        <v>0.125</v>
      </c>
      <c r="Y7262" s="4">
        <f>1/COUNTIF(OrdersTable[Customer ID],OrdersTable[[#This Row],[Customer ID]])</f>
        <v>4.7619047619047616E-2</v>
      </c>
    </row>
    <row r="7263" spans="1:25" x14ac:dyDescent="0.3">
      <c r="A7263" s="1">
        <v>7262</v>
      </c>
      <c r="B7263" t="s">
        <v>9605</v>
      </c>
      <c r="C7263" s="7">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4" t="str">
        <f>VLOOKUP(OrdersTable[[#This Row],[Region]],PeopleTable[#All],2,FALSE)</f>
        <v>Anna Andreadi</v>
      </c>
      <c r="W7263" s="4" t="str">
        <f>IFERROR(VLOOKUP(OrdersTable[[#This Row],[Order ID]],ReturnsTable[#All],2,FALSE),"No")</f>
        <v>No</v>
      </c>
      <c r="X7263" s="4">
        <f>1/COUNTIF(OrdersTable[Order ID],OrdersTable[[#This Row],[Order ID]])</f>
        <v>1</v>
      </c>
      <c r="Y7263" s="4">
        <f>1/COUNTIF(OrdersTable[Customer ID],OrdersTable[[#This Row],[Customer ID]])</f>
        <v>0.2</v>
      </c>
    </row>
    <row r="7264" spans="1:25" x14ac:dyDescent="0.3">
      <c r="A7264" s="1">
        <v>7263</v>
      </c>
      <c r="B7264" t="s">
        <v>9606</v>
      </c>
      <c r="C7264" s="7">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4" t="str">
        <f>VLOOKUP(OrdersTable[[#This Row],[Region]],PeopleTable[#All],2,FALSE)</f>
        <v>Chuck Magee</v>
      </c>
      <c r="W7264" s="4" t="str">
        <f>IFERROR(VLOOKUP(OrdersTable[[#This Row],[Order ID]],ReturnsTable[#All],2,FALSE),"No")</f>
        <v>No</v>
      </c>
      <c r="X7264" s="4">
        <f>1/COUNTIF(OrdersTable[Order ID],OrdersTable[[#This Row],[Order ID]])</f>
        <v>0.5</v>
      </c>
      <c r="Y7264" s="4">
        <f>1/COUNTIF(OrdersTable[Customer ID],OrdersTable[[#This Row],[Customer ID]])</f>
        <v>0.05</v>
      </c>
    </row>
    <row r="7265" spans="1:25" x14ac:dyDescent="0.3">
      <c r="A7265" s="1">
        <v>7264</v>
      </c>
      <c r="B7265" t="s">
        <v>9606</v>
      </c>
      <c r="C7265" s="7">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4" t="str">
        <f>VLOOKUP(OrdersTable[[#This Row],[Region]],PeopleTable[#All],2,FALSE)</f>
        <v>Chuck Magee</v>
      </c>
      <c r="W7265" s="4" t="str">
        <f>IFERROR(VLOOKUP(OrdersTable[[#This Row],[Order ID]],ReturnsTable[#All],2,FALSE),"No")</f>
        <v>No</v>
      </c>
      <c r="X7265" s="4">
        <f>1/COUNTIF(OrdersTable[Order ID],OrdersTable[[#This Row],[Order ID]])</f>
        <v>0.5</v>
      </c>
      <c r="Y7265" s="4">
        <f>1/COUNTIF(OrdersTable[Customer ID],OrdersTable[[#This Row],[Customer ID]])</f>
        <v>0.05</v>
      </c>
    </row>
    <row r="7266" spans="1:25" x14ac:dyDescent="0.3">
      <c r="A7266" s="1">
        <v>7265</v>
      </c>
      <c r="B7266" t="s">
        <v>9607</v>
      </c>
      <c r="C7266" s="7">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4" t="str">
        <f>VLOOKUP(OrdersTable[[#This Row],[Region]],PeopleTable[#All],2,FALSE)</f>
        <v>Cassandra Brandow</v>
      </c>
      <c r="W7266" s="4" t="str">
        <f>IFERROR(VLOOKUP(OrdersTable[[#This Row],[Order ID]],ReturnsTable[#All],2,FALSE),"No")</f>
        <v>No</v>
      </c>
      <c r="X7266" s="4">
        <f>1/COUNTIF(OrdersTable[Order ID],OrdersTable[[#This Row],[Order ID]])</f>
        <v>1</v>
      </c>
      <c r="Y7266" s="4">
        <f>1/COUNTIF(OrdersTable[Customer ID],OrdersTable[[#This Row],[Customer ID]])</f>
        <v>5.8823529411764705E-2</v>
      </c>
    </row>
    <row r="7267" spans="1:25" x14ac:dyDescent="0.3">
      <c r="A7267" s="1">
        <v>7266</v>
      </c>
      <c r="B7267" t="s">
        <v>9608</v>
      </c>
      <c r="C7267" s="7">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4" t="str">
        <f>VLOOKUP(OrdersTable[[#This Row],[Region]],PeopleTable[#All],2,FALSE)</f>
        <v>Kelly Williams</v>
      </c>
      <c r="W7267" s="4" t="str">
        <f>IFERROR(VLOOKUP(OrdersTable[[#This Row],[Order ID]],ReturnsTable[#All],2,FALSE),"No")</f>
        <v>No</v>
      </c>
      <c r="X7267" s="4">
        <f>1/COUNTIF(OrdersTable[Order ID],OrdersTable[[#This Row],[Order ID]])</f>
        <v>1</v>
      </c>
      <c r="Y7267" s="4">
        <f>1/COUNTIF(OrdersTable[Customer ID],OrdersTable[[#This Row],[Customer ID]])</f>
        <v>3.7037037037037035E-2</v>
      </c>
    </row>
    <row r="7268" spans="1:25" x14ac:dyDescent="0.3">
      <c r="A7268" s="1">
        <v>7267</v>
      </c>
      <c r="B7268" t="s">
        <v>9609</v>
      </c>
      <c r="C7268" s="7">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4" t="str">
        <f>VLOOKUP(OrdersTable[[#This Row],[Region]],PeopleTable[#All],2,FALSE)</f>
        <v>Cassandra Brandow</v>
      </c>
      <c r="W7268" s="4" t="str">
        <f>IFERROR(VLOOKUP(OrdersTable[[#This Row],[Order ID]],ReturnsTable[#All],2,FALSE),"No")</f>
        <v>No</v>
      </c>
      <c r="X7268" s="4">
        <f>1/COUNTIF(OrdersTable[Order ID],OrdersTable[[#This Row],[Order ID]])</f>
        <v>0.5</v>
      </c>
      <c r="Y7268" s="4">
        <f>1/COUNTIF(OrdersTable[Customer ID],OrdersTable[[#This Row],[Customer ID]])</f>
        <v>0.1</v>
      </c>
    </row>
    <row r="7269" spans="1:25" x14ac:dyDescent="0.3">
      <c r="A7269" s="1">
        <v>7268</v>
      </c>
      <c r="B7269" t="s">
        <v>9609</v>
      </c>
      <c r="C7269" s="7">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4" t="str">
        <f>VLOOKUP(OrdersTable[[#This Row],[Region]],PeopleTable[#All],2,FALSE)</f>
        <v>Cassandra Brandow</v>
      </c>
      <c r="W7269" s="4" t="str">
        <f>IFERROR(VLOOKUP(OrdersTable[[#This Row],[Order ID]],ReturnsTable[#All],2,FALSE),"No")</f>
        <v>No</v>
      </c>
      <c r="X7269" s="4">
        <f>1/COUNTIF(OrdersTable[Order ID],OrdersTable[[#This Row],[Order ID]])</f>
        <v>0.5</v>
      </c>
      <c r="Y7269" s="4">
        <f>1/COUNTIF(OrdersTable[Customer ID],OrdersTable[[#This Row],[Customer ID]])</f>
        <v>0.1</v>
      </c>
    </row>
    <row r="7270" spans="1:25" x14ac:dyDescent="0.3">
      <c r="A7270" s="1">
        <v>7269</v>
      </c>
      <c r="B7270" t="s">
        <v>6062</v>
      </c>
      <c r="C7270" s="7">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4" t="str">
        <f>VLOOKUP(OrdersTable[[#This Row],[Region]],PeopleTable[#All],2,FALSE)</f>
        <v>Cassandra Brandow</v>
      </c>
      <c r="W7270" s="4" t="str">
        <f>IFERROR(VLOOKUP(OrdersTable[[#This Row],[Order ID]],ReturnsTable[#All],2,FALSE),"No")</f>
        <v>Yes</v>
      </c>
      <c r="X7270" s="4">
        <f>1/COUNTIF(OrdersTable[Order ID],OrdersTable[[#This Row],[Order ID]])</f>
        <v>0.5</v>
      </c>
      <c r="Y7270" s="4">
        <f>1/COUNTIF(OrdersTable[Customer ID],OrdersTable[[#This Row],[Customer ID]])</f>
        <v>6.6666666666666666E-2</v>
      </c>
    </row>
    <row r="7271" spans="1:25" x14ac:dyDescent="0.3">
      <c r="A7271" s="1">
        <v>7270</v>
      </c>
      <c r="B7271" t="s">
        <v>6062</v>
      </c>
      <c r="C7271" s="7">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4" t="str">
        <f>VLOOKUP(OrdersTable[[#This Row],[Region]],PeopleTable[#All],2,FALSE)</f>
        <v>Cassandra Brandow</v>
      </c>
      <c r="W7271" s="4" t="str">
        <f>IFERROR(VLOOKUP(OrdersTable[[#This Row],[Order ID]],ReturnsTable[#All],2,FALSE),"No")</f>
        <v>Yes</v>
      </c>
      <c r="X7271" s="4">
        <f>1/COUNTIF(OrdersTable[Order ID],OrdersTable[[#This Row],[Order ID]])</f>
        <v>0.5</v>
      </c>
      <c r="Y7271" s="4">
        <f>1/COUNTIF(OrdersTable[Customer ID],OrdersTable[[#This Row],[Customer ID]])</f>
        <v>6.6666666666666666E-2</v>
      </c>
    </row>
    <row r="7272" spans="1:25" x14ac:dyDescent="0.3">
      <c r="A7272" s="1">
        <v>7271</v>
      </c>
      <c r="B7272" t="s">
        <v>9610</v>
      </c>
      <c r="C7272" s="7">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4" t="str">
        <f>VLOOKUP(OrdersTable[[#This Row],[Region]],PeopleTable[#All],2,FALSE)</f>
        <v>Anna Andreadi</v>
      </c>
      <c r="W7272" s="4" t="str">
        <f>IFERROR(VLOOKUP(OrdersTable[[#This Row],[Order ID]],ReturnsTable[#All],2,FALSE),"No")</f>
        <v>No</v>
      </c>
      <c r="X7272" s="4">
        <f>1/COUNTIF(OrdersTable[Order ID],OrdersTable[[#This Row],[Order ID]])</f>
        <v>0.5</v>
      </c>
      <c r="Y7272" s="4">
        <f>1/COUNTIF(OrdersTable[Customer ID],OrdersTable[[#This Row],[Customer ID]])</f>
        <v>3.5714285714285712E-2</v>
      </c>
    </row>
    <row r="7273" spans="1:25" x14ac:dyDescent="0.3">
      <c r="A7273" s="1">
        <v>7272</v>
      </c>
      <c r="B7273" t="s">
        <v>9610</v>
      </c>
      <c r="C7273" s="7">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4" t="str">
        <f>VLOOKUP(OrdersTable[[#This Row],[Region]],PeopleTable[#All],2,FALSE)</f>
        <v>Anna Andreadi</v>
      </c>
      <c r="W7273" s="4" t="str">
        <f>IFERROR(VLOOKUP(OrdersTable[[#This Row],[Order ID]],ReturnsTable[#All],2,FALSE),"No")</f>
        <v>No</v>
      </c>
      <c r="X7273" s="4">
        <f>1/COUNTIF(OrdersTable[Order ID],OrdersTable[[#This Row],[Order ID]])</f>
        <v>0.5</v>
      </c>
      <c r="Y7273" s="4">
        <f>1/COUNTIF(OrdersTable[Customer ID],OrdersTable[[#This Row],[Customer ID]])</f>
        <v>3.5714285714285712E-2</v>
      </c>
    </row>
    <row r="7274" spans="1:25" x14ac:dyDescent="0.3">
      <c r="A7274" s="1">
        <v>7273</v>
      </c>
      <c r="B7274" t="s">
        <v>9611</v>
      </c>
      <c r="C7274" s="7">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4" t="str">
        <f>VLOOKUP(OrdersTable[[#This Row],[Region]],PeopleTable[#All],2,FALSE)</f>
        <v>Cassandra Brandow</v>
      </c>
      <c r="W7274" s="4" t="str">
        <f>IFERROR(VLOOKUP(OrdersTable[[#This Row],[Order ID]],ReturnsTable[#All],2,FALSE),"No")</f>
        <v>No</v>
      </c>
      <c r="X7274" s="4">
        <f>1/COUNTIF(OrdersTable[Order ID],OrdersTable[[#This Row],[Order ID]])</f>
        <v>0.5</v>
      </c>
      <c r="Y7274" s="4">
        <f>1/COUNTIF(OrdersTable[Customer ID],OrdersTable[[#This Row],[Customer ID]])</f>
        <v>0.16666666666666666</v>
      </c>
    </row>
    <row r="7275" spans="1:25" x14ac:dyDescent="0.3">
      <c r="A7275" s="1">
        <v>7274</v>
      </c>
      <c r="B7275" t="s">
        <v>9611</v>
      </c>
      <c r="C7275" s="7">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4" t="str">
        <f>VLOOKUP(OrdersTable[[#This Row],[Region]],PeopleTable[#All],2,FALSE)</f>
        <v>Cassandra Brandow</v>
      </c>
      <c r="W7275" s="4" t="str">
        <f>IFERROR(VLOOKUP(OrdersTable[[#This Row],[Order ID]],ReturnsTable[#All],2,FALSE),"No")</f>
        <v>No</v>
      </c>
      <c r="X7275" s="4">
        <f>1/COUNTIF(OrdersTable[Order ID],OrdersTable[[#This Row],[Order ID]])</f>
        <v>0.5</v>
      </c>
      <c r="Y7275" s="4">
        <f>1/COUNTIF(OrdersTable[Customer ID],OrdersTable[[#This Row],[Customer ID]])</f>
        <v>0.16666666666666666</v>
      </c>
    </row>
    <row r="7276" spans="1:25" x14ac:dyDescent="0.3">
      <c r="A7276" s="1">
        <v>7275</v>
      </c>
      <c r="B7276" t="s">
        <v>9612</v>
      </c>
      <c r="C7276" s="7">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4" t="str">
        <f>VLOOKUP(OrdersTable[[#This Row],[Region]],PeopleTable[#All],2,FALSE)</f>
        <v>Anna Andreadi</v>
      </c>
      <c r="W7276" s="4" t="str">
        <f>IFERROR(VLOOKUP(OrdersTable[[#This Row],[Order ID]],ReturnsTable[#All],2,FALSE),"No")</f>
        <v>No</v>
      </c>
      <c r="X7276" s="4">
        <f>1/COUNTIF(OrdersTable[Order ID],OrdersTable[[#This Row],[Order ID]])</f>
        <v>0.5</v>
      </c>
      <c r="Y7276" s="4">
        <f>1/COUNTIF(OrdersTable[Customer ID],OrdersTable[[#This Row],[Customer ID]])</f>
        <v>6.25E-2</v>
      </c>
    </row>
    <row r="7277" spans="1:25" x14ac:dyDescent="0.3">
      <c r="A7277" s="1">
        <v>7276</v>
      </c>
      <c r="B7277" t="s">
        <v>9612</v>
      </c>
      <c r="C7277" s="7">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4" t="str">
        <f>VLOOKUP(OrdersTable[[#This Row],[Region]],PeopleTable[#All],2,FALSE)</f>
        <v>Anna Andreadi</v>
      </c>
      <c r="W7277" s="4" t="str">
        <f>IFERROR(VLOOKUP(OrdersTable[[#This Row],[Order ID]],ReturnsTable[#All],2,FALSE),"No")</f>
        <v>No</v>
      </c>
      <c r="X7277" s="4">
        <f>1/COUNTIF(OrdersTable[Order ID],OrdersTable[[#This Row],[Order ID]])</f>
        <v>0.5</v>
      </c>
      <c r="Y7277" s="4">
        <f>1/COUNTIF(OrdersTable[Customer ID],OrdersTable[[#This Row],[Customer ID]])</f>
        <v>6.25E-2</v>
      </c>
    </row>
    <row r="7278" spans="1:25" x14ac:dyDescent="0.3">
      <c r="A7278" s="1">
        <v>7277</v>
      </c>
      <c r="B7278" t="s">
        <v>9613</v>
      </c>
      <c r="C7278" s="7">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4" t="str">
        <f>VLOOKUP(OrdersTable[[#This Row],[Region]],PeopleTable[#All],2,FALSE)</f>
        <v>Cassandra Brandow</v>
      </c>
      <c r="W7278" s="4" t="str">
        <f>IFERROR(VLOOKUP(OrdersTable[[#This Row],[Order ID]],ReturnsTable[#All],2,FALSE),"No")</f>
        <v>No</v>
      </c>
      <c r="X7278" s="4">
        <f>1/COUNTIF(OrdersTable[Order ID],OrdersTable[[#This Row],[Order ID]])</f>
        <v>1</v>
      </c>
      <c r="Y7278" s="4">
        <f>1/COUNTIF(OrdersTable[Customer ID],OrdersTable[[#This Row],[Customer ID]])</f>
        <v>5.8823529411764705E-2</v>
      </c>
    </row>
    <row r="7279" spans="1:25" x14ac:dyDescent="0.3">
      <c r="A7279" s="1">
        <v>7278</v>
      </c>
      <c r="B7279" t="s">
        <v>9614</v>
      </c>
      <c r="C7279" s="7">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4" t="str">
        <f>VLOOKUP(OrdersTable[[#This Row],[Region]],PeopleTable[#All],2,FALSE)</f>
        <v>Anna Andreadi</v>
      </c>
      <c r="W7279" s="4" t="str">
        <f>IFERROR(VLOOKUP(OrdersTable[[#This Row],[Order ID]],ReturnsTable[#All],2,FALSE),"No")</f>
        <v>No</v>
      </c>
      <c r="X7279" s="4">
        <f>1/COUNTIF(OrdersTable[Order ID],OrdersTable[[#This Row],[Order ID]])</f>
        <v>0.5</v>
      </c>
      <c r="Y7279" s="4">
        <f>1/COUNTIF(OrdersTable[Customer ID],OrdersTable[[#This Row],[Customer ID]])</f>
        <v>0.1</v>
      </c>
    </row>
    <row r="7280" spans="1:25" x14ac:dyDescent="0.3">
      <c r="A7280" s="1">
        <v>7279</v>
      </c>
      <c r="B7280" t="s">
        <v>9614</v>
      </c>
      <c r="C7280" s="7">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4" t="str">
        <f>VLOOKUP(OrdersTable[[#This Row],[Region]],PeopleTable[#All],2,FALSE)</f>
        <v>Anna Andreadi</v>
      </c>
      <c r="W7280" s="4" t="str">
        <f>IFERROR(VLOOKUP(OrdersTable[[#This Row],[Order ID]],ReturnsTable[#All],2,FALSE),"No")</f>
        <v>No</v>
      </c>
      <c r="X7280" s="4">
        <f>1/COUNTIF(OrdersTable[Order ID],OrdersTable[[#This Row],[Order ID]])</f>
        <v>0.5</v>
      </c>
      <c r="Y7280" s="4">
        <f>1/COUNTIF(OrdersTable[Customer ID],OrdersTable[[#This Row],[Customer ID]])</f>
        <v>0.1</v>
      </c>
    </row>
    <row r="7281" spans="1:25" x14ac:dyDescent="0.3">
      <c r="A7281" s="1">
        <v>7280</v>
      </c>
      <c r="B7281" t="s">
        <v>9615</v>
      </c>
      <c r="C7281" s="7">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4" t="str">
        <f>VLOOKUP(OrdersTable[[#This Row],[Region]],PeopleTable[#All],2,FALSE)</f>
        <v>Anna Andreadi</v>
      </c>
      <c r="W7281" s="4" t="str">
        <f>IFERROR(VLOOKUP(OrdersTable[[#This Row],[Order ID]],ReturnsTable[#All],2,FALSE),"No")</f>
        <v>No</v>
      </c>
      <c r="X7281" s="4">
        <f>1/COUNTIF(OrdersTable[Order ID],OrdersTable[[#This Row],[Order ID]])</f>
        <v>1</v>
      </c>
      <c r="Y7281" s="4">
        <f>1/COUNTIF(OrdersTable[Customer ID],OrdersTable[[#This Row],[Customer ID]])</f>
        <v>7.6923076923076927E-2</v>
      </c>
    </row>
    <row r="7282" spans="1:25" x14ac:dyDescent="0.3">
      <c r="A7282" s="1">
        <v>7281</v>
      </c>
      <c r="B7282" t="s">
        <v>9616</v>
      </c>
      <c r="C7282" s="7">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4" t="str">
        <f>VLOOKUP(OrdersTable[[#This Row],[Region]],PeopleTable[#All],2,FALSE)</f>
        <v>Chuck Magee</v>
      </c>
      <c r="W7282" s="4" t="str">
        <f>IFERROR(VLOOKUP(OrdersTable[[#This Row],[Order ID]],ReturnsTable[#All],2,FALSE),"No")</f>
        <v>No</v>
      </c>
      <c r="X7282" s="4">
        <f>1/COUNTIF(OrdersTable[Order ID],OrdersTable[[#This Row],[Order ID]])</f>
        <v>1</v>
      </c>
      <c r="Y7282" s="4">
        <f>1/COUNTIF(OrdersTable[Customer ID],OrdersTable[[#This Row],[Customer ID]])</f>
        <v>8.3333333333333329E-2</v>
      </c>
    </row>
    <row r="7283" spans="1:25" x14ac:dyDescent="0.3">
      <c r="A7283" s="1">
        <v>7282</v>
      </c>
      <c r="B7283" t="s">
        <v>9617</v>
      </c>
      <c r="C7283" s="7">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4" t="str">
        <f>VLOOKUP(OrdersTable[[#This Row],[Region]],PeopleTable[#All],2,FALSE)</f>
        <v>Anna Andreadi</v>
      </c>
      <c r="W7283" s="4" t="str">
        <f>IFERROR(VLOOKUP(OrdersTable[[#This Row],[Order ID]],ReturnsTable[#All],2,FALSE),"No")</f>
        <v>No</v>
      </c>
      <c r="X7283" s="4">
        <f>1/COUNTIF(OrdersTable[Order ID],OrdersTable[[#This Row],[Order ID]])</f>
        <v>1</v>
      </c>
      <c r="Y7283" s="4">
        <f>1/COUNTIF(OrdersTable[Customer ID],OrdersTable[[#This Row],[Customer ID]])</f>
        <v>5.8823529411764705E-2</v>
      </c>
    </row>
    <row r="7284" spans="1:25" x14ac:dyDescent="0.3">
      <c r="A7284" s="1">
        <v>7283</v>
      </c>
      <c r="B7284" t="s">
        <v>9618</v>
      </c>
      <c r="C7284" s="7">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4" t="str">
        <f>VLOOKUP(OrdersTable[[#This Row],[Region]],PeopleTable[#All],2,FALSE)</f>
        <v>Kelly Williams</v>
      </c>
      <c r="W7284" s="4" t="str">
        <f>IFERROR(VLOOKUP(OrdersTable[[#This Row],[Order ID]],ReturnsTable[#All],2,FALSE),"No")</f>
        <v>No</v>
      </c>
      <c r="X7284" s="4">
        <f>1/COUNTIF(OrdersTable[Order ID],OrdersTable[[#This Row],[Order ID]])</f>
        <v>1</v>
      </c>
      <c r="Y7284" s="4">
        <f>1/COUNTIF(OrdersTable[Customer ID],OrdersTable[[#This Row],[Customer ID]])</f>
        <v>0.05</v>
      </c>
    </row>
    <row r="7285" spans="1:25" x14ac:dyDescent="0.3">
      <c r="A7285" s="1">
        <v>7284</v>
      </c>
      <c r="B7285" t="s">
        <v>9619</v>
      </c>
      <c r="C7285" s="7">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4" t="str">
        <f>VLOOKUP(OrdersTable[[#This Row],[Region]],PeopleTable[#All],2,FALSE)</f>
        <v>Chuck Magee</v>
      </c>
      <c r="W7285" s="4" t="str">
        <f>IFERROR(VLOOKUP(OrdersTable[[#This Row],[Order ID]],ReturnsTable[#All],2,FALSE),"No")</f>
        <v>No</v>
      </c>
      <c r="X7285" s="4">
        <f>1/COUNTIF(OrdersTable[Order ID],OrdersTable[[#This Row],[Order ID]])</f>
        <v>0.5</v>
      </c>
      <c r="Y7285" s="4">
        <f>1/COUNTIF(OrdersTable[Customer ID],OrdersTable[[#This Row],[Customer ID]])</f>
        <v>5.2631578947368418E-2</v>
      </c>
    </row>
    <row r="7286" spans="1:25" x14ac:dyDescent="0.3">
      <c r="A7286" s="1">
        <v>7285</v>
      </c>
      <c r="B7286" t="s">
        <v>9619</v>
      </c>
      <c r="C7286" s="7">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4" t="str">
        <f>VLOOKUP(OrdersTable[[#This Row],[Region]],PeopleTable[#All],2,FALSE)</f>
        <v>Chuck Magee</v>
      </c>
      <c r="W7286" s="4" t="str">
        <f>IFERROR(VLOOKUP(OrdersTable[[#This Row],[Order ID]],ReturnsTable[#All],2,FALSE),"No")</f>
        <v>No</v>
      </c>
      <c r="X7286" s="4">
        <f>1/COUNTIF(OrdersTable[Order ID],OrdersTable[[#This Row],[Order ID]])</f>
        <v>0.5</v>
      </c>
      <c r="Y7286" s="4">
        <f>1/COUNTIF(OrdersTable[Customer ID],OrdersTable[[#This Row],[Customer ID]])</f>
        <v>5.2631578947368418E-2</v>
      </c>
    </row>
    <row r="7287" spans="1:25" x14ac:dyDescent="0.3">
      <c r="A7287" s="1">
        <v>7286</v>
      </c>
      <c r="B7287" t="s">
        <v>9620</v>
      </c>
      <c r="C7287" s="7">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4" t="str">
        <f>VLOOKUP(OrdersTable[[#This Row],[Region]],PeopleTable[#All],2,FALSE)</f>
        <v>Anna Andreadi</v>
      </c>
      <c r="W7287" s="4" t="str">
        <f>IFERROR(VLOOKUP(OrdersTable[[#This Row],[Order ID]],ReturnsTable[#All],2,FALSE),"No")</f>
        <v>No</v>
      </c>
      <c r="X7287" s="4">
        <f>1/COUNTIF(OrdersTable[Order ID],OrdersTable[[#This Row],[Order ID]])</f>
        <v>1</v>
      </c>
      <c r="Y7287" s="4">
        <f>1/COUNTIF(OrdersTable[Customer ID],OrdersTable[[#This Row],[Customer ID]])</f>
        <v>6.25E-2</v>
      </c>
    </row>
    <row r="7288" spans="1:25" x14ac:dyDescent="0.3">
      <c r="A7288" s="1">
        <v>7287</v>
      </c>
      <c r="B7288" t="s">
        <v>9621</v>
      </c>
      <c r="C7288" s="7">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4" t="str">
        <f>VLOOKUP(OrdersTable[[#This Row],[Region]],PeopleTable[#All],2,FALSE)</f>
        <v>Kelly Williams</v>
      </c>
      <c r="W7288" s="4" t="str">
        <f>IFERROR(VLOOKUP(OrdersTable[[#This Row],[Order ID]],ReturnsTable[#All],2,FALSE),"No")</f>
        <v>No</v>
      </c>
      <c r="X7288" s="4">
        <f>1/COUNTIF(OrdersTable[Order ID],OrdersTable[[#This Row],[Order ID]])</f>
        <v>0.5</v>
      </c>
      <c r="Y7288" s="4">
        <f>1/COUNTIF(OrdersTable[Customer ID],OrdersTable[[#This Row],[Customer ID]])</f>
        <v>0.1111111111111111</v>
      </c>
    </row>
    <row r="7289" spans="1:25" x14ac:dyDescent="0.3">
      <c r="A7289" s="1">
        <v>7288</v>
      </c>
      <c r="B7289" t="s">
        <v>9621</v>
      </c>
      <c r="C7289" s="7">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4" t="str">
        <f>VLOOKUP(OrdersTable[[#This Row],[Region]],PeopleTable[#All],2,FALSE)</f>
        <v>Kelly Williams</v>
      </c>
      <c r="W7289" s="4" t="str">
        <f>IFERROR(VLOOKUP(OrdersTable[[#This Row],[Order ID]],ReturnsTable[#All],2,FALSE),"No")</f>
        <v>No</v>
      </c>
      <c r="X7289" s="4">
        <f>1/COUNTIF(OrdersTable[Order ID],OrdersTable[[#This Row],[Order ID]])</f>
        <v>0.5</v>
      </c>
      <c r="Y7289" s="4">
        <f>1/COUNTIF(OrdersTable[Customer ID],OrdersTable[[#This Row],[Customer ID]])</f>
        <v>0.1111111111111111</v>
      </c>
    </row>
    <row r="7290" spans="1:25" x14ac:dyDescent="0.3">
      <c r="A7290" s="1">
        <v>7289</v>
      </c>
      <c r="B7290" t="s">
        <v>9622</v>
      </c>
      <c r="C7290" s="7">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4" t="str">
        <f>VLOOKUP(OrdersTable[[#This Row],[Region]],PeopleTable[#All],2,FALSE)</f>
        <v>Kelly Williams</v>
      </c>
      <c r="W7290" s="4" t="str">
        <f>IFERROR(VLOOKUP(OrdersTable[[#This Row],[Order ID]],ReturnsTable[#All],2,FALSE),"No")</f>
        <v>No</v>
      </c>
      <c r="X7290" s="4">
        <f>1/COUNTIF(OrdersTable[Order ID],OrdersTable[[#This Row],[Order ID]])</f>
        <v>1</v>
      </c>
      <c r="Y7290" s="4">
        <f>1/COUNTIF(OrdersTable[Customer ID],OrdersTable[[#This Row],[Customer ID]])</f>
        <v>0.1111111111111111</v>
      </c>
    </row>
    <row r="7291" spans="1:25" x14ac:dyDescent="0.3">
      <c r="A7291" s="1">
        <v>7290</v>
      </c>
      <c r="B7291" t="s">
        <v>9623</v>
      </c>
      <c r="C7291" s="7">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4" t="str">
        <f>VLOOKUP(OrdersTable[[#This Row],[Region]],PeopleTable[#All],2,FALSE)</f>
        <v>Anna Andreadi</v>
      </c>
      <c r="W7291" s="4" t="str">
        <f>IFERROR(VLOOKUP(OrdersTable[[#This Row],[Order ID]],ReturnsTable[#All],2,FALSE),"No")</f>
        <v>No</v>
      </c>
      <c r="X7291" s="4">
        <f>1/COUNTIF(OrdersTable[Order ID],OrdersTable[[#This Row],[Order ID]])</f>
        <v>0.33333333333333331</v>
      </c>
      <c r="Y7291" s="4">
        <f>1/COUNTIF(OrdersTable[Customer ID],OrdersTable[[#This Row],[Customer ID]])</f>
        <v>3.8461538461538464E-2</v>
      </c>
    </row>
    <row r="7292" spans="1:25" x14ac:dyDescent="0.3">
      <c r="A7292" s="1">
        <v>7291</v>
      </c>
      <c r="B7292" t="s">
        <v>9623</v>
      </c>
      <c r="C7292" s="7">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4" t="str">
        <f>VLOOKUP(OrdersTable[[#This Row],[Region]],PeopleTable[#All],2,FALSE)</f>
        <v>Anna Andreadi</v>
      </c>
      <c r="W7292" s="4" t="str">
        <f>IFERROR(VLOOKUP(OrdersTable[[#This Row],[Order ID]],ReturnsTable[#All],2,FALSE),"No")</f>
        <v>No</v>
      </c>
      <c r="X7292" s="4">
        <f>1/COUNTIF(OrdersTable[Order ID],OrdersTable[[#This Row],[Order ID]])</f>
        <v>0.33333333333333331</v>
      </c>
      <c r="Y7292" s="4">
        <f>1/COUNTIF(OrdersTable[Customer ID],OrdersTable[[#This Row],[Customer ID]])</f>
        <v>3.8461538461538464E-2</v>
      </c>
    </row>
    <row r="7293" spans="1:25" x14ac:dyDescent="0.3">
      <c r="A7293" s="1">
        <v>7292</v>
      </c>
      <c r="B7293" t="s">
        <v>9623</v>
      </c>
      <c r="C7293" s="7">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4" t="str">
        <f>VLOOKUP(OrdersTable[[#This Row],[Region]],PeopleTable[#All],2,FALSE)</f>
        <v>Anna Andreadi</v>
      </c>
      <c r="W7293" s="4" t="str">
        <f>IFERROR(VLOOKUP(OrdersTable[[#This Row],[Order ID]],ReturnsTable[#All],2,FALSE),"No")</f>
        <v>No</v>
      </c>
      <c r="X7293" s="4">
        <f>1/COUNTIF(OrdersTable[Order ID],OrdersTable[[#This Row],[Order ID]])</f>
        <v>0.33333333333333331</v>
      </c>
      <c r="Y7293" s="4">
        <f>1/COUNTIF(OrdersTable[Customer ID],OrdersTable[[#This Row],[Customer ID]])</f>
        <v>3.8461538461538464E-2</v>
      </c>
    </row>
    <row r="7294" spans="1:25" x14ac:dyDescent="0.3">
      <c r="A7294" s="1">
        <v>7293</v>
      </c>
      <c r="B7294" t="s">
        <v>9624</v>
      </c>
      <c r="C7294" s="7">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4" t="str">
        <f>VLOOKUP(OrdersTable[[#This Row],[Region]],PeopleTable[#All],2,FALSE)</f>
        <v>Cassandra Brandow</v>
      </c>
      <c r="W7294" s="4" t="str">
        <f>IFERROR(VLOOKUP(OrdersTable[[#This Row],[Order ID]],ReturnsTable[#All],2,FALSE),"No")</f>
        <v>No</v>
      </c>
      <c r="X7294" s="4">
        <f>1/COUNTIF(OrdersTable[Order ID],OrdersTable[[#This Row],[Order ID]])</f>
        <v>1</v>
      </c>
      <c r="Y7294" s="4">
        <f>1/COUNTIF(OrdersTable[Customer ID],OrdersTable[[#This Row],[Customer ID]])</f>
        <v>6.25E-2</v>
      </c>
    </row>
    <row r="7295" spans="1:25" x14ac:dyDescent="0.3">
      <c r="A7295" s="1">
        <v>7294</v>
      </c>
      <c r="B7295" t="s">
        <v>9625</v>
      </c>
      <c r="C7295" s="7">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4" t="str">
        <f>VLOOKUP(OrdersTable[[#This Row],[Region]],PeopleTable[#All],2,FALSE)</f>
        <v>Anna Andreadi</v>
      </c>
      <c r="W7295" s="4" t="str">
        <f>IFERROR(VLOOKUP(OrdersTable[[#This Row],[Order ID]],ReturnsTable[#All],2,FALSE),"No")</f>
        <v>No</v>
      </c>
      <c r="X7295" s="4">
        <f>1/COUNTIF(OrdersTable[Order ID],OrdersTable[[#This Row],[Order ID]])</f>
        <v>1</v>
      </c>
      <c r="Y7295" s="4">
        <f>1/COUNTIF(OrdersTable[Customer ID],OrdersTable[[#This Row],[Customer ID]])</f>
        <v>8.3333333333333329E-2</v>
      </c>
    </row>
    <row r="7296" spans="1:25" x14ac:dyDescent="0.3">
      <c r="A7296" s="1">
        <v>7295</v>
      </c>
      <c r="B7296" t="s">
        <v>9626</v>
      </c>
      <c r="C7296" s="7">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4" t="str">
        <f>VLOOKUP(OrdersTable[[#This Row],[Region]],PeopleTable[#All],2,FALSE)</f>
        <v>Anna Andreadi</v>
      </c>
      <c r="W7296" s="4" t="str">
        <f>IFERROR(VLOOKUP(OrdersTable[[#This Row],[Order ID]],ReturnsTable[#All],2,FALSE),"No")</f>
        <v>No</v>
      </c>
      <c r="X7296" s="4">
        <f>1/COUNTIF(OrdersTable[Order ID],OrdersTable[[#This Row],[Order ID]])</f>
        <v>1</v>
      </c>
      <c r="Y7296" s="4">
        <f>1/COUNTIF(OrdersTable[Customer ID],OrdersTable[[#This Row],[Customer ID]])</f>
        <v>4.7619047619047616E-2</v>
      </c>
    </row>
    <row r="7297" spans="1:25" x14ac:dyDescent="0.3">
      <c r="A7297" s="1">
        <v>7296</v>
      </c>
      <c r="B7297" t="s">
        <v>9627</v>
      </c>
      <c r="C7297" s="7">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4" t="str">
        <f>VLOOKUP(OrdersTable[[#This Row],[Region]],PeopleTable[#All],2,FALSE)</f>
        <v>Kelly Williams</v>
      </c>
      <c r="W7297" s="4" t="str">
        <f>IFERROR(VLOOKUP(OrdersTable[[#This Row],[Order ID]],ReturnsTable[#All],2,FALSE),"No")</f>
        <v>No</v>
      </c>
      <c r="X7297" s="4">
        <f>1/COUNTIF(OrdersTable[Order ID],OrdersTable[[#This Row],[Order ID]])</f>
        <v>0.5</v>
      </c>
      <c r="Y7297" s="4">
        <f>1/COUNTIF(OrdersTable[Customer ID],OrdersTable[[#This Row],[Customer ID]])</f>
        <v>5.8823529411764705E-2</v>
      </c>
    </row>
    <row r="7298" spans="1:25" x14ac:dyDescent="0.3">
      <c r="A7298" s="1">
        <v>7297</v>
      </c>
      <c r="B7298" t="s">
        <v>9627</v>
      </c>
      <c r="C7298" s="7">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4" t="str">
        <f>VLOOKUP(OrdersTable[[#This Row],[Region]],PeopleTable[#All],2,FALSE)</f>
        <v>Kelly Williams</v>
      </c>
      <c r="W7298" s="4" t="str">
        <f>IFERROR(VLOOKUP(OrdersTable[[#This Row],[Order ID]],ReturnsTable[#All],2,FALSE),"No")</f>
        <v>No</v>
      </c>
      <c r="X7298" s="4">
        <f>1/COUNTIF(OrdersTable[Order ID],OrdersTable[[#This Row],[Order ID]])</f>
        <v>0.5</v>
      </c>
      <c r="Y7298" s="4">
        <f>1/COUNTIF(OrdersTable[Customer ID],OrdersTable[[#This Row],[Customer ID]])</f>
        <v>5.8823529411764705E-2</v>
      </c>
    </row>
    <row r="7299" spans="1:25" x14ac:dyDescent="0.3">
      <c r="A7299" s="1">
        <v>7298</v>
      </c>
      <c r="B7299" t="s">
        <v>9628</v>
      </c>
      <c r="C7299" s="7">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4" t="str">
        <f>VLOOKUP(OrdersTable[[#This Row],[Region]],PeopleTable[#All],2,FALSE)</f>
        <v>Chuck Magee</v>
      </c>
      <c r="W7299" s="4" t="str">
        <f>IFERROR(VLOOKUP(OrdersTable[[#This Row],[Order ID]],ReturnsTable[#All],2,FALSE),"No")</f>
        <v>No</v>
      </c>
      <c r="X7299" s="4">
        <f>1/COUNTIF(OrdersTable[Order ID],OrdersTable[[#This Row],[Order ID]])</f>
        <v>1</v>
      </c>
      <c r="Y7299" s="4">
        <f>1/COUNTIF(OrdersTable[Customer ID],OrdersTable[[#This Row],[Customer ID]])</f>
        <v>5.8823529411764705E-2</v>
      </c>
    </row>
    <row r="7300" spans="1:25" x14ac:dyDescent="0.3">
      <c r="A7300" s="1">
        <v>7299</v>
      </c>
      <c r="B7300" t="s">
        <v>9629</v>
      </c>
      <c r="C7300" s="7">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4" t="str">
        <f>VLOOKUP(OrdersTable[[#This Row],[Region]],PeopleTable[#All],2,FALSE)</f>
        <v>Kelly Williams</v>
      </c>
      <c r="W7300" s="4" t="str">
        <f>IFERROR(VLOOKUP(OrdersTable[[#This Row],[Order ID]],ReturnsTable[#All],2,FALSE),"No")</f>
        <v>No</v>
      </c>
      <c r="X7300" s="4">
        <f>1/COUNTIF(OrdersTable[Order ID],OrdersTable[[#This Row],[Order ID]])</f>
        <v>0.2</v>
      </c>
      <c r="Y7300" s="4">
        <f>1/COUNTIF(OrdersTable[Customer ID],OrdersTable[[#This Row],[Customer ID]])</f>
        <v>0.05</v>
      </c>
    </row>
    <row r="7301" spans="1:25" x14ac:dyDescent="0.3">
      <c r="A7301" s="1">
        <v>7300</v>
      </c>
      <c r="B7301" t="s">
        <v>9629</v>
      </c>
      <c r="C7301" s="7">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4" t="str">
        <f>VLOOKUP(OrdersTable[[#This Row],[Region]],PeopleTable[#All],2,FALSE)</f>
        <v>Kelly Williams</v>
      </c>
      <c r="W7301" s="4" t="str">
        <f>IFERROR(VLOOKUP(OrdersTable[[#This Row],[Order ID]],ReturnsTable[#All],2,FALSE),"No")</f>
        <v>No</v>
      </c>
      <c r="X7301" s="4">
        <f>1/COUNTIF(OrdersTable[Order ID],OrdersTable[[#This Row],[Order ID]])</f>
        <v>0.2</v>
      </c>
      <c r="Y7301" s="4">
        <f>1/COUNTIF(OrdersTable[Customer ID],OrdersTable[[#This Row],[Customer ID]])</f>
        <v>0.05</v>
      </c>
    </row>
    <row r="7302" spans="1:25" x14ac:dyDescent="0.3">
      <c r="A7302" s="1">
        <v>7301</v>
      </c>
      <c r="B7302" t="s">
        <v>9629</v>
      </c>
      <c r="C7302" s="7">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4" t="str">
        <f>VLOOKUP(OrdersTable[[#This Row],[Region]],PeopleTable[#All],2,FALSE)</f>
        <v>Kelly Williams</v>
      </c>
      <c r="W7302" s="4" t="str">
        <f>IFERROR(VLOOKUP(OrdersTable[[#This Row],[Order ID]],ReturnsTable[#All],2,FALSE),"No")</f>
        <v>No</v>
      </c>
      <c r="X7302" s="4">
        <f>1/COUNTIF(OrdersTable[Order ID],OrdersTable[[#This Row],[Order ID]])</f>
        <v>0.2</v>
      </c>
      <c r="Y7302" s="4">
        <f>1/COUNTIF(OrdersTable[Customer ID],OrdersTable[[#This Row],[Customer ID]])</f>
        <v>0.05</v>
      </c>
    </row>
    <row r="7303" spans="1:25" x14ac:dyDescent="0.3">
      <c r="A7303" s="1">
        <v>7302</v>
      </c>
      <c r="B7303" t="s">
        <v>9629</v>
      </c>
      <c r="C7303" s="7">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4" t="str">
        <f>VLOOKUP(OrdersTable[[#This Row],[Region]],PeopleTable[#All],2,FALSE)</f>
        <v>Kelly Williams</v>
      </c>
      <c r="W7303" s="4" t="str">
        <f>IFERROR(VLOOKUP(OrdersTable[[#This Row],[Order ID]],ReturnsTable[#All],2,FALSE),"No")</f>
        <v>No</v>
      </c>
      <c r="X7303" s="4">
        <f>1/COUNTIF(OrdersTable[Order ID],OrdersTable[[#This Row],[Order ID]])</f>
        <v>0.2</v>
      </c>
      <c r="Y7303" s="4">
        <f>1/COUNTIF(OrdersTable[Customer ID],OrdersTable[[#This Row],[Customer ID]])</f>
        <v>0.05</v>
      </c>
    </row>
    <row r="7304" spans="1:25" x14ac:dyDescent="0.3">
      <c r="A7304" s="1">
        <v>7303</v>
      </c>
      <c r="B7304" t="s">
        <v>9629</v>
      </c>
      <c r="C7304" s="7">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4" t="str">
        <f>VLOOKUP(OrdersTable[[#This Row],[Region]],PeopleTable[#All],2,FALSE)</f>
        <v>Kelly Williams</v>
      </c>
      <c r="W7304" s="4" t="str">
        <f>IFERROR(VLOOKUP(OrdersTable[[#This Row],[Order ID]],ReturnsTable[#All],2,FALSE),"No")</f>
        <v>No</v>
      </c>
      <c r="X7304" s="4">
        <f>1/COUNTIF(OrdersTable[Order ID],OrdersTable[[#This Row],[Order ID]])</f>
        <v>0.2</v>
      </c>
      <c r="Y7304" s="4">
        <f>1/COUNTIF(OrdersTable[Customer ID],OrdersTable[[#This Row],[Customer ID]])</f>
        <v>0.05</v>
      </c>
    </row>
    <row r="7305" spans="1:25" x14ac:dyDescent="0.3">
      <c r="A7305" s="1">
        <v>7304</v>
      </c>
      <c r="B7305" t="s">
        <v>9630</v>
      </c>
      <c r="C7305" s="7">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4" t="str">
        <f>VLOOKUP(OrdersTable[[#This Row],[Region]],PeopleTable[#All],2,FALSE)</f>
        <v>Cassandra Brandow</v>
      </c>
      <c r="W7305" s="4" t="str">
        <f>IFERROR(VLOOKUP(OrdersTable[[#This Row],[Order ID]],ReturnsTable[#All],2,FALSE),"No")</f>
        <v>No</v>
      </c>
      <c r="X7305" s="4">
        <f>1/COUNTIF(OrdersTable[Order ID],OrdersTable[[#This Row],[Order ID]])</f>
        <v>0.5</v>
      </c>
      <c r="Y7305" s="4">
        <f>1/COUNTIF(OrdersTable[Customer ID],OrdersTable[[#This Row],[Customer ID]])</f>
        <v>9.0909090909090912E-2</v>
      </c>
    </row>
    <row r="7306" spans="1:25" x14ac:dyDescent="0.3">
      <c r="A7306" s="1">
        <v>7305</v>
      </c>
      <c r="B7306" t="s">
        <v>9630</v>
      </c>
      <c r="C7306" s="7">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4" t="str">
        <f>VLOOKUP(OrdersTable[[#This Row],[Region]],PeopleTable[#All],2,FALSE)</f>
        <v>Cassandra Brandow</v>
      </c>
      <c r="W7306" s="4" t="str">
        <f>IFERROR(VLOOKUP(OrdersTable[[#This Row],[Order ID]],ReturnsTable[#All],2,FALSE),"No")</f>
        <v>No</v>
      </c>
      <c r="X7306" s="4">
        <f>1/COUNTIF(OrdersTable[Order ID],OrdersTable[[#This Row],[Order ID]])</f>
        <v>0.5</v>
      </c>
      <c r="Y7306" s="4">
        <f>1/COUNTIF(OrdersTable[Customer ID],OrdersTable[[#This Row],[Customer ID]])</f>
        <v>9.0909090909090912E-2</v>
      </c>
    </row>
    <row r="7307" spans="1:25" x14ac:dyDescent="0.3">
      <c r="A7307" s="1">
        <v>7306</v>
      </c>
      <c r="B7307" t="s">
        <v>9631</v>
      </c>
      <c r="C7307" s="7">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4" t="str">
        <f>VLOOKUP(OrdersTable[[#This Row],[Region]],PeopleTable[#All],2,FALSE)</f>
        <v>Kelly Williams</v>
      </c>
      <c r="W7307" s="4" t="str">
        <f>IFERROR(VLOOKUP(OrdersTable[[#This Row],[Order ID]],ReturnsTable[#All],2,FALSE),"No")</f>
        <v>No</v>
      </c>
      <c r="X7307" s="4">
        <f>1/COUNTIF(OrdersTable[Order ID],OrdersTable[[#This Row],[Order ID]])</f>
        <v>1</v>
      </c>
      <c r="Y7307" s="4">
        <f>1/COUNTIF(OrdersTable[Customer ID],OrdersTable[[#This Row],[Customer ID]])</f>
        <v>0.125</v>
      </c>
    </row>
    <row r="7308" spans="1:25" x14ac:dyDescent="0.3">
      <c r="A7308" s="1">
        <v>7307</v>
      </c>
      <c r="B7308" t="s">
        <v>9632</v>
      </c>
      <c r="C7308" s="7">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4" t="str">
        <f>VLOOKUP(OrdersTable[[#This Row],[Region]],PeopleTable[#All],2,FALSE)</f>
        <v>Anna Andreadi</v>
      </c>
      <c r="W7308" s="4" t="str">
        <f>IFERROR(VLOOKUP(OrdersTable[[#This Row],[Order ID]],ReturnsTable[#All],2,FALSE),"No")</f>
        <v>No</v>
      </c>
      <c r="X7308" s="4">
        <f>1/COUNTIF(OrdersTable[Order ID],OrdersTable[[#This Row],[Order ID]])</f>
        <v>0.33333333333333331</v>
      </c>
      <c r="Y7308" s="4">
        <f>1/COUNTIF(OrdersTable[Customer ID],OrdersTable[[#This Row],[Customer ID]])</f>
        <v>5.2631578947368418E-2</v>
      </c>
    </row>
    <row r="7309" spans="1:25" x14ac:dyDescent="0.3">
      <c r="A7309" s="1">
        <v>7308</v>
      </c>
      <c r="B7309" t="s">
        <v>9632</v>
      </c>
      <c r="C7309" s="7">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4" t="str">
        <f>VLOOKUP(OrdersTable[[#This Row],[Region]],PeopleTable[#All],2,FALSE)</f>
        <v>Anna Andreadi</v>
      </c>
      <c r="W7309" s="4" t="str">
        <f>IFERROR(VLOOKUP(OrdersTable[[#This Row],[Order ID]],ReturnsTable[#All],2,FALSE),"No")</f>
        <v>No</v>
      </c>
      <c r="X7309" s="4">
        <f>1/COUNTIF(OrdersTable[Order ID],OrdersTable[[#This Row],[Order ID]])</f>
        <v>0.33333333333333331</v>
      </c>
      <c r="Y7309" s="4">
        <f>1/COUNTIF(OrdersTable[Customer ID],OrdersTable[[#This Row],[Customer ID]])</f>
        <v>5.2631578947368418E-2</v>
      </c>
    </row>
    <row r="7310" spans="1:25" x14ac:dyDescent="0.3">
      <c r="A7310" s="1">
        <v>7309</v>
      </c>
      <c r="B7310" t="s">
        <v>9632</v>
      </c>
      <c r="C7310" s="7">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4" t="str">
        <f>VLOOKUP(OrdersTable[[#This Row],[Region]],PeopleTable[#All],2,FALSE)</f>
        <v>Anna Andreadi</v>
      </c>
      <c r="W7310" s="4" t="str">
        <f>IFERROR(VLOOKUP(OrdersTable[[#This Row],[Order ID]],ReturnsTable[#All],2,FALSE),"No")</f>
        <v>No</v>
      </c>
      <c r="X7310" s="4">
        <f>1/COUNTIF(OrdersTable[Order ID],OrdersTable[[#This Row],[Order ID]])</f>
        <v>0.33333333333333331</v>
      </c>
      <c r="Y7310" s="4">
        <f>1/COUNTIF(OrdersTable[Customer ID],OrdersTable[[#This Row],[Customer ID]])</f>
        <v>5.2631578947368418E-2</v>
      </c>
    </row>
    <row r="7311" spans="1:25" x14ac:dyDescent="0.3">
      <c r="A7311" s="1">
        <v>7310</v>
      </c>
      <c r="B7311" t="s">
        <v>9633</v>
      </c>
      <c r="C7311" s="7">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4" t="str">
        <f>VLOOKUP(OrdersTable[[#This Row],[Region]],PeopleTable[#All],2,FALSE)</f>
        <v>Chuck Magee</v>
      </c>
      <c r="W7311" s="4" t="str">
        <f>IFERROR(VLOOKUP(OrdersTable[[#This Row],[Order ID]],ReturnsTable[#All],2,FALSE),"No")</f>
        <v>No</v>
      </c>
      <c r="X7311" s="4">
        <f>1/COUNTIF(OrdersTable[Order ID],OrdersTable[[#This Row],[Order ID]])</f>
        <v>1</v>
      </c>
      <c r="Y7311" s="4">
        <f>1/COUNTIF(OrdersTable[Customer ID],OrdersTable[[#This Row],[Customer ID]])</f>
        <v>8.3333333333333329E-2</v>
      </c>
    </row>
    <row r="7312" spans="1:25" x14ac:dyDescent="0.3">
      <c r="A7312" s="1">
        <v>7311</v>
      </c>
      <c r="B7312" t="s">
        <v>9634</v>
      </c>
      <c r="C7312" s="7">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4" t="str">
        <f>VLOOKUP(OrdersTable[[#This Row],[Region]],PeopleTable[#All],2,FALSE)</f>
        <v>Kelly Williams</v>
      </c>
      <c r="W7312" s="4" t="str">
        <f>IFERROR(VLOOKUP(OrdersTable[[#This Row],[Order ID]],ReturnsTable[#All],2,FALSE),"No")</f>
        <v>No</v>
      </c>
      <c r="X7312" s="4">
        <f>1/COUNTIF(OrdersTable[Order ID],OrdersTable[[#This Row],[Order ID]])</f>
        <v>1</v>
      </c>
      <c r="Y7312" s="4">
        <f>1/COUNTIF(OrdersTable[Customer ID],OrdersTable[[#This Row],[Customer ID]])</f>
        <v>5.2631578947368418E-2</v>
      </c>
    </row>
    <row r="7313" spans="1:25" x14ac:dyDescent="0.3">
      <c r="A7313" s="1">
        <v>7312</v>
      </c>
      <c r="B7313" t="s">
        <v>9635</v>
      </c>
      <c r="C7313" s="7">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4" t="str">
        <f>VLOOKUP(OrdersTable[[#This Row],[Region]],PeopleTable[#All],2,FALSE)</f>
        <v>Cassandra Brandow</v>
      </c>
      <c r="W7313" s="4" t="str">
        <f>IFERROR(VLOOKUP(OrdersTable[[#This Row],[Order ID]],ReturnsTable[#All],2,FALSE),"No")</f>
        <v>No</v>
      </c>
      <c r="X7313" s="4">
        <f>1/COUNTIF(OrdersTable[Order ID],OrdersTable[[#This Row],[Order ID]])</f>
        <v>0.33333333333333331</v>
      </c>
      <c r="Y7313" s="4">
        <f>1/COUNTIF(OrdersTable[Customer ID],OrdersTable[[#This Row],[Customer ID]])</f>
        <v>0.14285714285714285</v>
      </c>
    </row>
    <row r="7314" spans="1:25" x14ac:dyDescent="0.3">
      <c r="A7314" s="1">
        <v>7313</v>
      </c>
      <c r="B7314" t="s">
        <v>9635</v>
      </c>
      <c r="C7314" s="7">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4" t="str">
        <f>VLOOKUP(OrdersTable[[#This Row],[Region]],PeopleTable[#All],2,FALSE)</f>
        <v>Cassandra Brandow</v>
      </c>
      <c r="W7314" s="4" t="str">
        <f>IFERROR(VLOOKUP(OrdersTable[[#This Row],[Order ID]],ReturnsTable[#All],2,FALSE),"No")</f>
        <v>No</v>
      </c>
      <c r="X7314" s="4">
        <f>1/COUNTIF(OrdersTable[Order ID],OrdersTable[[#This Row],[Order ID]])</f>
        <v>0.33333333333333331</v>
      </c>
      <c r="Y7314" s="4">
        <f>1/COUNTIF(OrdersTable[Customer ID],OrdersTable[[#This Row],[Customer ID]])</f>
        <v>0.14285714285714285</v>
      </c>
    </row>
    <row r="7315" spans="1:25" x14ac:dyDescent="0.3">
      <c r="A7315" s="1">
        <v>7314</v>
      </c>
      <c r="B7315" t="s">
        <v>9635</v>
      </c>
      <c r="C7315" s="7">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4" t="str">
        <f>VLOOKUP(OrdersTable[[#This Row],[Region]],PeopleTable[#All],2,FALSE)</f>
        <v>Cassandra Brandow</v>
      </c>
      <c r="W7315" s="4" t="str">
        <f>IFERROR(VLOOKUP(OrdersTable[[#This Row],[Order ID]],ReturnsTable[#All],2,FALSE),"No")</f>
        <v>No</v>
      </c>
      <c r="X7315" s="4">
        <f>1/COUNTIF(OrdersTable[Order ID],OrdersTable[[#This Row],[Order ID]])</f>
        <v>0.33333333333333331</v>
      </c>
      <c r="Y7315" s="4">
        <f>1/COUNTIF(OrdersTable[Customer ID],OrdersTable[[#This Row],[Customer ID]])</f>
        <v>0.14285714285714285</v>
      </c>
    </row>
    <row r="7316" spans="1:25" x14ac:dyDescent="0.3">
      <c r="A7316" s="1">
        <v>7315</v>
      </c>
      <c r="B7316" t="s">
        <v>9636</v>
      </c>
      <c r="C7316" s="7">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4" t="str">
        <f>VLOOKUP(OrdersTable[[#This Row],[Region]],PeopleTable[#All],2,FALSE)</f>
        <v>Kelly Williams</v>
      </c>
      <c r="W7316" s="4" t="str">
        <f>IFERROR(VLOOKUP(OrdersTable[[#This Row],[Order ID]],ReturnsTable[#All],2,FALSE),"No")</f>
        <v>No</v>
      </c>
      <c r="X7316" s="4">
        <f>1/COUNTIF(OrdersTable[Order ID],OrdersTable[[#This Row],[Order ID]])</f>
        <v>1</v>
      </c>
      <c r="Y7316" s="4">
        <f>1/COUNTIF(OrdersTable[Customer ID],OrdersTable[[#This Row],[Customer ID]])</f>
        <v>8.3333333333333329E-2</v>
      </c>
    </row>
    <row r="7317" spans="1:25" x14ac:dyDescent="0.3">
      <c r="A7317" s="1">
        <v>7316</v>
      </c>
      <c r="B7317" t="s">
        <v>9637</v>
      </c>
      <c r="C7317" s="7">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4" t="str">
        <f>VLOOKUP(OrdersTable[[#This Row],[Region]],PeopleTable[#All],2,FALSE)</f>
        <v>Chuck Magee</v>
      </c>
      <c r="W7317" s="4" t="str">
        <f>IFERROR(VLOOKUP(OrdersTable[[#This Row],[Order ID]],ReturnsTable[#All],2,FALSE),"No")</f>
        <v>No</v>
      </c>
      <c r="X7317" s="4">
        <f>1/COUNTIF(OrdersTable[Order ID],OrdersTable[[#This Row],[Order ID]])</f>
        <v>1</v>
      </c>
      <c r="Y7317" s="4">
        <f>1/COUNTIF(OrdersTable[Customer ID],OrdersTable[[#This Row],[Customer ID]])</f>
        <v>3.2258064516129031E-2</v>
      </c>
    </row>
    <row r="7318" spans="1:25" x14ac:dyDescent="0.3">
      <c r="A7318" s="1">
        <v>7317</v>
      </c>
      <c r="B7318" t="s">
        <v>9638</v>
      </c>
      <c r="C7318" s="7">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4" t="str">
        <f>VLOOKUP(OrdersTable[[#This Row],[Region]],PeopleTable[#All],2,FALSE)</f>
        <v>Chuck Magee</v>
      </c>
      <c r="W7318" s="4" t="str">
        <f>IFERROR(VLOOKUP(OrdersTable[[#This Row],[Order ID]],ReturnsTable[#All],2,FALSE),"No")</f>
        <v>No</v>
      </c>
      <c r="X7318" s="4">
        <f>1/COUNTIF(OrdersTable[Order ID],OrdersTable[[#This Row],[Order ID]])</f>
        <v>1</v>
      </c>
      <c r="Y7318" s="4">
        <f>1/COUNTIF(OrdersTable[Customer ID],OrdersTable[[#This Row],[Customer ID]])</f>
        <v>5.8823529411764705E-2</v>
      </c>
    </row>
    <row r="7319" spans="1:25" x14ac:dyDescent="0.3">
      <c r="A7319" s="1">
        <v>7318</v>
      </c>
      <c r="B7319" t="s">
        <v>9639</v>
      </c>
      <c r="C7319" s="7">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4" t="str">
        <f>VLOOKUP(OrdersTable[[#This Row],[Region]],PeopleTable[#All],2,FALSE)</f>
        <v>Anna Andreadi</v>
      </c>
      <c r="W7319" s="4" t="str">
        <f>IFERROR(VLOOKUP(OrdersTable[[#This Row],[Order ID]],ReturnsTable[#All],2,FALSE),"No")</f>
        <v>No</v>
      </c>
      <c r="X7319" s="4">
        <f>1/COUNTIF(OrdersTable[Order ID],OrdersTable[[#This Row],[Order ID]])</f>
        <v>0.5</v>
      </c>
      <c r="Y7319" s="4">
        <f>1/COUNTIF(OrdersTable[Customer ID],OrdersTable[[#This Row],[Customer ID]])</f>
        <v>5.5555555555555552E-2</v>
      </c>
    </row>
    <row r="7320" spans="1:25" x14ac:dyDescent="0.3">
      <c r="A7320" s="1">
        <v>7319</v>
      </c>
      <c r="B7320" t="s">
        <v>9639</v>
      </c>
      <c r="C7320" s="7">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4" t="str">
        <f>VLOOKUP(OrdersTable[[#This Row],[Region]],PeopleTable[#All],2,FALSE)</f>
        <v>Anna Andreadi</v>
      </c>
      <c r="W7320" s="4" t="str">
        <f>IFERROR(VLOOKUP(OrdersTable[[#This Row],[Order ID]],ReturnsTable[#All],2,FALSE),"No")</f>
        <v>No</v>
      </c>
      <c r="X7320" s="4">
        <f>1/COUNTIF(OrdersTable[Order ID],OrdersTable[[#This Row],[Order ID]])</f>
        <v>0.5</v>
      </c>
      <c r="Y7320" s="4">
        <f>1/COUNTIF(OrdersTable[Customer ID],OrdersTable[[#This Row],[Customer ID]])</f>
        <v>5.5555555555555552E-2</v>
      </c>
    </row>
    <row r="7321" spans="1:25" x14ac:dyDescent="0.3">
      <c r="A7321" s="1">
        <v>7320</v>
      </c>
      <c r="B7321" t="s">
        <v>9640</v>
      </c>
      <c r="C7321" s="7">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4" t="str">
        <f>VLOOKUP(OrdersTable[[#This Row],[Region]],PeopleTable[#All],2,FALSE)</f>
        <v>Chuck Magee</v>
      </c>
      <c r="W7321" s="4" t="str">
        <f>IFERROR(VLOOKUP(OrdersTable[[#This Row],[Order ID]],ReturnsTable[#All],2,FALSE),"No")</f>
        <v>No</v>
      </c>
      <c r="X7321" s="4">
        <f>1/COUNTIF(OrdersTable[Order ID],OrdersTable[[#This Row],[Order ID]])</f>
        <v>0.5</v>
      </c>
      <c r="Y7321" s="4">
        <f>1/COUNTIF(OrdersTable[Customer ID],OrdersTable[[#This Row],[Customer ID]])</f>
        <v>0.1</v>
      </c>
    </row>
    <row r="7322" spans="1:25" x14ac:dyDescent="0.3">
      <c r="A7322" s="1">
        <v>7321</v>
      </c>
      <c r="B7322" t="s">
        <v>9640</v>
      </c>
      <c r="C7322" s="7">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4" t="str">
        <f>VLOOKUP(OrdersTable[[#This Row],[Region]],PeopleTable[#All],2,FALSE)</f>
        <v>Chuck Magee</v>
      </c>
      <c r="W7322" s="4" t="str">
        <f>IFERROR(VLOOKUP(OrdersTable[[#This Row],[Order ID]],ReturnsTable[#All],2,FALSE),"No")</f>
        <v>No</v>
      </c>
      <c r="X7322" s="4">
        <f>1/COUNTIF(OrdersTable[Order ID],OrdersTable[[#This Row],[Order ID]])</f>
        <v>0.5</v>
      </c>
      <c r="Y7322" s="4">
        <f>1/COUNTIF(OrdersTable[Customer ID],OrdersTable[[#This Row],[Customer ID]])</f>
        <v>0.1</v>
      </c>
    </row>
    <row r="7323" spans="1:25" x14ac:dyDescent="0.3">
      <c r="A7323" s="1">
        <v>7322</v>
      </c>
      <c r="B7323" t="s">
        <v>9641</v>
      </c>
      <c r="C7323" s="7">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4" t="str">
        <f>VLOOKUP(OrdersTable[[#This Row],[Region]],PeopleTable[#All],2,FALSE)</f>
        <v>Kelly Williams</v>
      </c>
      <c r="W7323" s="4" t="str">
        <f>IFERROR(VLOOKUP(OrdersTable[[#This Row],[Order ID]],ReturnsTable[#All],2,FALSE),"No")</f>
        <v>No</v>
      </c>
      <c r="X7323" s="4">
        <f>1/COUNTIF(OrdersTable[Order ID],OrdersTable[[#This Row],[Order ID]])</f>
        <v>0.5</v>
      </c>
      <c r="Y7323" s="4">
        <f>1/COUNTIF(OrdersTable[Customer ID],OrdersTable[[#This Row],[Customer ID]])</f>
        <v>4.7619047619047616E-2</v>
      </c>
    </row>
    <row r="7324" spans="1:25" x14ac:dyDescent="0.3">
      <c r="A7324" s="1">
        <v>7323</v>
      </c>
      <c r="B7324" t="s">
        <v>9641</v>
      </c>
      <c r="C7324" s="7">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4" t="str">
        <f>VLOOKUP(OrdersTable[[#This Row],[Region]],PeopleTable[#All],2,FALSE)</f>
        <v>Kelly Williams</v>
      </c>
      <c r="W7324" s="4" t="str">
        <f>IFERROR(VLOOKUP(OrdersTable[[#This Row],[Order ID]],ReturnsTable[#All],2,FALSE),"No")</f>
        <v>No</v>
      </c>
      <c r="X7324" s="4">
        <f>1/COUNTIF(OrdersTable[Order ID],OrdersTable[[#This Row],[Order ID]])</f>
        <v>0.5</v>
      </c>
      <c r="Y7324" s="4">
        <f>1/COUNTIF(OrdersTable[Customer ID],OrdersTable[[#This Row],[Customer ID]])</f>
        <v>4.7619047619047616E-2</v>
      </c>
    </row>
    <row r="7325" spans="1:25" x14ac:dyDescent="0.3">
      <c r="A7325" s="1">
        <v>7324</v>
      </c>
      <c r="B7325" t="s">
        <v>9642</v>
      </c>
      <c r="C7325" s="7">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4" t="str">
        <f>VLOOKUP(OrdersTable[[#This Row],[Region]],PeopleTable[#All],2,FALSE)</f>
        <v>Chuck Magee</v>
      </c>
      <c r="W7325" s="4" t="str">
        <f>IFERROR(VLOOKUP(OrdersTable[[#This Row],[Order ID]],ReturnsTable[#All],2,FALSE),"No")</f>
        <v>No</v>
      </c>
      <c r="X7325" s="4">
        <f>1/COUNTIF(OrdersTable[Order ID],OrdersTable[[#This Row],[Order ID]])</f>
        <v>0.5</v>
      </c>
      <c r="Y7325" s="4">
        <f>1/COUNTIF(OrdersTable[Customer ID],OrdersTable[[#This Row],[Customer ID]])</f>
        <v>4.5454545454545456E-2</v>
      </c>
    </row>
    <row r="7326" spans="1:25" x14ac:dyDescent="0.3">
      <c r="A7326" s="1">
        <v>7325</v>
      </c>
      <c r="B7326" t="s">
        <v>9642</v>
      </c>
      <c r="C7326" s="7">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4" t="str">
        <f>VLOOKUP(OrdersTable[[#This Row],[Region]],PeopleTable[#All],2,FALSE)</f>
        <v>Chuck Magee</v>
      </c>
      <c r="W7326" s="4" t="str">
        <f>IFERROR(VLOOKUP(OrdersTable[[#This Row],[Order ID]],ReturnsTable[#All],2,FALSE),"No")</f>
        <v>No</v>
      </c>
      <c r="X7326" s="4">
        <f>1/COUNTIF(OrdersTable[Order ID],OrdersTable[[#This Row],[Order ID]])</f>
        <v>0.5</v>
      </c>
      <c r="Y7326" s="4">
        <f>1/COUNTIF(OrdersTable[Customer ID],OrdersTable[[#This Row],[Customer ID]])</f>
        <v>4.5454545454545456E-2</v>
      </c>
    </row>
    <row r="7327" spans="1:25" x14ac:dyDescent="0.3">
      <c r="A7327" s="1">
        <v>7326</v>
      </c>
      <c r="B7327" t="s">
        <v>9643</v>
      </c>
      <c r="C7327" s="7">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4" t="str">
        <f>VLOOKUP(OrdersTable[[#This Row],[Region]],PeopleTable[#All],2,FALSE)</f>
        <v>Anna Andreadi</v>
      </c>
      <c r="W7327" s="4" t="str">
        <f>IFERROR(VLOOKUP(OrdersTable[[#This Row],[Order ID]],ReturnsTable[#All],2,FALSE),"No")</f>
        <v>No</v>
      </c>
      <c r="X7327" s="4">
        <f>1/COUNTIF(OrdersTable[Order ID],OrdersTable[[#This Row],[Order ID]])</f>
        <v>0.5</v>
      </c>
      <c r="Y7327" s="4">
        <f>1/COUNTIF(OrdersTable[Customer ID],OrdersTable[[#This Row],[Customer ID]])</f>
        <v>7.1428571428571425E-2</v>
      </c>
    </row>
    <row r="7328" spans="1:25" x14ac:dyDescent="0.3">
      <c r="A7328" s="1">
        <v>7327</v>
      </c>
      <c r="B7328" t="s">
        <v>9643</v>
      </c>
      <c r="C7328" s="7">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4" t="str">
        <f>VLOOKUP(OrdersTable[[#This Row],[Region]],PeopleTable[#All],2,FALSE)</f>
        <v>Anna Andreadi</v>
      </c>
      <c r="W7328" s="4" t="str">
        <f>IFERROR(VLOOKUP(OrdersTable[[#This Row],[Order ID]],ReturnsTable[#All],2,FALSE),"No")</f>
        <v>No</v>
      </c>
      <c r="X7328" s="4">
        <f>1/COUNTIF(OrdersTable[Order ID],OrdersTable[[#This Row],[Order ID]])</f>
        <v>0.5</v>
      </c>
      <c r="Y7328" s="4">
        <f>1/COUNTIF(OrdersTable[Customer ID],OrdersTable[[#This Row],[Customer ID]])</f>
        <v>7.1428571428571425E-2</v>
      </c>
    </row>
    <row r="7329" spans="1:25" x14ac:dyDescent="0.3">
      <c r="A7329" s="1">
        <v>7328</v>
      </c>
      <c r="B7329" t="s">
        <v>9644</v>
      </c>
      <c r="C7329" s="7">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4" t="str">
        <f>VLOOKUP(OrdersTable[[#This Row],[Region]],PeopleTable[#All],2,FALSE)</f>
        <v>Anna Andreadi</v>
      </c>
      <c r="W7329" s="4" t="str">
        <f>IFERROR(VLOOKUP(OrdersTable[[#This Row],[Order ID]],ReturnsTable[#All],2,FALSE),"No")</f>
        <v>No</v>
      </c>
      <c r="X7329" s="4">
        <f>1/COUNTIF(OrdersTable[Order ID],OrdersTable[[#This Row],[Order ID]])</f>
        <v>0.33333333333333331</v>
      </c>
      <c r="Y7329" s="4">
        <f>1/COUNTIF(OrdersTable[Customer ID],OrdersTable[[#This Row],[Customer ID]])</f>
        <v>6.6666666666666666E-2</v>
      </c>
    </row>
    <row r="7330" spans="1:25" x14ac:dyDescent="0.3">
      <c r="A7330" s="1">
        <v>7329</v>
      </c>
      <c r="B7330" t="s">
        <v>9644</v>
      </c>
      <c r="C7330" s="7">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4" t="str">
        <f>VLOOKUP(OrdersTable[[#This Row],[Region]],PeopleTable[#All],2,FALSE)</f>
        <v>Anna Andreadi</v>
      </c>
      <c r="W7330" s="4" t="str">
        <f>IFERROR(VLOOKUP(OrdersTable[[#This Row],[Order ID]],ReturnsTable[#All],2,FALSE),"No")</f>
        <v>No</v>
      </c>
      <c r="X7330" s="4">
        <f>1/COUNTIF(OrdersTable[Order ID],OrdersTable[[#This Row],[Order ID]])</f>
        <v>0.33333333333333331</v>
      </c>
      <c r="Y7330" s="4">
        <f>1/COUNTIF(OrdersTable[Customer ID],OrdersTable[[#This Row],[Customer ID]])</f>
        <v>6.6666666666666666E-2</v>
      </c>
    </row>
    <row r="7331" spans="1:25" x14ac:dyDescent="0.3">
      <c r="A7331" s="1">
        <v>7330</v>
      </c>
      <c r="B7331" t="s">
        <v>9644</v>
      </c>
      <c r="C7331" s="7">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4" t="str">
        <f>VLOOKUP(OrdersTable[[#This Row],[Region]],PeopleTable[#All],2,FALSE)</f>
        <v>Anna Andreadi</v>
      </c>
      <c r="W7331" s="4" t="str">
        <f>IFERROR(VLOOKUP(OrdersTable[[#This Row],[Order ID]],ReturnsTable[#All],2,FALSE),"No")</f>
        <v>No</v>
      </c>
      <c r="X7331" s="4">
        <f>1/COUNTIF(OrdersTable[Order ID],OrdersTable[[#This Row],[Order ID]])</f>
        <v>0.33333333333333331</v>
      </c>
      <c r="Y7331" s="4">
        <f>1/COUNTIF(OrdersTable[Customer ID],OrdersTable[[#This Row],[Customer ID]])</f>
        <v>6.6666666666666666E-2</v>
      </c>
    </row>
    <row r="7332" spans="1:25" x14ac:dyDescent="0.3">
      <c r="A7332" s="1">
        <v>7331</v>
      </c>
      <c r="B7332" t="s">
        <v>9645</v>
      </c>
      <c r="C7332" s="7">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4" t="str">
        <f>VLOOKUP(OrdersTable[[#This Row],[Region]],PeopleTable[#All],2,FALSE)</f>
        <v>Kelly Williams</v>
      </c>
      <c r="W7332" s="4" t="str">
        <f>IFERROR(VLOOKUP(OrdersTable[[#This Row],[Order ID]],ReturnsTable[#All],2,FALSE),"No")</f>
        <v>No</v>
      </c>
      <c r="X7332" s="4">
        <f>1/COUNTIF(OrdersTable[Order ID],OrdersTable[[#This Row],[Order ID]])</f>
        <v>1</v>
      </c>
      <c r="Y7332" s="4">
        <f>1/COUNTIF(OrdersTable[Customer ID],OrdersTable[[#This Row],[Customer ID]])</f>
        <v>6.6666666666666666E-2</v>
      </c>
    </row>
    <row r="7333" spans="1:25" x14ac:dyDescent="0.3">
      <c r="A7333" s="1">
        <v>7332</v>
      </c>
      <c r="B7333" t="s">
        <v>9646</v>
      </c>
      <c r="C7333" s="7">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4" t="str">
        <f>VLOOKUP(OrdersTable[[#This Row],[Region]],PeopleTable[#All],2,FALSE)</f>
        <v>Chuck Magee</v>
      </c>
      <c r="W7333" s="4" t="str">
        <f>IFERROR(VLOOKUP(OrdersTable[[#This Row],[Order ID]],ReturnsTable[#All],2,FALSE),"No")</f>
        <v>No</v>
      </c>
      <c r="X7333" s="4">
        <f>1/COUNTIF(OrdersTable[Order ID],OrdersTable[[#This Row],[Order ID]])</f>
        <v>0.5</v>
      </c>
      <c r="Y7333" s="4">
        <f>1/COUNTIF(OrdersTable[Customer ID],OrdersTable[[#This Row],[Customer ID]])</f>
        <v>0.1</v>
      </c>
    </row>
    <row r="7334" spans="1:25" x14ac:dyDescent="0.3">
      <c r="A7334" s="1">
        <v>7333</v>
      </c>
      <c r="B7334" t="s">
        <v>9646</v>
      </c>
      <c r="C7334" s="7">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4" t="str">
        <f>VLOOKUP(OrdersTable[[#This Row],[Region]],PeopleTable[#All],2,FALSE)</f>
        <v>Chuck Magee</v>
      </c>
      <c r="W7334" s="4" t="str">
        <f>IFERROR(VLOOKUP(OrdersTable[[#This Row],[Order ID]],ReturnsTable[#All],2,FALSE),"No")</f>
        <v>No</v>
      </c>
      <c r="X7334" s="4">
        <f>1/COUNTIF(OrdersTable[Order ID],OrdersTable[[#This Row],[Order ID]])</f>
        <v>0.5</v>
      </c>
      <c r="Y7334" s="4">
        <f>1/COUNTIF(OrdersTable[Customer ID],OrdersTable[[#This Row],[Customer ID]])</f>
        <v>0.1</v>
      </c>
    </row>
    <row r="7335" spans="1:25" x14ac:dyDescent="0.3">
      <c r="A7335" s="1">
        <v>7334</v>
      </c>
      <c r="B7335" t="s">
        <v>9647</v>
      </c>
      <c r="C7335" s="7">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4" t="str">
        <f>VLOOKUP(OrdersTable[[#This Row],[Region]],PeopleTable[#All],2,FALSE)</f>
        <v>Cassandra Brandow</v>
      </c>
      <c r="W7335" s="4" t="str">
        <f>IFERROR(VLOOKUP(OrdersTable[[#This Row],[Order ID]],ReturnsTable[#All],2,FALSE),"No")</f>
        <v>No</v>
      </c>
      <c r="X7335" s="4">
        <f>1/COUNTIF(OrdersTable[Order ID],OrdersTable[[#This Row],[Order ID]])</f>
        <v>0.5</v>
      </c>
      <c r="Y7335" s="4">
        <f>1/COUNTIF(OrdersTable[Customer ID],OrdersTable[[#This Row],[Customer ID]])</f>
        <v>8.3333333333333329E-2</v>
      </c>
    </row>
    <row r="7336" spans="1:25" x14ac:dyDescent="0.3">
      <c r="A7336" s="1">
        <v>7335</v>
      </c>
      <c r="B7336" t="s">
        <v>9647</v>
      </c>
      <c r="C7336" s="7">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4" t="str">
        <f>VLOOKUP(OrdersTable[[#This Row],[Region]],PeopleTable[#All],2,FALSE)</f>
        <v>Cassandra Brandow</v>
      </c>
      <c r="W7336" s="4" t="str">
        <f>IFERROR(VLOOKUP(OrdersTable[[#This Row],[Order ID]],ReturnsTable[#All],2,FALSE),"No")</f>
        <v>No</v>
      </c>
      <c r="X7336" s="4">
        <f>1/COUNTIF(OrdersTable[Order ID],OrdersTable[[#This Row],[Order ID]])</f>
        <v>0.5</v>
      </c>
      <c r="Y7336" s="4">
        <f>1/COUNTIF(OrdersTable[Customer ID],OrdersTable[[#This Row],[Customer ID]])</f>
        <v>8.3333333333333329E-2</v>
      </c>
    </row>
    <row r="7337" spans="1:25" x14ac:dyDescent="0.3">
      <c r="A7337" s="1">
        <v>7336</v>
      </c>
      <c r="B7337" t="s">
        <v>9648</v>
      </c>
      <c r="C7337" s="7">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4" t="str">
        <f>VLOOKUP(OrdersTable[[#This Row],[Region]],PeopleTable[#All],2,FALSE)</f>
        <v>Chuck Magee</v>
      </c>
      <c r="W7337" s="4" t="str">
        <f>IFERROR(VLOOKUP(OrdersTable[[#This Row],[Order ID]],ReturnsTable[#All],2,FALSE),"No")</f>
        <v>No</v>
      </c>
      <c r="X7337" s="4">
        <f>1/COUNTIF(OrdersTable[Order ID],OrdersTable[[#This Row],[Order ID]])</f>
        <v>0.5</v>
      </c>
      <c r="Y7337" s="4">
        <f>1/COUNTIF(OrdersTable[Customer ID],OrdersTable[[#This Row],[Customer ID]])</f>
        <v>8.3333333333333329E-2</v>
      </c>
    </row>
    <row r="7338" spans="1:25" x14ac:dyDescent="0.3">
      <c r="A7338" s="1">
        <v>7337</v>
      </c>
      <c r="B7338" t="s">
        <v>9648</v>
      </c>
      <c r="C7338" s="7">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4" t="str">
        <f>VLOOKUP(OrdersTable[[#This Row],[Region]],PeopleTable[#All],2,FALSE)</f>
        <v>Chuck Magee</v>
      </c>
      <c r="W7338" s="4" t="str">
        <f>IFERROR(VLOOKUP(OrdersTable[[#This Row],[Order ID]],ReturnsTable[#All],2,FALSE),"No")</f>
        <v>No</v>
      </c>
      <c r="X7338" s="4">
        <f>1/COUNTIF(OrdersTable[Order ID],OrdersTable[[#This Row],[Order ID]])</f>
        <v>0.5</v>
      </c>
      <c r="Y7338" s="4">
        <f>1/COUNTIF(OrdersTable[Customer ID],OrdersTable[[#This Row],[Customer ID]])</f>
        <v>8.3333333333333329E-2</v>
      </c>
    </row>
    <row r="7339" spans="1:25" x14ac:dyDescent="0.3">
      <c r="A7339" s="1">
        <v>7338</v>
      </c>
      <c r="B7339" t="s">
        <v>9649</v>
      </c>
      <c r="C7339" s="7">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4" t="str">
        <f>VLOOKUP(OrdersTable[[#This Row],[Region]],PeopleTable[#All],2,FALSE)</f>
        <v>Anna Andreadi</v>
      </c>
      <c r="W7339" s="4" t="str">
        <f>IFERROR(VLOOKUP(OrdersTable[[#This Row],[Order ID]],ReturnsTable[#All],2,FALSE),"No")</f>
        <v>No</v>
      </c>
      <c r="X7339" s="4">
        <f>1/COUNTIF(OrdersTable[Order ID],OrdersTable[[#This Row],[Order ID]])</f>
        <v>1</v>
      </c>
      <c r="Y7339" s="4">
        <f>1/COUNTIF(OrdersTable[Customer ID],OrdersTable[[#This Row],[Customer ID]])</f>
        <v>0.1</v>
      </c>
    </row>
    <row r="7340" spans="1:25" x14ac:dyDescent="0.3">
      <c r="A7340" s="1">
        <v>7339</v>
      </c>
      <c r="B7340" t="s">
        <v>9650</v>
      </c>
      <c r="C7340" s="7">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4" t="str">
        <f>VLOOKUP(OrdersTable[[#This Row],[Region]],PeopleTable[#All],2,FALSE)</f>
        <v>Chuck Magee</v>
      </c>
      <c r="W7340" s="4" t="str">
        <f>IFERROR(VLOOKUP(OrdersTable[[#This Row],[Order ID]],ReturnsTable[#All],2,FALSE),"No")</f>
        <v>No</v>
      </c>
      <c r="X7340" s="4">
        <f>1/COUNTIF(OrdersTable[Order ID],OrdersTable[[#This Row],[Order ID]])</f>
        <v>1</v>
      </c>
      <c r="Y7340" s="4">
        <f>1/COUNTIF(OrdersTable[Customer ID],OrdersTable[[#This Row],[Customer ID]])</f>
        <v>4.5454545454545456E-2</v>
      </c>
    </row>
    <row r="7341" spans="1:25" x14ac:dyDescent="0.3">
      <c r="A7341" s="1">
        <v>7340</v>
      </c>
      <c r="B7341" t="s">
        <v>9651</v>
      </c>
      <c r="C7341" s="7">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4" t="str">
        <f>VLOOKUP(OrdersTable[[#This Row],[Region]],PeopleTable[#All],2,FALSE)</f>
        <v>Chuck Magee</v>
      </c>
      <c r="W7341" s="4" t="str">
        <f>IFERROR(VLOOKUP(OrdersTable[[#This Row],[Order ID]],ReturnsTable[#All],2,FALSE),"No")</f>
        <v>No</v>
      </c>
      <c r="X7341" s="4">
        <f>1/COUNTIF(OrdersTable[Order ID],OrdersTable[[#This Row],[Order ID]])</f>
        <v>1</v>
      </c>
      <c r="Y7341" s="4">
        <f>1/COUNTIF(OrdersTable[Customer ID],OrdersTable[[#This Row],[Customer ID]])</f>
        <v>0.1</v>
      </c>
    </row>
    <row r="7342" spans="1:25" x14ac:dyDescent="0.3">
      <c r="A7342" s="1">
        <v>7341</v>
      </c>
      <c r="B7342" t="s">
        <v>9652</v>
      </c>
      <c r="C7342" s="7">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4" t="str">
        <f>VLOOKUP(OrdersTable[[#This Row],[Region]],PeopleTable[#All],2,FALSE)</f>
        <v>Cassandra Brandow</v>
      </c>
      <c r="W7342" s="4" t="str">
        <f>IFERROR(VLOOKUP(OrdersTable[[#This Row],[Order ID]],ReturnsTable[#All],2,FALSE),"No")</f>
        <v>No</v>
      </c>
      <c r="X7342" s="4">
        <f>1/COUNTIF(OrdersTable[Order ID],OrdersTable[[#This Row],[Order ID]])</f>
        <v>0.33333333333333331</v>
      </c>
      <c r="Y7342" s="4">
        <f>1/COUNTIF(OrdersTable[Customer ID],OrdersTable[[#This Row],[Customer ID]])</f>
        <v>7.1428571428571425E-2</v>
      </c>
    </row>
    <row r="7343" spans="1:25" x14ac:dyDescent="0.3">
      <c r="A7343" s="1">
        <v>7342</v>
      </c>
      <c r="B7343" t="s">
        <v>9652</v>
      </c>
      <c r="C7343" s="7">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4" t="str">
        <f>VLOOKUP(OrdersTable[[#This Row],[Region]],PeopleTable[#All],2,FALSE)</f>
        <v>Cassandra Brandow</v>
      </c>
      <c r="W7343" s="4" t="str">
        <f>IFERROR(VLOOKUP(OrdersTable[[#This Row],[Order ID]],ReturnsTable[#All],2,FALSE),"No")</f>
        <v>No</v>
      </c>
      <c r="X7343" s="4">
        <f>1/COUNTIF(OrdersTable[Order ID],OrdersTable[[#This Row],[Order ID]])</f>
        <v>0.33333333333333331</v>
      </c>
      <c r="Y7343" s="4">
        <f>1/COUNTIF(OrdersTable[Customer ID],OrdersTable[[#This Row],[Customer ID]])</f>
        <v>7.1428571428571425E-2</v>
      </c>
    </row>
    <row r="7344" spans="1:25" x14ac:dyDescent="0.3">
      <c r="A7344" s="1">
        <v>7343</v>
      </c>
      <c r="B7344" t="s">
        <v>9652</v>
      </c>
      <c r="C7344" s="7">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4" t="str">
        <f>VLOOKUP(OrdersTable[[#This Row],[Region]],PeopleTable[#All],2,FALSE)</f>
        <v>Cassandra Brandow</v>
      </c>
      <c r="W7344" s="4" t="str">
        <f>IFERROR(VLOOKUP(OrdersTable[[#This Row],[Order ID]],ReturnsTable[#All],2,FALSE),"No")</f>
        <v>No</v>
      </c>
      <c r="X7344" s="4">
        <f>1/COUNTIF(OrdersTable[Order ID],OrdersTable[[#This Row],[Order ID]])</f>
        <v>0.33333333333333331</v>
      </c>
      <c r="Y7344" s="4">
        <f>1/COUNTIF(OrdersTable[Customer ID],OrdersTable[[#This Row],[Customer ID]])</f>
        <v>7.1428571428571425E-2</v>
      </c>
    </row>
    <row r="7345" spans="1:25" x14ac:dyDescent="0.3">
      <c r="A7345" s="1">
        <v>7344</v>
      </c>
      <c r="B7345" t="s">
        <v>9653</v>
      </c>
      <c r="C7345" s="7">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4" t="str">
        <f>VLOOKUP(OrdersTable[[#This Row],[Region]],PeopleTable[#All],2,FALSE)</f>
        <v>Chuck Magee</v>
      </c>
      <c r="W7345" s="4" t="str">
        <f>IFERROR(VLOOKUP(OrdersTable[[#This Row],[Order ID]],ReturnsTable[#All],2,FALSE),"No")</f>
        <v>No</v>
      </c>
      <c r="X7345" s="4">
        <f>1/COUNTIF(OrdersTable[Order ID],OrdersTable[[#This Row],[Order ID]])</f>
        <v>1</v>
      </c>
      <c r="Y7345" s="4">
        <f>1/COUNTIF(OrdersTable[Customer ID],OrdersTable[[#This Row],[Customer ID]])</f>
        <v>0.05</v>
      </c>
    </row>
    <row r="7346" spans="1:25" x14ac:dyDescent="0.3">
      <c r="A7346" s="1">
        <v>7345</v>
      </c>
      <c r="B7346" t="s">
        <v>9654</v>
      </c>
      <c r="C7346" s="7">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4" t="str">
        <f>VLOOKUP(OrdersTable[[#This Row],[Region]],PeopleTable[#All],2,FALSE)</f>
        <v>Cassandra Brandow</v>
      </c>
      <c r="W7346" s="4" t="str">
        <f>IFERROR(VLOOKUP(OrdersTable[[#This Row],[Order ID]],ReturnsTable[#All],2,FALSE),"No")</f>
        <v>No</v>
      </c>
      <c r="X7346" s="4">
        <f>1/COUNTIF(OrdersTable[Order ID],OrdersTable[[#This Row],[Order ID]])</f>
        <v>0.25</v>
      </c>
      <c r="Y7346" s="4">
        <f>1/COUNTIF(OrdersTable[Customer ID],OrdersTable[[#This Row],[Customer ID]])</f>
        <v>0.1111111111111111</v>
      </c>
    </row>
    <row r="7347" spans="1:25" x14ac:dyDescent="0.3">
      <c r="A7347" s="1">
        <v>7346</v>
      </c>
      <c r="B7347" t="s">
        <v>9654</v>
      </c>
      <c r="C7347" s="7">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4" t="str">
        <f>VLOOKUP(OrdersTable[[#This Row],[Region]],PeopleTable[#All],2,FALSE)</f>
        <v>Cassandra Brandow</v>
      </c>
      <c r="W7347" s="4" t="str">
        <f>IFERROR(VLOOKUP(OrdersTable[[#This Row],[Order ID]],ReturnsTable[#All],2,FALSE),"No")</f>
        <v>No</v>
      </c>
      <c r="X7347" s="4">
        <f>1/COUNTIF(OrdersTable[Order ID],OrdersTable[[#This Row],[Order ID]])</f>
        <v>0.25</v>
      </c>
      <c r="Y7347" s="4">
        <f>1/COUNTIF(OrdersTable[Customer ID],OrdersTable[[#This Row],[Customer ID]])</f>
        <v>0.1111111111111111</v>
      </c>
    </row>
    <row r="7348" spans="1:25" x14ac:dyDescent="0.3">
      <c r="A7348" s="1">
        <v>7347</v>
      </c>
      <c r="B7348" t="s">
        <v>9654</v>
      </c>
      <c r="C7348" s="7">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4" t="str">
        <f>VLOOKUP(OrdersTable[[#This Row],[Region]],PeopleTable[#All],2,FALSE)</f>
        <v>Cassandra Brandow</v>
      </c>
      <c r="W7348" s="4" t="str">
        <f>IFERROR(VLOOKUP(OrdersTable[[#This Row],[Order ID]],ReturnsTable[#All],2,FALSE),"No")</f>
        <v>No</v>
      </c>
      <c r="X7348" s="4">
        <f>1/COUNTIF(OrdersTable[Order ID],OrdersTable[[#This Row],[Order ID]])</f>
        <v>0.25</v>
      </c>
      <c r="Y7348" s="4">
        <f>1/COUNTIF(OrdersTable[Customer ID],OrdersTable[[#This Row],[Customer ID]])</f>
        <v>0.1111111111111111</v>
      </c>
    </row>
    <row r="7349" spans="1:25" x14ac:dyDescent="0.3">
      <c r="A7349" s="1">
        <v>7348</v>
      </c>
      <c r="B7349" t="s">
        <v>9654</v>
      </c>
      <c r="C7349" s="7">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4" t="str">
        <f>VLOOKUP(OrdersTable[[#This Row],[Region]],PeopleTable[#All],2,FALSE)</f>
        <v>Cassandra Brandow</v>
      </c>
      <c r="W7349" s="4" t="str">
        <f>IFERROR(VLOOKUP(OrdersTable[[#This Row],[Order ID]],ReturnsTable[#All],2,FALSE),"No")</f>
        <v>No</v>
      </c>
      <c r="X7349" s="4">
        <f>1/COUNTIF(OrdersTable[Order ID],OrdersTable[[#This Row],[Order ID]])</f>
        <v>0.25</v>
      </c>
      <c r="Y7349" s="4">
        <f>1/COUNTIF(OrdersTable[Customer ID],OrdersTable[[#This Row],[Customer ID]])</f>
        <v>0.1111111111111111</v>
      </c>
    </row>
    <row r="7350" spans="1:25" x14ac:dyDescent="0.3">
      <c r="A7350" s="1">
        <v>7349</v>
      </c>
      <c r="B7350" t="s">
        <v>9655</v>
      </c>
      <c r="C7350" s="7">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4" t="str">
        <f>VLOOKUP(OrdersTable[[#This Row],[Region]],PeopleTable[#All],2,FALSE)</f>
        <v>Kelly Williams</v>
      </c>
      <c r="W7350" s="4" t="str">
        <f>IFERROR(VLOOKUP(OrdersTable[[#This Row],[Order ID]],ReturnsTable[#All],2,FALSE),"No")</f>
        <v>No</v>
      </c>
      <c r="X7350" s="4">
        <f>1/COUNTIF(OrdersTable[Order ID],OrdersTable[[#This Row],[Order ID]])</f>
        <v>1</v>
      </c>
      <c r="Y7350" s="4">
        <f>1/COUNTIF(OrdersTable[Customer ID],OrdersTable[[#This Row],[Customer ID]])</f>
        <v>5.8823529411764705E-2</v>
      </c>
    </row>
    <row r="7351" spans="1:25" x14ac:dyDescent="0.3">
      <c r="A7351" s="1">
        <v>7350</v>
      </c>
      <c r="B7351" t="s">
        <v>9656</v>
      </c>
      <c r="C7351" s="7">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4" t="str">
        <f>VLOOKUP(OrdersTable[[#This Row],[Region]],PeopleTable[#All],2,FALSE)</f>
        <v>Kelly Williams</v>
      </c>
      <c r="W7351" s="4" t="str">
        <f>IFERROR(VLOOKUP(OrdersTable[[#This Row],[Order ID]],ReturnsTable[#All],2,FALSE),"No")</f>
        <v>No</v>
      </c>
      <c r="X7351" s="4">
        <f>1/COUNTIF(OrdersTable[Order ID],OrdersTable[[#This Row],[Order ID]])</f>
        <v>0.5</v>
      </c>
      <c r="Y7351" s="4">
        <f>1/COUNTIF(OrdersTable[Customer ID],OrdersTable[[#This Row],[Customer ID]])</f>
        <v>6.25E-2</v>
      </c>
    </row>
    <row r="7352" spans="1:25" x14ac:dyDescent="0.3">
      <c r="A7352" s="1">
        <v>7351</v>
      </c>
      <c r="B7352" t="s">
        <v>9656</v>
      </c>
      <c r="C7352" s="7">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4" t="str">
        <f>VLOOKUP(OrdersTable[[#This Row],[Region]],PeopleTable[#All],2,FALSE)</f>
        <v>Kelly Williams</v>
      </c>
      <c r="W7352" s="4" t="str">
        <f>IFERROR(VLOOKUP(OrdersTable[[#This Row],[Order ID]],ReturnsTable[#All],2,FALSE),"No")</f>
        <v>No</v>
      </c>
      <c r="X7352" s="4">
        <f>1/COUNTIF(OrdersTable[Order ID],OrdersTable[[#This Row],[Order ID]])</f>
        <v>0.5</v>
      </c>
      <c r="Y7352" s="4">
        <f>1/COUNTIF(OrdersTable[Customer ID],OrdersTable[[#This Row],[Customer ID]])</f>
        <v>6.25E-2</v>
      </c>
    </row>
    <row r="7353" spans="1:25" x14ac:dyDescent="0.3">
      <c r="A7353" s="1">
        <v>7352</v>
      </c>
      <c r="B7353" t="s">
        <v>9657</v>
      </c>
      <c r="C7353" s="7">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4" t="str">
        <f>VLOOKUP(OrdersTable[[#This Row],[Region]],PeopleTable[#All],2,FALSE)</f>
        <v>Anna Andreadi</v>
      </c>
      <c r="W7353" s="4" t="str">
        <f>IFERROR(VLOOKUP(OrdersTable[[#This Row],[Order ID]],ReturnsTable[#All],2,FALSE),"No")</f>
        <v>No</v>
      </c>
      <c r="X7353" s="4">
        <f>1/COUNTIF(OrdersTable[Order ID],OrdersTable[[#This Row],[Order ID]])</f>
        <v>1</v>
      </c>
      <c r="Y7353" s="4">
        <f>1/COUNTIF(OrdersTable[Customer ID],OrdersTable[[#This Row],[Customer ID]])</f>
        <v>0.1</v>
      </c>
    </row>
    <row r="7354" spans="1:25" x14ac:dyDescent="0.3">
      <c r="A7354" s="1">
        <v>7353</v>
      </c>
      <c r="B7354" t="s">
        <v>9658</v>
      </c>
      <c r="C7354" s="7">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4" t="str">
        <f>VLOOKUP(OrdersTable[[#This Row],[Region]],PeopleTable[#All],2,FALSE)</f>
        <v>Chuck Magee</v>
      </c>
      <c r="W7354" s="4" t="str">
        <f>IFERROR(VLOOKUP(OrdersTable[[#This Row],[Order ID]],ReturnsTable[#All],2,FALSE),"No")</f>
        <v>No</v>
      </c>
      <c r="X7354" s="4">
        <f>1/COUNTIF(OrdersTable[Order ID],OrdersTable[[#This Row],[Order ID]])</f>
        <v>1</v>
      </c>
      <c r="Y7354" s="4">
        <f>1/COUNTIF(OrdersTable[Customer ID],OrdersTable[[#This Row],[Customer ID]])</f>
        <v>7.1428571428571425E-2</v>
      </c>
    </row>
    <row r="7355" spans="1:25" x14ac:dyDescent="0.3">
      <c r="A7355" s="1">
        <v>7354</v>
      </c>
      <c r="B7355" t="s">
        <v>9659</v>
      </c>
      <c r="C7355" s="7">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4" t="str">
        <f>VLOOKUP(OrdersTable[[#This Row],[Region]],PeopleTable[#All],2,FALSE)</f>
        <v>Chuck Magee</v>
      </c>
      <c r="W7355" s="4" t="str">
        <f>IFERROR(VLOOKUP(OrdersTable[[#This Row],[Order ID]],ReturnsTable[#All],2,FALSE),"No")</f>
        <v>No</v>
      </c>
      <c r="X7355" s="4">
        <f>1/COUNTIF(OrdersTable[Order ID],OrdersTable[[#This Row],[Order ID]])</f>
        <v>1</v>
      </c>
      <c r="Y7355" s="4">
        <f>1/COUNTIF(OrdersTable[Customer ID],OrdersTable[[#This Row],[Customer ID]])</f>
        <v>0.2</v>
      </c>
    </row>
    <row r="7356" spans="1:25" x14ac:dyDescent="0.3">
      <c r="A7356" s="1">
        <v>7355</v>
      </c>
      <c r="B7356" t="s">
        <v>9660</v>
      </c>
      <c r="C7356" s="7">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4" t="str">
        <f>VLOOKUP(OrdersTable[[#This Row],[Region]],PeopleTable[#All],2,FALSE)</f>
        <v>Anna Andreadi</v>
      </c>
      <c r="W7356" s="4" t="str">
        <f>IFERROR(VLOOKUP(OrdersTable[[#This Row],[Order ID]],ReturnsTable[#All],2,FALSE),"No")</f>
        <v>No</v>
      </c>
      <c r="X7356" s="4">
        <f>1/COUNTIF(OrdersTable[Order ID],OrdersTable[[#This Row],[Order ID]])</f>
        <v>1</v>
      </c>
      <c r="Y7356" s="4">
        <f>1/COUNTIF(OrdersTable[Customer ID],OrdersTable[[#This Row],[Customer ID]])</f>
        <v>6.6666666666666666E-2</v>
      </c>
    </row>
    <row r="7357" spans="1:25" x14ac:dyDescent="0.3">
      <c r="A7357" s="1">
        <v>7356</v>
      </c>
      <c r="B7357" t="s">
        <v>9661</v>
      </c>
      <c r="C7357" s="7">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4" t="str">
        <f>VLOOKUP(OrdersTable[[#This Row],[Region]],PeopleTable[#All],2,FALSE)</f>
        <v>Kelly Williams</v>
      </c>
      <c r="W7357" s="4" t="str">
        <f>IFERROR(VLOOKUP(OrdersTable[[#This Row],[Order ID]],ReturnsTable[#All],2,FALSE),"No")</f>
        <v>No</v>
      </c>
      <c r="X7357" s="4">
        <f>1/COUNTIF(OrdersTable[Order ID],OrdersTable[[#This Row],[Order ID]])</f>
        <v>1</v>
      </c>
      <c r="Y7357" s="4">
        <f>1/COUNTIF(OrdersTable[Customer ID],OrdersTable[[#This Row],[Customer ID]])</f>
        <v>4.3478260869565216E-2</v>
      </c>
    </row>
    <row r="7358" spans="1:25" x14ac:dyDescent="0.3">
      <c r="A7358" s="1">
        <v>7357</v>
      </c>
      <c r="B7358" t="s">
        <v>9662</v>
      </c>
      <c r="C7358" s="7">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4" t="str">
        <f>VLOOKUP(OrdersTable[[#This Row],[Region]],PeopleTable[#All],2,FALSE)</f>
        <v>Anna Andreadi</v>
      </c>
      <c r="W7358" s="4" t="str">
        <f>IFERROR(VLOOKUP(OrdersTable[[#This Row],[Order ID]],ReturnsTable[#All],2,FALSE),"No")</f>
        <v>No</v>
      </c>
      <c r="X7358" s="4">
        <f>1/COUNTIF(OrdersTable[Order ID],OrdersTable[[#This Row],[Order ID]])</f>
        <v>0.5</v>
      </c>
      <c r="Y7358" s="4">
        <f>1/COUNTIF(OrdersTable[Customer ID],OrdersTable[[#This Row],[Customer ID]])</f>
        <v>0.16666666666666666</v>
      </c>
    </row>
    <row r="7359" spans="1:25" x14ac:dyDescent="0.3">
      <c r="A7359" s="1">
        <v>7358</v>
      </c>
      <c r="B7359" t="s">
        <v>9662</v>
      </c>
      <c r="C7359" s="7">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4" t="str">
        <f>VLOOKUP(OrdersTable[[#This Row],[Region]],PeopleTable[#All],2,FALSE)</f>
        <v>Anna Andreadi</v>
      </c>
      <c r="W7359" s="4" t="str">
        <f>IFERROR(VLOOKUP(OrdersTable[[#This Row],[Order ID]],ReturnsTable[#All],2,FALSE),"No")</f>
        <v>No</v>
      </c>
      <c r="X7359" s="4">
        <f>1/COUNTIF(OrdersTable[Order ID],OrdersTable[[#This Row],[Order ID]])</f>
        <v>0.5</v>
      </c>
      <c r="Y7359" s="4">
        <f>1/COUNTIF(OrdersTable[Customer ID],OrdersTable[[#This Row],[Customer ID]])</f>
        <v>0.16666666666666666</v>
      </c>
    </row>
    <row r="7360" spans="1:25" x14ac:dyDescent="0.3">
      <c r="A7360" s="1">
        <v>7359</v>
      </c>
      <c r="B7360" t="s">
        <v>9663</v>
      </c>
      <c r="C7360" s="7">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4" t="str">
        <f>VLOOKUP(OrdersTable[[#This Row],[Region]],PeopleTable[#All],2,FALSE)</f>
        <v>Chuck Magee</v>
      </c>
      <c r="W7360" s="4" t="str">
        <f>IFERROR(VLOOKUP(OrdersTable[[#This Row],[Order ID]],ReturnsTable[#All],2,FALSE),"No")</f>
        <v>No</v>
      </c>
      <c r="X7360" s="4">
        <f>1/COUNTIF(OrdersTable[Order ID],OrdersTable[[#This Row],[Order ID]])</f>
        <v>0.5</v>
      </c>
      <c r="Y7360" s="4">
        <f>1/COUNTIF(OrdersTable[Customer ID],OrdersTable[[#This Row],[Customer ID]])</f>
        <v>0.2</v>
      </c>
    </row>
    <row r="7361" spans="1:25" x14ac:dyDescent="0.3">
      <c r="A7361" s="1">
        <v>7360</v>
      </c>
      <c r="B7361" t="s">
        <v>9663</v>
      </c>
      <c r="C7361" s="7">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4" t="str">
        <f>VLOOKUP(OrdersTable[[#This Row],[Region]],PeopleTable[#All],2,FALSE)</f>
        <v>Chuck Magee</v>
      </c>
      <c r="W7361" s="4" t="str">
        <f>IFERROR(VLOOKUP(OrdersTable[[#This Row],[Order ID]],ReturnsTable[#All],2,FALSE),"No")</f>
        <v>No</v>
      </c>
      <c r="X7361" s="4">
        <f>1/COUNTIF(OrdersTable[Order ID],OrdersTable[[#This Row],[Order ID]])</f>
        <v>0.5</v>
      </c>
      <c r="Y7361" s="4">
        <f>1/COUNTIF(OrdersTable[Customer ID],OrdersTable[[#This Row],[Customer ID]])</f>
        <v>0.2</v>
      </c>
    </row>
    <row r="7362" spans="1:25" x14ac:dyDescent="0.3">
      <c r="A7362" s="1">
        <v>7361</v>
      </c>
      <c r="B7362" t="s">
        <v>9664</v>
      </c>
      <c r="C7362" s="7">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4" t="str">
        <f>VLOOKUP(OrdersTable[[#This Row],[Region]],PeopleTable[#All],2,FALSE)</f>
        <v>Anna Andreadi</v>
      </c>
      <c r="W7362" s="4" t="str">
        <f>IFERROR(VLOOKUP(OrdersTable[[#This Row],[Order ID]],ReturnsTable[#All],2,FALSE),"No")</f>
        <v>No</v>
      </c>
      <c r="X7362" s="4">
        <f>1/COUNTIF(OrdersTable[Order ID],OrdersTable[[#This Row],[Order ID]])</f>
        <v>0.33333333333333331</v>
      </c>
      <c r="Y7362" s="4">
        <f>1/COUNTIF(OrdersTable[Customer ID],OrdersTable[[#This Row],[Customer ID]])</f>
        <v>7.1428571428571425E-2</v>
      </c>
    </row>
    <row r="7363" spans="1:25" x14ac:dyDescent="0.3">
      <c r="A7363" s="1">
        <v>7362</v>
      </c>
      <c r="B7363" t="s">
        <v>9664</v>
      </c>
      <c r="C7363" s="7">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4" t="str">
        <f>VLOOKUP(OrdersTable[[#This Row],[Region]],PeopleTable[#All],2,FALSE)</f>
        <v>Anna Andreadi</v>
      </c>
      <c r="W7363" s="4" t="str">
        <f>IFERROR(VLOOKUP(OrdersTable[[#This Row],[Order ID]],ReturnsTable[#All],2,FALSE),"No")</f>
        <v>No</v>
      </c>
      <c r="X7363" s="4">
        <f>1/COUNTIF(OrdersTable[Order ID],OrdersTable[[#This Row],[Order ID]])</f>
        <v>0.33333333333333331</v>
      </c>
      <c r="Y7363" s="4">
        <f>1/COUNTIF(OrdersTable[Customer ID],OrdersTable[[#This Row],[Customer ID]])</f>
        <v>7.1428571428571425E-2</v>
      </c>
    </row>
    <row r="7364" spans="1:25" x14ac:dyDescent="0.3">
      <c r="A7364" s="1">
        <v>7363</v>
      </c>
      <c r="B7364" t="s">
        <v>9664</v>
      </c>
      <c r="C7364" s="7">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4" t="str">
        <f>VLOOKUP(OrdersTable[[#This Row],[Region]],PeopleTable[#All],2,FALSE)</f>
        <v>Anna Andreadi</v>
      </c>
      <c r="W7364" s="4" t="str">
        <f>IFERROR(VLOOKUP(OrdersTable[[#This Row],[Order ID]],ReturnsTable[#All],2,FALSE),"No")</f>
        <v>No</v>
      </c>
      <c r="X7364" s="4">
        <f>1/COUNTIF(OrdersTable[Order ID],OrdersTable[[#This Row],[Order ID]])</f>
        <v>0.33333333333333331</v>
      </c>
      <c r="Y7364" s="4">
        <f>1/COUNTIF(OrdersTable[Customer ID],OrdersTable[[#This Row],[Customer ID]])</f>
        <v>7.1428571428571425E-2</v>
      </c>
    </row>
    <row r="7365" spans="1:25" x14ac:dyDescent="0.3">
      <c r="A7365" s="1">
        <v>7364</v>
      </c>
      <c r="B7365" t="s">
        <v>9665</v>
      </c>
      <c r="C7365" s="7">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4" t="str">
        <f>VLOOKUP(OrdersTable[[#This Row],[Region]],PeopleTable[#All],2,FALSE)</f>
        <v>Chuck Magee</v>
      </c>
      <c r="W7365" s="4" t="str">
        <f>IFERROR(VLOOKUP(OrdersTable[[#This Row],[Order ID]],ReturnsTable[#All],2,FALSE),"No")</f>
        <v>No</v>
      </c>
      <c r="X7365" s="4">
        <f>1/COUNTIF(OrdersTable[Order ID],OrdersTable[[#This Row],[Order ID]])</f>
        <v>0.2</v>
      </c>
      <c r="Y7365" s="4">
        <f>1/COUNTIF(OrdersTable[Customer ID],OrdersTable[[#This Row],[Customer ID]])</f>
        <v>0.05</v>
      </c>
    </row>
    <row r="7366" spans="1:25" x14ac:dyDescent="0.3">
      <c r="A7366" s="1">
        <v>7365</v>
      </c>
      <c r="B7366" t="s">
        <v>9665</v>
      </c>
      <c r="C7366" s="7">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4" t="str">
        <f>VLOOKUP(OrdersTable[[#This Row],[Region]],PeopleTable[#All],2,FALSE)</f>
        <v>Chuck Magee</v>
      </c>
      <c r="W7366" s="4" t="str">
        <f>IFERROR(VLOOKUP(OrdersTable[[#This Row],[Order ID]],ReturnsTable[#All],2,FALSE),"No")</f>
        <v>No</v>
      </c>
      <c r="X7366" s="4">
        <f>1/COUNTIF(OrdersTable[Order ID],OrdersTable[[#This Row],[Order ID]])</f>
        <v>0.2</v>
      </c>
      <c r="Y7366" s="4">
        <f>1/COUNTIF(OrdersTable[Customer ID],OrdersTable[[#This Row],[Customer ID]])</f>
        <v>0.05</v>
      </c>
    </row>
    <row r="7367" spans="1:25" x14ac:dyDescent="0.3">
      <c r="A7367" s="1">
        <v>7366</v>
      </c>
      <c r="B7367" t="s">
        <v>9665</v>
      </c>
      <c r="C7367" s="7">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4" t="str">
        <f>VLOOKUP(OrdersTable[[#This Row],[Region]],PeopleTable[#All],2,FALSE)</f>
        <v>Chuck Magee</v>
      </c>
      <c r="W7367" s="4" t="str">
        <f>IFERROR(VLOOKUP(OrdersTable[[#This Row],[Order ID]],ReturnsTable[#All],2,FALSE),"No")</f>
        <v>No</v>
      </c>
      <c r="X7367" s="4">
        <f>1/COUNTIF(OrdersTable[Order ID],OrdersTable[[#This Row],[Order ID]])</f>
        <v>0.2</v>
      </c>
      <c r="Y7367" s="4">
        <f>1/COUNTIF(OrdersTable[Customer ID],OrdersTable[[#This Row],[Customer ID]])</f>
        <v>0.05</v>
      </c>
    </row>
    <row r="7368" spans="1:25" x14ac:dyDescent="0.3">
      <c r="A7368" s="1">
        <v>7367</v>
      </c>
      <c r="B7368" t="s">
        <v>9665</v>
      </c>
      <c r="C7368" s="7">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4" t="str">
        <f>VLOOKUP(OrdersTable[[#This Row],[Region]],PeopleTable[#All],2,FALSE)</f>
        <v>Chuck Magee</v>
      </c>
      <c r="W7368" s="4" t="str">
        <f>IFERROR(VLOOKUP(OrdersTable[[#This Row],[Order ID]],ReturnsTable[#All],2,FALSE),"No")</f>
        <v>No</v>
      </c>
      <c r="X7368" s="4">
        <f>1/COUNTIF(OrdersTable[Order ID],OrdersTable[[#This Row],[Order ID]])</f>
        <v>0.2</v>
      </c>
      <c r="Y7368" s="4">
        <f>1/COUNTIF(OrdersTable[Customer ID],OrdersTable[[#This Row],[Customer ID]])</f>
        <v>0.05</v>
      </c>
    </row>
    <row r="7369" spans="1:25" x14ac:dyDescent="0.3">
      <c r="A7369" s="1">
        <v>7368</v>
      </c>
      <c r="B7369" t="s">
        <v>9665</v>
      </c>
      <c r="C7369" s="7">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4" t="str">
        <f>VLOOKUP(OrdersTable[[#This Row],[Region]],PeopleTable[#All],2,FALSE)</f>
        <v>Chuck Magee</v>
      </c>
      <c r="W7369" s="4" t="str">
        <f>IFERROR(VLOOKUP(OrdersTable[[#This Row],[Order ID]],ReturnsTable[#All],2,FALSE),"No")</f>
        <v>No</v>
      </c>
      <c r="X7369" s="4">
        <f>1/COUNTIF(OrdersTable[Order ID],OrdersTable[[#This Row],[Order ID]])</f>
        <v>0.2</v>
      </c>
      <c r="Y7369" s="4">
        <f>1/COUNTIF(OrdersTable[Customer ID],OrdersTable[[#This Row],[Customer ID]])</f>
        <v>0.05</v>
      </c>
    </row>
    <row r="7370" spans="1:25" x14ac:dyDescent="0.3">
      <c r="A7370" s="1">
        <v>7369</v>
      </c>
      <c r="B7370" t="s">
        <v>9666</v>
      </c>
      <c r="C7370" s="7">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4" t="str">
        <f>VLOOKUP(OrdersTable[[#This Row],[Region]],PeopleTable[#All],2,FALSE)</f>
        <v>Cassandra Brandow</v>
      </c>
      <c r="W7370" s="4" t="str">
        <f>IFERROR(VLOOKUP(OrdersTable[[#This Row],[Order ID]],ReturnsTable[#All],2,FALSE),"No")</f>
        <v>No</v>
      </c>
      <c r="X7370" s="4">
        <f>1/COUNTIF(OrdersTable[Order ID],OrdersTable[[#This Row],[Order ID]])</f>
        <v>1</v>
      </c>
      <c r="Y7370" s="4">
        <f>1/COUNTIF(OrdersTable[Customer ID],OrdersTable[[#This Row],[Customer ID]])</f>
        <v>0.05</v>
      </c>
    </row>
    <row r="7371" spans="1:25" x14ac:dyDescent="0.3">
      <c r="A7371" s="1">
        <v>7370</v>
      </c>
      <c r="B7371" t="s">
        <v>9667</v>
      </c>
      <c r="C7371" s="7">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4" t="str">
        <f>VLOOKUP(OrdersTable[[#This Row],[Region]],PeopleTable[#All],2,FALSE)</f>
        <v>Cassandra Brandow</v>
      </c>
      <c r="W7371" s="4" t="str">
        <f>IFERROR(VLOOKUP(OrdersTable[[#This Row],[Order ID]],ReturnsTable[#All],2,FALSE),"No")</f>
        <v>No</v>
      </c>
      <c r="X7371" s="4">
        <f>1/COUNTIF(OrdersTable[Order ID],OrdersTable[[#This Row],[Order ID]])</f>
        <v>1</v>
      </c>
      <c r="Y7371" s="4">
        <f>1/COUNTIF(OrdersTable[Customer ID],OrdersTable[[#This Row],[Customer ID]])</f>
        <v>0.1111111111111111</v>
      </c>
    </row>
    <row r="7372" spans="1:25" x14ac:dyDescent="0.3">
      <c r="A7372" s="1">
        <v>7371</v>
      </c>
      <c r="B7372" t="s">
        <v>9668</v>
      </c>
      <c r="C7372" s="7">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4" t="str">
        <f>VLOOKUP(OrdersTable[[#This Row],[Region]],PeopleTable[#All],2,FALSE)</f>
        <v>Kelly Williams</v>
      </c>
      <c r="W7372" s="4" t="str">
        <f>IFERROR(VLOOKUP(OrdersTable[[#This Row],[Order ID]],ReturnsTable[#All],2,FALSE),"No")</f>
        <v>No</v>
      </c>
      <c r="X7372" s="4">
        <f>1/COUNTIF(OrdersTable[Order ID],OrdersTable[[#This Row],[Order ID]])</f>
        <v>1</v>
      </c>
      <c r="Y7372" s="4">
        <f>1/COUNTIF(OrdersTable[Customer ID],OrdersTable[[#This Row],[Customer ID]])</f>
        <v>0.1</v>
      </c>
    </row>
    <row r="7373" spans="1:25" x14ac:dyDescent="0.3">
      <c r="A7373" s="1">
        <v>7372</v>
      </c>
      <c r="B7373" t="s">
        <v>9669</v>
      </c>
      <c r="C7373" s="7">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4" t="str">
        <f>VLOOKUP(OrdersTable[[#This Row],[Region]],PeopleTable[#All],2,FALSE)</f>
        <v>Anna Andreadi</v>
      </c>
      <c r="W7373" s="4" t="str">
        <f>IFERROR(VLOOKUP(OrdersTable[[#This Row],[Order ID]],ReturnsTable[#All],2,FALSE),"No")</f>
        <v>No</v>
      </c>
      <c r="X7373" s="4">
        <f>1/COUNTIF(OrdersTable[Order ID],OrdersTable[[#This Row],[Order ID]])</f>
        <v>0.25</v>
      </c>
      <c r="Y7373" s="4">
        <f>1/COUNTIF(OrdersTable[Customer ID],OrdersTable[[#This Row],[Customer ID]])</f>
        <v>5.2631578947368418E-2</v>
      </c>
    </row>
    <row r="7374" spans="1:25" x14ac:dyDescent="0.3">
      <c r="A7374" s="1">
        <v>7373</v>
      </c>
      <c r="B7374" t="s">
        <v>9669</v>
      </c>
      <c r="C7374" s="7">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4" t="str">
        <f>VLOOKUP(OrdersTable[[#This Row],[Region]],PeopleTable[#All],2,FALSE)</f>
        <v>Anna Andreadi</v>
      </c>
      <c r="W7374" s="4" t="str">
        <f>IFERROR(VLOOKUP(OrdersTable[[#This Row],[Order ID]],ReturnsTable[#All],2,FALSE),"No")</f>
        <v>No</v>
      </c>
      <c r="X7374" s="4">
        <f>1/COUNTIF(OrdersTable[Order ID],OrdersTable[[#This Row],[Order ID]])</f>
        <v>0.25</v>
      </c>
      <c r="Y7374" s="4">
        <f>1/COUNTIF(OrdersTable[Customer ID],OrdersTable[[#This Row],[Customer ID]])</f>
        <v>5.2631578947368418E-2</v>
      </c>
    </row>
    <row r="7375" spans="1:25" x14ac:dyDescent="0.3">
      <c r="A7375" s="1">
        <v>7374</v>
      </c>
      <c r="B7375" t="s">
        <v>9669</v>
      </c>
      <c r="C7375" s="7">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4" t="str">
        <f>VLOOKUP(OrdersTable[[#This Row],[Region]],PeopleTable[#All],2,FALSE)</f>
        <v>Anna Andreadi</v>
      </c>
      <c r="W7375" s="4" t="str">
        <f>IFERROR(VLOOKUP(OrdersTable[[#This Row],[Order ID]],ReturnsTable[#All],2,FALSE),"No")</f>
        <v>No</v>
      </c>
      <c r="X7375" s="4">
        <f>1/COUNTIF(OrdersTable[Order ID],OrdersTable[[#This Row],[Order ID]])</f>
        <v>0.25</v>
      </c>
      <c r="Y7375" s="4">
        <f>1/COUNTIF(OrdersTable[Customer ID],OrdersTable[[#This Row],[Customer ID]])</f>
        <v>5.2631578947368418E-2</v>
      </c>
    </row>
    <row r="7376" spans="1:25" x14ac:dyDescent="0.3">
      <c r="A7376" s="1">
        <v>7375</v>
      </c>
      <c r="B7376" t="s">
        <v>9669</v>
      </c>
      <c r="C7376" s="7">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4" t="str">
        <f>VLOOKUP(OrdersTable[[#This Row],[Region]],PeopleTable[#All],2,FALSE)</f>
        <v>Anna Andreadi</v>
      </c>
      <c r="W7376" s="4" t="str">
        <f>IFERROR(VLOOKUP(OrdersTable[[#This Row],[Order ID]],ReturnsTable[#All],2,FALSE),"No")</f>
        <v>No</v>
      </c>
      <c r="X7376" s="4">
        <f>1/COUNTIF(OrdersTable[Order ID],OrdersTable[[#This Row],[Order ID]])</f>
        <v>0.25</v>
      </c>
      <c r="Y7376" s="4">
        <f>1/COUNTIF(OrdersTable[Customer ID],OrdersTable[[#This Row],[Customer ID]])</f>
        <v>5.2631578947368418E-2</v>
      </c>
    </row>
    <row r="7377" spans="1:25" x14ac:dyDescent="0.3">
      <c r="A7377" s="1">
        <v>7376</v>
      </c>
      <c r="B7377" t="s">
        <v>9670</v>
      </c>
      <c r="C7377" s="7">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4" t="str">
        <f>VLOOKUP(OrdersTable[[#This Row],[Region]],PeopleTable[#All],2,FALSE)</f>
        <v>Anna Andreadi</v>
      </c>
      <c r="W7377" s="4" t="str">
        <f>IFERROR(VLOOKUP(OrdersTable[[#This Row],[Order ID]],ReturnsTable[#All],2,FALSE),"No")</f>
        <v>No</v>
      </c>
      <c r="X7377" s="4">
        <f>1/COUNTIF(OrdersTable[Order ID],OrdersTable[[#This Row],[Order ID]])</f>
        <v>1</v>
      </c>
      <c r="Y7377" s="4">
        <f>1/COUNTIF(OrdersTable[Customer ID],OrdersTable[[#This Row],[Customer ID]])</f>
        <v>5.8823529411764705E-2</v>
      </c>
    </row>
    <row r="7378" spans="1:25" x14ac:dyDescent="0.3">
      <c r="A7378" s="1">
        <v>7377</v>
      </c>
      <c r="B7378" t="s">
        <v>9671</v>
      </c>
      <c r="C7378" s="7">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4" t="str">
        <f>VLOOKUP(OrdersTable[[#This Row],[Region]],PeopleTable[#All],2,FALSE)</f>
        <v>Kelly Williams</v>
      </c>
      <c r="W7378" s="4" t="str">
        <f>IFERROR(VLOOKUP(OrdersTable[[#This Row],[Order ID]],ReturnsTable[#All],2,FALSE),"No")</f>
        <v>No</v>
      </c>
      <c r="X7378" s="4">
        <f>1/COUNTIF(OrdersTable[Order ID],OrdersTable[[#This Row],[Order ID]])</f>
        <v>1</v>
      </c>
      <c r="Y7378" s="4">
        <f>1/COUNTIF(OrdersTable[Customer ID],OrdersTable[[#This Row],[Customer ID]])</f>
        <v>4.1666666666666664E-2</v>
      </c>
    </row>
    <row r="7379" spans="1:25" x14ac:dyDescent="0.3">
      <c r="A7379" s="1">
        <v>7378</v>
      </c>
      <c r="B7379" t="s">
        <v>9672</v>
      </c>
      <c r="C7379" s="7">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4" t="str">
        <f>VLOOKUP(OrdersTable[[#This Row],[Region]],PeopleTable[#All],2,FALSE)</f>
        <v>Anna Andreadi</v>
      </c>
      <c r="W7379" s="4" t="str">
        <f>IFERROR(VLOOKUP(OrdersTable[[#This Row],[Order ID]],ReturnsTable[#All],2,FALSE),"No")</f>
        <v>No</v>
      </c>
      <c r="X7379" s="4">
        <f>1/COUNTIF(OrdersTable[Order ID],OrdersTable[[#This Row],[Order ID]])</f>
        <v>1</v>
      </c>
      <c r="Y7379" s="4">
        <f>1/COUNTIF(OrdersTable[Customer ID],OrdersTable[[#This Row],[Customer ID]])</f>
        <v>9.0909090909090912E-2</v>
      </c>
    </row>
    <row r="7380" spans="1:25" x14ac:dyDescent="0.3">
      <c r="A7380" s="1">
        <v>7379</v>
      </c>
      <c r="B7380" t="s">
        <v>9673</v>
      </c>
      <c r="C7380" s="7">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4" t="str">
        <f>VLOOKUP(OrdersTable[[#This Row],[Region]],PeopleTable[#All],2,FALSE)</f>
        <v>Cassandra Brandow</v>
      </c>
      <c r="W7380" s="4" t="str">
        <f>IFERROR(VLOOKUP(OrdersTable[[#This Row],[Order ID]],ReturnsTable[#All],2,FALSE),"No")</f>
        <v>No</v>
      </c>
      <c r="X7380" s="4">
        <f>1/COUNTIF(OrdersTable[Order ID],OrdersTable[[#This Row],[Order ID]])</f>
        <v>1</v>
      </c>
      <c r="Y7380" s="4">
        <f>1/COUNTIF(OrdersTable[Customer ID],OrdersTable[[#This Row],[Customer ID]])</f>
        <v>0.33333333333333331</v>
      </c>
    </row>
    <row r="7381" spans="1:25" x14ac:dyDescent="0.3">
      <c r="A7381" s="1">
        <v>7380</v>
      </c>
      <c r="B7381" t="s">
        <v>9674</v>
      </c>
      <c r="C7381" s="7">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4" t="str">
        <f>VLOOKUP(OrdersTable[[#This Row],[Region]],PeopleTable[#All],2,FALSE)</f>
        <v>Kelly Williams</v>
      </c>
      <c r="W7381" s="4" t="str">
        <f>IFERROR(VLOOKUP(OrdersTable[[#This Row],[Order ID]],ReturnsTable[#All],2,FALSE),"No")</f>
        <v>No</v>
      </c>
      <c r="X7381" s="4">
        <f>1/COUNTIF(OrdersTable[Order ID],OrdersTable[[#This Row],[Order ID]])</f>
        <v>0.1</v>
      </c>
      <c r="Y7381" s="4">
        <f>1/COUNTIF(OrdersTable[Customer ID],OrdersTable[[#This Row],[Customer ID]])</f>
        <v>7.1428571428571425E-2</v>
      </c>
    </row>
    <row r="7382" spans="1:25" x14ac:dyDescent="0.3">
      <c r="A7382" s="1">
        <v>7381</v>
      </c>
      <c r="B7382" t="s">
        <v>9674</v>
      </c>
      <c r="C7382" s="7">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4" t="str">
        <f>VLOOKUP(OrdersTable[[#This Row],[Region]],PeopleTable[#All],2,FALSE)</f>
        <v>Kelly Williams</v>
      </c>
      <c r="W7382" s="4" t="str">
        <f>IFERROR(VLOOKUP(OrdersTable[[#This Row],[Order ID]],ReturnsTable[#All],2,FALSE),"No")</f>
        <v>No</v>
      </c>
      <c r="X7382" s="4">
        <f>1/COUNTIF(OrdersTable[Order ID],OrdersTable[[#This Row],[Order ID]])</f>
        <v>0.1</v>
      </c>
      <c r="Y7382" s="4">
        <f>1/COUNTIF(OrdersTable[Customer ID],OrdersTable[[#This Row],[Customer ID]])</f>
        <v>7.1428571428571425E-2</v>
      </c>
    </row>
    <row r="7383" spans="1:25" x14ac:dyDescent="0.3">
      <c r="A7383" s="1">
        <v>7382</v>
      </c>
      <c r="B7383" t="s">
        <v>9674</v>
      </c>
      <c r="C7383" s="7">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4" t="str">
        <f>VLOOKUP(OrdersTable[[#This Row],[Region]],PeopleTable[#All],2,FALSE)</f>
        <v>Kelly Williams</v>
      </c>
      <c r="W7383" s="4" t="str">
        <f>IFERROR(VLOOKUP(OrdersTable[[#This Row],[Order ID]],ReturnsTable[#All],2,FALSE),"No")</f>
        <v>No</v>
      </c>
      <c r="X7383" s="4">
        <f>1/COUNTIF(OrdersTable[Order ID],OrdersTable[[#This Row],[Order ID]])</f>
        <v>0.1</v>
      </c>
      <c r="Y7383" s="4">
        <f>1/COUNTIF(OrdersTable[Customer ID],OrdersTable[[#This Row],[Customer ID]])</f>
        <v>7.1428571428571425E-2</v>
      </c>
    </row>
    <row r="7384" spans="1:25" x14ac:dyDescent="0.3">
      <c r="A7384" s="1">
        <v>7383</v>
      </c>
      <c r="B7384" t="s">
        <v>9674</v>
      </c>
      <c r="C7384" s="7">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4" t="str">
        <f>VLOOKUP(OrdersTable[[#This Row],[Region]],PeopleTable[#All],2,FALSE)</f>
        <v>Kelly Williams</v>
      </c>
      <c r="W7384" s="4" t="str">
        <f>IFERROR(VLOOKUP(OrdersTable[[#This Row],[Order ID]],ReturnsTable[#All],2,FALSE),"No")</f>
        <v>No</v>
      </c>
      <c r="X7384" s="4">
        <f>1/COUNTIF(OrdersTable[Order ID],OrdersTable[[#This Row],[Order ID]])</f>
        <v>0.1</v>
      </c>
      <c r="Y7384" s="4">
        <f>1/COUNTIF(OrdersTable[Customer ID],OrdersTable[[#This Row],[Customer ID]])</f>
        <v>7.1428571428571425E-2</v>
      </c>
    </row>
    <row r="7385" spans="1:25" x14ac:dyDescent="0.3">
      <c r="A7385" s="1">
        <v>7384</v>
      </c>
      <c r="B7385" t="s">
        <v>9674</v>
      </c>
      <c r="C7385" s="7">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4" t="str">
        <f>VLOOKUP(OrdersTable[[#This Row],[Region]],PeopleTable[#All],2,FALSE)</f>
        <v>Kelly Williams</v>
      </c>
      <c r="W7385" s="4" t="str">
        <f>IFERROR(VLOOKUP(OrdersTable[[#This Row],[Order ID]],ReturnsTable[#All],2,FALSE),"No")</f>
        <v>No</v>
      </c>
      <c r="X7385" s="4">
        <f>1/COUNTIF(OrdersTable[Order ID],OrdersTable[[#This Row],[Order ID]])</f>
        <v>0.1</v>
      </c>
      <c r="Y7385" s="4">
        <f>1/COUNTIF(OrdersTable[Customer ID],OrdersTable[[#This Row],[Customer ID]])</f>
        <v>7.1428571428571425E-2</v>
      </c>
    </row>
    <row r="7386" spans="1:25" x14ac:dyDescent="0.3">
      <c r="A7386" s="1">
        <v>7385</v>
      </c>
      <c r="B7386" t="s">
        <v>9674</v>
      </c>
      <c r="C7386" s="7">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4" t="str">
        <f>VLOOKUP(OrdersTable[[#This Row],[Region]],PeopleTable[#All],2,FALSE)</f>
        <v>Kelly Williams</v>
      </c>
      <c r="W7386" s="4" t="str">
        <f>IFERROR(VLOOKUP(OrdersTable[[#This Row],[Order ID]],ReturnsTable[#All],2,FALSE),"No")</f>
        <v>No</v>
      </c>
      <c r="X7386" s="4">
        <f>1/COUNTIF(OrdersTable[Order ID],OrdersTable[[#This Row],[Order ID]])</f>
        <v>0.1</v>
      </c>
      <c r="Y7386" s="4">
        <f>1/COUNTIF(OrdersTable[Customer ID],OrdersTable[[#This Row],[Customer ID]])</f>
        <v>7.1428571428571425E-2</v>
      </c>
    </row>
    <row r="7387" spans="1:25" x14ac:dyDescent="0.3">
      <c r="A7387" s="1">
        <v>7386</v>
      </c>
      <c r="B7387" t="s">
        <v>9674</v>
      </c>
      <c r="C7387" s="7">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4" t="str">
        <f>VLOOKUP(OrdersTable[[#This Row],[Region]],PeopleTable[#All],2,FALSE)</f>
        <v>Kelly Williams</v>
      </c>
      <c r="W7387" s="4" t="str">
        <f>IFERROR(VLOOKUP(OrdersTable[[#This Row],[Order ID]],ReturnsTable[#All],2,FALSE),"No")</f>
        <v>No</v>
      </c>
      <c r="X7387" s="4">
        <f>1/COUNTIF(OrdersTable[Order ID],OrdersTable[[#This Row],[Order ID]])</f>
        <v>0.1</v>
      </c>
      <c r="Y7387" s="4">
        <f>1/COUNTIF(OrdersTable[Customer ID],OrdersTable[[#This Row],[Customer ID]])</f>
        <v>7.1428571428571425E-2</v>
      </c>
    </row>
    <row r="7388" spans="1:25" x14ac:dyDescent="0.3">
      <c r="A7388" s="1">
        <v>7387</v>
      </c>
      <c r="B7388" t="s">
        <v>9674</v>
      </c>
      <c r="C7388" s="7">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4" t="str">
        <f>VLOOKUP(OrdersTable[[#This Row],[Region]],PeopleTable[#All],2,FALSE)</f>
        <v>Kelly Williams</v>
      </c>
      <c r="W7388" s="4" t="str">
        <f>IFERROR(VLOOKUP(OrdersTable[[#This Row],[Order ID]],ReturnsTable[#All],2,FALSE),"No")</f>
        <v>No</v>
      </c>
      <c r="X7388" s="4">
        <f>1/COUNTIF(OrdersTable[Order ID],OrdersTable[[#This Row],[Order ID]])</f>
        <v>0.1</v>
      </c>
      <c r="Y7388" s="4">
        <f>1/COUNTIF(OrdersTable[Customer ID],OrdersTable[[#This Row],[Customer ID]])</f>
        <v>7.1428571428571425E-2</v>
      </c>
    </row>
    <row r="7389" spans="1:25" x14ac:dyDescent="0.3">
      <c r="A7389" s="1">
        <v>7388</v>
      </c>
      <c r="B7389" t="s">
        <v>9674</v>
      </c>
      <c r="C7389" s="7">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4" t="str">
        <f>VLOOKUP(OrdersTable[[#This Row],[Region]],PeopleTable[#All],2,FALSE)</f>
        <v>Kelly Williams</v>
      </c>
      <c r="W7389" s="4" t="str">
        <f>IFERROR(VLOOKUP(OrdersTable[[#This Row],[Order ID]],ReturnsTable[#All],2,FALSE),"No")</f>
        <v>No</v>
      </c>
      <c r="X7389" s="4">
        <f>1/COUNTIF(OrdersTable[Order ID],OrdersTable[[#This Row],[Order ID]])</f>
        <v>0.1</v>
      </c>
      <c r="Y7389" s="4">
        <f>1/COUNTIF(OrdersTable[Customer ID],OrdersTable[[#This Row],[Customer ID]])</f>
        <v>7.1428571428571425E-2</v>
      </c>
    </row>
    <row r="7390" spans="1:25" x14ac:dyDescent="0.3">
      <c r="A7390" s="1">
        <v>7389</v>
      </c>
      <c r="B7390" t="s">
        <v>9674</v>
      </c>
      <c r="C7390" s="7">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4" t="str">
        <f>VLOOKUP(OrdersTable[[#This Row],[Region]],PeopleTable[#All],2,FALSE)</f>
        <v>Kelly Williams</v>
      </c>
      <c r="W7390" s="4" t="str">
        <f>IFERROR(VLOOKUP(OrdersTable[[#This Row],[Order ID]],ReturnsTable[#All],2,FALSE),"No")</f>
        <v>No</v>
      </c>
      <c r="X7390" s="4">
        <f>1/COUNTIF(OrdersTable[Order ID],OrdersTable[[#This Row],[Order ID]])</f>
        <v>0.1</v>
      </c>
      <c r="Y7390" s="4">
        <f>1/COUNTIF(OrdersTable[Customer ID],OrdersTable[[#This Row],[Customer ID]])</f>
        <v>7.1428571428571425E-2</v>
      </c>
    </row>
    <row r="7391" spans="1:25" x14ac:dyDescent="0.3">
      <c r="A7391" s="1">
        <v>7390</v>
      </c>
      <c r="B7391" t="s">
        <v>9675</v>
      </c>
      <c r="C7391" s="7">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4" t="str">
        <f>VLOOKUP(OrdersTable[[#This Row],[Region]],PeopleTable[#All],2,FALSE)</f>
        <v>Cassandra Brandow</v>
      </c>
      <c r="W7391" s="4" t="str">
        <f>IFERROR(VLOOKUP(OrdersTable[[#This Row],[Order ID]],ReturnsTable[#All],2,FALSE),"No")</f>
        <v>No</v>
      </c>
      <c r="X7391" s="4">
        <f>1/COUNTIF(OrdersTable[Order ID],OrdersTable[[#This Row],[Order ID]])</f>
        <v>0.5</v>
      </c>
      <c r="Y7391" s="4">
        <f>1/COUNTIF(OrdersTable[Customer ID],OrdersTable[[#This Row],[Customer ID]])</f>
        <v>7.1428571428571425E-2</v>
      </c>
    </row>
    <row r="7392" spans="1:25" x14ac:dyDescent="0.3">
      <c r="A7392" s="1">
        <v>7391</v>
      </c>
      <c r="B7392" t="s">
        <v>9675</v>
      </c>
      <c r="C7392" s="7">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4" t="str">
        <f>VLOOKUP(OrdersTable[[#This Row],[Region]],PeopleTable[#All],2,FALSE)</f>
        <v>Cassandra Brandow</v>
      </c>
      <c r="W7392" s="4" t="str">
        <f>IFERROR(VLOOKUP(OrdersTable[[#This Row],[Order ID]],ReturnsTable[#All],2,FALSE),"No")</f>
        <v>No</v>
      </c>
      <c r="X7392" s="4">
        <f>1/COUNTIF(OrdersTable[Order ID],OrdersTable[[#This Row],[Order ID]])</f>
        <v>0.5</v>
      </c>
      <c r="Y7392" s="4">
        <f>1/COUNTIF(OrdersTable[Customer ID],OrdersTable[[#This Row],[Customer ID]])</f>
        <v>7.1428571428571425E-2</v>
      </c>
    </row>
    <row r="7393" spans="1:25" x14ac:dyDescent="0.3">
      <c r="A7393" s="1">
        <v>7392</v>
      </c>
      <c r="B7393" t="s">
        <v>9676</v>
      </c>
      <c r="C7393" s="7">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4" t="str">
        <f>VLOOKUP(OrdersTable[[#This Row],[Region]],PeopleTable[#All],2,FALSE)</f>
        <v>Chuck Magee</v>
      </c>
      <c r="W7393" s="4" t="str">
        <f>IFERROR(VLOOKUP(OrdersTable[[#This Row],[Order ID]],ReturnsTable[#All],2,FALSE),"No")</f>
        <v>No</v>
      </c>
      <c r="X7393" s="4">
        <f>1/COUNTIF(OrdersTable[Order ID],OrdersTable[[#This Row],[Order ID]])</f>
        <v>1</v>
      </c>
      <c r="Y7393" s="4">
        <f>1/COUNTIF(OrdersTable[Customer ID],OrdersTable[[#This Row],[Customer ID]])</f>
        <v>0.33333333333333331</v>
      </c>
    </row>
    <row r="7394" spans="1:25" x14ac:dyDescent="0.3">
      <c r="A7394" s="1">
        <v>7393</v>
      </c>
      <c r="B7394" t="s">
        <v>9677</v>
      </c>
      <c r="C7394" s="7">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4" t="str">
        <f>VLOOKUP(OrdersTable[[#This Row],[Region]],PeopleTable[#All],2,FALSE)</f>
        <v>Anna Andreadi</v>
      </c>
      <c r="W7394" s="4" t="str">
        <f>IFERROR(VLOOKUP(OrdersTable[[#This Row],[Order ID]],ReturnsTable[#All],2,FALSE),"No")</f>
        <v>No</v>
      </c>
      <c r="X7394" s="4">
        <f>1/COUNTIF(OrdersTable[Order ID],OrdersTable[[#This Row],[Order ID]])</f>
        <v>0.33333333333333331</v>
      </c>
      <c r="Y7394" s="4">
        <f>1/COUNTIF(OrdersTable[Customer ID],OrdersTable[[#This Row],[Customer ID]])</f>
        <v>0.1111111111111111</v>
      </c>
    </row>
    <row r="7395" spans="1:25" x14ac:dyDescent="0.3">
      <c r="A7395" s="1">
        <v>7394</v>
      </c>
      <c r="B7395" t="s">
        <v>9677</v>
      </c>
      <c r="C7395" s="7">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4" t="str">
        <f>VLOOKUP(OrdersTable[[#This Row],[Region]],PeopleTable[#All],2,FALSE)</f>
        <v>Anna Andreadi</v>
      </c>
      <c r="W7395" s="4" t="str">
        <f>IFERROR(VLOOKUP(OrdersTable[[#This Row],[Order ID]],ReturnsTable[#All],2,FALSE),"No")</f>
        <v>No</v>
      </c>
      <c r="X7395" s="4">
        <f>1/COUNTIF(OrdersTable[Order ID],OrdersTable[[#This Row],[Order ID]])</f>
        <v>0.33333333333333331</v>
      </c>
      <c r="Y7395" s="4">
        <f>1/COUNTIF(OrdersTable[Customer ID],OrdersTable[[#This Row],[Customer ID]])</f>
        <v>0.1111111111111111</v>
      </c>
    </row>
    <row r="7396" spans="1:25" x14ac:dyDescent="0.3">
      <c r="A7396" s="1">
        <v>7395</v>
      </c>
      <c r="B7396" t="s">
        <v>9677</v>
      </c>
      <c r="C7396" s="7">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4" t="str">
        <f>VLOOKUP(OrdersTable[[#This Row],[Region]],PeopleTable[#All],2,FALSE)</f>
        <v>Anna Andreadi</v>
      </c>
      <c r="W7396" s="4" t="str">
        <f>IFERROR(VLOOKUP(OrdersTable[[#This Row],[Order ID]],ReturnsTable[#All],2,FALSE),"No")</f>
        <v>No</v>
      </c>
      <c r="X7396" s="4">
        <f>1/COUNTIF(OrdersTable[Order ID],OrdersTable[[#This Row],[Order ID]])</f>
        <v>0.33333333333333331</v>
      </c>
      <c r="Y7396" s="4">
        <f>1/COUNTIF(OrdersTable[Customer ID],OrdersTable[[#This Row],[Customer ID]])</f>
        <v>0.1111111111111111</v>
      </c>
    </row>
    <row r="7397" spans="1:25" x14ac:dyDescent="0.3">
      <c r="A7397" s="1">
        <v>7396</v>
      </c>
      <c r="B7397" t="s">
        <v>9678</v>
      </c>
      <c r="C7397" s="7">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4" t="str">
        <f>VLOOKUP(OrdersTable[[#This Row],[Region]],PeopleTable[#All],2,FALSE)</f>
        <v>Chuck Magee</v>
      </c>
      <c r="W7397" s="4" t="str">
        <f>IFERROR(VLOOKUP(OrdersTable[[#This Row],[Order ID]],ReturnsTable[#All],2,FALSE),"No")</f>
        <v>No</v>
      </c>
      <c r="X7397" s="4">
        <f>1/COUNTIF(OrdersTable[Order ID],OrdersTable[[#This Row],[Order ID]])</f>
        <v>0.5</v>
      </c>
      <c r="Y7397" s="4">
        <f>1/COUNTIF(OrdersTable[Customer ID],OrdersTable[[#This Row],[Customer ID]])</f>
        <v>7.1428571428571425E-2</v>
      </c>
    </row>
    <row r="7398" spans="1:25" x14ac:dyDescent="0.3">
      <c r="A7398" s="1">
        <v>7397</v>
      </c>
      <c r="B7398" t="s">
        <v>9678</v>
      </c>
      <c r="C7398" s="7">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4" t="str">
        <f>VLOOKUP(OrdersTable[[#This Row],[Region]],PeopleTable[#All],2,FALSE)</f>
        <v>Chuck Magee</v>
      </c>
      <c r="W7398" s="4" t="str">
        <f>IFERROR(VLOOKUP(OrdersTable[[#This Row],[Order ID]],ReturnsTable[#All],2,FALSE),"No")</f>
        <v>No</v>
      </c>
      <c r="X7398" s="4">
        <f>1/COUNTIF(OrdersTable[Order ID],OrdersTable[[#This Row],[Order ID]])</f>
        <v>0.5</v>
      </c>
      <c r="Y7398" s="4">
        <f>1/COUNTIF(OrdersTable[Customer ID],OrdersTable[[#This Row],[Customer ID]])</f>
        <v>7.1428571428571425E-2</v>
      </c>
    </row>
    <row r="7399" spans="1:25" x14ac:dyDescent="0.3">
      <c r="A7399" s="1">
        <v>7398</v>
      </c>
      <c r="B7399" t="s">
        <v>9679</v>
      </c>
      <c r="C7399" s="7">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4" t="str">
        <f>VLOOKUP(OrdersTable[[#This Row],[Region]],PeopleTable[#All],2,FALSE)</f>
        <v>Chuck Magee</v>
      </c>
      <c r="W7399" s="4" t="str">
        <f>IFERROR(VLOOKUP(OrdersTable[[#This Row],[Order ID]],ReturnsTable[#All],2,FALSE),"No")</f>
        <v>No</v>
      </c>
      <c r="X7399" s="4">
        <f>1/COUNTIF(OrdersTable[Order ID],OrdersTable[[#This Row],[Order ID]])</f>
        <v>1</v>
      </c>
      <c r="Y7399" s="4">
        <f>1/COUNTIF(OrdersTable[Customer ID],OrdersTable[[#This Row],[Customer ID]])</f>
        <v>0.1111111111111111</v>
      </c>
    </row>
    <row r="7400" spans="1:25" x14ac:dyDescent="0.3">
      <c r="A7400" s="1">
        <v>7399</v>
      </c>
      <c r="B7400" t="s">
        <v>9680</v>
      </c>
      <c r="C7400" s="7">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4" t="str">
        <f>VLOOKUP(OrdersTable[[#This Row],[Region]],PeopleTable[#All],2,FALSE)</f>
        <v>Kelly Williams</v>
      </c>
      <c r="W7400" s="4" t="str">
        <f>IFERROR(VLOOKUP(OrdersTable[[#This Row],[Order ID]],ReturnsTable[#All],2,FALSE),"No")</f>
        <v>No</v>
      </c>
      <c r="X7400" s="4">
        <f>1/COUNTIF(OrdersTable[Order ID],OrdersTable[[#This Row],[Order ID]])</f>
        <v>0.5</v>
      </c>
      <c r="Y7400" s="4">
        <f>1/COUNTIF(OrdersTable[Customer ID],OrdersTable[[#This Row],[Customer ID]])</f>
        <v>7.6923076923076927E-2</v>
      </c>
    </row>
    <row r="7401" spans="1:25" x14ac:dyDescent="0.3">
      <c r="A7401" s="1">
        <v>7400</v>
      </c>
      <c r="B7401" t="s">
        <v>9680</v>
      </c>
      <c r="C7401" s="7">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4" t="str">
        <f>VLOOKUP(OrdersTable[[#This Row],[Region]],PeopleTable[#All],2,FALSE)</f>
        <v>Kelly Williams</v>
      </c>
      <c r="W7401" s="4" t="str">
        <f>IFERROR(VLOOKUP(OrdersTable[[#This Row],[Order ID]],ReturnsTable[#All],2,FALSE),"No")</f>
        <v>No</v>
      </c>
      <c r="X7401" s="4">
        <f>1/COUNTIF(OrdersTable[Order ID],OrdersTable[[#This Row],[Order ID]])</f>
        <v>0.5</v>
      </c>
      <c r="Y7401" s="4">
        <f>1/COUNTIF(OrdersTable[Customer ID],OrdersTable[[#This Row],[Customer ID]])</f>
        <v>7.6923076923076927E-2</v>
      </c>
    </row>
    <row r="7402" spans="1:25" x14ac:dyDescent="0.3">
      <c r="A7402" s="1">
        <v>7401</v>
      </c>
      <c r="B7402" t="s">
        <v>9681</v>
      </c>
      <c r="C7402" s="7">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4" t="str">
        <f>VLOOKUP(OrdersTable[[#This Row],[Region]],PeopleTable[#All],2,FALSE)</f>
        <v>Anna Andreadi</v>
      </c>
      <c r="W7402" s="4" t="str">
        <f>IFERROR(VLOOKUP(OrdersTable[[#This Row],[Order ID]],ReturnsTable[#All],2,FALSE),"No")</f>
        <v>No</v>
      </c>
      <c r="X7402" s="4">
        <f>1/COUNTIF(OrdersTable[Order ID],OrdersTable[[#This Row],[Order ID]])</f>
        <v>0.5</v>
      </c>
      <c r="Y7402" s="4">
        <f>1/COUNTIF(OrdersTable[Customer ID],OrdersTable[[#This Row],[Customer ID]])</f>
        <v>0.14285714285714285</v>
      </c>
    </row>
    <row r="7403" spans="1:25" x14ac:dyDescent="0.3">
      <c r="A7403" s="1">
        <v>7402</v>
      </c>
      <c r="B7403" t="s">
        <v>9681</v>
      </c>
      <c r="C7403" s="7">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4" t="str">
        <f>VLOOKUP(OrdersTable[[#This Row],[Region]],PeopleTable[#All],2,FALSE)</f>
        <v>Anna Andreadi</v>
      </c>
      <c r="W7403" s="4" t="str">
        <f>IFERROR(VLOOKUP(OrdersTable[[#This Row],[Order ID]],ReturnsTable[#All],2,FALSE),"No")</f>
        <v>No</v>
      </c>
      <c r="X7403" s="4">
        <f>1/COUNTIF(OrdersTable[Order ID],OrdersTable[[#This Row],[Order ID]])</f>
        <v>0.5</v>
      </c>
      <c r="Y7403" s="4">
        <f>1/COUNTIF(OrdersTable[Customer ID],OrdersTable[[#This Row],[Customer ID]])</f>
        <v>0.14285714285714285</v>
      </c>
    </row>
    <row r="7404" spans="1:25" x14ac:dyDescent="0.3">
      <c r="A7404" s="1">
        <v>7403</v>
      </c>
      <c r="B7404" t="s">
        <v>9682</v>
      </c>
      <c r="C7404" s="7">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4" t="str">
        <f>VLOOKUP(OrdersTable[[#This Row],[Region]],PeopleTable[#All],2,FALSE)</f>
        <v>Chuck Magee</v>
      </c>
      <c r="W7404" s="4" t="str">
        <f>IFERROR(VLOOKUP(OrdersTable[[#This Row],[Order ID]],ReturnsTable[#All],2,FALSE),"No")</f>
        <v>No</v>
      </c>
      <c r="X7404" s="4">
        <f>1/COUNTIF(OrdersTable[Order ID],OrdersTable[[#This Row],[Order ID]])</f>
        <v>1</v>
      </c>
      <c r="Y7404" s="4">
        <f>1/COUNTIF(OrdersTable[Customer ID],OrdersTable[[#This Row],[Customer ID]])</f>
        <v>6.6666666666666666E-2</v>
      </c>
    </row>
    <row r="7405" spans="1:25" x14ac:dyDescent="0.3">
      <c r="A7405" s="1">
        <v>7404</v>
      </c>
      <c r="B7405" t="s">
        <v>9683</v>
      </c>
      <c r="C7405" s="7">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4" t="str">
        <f>VLOOKUP(OrdersTable[[#This Row],[Region]],PeopleTable[#All],2,FALSE)</f>
        <v>Anna Andreadi</v>
      </c>
      <c r="W7405" s="4" t="str">
        <f>IFERROR(VLOOKUP(OrdersTable[[#This Row],[Order ID]],ReturnsTable[#All],2,FALSE),"No")</f>
        <v>No</v>
      </c>
      <c r="X7405" s="4">
        <f>1/COUNTIF(OrdersTable[Order ID],OrdersTable[[#This Row],[Order ID]])</f>
        <v>0.25</v>
      </c>
      <c r="Y7405" s="4">
        <f>1/COUNTIF(OrdersTable[Customer ID],OrdersTable[[#This Row],[Customer ID]])</f>
        <v>5.2631578947368418E-2</v>
      </c>
    </row>
    <row r="7406" spans="1:25" x14ac:dyDescent="0.3">
      <c r="A7406" s="1">
        <v>7405</v>
      </c>
      <c r="B7406" t="s">
        <v>9683</v>
      </c>
      <c r="C7406" s="7">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4" t="str">
        <f>VLOOKUP(OrdersTable[[#This Row],[Region]],PeopleTable[#All],2,FALSE)</f>
        <v>Anna Andreadi</v>
      </c>
      <c r="W7406" s="4" t="str">
        <f>IFERROR(VLOOKUP(OrdersTable[[#This Row],[Order ID]],ReturnsTable[#All],2,FALSE),"No")</f>
        <v>No</v>
      </c>
      <c r="X7406" s="4">
        <f>1/COUNTIF(OrdersTable[Order ID],OrdersTable[[#This Row],[Order ID]])</f>
        <v>0.25</v>
      </c>
      <c r="Y7406" s="4">
        <f>1/COUNTIF(OrdersTable[Customer ID],OrdersTable[[#This Row],[Customer ID]])</f>
        <v>5.2631578947368418E-2</v>
      </c>
    </row>
    <row r="7407" spans="1:25" x14ac:dyDescent="0.3">
      <c r="A7407" s="1">
        <v>7406</v>
      </c>
      <c r="B7407" t="s">
        <v>9683</v>
      </c>
      <c r="C7407" s="7">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4" t="str">
        <f>VLOOKUP(OrdersTable[[#This Row],[Region]],PeopleTable[#All],2,FALSE)</f>
        <v>Anna Andreadi</v>
      </c>
      <c r="W7407" s="4" t="str">
        <f>IFERROR(VLOOKUP(OrdersTable[[#This Row],[Order ID]],ReturnsTable[#All],2,FALSE),"No")</f>
        <v>No</v>
      </c>
      <c r="X7407" s="4">
        <f>1/COUNTIF(OrdersTable[Order ID],OrdersTable[[#This Row],[Order ID]])</f>
        <v>0.25</v>
      </c>
      <c r="Y7407" s="4">
        <f>1/COUNTIF(OrdersTable[Customer ID],OrdersTable[[#This Row],[Customer ID]])</f>
        <v>5.2631578947368418E-2</v>
      </c>
    </row>
    <row r="7408" spans="1:25" x14ac:dyDescent="0.3">
      <c r="A7408" s="1">
        <v>7407</v>
      </c>
      <c r="B7408" t="s">
        <v>9683</v>
      </c>
      <c r="C7408" s="7">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4" t="str">
        <f>VLOOKUP(OrdersTable[[#This Row],[Region]],PeopleTable[#All],2,FALSE)</f>
        <v>Anna Andreadi</v>
      </c>
      <c r="W7408" s="4" t="str">
        <f>IFERROR(VLOOKUP(OrdersTable[[#This Row],[Order ID]],ReturnsTable[#All],2,FALSE),"No")</f>
        <v>No</v>
      </c>
      <c r="X7408" s="4">
        <f>1/COUNTIF(OrdersTable[Order ID],OrdersTable[[#This Row],[Order ID]])</f>
        <v>0.25</v>
      </c>
      <c r="Y7408" s="4">
        <f>1/COUNTIF(OrdersTable[Customer ID],OrdersTable[[#This Row],[Customer ID]])</f>
        <v>5.2631578947368418E-2</v>
      </c>
    </row>
    <row r="7409" spans="1:25" x14ac:dyDescent="0.3">
      <c r="A7409" s="1">
        <v>7408</v>
      </c>
      <c r="B7409" t="s">
        <v>9684</v>
      </c>
      <c r="C7409" s="7">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4" t="str">
        <f>VLOOKUP(OrdersTable[[#This Row],[Region]],PeopleTable[#All],2,FALSE)</f>
        <v>Kelly Williams</v>
      </c>
      <c r="W7409" s="4" t="str">
        <f>IFERROR(VLOOKUP(OrdersTable[[#This Row],[Order ID]],ReturnsTable[#All],2,FALSE),"No")</f>
        <v>No</v>
      </c>
      <c r="X7409" s="4">
        <f>1/COUNTIF(OrdersTable[Order ID],OrdersTable[[#This Row],[Order ID]])</f>
        <v>1</v>
      </c>
      <c r="Y7409" s="4">
        <f>1/COUNTIF(OrdersTable[Customer ID],OrdersTable[[#This Row],[Customer ID]])</f>
        <v>6.6666666666666666E-2</v>
      </c>
    </row>
    <row r="7410" spans="1:25" x14ac:dyDescent="0.3">
      <c r="A7410" s="1">
        <v>7409</v>
      </c>
      <c r="B7410" t="s">
        <v>9685</v>
      </c>
      <c r="C7410" s="7">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4" t="str">
        <f>VLOOKUP(OrdersTable[[#This Row],[Region]],PeopleTable[#All],2,FALSE)</f>
        <v>Anna Andreadi</v>
      </c>
      <c r="W7410" s="4" t="str">
        <f>IFERROR(VLOOKUP(OrdersTable[[#This Row],[Order ID]],ReturnsTable[#All],2,FALSE),"No")</f>
        <v>No</v>
      </c>
      <c r="X7410" s="4">
        <f>1/COUNTIF(OrdersTable[Order ID],OrdersTable[[#This Row],[Order ID]])</f>
        <v>1</v>
      </c>
      <c r="Y7410" s="4">
        <f>1/COUNTIF(OrdersTable[Customer ID],OrdersTable[[#This Row],[Customer ID]])</f>
        <v>9.0909090909090912E-2</v>
      </c>
    </row>
    <row r="7411" spans="1:25" x14ac:dyDescent="0.3">
      <c r="A7411" s="1">
        <v>7410</v>
      </c>
      <c r="B7411" t="s">
        <v>9686</v>
      </c>
      <c r="C7411" s="7">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4" t="str">
        <f>VLOOKUP(OrdersTable[[#This Row],[Region]],PeopleTable[#All],2,FALSE)</f>
        <v>Chuck Magee</v>
      </c>
      <c r="W7411" s="4" t="str">
        <f>IFERROR(VLOOKUP(OrdersTable[[#This Row],[Order ID]],ReturnsTable[#All],2,FALSE),"No")</f>
        <v>No</v>
      </c>
      <c r="X7411" s="4">
        <f>1/COUNTIF(OrdersTable[Order ID],OrdersTable[[#This Row],[Order ID]])</f>
        <v>1</v>
      </c>
      <c r="Y7411" s="4">
        <f>1/COUNTIF(OrdersTable[Customer ID],OrdersTable[[#This Row],[Customer ID]])</f>
        <v>0.1111111111111111</v>
      </c>
    </row>
    <row r="7412" spans="1:25" x14ac:dyDescent="0.3">
      <c r="A7412" s="1">
        <v>7411</v>
      </c>
      <c r="B7412" t="s">
        <v>9687</v>
      </c>
      <c r="C7412" s="7">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4" t="str">
        <f>VLOOKUP(OrdersTable[[#This Row],[Region]],PeopleTable[#All],2,FALSE)</f>
        <v>Chuck Magee</v>
      </c>
      <c r="W7412" s="4" t="str">
        <f>IFERROR(VLOOKUP(OrdersTable[[#This Row],[Order ID]],ReturnsTable[#All],2,FALSE),"No")</f>
        <v>No</v>
      </c>
      <c r="X7412" s="4">
        <f>1/COUNTIF(OrdersTable[Order ID],OrdersTable[[#This Row],[Order ID]])</f>
        <v>1</v>
      </c>
      <c r="Y7412" s="4">
        <f>1/COUNTIF(OrdersTable[Customer ID],OrdersTable[[#This Row],[Customer ID]])</f>
        <v>7.1428571428571425E-2</v>
      </c>
    </row>
    <row r="7413" spans="1:25" x14ac:dyDescent="0.3">
      <c r="A7413" s="1">
        <v>7412</v>
      </c>
      <c r="B7413" t="s">
        <v>9688</v>
      </c>
      <c r="C7413" s="7">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4" t="str">
        <f>VLOOKUP(OrdersTable[[#This Row],[Region]],PeopleTable[#All],2,FALSE)</f>
        <v>Anna Andreadi</v>
      </c>
      <c r="W7413" s="4" t="str">
        <f>IFERROR(VLOOKUP(OrdersTable[[#This Row],[Order ID]],ReturnsTable[#All],2,FALSE),"No")</f>
        <v>No</v>
      </c>
      <c r="X7413" s="4">
        <f>1/COUNTIF(OrdersTable[Order ID],OrdersTable[[#This Row],[Order ID]])</f>
        <v>0.33333333333333331</v>
      </c>
      <c r="Y7413" s="4">
        <f>1/COUNTIF(OrdersTable[Customer ID],OrdersTable[[#This Row],[Customer ID]])</f>
        <v>7.6923076923076927E-2</v>
      </c>
    </row>
    <row r="7414" spans="1:25" x14ac:dyDescent="0.3">
      <c r="A7414" s="1">
        <v>7413</v>
      </c>
      <c r="B7414" t="s">
        <v>9688</v>
      </c>
      <c r="C7414" s="7">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4" t="str">
        <f>VLOOKUP(OrdersTable[[#This Row],[Region]],PeopleTable[#All],2,FALSE)</f>
        <v>Anna Andreadi</v>
      </c>
      <c r="W7414" s="4" t="str">
        <f>IFERROR(VLOOKUP(OrdersTable[[#This Row],[Order ID]],ReturnsTable[#All],2,FALSE),"No")</f>
        <v>No</v>
      </c>
      <c r="X7414" s="4">
        <f>1/COUNTIF(OrdersTable[Order ID],OrdersTable[[#This Row],[Order ID]])</f>
        <v>0.33333333333333331</v>
      </c>
      <c r="Y7414" s="4">
        <f>1/COUNTIF(OrdersTable[Customer ID],OrdersTable[[#This Row],[Customer ID]])</f>
        <v>7.6923076923076927E-2</v>
      </c>
    </row>
    <row r="7415" spans="1:25" x14ac:dyDescent="0.3">
      <c r="A7415" s="1">
        <v>7414</v>
      </c>
      <c r="B7415" t="s">
        <v>9688</v>
      </c>
      <c r="C7415" s="7">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4" t="str">
        <f>VLOOKUP(OrdersTable[[#This Row],[Region]],PeopleTable[#All],2,FALSE)</f>
        <v>Anna Andreadi</v>
      </c>
      <c r="W7415" s="4" t="str">
        <f>IFERROR(VLOOKUP(OrdersTable[[#This Row],[Order ID]],ReturnsTable[#All],2,FALSE),"No")</f>
        <v>No</v>
      </c>
      <c r="X7415" s="4">
        <f>1/COUNTIF(OrdersTable[Order ID],OrdersTable[[#This Row],[Order ID]])</f>
        <v>0.33333333333333331</v>
      </c>
      <c r="Y7415" s="4">
        <f>1/COUNTIF(OrdersTable[Customer ID],OrdersTable[[#This Row],[Customer ID]])</f>
        <v>7.6923076923076927E-2</v>
      </c>
    </row>
    <row r="7416" spans="1:25" x14ac:dyDescent="0.3">
      <c r="A7416" s="1">
        <v>7415</v>
      </c>
      <c r="B7416" t="s">
        <v>9689</v>
      </c>
      <c r="C7416" s="7">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4" t="str">
        <f>VLOOKUP(OrdersTable[[#This Row],[Region]],PeopleTable[#All],2,FALSE)</f>
        <v>Chuck Magee</v>
      </c>
      <c r="W7416" s="4" t="str">
        <f>IFERROR(VLOOKUP(OrdersTable[[#This Row],[Order ID]],ReturnsTable[#All],2,FALSE),"No")</f>
        <v>No</v>
      </c>
      <c r="X7416" s="4">
        <f>1/COUNTIF(OrdersTable[Order ID],OrdersTable[[#This Row],[Order ID]])</f>
        <v>0.1111111111111111</v>
      </c>
      <c r="Y7416" s="4">
        <f>1/COUNTIF(OrdersTable[Customer ID],OrdersTable[[#This Row],[Customer ID]])</f>
        <v>4.7619047619047616E-2</v>
      </c>
    </row>
    <row r="7417" spans="1:25" x14ac:dyDescent="0.3">
      <c r="A7417" s="1">
        <v>7416</v>
      </c>
      <c r="B7417" t="s">
        <v>9689</v>
      </c>
      <c r="C7417" s="7">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4" t="str">
        <f>VLOOKUP(OrdersTable[[#This Row],[Region]],PeopleTable[#All],2,FALSE)</f>
        <v>Chuck Magee</v>
      </c>
      <c r="W7417" s="4" t="str">
        <f>IFERROR(VLOOKUP(OrdersTable[[#This Row],[Order ID]],ReturnsTable[#All],2,FALSE),"No")</f>
        <v>No</v>
      </c>
      <c r="X7417" s="4">
        <f>1/COUNTIF(OrdersTable[Order ID],OrdersTable[[#This Row],[Order ID]])</f>
        <v>0.1111111111111111</v>
      </c>
      <c r="Y7417" s="4">
        <f>1/COUNTIF(OrdersTable[Customer ID],OrdersTable[[#This Row],[Customer ID]])</f>
        <v>4.7619047619047616E-2</v>
      </c>
    </row>
    <row r="7418" spans="1:25" x14ac:dyDescent="0.3">
      <c r="A7418" s="1">
        <v>7417</v>
      </c>
      <c r="B7418" t="s">
        <v>9689</v>
      </c>
      <c r="C7418" s="7">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4" t="str">
        <f>VLOOKUP(OrdersTable[[#This Row],[Region]],PeopleTable[#All],2,FALSE)</f>
        <v>Chuck Magee</v>
      </c>
      <c r="W7418" s="4" t="str">
        <f>IFERROR(VLOOKUP(OrdersTable[[#This Row],[Order ID]],ReturnsTable[#All],2,FALSE),"No")</f>
        <v>No</v>
      </c>
      <c r="X7418" s="4">
        <f>1/COUNTIF(OrdersTable[Order ID],OrdersTable[[#This Row],[Order ID]])</f>
        <v>0.1111111111111111</v>
      </c>
      <c r="Y7418" s="4">
        <f>1/COUNTIF(OrdersTable[Customer ID],OrdersTable[[#This Row],[Customer ID]])</f>
        <v>4.7619047619047616E-2</v>
      </c>
    </row>
    <row r="7419" spans="1:25" x14ac:dyDescent="0.3">
      <c r="A7419" s="1">
        <v>7418</v>
      </c>
      <c r="B7419" t="s">
        <v>9689</v>
      </c>
      <c r="C7419" s="7">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4" t="str">
        <f>VLOOKUP(OrdersTable[[#This Row],[Region]],PeopleTable[#All],2,FALSE)</f>
        <v>Chuck Magee</v>
      </c>
      <c r="W7419" s="4" t="str">
        <f>IFERROR(VLOOKUP(OrdersTable[[#This Row],[Order ID]],ReturnsTable[#All],2,FALSE),"No")</f>
        <v>No</v>
      </c>
      <c r="X7419" s="4">
        <f>1/COUNTIF(OrdersTable[Order ID],OrdersTable[[#This Row],[Order ID]])</f>
        <v>0.1111111111111111</v>
      </c>
      <c r="Y7419" s="4">
        <f>1/COUNTIF(OrdersTable[Customer ID],OrdersTable[[#This Row],[Customer ID]])</f>
        <v>4.7619047619047616E-2</v>
      </c>
    </row>
    <row r="7420" spans="1:25" x14ac:dyDescent="0.3">
      <c r="A7420" s="1">
        <v>7419</v>
      </c>
      <c r="B7420" t="s">
        <v>9689</v>
      </c>
      <c r="C7420" s="7">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4" t="str">
        <f>VLOOKUP(OrdersTable[[#This Row],[Region]],PeopleTable[#All],2,FALSE)</f>
        <v>Chuck Magee</v>
      </c>
      <c r="W7420" s="4" t="str">
        <f>IFERROR(VLOOKUP(OrdersTable[[#This Row],[Order ID]],ReturnsTable[#All],2,FALSE),"No")</f>
        <v>No</v>
      </c>
      <c r="X7420" s="4">
        <f>1/COUNTIF(OrdersTable[Order ID],OrdersTable[[#This Row],[Order ID]])</f>
        <v>0.1111111111111111</v>
      </c>
      <c r="Y7420" s="4">
        <f>1/COUNTIF(OrdersTable[Customer ID],OrdersTable[[#This Row],[Customer ID]])</f>
        <v>4.7619047619047616E-2</v>
      </c>
    </row>
    <row r="7421" spans="1:25" x14ac:dyDescent="0.3">
      <c r="A7421" s="1">
        <v>7420</v>
      </c>
      <c r="B7421" t="s">
        <v>9689</v>
      </c>
      <c r="C7421" s="7">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4" t="str">
        <f>VLOOKUP(OrdersTable[[#This Row],[Region]],PeopleTable[#All],2,FALSE)</f>
        <v>Chuck Magee</v>
      </c>
      <c r="W7421" s="4" t="str">
        <f>IFERROR(VLOOKUP(OrdersTable[[#This Row],[Order ID]],ReturnsTable[#All],2,FALSE),"No")</f>
        <v>No</v>
      </c>
      <c r="X7421" s="4">
        <f>1/COUNTIF(OrdersTable[Order ID],OrdersTable[[#This Row],[Order ID]])</f>
        <v>0.1111111111111111</v>
      </c>
      <c r="Y7421" s="4">
        <f>1/COUNTIF(OrdersTable[Customer ID],OrdersTable[[#This Row],[Customer ID]])</f>
        <v>4.7619047619047616E-2</v>
      </c>
    </row>
    <row r="7422" spans="1:25" x14ac:dyDescent="0.3">
      <c r="A7422" s="1">
        <v>7421</v>
      </c>
      <c r="B7422" t="s">
        <v>9689</v>
      </c>
      <c r="C7422" s="7">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4" t="str">
        <f>VLOOKUP(OrdersTable[[#This Row],[Region]],PeopleTable[#All],2,FALSE)</f>
        <v>Chuck Magee</v>
      </c>
      <c r="W7422" s="4" t="str">
        <f>IFERROR(VLOOKUP(OrdersTable[[#This Row],[Order ID]],ReturnsTable[#All],2,FALSE),"No")</f>
        <v>No</v>
      </c>
      <c r="X7422" s="4">
        <f>1/COUNTIF(OrdersTable[Order ID],OrdersTable[[#This Row],[Order ID]])</f>
        <v>0.1111111111111111</v>
      </c>
      <c r="Y7422" s="4">
        <f>1/COUNTIF(OrdersTable[Customer ID],OrdersTable[[#This Row],[Customer ID]])</f>
        <v>4.7619047619047616E-2</v>
      </c>
    </row>
    <row r="7423" spans="1:25" x14ac:dyDescent="0.3">
      <c r="A7423" s="1">
        <v>7422</v>
      </c>
      <c r="B7423" t="s">
        <v>9689</v>
      </c>
      <c r="C7423" s="7">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4" t="str">
        <f>VLOOKUP(OrdersTable[[#This Row],[Region]],PeopleTable[#All],2,FALSE)</f>
        <v>Chuck Magee</v>
      </c>
      <c r="W7423" s="4" t="str">
        <f>IFERROR(VLOOKUP(OrdersTable[[#This Row],[Order ID]],ReturnsTable[#All],2,FALSE),"No")</f>
        <v>No</v>
      </c>
      <c r="X7423" s="4">
        <f>1/COUNTIF(OrdersTable[Order ID],OrdersTable[[#This Row],[Order ID]])</f>
        <v>0.1111111111111111</v>
      </c>
      <c r="Y7423" s="4">
        <f>1/COUNTIF(OrdersTable[Customer ID],OrdersTable[[#This Row],[Customer ID]])</f>
        <v>4.7619047619047616E-2</v>
      </c>
    </row>
    <row r="7424" spans="1:25" x14ac:dyDescent="0.3">
      <c r="A7424" s="1">
        <v>7423</v>
      </c>
      <c r="B7424" t="s">
        <v>9689</v>
      </c>
      <c r="C7424" s="7">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4" t="str">
        <f>VLOOKUP(OrdersTable[[#This Row],[Region]],PeopleTable[#All],2,FALSE)</f>
        <v>Chuck Magee</v>
      </c>
      <c r="W7424" s="4" t="str">
        <f>IFERROR(VLOOKUP(OrdersTable[[#This Row],[Order ID]],ReturnsTable[#All],2,FALSE),"No")</f>
        <v>No</v>
      </c>
      <c r="X7424" s="4">
        <f>1/COUNTIF(OrdersTable[Order ID],OrdersTable[[#This Row],[Order ID]])</f>
        <v>0.1111111111111111</v>
      </c>
      <c r="Y7424" s="4">
        <f>1/COUNTIF(OrdersTable[Customer ID],OrdersTable[[#This Row],[Customer ID]])</f>
        <v>4.7619047619047616E-2</v>
      </c>
    </row>
    <row r="7425" spans="1:25" x14ac:dyDescent="0.3">
      <c r="A7425" s="1">
        <v>7424</v>
      </c>
      <c r="B7425" t="s">
        <v>9690</v>
      </c>
      <c r="C7425" s="7">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4" t="str">
        <f>VLOOKUP(OrdersTable[[#This Row],[Region]],PeopleTable[#All],2,FALSE)</f>
        <v>Chuck Magee</v>
      </c>
      <c r="W7425" s="4" t="str">
        <f>IFERROR(VLOOKUP(OrdersTable[[#This Row],[Order ID]],ReturnsTable[#All],2,FALSE),"No")</f>
        <v>No</v>
      </c>
      <c r="X7425" s="4">
        <f>1/COUNTIF(OrdersTable[Order ID],OrdersTable[[#This Row],[Order ID]])</f>
        <v>0.5</v>
      </c>
      <c r="Y7425" s="4">
        <f>1/COUNTIF(OrdersTable[Customer ID],OrdersTable[[#This Row],[Customer ID]])</f>
        <v>7.1428571428571425E-2</v>
      </c>
    </row>
    <row r="7426" spans="1:25" x14ac:dyDescent="0.3">
      <c r="A7426" s="1">
        <v>7425</v>
      </c>
      <c r="B7426" t="s">
        <v>9690</v>
      </c>
      <c r="C7426" s="7">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4" t="str">
        <f>VLOOKUP(OrdersTable[[#This Row],[Region]],PeopleTable[#All],2,FALSE)</f>
        <v>Chuck Magee</v>
      </c>
      <c r="W7426" s="4" t="str">
        <f>IFERROR(VLOOKUP(OrdersTable[[#This Row],[Order ID]],ReturnsTable[#All],2,FALSE),"No")</f>
        <v>No</v>
      </c>
      <c r="X7426" s="4">
        <f>1/COUNTIF(OrdersTable[Order ID],OrdersTable[[#This Row],[Order ID]])</f>
        <v>0.5</v>
      </c>
      <c r="Y7426" s="4">
        <f>1/COUNTIF(OrdersTable[Customer ID],OrdersTable[[#This Row],[Customer ID]])</f>
        <v>7.1428571428571425E-2</v>
      </c>
    </row>
    <row r="7427" spans="1:25" x14ac:dyDescent="0.3">
      <c r="A7427" s="1">
        <v>7426</v>
      </c>
      <c r="B7427" t="s">
        <v>9691</v>
      </c>
      <c r="C7427" s="7">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4" t="str">
        <f>VLOOKUP(OrdersTable[[#This Row],[Region]],PeopleTable[#All],2,FALSE)</f>
        <v>Kelly Williams</v>
      </c>
      <c r="W7427" s="4" t="str">
        <f>IFERROR(VLOOKUP(OrdersTable[[#This Row],[Order ID]],ReturnsTable[#All],2,FALSE),"No")</f>
        <v>No</v>
      </c>
      <c r="X7427" s="4">
        <f>1/COUNTIF(OrdersTable[Order ID],OrdersTable[[#This Row],[Order ID]])</f>
        <v>0.5</v>
      </c>
      <c r="Y7427" s="4">
        <f>1/COUNTIF(OrdersTable[Customer ID],OrdersTable[[#This Row],[Customer ID]])</f>
        <v>5.2631578947368418E-2</v>
      </c>
    </row>
    <row r="7428" spans="1:25" x14ac:dyDescent="0.3">
      <c r="A7428" s="1">
        <v>7427</v>
      </c>
      <c r="B7428" t="s">
        <v>9691</v>
      </c>
      <c r="C7428" s="7">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4" t="str">
        <f>VLOOKUP(OrdersTable[[#This Row],[Region]],PeopleTable[#All],2,FALSE)</f>
        <v>Kelly Williams</v>
      </c>
      <c r="W7428" s="4" t="str">
        <f>IFERROR(VLOOKUP(OrdersTable[[#This Row],[Order ID]],ReturnsTable[#All],2,FALSE),"No")</f>
        <v>No</v>
      </c>
      <c r="X7428" s="4">
        <f>1/COUNTIF(OrdersTable[Order ID],OrdersTable[[#This Row],[Order ID]])</f>
        <v>0.5</v>
      </c>
      <c r="Y7428" s="4">
        <f>1/COUNTIF(OrdersTable[Customer ID],OrdersTable[[#This Row],[Customer ID]])</f>
        <v>5.2631578947368418E-2</v>
      </c>
    </row>
    <row r="7429" spans="1:25" x14ac:dyDescent="0.3">
      <c r="A7429" s="1">
        <v>7428</v>
      </c>
      <c r="B7429" t="s">
        <v>6192</v>
      </c>
      <c r="C7429" s="7">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4" t="str">
        <f>VLOOKUP(OrdersTable[[#This Row],[Region]],PeopleTable[#All],2,FALSE)</f>
        <v>Cassandra Brandow</v>
      </c>
      <c r="W7429" s="4" t="str">
        <f>IFERROR(VLOOKUP(OrdersTable[[#This Row],[Order ID]],ReturnsTable[#All],2,FALSE),"No")</f>
        <v>Yes</v>
      </c>
      <c r="X7429" s="4">
        <f>1/COUNTIF(OrdersTable[Order ID],OrdersTable[[#This Row],[Order ID]])</f>
        <v>0.2</v>
      </c>
      <c r="Y7429" s="4">
        <f>1/COUNTIF(OrdersTable[Customer ID],OrdersTable[[#This Row],[Customer ID]])</f>
        <v>0.1111111111111111</v>
      </c>
    </row>
    <row r="7430" spans="1:25" x14ac:dyDescent="0.3">
      <c r="A7430" s="1">
        <v>7429</v>
      </c>
      <c r="B7430" t="s">
        <v>6192</v>
      </c>
      <c r="C7430" s="7">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4" t="str">
        <f>VLOOKUP(OrdersTable[[#This Row],[Region]],PeopleTable[#All],2,FALSE)</f>
        <v>Cassandra Brandow</v>
      </c>
      <c r="W7430" s="4" t="str">
        <f>IFERROR(VLOOKUP(OrdersTable[[#This Row],[Order ID]],ReturnsTable[#All],2,FALSE),"No")</f>
        <v>Yes</v>
      </c>
      <c r="X7430" s="4">
        <f>1/COUNTIF(OrdersTable[Order ID],OrdersTable[[#This Row],[Order ID]])</f>
        <v>0.2</v>
      </c>
      <c r="Y7430" s="4">
        <f>1/COUNTIF(OrdersTable[Customer ID],OrdersTable[[#This Row],[Customer ID]])</f>
        <v>0.1111111111111111</v>
      </c>
    </row>
    <row r="7431" spans="1:25" x14ac:dyDescent="0.3">
      <c r="A7431" s="1">
        <v>7430</v>
      </c>
      <c r="B7431" t="s">
        <v>6192</v>
      </c>
      <c r="C7431" s="7">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4" t="str">
        <f>VLOOKUP(OrdersTable[[#This Row],[Region]],PeopleTable[#All],2,FALSE)</f>
        <v>Cassandra Brandow</v>
      </c>
      <c r="W7431" s="4" t="str">
        <f>IFERROR(VLOOKUP(OrdersTable[[#This Row],[Order ID]],ReturnsTable[#All],2,FALSE),"No")</f>
        <v>Yes</v>
      </c>
      <c r="X7431" s="4">
        <f>1/COUNTIF(OrdersTable[Order ID],OrdersTable[[#This Row],[Order ID]])</f>
        <v>0.2</v>
      </c>
      <c r="Y7431" s="4">
        <f>1/COUNTIF(OrdersTable[Customer ID],OrdersTable[[#This Row],[Customer ID]])</f>
        <v>0.1111111111111111</v>
      </c>
    </row>
    <row r="7432" spans="1:25" x14ac:dyDescent="0.3">
      <c r="A7432" s="1">
        <v>7431</v>
      </c>
      <c r="B7432" t="s">
        <v>6192</v>
      </c>
      <c r="C7432" s="7">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4" t="str">
        <f>VLOOKUP(OrdersTable[[#This Row],[Region]],PeopleTable[#All],2,FALSE)</f>
        <v>Cassandra Brandow</v>
      </c>
      <c r="W7432" s="4" t="str">
        <f>IFERROR(VLOOKUP(OrdersTable[[#This Row],[Order ID]],ReturnsTable[#All],2,FALSE),"No")</f>
        <v>Yes</v>
      </c>
      <c r="X7432" s="4">
        <f>1/COUNTIF(OrdersTable[Order ID],OrdersTable[[#This Row],[Order ID]])</f>
        <v>0.2</v>
      </c>
      <c r="Y7432" s="4">
        <f>1/COUNTIF(OrdersTable[Customer ID],OrdersTable[[#This Row],[Customer ID]])</f>
        <v>0.1111111111111111</v>
      </c>
    </row>
    <row r="7433" spans="1:25" x14ac:dyDescent="0.3">
      <c r="A7433" s="1">
        <v>7432</v>
      </c>
      <c r="B7433" t="s">
        <v>6192</v>
      </c>
      <c r="C7433" s="7">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4" t="str">
        <f>VLOOKUP(OrdersTable[[#This Row],[Region]],PeopleTable[#All],2,FALSE)</f>
        <v>Cassandra Brandow</v>
      </c>
      <c r="W7433" s="4" t="str">
        <f>IFERROR(VLOOKUP(OrdersTable[[#This Row],[Order ID]],ReturnsTable[#All],2,FALSE),"No")</f>
        <v>Yes</v>
      </c>
      <c r="X7433" s="4">
        <f>1/COUNTIF(OrdersTable[Order ID],OrdersTable[[#This Row],[Order ID]])</f>
        <v>0.2</v>
      </c>
      <c r="Y7433" s="4">
        <f>1/COUNTIF(OrdersTable[Customer ID],OrdersTable[[#This Row],[Customer ID]])</f>
        <v>0.1111111111111111</v>
      </c>
    </row>
    <row r="7434" spans="1:25" x14ac:dyDescent="0.3">
      <c r="A7434" s="1">
        <v>7433</v>
      </c>
      <c r="B7434" t="s">
        <v>9692</v>
      </c>
      <c r="C7434" s="7">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4" t="str">
        <f>VLOOKUP(OrdersTable[[#This Row],[Region]],PeopleTable[#All],2,FALSE)</f>
        <v>Anna Andreadi</v>
      </c>
      <c r="W7434" s="4" t="str">
        <f>IFERROR(VLOOKUP(OrdersTable[[#This Row],[Order ID]],ReturnsTable[#All],2,FALSE),"No")</f>
        <v>No</v>
      </c>
      <c r="X7434" s="4">
        <f>1/COUNTIF(OrdersTable[Order ID],OrdersTable[[#This Row],[Order ID]])</f>
        <v>0.5</v>
      </c>
      <c r="Y7434" s="4">
        <f>1/COUNTIF(OrdersTable[Customer ID],OrdersTable[[#This Row],[Customer ID]])</f>
        <v>0.05</v>
      </c>
    </row>
    <row r="7435" spans="1:25" x14ac:dyDescent="0.3">
      <c r="A7435" s="1">
        <v>7434</v>
      </c>
      <c r="B7435" t="s">
        <v>9692</v>
      </c>
      <c r="C7435" s="7">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4" t="str">
        <f>VLOOKUP(OrdersTable[[#This Row],[Region]],PeopleTable[#All],2,FALSE)</f>
        <v>Anna Andreadi</v>
      </c>
      <c r="W7435" s="4" t="str">
        <f>IFERROR(VLOOKUP(OrdersTable[[#This Row],[Order ID]],ReturnsTable[#All],2,FALSE),"No")</f>
        <v>No</v>
      </c>
      <c r="X7435" s="4">
        <f>1/COUNTIF(OrdersTable[Order ID],OrdersTable[[#This Row],[Order ID]])</f>
        <v>0.5</v>
      </c>
      <c r="Y7435" s="4">
        <f>1/COUNTIF(OrdersTable[Customer ID],OrdersTable[[#This Row],[Customer ID]])</f>
        <v>0.05</v>
      </c>
    </row>
    <row r="7436" spans="1:25" x14ac:dyDescent="0.3">
      <c r="A7436" s="1">
        <v>7435</v>
      </c>
      <c r="B7436" t="s">
        <v>9693</v>
      </c>
      <c r="C7436" s="7">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4" t="str">
        <f>VLOOKUP(OrdersTable[[#This Row],[Region]],PeopleTable[#All],2,FALSE)</f>
        <v>Anna Andreadi</v>
      </c>
      <c r="W7436" s="4" t="str">
        <f>IFERROR(VLOOKUP(OrdersTable[[#This Row],[Order ID]],ReturnsTable[#All],2,FALSE),"No")</f>
        <v>No</v>
      </c>
      <c r="X7436" s="4">
        <f>1/COUNTIF(OrdersTable[Order ID],OrdersTable[[#This Row],[Order ID]])</f>
        <v>0.33333333333333331</v>
      </c>
      <c r="Y7436" s="4">
        <f>1/COUNTIF(OrdersTable[Customer ID],OrdersTable[[#This Row],[Customer ID]])</f>
        <v>0.05</v>
      </c>
    </row>
    <row r="7437" spans="1:25" x14ac:dyDescent="0.3">
      <c r="A7437" s="1">
        <v>7436</v>
      </c>
      <c r="B7437" t="s">
        <v>9693</v>
      </c>
      <c r="C7437" s="7">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4" t="str">
        <f>VLOOKUP(OrdersTable[[#This Row],[Region]],PeopleTable[#All],2,FALSE)</f>
        <v>Anna Andreadi</v>
      </c>
      <c r="W7437" s="4" t="str">
        <f>IFERROR(VLOOKUP(OrdersTable[[#This Row],[Order ID]],ReturnsTable[#All],2,FALSE),"No")</f>
        <v>No</v>
      </c>
      <c r="X7437" s="4">
        <f>1/COUNTIF(OrdersTable[Order ID],OrdersTable[[#This Row],[Order ID]])</f>
        <v>0.33333333333333331</v>
      </c>
      <c r="Y7437" s="4">
        <f>1/COUNTIF(OrdersTable[Customer ID],OrdersTable[[#This Row],[Customer ID]])</f>
        <v>0.05</v>
      </c>
    </row>
    <row r="7438" spans="1:25" x14ac:dyDescent="0.3">
      <c r="A7438" s="1">
        <v>7437</v>
      </c>
      <c r="B7438" t="s">
        <v>9693</v>
      </c>
      <c r="C7438" s="7">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4" t="str">
        <f>VLOOKUP(OrdersTable[[#This Row],[Region]],PeopleTable[#All],2,FALSE)</f>
        <v>Anna Andreadi</v>
      </c>
      <c r="W7438" s="4" t="str">
        <f>IFERROR(VLOOKUP(OrdersTable[[#This Row],[Order ID]],ReturnsTable[#All],2,FALSE),"No")</f>
        <v>No</v>
      </c>
      <c r="X7438" s="4">
        <f>1/COUNTIF(OrdersTable[Order ID],OrdersTable[[#This Row],[Order ID]])</f>
        <v>0.33333333333333331</v>
      </c>
      <c r="Y7438" s="4">
        <f>1/COUNTIF(OrdersTable[Customer ID],OrdersTable[[#This Row],[Customer ID]])</f>
        <v>0.05</v>
      </c>
    </row>
    <row r="7439" spans="1:25" x14ac:dyDescent="0.3">
      <c r="A7439" s="1">
        <v>7438</v>
      </c>
      <c r="B7439" t="s">
        <v>9694</v>
      </c>
      <c r="C7439" s="7">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4" t="str">
        <f>VLOOKUP(OrdersTable[[#This Row],[Region]],PeopleTable[#All],2,FALSE)</f>
        <v>Anna Andreadi</v>
      </c>
      <c r="W7439" s="4" t="str">
        <f>IFERROR(VLOOKUP(OrdersTable[[#This Row],[Order ID]],ReturnsTable[#All],2,FALSE),"No")</f>
        <v>No</v>
      </c>
      <c r="X7439" s="4">
        <f>1/COUNTIF(OrdersTable[Order ID],OrdersTable[[#This Row],[Order ID]])</f>
        <v>1</v>
      </c>
      <c r="Y7439" s="4">
        <f>1/COUNTIF(OrdersTable[Customer ID],OrdersTable[[#This Row],[Customer ID]])</f>
        <v>4.7619047619047616E-2</v>
      </c>
    </row>
    <row r="7440" spans="1:25" x14ac:dyDescent="0.3">
      <c r="A7440" s="1">
        <v>7439</v>
      </c>
      <c r="B7440" t="s">
        <v>9695</v>
      </c>
      <c r="C7440" s="7">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4" t="str">
        <f>VLOOKUP(OrdersTable[[#This Row],[Region]],PeopleTable[#All],2,FALSE)</f>
        <v>Anna Andreadi</v>
      </c>
      <c r="W7440" s="4" t="str">
        <f>IFERROR(VLOOKUP(OrdersTable[[#This Row],[Order ID]],ReturnsTable[#All],2,FALSE),"No")</f>
        <v>No</v>
      </c>
      <c r="X7440" s="4">
        <f>1/COUNTIF(OrdersTable[Order ID],OrdersTable[[#This Row],[Order ID]])</f>
        <v>1</v>
      </c>
      <c r="Y7440" s="4">
        <f>1/COUNTIF(OrdersTable[Customer ID],OrdersTable[[#This Row],[Customer ID]])</f>
        <v>7.1428571428571425E-2</v>
      </c>
    </row>
    <row r="7441" spans="1:25" x14ac:dyDescent="0.3">
      <c r="A7441" s="1">
        <v>7440</v>
      </c>
      <c r="B7441" t="s">
        <v>9696</v>
      </c>
      <c r="C7441" s="7">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4" t="str">
        <f>VLOOKUP(OrdersTable[[#This Row],[Region]],PeopleTable[#All],2,FALSE)</f>
        <v>Anna Andreadi</v>
      </c>
      <c r="W7441" s="4" t="str">
        <f>IFERROR(VLOOKUP(OrdersTable[[#This Row],[Order ID]],ReturnsTable[#All],2,FALSE),"No")</f>
        <v>No</v>
      </c>
      <c r="X7441" s="4">
        <f>1/COUNTIF(OrdersTable[Order ID],OrdersTable[[#This Row],[Order ID]])</f>
        <v>0.5</v>
      </c>
      <c r="Y7441" s="4">
        <f>1/COUNTIF(OrdersTable[Customer ID],OrdersTable[[#This Row],[Customer ID]])</f>
        <v>0.1</v>
      </c>
    </row>
    <row r="7442" spans="1:25" x14ac:dyDescent="0.3">
      <c r="A7442" s="1">
        <v>7441</v>
      </c>
      <c r="B7442" t="s">
        <v>9696</v>
      </c>
      <c r="C7442" s="7">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4" t="str">
        <f>VLOOKUP(OrdersTable[[#This Row],[Region]],PeopleTable[#All],2,FALSE)</f>
        <v>Anna Andreadi</v>
      </c>
      <c r="W7442" s="4" t="str">
        <f>IFERROR(VLOOKUP(OrdersTable[[#This Row],[Order ID]],ReturnsTable[#All],2,FALSE),"No")</f>
        <v>No</v>
      </c>
      <c r="X7442" s="4">
        <f>1/COUNTIF(OrdersTable[Order ID],OrdersTable[[#This Row],[Order ID]])</f>
        <v>0.5</v>
      </c>
      <c r="Y7442" s="4">
        <f>1/COUNTIF(OrdersTable[Customer ID],OrdersTable[[#This Row],[Customer ID]])</f>
        <v>0.1</v>
      </c>
    </row>
    <row r="7443" spans="1:25" x14ac:dyDescent="0.3">
      <c r="A7443" s="1">
        <v>7442</v>
      </c>
      <c r="B7443" t="s">
        <v>9697</v>
      </c>
      <c r="C7443" s="7">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4" t="str">
        <f>VLOOKUP(OrdersTable[[#This Row],[Region]],PeopleTable[#All],2,FALSE)</f>
        <v>Anna Andreadi</v>
      </c>
      <c r="W7443" s="4" t="str">
        <f>IFERROR(VLOOKUP(OrdersTable[[#This Row],[Order ID]],ReturnsTable[#All],2,FALSE),"No")</f>
        <v>No</v>
      </c>
      <c r="X7443" s="4">
        <f>1/COUNTIF(OrdersTable[Order ID],OrdersTable[[#This Row],[Order ID]])</f>
        <v>1</v>
      </c>
      <c r="Y7443" s="4">
        <f>1/COUNTIF(OrdersTable[Customer ID],OrdersTable[[#This Row],[Customer ID]])</f>
        <v>0.1111111111111111</v>
      </c>
    </row>
    <row r="7444" spans="1:25" x14ac:dyDescent="0.3">
      <c r="A7444" s="1">
        <v>7443</v>
      </c>
      <c r="B7444" t="s">
        <v>9698</v>
      </c>
      <c r="C7444" s="7">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4" t="str">
        <f>VLOOKUP(OrdersTable[[#This Row],[Region]],PeopleTable[#All],2,FALSE)</f>
        <v>Kelly Williams</v>
      </c>
      <c r="W7444" s="4" t="str">
        <f>IFERROR(VLOOKUP(OrdersTable[[#This Row],[Order ID]],ReturnsTable[#All],2,FALSE),"No")</f>
        <v>No</v>
      </c>
      <c r="X7444" s="4">
        <f>1/COUNTIF(OrdersTable[Order ID],OrdersTable[[#This Row],[Order ID]])</f>
        <v>0.5</v>
      </c>
      <c r="Y7444" s="4">
        <f>1/COUNTIF(OrdersTable[Customer ID],OrdersTable[[#This Row],[Customer ID]])</f>
        <v>7.1428571428571425E-2</v>
      </c>
    </row>
    <row r="7445" spans="1:25" x14ac:dyDescent="0.3">
      <c r="A7445" s="1">
        <v>7444</v>
      </c>
      <c r="B7445" t="s">
        <v>9698</v>
      </c>
      <c r="C7445" s="7">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4" t="str">
        <f>VLOOKUP(OrdersTable[[#This Row],[Region]],PeopleTable[#All],2,FALSE)</f>
        <v>Kelly Williams</v>
      </c>
      <c r="W7445" s="4" t="str">
        <f>IFERROR(VLOOKUP(OrdersTable[[#This Row],[Order ID]],ReturnsTable[#All],2,FALSE),"No")</f>
        <v>No</v>
      </c>
      <c r="X7445" s="4">
        <f>1/COUNTIF(OrdersTable[Order ID],OrdersTable[[#This Row],[Order ID]])</f>
        <v>0.5</v>
      </c>
      <c r="Y7445" s="4">
        <f>1/COUNTIF(OrdersTable[Customer ID],OrdersTable[[#This Row],[Customer ID]])</f>
        <v>7.1428571428571425E-2</v>
      </c>
    </row>
    <row r="7446" spans="1:25" x14ac:dyDescent="0.3">
      <c r="A7446" s="1">
        <v>7445</v>
      </c>
      <c r="B7446" t="s">
        <v>9699</v>
      </c>
      <c r="C7446" s="7">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4" t="str">
        <f>VLOOKUP(OrdersTable[[#This Row],[Region]],PeopleTable[#All],2,FALSE)</f>
        <v>Kelly Williams</v>
      </c>
      <c r="W7446" s="4" t="str">
        <f>IFERROR(VLOOKUP(OrdersTable[[#This Row],[Order ID]],ReturnsTable[#All],2,FALSE),"No")</f>
        <v>No</v>
      </c>
      <c r="X7446" s="4">
        <f>1/COUNTIF(OrdersTable[Order ID],OrdersTable[[#This Row],[Order ID]])</f>
        <v>0.25</v>
      </c>
      <c r="Y7446" s="4">
        <f>1/COUNTIF(OrdersTable[Customer ID],OrdersTable[[#This Row],[Customer ID]])</f>
        <v>6.25E-2</v>
      </c>
    </row>
    <row r="7447" spans="1:25" x14ac:dyDescent="0.3">
      <c r="A7447" s="1">
        <v>7446</v>
      </c>
      <c r="B7447" t="s">
        <v>9699</v>
      </c>
      <c r="C7447" s="7">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4" t="str">
        <f>VLOOKUP(OrdersTable[[#This Row],[Region]],PeopleTable[#All],2,FALSE)</f>
        <v>Kelly Williams</v>
      </c>
      <c r="W7447" s="4" t="str">
        <f>IFERROR(VLOOKUP(OrdersTable[[#This Row],[Order ID]],ReturnsTable[#All],2,FALSE),"No")</f>
        <v>No</v>
      </c>
      <c r="X7447" s="4">
        <f>1/COUNTIF(OrdersTable[Order ID],OrdersTable[[#This Row],[Order ID]])</f>
        <v>0.25</v>
      </c>
      <c r="Y7447" s="4">
        <f>1/COUNTIF(OrdersTable[Customer ID],OrdersTable[[#This Row],[Customer ID]])</f>
        <v>6.25E-2</v>
      </c>
    </row>
    <row r="7448" spans="1:25" x14ac:dyDescent="0.3">
      <c r="A7448" s="1">
        <v>7447</v>
      </c>
      <c r="B7448" t="s">
        <v>9699</v>
      </c>
      <c r="C7448" s="7">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4" t="str">
        <f>VLOOKUP(OrdersTable[[#This Row],[Region]],PeopleTable[#All],2,FALSE)</f>
        <v>Kelly Williams</v>
      </c>
      <c r="W7448" s="4" t="str">
        <f>IFERROR(VLOOKUP(OrdersTable[[#This Row],[Order ID]],ReturnsTable[#All],2,FALSE),"No")</f>
        <v>No</v>
      </c>
      <c r="X7448" s="4">
        <f>1/COUNTIF(OrdersTable[Order ID],OrdersTable[[#This Row],[Order ID]])</f>
        <v>0.25</v>
      </c>
      <c r="Y7448" s="4">
        <f>1/COUNTIF(OrdersTable[Customer ID],OrdersTable[[#This Row],[Customer ID]])</f>
        <v>6.25E-2</v>
      </c>
    </row>
    <row r="7449" spans="1:25" x14ac:dyDescent="0.3">
      <c r="A7449" s="1">
        <v>7448</v>
      </c>
      <c r="B7449" t="s">
        <v>9699</v>
      </c>
      <c r="C7449" s="7">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4" t="str">
        <f>VLOOKUP(OrdersTable[[#This Row],[Region]],PeopleTable[#All],2,FALSE)</f>
        <v>Kelly Williams</v>
      </c>
      <c r="W7449" s="4" t="str">
        <f>IFERROR(VLOOKUP(OrdersTable[[#This Row],[Order ID]],ReturnsTable[#All],2,FALSE),"No")</f>
        <v>No</v>
      </c>
      <c r="X7449" s="4">
        <f>1/COUNTIF(OrdersTable[Order ID],OrdersTable[[#This Row],[Order ID]])</f>
        <v>0.25</v>
      </c>
      <c r="Y7449" s="4">
        <f>1/COUNTIF(OrdersTable[Customer ID],OrdersTable[[#This Row],[Customer ID]])</f>
        <v>6.25E-2</v>
      </c>
    </row>
    <row r="7450" spans="1:25" x14ac:dyDescent="0.3">
      <c r="A7450" s="1">
        <v>7449</v>
      </c>
      <c r="B7450" t="s">
        <v>9700</v>
      </c>
      <c r="C7450" s="7">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4" t="str">
        <f>VLOOKUP(OrdersTable[[#This Row],[Region]],PeopleTable[#All],2,FALSE)</f>
        <v>Cassandra Brandow</v>
      </c>
      <c r="W7450" s="4" t="str">
        <f>IFERROR(VLOOKUP(OrdersTable[[#This Row],[Order ID]],ReturnsTable[#All],2,FALSE),"No")</f>
        <v>No</v>
      </c>
      <c r="X7450" s="4">
        <f>1/COUNTIF(OrdersTable[Order ID],OrdersTable[[#This Row],[Order ID]])</f>
        <v>1</v>
      </c>
      <c r="Y7450" s="4">
        <f>1/COUNTIF(OrdersTable[Customer ID],OrdersTable[[#This Row],[Customer ID]])</f>
        <v>0.1</v>
      </c>
    </row>
    <row r="7451" spans="1:25" x14ac:dyDescent="0.3">
      <c r="A7451" s="1">
        <v>7450</v>
      </c>
      <c r="B7451" t="s">
        <v>9701</v>
      </c>
      <c r="C7451" s="7">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4" t="str">
        <f>VLOOKUP(OrdersTable[[#This Row],[Region]],PeopleTable[#All],2,FALSE)</f>
        <v>Kelly Williams</v>
      </c>
      <c r="W7451" s="4" t="str">
        <f>IFERROR(VLOOKUP(OrdersTable[[#This Row],[Order ID]],ReturnsTable[#All],2,FALSE),"No")</f>
        <v>No</v>
      </c>
      <c r="X7451" s="4">
        <f>1/COUNTIF(OrdersTable[Order ID],OrdersTable[[#This Row],[Order ID]])</f>
        <v>0.25</v>
      </c>
      <c r="Y7451" s="4">
        <f>1/COUNTIF(OrdersTable[Customer ID],OrdersTable[[#This Row],[Customer ID]])</f>
        <v>4.1666666666666664E-2</v>
      </c>
    </row>
    <row r="7452" spans="1:25" x14ac:dyDescent="0.3">
      <c r="A7452" s="1">
        <v>7451</v>
      </c>
      <c r="B7452" t="s">
        <v>9701</v>
      </c>
      <c r="C7452" s="7">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4" t="str">
        <f>VLOOKUP(OrdersTable[[#This Row],[Region]],PeopleTable[#All],2,FALSE)</f>
        <v>Kelly Williams</v>
      </c>
      <c r="W7452" s="4" t="str">
        <f>IFERROR(VLOOKUP(OrdersTable[[#This Row],[Order ID]],ReturnsTable[#All],2,FALSE),"No")</f>
        <v>No</v>
      </c>
      <c r="X7452" s="4">
        <f>1/COUNTIF(OrdersTable[Order ID],OrdersTable[[#This Row],[Order ID]])</f>
        <v>0.25</v>
      </c>
      <c r="Y7452" s="4">
        <f>1/COUNTIF(OrdersTable[Customer ID],OrdersTable[[#This Row],[Customer ID]])</f>
        <v>4.1666666666666664E-2</v>
      </c>
    </row>
    <row r="7453" spans="1:25" x14ac:dyDescent="0.3">
      <c r="A7453" s="1">
        <v>7452</v>
      </c>
      <c r="B7453" t="s">
        <v>9701</v>
      </c>
      <c r="C7453" s="7">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4" t="str">
        <f>VLOOKUP(OrdersTable[[#This Row],[Region]],PeopleTable[#All],2,FALSE)</f>
        <v>Kelly Williams</v>
      </c>
      <c r="W7453" s="4" t="str">
        <f>IFERROR(VLOOKUP(OrdersTable[[#This Row],[Order ID]],ReturnsTable[#All],2,FALSE),"No")</f>
        <v>No</v>
      </c>
      <c r="X7453" s="4">
        <f>1/COUNTIF(OrdersTable[Order ID],OrdersTable[[#This Row],[Order ID]])</f>
        <v>0.25</v>
      </c>
      <c r="Y7453" s="4">
        <f>1/COUNTIF(OrdersTable[Customer ID],OrdersTable[[#This Row],[Customer ID]])</f>
        <v>4.1666666666666664E-2</v>
      </c>
    </row>
    <row r="7454" spans="1:25" x14ac:dyDescent="0.3">
      <c r="A7454" s="1">
        <v>7453</v>
      </c>
      <c r="B7454" t="s">
        <v>9701</v>
      </c>
      <c r="C7454" s="7">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4" t="str">
        <f>VLOOKUP(OrdersTable[[#This Row],[Region]],PeopleTable[#All],2,FALSE)</f>
        <v>Kelly Williams</v>
      </c>
      <c r="W7454" s="4" t="str">
        <f>IFERROR(VLOOKUP(OrdersTable[[#This Row],[Order ID]],ReturnsTable[#All],2,FALSE),"No")</f>
        <v>No</v>
      </c>
      <c r="X7454" s="4">
        <f>1/COUNTIF(OrdersTable[Order ID],OrdersTable[[#This Row],[Order ID]])</f>
        <v>0.25</v>
      </c>
      <c r="Y7454" s="4">
        <f>1/COUNTIF(OrdersTable[Customer ID],OrdersTable[[#This Row],[Customer ID]])</f>
        <v>4.1666666666666664E-2</v>
      </c>
    </row>
    <row r="7455" spans="1:25" x14ac:dyDescent="0.3">
      <c r="A7455" s="1">
        <v>7454</v>
      </c>
      <c r="B7455" t="s">
        <v>9702</v>
      </c>
      <c r="C7455" s="7">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4" t="str">
        <f>VLOOKUP(OrdersTable[[#This Row],[Region]],PeopleTable[#All],2,FALSE)</f>
        <v>Kelly Williams</v>
      </c>
      <c r="W7455" s="4" t="str">
        <f>IFERROR(VLOOKUP(OrdersTable[[#This Row],[Order ID]],ReturnsTable[#All],2,FALSE),"No")</f>
        <v>No</v>
      </c>
      <c r="X7455" s="4">
        <f>1/COUNTIF(OrdersTable[Order ID],OrdersTable[[#This Row],[Order ID]])</f>
        <v>1</v>
      </c>
      <c r="Y7455" s="4">
        <f>1/COUNTIF(OrdersTable[Customer ID],OrdersTable[[#This Row],[Customer ID]])</f>
        <v>7.1428571428571425E-2</v>
      </c>
    </row>
    <row r="7456" spans="1:25" x14ac:dyDescent="0.3">
      <c r="A7456" s="1">
        <v>7455</v>
      </c>
      <c r="B7456" t="s">
        <v>9703</v>
      </c>
      <c r="C7456" s="7">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4" t="str">
        <f>VLOOKUP(OrdersTable[[#This Row],[Region]],PeopleTable[#All],2,FALSE)</f>
        <v>Kelly Williams</v>
      </c>
      <c r="W7456" s="4" t="str">
        <f>IFERROR(VLOOKUP(OrdersTable[[#This Row],[Order ID]],ReturnsTable[#All],2,FALSE),"No")</f>
        <v>No</v>
      </c>
      <c r="X7456" s="4">
        <f>1/COUNTIF(OrdersTable[Order ID],OrdersTable[[#This Row],[Order ID]])</f>
        <v>0.5</v>
      </c>
      <c r="Y7456" s="4">
        <f>1/COUNTIF(OrdersTable[Customer ID],OrdersTable[[#This Row],[Customer ID]])</f>
        <v>7.1428571428571425E-2</v>
      </c>
    </row>
    <row r="7457" spans="1:25" x14ac:dyDescent="0.3">
      <c r="A7457" s="1">
        <v>7456</v>
      </c>
      <c r="B7457" t="s">
        <v>9703</v>
      </c>
      <c r="C7457" s="7">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4" t="str">
        <f>VLOOKUP(OrdersTable[[#This Row],[Region]],PeopleTable[#All],2,FALSE)</f>
        <v>Kelly Williams</v>
      </c>
      <c r="W7457" s="4" t="str">
        <f>IFERROR(VLOOKUP(OrdersTable[[#This Row],[Order ID]],ReturnsTable[#All],2,FALSE),"No")</f>
        <v>No</v>
      </c>
      <c r="X7457" s="4">
        <f>1/COUNTIF(OrdersTable[Order ID],OrdersTable[[#This Row],[Order ID]])</f>
        <v>0.5</v>
      </c>
      <c r="Y7457" s="4">
        <f>1/COUNTIF(OrdersTable[Customer ID],OrdersTable[[#This Row],[Customer ID]])</f>
        <v>7.1428571428571425E-2</v>
      </c>
    </row>
    <row r="7458" spans="1:25" x14ac:dyDescent="0.3">
      <c r="A7458" s="1">
        <v>7457</v>
      </c>
      <c r="B7458" t="s">
        <v>9704</v>
      </c>
      <c r="C7458" s="7">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4" t="str">
        <f>VLOOKUP(OrdersTable[[#This Row],[Region]],PeopleTable[#All],2,FALSE)</f>
        <v>Cassandra Brandow</v>
      </c>
      <c r="W7458" s="4" t="str">
        <f>IFERROR(VLOOKUP(OrdersTable[[#This Row],[Order ID]],ReturnsTable[#All],2,FALSE),"No")</f>
        <v>No</v>
      </c>
      <c r="X7458" s="4">
        <f>1/COUNTIF(OrdersTable[Order ID],OrdersTable[[#This Row],[Order ID]])</f>
        <v>0.25</v>
      </c>
      <c r="Y7458" s="4">
        <f>1/COUNTIF(OrdersTable[Customer ID],OrdersTable[[#This Row],[Customer ID]])</f>
        <v>8.3333333333333329E-2</v>
      </c>
    </row>
    <row r="7459" spans="1:25" x14ac:dyDescent="0.3">
      <c r="A7459" s="1">
        <v>7458</v>
      </c>
      <c r="B7459" t="s">
        <v>9704</v>
      </c>
      <c r="C7459" s="7">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4" t="str">
        <f>VLOOKUP(OrdersTable[[#This Row],[Region]],PeopleTable[#All],2,FALSE)</f>
        <v>Cassandra Brandow</v>
      </c>
      <c r="W7459" s="4" t="str">
        <f>IFERROR(VLOOKUP(OrdersTable[[#This Row],[Order ID]],ReturnsTable[#All],2,FALSE),"No")</f>
        <v>No</v>
      </c>
      <c r="X7459" s="4">
        <f>1/COUNTIF(OrdersTable[Order ID],OrdersTable[[#This Row],[Order ID]])</f>
        <v>0.25</v>
      </c>
      <c r="Y7459" s="4">
        <f>1/COUNTIF(OrdersTable[Customer ID],OrdersTable[[#This Row],[Customer ID]])</f>
        <v>8.3333333333333329E-2</v>
      </c>
    </row>
    <row r="7460" spans="1:25" x14ac:dyDescent="0.3">
      <c r="A7460" s="1">
        <v>7459</v>
      </c>
      <c r="B7460" t="s">
        <v>9704</v>
      </c>
      <c r="C7460" s="7">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4" t="str">
        <f>VLOOKUP(OrdersTable[[#This Row],[Region]],PeopleTable[#All],2,FALSE)</f>
        <v>Cassandra Brandow</v>
      </c>
      <c r="W7460" s="4" t="str">
        <f>IFERROR(VLOOKUP(OrdersTable[[#This Row],[Order ID]],ReturnsTable[#All],2,FALSE),"No")</f>
        <v>No</v>
      </c>
      <c r="X7460" s="4">
        <f>1/COUNTIF(OrdersTable[Order ID],OrdersTable[[#This Row],[Order ID]])</f>
        <v>0.25</v>
      </c>
      <c r="Y7460" s="4">
        <f>1/COUNTIF(OrdersTable[Customer ID],OrdersTable[[#This Row],[Customer ID]])</f>
        <v>8.3333333333333329E-2</v>
      </c>
    </row>
    <row r="7461" spans="1:25" x14ac:dyDescent="0.3">
      <c r="A7461" s="1">
        <v>7460</v>
      </c>
      <c r="B7461" t="s">
        <v>9704</v>
      </c>
      <c r="C7461" s="7">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4" t="str">
        <f>VLOOKUP(OrdersTable[[#This Row],[Region]],PeopleTable[#All],2,FALSE)</f>
        <v>Cassandra Brandow</v>
      </c>
      <c r="W7461" s="4" t="str">
        <f>IFERROR(VLOOKUP(OrdersTable[[#This Row],[Order ID]],ReturnsTable[#All],2,FALSE),"No")</f>
        <v>No</v>
      </c>
      <c r="X7461" s="4">
        <f>1/COUNTIF(OrdersTable[Order ID],OrdersTable[[#This Row],[Order ID]])</f>
        <v>0.25</v>
      </c>
      <c r="Y7461" s="4">
        <f>1/COUNTIF(OrdersTable[Customer ID],OrdersTable[[#This Row],[Customer ID]])</f>
        <v>8.3333333333333329E-2</v>
      </c>
    </row>
    <row r="7462" spans="1:25" x14ac:dyDescent="0.3">
      <c r="A7462" s="1">
        <v>7461</v>
      </c>
      <c r="B7462" t="s">
        <v>6197</v>
      </c>
      <c r="C7462" s="7">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4" t="str">
        <f>VLOOKUP(OrdersTable[[#This Row],[Region]],PeopleTable[#All],2,FALSE)</f>
        <v>Anna Andreadi</v>
      </c>
      <c r="W7462" s="4" t="str">
        <f>IFERROR(VLOOKUP(OrdersTable[[#This Row],[Order ID]],ReturnsTable[#All],2,FALSE),"No")</f>
        <v>Yes</v>
      </c>
      <c r="X7462" s="4">
        <f>1/COUNTIF(OrdersTable[Order ID],OrdersTable[[#This Row],[Order ID]])</f>
        <v>0.5</v>
      </c>
      <c r="Y7462" s="4">
        <f>1/COUNTIF(OrdersTable[Customer ID],OrdersTable[[#This Row],[Customer ID]])</f>
        <v>0.1111111111111111</v>
      </c>
    </row>
    <row r="7463" spans="1:25" x14ac:dyDescent="0.3">
      <c r="A7463" s="1">
        <v>7462</v>
      </c>
      <c r="B7463" t="s">
        <v>6197</v>
      </c>
      <c r="C7463" s="7">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4" t="str">
        <f>VLOOKUP(OrdersTable[[#This Row],[Region]],PeopleTable[#All],2,FALSE)</f>
        <v>Anna Andreadi</v>
      </c>
      <c r="W7463" s="4" t="str">
        <f>IFERROR(VLOOKUP(OrdersTable[[#This Row],[Order ID]],ReturnsTable[#All],2,FALSE),"No")</f>
        <v>Yes</v>
      </c>
      <c r="X7463" s="4">
        <f>1/COUNTIF(OrdersTable[Order ID],OrdersTable[[#This Row],[Order ID]])</f>
        <v>0.5</v>
      </c>
      <c r="Y7463" s="4">
        <f>1/COUNTIF(OrdersTable[Customer ID],OrdersTable[[#This Row],[Customer ID]])</f>
        <v>0.1111111111111111</v>
      </c>
    </row>
    <row r="7464" spans="1:25" x14ac:dyDescent="0.3">
      <c r="A7464" s="1">
        <v>7463</v>
      </c>
      <c r="B7464" t="s">
        <v>9705</v>
      </c>
      <c r="C7464" s="7">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4" t="str">
        <f>VLOOKUP(OrdersTable[[#This Row],[Region]],PeopleTable[#All],2,FALSE)</f>
        <v>Anna Andreadi</v>
      </c>
      <c r="W7464" s="4" t="str">
        <f>IFERROR(VLOOKUP(OrdersTable[[#This Row],[Order ID]],ReturnsTable[#All],2,FALSE),"No")</f>
        <v>No</v>
      </c>
      <c r="X7464" s="4">
        <f>1/COUNTIF(OrdersTable[Order ID],OrdersTable[[#This Row],[Order ID]])</f>
        <v>1</v>
      </c>
      <c r="Y7464" s="4">
        <f>1/COUNTIF(OrdersTable[Customer ID],OrdersTable[[#This Row],[Customer ID]])</f>
        <v>0.1</v>
      </c>
    </row>
    <row r="7465" spans="1:25" x14ac:dyDescent="0.3">
      <c r="A7465" s="1">
        <v>7464</v>
      </c>
      <c r="B7465" t="s">
        <v>9706</v>
      </c>
      <c r="C7465" s="7">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4" t="str">
        <f>VLOOKUP(OrdersTable[[#This Row],[Region]],PeopleTable[#All],2,FALSE)</f>
        <v>Anna Andreadi</v>
      </c>
      <c r="W7465" s="4" t="str">
        <f>IFERROR(VLOOKUP(OrdersTable[[#This Row],[Order ID]],ReturnsTable[#All],2,FALSE),"No")</f>
        <v>No</v>
      </c>
      <c r="X7465" s="4">
        <f>1/COUNTIF(OrdersTable[Order ID],OrdersTable[[#This Row],[Order ID]])</f>
        <v>0.33333333333333331</v>
      </c>
      <c r="Y7465" s="4">
        <f>1/COUNTIF(OrdersTable[Customer ID],OrdersTable[[#This Row],[Customer ID]])</f>
        <v>6.6666666666666666E-2</v>
      </c>
    </row>
    <row r="7466" spans="1:25" x14ac:dyDescent="0.3">
      <c r="A7466" s="1">
        <v>7465</v>
      </c>
      <c r="B7466" t="s">
        <v>9706</v>
      </c>
      <c r="C7466" s="7">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4" t="str">
        <f>VLOOKUP(OrdersTable[[#This Row],[Region]],PeopleTable[#All],2,FALSE)</f>
        <v>Anna Andreadi</v>
      </c>
      <c r="W7466" s="4" t="str">
        <f>IFERROR(VLOOKUP(OrdersTable[[#This Row],[Order ID]],ReturnsTable[#All],2,FALSE),"No")</f>
        <v>No</v>
      </c>
      <c r="X7466" s="4">
        <f>1/COUNTIF(OrdersTable[Order ID],OrdersTable[[#This Row],[Order ID]])</f>
        <v>0.33333333333333331</v>
      </c>
      <c r="Y7466" s="4">
        <f>1/COUNTIF(OrdersTable[Customer ID],OrdersTable[[#This Row],[Customer ID]])</f>
        <v>6.6666666666666666E-2</v>
      </c>
    </row>
    <row r="7467" spans="1:25" x14ac:dyDescent="0.3">
      <c r="A7467" s="1">
        <v>7466</v>
      </c>
      <c r="B7467" t="s">
        <v>9706</v>
      </c>
      <c r="C7467" s="7">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4" t="str">
        <f>VLOOKUP(OrdersTable[[#This Row],[Region]],PeopleTable[#All],2,FALSE)</f>
        <v>Anna Andreadi</v>
      </c>
      <c r="W7467" s="4" t="str">
        <f>IFERROR(VLOOKUP(OrdersTable[[#This Row],[Order ID]],ReturnsTable[#All],2,FALSE),"No")</f>
        <v>No</v>
      </c>
      <c r="X7467" s="4">
        <f>1/COUNTIF(OrdersTable[Order ID],OrdersTable[[#This Row],[Order ID]])</f>
        <v>0.33333333333333331</v>
      </c>
      <c r="Y7467" s="4">
        <f>1/COUNTIF(OrdersTable[Customer ID],OrdersTable[[#This Row],[Customer ID]])</f>
        <v>6.6666666666666666E-2</v>
      </c>
    </row>
    <row r="7468" spans="1:25" x14ac:dyDescent="0.3">
      <c r="A7468" s="1">
        <v>7467</v>
      </c>
      <c r="B7468" t="s">
        <v>6068</v>
      </c>
      <c r="C7468" s="7">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4" t="str">
        <f>VLOOKUP(OrdersTable[[#This Row],[Region]],PeopleTable[#All],2,FALSE)</f>
        <v>Anna Andreadi</v>
      </c>
      <c r="W7468" s="4" t="str">
        <f>IFERROR(VLOOKUP(OrdersTable[[#This Row],[Order ID]],ReturnsTable[#All],2,FALSE),"No")</f>
        <v>Yes</v>
      </c>
      <c r="X7468" s="4">
        <f>1/COUNTIF(OrdersTable[Order ID],OrdersTable[[#This Row],[Order ID]])</f>
        <v>1</v>
      </c>
      <c r="Y7468" s="4">
        <f>1/COUNTIF(OrdersTable[Customer ID],OrdersTable[[#This Row],[Customer ID]])</f>
        <v>4.3478260869565216E-2</v>
      </c>
    </row>
    <row r="7469" spans="1:25" x14ac:dyDescent="0.3">
      <c r="A7469" s="1">
        <v>7468</v>
      </c>
      <c r="B7469" t="s">
        <v>9707</v>
      </c>
      <c r="C7469" s="7">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4" t="str">
        <f>VLOOKUP(OrdersTable[[#This Row],[Region]],PeopleTable[#All],2,FALSE)</f>
        <v>Anna Andreadi</v>
      </c>
      <c r="W7469" s="4" t="str">
        <f>IFERROR(VLOOKUP(OrdersTable[[#This Row],[Order ID]],ReturnsTable[#All],2,FALSE),"No")</f>
        <v>No</v>
      </c>
      <c r="X7469" s="4">
        <f>1/COUNTIF(OrdersTable[Order ID],OrdersTable[[#This Row],[Order ID]])</f>
        <v>1</v>
      </c>
      <c r="Y7469" s="4">
        <f>1/COUNTIF(OrdersTable[Customer ID],OrdersTable[[#This Row],[Customer ID]])</f>
        <v>0.25</v>
      </c>
    </row>
    <row r="7470" spans="1:25" x14ac:dyDescent="0.3">
      <c r="A7470" s="1">
        <v>7469</v>
      </c>
      <c r="B7470" t="s">
        <v>9708</v>
      </c>
      <c r="C7470" s="7">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4" t="str">
        <f>VLOOKUP(OrdersTable[[#This Row],[Region]],PeopleTable[#All],2,FALSE)</f>
        <v>Chuck Magee</v>
      </c>
      <c r="W7470" s="4" t="str">
        <f>IFERROR(VLOOKUP(OrdersTable[[#This Row],[Order ID]],ReturnsTable[#All],2,FALSE),"No")</f>
        <v>No</v>
      </c>
      <c r="X7470" s="4">
        <f>1/COUNTIF(OrdersTable[Order ID],OrdersTable[[#This Row],[Order ID]])</f>
        <v>0.5</v>
      </c>
      <c r="Y7470" s="4">
        <f>1/COUNTIF(OrdersTable[Customer ID],OrdersTable[[#This Row],[Customer ID]])</f>
        <v>9.0909090909090912E-2</v>
      </c>
    </row>
    <row r="7471" spans="1:25" x14ac:dyDescent="0.3">
      <c r="A7471" s="1">
        <v>7470</v>
      </c>
      <c r="B7471" t="s">
        <v>9708</v>
      </c>
      <c r="C7471" s="7">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4" t="str">
        <f>VLOOKUP(OrdersTable[[#This Row],[Region]],PeopleTable[#All],2,FALSE)</f>
        <v>Chuck Magee</v>
      </c>
      <c r="W7471" s="4" t="str">
        <f>IFERROR(VLOOKUP(OrdersTable[[#This Row],[Order ID]],ReturnsTable[#All],2,FALSE),"No")</f>
        <v>No</v>
      </c>
      <c r="X7471" s="4">
        <f>1/COUNTIF(OrdersTable[Order ID],OrdersTable[[#This Row],[Order ID]])</f>
        <v>0.5</v>
      </c>
      <c r="Y7471" s="4">
        <f>1/COUNTIF(OrdersTable[Customer ID],OrdersTable[[#This Row],[Customer ID]])</f>
        <v>9.0909090909090912E-2</v>
      </c>
    </row>
    <row r="7472" spans="1:25" x14ac:dyDescent="0.3">
      <c r="A7472" s="1">
        <v>7471</v>
      </c>
      <c r="B7472" t="s">
        <v>9709</v>
      </c>
      <c r="C7472" s="7">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4" t="str">
        <f>VLOOKUP(OrdersTable[[#This Row],[Region]],PeopleTable[#All],2,FALSE)</f>
        <v>Chuck Magee</v>
      </c>
      <c r="W7472" s="4" t="str">
        <f>IFERROR(VLOOKUP(OrdersTable[[#This Row],[Order ID]],ReturnsTable[#All],2,FALSE),"No")</f>
        <v>No</v>
      </c>
      <c r="X7472" s="4">
        <f>1/COUNTIF(OrdersTable[Order ID],OrdersTable[[#This Row],[Order ID]])</f>
        <v>0.5</v>
      </c>
      <c r="Y7472" s="4">
        <f>1/COUNTIF(OrdersTable[Customer ID],OrdersTable[[#This Row],[Customer ID]])</f>
        <v>5.5555555555555552E-2</v>
      </c>
    </row>
    <row r="7473" spans="1:25" x14ac:dyDescent="0.3">
      <c r="A7473" s="1">
        <v>7472</v>
      </c>
      <c r="B7473" t="s">
        <v>9709</v>
      </c>
      <c r="C7473" s="7">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4" t="str">
        <f>VLOOKUP(OrdersTable[[#This Row],[Region]],PeopleTable[#All],2,FALSE)</f>
        <v>Chuck Magee</v>
      </c>
      <c r="W7473" s="4" t="str">
        <f>IFERROR(VLOOKUP(OrdersTable[[#This Row],[Order ID]],ReturnsTable[#All],2,FALSE),"No")</f>
        <v>No</v>
      </c>
      <c r="X7473" s="4">
        <f>1/COUNTIF(OrdersTable[Order ID],OrdersTable[[#This Row],[Order ID]])</f>
        <v>0.5</v>
      </c>
      <c r="Y7473" s="4">
        <f>1/COUNTIF(OrdersTable[Customer ID],OrdersTable[[#This Row],[Customer ID]])</f>
        <v>5.5555555555555552E-2</v>
      </c>
    </row>
    <row r="7474" spans="1:25" x14ac:dyDescent="0.3">
      <c r="A7474" s="1">
        <v>7473</v>
      </c>
      <c r="B7474" t="s">
        <v>9710</v>
      </c>
      <c r="C7474" s="7">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4" t="str">
        <f>VLOOKUP(OrdersTable[[#This Row],[Region]],PeopleTable[#All],2,FALSE)</f>
        <v>Anna Andreadi</v>
      </c>
      <c r="W7474" s="4" t="str">
        <f>IFERROR(VLOOKUP(OrdersTable[[#This Row],[Order ID]],ReturnsTable[#All],2,FALSE),"No")</f>
        <v>No</v>
      </c>
      <c r="X7474" s="4">
        <f>1/COUNTIF(OrdersTable[Order ID],OrdersTable[[#This Row],[Order ID]])</f>
        <v>1</v>
      </c>
      <c r="Y7474" s="4">
        <f>1/COUNTIF(OrdersTable[Customer ID],OrdersTable[[#This Row],[Customer ID]])</f>
        <v>4.7619047619047616E-2</v>
      </c>
    </row>
    <row r="7475" spans="1:25" x14ac:dyDescent="0.3">
      <c r="A7475" s="1">
        <v>7474</v>
      </c>
      <c r="B7475" t="s">
        <v>9711</v>
      </c>
      <c r="C7475" s="7">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4" t="str">
        <f>VLOOKUP(OrdersTable[[#This Row],[Region]],PeopleTable[#All],2,FALSE)</f>
        <v>Kelly Williams</v>
      </c>
      <c r="W7475" s="4" t="str">
        <f>IFERROR(VLOOKUP(OrdersTable[[#This Row],[Order ID]],ReturnsTable[#All],2,FALSE),"No")</f>
        <v>No</v>
      </c>
      <c r="X7475" s="4">
        <f>1/COUNTIF(OrdersTable[Order ID],OrdersTable[[#This Row],[Order ID]])</f>
        <v>1</v>
      </c>
      <c r="Y7475" s="4">
        <f>1/COUNTIF(OrdersTable[Customer ID],OrdersTable[[#This Row],[Customer ID]])</f>
        <v>7.6923076923076927E-2</v>
      </c>
    </row>
    <row r="7476" spans="1:25" x14ac:dyDescent="0.3">
      <c r="A7476" s="1">
        <v>7475</v>
      </c>
      <c r="B7476" t="s">
        <v>9712</v>
      </c>
      <c r="C7476" s="7">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4" t="str">
        <f>VLOOKUP(OrdersTable[[#This Row],[Region]],PeopleTable[#All],2,FALSE)</f>
        <v>Cassandra Brandow</v>
      </c>
      <c r="W7476" s="4" t="str">
        <f>IFERROR(VLOOKUP(OrdersTable[[#This Row],[Order ID]],ReturnsTable[#All],2,FALSE),"No")</f>
        <v>No</v>
      </c>
      <c r="X7476" s="4">
        <f>1/COUNTIF(OrdersTable[Order ID],OrdersTable[[#This Row],[Order ID]])</f>
        <v>0.14285714285714285</v>
      </c>
      <c r="Y7476" s="4">
        <f>1/COUNTIF(OrdersTable[Customer ID],OrdersTable[[#This Row],[Customer ID]])</f>
        <v>4.5454545454545456E-2</v>
      </c>
    </row>
    <row r="7477" spans="1:25" x14ac:dyDescent="0.3">
      <c r="A7477" s="1">
        <v>7476</v>
      </c>
      <c r="B7477" t="s">
        <v>9712</v>
      </c>
      <c r="C7477" s="7">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4" t="str">
        <f>VLOOKUP(OrdersTable[[#This Row],[Region]],PeopleTable[#All],2,FALSE)</f>
        <v>Cassandra Brandow</v>
      </c>
      <c r="W7477" s="4" t="str">
        <f>IFERROR(VLOOKUP(OrdersTable[[#This Row],[Order ID]],ReturnsTable[#All],2,FALSE),"No")</f>
        <v>No</v>
      </c>
      <c r="X7477" s="4">
        <f>1/COUNTIF(OrdersTable[Order ID],OrdersTable[[#This Row],[Order ID]])</f>
        <v>0.14285714285714285</v>
      </c>
      <c r="Y7477" s="4">
        <f>1/COUNTIF(OrdersTable[Customer ID],OrdersTable[[#This Row],[Customer ID]])</f>
        <v>4.5454545454545456E-2</v>
      </c>
    </row>
    <row r="7478" spans="1:25" x14ac:dyDescent="0.3">
      <c r="A7478" s="1">
        <v>7477</v>
      </c>
      <c r="B7478" t="s">
        <v>9712</v>
      </c>
      <c r="C7478" s="7">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4" t="str">
        <f>VLOOKUP(OrdersTable[[#This Row],[Region]],PeopleTable[#All],2,FALSE)</f>
        <v>Cassandra Brandow</v>
      </c>
      <c r="W7478" s="4" t="str">
        <f>IFERROR(VLOOKUP(OrdersTable[[#This Row],[Order ID]],ReturnsTable[#All],2,FALSE),"No")</f>
        <v>No</v>
      </c>
      <c r="X7478" s="4">
        <f>1/COUNTIF(OrdersTable[Order ID],OrdersTable[[#This Row],[Order ID]])</f>
        <v>0.14285714285714285</v>
      </c>
      <c r="Y7478" s="4">
        <f>1/COUNTIF(OrdersTable[Customer ID],OrdersTable[[#This Row],[Customer ID]])</f>
        <v>4.5454545454545456E-2</v>
      </c>
    </row>
    <row r="7479" spans="1:25" x14ac:dyDescent="0.3">
      <c r="A7479" s="1">
        <v>7478</v>
      </c>
      <c r="B7479" t="s">
        <v>9712</v>
      </c>
      <c r="C7479" s="7">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4" t="str">
        <f>VLOOKUP(OrdersTable[[#This Row],[Region]],PeopleTable[#All],2,FALSE)</f>
        <v>Cassandra Brandow</v>
      </c>
      <c r="W7479" s="4" t="str">
        <f>IFERROR(VLOOKUP(OrdersTable[[#This Row],[Order ID]],ReturnsTable[#All],2,FALSE),"No")</f>
        <v>No</v>
      </c>
      <c r="X7479" s="4">
        <f>1/COUNTIF(OrdersTable[Order ID],OrdersTable[[#This Row],[Order ID]])</f>
        <v>0.14285714285714285</v>
      </c>
      <c r="Y7479" s="4">
        <f>1/COUNTIF(OrdersTable[Customer ID],OrdersTable[[#This Row],[Customer ID]])</f>
        <v>4.5454545454545456E-2</v>
      </c>
    </row>
    <row r="7480" spans="1:25" x14ac:dyDescent="0.3">
      <c r="A7480" s="1">
        <v>7479</v>
      </c>
      <c r="B7480" t="s">
        <v>9712</v>
      </c>
      <c r="C7480" s="7">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4" t="str">
        <f>VLOOKUP(OrdersTable[[#This Row],[Region]],PeopleTable[#All],2,FALSE)</f>
        <v>Cassandra Brandow</v>
      </c>
      <c r="W7480" s="4" t="str">
        <f>IFERROR(VLOOKUP(OrdersTable[[#This Row],[Order ID]],ReturnsTable[#All],2,FALSE),"No")</f>
        <v>No</v>
      </c>
      <c r="X7480" s="4">
        <f>1/COUNTIF(OrdersTable[Order ID],OrdersTable[[#This Row],[Order ID]])</f>
        <v>0.14285714285714285</v>
      </c>
      <c r="Y7480" s="4">
        <f>1/COUNTIF(OrdersTable[Customer ID],OrdersTable[[#This Row],[Customer ID]])</f>
        <v>4.5454545454545456E-2</v>
      </c>
    </row>
    <row r="7481" spans="1:25" x14ac:dyDescent="0.3">
      <c r="A7481" s="1">
        <v>7480</v>
      </c>
      <c r="B7481" t="s">
        <v>9712</v>
      </c>
      <c r="C7481" s="7">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4" t="str">
        <f>VLOOKUP(OrdersTable[[#This Row],[Region]],PeopleTable[#All],2,FALSE)</f>
        <v>Cassandra Brandow</v>
      </c>
      <c r="W7481" s="4" t="str">
        <f>IFERROR(VLOOKUP(OrdersTable[[#This Row],[Order ID]],ReturnsTable[#All],2,FALSE),"No")</f>
        <v>No</v>
      </c>
      <c r="X7481" s="4">
        <f>1/COUNTIF(OrdersTable[Order ID],OrdersTable[[#This Row],[Order ID]])</f>
        <v>0.14285714285714285</v>
      </c>
      <c r="Y7481" s="4">
        <f>1/COUNTIF(OrdersTable[Customer ID],OrdersTable[[#This Row],[Customer ID]])</f>
        <v>4.5454545454545456E-2</v>
      </c>
    </row>
    <row r="7482" spans="1:25" x14ac:dyDescent="0.3">
      <c r="A7482" s="1">
        <v>7481</v>
      </c>
      <c r="B7482" t="s">
        <v>9712</v>
      </c>
      <c r="C7482" s="7">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4" t="str">
        <f>VLOOKUP(OrdersTable[[#This Row],[Region]],PeopleTable[#All],2,FALSE)</f>
        <v>Cassandra Brandow</v>
      </c>
      <c r="W7482" s="4" t="str">
        <f>IFERROR(VLOOKUP(OrdersTable[[#This Row],[Order ID]],ReturnsTable[#All],2,FALSE),"No")</f>
        <v>No</v>
      </c>
      <c r="X7482" s="4">
        <f>1/COUNTIF(OrdersTable[Order ID],OrdersTable[[#This Row],[Order ID]])</f>
        <v>0.14285714285714285</v>
      </c>
      <c r="Y7482" s="4">
        <f>1/COUNTIF(OrdersTable[Customer ID],OrdersTable[[#This Row],[Customer ID]])</f>
        <v>4.5454545454545456E-2</v>
      </c>
    </row>
    <row r="7483" spans="1:25" x14ac:dyDescent="0.3">
      <c r="A7483" s="1">
        <v>7482</v>
      </c>
      <c r="B7483" t="s">
        <v>9713</v>
      </c>
      <c r="C7483" s="7">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4" t="str">
        <f>VLOOKUP(OrdersTable[[#This Row],[Region]],PeopleTable[#All],2,FALSE)</f>
        <v>Anna Andreadi</v>
      </c>
      <c r="W7483" s="4" t="str">
        <f>IFERROR(VLOOKUP(OrdersTable[[#This Row],[Order ID]],ReturnsTable[#All],2,FALSE),"No")</f>
        <v>No</v>
      </c>
      <c r="X7483" s="4">
        <f>1/COUNTIF(OrdersTable[Order ID],OrdersTable[[#This Row],[Order ID]])</f>
        <v>1</v>
      </c>
      <c r="Y7483" s="4">
        <f>1/COUNTIF(OrdersTable[Customer ID],OrdersTable[[#This Row],[Customer ID]])</f>
        <v>4.1666666666666664E-2</v>
      </c>
    </row>
    <row r="7484" spans="1:25" x14ac:dyDescent="0.3">
      <c r="A7484" s="1">
        <v>7483</v>
      </c>
      <c r="B7484" t="s">
        <v>9714</v>
      </c>
      <c r="C7484" s="7">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4" t="str">
        <f>VLOOKUP(OrdersTable[[#This Row],[Region]],PeopleTable[#All],2,FALSE)</f>
        <v>Chuck Magee</v>
      </c>
      <c r="W7484" s="4" t="str">
        <f>IFERROR(VLOOKUP(OrdersTable[[#This Row],[Order ID]],ReturnsTable[#All],2,FALSE),"No")</f>
        <v>No</v>
      </c>
      <c r="X7484" s="4">
        <f>1/COUNTIF(OrdersTable[Order ID],OrdersTable[[#This Row],[Order ID]])</f>
        <v>1</v>
      </c>
      <c r="Y7484" s="4">
        <f>1/COUNTIF(OrdersTable[Customer ID],OrdersTable[[#This Row],[Customer ID]])</f>
        <v>7.6923076923076927E-2</v>
      </c>
    </row>
    <row r="7485" spans="1:25" x14ac:dyDescent="0.3">
      <c r="A7485" s="1">
        <v>7484</v>
      </c>
      <c r="B7485" t="s">
        <v>9715</v>
      </c>
      <c r="C7485" s="7">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4" t="str">
        <f>VLOOKUP(OrdersTable[[#This Row],[Region]],PeopleTable[#All],2,FALSE)</f>
        <v>Chuck Magee</v>
      </c>
      <c r="W7485" s="4" t="str">
        <f>IFERROR(VLOOKUP(OrdersTable[[#This Row],[Order ID]],ReturnsTable[#All],2,FALSE),"No")</f>
        <v>No</v>
      </c>
      <c r="X7485" s="4">
        <f>1/COUNTIF(OrdersTable[Order ID],OrdersTable[[#This Row],[Order ID]])</f>
        <v>1</v>
      </c>
      <c r="Y7485" s="4">
        <f>1/COUNTIF(OrdersTable[Customer ID],OrdersTable[[#This Row],[Customer ID]])</f>
        <v>8.3333333333333329E-2</v>
      </c>
    </row>
    <row r="7486" spans="1:25" x14ac:dyDescent="0.3">
      <c r="A7486" s="1">
        <v>7485</v>
      </c>
      <c r="B7486" t="s">
        <v>9716</v>
      </c>
      <c r="C7486" s="7">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4" t="str">
        <f>VLOOKUP(OrdersTable[[#This Row],[Region]],PeopleTable[#All],2,FALSE)</f>
        <v>Kelly Williams</v>
      </c>
      <c r="W7486" s="4" t="str">
        <f>IFERROR(VLOOKUP(OrdersTable[[#This Row],[Order ID]],ReturnsTable[#All],2,FALSE),"No")</f>
        <v>No</v>
      </c>
      <c r="X7486" s="4">
        <f>1/COUNTIF(OrdersTable[Order ID],OrdersTable[[#This Row],[Order ID]])</f>
        <v>0.5</v>
      </c>
      <c r="Y7486" s="4">
        <f>1/COUNTIF(OrdersTable[Customer ID],OrdersTable[[#This Row],[Customer ID]])</f>
        <v>7.1428571428571425E-2</v>
      </c>
    </row>
    <row r="7487" spans="1:25" x14ac:dyDescent="0.3">
      <c r="A7487" s="1">
        <v>7486</v>
      </c>
      <c r="B7487" t="s">
        <v>9716</v>
      </c>
      <c r="C7487" s="7">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4" t="str">
        <f>VLOOKUP(OrdersTable[[#This Row],[Region]],PeopleTable[#All],2,FALSE)</f>
        <v>Kelly Williams</v>
      </c>
      <c r="W7487" s="4" t="str">
        <f>IFERROR(VLOOKUP(OrdersTable[[#This Row],[Order ID]],ReturnsTable[#All],2,FALSE),"No")</f>
        <v>No</v>
      </c>
      <c r="X7487" s="4">
        <f>1/COUNTIF(OrdersTable[Order ID],OrdersTable[[#This Row],[Order ID]])</f>
        <v>0.5</v>
      </c>
      <c r="Y7487" s="4">
        <f>1/COUNTIF(OrdersTable[Customer ID],OrdersTable[[#This Row],[Customer ID]])</f>
        <v>7.1428571428571425E-2</v>
      </c>
    </row>
    <row r="7488" spans="1:25" x14ac:dyDescent="0.3">
      <c r="A7488" s="1">
        <v>7487</v>
      </c>
      <c r="B7488" t="s">
        <v>9717</v>
      </c>
      <c r="C7488" s="7">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4" t="str">
        <f>VLOOKUP(OrdersTable[[#This Row],[Region]],PeopleTable[#All],2,FALSE)</f>
        <v>Chuck Magee</v>
      </c>
      <c r="W7488" s="4" t="str">
        <f>IFERROR(VLOOKUP(OrdersTable[[#This Row],[Order ID]],ReturnsTable[#All],2,FALSE),"No")</f>
        <v>No</v>
      </c>
      <c r="X7488" s="4">
        <f>1/COUNTIF(OrdersTable[Order ID],OrdersTable[[#This Row],[Order ID]])</f>
        <v>0.33333333333333331</v>
      </c>
      <c r="Y7488" s="4">
        <f>1/COUNTIF(OrdersTable[Customer ID],OrdersTable[[#This Row],[Customer ID]])</f>
        <v>0.14285714285714285</v>
      </c>
    </row>
    <row r="7489" spans="1:25" x14ac:dyDescent="0.3">
      <c r="A7489" s="1">
        <v>7488</v>
      </c>
      <c r="B7489" t="s">
        <v>9717</v>
      </c>
      <c r="C7489" s="7">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4" t="str">
        <f>VLOOKUP(OrdersTable[[#This Row],[Region]],PeopleTable[#All],2,FALSE)</f>
        <v>Chuck Magee</v>
      </c>
      <c r="W7489" s="4" t="str">
        <f>IFERROR(VLOOKUP(OrdersTable[[#This Row],[Order ID]],ReturnsTable[#All],2,FALSE),"No")</f>
        <v>No</v>
      </c>
      <c r="X7489" s="4">
        <f>1/COUNTIF(OrdersTable[Order ID],OrdersTable[[#This Row],[Order ID]])</f>
        <v>0.33333333333333331</v>
      </c>
      <c r="Y7489" s="4">
        <f>1/COUNTIF(OrdersTable[Customer ID],OrdersTable[[#This Row],[Customer ID]])</f>
        <v>0.14285714285714285</v>
      </c>
    </row>
    <row r="7490" spans="1:25" x14ac:dyDescent="0.3">
      <c r="A7490" s="1">
        <v>7489</v>
      </c>
      <c r="B7490" t="s">
        <v>9717</v>
      </c>
      <c r="C7490" s="7">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4" t="str">
        <f>VLOOKUP(OrdersTable[[#This Row],[Region]],PeopleTable[#All],2,FALSE)</f>
        <v>Chuck Magee</v>
      </c>
      <c r="W7490" s="4" t="str">
        <f>IFERROR(VLOOKUP(OrdersTable[[#This Row],[Order ID]],ReturnsTable[#All],2,FALSE),"No")</f>
        <v>No</v>
      </c>
      <c r="X7490" s="4">
        <f>1/COUNTIF(OrdersTable[Order ID],OrdersTable[[#This Row],[Order ID]])</f>
        <v>0.33333333333333331</v>
      </c>
      <c r="Y7490" s="4">
        <f>1/COUNTIF(OrdersTable[Customer ID],OrdersTable[[#This Row],[Customer ID]])</f>
        <v>0.14285714285714285</v>
      </c>
    </row>
    <row r="7491" spans="1:25" x14ac:dyDescent="0.3">
      <c r="A7491" s="1">
        <v>7490</v>
      </c>
      <c r="B7491" t="s">
        <v>6168</v>
      </c>
      <c r="C7491" s="7">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4" t="str">
        <f>VLOOKUP(OrdersTable[[#This Row],[Region]],PeopleTable[#All],2,FALSE)</f>
        <v>Anna Andreadi</v>
      </c>
      <c r="W7491" s="4" t="str">
        <f>IFERROR(VLOOKUP(OrdersTable[[#This Row],[Order ID]],ReturnsTable[#All],2,FALSE),"No")</f>
        <v>Yes</v>
      </c>
      <c r="X7491" s="4">
        <f>1/COUNTIF(OrdersTable[Order ID],OrdersTable[[#This Row],[Order ID]])</f>
        <v>1</v>
      </c>
      <c r="Y7491" s="4">
        <f>1/COUNTIF(OrdersTable[Customer ID],OrdersTable[[#This Row],[Customer ID]])</f>
        <v>5.5555555555555552E-2</v>
      </c>
    </row>
    <row r="7492" spans="1:25" x14ac:dyDescent="0.3">
      <c r="A7492" s="1">
        <v>7491</v>
      </c>
      <c r="B7492" t="s">
        <v>9718</v>
      </c>
      <c r="C7492" s="7">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4" t="str">
        <f>VLOOKUP(OrdersTable[[#This Row],[Region]],PeopleTable[#All],2,FALSE)</f>
        <v>Anna Andreadi</v>
      </c>
      <c r="W7492" s="4" t="str">
        <f>IFERROR(VLOOKUP(OrdersTable[[#This Row],[Order ID]],ReturnsTable[#All],2,FALSE),"No")</f>
        <v>No</v>
      </c>
      <c r="X7492" s="4">
        <f>1/COUNTIF(OrdersTable[Order ID],OrdersTable[[#This Row],[Order ID]])</f>
        <v>1</v>
      </c>
      <c r="Y7492" s="4">
        <f>1/COUNTIF(OrdersTable[Customer ID],OrdersTable[[#This Row],[Customer ID]])</f>
        <v>5.8823529411764705E-2</v>
      </c>
    </row>
    <row r="7493" spans="1:25" x14ac:dyDescent="0.3">
      <c r="A7493" s="1">
        <v>7492</v>
      </c>
      <c r="B7493" t="s">
        <v>9719</v>
      </c>
      <c r="C7493" s="7">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4" t="str">
        <f>VLOOKUP(OrdersTable[[#This Row],[Region]],PeopleTable[#All],2,FALSE)</f>
        <v>Chuck Magee</v>
      </c>
      <c r="W7493" s="4" t="str">
        <f>IFERROR(VLOOKUP(OrdersTable[[#This Row],[Order ID]],ReturnsTable[#All],2,FALSE),"No")</f>
        <v>No</v>
      </c>
      <c r="X7493" s="4">
        <f>1/COUNTIF(OrdersTable[Order ID],OrdersTable[[#This Row],[Order ID]])</f>
        <v>1</v>
      </c>
      <c r="Y7493" s="4">
        <f>1/COUNTIF(OrdersTable[Customer ID],OrdersTable[[#This Row],[Customer ID]])</f>
        <v>0.14285714285714285</v>
      </c>
    </row>
    <row r="7494" spans="1:25" x14ac:dyDescent="0.3">
      <c r="A7494" s="1">
        <v>7493</v>
      </c>
      <c r="B7494" t="s">
        <v>9720</v>
      </c>
      <c r="C7494" s="7">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4" t="str">
        <f>VLOOKUP(OrdersTable[[#This Row],[Region]],PeopleTable[#All],2,FALSE)</f>
        <v>Kelly Williams</v>
      </c>
      <c r="W7494" s="4" t="str">
        <f>IFERROR(VLOOKUP(OrdersTable[[#This Row],[Order ID]],ReturnsTable[#All],2,FALSE),"No")</f>
        <v>No</v>
      </c>
      <c r="X7494" s="4">
        <f>1/COUNTIF(OrdersTable[Order ID],OrdersTable[[#This Row],[Order ID]])</f>
        <v>0.33333333333333331</v>
      </c>
      <c r="Y7494" s="4">
        <f>1/COUNTIF(OrdersTable[Customer ID],OrdersTable[[#This Row],[Customer ID]])</f>
        <v>7.6923076923076927E-2</v>
      </c>
    </row>
    <row r="7495" spans="1:25" x14ac:dyDescent="0.3">
      <c r="A7495" s="1">
        <v>7494</v>
      </c>
      <c r="B7495" t="s">
        <v>9720</v>
      </c>
      <c r="C7495" s="7">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4" t="str">
        <f>VLOOKUP(OrdersTable[[#This Row],[Region]],PeopleTable[#All],2,FALSE)</f>
        <v>Kelly Williams</v>
      </c>
      <c r="W7495" s="4" t="str">
        <f>IFERROR(VLOOKUP(OrdersTable[[#This Row],[Order ID]],ReturnsTable[#All],2,FALSE),"No")</f>
        <v>No</v>
      </c>
      <c r="X7495" s="4">
        <f>1/COUNTIF(OrdersTable[Order ID],OrdersTable[[#This Row],[Order ID]])</f>
        <v>0.33333333333333331</v>
      </c>
      <c r="Y7495" s="4">
        <f>1/COUNTIF(OrdersTable[Customer ID],OrdersTable[[#This Row],[Customer ID]])</f>
        <v>7.6923076923076927E-2</v>
      </c>
    </row>
    <row r="7496" spans="1:25" x14ac:dyDescent="0.3">
      <c r="A7496" s="1">
        <v>7495</v>
      </c>
      <c r="B7496" t="s">
        <v>9720</v>
      </c>
      <c r="C7496" s="7">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4" t="str">
        <f>VLOOKUP(OrdersTable[[#This Row],[Region]],PeopleTable[#All],2,FALSE)</f>
        <v>Kelly Williams</v>
      </c>
      <c r="W7496" s="4" t="str">
        <f>IFERROR(VLOOKUP(OrdersTable[[#This Row],[Order ID]],ReturnsTable[#All],2,FALSE),"No")</f>
        <v>No</v>
      </c>
      <c r="X7496" s="4">
        <f>1/COUNTIF(OrdersTable[Order ID],OrdersTable[[#This Row],[Order ID]])</f>
        <v>0.33333333333333331</v>
      </c>
      <c r="Y7496" s="4">
        <f>1/COUNTIF(OrdersTable[Customer ID],OrdersTable[[#This Row],[Customer ID]])</f>
        <v>7.6923076923076927E-2</v>
      </c>
    </row>
    <row r="7497" spans="1:25" x14ac:dyDescent="0.3">
      <c r="A7497" s="1">
        <v>7496</v>
      </c>
      <c r="B7497" t="s">
        <v>9721</v>
      </c>
      <c r="C7497" s="7">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4" t="str">
        <f>VLOOKUP(OrdersTable[[#This Row],[Region]],PeopleTable[#All],2,FALSE)</f>
        <v>Anna Andreadi</v>
      </c>
      <c r="W7497" s="4" t="str">
        <f>IFERROR(VLOOKUP(OrdersTable[[#This Row],[Order ID]],ReturnsTable[#All],2,FALSE),"No")</f>
        <v>No</v>
      </c>
      <c r="X7497" s="4">
        <f>1/COUNTIF(OrdersTable[Order ID],OrdersTable[[#This Row],[Order ID]])</f>
        <v>0.14285714285714285</v>
      </c>
      <c r="Y7497" s="4">
        <f>1/COUNTIF(OrdersTable[Customer ID],OrdersTable[[#This Row],[Customer ID]])</f>
        <v>6.25E-2</v>
      </c>
    </row>
    <row r="7498" spans="1:25" x14ac:dyDescent="0.3">
      <c r="A7498" s="1">
        <v>7497</v>
      </c>
      <c r="B7498" t="s">
        <v>9721</v>
      </c>
      <c r="C7498" s="7">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4" t="str">
        <f>VLOOKUP(OrdersTable[[#This Row],[Region]],PeopleTable[#All],2,FALSE)</f>
        <v>Anna Andreadi</v>
      </c>
      <c r="W7498" s="4" t="str">
        <f>IFERROR(VLOOKUP(OrdersTable[[#This Row],[Order ID]],ReturnsTable[#All],2,FALSE),"No")</f>
        <v>No</v>
      </c>
      <c r="X7498" s="4">
        <f>1/COUNTIF(OrdersTable[Order ID],OrdersTable[[#This Row],[Order ID]])</f>
        <v>0.14285714285714285</v>
      </c>
      <c r="Y7498" s="4">
        <f>1/COUNTIF(OrdersTable[Customer ID],OrdersTable[[#This Row],[Customer ID]])</f>
        <v>6.25E-2</v>
      </c>
    </row>
    <row r="7499" spans="1:25" x14ac:dyDescent="0.3">
      <c r="A7499" s="1">
        <v>7498</v>
      </c>
      <c r="B7499" t="s">
        <v>9721</v>
      </c>
      <c r="C7499" s="7">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4" t="str">
        <f>VLOOKUP(OrdersTable[[#This Row],[Region]],PeopleTable[#All],2,FALSE)</f>
        <v>Anna Andreadi</v>
      </c>
      <c r="W7499" s="4" t="str">
        <f>IFERROR(VLOOKUP(OrdersTable[[#This Row],[Order ID]],ReturnsTable[#All],2,FALSE),"No")</f>
        <v>No</v>
      </c>
      <c r="X7499" s="4">
        <f>1/COUNTIF(OrdersTable[Order ID],OrdersTable[[#This Row],[Order ID]])</f>
        <v>0.14285714285714285</v>
      </c>
      <c r="Y7499" s="4">
        <f>1/COUNTIF(OrdersTable[Customer ID],OrdersTable[[#This Row],[Customer ID]])</f>
        <v>6.25E-2</v>
      </c>
    </row>
    <row r="7500" spans="1:25" x14ac:dyDescent="0.3">
      <c r="A7500" s="1">
        <v>7499</v>
      </c>
      <c r="B7500" t="s">
        <v>9721</v>
      </c>
      <c r="C7500" s="7">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4" t="str">
        <f>VLOOKUP(OrdersTable[[#This Row],[Region]],PeopleTable[#All],2,FALSE)</f>
        <v>Anna Andreadi</v>
      </c>
      <c r="W7500" s="4" t="str">
        <f>IFERROR(VLOOKUP(OrdersTable[[#This Row],[Order ID]],ReturnsTable[#All],2,FALSE),"No")</f>
        <v>No</v>
      </c>
      <c r="X7500" s="4">
        <f>1/COUNTIF(OrdersTable[Order ID],OrdersTable[[#This Row],[Order ID]])</f>
        <v>0.14285714285714285</v>
      </c>
      <c r="Y7500" s="4">
        <f>1/COUNTIF(OrdersTable[Customer ID],OrdersTable[[#This Row],[Customer ID]])</f>
        <v>6.25E-2</v>
      </c>
    </row>
    <row r="7501" spans="1:25" x14ac:dyDescent="0.3">
      <c r="A7501" s="1">
        <v>7500</v>
      </c>
      <c r="B7501" t="s">
        <v>9721</v>
      </c>
      <c r="C7501" s="7">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4" t="str">
        <f>VLOOKUP(OrdersTable[[#This Row],[Region]],PeopleTable[#All],2,FALSE)</f>
        <v>Anna Andreadi</v>
      </c>
      <c r="W7501" s="4" t="str">
        <f>IFERROR(VLOOKUP(OrdersTable[[#This Row],[Order ID]],ReturnsTable[#All],2,FALSE),"No")</f>
        <v>No</v>
      </c>
      <c r="X7501" s="4">
        <f>1/COUNTIF(OrdersTable[Order ID],OrdersTable[[#This Row],[Order ID]])</f>
        <v>0.14285714285714285</v>
      </c>
      <c r="Y7501" s="4">
        <f>1/COUNTIF(OrdersTable[Customer ID],OrdersTable[[#This Row],[Customer ID]])</f>
        <v>6.25E-2</v>
      </c>
    </row>
    <row r="7502" spans="1:25" x14ac:dyDescent="0.3">
      <c r="A7502" s="1">
        <v>7501</v>
      </c>
      <c r="B7502" t="s">
        <v>9721</v>
      </c>
      <c r="C7502" s="7">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4" t="str">
        <f>VLOOKUP(OrdersTable[[#This Row],[Region]],PeopleTable[#All],2,FALSE)</f>
        <v>Anna Andreadi</v>
      </c>
      <c r="W7502" s="4" t="str">
        <f>IFERROR(VLOOKUP(OrdersTable[[#This Row],[Order ID]],ReturnsTable[#All],2,FALSE),"No")</f>
        <v>No</v>
      </c>
      <c r="X7502" s="4">
        <f>1/COUNTIF(OrdersTable[Order ID],OrdersTable[[#This Row],[Order ID]])</f>
        <v>0.14285714285714285</v>
      </c>
      <c r="Y7502" s="4">
        <f>1/COUNTIF(OrdersTable[Customer ID],OrdersTable[[#This Row],[Customer ID]])</f>
        <v>6.25E-2</v>
      </c>
    </row>
    <row r="7503" spans="1:25" x14ac:dyDescent="0.3">
      <c r="A7503" s="1">
        <v>7502</v>
      </c>
      <c r="B7503" t="s">
        <v>9721</v>
      </c>
      <c r="C7503" s="7">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4" t="str">
        <f>VLOOKUP(OrdersTable[[#This Row],[Region]],PeopleTable[#All],2,FALSE)</f>
        <v>Anna Andreadi</v>
      </c>
      <c r="W7503" s="4" t="str">
        <f>IFERROR(VLOOKUP(OrdersTable[[#This Row],[Order ID]],ReturnsTable[#All],2,FALSE),"No")</f>
        <v>No</v>
      </c>
      <c r="X7503" s="4">
        <f>1/COUNTIF(OrdersTable[Order ID],OrdersTable[[#This Row],[Order ID]])</f>
        <v>0.14285714285714285</v>
      </c>
      <c r="Y7503" s="4">
        <f>1/COUNTIF(OrdersTable[Customer ID],OrdersTable[[#This Row],[Customer ID]])</f>
        <v>6.25E-2</v>
      </c>
    </row>
    <row r="7504" spans="1:25" x14ac:dyDescent="0.3">
      <c r="A7504" s="1">
        <v>7503</v>
      </c>
      <c r="B7504" t="s">
        <v>9722</v>
      </c>
      <c r="C7504" s="7">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4" t="str">
        <f>VLOOKUP(OrdersTable[[#This Row],[Region]],PeopleTable[#All],2,FALSE)</f>
        <v>Anna Andreadi</v>
      </c>
      <c r="W7504" s="4" t="str">
        <f>IFERROR(VLOOKUP(OrdersTable[[#This Row],[Order ID]],ReturnsTable[#All],2,FALSE),"No")</f>
        <v>No</v>
      </c>
      <c r="X7504" s="4">
        <f>1/COUNTIF(OrdersTable[Order ID],OrdersTable[[#This Row],[Order ID]])</f>
        <v>0.5</v>
      </c>
      <c r="Y7504" s="4">
        <f>1/COUNTIF(OrdersTable[Customer ID],OrdersTable[[#This Row],[Customer ID]])</f>
        <v>5.8823529411764705E-2</v>
      </c>
    </row>
    <row r="7505" spans="1:25" x14ac:dyDescent="0.3">
      <c r="A7505" s="1">
        <v>7504</v>
      </c>
      <c r="B7505" t="s">
        <v>9722</v>
      </c>
      <c r="C7505" s="7">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4" t="str">
        <f>VLOOKUP(OrdersTable[[#This Row],[Region]],PeopleTable[#All],2,FALSE)</f>
        <v>Anna Andreadi</v>
      </c>
      <c r="W7505" s="4" t="str">
        <f>IFERROR(VLOOKUP(OrdersTable[[#This Row],[Order ID]],ReturnsTable[#All],2,FALSE),"No")</f>
        <v>No</v>
      </c>
      <c r="X7505" s="4">
        <f>1/COUNTIF(OrdersTable[Order ID],OrdersTable[[#This Row],[Order ID]])</f>
        <v>0.5</v>
      </c>
      <c r="Y7505" s="4">
        <f>1/COUNTIF(OrdersTable[Customer ID],OrdersTable[[#This Row],[Customer ID]])</f>
        <v>5.8823529411764705E-2</v>
      </c>
    </row>
    <row r="7506" spans="1:25" x14ac:dyDescent="0.3">
      <c r="A7506" s="1">
        <v>7505</v>
      </c>
      <c r="B7506" t="s">
        <v>9723</v>
      </c>
      <c r="C7506" s="7">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4" t="str">
        <f>VLOOKUP(OrdersTable[[#This Row],[Region]],PeopleTable[#All],2,FALSE)</f>
        <v>Chuck Magee</v>
      </c>
      <c r="W7506" s="4" t="str">
        <f>IFERROR(VLOOKUP(OrdersTable[[#This Row],[Order ID]],ReturnsTable[#All],2,FALSE),"No")</f>
        <v>No</v>
      </c>
      <c r="X7506" s="4">
        <f>1/COUNTIF(OrdersTable[Order ID],OrdersTable[[#This Row],[Order ID]])</f>
        <v>1</v>
      </c>
      <c r="Y7506" s="4">
        <f>1/COUNTIF(OrdersTable[Customer ID],OrdersTable[[#This Row],[Customer ID]])</f>
        <v>0.25</v>
      </c>
    </row>
    <row r="7507" spans="1:25" x14ac:dyDescent="0.3">
      <c r="A7507" s="1">
        <v>7506</v>
      </c>
      <c r="B7507" t="s">
        <v>9724</v>
      </c>
      <c r="C7507" s="7">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4" t="str">
        <f>VLOOKUP(OrdersTable[[#This Row],[Region]],PeopleTable[#All],2,FALSE)</f>
        <v>Kelly Williams</v>
      </c>
      <c r="W7507" s="4" t="str">
        <f>IFERROR(VLOOKUP(OrdersTable[[#This Row],[Order ID]],ReturnsTable[#All],2,FALSE),"No")</f>
        <v>No</v>
      </c>
      <c r="X7507" s="4">
        <f>1/COUNTIF(OrdersTable[Order ID],OrdersTable[[#This Row],[Order ID]])</f>
        <v>1</v>
      </c>
      <c r="Y7507" s="4">
        <f>1/COUNTIF(OrdersTable[Customer ID],OrdersTable[[#This Row],[Customer ID]])</f>
        <v>0.1</v>
      </c>
    </row>
    <row r="7508" spans="1:25" x14ac:dyDescent="0.3">
      <c r="A7508" s="1">
        <v>7507</v>
      </c>
      <c r="B7508" t="s">
        <v>9725</v>
      </c>
      <c r="C7508" s="7">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4" t="str">
        <f>VLOOKUP(OrdersTable[[#This Row],[Region]],PeopleTable[#All],2,FALSE)</f>
        <v>Anna Andreadi</v>
      </c>
      <c r="W7508" s="4" t="str">
        <f>IFERROR(VLOOKUP(OrdersTable[[#This Row],[Order ID]],ReturnsTable[#All],2,FALSE),"No")</f>
        <v>No</v>
      </c>
      <c r="X7508" s="4">
        <f>1/COUNTIF(OrdersTable[Order ID],OrdersTable[[#This Row],[Order ID]])</f>
        <v>0.5</v>
      </c>
      <c r="Y7508" s="4">
        <f>1/COUNTIF(OrdersTable[Customer ID],OrdersTable[[#This Row],[Customer ID]])</f>
        <v>6.6666666666666666E-2</v>
      </c>
    </row>
    <row r="7509" spans="1:25" x14ac:dyDescent="0.3">
      <c r="A7509" s="1">
        <v>7508</v>
      </c>
      <c r="B7509" t="s">
        <v>9725</v>
      </c>
      <c r="C7509" s="7">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4" t="str">
        <f>VLOOKUP(OrdersTable[[#This Row],[Region]],PeopleTable[#All],2,FALSE)</f>
        <v>Anna Andreadi</v>
      </c>
      <c r="W7509" s="4" t="str">
        <f>IFERROR(VLOOKUP(OrdersTable[[#This Row],[Order ID]],ReturnsTable[#All],2,FALSE),"No")</f>
        <v>No</v>
      </c>
      <c r="X7509" s="4">
        <f>1/COUNTIF(OrdersTable[Order ID],OrdersTable[[#This Row],[Order ID]])</f>
        <v>0.5</v>
      </c>
      <c r="Y7509" s="4">
        <f>1/COUNTIF(OrdersTable[Customer ID],OrdersTable[[#This Row],[Customer ID]])</f>
        <v>6.6666666666666666E-2</v>
      </c>
    </row>
    <row r="7510" spans="1:25" x14ac:dyDescent="0.3">
      <c r="A7510" s="1">
        <v>7509</v>
      </c>
      <c r="B7510" t="s">
        <v>9726</v>
      </c>
      <c r="C7510" s="7">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4" t="str">
        <f>VLOOKUP(OrdersTable[[#This Row],[Region]],PeopleTable[#All],2,FALSE)</f>
        <v>Chuck Magee</v>
      </c>
      <c r="W7510" s="4" t="str">
        <f>IFERROR(VLOOKUP(OrdersTable[[#This Row],[Order ID]],ReturnsTable[#All],2,FALSE),"No")</f>
        <v>No</v>
      </c>
      <c r="X7510" s="4">
        <f>1/COUNTIF(OrdersTable[Order ID],OrdersTable[[#This Row],[Order ID]])</f>
        <v>0.16666666666666666</v>
      </c>
      <c r="Y7510" s="4">
        <f>1/COUNTIF(OrdersTable[Customer ID],OrdersTable[[#This Row],[Customer ID]])</f>
        <v>2.9411764705882353E-2</v>
      </c>
    </row>
    <row r="7511" spans="1:25" x14ac:dyDescent="0.3">
      <c r="A7511" s="1">
        <v>7510</v>
      </c>
      <c r="B7511" t="s">
        <v>9726</v>
      </c>
      <c r="C7511" s="7">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4" t="str">
        <f>VLOOKUP(OrdersTable[[#This Row],[Region]],PeopleTable[#All],2,FALSE)</f>
        <v>Chuck Magee</v>
      </c>
      <c r="W7511" s="4" t="str">
        <f>IFERROR(VLOOKUP(OrdersTable[[#This Row],[Order ID]],ReturnsTable[#All],2,FALSE),"No")</f>
        <v>No</v>
      </c>
      <c r="X7511" s="4">
        <f>1/COUNTIF(OrdersTable[Order ID],OrdersTable[[#This Row],[Order ID]])</f>
        <v>0.16666666666666666</v>
      </c>
      <c r="Y7511" s="4">
        <f>1/COUNTIF(OrdersTable[Customer ID],OrdersTable[[#This Row],[Customer ID]])</f>
        <v>2.9411764705882353E-2</v>
      </c>
    </row>
    <row r="7512" spans="1:25" x14ac:dyDescent="0.3">
      <c r="A7512" s="1">
        <v>7511</v>
      </c>
      <c r="B7512" t="s">
        <v>9726</v>
      </c>
      <c r="C7512" s="7">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4" t="str">
        <f>VLOOKUP(OrdersTable[[#This Row],[Region]],PeopleTable[#All],2,FALSE)</f>
        <v>Chuck Magee</v>
      </c>
      <c r="W7512" s="4" t="str">
        <f>IFERROR(VLOOKUP(OrdersTable[[#This Row],[Order ID]],ReturnsTable[#All],2,FALSE),"No")</f>
        <v>No</v>
      </c>
      <c r="X7512" s="4">
        <f>1/COUNTIF(OrdersTable[Order ID],OrdersTable[[#This Row],[Order ID]])</f>
        <v>0.16666666666666666</v>
      </c>
      <c r="Y7512" s="4">
        <f>1/COUNTIF(OrdersTable[Customer ID],OrdersTable[[#This Row],[Customer ID]])</f>
        <v>2.9411764705882353E-2</v>
      </c>
    </row>
    <row r="7513" spans="1:25" x14ac:dyDescent="0.3">
      <c r="A7513" s="1">
        <v>7512</v>
      </c>
      <c r="B7513" t="s">
        <v>9726</v>
      </c>
      <c r="C7513" s="7">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4" t="str">
        <f>VLOOKUP(OrdersTable[[#This Row],[Region]],PeopleTable[#All],2,FALSE)</f>
        <v>Chuck Magee</v>
      </c>
      <c r="W7513" s="4" t="str">
        <f>IFERROR(VLOOKUP(OrdersTable[[#This Row],[Order ID]],ReturnsTable[#All],2,FALSE),"No")</f>
        <v>No</v>
      </c>
      <c r="X7513" s="4">
        <f>1/COUNTIF(OrdersTable[Order ID],OrdersTable[[#This Row],[Order ID]])</f>
        <v>0.16666666666666666</v>
      </c>
      <c r="Y7513" s="4">
        <f>1/COUNTIF(OrdersTable[Customer ID],OrdersTable[[#This Row],[Customer ID]])</f>
        <v>2.9411764705882353E-2</v>
      </c>
    </row>
    <row r="7514" spans="1:25" x14ac:dyDescent="0.3">
      <c r="A7514" s="1">
        <v>7513</v>
      </c>
      <c r="B7514" t="s">
        <v>9726</v>
      </c>
      <c r="C7514" s="7">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4" t="str">
        <f>VLOOKUP(OrdersTable[[#This Row],[Region]],PeopleTable[#All],2,FALSE)</f>
        <v>Chuck Magee</v>
      </c>
      <c r="W7514" s="4" t="str">
        <f>IFERROR(VLOOKUP(OrdersTable[[#This Row],[Order ID]],ReturnsTable[#All],2,FALSE),"No")</f>
        <v>No</v>
      </c>
      <c r="X7514" s="4">
        <f>1/COUNTIF(OrdersTable[Order ID],OrdersTable[[#This Row],[Order ID]])</f>
        <v>0.16666666666666666</v>
      </c>
      <c r="Y7514" s="4">
        <f>1/COUNTIF(OrdersTable[Customer ID],OrdersTable[[#This Row],[Customer ID]])</f>
        <v>2.9411764705882353E-2</v>
      </c>
    </row>
    <row r="7515" spans="1:25" x14ac:dyDescent="0.3">
      <c r="A7515" s="1">
        <v>7514</v>
      </c>
      <c r="B7515" t="s">
        <v>9726</v>
      </c>
      <c r="C7515" s="7">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4" t="str">
        <f>VLOOKUP(OrdersTable[[#This Row],[Region]],PeopleTable[#All],2,FALSE)</f>
        <v>Chuck Magee</v>
      </c>
      <c r="W7515" s="4" t="str">
        <f>IFERROR(VLOOKUP(OrdersTable[[#This Row],[Order ID]],ReturnsTable[#All],2,FALSE),"No")</f>
        <v>No</v>
      </c>
      <c r="X7515" s="4">
        <f>1/COUNTIF(OrdersTable[Order ID],OrdersTable[[#This Row],[Order ID]])</f>
        <v>0.16666666666666666</v>
      </c>
      <c r="Y7515" s="4">
        <f>1/COUNTIF(OrdersTable[Customer ID],OrdersTable[[#This Row],[Customer ID]])</f>
        <v>2.9411764705882353E-2</v>
      </c>
    </row>
    <row r="7516" spans="1:25" x14ac:dyDescent="0.3">
      <c r="A7516" s="1">
        <v>7515</v>
      </c>
      <c r="B7516" t="s">
        <v>9727</v>
      </c>
      <c r="C7516" s="7">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4" t="str">
        <f>VLOOKUP(OrdersTable[[#This Row],[Region]],PeopleTable[#All],2,FALSE)</f>
        <v>Cassandra Brandow</v>
      </c>
      <c r="W7516" s="4" t="str">
        <f>IFERROR(VLOOKUP(OrdersTable[[#This Row],[Order ID]],ReturnsTable[#All],2,FALSE),"No")</f>
        <v>No</v>
      </c>
      <c r="X7516" s="4">
        <f>1/COUNTIF(OrdersTable[Order ID],OrdersTable[[#This Row],[Order ID]])</f>
        <v>0.14285714285714285</v>
      </c>
      <c r="Y7516" s="4">
        <f>1/COUNTIF(OrdersTable[Customer ID],OrdersTable[[#This Row],[Customer ID]])</f>
        <v>2.9411764705882353E-2</v>
      </c>
    </row>
    <row r="7517" spans="1:25" x14ac:dyDescent="0.3">
      <c r="A7517" s="1">
        <v>7516</v>
      </c>
      <c r="B7517" t="s">
        <v>9727</v>
      </c>
      <c r="C7517" s="7">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4" t="str">
        <f>VLOOKUP(OrdersTable[[#This Row],[Region]],PeopleTable[#All],2,FALSE)</f>
        <v>Cassandra Brandow</v>
      </c>
      <c r="W7517" s="4" t="str">
        <f>IFERROR(VLOOKUP(OrdersTable[[#This Row],[Order ID]],ReturnsTable[#All],2,FALSE),"No")</f>
        <v>No</v>
      </c>
      <c r="X7517" s="4">
        <f>1/COUNTIF(OrdersTable[Order ID],OrdersTable[[#This Row],[Order ID]])</f>
        <v>0.14285714285714285</v>
      </c>
      <c r="Y7517" s="4">
        <f>1/COUNTIF(OrdersTable[Customer ID],OrdersTable[[#This Row],[Customer ID]])</f>
        <v>2.9411764705882353E-2</v>
      </c>
    </row>
    <row r="7518" spans="1:25" x14ac:dyDescent="0.3">
      <c r="A7518" s="1">
        <v>7517</v>
      </c>
      <c r="B7518" t="s">
        <v>9727</v>
      </c>
      <c r="C7518" s="7">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4" t="str">
        <f>VLOOKUP(OrdersTable[[#This Row],[Region]],PeopleTable[#All],2,FALSE)</f>
        <v>Cassandra Brandow</v>
      </c>
      <c r="W7518" s="4" t="str">
        <f>IFERROR(VLOOKUP(OrdersTable[[#This Row],[Order ID]],ReturnsTable[#All],2,FALSE),"No")</f>
        <v>No</v>
      </c>
      <c r="X7518" s="4">
        <f>1/COUNTIF(OrdersTable[Order ID],OrdersTable[[#This Row],[Order ID]])</f>
        <v>0.14285714285714285</v>
      </c>
      <c r="Y7518" s="4">
        <f>1/COUNTIF(OrdersTable[Customer ID],OrdersTable[[#This Row],[Customer ID]])</f>
        <v>2.9411764705882353E-2</v>
      </c>
    </row>
    <row r="7519" spans="1:25" x14ac:dyDescent="0.3">
      <c r="A7519" s="1">
        <v>7518</v>
      </c>
      <c r="B7519" t="s">
        <v>9727</v>
      </c>
      <c r="C7519" s="7">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4" t="str">
        <f>VLOOKUP(OrdersTable[[#This Row],[Region]],PeopleTable[#All],2,FALSE)</f>
        <v>Cassandra Brandow</v>
      </c>
      <c r="W7519" s="4" t="str">
        <f>IFERROR(VLOOKUP(OrdersTable[[#This Row],[Order ID]],ReturnsTable[#All],2,FALSE),"No")</f>
        <v>No</v>
      </c>
      <c r="X7519" s="4">
        <f>1/COUNTIF(OrdersTable[Order ID],OrdersTable[[#This Row],[Order ID]])</f>
        <v>0.14285714285714285</v>
      </c>
      <c r="Y7519" s="4">
        <f>1/COUNTIF(OrdersTable[Customer ID],OrdersTable[[#This Row],[Customer ID]])</f>
        <v>2.9411764705882353E-2</v>
      </c>
    </row>
    <row r="7520" spans="1:25" x14ac:dyDescent="0.3">
      <c r="A7520" s="1">
        <v>7519</v>
      </c>
      <c r="B7520" t="s">
        <v>9727</v>
      </c>
      <c r="C7520" s="7">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4" t="str">
        <f>VLOOKUP(OrdersTable[[#This Row],[Region]],PeopleTable[#All],2,FALSE)</f>
        <v>Cassandra Brandow</v>
      </c>
      <c r="W7520" s="4" t="str">
        <f>IFERROR(VLOOKUP(OrdersTable[[#This Row],[Order ID]],ReturnsTable[#All],2,FALSE),"No")</f>
        <v>No</v>
      </c>
      <c r="X7520" s="4">
        <f>1/COUNTIF(OrdersTable[Order ID],OrdersTable[[#This Row],[Order ID]])</f>
        <v>0.14285714285714285</v>
      </c>
      <c r="Y7520" s="4">
        <f>1/COUNTIF(OrdersTable[Customer ID],OrdersTable[[#This Row],[Customer ID]])</f>
        <v>2.9411764705882353E-2</v>
      </c>
    </row>
    <row r="7521" spans="1:25" x14ac:dyDescent="0.3">
      <c r="A7521" s="1">
        <v>7520</v>
      </c>
      <c r="B7521" t="s">
        <v>9727</v>
      </c>
      <c r="C7521" s="7">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4" t="str">
        <f>VLOOKUP(OrdersTable[[#This Row],[Region]],PeopleTable[#All],2,FALSE)</f>
        <v>Cassandra Brandow</v>
      </c>
      <c r="W7521" s="4" t="str">
        <f>IFERROR(VLOOKUP(OrdersTable[[#This Row],[Order ID]],ReturnsTable[#All],2,FALSE),"No")</f>
        <v>No</v>
      </c>
      <c r="X7521" s="4">
        <f>1/COUNTIF(OrdersTable[Order ID],OrdersTable[[#This Row],[Order ID]])</f>
        <v>0.14285714285714285</v>
      </c>
      <c r="Y7521" s="4">
        <f>1/COUNTIF(OrdersTable[Customer ID],OrdersTable[[#This Row],[Customer ID]])</f>
        <v>2.9411764705882353E-2</v>
      </c>
    </row>
    <row r="7522" spans="1:25" x14ac:dyDescent="0.3">
      <c r="A7522" s="1">
        <v>7521</v>
      </c>
      <c r="B7522" t="s">
        <v>9727</v>
      </c>
      <c r="C7522" s="7">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4" t="str">
        <f>VLOOKUP(OrdersTable[[#This Row],[Region]],PeopleTable[#All],2,FALSE)</f>
        <v>Cassandra Brandow</v>
      </c>
      <c r="W7522" s="4" t="str">
        <f>IFERROR(VLOOKUP(OrdersTable[[#This Row],[Order ID]],ReturnsTable[#All],2,FALSE),"No")</f>
        <v>No</v>
      </c>
      <c r="X7522" s="4">
        <f>1/COUNTIF(OrdersTable[Order ID],OrdersTable[[#This Row],[Order ID]])</f>
        <v>0.14285714285714285</v>
      </c>
      <c r="Y7522" s="4">
        <f>1/COUNTIF(OrdersTable[Customer ID],OrdersTable[[#This Row],[Customer ID]])</f>
        <v>2.9411764705882353E-2</v>
      </c>
    </row>
    <row r="7523" spans="1:25" x14ac:dyDescent="0.3">
      <c r="A7523" s="1">
        <v>7522</v>
      </c>
      <c r="B7523" t="s">
        <v>9728</v>
      </c>
      <c r="C7523" s="7">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4" t="str">
        <f>VLOOKUP(OrdersTable[[#This Row],[Region]],PeopleTable[#All],2,FALSE)</f>
        <v>Chuck Magee</v>
      </c>
      <c r="W7523" s="4" t="str">
        <f>IFERROR(VLOOKUP(OrdersTable[[#This Row],[Order ID]],ReturnsTable[#All],2,FALSE),"No")</f>
        <v>No</v>
      </c>
      <c r="X7523" s="4">
        <f>1/COUNTIF(OrdersTable[Order ID],OrdersTable[[#This Row],[Order ID]])</f>
        <v>0.33333333333333331</v>
      </c>
      <c r="Y7523" s="4">
        <f>1/COUNTIF(OrdersTable[Customer ID],OrdersTable[[#This Row],[Customer ID]])</f>
        <v>5.8823529411764705E-2</v>
      </c>
    </row>
    <row r="7524" spans="1:25" x14ac:dyDescent="0.3">
      <c r="A7524" s="1">
        <v>7523</v>
      </c>
      <c r="B7524" t="s">
        <v>9728</v>
      </c>
      <c r="C7524" s="7">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4" t="str">
        <f>VLOOKUP(OrdersTable[[#This Row],[Region]],PeopleTable[#All],2,FALSE)</f>
        <v>Chuck Magee</v>
      </c>
      <c r="W7524" s="4" t="str">
        <f>IFERROR(VLOOKUP(OrdersTable[[#This Row],[Order ID]],ReturnsTable[#All],2,FALSE),"No")</f>
        <v>No</v>
      </c>
      <c r="X7524" s="4">
        <f>1/COUNTIF(OrdersTable[Order ID],OrdersTable[[#This Row],[Order ID]])</f>
        <v>0.33333333333333331</v>
      </c>
      <c r="Y7524" s="4">
        <f>1/COUNTIF(OrdersTable[Customer ID],OrdersTable[[#This Row],[Customer ID]])</f>
        <v>5.8823529411764705E-2</v>
      </c>
    </row>
    <row r="7525" spans="1:25" x14ac:dyDescent="0.3">
      <c r="A7525" s="1">
        <v>7524</v>
      </c>
      <c r="B7525" t="s">
        <v>9728</v>
      </c>
      <c r="C7525" s="7">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4" t="str">
        <f>VLOOKUP(OrdersTable[[#This Row],[Region]],PeopleTable[#All],2,FALSE)</f>
        <v>Chuck Magee</v>
      </c>
      <c r="W7525" s="4" t="str">
        <f>IFERROR(VLOOKUP(OrdersTable[[#This Row],[Order ID]],ReturnsTable[#All],2,FALSE),"No")</f>
        <v>No</v>
      </c>
      <c r="X7525" s="4">
        <f>1/COUNTIF(OrdersTable[Order ID],OrdersTable[[#This Row],[Order ID]])</f>
        <v>0.33333333333333331</v>
      </c>
      <c r="Y7525" s="4">
        <f>1/COUNTIF(OrdersTable[Customer ID],OrdersTable[[#This Row],[Customer ID]])</f>
        <v>5.8823529411764705E-2</v>
      </c>
    </row>
    <row r="7526" spans="1:25" x14ac:dyDescent="0.3">
      <c r="A7526" s="1">
        <v>7525</v>
      </c>
      <c r="B7526" t="s">
        <v>9729</v>
      </c>
      <c r="C7526" s="7">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4" t="str">
        <f>VLOOKUP(OrdersTable[[#This Row],[Region]],PeopleTable[#All],2,FALSE)</f>
        <v>Anna Andreadi</v>
      </c>
      <c r="W7526" s="4" t="str">
        <f>IFERROR(VLOOKUP(OrdersTable[[#This Row],[Order ID]],ReturnsTable[#All],2,FALSE),"No")</f>
        <v>No</v>
      </c>
      <c r="X7526" s="4">
        <f>1/COUNTIF(OrdersTable[Order ID],OrdersTable[[#This Row],[Order ID]])</f>
        <v>0.5</v>
      </c>
      <c r="Y7526" s="4">
        <f>1/COUNTIF(OrdersTable[Customer ID],OrdersTable[[#This Row],[Customer ID]])</f>
        <v>3.5714285714285712E-2</v>
      </c>
    </row>
    <row r="7527" spans="1:25" x14ac:dyDescent="0.3">
      <c r="A7527" s="1">
        <v>7526</v>
      </c>
      <c r="B7527" t="s">
        <v>9729</v>
      </c>
      <c r="C7527" s="7">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4" t="str">
        <f>VLOOKUP(OrdersTable[[#This Row],[Region]],PeopleTable[#All],2,FALSE)</f>
        <v>Anna Andreadi</v>
      </c>
      <c r="W7527" s="4" t="str">
        <f>IFERROR(VLOOKUP(OrdersTable[[#This Row],[Order ID]],ReturnsTable[#All],2,FALSE),"No")</f>
        <v>No</v>
      </c>
      <c r="X7527" s="4">
        <f>1/COUNTIF(OrdersTable[Order ID],OrdersTable[[#This Row],[Order ID]])</f>
        <v>0.5</v>
      </c>
      <c r="Y7527" s="4">
        <f>1/COUNTIF(OrdersTable[Customer ID],OrdersTable[[#This Row],[Customer ID]])</f>
        <v>3.5714285714285712E-2</v>
      </c>
    </row>
    <row r="7528" spans="1:25" x14ac:dyDescent="0.3">
      <c r="A7528" s="1">
        <v>7527</v>
      </c>
      <c r="B7528" t="s">
        <v>9730</v>
      </c>
      <c r="C7528" s="7">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4" t="str">
        <f>VLOOKUP(OrdersTable[[#This Row],[Region]],PeopleTable[#All],2,FALSE)</f>
        <v>Anna Andreadi</v>
      </c>
      <c r="W7528" s="4" t="str">
        <f>IFERROR(VLOOKUP(OrdersTable[[#This Row],[Order ID]],ReturnsTable[#All],2,FALSE),"No")</f>
        <v>No</v>
      </c>
      <c r="X7528" s="4">
        <f>1/COUNTIF(OrdersTable[Order ID],OrdersTable[[#This Row],[Order ID]])</f>
        <v>0.2</v>
      </c>
      <c r="Y7528" s="4">
        <f>1/COUNTIF(OrdersTable[Customer ID],OrdersTable[[#This Row],[Customer ID]])</f>
        <v>6.6666666666666666E-2</v>
      </c>
    </row>
    <row r="7529" spans="1:25" x14ac:dyDescent="0.3">
      <c r="A7529" s="1">
        <v>7528</v>
      </c>
      <c r="B7529" t="s">
        <v>9730</v>
      </c>
      <c r="C7529" s="7">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4" t="str">
        <f>VLOOKUP(OrdersTable[[#This Row],[Region]],PeopleTable[#All],2,FALSE)</f>
        <v>Anna Andreadi</v>
      </c>
      <c r="W7529" s="4" t="str">
        <f>IFERROR(VLOOKUP(OrdersTable[[#This Row],[Order ID]],ReturnsTable[#All],2,FALSE),"No")</f>
        <v>No</v>
      </c>
      <c r="X7529" s="4">
        <f>1/COUNTIF(OrdersTable[Order ID],OrdersTable[[#This Row],[Order ID]])</f>
        <v>0.2</v>
      </c>
      <c r="Y7529" s="4">
        <f>1/COUNTIF(OrdersTable[Customer ID],OrdersTable[[#This Row],[Customer ID]])</f>
        <v>6.6666666666666666E-2</v>
      </c>
    </row>
    <row r="7530" spans="1:25" x14ac:dyDescent="0.3">
      <c r="A7530" s="1">
        <v>7529</v>
      </c>
      <c r="B7530" t="s">
        <v>9730</v>
      </c>
      <c r="C7530" s="7">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4" t="str">
        <f>VLOOKUP(OrdersTable[[#This Row],[Region]],PeopleTable[#All],2,FALSE)</f>
        <v>Anna Andreadi</v>
      </c>
      <c r="W7530" s="4" t="str">
        <f>IFERROR(VLOOKUP(OrdersTable[[#This Row],[Order ID]],ReturnsTable[#All],2,FALSE),"No")</f>
        <v>No</v>
      </c>
      <c r="X7530" s="4">
        <f>1/COUNTIF(OrdersTable[Order ID],OrdersTable[[#This Row],[Order ID]])</f>
        <v>0.2</v>
      </c>
      <c r="Y7530" s="4">
        <f>1/COUNTIF(OrdersTable[Customer ID],OrdersTable[[#This Row],[Customer ID]])</f>
        <v>6.6666666666666666E-2</v>
      </c>
    </row>
    <row r="7531" spans="1:25" x14ac:dyDescent="0.3">
      <c r="A7531" s="1">
        <v>7530</v>
      </c>
      <c r="B7531" t="s">
        <v>9730</v>
      </c>
      <c r="C7531" s="7">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4" t="str">
        <f>VLOOKUP(OrdersTable[[#This Row],[Region]],PeopleTable[#All],2,FALSE)</f>
        <v>Anna Andreadi</v>
      </c>
      <c r="W7531" s="4" t="str">
        <f>IFERROR(VLOOKUP(OrdersTable[[#This Row],[Order ID]],ReturnsTable[#All],2,FALSE),"No")</f>
        <v>No</v>
      </c>
      <c r="X7531" s="4">
        <f>1/COUNTIF(OrdersTable[Order ID],OrdersTable[[#This Row],[Order ID]])</f>
        <v>0.2</v>
      </c>
      <c r="Y7531" s="4">
        <f>1/COUNTIF(OrdersTable[Customer ID],OrdersTable[[#This Row],[Customer ID]])</f>
        <v>6.6666666666666666E-2</v>
      </c>
    </row>
    <row r="7532" spans="1:25" x14ac:dyDescent="0.3">
      <c r="A7532" s="1">
        <v>7531</v>
      </c>
      <c r="B7532" t="s">
        <v>9730</v>
      </c>
      <c r="C7532" s="7">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4" t="str">
        <f>VLOOKUP(OrdersTable[[#This Row],[Region]],PeopleTable[#All],2,FALSE)</f>
        <v>Anna Andreadi</v>
      </c>
      <c r="W7532" s="4" t="str">
        <f>IFERROR(VLOOKUP(OrdersTable[[#This Row],[Order ID]],ReturnsTable[#All],2,FALSE),"No")</f>
        <v>No</v>
      </c>
      <c r="X7532" s="4">
        <f>1/COUNTIF(OrdersTable[Order ID],OrdersTable[[#This Row],[Order ID]])</f>
        <v>0.2</v>
      </c>
      <c r="Y7532" s="4">
        <f>1/COUNTIF(OrdersTable[Customer ID],OrdersTable[[#This Row],[Customer ID]])</f>
        <v>6.6666666666666666E-2</v>
      </c>
    </row>
    <row r="7533" spans="1:25" x14ac:dyDescent="0.3">
      <c r="A7533" s="1">
        <v>7532</v>
      </c>
      <c r="B7533" t="s">
        <v>9731</v>
      </c>
      <c r="C7533" s="7">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4" t="str">
        <f>VLOOKUP(OrdersTable[[#This Row],[Region]],PeopleTable[#All],2,FALSE)</f>
        <v>Anna Andreadi</v>
      </c>
      <c r="W7533" s="4" t="str">
        <f>IFERROR(VLOOKUP(OrdersTable[[#This Row],[Order ID]],ReturnsTable[#All],2,FALSE),"No")</f>
        <v>No</v>
      </c>
      <c r="X7533" s="4">
        <f>1/COUNTIF(OrdersTable[Order ID],OrdersTable[[#This Row],[Order ID]])</f>
        <v>0.5</v>
      </c>
      <c r="Y7533" s="4">
        <f>1/COUNTIF(OrdersTable[Customer ID],OrdersTable[[#This Row],[Customer ID]])</f>
        <v>4.3478260869565216E-2</v>
      </c>
    </row>
    <row r="7534" spans="1:25" x14ac:dyDescent="0.3">
      <c r="A7534" s="1">
        <v>7533</v>
      </c>
      <c r="B7534" t="s">
        <v>9731</v>
      </c>
      <c r="C7534" s="7">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4" t="str">
        <f>VLOOKUP(OrdersTable[[#This Row],[Region]],PeopleTable[#All],2,FALSE)</f>
        <v>Anna Andreadi</v>
      </c>
      <c r="W7534" s="4" t="str">
        <f>IFERROR(VLOOKUP(OrdersTable[[#This Row],[Order ID]],ReturnsTable[#All],2,FALSE),"No")</f>
        <v>No</v>
      </c>
      <c r="X7534" s="4">
        <f>1/COUNTIF(OrdersTable[Order ID],OrdersTable[[#This Row],[Order ID]])</f>
        <v>0.5</v>
      </c>
      <c r="Y7534" s="4">
        <f>1/COUNTIF(OrdersTable[Customer ID],OrdersTable[[#This Row],[Customer ID]])</f>
        <v>4.3478260869565216E-2</v>
      </c>
    </row>
    <row r="7535" spans="1:25" x14ac:dyDescent="0.3">
      <c r="A7535" s="1">
        <v>7534</v>
      </c>
      <c r="B7535" t="s">
        <v>9732</v>
      </c>
      <c r="C7535" s="7">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4" t="str">
        <f>VLOOKUP(OrdersTable[[#This Row],[Region]],PeopleTable[#All],2,FALSE)</f>
        <v>Cassandra Brandow</v>
      </c>
      <c r="W7535" s="4" t="str">
        <f>IFERROR(VLOOKUP(OrdersTable[[#This Row],[Order ID]],ReturnsTable[#All],2,FALSE),"No")</f>
        <v>No</v>
      </c>
      <c r="X7535" s="4">
        <f>1/COUNTIF(OrdersTable[Order ID],OrdersTable[[#This Row],[Order ID]])</f>
        <v>0.5</v>
      </c>
      <c r="Y7535" s="4">
        <f>1/COUNTIF(OrdersTable[Customer ID],OrdersTable[[#This Row],[Customer ID]])</f>
        <v>0.1</v>
      </c>
    </row>
    <row r="7536" spans="1:25" x14ac:dyDescent="0.3">
      <c r="A7536" s="1">
        <v>7535</v>
      </c>
      <c r="B7536" t="s">
        <v>9732</v>
      </c>
      <c r="C7536" s="7">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4" t="str">
        <f>VLOOKUP(OrdersTable[[#This Row],[Region]],PeopleTable[#All],2,FALSE)</f>
        <v>Cassandra Brandow</v>
      </c>
      <c r="W7536" s="4" t="str">
        <f>IFERROR(VLOOKUP(OrdersTable[[#This Row],[Order ID]],ReturnsTable[#All],2,FALSE),"No")</f>
        <v>No</v>
      </c>
      <c r="X7536" s="4">
        <f>1/COUNTIF(OrdersTable[Order ID],OrdersTable[[#This Row],[Order ID]])</f>
        <v>0.5</v>
      </c>
      <c r="Y7536" s="4">
        <f>1/COUNTIF(OrdersTable[Customer ID],OrdersTable[[#This Row],[Customer ID]])</f>
        <v>0.1</v>
      </c>
    </row>
    <row r="7537" spans="1:25" x14ac:dyDescent="0.3">
      <c r="A7537" s="1">
        <v>7536</v>
      </c>
      <c r="B7537" t="s">
        <v>9733</v>
      </c>
      <c r="C7537" s="7">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4" t="str">
        <f>VLOOKUP(OrdersTable[[#This Row],[Region]],PeopleTable[#All],2,FALSE)</f>
        <v>Anna Andreadi</v>
      </c>
      <c r="W7537" s="4" t="str">
        <f>IFERROR(VLOOKUP(OrdersTable[[#This Row],[Order ID]],ReturnsTable[#All],2,FALSE),"No")</f>
        <v>No</v>
      </c>
      <c r="X7537" s="4">
        <f>1/COUNTIF(OrdersTable[Order ID],OrdersTable[[#This Row],[Order ID]])</f>
        <v>1</v>
      </c>
      <c r="Y7537" s="4">
        <f>1/COUNTIF(OrdersTable[Customer ID],OrdersTable[[#This Row],[Customer ID]])</f>
        <v>5.8823529411764705E-2</v>
      </c>
    </row>
    <row r="7538" spans="1:25" x14ac:dyDescent="0.3">
      <c r="A7538" s="1">
        <v>7537</v>
      </c>
      <c r="B7538" t="s">
        <v>9734</v>
      </c>
      <c r="C7538" s="7">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4" t="str">
        <f>VLOOKUP(OrdersTable[[#This Row],[Region]],PeopleTable[#All],2,FALSE)</f>
        <v>Kelly Williams</v>
      </c>
      <c r="W7538" s="4" t="str">
        <f>IFERROR(VLOOKUP(OrdersTable[[#This Row],[Order ID]],ReturnsTable[#All],2,FALSE),"No")</f>
        <v>No</v>
      </c>
      <c r="X7538" s="4">
        <f>1/COUNTIF(OrdersTable[Order ID],OrdersTable[[#This Row],[Order ID]])</f>
        <v>1</v>
      </c>
      <c r="Y7538" s="4">
        <f>1/COUNTIF(OrdersTable[Customer ID],OrdersTable[[#This Row],[Customer ID]])</f>
        <v>6.6666666666666666E-2</v>
      </c>
    </row>
    <row r="7539" spans="1:25" x14ac:dyDescent="0.3">
      <c r="A7539" s="1">
        <v>7538</v>
      </c>
      <c r="B7539" t="s">
        <v>9735</v>
      </c>
      <c r="C7539" s="7">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4" t="str">
        <f>VLOOKUP(OrdersTable[[#This Row],[Region]],PeopleTable[#All],2,FALSE)</f>
        <v>Anna Andreadi</v>
      </c>
      <c r="W7539" s="4" t="str">
        <f>IFERROR(VLOOKUP(OrdersTable[[#This Row],[Order ID]],ReturnsTable[#All],2,FALSE),"No")</f>
        <v>No</v>
      </c>
      <c r="X7539" s="4">
        <f>1/COUNTIF(OrdersTable[Order ID],OrdersTable[[#This Row],[Order ID]])</f>
        <v>1</v>
      </c>
      <c r="Y7539" s="4">
        <f>1/COUNTIF(OrdersTable[Customer ID],OrdersTable[[#This Row],[Customer ID]])</f>
        <v>3.4482758620689655E-2</v>
      </c>
    </row>
    <row r="7540" spans="1:25" x14ac:dyDescent="0.3">
      <c r="A7540" s="1">
        <v>7539</v>
      </c>
      <c r="B7540" t="s">
        <v>9736</v>
      </c>
      <c r="C7540" s="7">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4" t="str">
        <f>VLOOKUP(OrdersTable[[#This Row],[Region]],PeopleTable[#All],2,FALSE)</f>
        <v>Anna Andreadi</v>
      </c>
      <c r="W7540" s="4" t="str">
        <f>IFERROR(VLOOKUP(OrdersTable[[#This Row],[Order ID]],ReturnsTable[#All],2,FALSE),"No")</f>
        <v>No</v>
      </c>
      <c r="X7540" s="4">
        <f>1/COUNTIF(OrdersTable[Order ID],OrdersTable[[#This Row],[Order ID]])</f>
        <v>0.14285714285714285</v>
      </c>
      <c r="Y7540" s="4">
        <f>1/COUNTIF(OrdersTable[Customer ID],OrdersTable[[#This Row],[Customer ID]])</f>
        <v>7.6923076923076927E-2</v>
      </c>
    </row>
    <row r="7541" spans="1:25" x14ac:dyDescent="0.3">
      <c r="A7541" s="1">
        <v>7540</v>
      </c>
      <c r="B7541" t="s">
        <v>9736</v>
      </c>
      <c r="C7541" s="7">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4" t="str">
        <f>VLOOKUP(OrdersTable[[#This Row],[Region]],PeopleTable[#All],2,FALSE)</f>
        <v>Anna Andreadi</v>
      </c>
      <c r="W7541" s="4" t="str">
        <f>IFERROR(VLOOKUP(OrdersTable[[#This Row],[Order ID]],ReturnsTable[#All],2,FALSE),"No")</f>
        <v>No</v>
      </c>
      <c r="X7541" s="4">
        <f>1/COUNTIF(OrdersTable[Order ID],OrdersTable[[#This Row],[Order ID]])</f>
        <v>0.14285714285714285</v>
      </c>
      <c r="Y7541" s="4">
        <f>1/COUNTIF(OrdersTable[Customer ID],OrdersTable[[#This Row],[Customer ID]])</f>
        <v>7.6923076923076927E-2</v>
      </c>
    </row>
    <row r="7542" spans="1:25" x14ac:dyDescent="0.3">
      <c r="A7542" s="1">
        <v>7541</v>
      </c>
      <c r="B7542" t="s">
        <v>9736</v>
      </c>
      <c r="C7542" s="7">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4" t="str">
        <f>VLOOKUP(OrdersTable[[#This Row],[Region]],PeopleTable[#All],2,FALSE)</f>
        <v>Anna Andreadi</v>
      </c>
      <c r="W7542" s="4" t="str">
        <f>IFERROR(VLOOKUP(OrdersTable[[#This Row],[Order ID]],ReturnsTable[#All],2,FALSE),"No")</f>
        <v>No</v>
      </c>
      <c r="X7542" s="4">
        <f>1/COUNTIF(OrdersTable[Order ID],OrdersTable[[#This Row],[Order ID]])</f>
        <v>0.14285714285714285</v>
      </c>
      <c r="Y7542" s="4">
        <f>1/COUNTIF(OrdersTable[Customer ID],OrdersTable[[#This Row],[Customer ID]])</f>
        <v>7.6923076923076927E-2</v>
      </c>
    </row>
    <row r="7543" spans="1:25" x14ac:dyDescent="0.3">
      <c r="A7543" s="1">
        <v>7542</v>
      </c>
      <c r="B7543" t="s">
        <v>9736</v>
      </c>
      <c r="C7543" s="7">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4" t="str">
        <f>VLOOKUP(OrdersTable[[#This Row],[Region]],PeopleTable[#All],2,FALSE)</f>
        <v>Anna Andreadi</v>
      </c>
      <c r="W7543" s="4" t="str">
        <f>IFERROR(VLOOKUP(OrdersTable[[#This Row],[Order ID]],ReturnsTable[#All],2,FALSE),"No")</f>
        <v>No</v>
      </c>
      <c r="X7543" s="4">
        <f>1/COUNTIF(OrdersTable[Order ID],OrdersTable[[#This Row],[Order ID]])</f>
        <v>0.14285714285714285</v>
      </c>
      <c r="Y7543" s="4">
        <f>1/COUNTIF(OrdersTable[Customer ID],OrdersTable[[#This Row],[Customer ID]])</f>
        <v>7.6923076923076927E-2</v>
      </c>
    </row>
    <row r="7544" spans="1:25" x14ac:dyDescent="0.3">
      <c r="A7544" s="1">
        <v>7543</v>
      </c>
      <c r="B7544" t="s">
        <v>9736</v>
      </c>
      <c r="C7544" s="7">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4" t="str">
        <f>VLOOKUP(OrdersTable[[#This Row],[Region]],PeopleTable[#All],2,FALSE)</f>
        <v>Anna Andreadi</v>
      </c>
      <c r="W7544" s="4" t="str">
        <f>IFERROR(VLOOKUP(OrdersTable[[#This Row],[Order ID]],ReturnsTable[#All],2,FALSE),"No")</f>
        <v>No</v>
      </c>
      <c r="X7544" s="4">
        <f>1/COUNTIF(OrdersTable[Order ID],OrdersTable[[#This Row],[Order ID]])</f>
        <v>0.14285714285714285</v>
      </c>
      <c r="Y7544" s="4">
        <f>1/COUNTIF(OrdersTable[Customer ID],OrdersTable[[#This Row],[Customer ID]])</f>
        <v>7.6923076923076927E-2</v>
      </c>
    </row>
    <row r="7545" spans="1:25" x14ac:dyDescent="0.3">
      <c r="A7545" s="1">
        <v>7544</v>
      </c>
      <c r="B7545" t="s">
        <v>9736</v>
      </c>
      <c r="C7545" s="7">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4" t="str">
        <f>VLOOKUP(OrdersTable[[#This Row],[Region]],PeopleTable[#All],2,FALSE)</f>
        <v>Anna Andreadi</v>
      </c>
      <c r="W7545" s="4" t="str">
        <f>IFERROR(VLOOKUP(OrdersTable[[#This Row],[Order ID]],ReturnsTable[#All],2,FALSE),"No")</f>
        <v>No</v>
      </c>
      <c r="X7545" s="4">
        <f>1/COUNTIF(OrdersTable[Order ID],OrdersTable[[#This Row],[Order ID]])</f>
        <v>0.14285714285714285</v>
      </c>
      <c r="Y7545" s="4">
        <f>1/COUNTIF(OrdersTable[Customer ID],OrdersTable[[#This Row],[Customer ID]])</f>
        <v>7.6923076923076927E-2</v>
      </c>
    </row>
    <row r="7546" spans="1:25" x14ac:dyDescent="0.3">
      <c r="A7546" s="1">
        <v>7545</v>
      </c>
      <c r="B7546" t="s">
        <v>9736</v>
      </c>
      <c r="C7546" s="7">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4" t="str">
        <f>VLOOKUP(OrdersTable[[#This Row],[Region]],PeopleTable[#All],2,FALSE)</f>
        <v>Anna Andreadi</v>
      </c>
      <c r="W7546" s="4" t="str">
        <f>IFERROR(VLOOKUP(OrdersTable[[#This Row],[Order ID]],ReturnsTable[#All],2,FALSE),"No")</f>
        <v>No</v>
      </c>
      <c r="X7546" s="4">
        <f>1/COUNTIF(OrdersTable[Order ID],OrdersTable[[#This Row],[Order ID]])</f>
        <v>0.14285714285714285</v>
      </c>
      <c r="Y7546" s="4">
        <f>1/COUNTIF(OrdersTable[Customer ID],OrdersTable[[#This Row],[Customer ID]])</f>
        <v>7.6923076923076927E-2</v>
      </c>
    </row>
    <row r="7547" spans="1:25" x14ac:dyDescent="0.3">
      <c r="A7547" s="1">
        <v>7546</v>
      </c>
      <c r="B7547" t="s">
        <v>9737</v>
      </c>
      <c r="C7547" s="7">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4" t="str">
        <f>VLOOKUP(OrdersTable[[#This Row],[Region]],PeopleTable[#All],2,FALSE)</f>
        <v>Kelly Williams</v>
      </c>
      <c r="W7547" s="4" t="str">
        <f>IFERROR(VLOOKUP(OrdersTable[[#This Row],[Order ID]],ReturnsTable[#All],2,FALSE),"No")</f>
        <v>No</v>
      </c>
      <c r="X7547" s="4">
        <f>1/COUNTIF(OrdersTable[Order ID],OrdersTable[[#This Row],[Order ID]])</f>
        <v>0.25</v>
      </c>
      <c r="Y7547" s="4">
        <f>1/COUNTIF(OrdersTable[Customer ID],OrdersTable[[#This Row],[Customer ID]])</f>
        <v>7.6923076923076927E-2</v>
      </c>
    </row>
    <row r="7548" spans="1:25" x14ac:dyDescent="0.3">
      <c r="A7548" s="1">
        <v>7547</v>
      </c>
      <c r="B7548" t="s">
        <v>9737</v>
      </c>
      <c r="C7548" s="7">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4" t="str">
        <f>VLOOKUP(OrdersTable[[#This Row],[Region]],PeopleTable[#All],2,FALSE)</f>
        <v>Kelly Williams</v>
      </c>
      <c r="W7548" s="4" t="str">
        <f>IFERROR(VLOOKUP(OrdersTable[[#This Row],[Order ID]],ReturnsTable[#All],2,FALSE),"No")</f>
        <v>No</v>
      </c>
      <c r="X7548" s="4">
        <f>1/COUNTIF(OrdersTable[Order ID],OrdersTable[[#This Row],[Order ID]])</f>
        <v>0.25</v>
      </c>
      <c r="Y7548" s="4">
        <f>1/COUNTIF(OrdersTable[Customer ID],OrdersTable[[#This Row],[Customer ID]])</f>
        <v>7.6923076923076927E-2</v>
      </c>
    </row>
    <row r="7549" spans="1:25" x14ac:dyDescent="0.3">
      <c r="A7549" s="1">
        <v>7548</v>
      </c>
      <c r="B7549" t="s">
        <v>9737</v>
      </c>
      <c r="C7549" s="7">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4" t="str">
        <f>VLOOKUP(OrdersTable[[#This Row],[Region]],PeopleTable[#All],2,FALSE)</f>
        <v>Kelly Williams</v>
      </c>
      <c r="W7549" s="4" t="str">
        <f>IFERROR(VLOOKUP(OrdersTable[[#This Row],[Order ID]],ReturnsTable[#All],2,FALSE),"No")</f>
        <v>No</v>
      </c>
      <c r="X7549" s="4">
        <f>1/COUNTIF(OrdersTable[Order ID],OrdersTable[[#This Row],[Order ID]])</f>
        <v>0.25</v>
      </c>
      <c r="Y7549" s="4">
        <f>1/COUNTIF(OrdersTable[Customer ID],OrdersTable[[#This Row],[Customer ID]])</f>
        <v>7.6923076923076927E-2</v>
      </c>
    </row>
    <row r="7550" spans="1:25" x14ac:dyDescent="0.3">
      <c r="A7550" s="1">
        <v>7549</v>
      </c>
      <c r="B7550" t="s">
        <v>9737</v>
      </c>
      <c r="C7550" s="7">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4" t="str">
        <f>VLOOKUP(OrdersTable[[#This Row],[Region]],PeopleTable[#All],2,FALSE)</f>
        <v>Kelly Williams</v>
      </c>
      <c r="W7550" s="4" t="str">
        <f>IFERROR(VLOOKUP(OrdersTable[[#This Row],[Order ID]],ReturnsTable[#All],2,FALSE),"No")</f>
        <v>No</v>
      </c>
      <c r="X7550" s="4">
        <f>1/COUNTIF(OrdersTable[Order ID],OrdersTable[[#This Row],[Order ID]])</f>
        <v>0.25</v>
      </c>
      <c r="Y7550" s="4">
        <f>1/COUNTIF(OrdersTable[Customer ID],OrdersTable[[#This Row],[Customer ID]])</f>
        <v>7.6923076923076927E-2</v>
      </c>
    </row>
    <row r="7551" spans="1:25" x14ac:dyDescent="0.3">
      <c r="A7551" s="1">
        <v>7550</v>
      </c>
      <c r="B7551" t="s">
        <v>9738</v>
      </c>
      <c r="C7551" s="7">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4" t="str">
        <f>VLOOKUP(OrdersTable[[#This Row],[Region]],PeopleTable[#All],2,FALSE)</f>
        <v>Kelly Williams</v>
      </c>
      <c r="W7551" s="4" t="str">
        <f>IFERROR(VLOOKUP(OrdersTable[[#This Row],[Order ID]],ReturnsTable[#All],2,FALSE),"No")</f>
        <v>No</v>
      </c>
      <c r="X7551" s="4">
        <f>1/COUNTIF(OrdersTable[Order ID],OrdersTable[[#This Row],[Order ID]])</f>
        <v>1</v>
      </c>
      <c r="Y7551" s="4">
        <f>1/COUNTIF(OrdersTable[Customer ID],OrdersTable[[#This Row],[Customer ID]])</f>
        <v>6.25E-2</v>
      </c>
    </row>
    <row r="7552" spans="1:25" x14ac:dyDescent="0.3">
      <c r="A7552" s="1">
        <v>7551</v>
      </c>
      <c r="B7552" t="s">
        <v>9739</v>
      </c>
      <c r="C7552" s="7">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4" t="str">
        <f>VLOOKUP(OrdersTable[[#This Row],[Region]],PeopleTable[#All],2,FALSE)</f>
        <v>Chuck Magee</v>
      </c>
      <c r="W7552" s="4" t="str">
        <f>IFERROR(VLOOKUP(OrdersTable[[#This Row],[Order ID]],ReturnsTable[#All],2,FALSE),"No")</f>
        <v>No</v>
      </c>
      <c r="X7552" s="4">
        <f>1/COUNTIF(OrdersTable[Order ID],OrdersTable[[#This Row],[Order ID]])</f>
        <v>0.25</v>
      </c>
      <c r="Y7552" s="4">
        <f>1/COUNTIF(OrdersTable[Customer ID],OrdersTable[[#This Row],[Customer ID]])</f>
        <v>5.5555555555555552E-2</v>
      </c>
    </row>
    <row r="7553" spans="1:25" x14ac:dyDescent="0.3">
      <c r="A7553" s="1">
        <v>7552</v>
      </c>
      <c r="B7553" t="s">
        <v>9739</v>
      </c>
      <c r="C7553" s="7">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4" t="str">
        <f>VLOOKUP(OrdersTable[[#This Row],[Region]],PeopleTable[#All],2,FALSE)</f>
        <v>Chuck Magee</v>
      </c>
      <c r="W7553" s="4" t="str">
        <f>IFERROR(VLOOKUP(OrdersTable[[#This Row],[Order ID]],ReturnsTable[#All],2,FALSE),"No")</f>
        <v>No</v>
      </c>
      <c r="X7553" s="4">
        <f>1/COUNTIF(OrdersTable[Order ID],OrdersTable[[#This Row],[Order ID]])</f>
        <v>0.25</v>
      </c>
      <c r="Y7553" s="4">
        <f>1/COUNTIF(OrdersTable[Customer ID],OrdersTable[[#This Row],[Customer ID]])</f>
        <v>5.5555555555555552E-2</v>
      </c>
    </row>
    <row r="7554" spans="1:25" x14ac:dyDescent="0.3">
      <c r="A7554" s="1">
        <v>7553</v>
      </c>
      <c r="B7554" t="s">
        <v>9739</v>
      </c>
      <c r="C7554" s="7">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4" t="str">
        <f>VLOOKUP(OrdersTable[[#This Row],[Region]],PeopleTable[#All],2,FALSE)</f>
        <v>Chuck Magee</v>
      </c>
      <c r="W7554" s="4" t="str">
        <f>IFERROR(VLOOKUP(OrdersTable[[#This Row],[Order ID]],ReturnsTable[#All],2,FALSE),"No")</f>
        <v>No</v>
      </c>
      <c r="X7554" s="4">
        <f>1/COUNTIF(OrdersTable[Order ID],OrdersTable[[#This Row],[Order ID]])</f>
        <v>0.25</v>
      </c>
      <c r="Y7554" s="4">
        <f>1/COUNTIF(OrdersTable[Customer ID],OrdersTable[[#This Row],[Customer ID]])</f>
        <v>5.5555555555555552E-2</v>
      </c>
    </row>
    <row r="7555" spans="1:25" x14ac:dyDescent="0.3">
      <c r="A7555" s="1">
        <v>7554</v>
      </c>
      <c r="B7555" t="s">
        <v>9739</v>
      </c>
      <c r="C7555" s="7">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4" t="str">
        <f>VLOOKUP(OrdersTable[[#This Row],[Region]],PeopleTable[#All],2,FALSE)</f>
        <v>Chuck Magee</v>
      </c>
      <c r="W7555" s="4" t="str">
        <f>IFERROR(VLOOKUP(OrdersTable[[#This Row],[Order ID]],ReturnsTable[#All],2,FALSE),"No")</f>
        <v>No</v>
      </c>
      <c r="X7555" s="4">
        <f>1/COUNTIF(OrdersTable[Order ID],OrdersTable[[#This Row],[Order ID]])</f>
        <v>0.25</v>
      </c>
      <c r="Y7555" s="4">
        <f>1/COUNTIF(OrdersTable[Customer ID],OrdersTable[[#This Row],[Customer ID]])</f>
        <v>5.5555555555555552E-2</v>
      </c>
    </row>
    <row r="7556" spans="1:25" x14ac:dyDescent="0.3">
      <c r="A7556" s="1">
        <v>7555</v>
      </c>
      <c r="B7556" t="s">
        <v>9740</v>
      </c>
      <c r="C7556" s="7">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4" t="str">
        <f>VLOOKUP(OrdersTable[[#This Row],[Region]],PeopleTable[#All],2,FALSE)</f>
        <v>Chuck Magee</v>
      </c>
      <c r="W7556" s="4" t="str">
        <f>IFERROR(VLOOKUP(OrdersTable[[#This Row],[Order ID]],ReturnsTable[#All],2,FALSE),"No")</f>
        <v>No</v>
      </c>
      <c r="X7556" s="4">
        <f>1/COUNTIF(OrdersTable[Order ID],OrdersTable[[#This Row],[Order ID]])</f>
        <v>0.5</v>
      </c>
      <c r="Y7556" s="4">
        <f>1/COUNTIF(OrdersTable[Customer ID],OrdersTable[[#This Row],[Customer ID]])</f>
        <v>0.14285714285714285</v>
      </c>
    </row>
    <row r="7557" spans="1:25" x14ac:dyDescent="0.3">
      <c r="A7557" s="1">
        <v>7556</v>
      </c>
      <c r="B7557" t="s">
        <v>9740</v>
      </c>
      <c r="C7557" s="7">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4" t="str">
        <f>VLOOKUP(OrdersTable[[#This Row],[Region]],PeopleTable[#All],2,FALSE)</f>
        <v>Chuck Magee</v>
      </c>
      <c r="W7557" s="4" t="str">
        <f>IFERROR(VLOOKUP(OrdersTable[[#This Row],[Order ID]],ReturnsTable[#All],2,FALSE),"No")</f>
        <v>No</v>
      </c>
      <c r="X7557" s="4">
        <f>1/COUNTIF(OrdersTable[Order ID],OrdersTable[[#This Row],[Order ID]])</f>
        <v>0.5</v>
      </c>
      <c r="Y7557" s="4">
        <f>1/COUNTIF(OrdersTable[Customer ID],OrdersTable[[#This Row],[Customer ID]])</f>
        <v>0.14285714285714285</v>
      </c>
    </row>
    <row r="7558" spans="1:25" x14ac:dyDescent="0.3">
      <c r="A7558" s="1">
        <v>7557</v>
      </c>
      <c r="B7558" t="s">
        <v>9741</v>
      </c>
      <c r="C7558" s="7">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4" t="str">
        <f>VLOOKUP(OrdersTable[[#This Row],[Region]],PeopleTable[#All],2,FALSE)</f>
        <v>Kelly Williams</v>
      </c>
      <c r="W7558" s="4" t="str">
        <f>IFERROR(VLOOKUP(OrdersTable[[#This Row],[Order ID]],ReturnsTable[#All],2,FALSE),"No")</f>
        <v>No</v>
      </c>
      <c r="X7558" s="4">
        <f>1/COUNTIF(OrdersTable[Order ID],OrdersTable[[#This Row],[Order ID]])</f>
        <v>0.5</v>
      </c>
      <c r="Y7558" s="4">
        <f>1/COUNTIF(OrdersTable[Customer ID],OrdersTable[[#This Row],[Customer ID]])</f>
        <v>0.1</v>
      </c>
    </row>
    <row r="7559" spans="1:25" x14ac:dyDescent="0.3">
      <c r="A7559" s="1">
        <v>7558</v>
      </c>
      <c r="B7559" t="s">
        <v>9741</v>
      </c>
      <c r="C7559" s="7">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4" t="str">
        <f>VLOOKUP(OrdersTable[[#This Row],[Region]],PeopleTable[#All],2,FALSE)</f>
        <v>Kelly Williams</v>
      </c>
      <c r="W7559" s="4" t="str">
        <f>IFERROR(VLOOKUP(OrdersTable[[#This Row],[Order ID]],ReturnsTable[#All],2,FALSE),"No")</f>
        <v>No</v>
      </c>
      <c r="X7559" s="4">
        <f>1/COUNTIF(OrdersTable[Order ID],OrdersTable[[#This Row],[Order ID]])</f>
        <v>0.5</v>
      </c>
      <c r="Y7559" s="4">
        <f>1/COUNTIF(OrdersTable[Customer ID],OrdersTable[[#This Row],[Customer ID]])</f>
        <v>0.1</v>
      </c>
    </row>
    <row r="7560" spans="1:25" x14ac:dyDescent="0.3">
      <c r="A7560" s="1">
        <v>7559</v>
      </c>
      <c r="B7560" t="s">
        <v>9742</v>
      </c>
      <c r="C7560" s="7">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4" t="str">
        <f>VLOOKUP(OrdersTable[[#This Row],[Region]],PeopleTable[#All],2,FALSE)</f>
        <v>Chuck Magee</v>
      </c>
      <c r="W7560" s="4" t="str">
        <f>IFERROR(VLOOKUP(OrdersTable[[#This Row],[Order ID]],ReturnsTable[#All],2,FALSE),"No")</f>
        <v>No</v>
      </c>
      <c r="X7560" s="4">
        <f>1/COUNTIF(OrdersTable[Order ID],OrdersTable[[#This Row],[Order ID]])</f>
        <v>0.33333333333333331</v>
      </c>
      <c r="Y7560" s="4">
        <f>1/COUNTIF(OrdersTable[Customer ID],OrdersTable[[#This Row],[Customer ID]])</f>
        <v>7.1428571428571425E-2</v>
      </c>
    </row>
    <row r="7561" spans="1:25" x14ac:dyDescent="0.3">
      <c r="A7561" s="1">
        <v>7560</v>
      </c>
      <c r="B7561" t="s">
        <v>9742</v>
      </c>
      <c r="C7561" s="7">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4" t="str">
        <f>VLOOKUP(OrdersTable[[#This Row],[Region]],PeopleTable[#All],2,FALSE)</f>
        <v>Chuck Magee</v>
      </c>
      <c r="W7561" s="4" t="str">
        <f>IFERROR(VLOOKUP(OrdersTable[[#This Row],[Order ID]],ReturnsTable[#All],2,FALSE),"No")</f>
        <v>No</v>
      </c>
      <c r="X7561" s="4">
        <f>1/COUNTIF(OrdersTable[Order ID],OrdersTable[[#This Row],[Order ID]])</f>
        <v>0.33333333333333331</v>
      </c>
      <c r="Y7561" s="4">
        <f>1/COUNTIF(OrdersTable[Customer ID],OrdersTable[[#This Row],[Customer ID]])</f>
        <v>7.1428571428571425E-2</v>
      </c>
    </row>
    <row r="7562" spans="1:25" x14ac:dyDescent="0.3">
      <c r="A7562" s="1">
        <v>7561</v>
      </c>
      <c r="B7562" t="s">
        <v>9742</v>
      </c>
      <c r="C7562" s="7">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4" t="str">
        <f>VLOOKUP(OrdersTable[[#This Row],[Region]],PeopleTable[#All],2,FALSE)</f>
        <v>Chuck Magee</v>
      </c>
      <c r="W7562" s="4" t="str">
        <f>IFERROR(VLOOKUP(OrdersTable[[#This Row],[Order ID]],ReturnsTable[#All],2,FALSE),"No")</f>
        <v>No</v>
      </c>
      <c r="X7562" s="4">
        <f>1/COUNTIF(OrdersTable[Order ID],OrdersTable[[#This Row],[Order ID]])</f>
        <v>0.33333333333333331</v>
      </c>
      <c r="Y7562" s="4">
        <f>1/COUNTIF(OrdersTable[Customer ID],OrdersTable[[#This Row],[Customer ID]])</f>
        <v>7.1428571428571425E-2</v>
      </c>
    </row>
    <row r="7563" spans="1:25" x14ac:dyDescent="0.3">
      <c r="A7563" s="1">
        <v>7562</v>
      </c>
      <c r="B7563" t="s">
        <v>9743</v>
      </c>
      <c r="C7563" s="7">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4" t="str">
        <f>VLOOKUP(OrdersTable[[#This Row],[Region]],PeopleTable[#All],2,FALSE)</f>
        <v>Chuck Magee</v>
      </c>
      <c r="W7563" s="4" t="str">
        <f>IFERROR(VLOOKUP(OrdersTable[[#This Row],[Order ID]],ReturnsTable[#All],2,FALSE),"No")</f>
        <v>No</v>
      </c>
      <c r="X7563" s="4">
        <f>1/COUNTIF(OrdersTable[Order ID],OrdersTable[[#This Row],[Order ID]])</f>
        <v>1</v>
      </c>
      <c r="Y7563" s="4">
        <f>1/COUNTIF(OrdersTable[Customer ID],OrdersTable[[#This Row],[Customer ID]])</f>
        <v>0.05</v>
      </c>
    </row>
    <row r="7564" spans="1:25" x14ac:dyDescent="0.3">
      <c r="A7564" s="1">
        <v>7563</v>
      </c>
      <c r="B7564" t="s">
        <v>9744</v>
      </c>
      <c r="C7564" s="7">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4" t="str">
        <f>VLOOKUP(OrdersTable[[#This Row],[Region]],PeopleTable[#All],2,FALSE)</f>
        <v>Kelly Williams</v>
      </c>
      <c r="W7564" s="4" t="str">
        <f>IFERROR(VLOOKUP(OrdersTable[[#This Row],[Order ID]],ReturnsTable[#All],2,FALSE),"No")</f>
        <v>No</v>
      </c>
      <c r="X7564" s="4">
        <f>1/COUNTIF(OrdersTable[Order ID],OrdersTable[[#This Row],[Order ID]])</f>
        <v>1</v>
      </c>
      <c r="Y7564" s="4">
        <f>1/COUNTIF(OrdersTable[Customer ID],OrdersTable[[#This Row],[Customer ID]])</f>
        <v>0.1111111111111111</v>
      </c>
    </row>
    <row r="7565" spans="1:25" x14ac:dyDescent="0.3">
      <c r="A7565" s="1">
        <v>7564</v>
      </c>
      <c r="B7565" t="s">
        <v>9745</v>
      </c>
      <c r="C7565" s="7">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4" t="str">
        <f>VLOOKUP(OrdersTable[[#This Row],[Region]],PeopleTable[#All],2,FALSE)</f>
        <v>Anna Andreadi</v>
      </c>
      <c r="W7565" s="4" t="str">
        <f>IFERROR(VLOOKUP(OrdersTable[[#This Row],[Order ID]],ReturnsTable[#All],2,FALSE),"No")</f>
        <v>No</v>
      </c>
      <c r="X7565" s="4">
        <f>1/COUNTIF(OrdersTable[Order ID],OrdersTable[[#This Row],[Order ID]])</f>
        <v>1</v>
      </c>
      <c r="Y7565" s="4">
        <f>1/COUNTIF(OrdersTable[Customer ID],OrdersTable[[#This Row],[Customer ID]])</f>
        <v>5.5555555555555552E-2</v>
      </c>
    </row>
    <row r="7566" spans="1:25" x14ac:dyDescent="0.3">
      <c r="A7566" s="1">
        <v>7565</v>
      </c>
      <c r="B7566" t="s">
        <v>9746</v>
      </c>
      <c r="C7566" s="7">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4" t="str">
        <f>VLOOKUP(OrdersTable[[#This Row],[Region]],PeopleTable[#All],2,FALSE)</f>
        <v>Anna Andreadi</v>
      </c>
      <c r="W7566" s="4" t="str">
        <f>IFERROR(VLOOKUP(OrdersTable[[#This Row],[Order ID]],ReturnsTable[#All],2,FALSE),"No")</f>
        <v>No</v>
      </c>
      <c r="X7566" s="4">
        <f>1/COUNTIF(OrdersTable[Order ID],OrdersTable[[#This Row],[Order ID]])</f>
        <v>0.5</v>
      </c>
      <c r="Y7566" s="4">
        <f>1/COUNTIF(OrdersTable[Customer ID],OrdersTable[[#This Row],[Customer ID]])</f>
        <v>5.2631578947368418E-2</v>
      </c>
    </row>
    <row r="7567" spans="1:25" x14ac:dyDescent="0.3">
      <c r="A7567" s="1">
        <v>7566</v>
      </c>
      <c r="B7567" t="s">
        <v>9746</v>
      </c>
      <c r="C7567" s="7">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4" t="str">
        <f>VLOOKUP(OrdersTable[[#This Row],[Region]],PeopleTable[#All],2,FALSE)</f>
        <v>Anna Andreadi</v>
      </c>
      <c r="W7567" s="4" t="str">
        <f>IFERROR(VLOOKUP(OrdersTable[[#This Row],[Order ID]],ReturnsTable[#All],2,FALSE),"No")</f>
        <v>No</v>
      </c>
      <c r="X7567" s="4">
        <f>1/COUNTIF(OrdersTable[Order ID],OrdersTable[[#This Row],[Order ID]])</f>
        <v>0.5</v>
      </c>
      <c r="Y7567" s="4">
        <f>1/COUNTIF(OrdersTable[Customer ID],OrdersTable[[#This Row],[Customer ID]])</f>
        <v>5.2631578947368418E-2</v>
      </c>
    </row>
    <row r="7568" spans="1:25" x14ac:dyDescent="0.3">
      <c r="A7568" s="1">
        <v>7567</v>
      </c>
      <c r="B7568" t="s">
        <v>9747</v>
      </c>
      <c r="C7568" s="7">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4" t="str">
        <f>VLOOKUP(OrdersTable[[#This Row],[Region]],PeopleTable[#All],2,FALSE)</f>
        <v>Kelly Williams</v>
      </c>
      <c r="W7568" s="4" t="str">
        <f>IFERROR(VLOOKUP(OrdersTable[[#This Row],[Order ID]],ReturnsTable[#All],2,FALSE),"No")</f>
        <v>No</v>
      </c>
      <c r="X7568" s="4">
        <f>1/COUNTIF(OrdersTable[Order ID],OrdersTable[[#This Row],[Order ID]])</f>
        <v>0.5</v>
      </c>
      <c r="Y7568" s="4">
        <f>1/COUNTIF(OrdersTable[Customer ID],OrdersTable[[#This Row],[Customer ID]])</f>
        <v>5.8823529411764705E-2</v>
      </c>
    </row>
    <row r="7569" spans="1:25" x14ac:dyDescent="0.3">
      <c r="A7569" s="1">
        <v>7568</v>
      </c>
      <c r="B7569" t="s">
        <v>9747</v>
      </c>
      <c r="C7569" s="7">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4" t="str">
        <f>VLOOKUP(OrdersTable[[#This Row],[Region]],PeopleTable[#All],2,FALSE)</f>
        <v>Kelly Williams</v>
      </c>
      <c r="W7569" s="4" t="str">
        <f>IFERROR(VLOOKUP(OrdersTable[[#This Row],[Order ID]],ReturnsTable[#All],2,FALSE),"No")</f>
        <v>No</v>
      </c>
      <c r="X7569" s="4">
        <f>1/COUNTIF(OrdersTable[Order ID],OrdersTable[[#This Row],[Order ID]])</f>
        <v>0.5</v>
      </c>
      <c r="Y7569" s="4">
        <f>1/COUNTIF(OrdersTable[Customer ID],OrdersTable[[#This Row],[Customer ID]])</f>
        <v>5.8823529411764705E-2</v>
      </c>
    </row>
    <row r="7570" spans="1:25" x14ac:dyDescent="0.3">
      <c r="A7570" s="1">
        <v>7569</v>
      </c>
      <c r="B7570" t="s">
        <v>9748</v>
      </c>
      <c r="C7570" s="7">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4" t="str">
        <f>VLOOKUP(OrdersTable[[#This Row],[Region]],PeopleTable[#All],2,FALSE)</f>
        <v>Anna Andreadi</v>
      </c>
      <c r="W7570" s="4" t="str">
        <f>IFERROR(VLOOKUP(OrdersTable[[#This Row],[Order ID]],ReturnsTable[#All],2,FALSE),"No")</f>
        <v>No</v>
      </c>
      <c r="X7570" s="4">
        <f>1/COUNTIF(OrdersTable[Order ID],OrdersTable[[#This Row],[Order ID]])</f>
        <v>0.33333333333333331</v>
      </c>
      <c r="Y7570" s="4">
        <f>1/COUNTIF(OrdersTable[Customer ID],OrdersTable[[#This Row],[Customer ID]])</f>
        <v>4.1666666666666664E-2</v>
      </c>
    </row>
    <row r="7571" spans="1:25" x14ac:dyDescent="0.3">
      <c r="A7571" s="1">
        <v>7570</v>
      </c>
      <c r="B7571" t="s">
        <v>9748</v>
      </c>
      <c r="C7571" s="7">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4" t="str">
        <f>VLOOKUP(OrdersTable[[#This Row],[Region]],PeopleTable[#All],2,FALSE)</f>
        <v>Anna Andreadi</v>
      </c>
      <c r="W7571" s="4" t="str">
        <f>IFERROR(VLOOKUP(OrdersTable[[#This Row],[Order ID]],ReturnsTable[#All],2,FALSE),"No")</f>
        <v>No</v>
      </c>
      <c r="X7571" s="4">
        <f>1/COUNTIF(OrdersTable[Order ID],OrdersTable[[#This Row],[Order ID]])</f>
        <v>0.33333333333333331</v>
      </c>
      <c r="Y7571" s="4">
        <f>1/COUNTIF(OrdersTable[Customer ID],OrdersTable[[#This Row],[Customer ID]])</f>
        <v>4.1666666666666664E-2</v>
      </c>
    </row>
    <row r="7572" spans="1:25" x14ac:dyDescent="0.3">
      <c r="A7572" s="1">
        <v>7571</v>
      </c>
      <c r="B7572" t="s">
        <v>9748</v>
      </c>
      <c r="C7572" s="7">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4" t="str">
        <f>VLOOKUP(OrdersTable[[#This Row],[Region]],PeopleTable[#All],2,FALSE)</f>
        <v>Anna Andreadi</v>
      </c>
      <c r="W7572" s="4" t="str">
        <f>IFERROR(VLOOKUP(OrdersTable[[#This Row],[Order ID]],ReturnsTable[#All],2,FALSE),"No")</f>
        <v>No</v>
      </c>
      <c r="X7572" s="4">
        <f>1/COUNTIF(OrdersTable[Order ID],OrdersTable[[#This Row],[Order ID]])</f>
        <v>0.33333333333333331</v>
      </c>
      <c r="Y7572" s="4">
        <f>1/COUNTIF(OrdersTable[Customer ID],OrdersTable[[#This Row],[Customer ID]])</f>
        <v>4.1666666666666664E-2</v>
      </c>
    </row>
    <row r="7573" spans="1:25" x14ac:dyDescent="0.3">
      <c r="A7573" s="1">
        <v>7572</v>
      </c>
      <c r="B7573" t="s">
        <v>9749</v>
      </c>
      <c r="C7573" s="7">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4" t="str">
        <f>VLOOKUP(OrdersTable[[#This Row],[Region]],PeopleTable[#All],2,FALSE)</f>
        <v>Cassandra Brandow</v>
      </c>
      <c r="W7573" s="4" t="str">
        <f>IFERROR(VLOOKUP(OrdersTable[[#This Row],[Order ID]],ReturnsTable[#All],2,FALSE),"No")</f>
        <v>No</v>
      </c>
      <c r="X7573" s="4">
        <f>1/COUNTIF(OrdersTable[Order ID],OrdersTable[[#This Row],[Order ID]])</f>
        <v>0.33333333333333331</v>
      </c>
      <c r="Y7573" s="4">
        <f>1/COUNTIF(OrdersTable[Customer ID],OrdersTable[[#This Row],[Customer ID]])</f>
        <v>4.7619047619047616E-2</v>
      </c>
    </row>
    <row r="7574" spans="1:25" x14ac:dyDescent="0.3">
      <c r="A7574" s="1">
        <v>7573</v>
      </c>
      <c r="B7574" t="s">
        <v>9749</v>
      </c>
      <c r="C7574" s="7">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4" t="str">
        <f>VLOOKUP(OrdersTable[[#This Row],[Region]],PeopleTable[#All],2,FALSE)</f>
        <v>Cassandra Brandow</v>
      </c>
      <c r="W7574" s="4" t="str">
        <f>IFERROR(VLOOKUP(OrdersTable[[#This Row],[Order ID]],ReturnsTable[#All],2,FALSE),"No")</f>
        <v>No</v>
      </c>
      <c r="X7574" s="4">
        <f>1/COUNTIF(OrdersTable[Order ID],OrdersTable[[#This Row],[Order ID]])</f>
        <v>0.33333333333333331</v>
      </c>
      <c r="Y7574" s="4">
        <f>1/COUNTIF(OrdersTable[Customer ID],OrdersTable[[#This Row],[Customer ID]])</f>
        <v>4.7619047619047616E-2</v>
      </c>
    </row>
    <row r="7575" spans="1:25" x14ac:dyDescent="0.3">
      <c r="A7575" s="1">
        <v>7574</v>
      </c>
      <c r="B7575" t="s">
        <v>9749</v>
      </c>
      <c r="C7575" s="7">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4" t="str">
        <f>VLOOKUP(OrdersTable[[#This Row],[Region]],PeopleTable[#All],2,FALSE)</f>
        <v>Cassandra Brandow</v>
      </c>
      <c r="W7575" s="4" t="str">
        <f>IFERROR(VLOOKUP(OrdersTable[[#This Row],[Order ID]],ReturnsTable[#All],2,FALSE),"No")</f>
        <v>No</v>
      </c>
      <c r="X7575" s="4">
        <f>1/COUNTIF(OrdersTable[Order ID],OrdersTable[[#This Row],[Order ID]])</f>
        <v>0.33333333333333331</v>
      </c>
      <c r="Y7575" s="4">
        <f>1/COUNTIF(OrdersTable[Customer ID],OrdersTable[[#This Row],[Customer ID]])</f>
        <v>4.7619047619047616E-2</v>
      </c>
    </row>
    <row r="7576" spans="1:25" x14ac:dyDescent="0.3">
      <c r="A7576" s="1">
        <v>7575</v>
      </c>
      <c r="B7576" t="s">
        <v>9750</v>
      </c>
      <c r="C7576" s="7">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4" t="str">
        <f>VLOOKUP(OrdersTable[[#This Row],[Region]],PeopleTable[#All],2,FALSE)</f>
        <v>Anna Andreadi</v>
      </c>
      <c r="W7576" s="4" t="str">
        <f>IFERROR(VLOOKUP(OrdersTable[[#This Row],[Order ID]],ReturnsTable[#All],2,FALSE),"No")</f>
        <v>No</v>
      </c>
      <c r="X7576" s="4">
        <f>1/COUNTIF(OrdersTable[Order ID],OrdersTable[[#This Row],[Order ID]])</f>
        <v>0.5</v>
      </c>
      <c r="Y7576" s="4">
        <f>1/COUNTIF(OrdersTable[Customer ID],OrdersTable[[#This Row],[Customer ID]])</f>
        <v>8.3333333333333329E-2</v>
      </c>
    </row>
    <row r="7577" spans="1:25" x14ac:dyDescent="0.3">
      <c r="A7577" s="1">
        <v>7576</v>
      </c>
      <c r="B7577" t="s">
        <v>9750</v>
      </c>
      <c r="C7577" s="7">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4" t="str">
        <f>VLOOKUP(OrdersTable[[#This Row],[Region]],PeopleTable[#All],2,FALSE)</f>
        <v>Anna Andreadi</v>
      </c>
      <c r="W7577" s="4" t="str">
        <f>IFERROR(VLOOKUP(OrdersTable[[#This Row],[Order ID]],ReturnsTable[#All],2,FALSE),"No")</f>
        <v>No</v>
      </c>
      <c r="X7577" s="4">
        <f>1/COUNTIF(OrdersTable[Order ID],OrdersTable[[#This Row],[Order ID]])</f>
        <v>0.5</v>
      </c>
      <c r="Y7577" s="4">
        <f>1/COUNTIF(OrdersTable[Customer ID],OrdersTable[[#This Row],[Customer ID]])</f>
        <v>8.3333333333333329E-2</v>
      </c>
    </row>
    <row r="7578" spans="1:25" x14ac:dyDescent="0.3">
      <c r="A7578" s="1">
        <v>7577</v>
      </c>
      <c r="B7578" t="s">
        <v>5957</v>
      </c>
      <c r="C7578" s="7">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4" t="str">
        <f>VLOOKUP(OrdersTable[[#This Row],[Region]],PeopleTable[#All],2,FALSE)</f>
        <v>Anna Andreadi</v>
      </c>
      <c r="W7578" s="4" t="str">
        <f>IFERROR(VLOOKUP(OrdersTable[[#This Row],[Order ID]],ReturnsTable[#All],2,FALSE),"No")</f>
        <v>Yes</v>
      </c>
      <c r="X7578" s="4">
        <f>1/COUNTIF(OrdersTable[Order ID],OrdersTable[[#This Row],[Order ID]])</f>
        <v>0.5</v>
      </c>
      <c r="Y7578" s="4">
        <f>1/COUNTIF(OrdersTable[Customer ID],OrdersTable[[#This Row],[Customer ID]])</f>
        <v>0.125</v>
      </c>
    </row>
    <row r="7579" spans="1:25" x14ac:dyDescent="0.3">
      <c r="A7579" s="1">
        <v>7578</v>
      </c>
      <c r="B7579" t="s">
        <v>5957</v>
      </c>
      <c r="C7579" s="7">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4" t="str">
        <f>VLOOKUP(OrdersTable[[#This Row],[Region]],PeopleTable[#All],2,FALSE)</f>
        <v>Anna Andreadi</v>
      </c>
      <c r="W7579" s="4" t="str">
        <f>IFERROR(VLOOKUP(OrdersTable[[#This Row],[Order ID]],ReturnsTable[#All],2,FALSE),"No")</f>
        <v>Yes</v>
      </c>
      <c r="X7579" s="4">
        <f>1/COUNTIF(OrdersTable[Order ID],OrdersTable[[#This Row],[Order ID]])</f>
        <v>0.5</v>
      </c>
      <c r="Y7579" s="4">
        <f>1/COUNTIF(OrdersTable[Customer ID],OrdersTable[[#This Row],[Customer ID]])</f>
        <v>0.125</v>
      </c>
    </row>
    <row r="7580" spans="1:25" x14ac:dyDescent="0.3">
      <c r="A7580" s="1">
        <v>7579</v>
      </c>
      <c r="B7580" t="s">
        <v>9751</v>
      </c>
      <c r="C7580" s="7">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4" t="str">
        <f>VLOOKUP(OrdersTable[[#This Row],[Region]],PeopleTable[#All],2,FALSE)</f>
        <v>Kelly Williams</v>
      </c>
      <c r="W7580" s="4" t="str">
        <f>IFERROR(VLOOKUP(OrdersTable[[#This Row],[Order ID]],ReturnsTable[#All],2,FALSE),"No")</f>
        <v>No</v>
      </c>
      <c r="X7580" s="4">
        <f>1/COUNTIF(OrdersTable[Order ID],OrdersTable[[#This Row],[Order ID]])</f>
        <v>1</v>
      </c>
      <c r="Y7580" s="4">
        <f>1/COUNTIF(OrdersTable[Customer ID],OrdersTable[[#This Row],[Customer ID]])</f>
        <v>7.6923076923076927E-2</v>
      </c>
    </row>
    <row r="7581" spans="1:25" x14ac:dyDescent="0.3">
      <c r="A7581" s="1">
        <v>7580</v>
      </c>
      <c r="B7581" t="s">
        <v>9752</v>
      </c>
      <c r="C7581" s="7">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4" t="str">
        <f>VLOOKUP(OrdersTable[[#This Row],[Region]],PeopleTable[#All],2,FALSE)</f>
        <v>Chuck Magee</v>
      </c>
      <c r="W7581" s="4" t="str">
        <f>IFERROR(VLOOKUP(OrdersTable[[#This Row],[Order ID]],ReturnsTable[#All],2,FALSE),"No")</f>
        <v>No</v>
      </c>
      <c r="X7581" s="4">
        <f>1/COUNTIF(OrdersTable[Order ID],OrdersTable[[#This Row],[Order ID]])</f>
        <v>0.5</v>
      </c>
      <c r="Y7581" s="4">
        <f>1/COUNTIF(OrdersTable[Customer ID],OrdersTable[[#This Row],[Customer ID]])</f>
        <v>6.25E-2</v>
      </c>
    </row>
    <row r="7582" spans="1:25" x14ac:dyDescent="0.3">
      <c r="A7582" s="1">
        <v>7581</v>
      </c>
      <c r="B7582" t="s">
        <v>9752</v>
      </c>
      <c r="C7582" s="7">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4" t="str">
        <f>VLOOKUP(OrdersTable[[#This Row],[Region]],PeopleTable[#All],2,FALSE)</f>
        <v>Chuck Magee</v>
      </c>
      <c r="W7582" s="4" t="str">
        <f>IFERROR(VLOOKUP(OrdersTable[[#This Row],[Order ID]],ReturnsTable[#All],2,FALSE),"No")</f>
        <v>No</v>
      </c>
      <c r="X7582" s="4">
        <f>1/COUNTIF(OrdersTable[Order ID],OrdersTable[[#This Row],[Order ID]])</f>
        <v>0.5</v>
      </c>
      <c r="Y7582" s="4">
        <f>1/COUNTIF(OrdersTable[Customer ID],OrdersTable[[#This Row],[Customer ID]])</f>
        <v>6.25E-2</v>
      </c>
    </row>
    <row r="7583" spans="1:25" x14ac:dyDescent="0.3">
      <c r="A7583" s="1">
        <v>7582</v>
      </c>
      <c r="B7583" t="s">
        <v>9753</v>
      </c>
      <c r="C7583" s="7">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4" t="str">
        <f>VLOOKUP(OrdersTable[[#This Row],[Region]],PeopleTable[#All],2,FALSE)</f>
        <v>Chuck Magee</v>
      </c>
      <c r="W7583" s="4" t="str">
        <f>IFERROR(VLOOKUP(OrdersTable[[#This Row],[Order ID]],ReturnsTable[#All],2,FALSE),"No")</f>
        <v>No</v>
      </c>
      <c r="X7583" s="4">
        <f>1/COUNTIF(OrdersTable[Order ID],OrdersTable[[#This Row],[Order ID]])</f>
        <v>1</v>
      </c>
      <c r="Y7583" s="4">
        <f>1/COUNTIF(OrdersTable[Customer ID],OrdersTable[[#This Row],[Customer ID]])</f>
        <v>0.125</v>
      </c>
    </row>
    <row r="7584" spans="1:25" x14ac:dyDescent="0.3">
      <c r="A7584" s="1">
        <v>7583</v>
      </c>
      <c r="B7584" t="s">
        <v>9754</v>
      </c>
      <c r="C7584" s="7">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4" t="str">
        <f>VLOOKUP(OrdersTable[[#This Row],[Region]],PeopleTable[#All],2,FALSE)</f>
        <v>Chuck Magee</v>
      </c>
      <c r="W7584" s="4" t="str">
        <f>IFERROR(VLOOKUP(OrdersTable[[#This Row],[Order ID]],ReturnsTable[#All],2,FALSE),"No")</f>
        <v>No</v>
      </c>
      <c r="X7584" s="4">
        <f>1/COUNTIF(OrdersTable[Order ID],OrdersTable[[#This Row],[Order ID]])</f>
        <v>1</v>
      </c>
      <c r="Y7584" s="4">
        <f>1/COUNTIF(OrdersTable[Customer ID],OrdersTable[[#This Row],[Customer ID]])</f>
        <v>7.6923076923076927E-2</v>
      </c>
    </row>
    <row r="7585" spans="1:25" x14ac:dyDescent="0.3">
      <c r="A7585" s="1">
        <v>7584</v>
      </c>
      <c r="B7585" t="s">
        <v>9755</v>
      </c>
      <c r="C7585" s="7">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4" t="str">
        <f>VLOOKUP(OrdersTable[[#This Row],[Region]],PeopleTable[#All],2,FALSE)</f>
        <v>Cassandra Brandow</v>
      </c>
      <c r="W7585" s="4" t="str">
        <f>IFERROR(VLOOKUP(OrdersTable[[#This Row],[Order ID]],ReturnsTable[#All],2,FALSE),"No")</f>
        <v>No</v>
      </c>
      <c r="X7585" s="4">
        <f>1/COUNTIF(OrdersTable[Order ID],OrdersTable[[#This Row],[Order ID]])</f>
        <v>0.2</v>
      </c>
      <c r="Y7585" s="4">
        <f>1/COUNTIF(OrdersTable[Customer ID],OrdersTable[[#This Row],[Customer ID]])</f>
        <v>6.6666666666666666E-2</v>
      </c>
    </row>
    <row r="7586" spans="1:25" x14ac:dyDescent="0.3">
      <c r="A7586" s="1">
        <v>7585</v>
      </c>
      <c r="B7586" t="s">
        <v>9755</v>
      </c>
      <c r="C7586" s="7">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4" t="str">
        <f>VLOOKUP(OrdersTable[[#This Row],[Region]],PeopleTable[#All],2,FALSE)</f>
        <v>Cassandra Brandow</v>
      </c>
      <c r="W7586" s="4" t="str">
        <f>IFERROR(VLOOKUP(OrdersTable[[#This Row],[Order ID]],ReturnsTable[#All],2,FALSE),"No")</f>
        <v>No</v>
      </c>
      <c r="X7586" s="4">
        <f>1/COUNTIF(OrdersTable[Order ID],OrdersTable[[#This Row],[Order ID]])</f>
        <v>0.2</v>
      </c>
      <c r="Y7586" s="4">
        <f>1/COUNTIF(OrdersTable[Customer ID],OrdersTable[[#This Row],[Customer ID]])</f>
        <v>6.6666666666666666E-2</v>
      </c>
    </row>
    <row r="7587" spans="1:25" x14ac:dyDescent="0.3">
      <c r="A7587" s="1">
        <v>7586</v>
      </c>
      <c r="B7587" t="s">
        <v>9755</v>
      </c>
      <c r="C7587" s="7">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4" t="str">
        <f>VLOOKUP(OrdersTable[[#This Row],[Region]],PeopleTable[#All],2,FALSE)</f>
        <v>Cassandra Brandow</v>
      </c>
      <c r="W7587" s="4" t="str">
        <f>IFERROR(VLOOKUP(OrdersTable[[#This Row],[Order ID]],ReturnsTable[#All],2,FALSE),"No")</f>
        <v>No</v>
      </c>
      <c r="X7587" s="4">
        <f>1/COUNTIF(OrdersTable[Order ID],OrdersTable[[#This Row],[Order ID]])</f>
        <v>0.2</v>
      </c>
      <c r="Y7587" s="4">
        <f>1/COUNTIF(OrdersTable[Customer ID],OrdersTable[[#This Row],[Customer ID]])</f>
        <v>6.6666666666666666E-2</v>
      </c>
    </row>
    <row r="7588" spans="1:25" x14ac:dyDescent="0.3">
      <c r="A7588" s="1">
        <v>7587</v>
      </c>
      <c r="B7588" t="s">
        <v>9755</v>
      </c>
      <c r="C7588" s="7">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4" t="str">
        <f>VLOOKUP(OrdersTable[[#This Row],[Region]],PeopleTable[#All],2,FALSE)</f>
        <v>Cassandra Brandow</v>
      </c>
      <c r="W7588" s="4" t="str">
        <f>IFERROR(VLOOKUP(OrdersTable[[#This Row],[Order ID]],ReturnsTable[#All],2,FALSE),"No")</f>
        <v>No</v>
      </c>
      <c r="X7588" s="4">
        <f>1/COUNTIF(OrdersTable[Order ID],OrdersTable[[#This Row],[Order ID]])</f>
        <v>0.2</v>
      </c>
      <c r="Y7588" s="4">
        <f>1/COUNTIF(OrdersTable[Customer ID],OrdersTable[[#This Row],[Customer ID]])</f>
        <v>6.6666666666666666E-2</v>
      </c>
    </row>
    <row r="7589" spans="1:25" x14ac:dyDescent="0.3">
      <c r="A7589" s="1">
        <v>7588</v>
      </c>
      <c r="B7589" t="s">
        <v>9755</v>
      </c>
      <c r="C7589" s="7">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4" t="str">
        <f>VLOOKUP(OrdersTable[[#This Row],[Region]],PeopleTable[#All],2,FALSE)</f>
        <v>Cassandra Brandow</v>
      </c>
      <c r="W7589" s="4" t="str">
        <f>IFERROR(VLOOKUP(OrdersTable[[#This Row],[Order ID]],ReturnsTable[#All],2,FALSE),"No")</f>
        <v>No</v>
      </c>
      <c r="X7589" s="4">
        <f>1/COUNTIF(OrdersTable[Order ID],OrdersTable[[#This Row],[Order ID]])</f>
        <v>0.2</v>
      </c>
      <c r="Y7589" s="4">
        <f>1/COUNTIF(OrdersTable[Customer ID],OrdersTable[[#This Row],[Customer ID]])</f>
        <v>6.6666666666666666E-2</v>
      </c>
    </row>
    <row r="7590" spans="1:25" x14ac:dyDescent="0.3">
      <c r="A7590" s="1">
        <v>7589</v>
      </c>
      <c r="B7590" t="s">
        <v>9756</v>
      </c>
      <c r="C7590" s="7">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4" t="str">
        <f>VLOOKUP(OrdersTable[[#This Row],[Region]],PeopleTable[#All],2,FALSE)</f>
        <v>Anna Andreadi</v>
      </c>
      <c r="W7590" s="4" t="str">
        <f>IFERROR(VLOOKUP(OrdersTable[[#This Row],[Order ID]],ReturnsTable[#All],2,FALSE),"No")</f>
        <v>No</v>
      </c>
      <c r="X7590" s="4">
        <f>1/COUNTIF(OrdersTable[Order ID],OrdersTable[[#This Row],[Order ID]])</f>
        <v>1</v>
      </c>
      <c r="Y7590" s="4">
        <f>1/COUNTIF(OrdersTable[Customer ID],OrdersTable[[#This Row],[Customer ID]])</f>
        <v>0.1</v>
      </c>
    </row>
    <row r="7591" spans="1:25" x14ac:dyDescent="0.3">
      <c r="A7591" s="1">
        <v>7590</v>
      </c>
      <c r="B7591" t="s">
        <v>9757</v>
      </c>
      <c r="C7591" s="7">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4" t="str">
        <f>VLOOKUP(OrdersTable[[#This Row],[Region]],PeopleTable[#All],2,FALSE)</f>
        <v>Kelly Williams</v>
      </c>
      <c r="W7591" s="4" t="str">
        <f>IFERROR(VLOOKUP(OrdersTable[[#This Row],[Order ID]],ReturnsTable[#All],2,FALSE),"No")</f>
        <v>No</v>
      </c>
      <c r="X7591" s="4">
        <f>1/COUNTIF(OrdersTable[Order ID],OrdersTable[[#This Row],[Order ID]])</f>
        <v>1</v>
      </c>
      <c r="Y7591" s="4">
        <f>1/COUNTIF(OrdersTable[Customer ID],OrdersTable[[#This Row],[Customer ID]])</f>
        <v>6.6666666666666666E-2</v>
      </c>
    </row>
    <row r="7592" spans="1:25" x14ac:dyDescent="0.3">
      <c r="A7592" s="1">
        <v>7591</v>
      </c>
      <c r="B7592" t="s">
        <v>9758</v>
      </c>
      <c r="C7592" s="7">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4" t="str">
        <f>VLOOKUP(OrdersTable[[#This Row],[Region]],PeopleTable[#All],2,FALSE)</f>
        <v>Chuck Magee</v>
      </c>
      <c r="W7592" s="4" t="str">
        <f>IFERROR(VLOOKUP(OrdersTable[[#This Row],[Order ID]],ReturnsTable[#All],2,FALSE),"No")</f>
        <v>No</v>
      </c>
      <c r="X7592" s="4">
        <f>1/COUNTIF(OrdersTable[Order ID],OrdersTable[[#This Row],[Order ID]])</f>
        <v>0.25</v>
      </c>
      <c r="Y7592" s="4">
        <f>1/COUNTIF(OrdersTable[Customer ID],OrdersTable[[#This Row],[Customer ID]])</f>
        <v>4.7619047619047616E-2</v>
      </c>
    </row>
    <row r="7593" spans="1:25" x14ac:dyDescent="0.3">
      <c r="A7593" s="1">
        <v>7592</v>
      </c>
      <c r="B7593" t="s">
        <v>9758</v>
      </c>
      <c r="C7593" s="7">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4" t="str">
        <f>VLOOKUP(OrdersTable[[#This Row],[Region]],PeopleTable[#All],2,FALSE)</f>
        <v>Chuck Magee</v>
      </c>
      <c r="W7593" s="4" t="str">
        <f>IFERROR(VLOOKUP(OrdersTable[[#This Row],[Order ID]],ReturnsTable[#All],2,FALSE),"No")</f>
        <v>No</v>
      </c>
      <c r="X7593" s="4">
        <f>1/COUNTIF(OrdersTable[Order ID],OrdersTable[[#This Row],[Order ID]])</f>
        <v>0.25</v>
      </c>
      <c r="Y7593" s="4">
        <f>1/COUNTIF(OrdersTable[Customer ID],OrdersTable[[#This Row],[Customer ID]])</f>
        <v>4.7619047619047616E-2</v>
      </c>
    </row>
    <row r="7594" spans="1:25" x14ac:dyDescent="0.3">
      <c r="A7594" s="1">
        <v>7593</v>
      </c>
      <c r="B7594" t="s">
        <v>9758</v>
      </c>
      <c r="C7594" s="7">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4" t="str">
        <f>VLOOKUP(OrdersTable[[#This Row],[Region]],PeopleTable[#All],2,FALSE)</f>
        <v>Chuck Magee</v>
      </c>
      <c r="W7594" s="4" t="str">
        <f>IFERROR(VLOOKUP(OrdersTable[[#This Row],[Order ID]],ReturnsTable[#All],2,FALSE),"No")</f>
        <v>No</v>
      </c>
      <c r="X7594" s="4">
        <f>1/COUNTIF(OrdersTable[Order ID],OrdersTable[[#This Row],[Order ID]])</f>
        <v>0.25</v>
      </c>
      <c r="Y7594" s="4">
        <f>1/COUNTIF(OrdersTable[Customer ID],OrdersTable[[#This Row],[Customer ID]])</f>
        <v>4.7619047619047616E-2</v>
      </c>
    </row>
    <row r="7595" spans="1:25" x14ac:dyDescent="0.3">
      <c r="A7595" s="1">
        <v>7594</v>
      </c>
      <c r="B7595" t="s">
        <v>9758</v>
      </c>
      <c r="C7595" s="7">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4" t="str">
        <f>VLOOKUP(OrdersTable[[#This Row],[Region]],PeopleTable[#All],2,FALSE)</f>
        <v>Chuck Magee</v>
      </c>
      <c r="W7595" s="4" t="str">
        <f>IFERROR(VLOOKUP(OrdersTable[[#This Row],[Order ID]],ReturnsTable[#All],2,FALSE),"No")</f>
        <v>No</v>
      </c>
      <c r="X7595" s="4">
        <f>1/COUNTIF(OrdersTable[Order ID],OrdersTable[[#This Row],[Order ID]])</f>
        <v>0.25</v>
      </c>
      <c r="Y7595" s="4">
        <f>1/COUNTIF(OrdersTable[Customer ID],OrdersTable[[#This Row],[Customer ID]])</f>
        <v>4.7619047619047616E-2</v>
      </c>
    </row>
    <row r="7596" spans="1:25" x14ac:dyDescent="0.3">
      <c r="A7596" s="1">
        <v>7595</v>
      </c>
      <c r="B7596" t="s">
        <v>9759</v>
      </c>
      <c r="C7596" s="7">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4" t="str">
        <f>VLOOKUP(OrdersTable[[#This Row],[Region]],PeopleTable[#All],2,FALSE)</f>
        <v>Kelly Williams</v>
      </c>
      <c r="W7596" s="4" t="str">
        <f>IFERROR(VLOOKUP(OrdersTable[[#This Row],[Order ID]],ReturnsTable[#All],2,FALSE),"No")</f>
        <v>No</v>
      </c>
      <c r="X7596" s="4">
        <f>1/COUNTIF(OrdersTable[Order ID],OrdersTable[[#This Row],[Order ID]])</f>
        <v>0.5</v>
      </c>
      <c r="Y7596" s="4">
        <f>1/COUNTIF(OrdersTable[Customer ID],OrdersTable[[#This Row],[Customer ID]])</f>
        <v>7.6923076923076927E-2</v>
      </c>
    </row>
    <row r="7597" spans="1:25" x14ac:dyDescent="0.3">
      <c r="A7597" s="1">
        <v>7596</v>
      </c>
      <c r="B7597" t="s">
        <v>9759</v>
      </c>
      <c r="C7597" s="7">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4" t="str">
        <f>VLOOKUP(OrdersTable[[#This Row],[Region]],PeopleTable[#All],2,FALSE)</f>
        <v>Kelly Williams</v>
      </c>
      <c r="W7597" s="4" t="str">
        <f>IFERROR(VLOOKUP(OrdersTable[[#This Row],[Order ID]],ReturnsTable[#All],2,FALSE),"No")</f>
        <v>No</v>
      </c>
      <c r="X7597" s="4">
        <f>1/COUNTIF(OrdersTable[Order ID],OrdersTable[[#This Row],[Order ID]])</f>
        <v>0.5</v>
      </c>
      <c r="Y7597" s="4">
        <f>1/COUNTIF(OrdersTable[Customer ID],OrdersTable[[#This Row],[Customer ID]])</f>
        <v>7.6923076923076927E-2</v>
      </c>
    </row>
    <row r="7598" spans="1:25" x14ac:dyDescent="0.3">
      <c r="A7598" s="1">
        <v>7597</v>
      </c>
      <c r="B7598" t="s">
        <v>9760</v>
      </c>
      <c r="C7598" s="7">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4" t="str">
        <f>VLOOKUP(OrdersTable[[#This Row],[Region]],PeopleTable[#All],2,FALSE)</f>
        <v>Anna Andreadi</v>
      </c>
      <c r="W7598" s="4" t="str">
        <f>IFERROR(VLOOKUP(OrdersTable[[#This Row],[Order ID]],ReturnsTable[#All],2,FALSE),"No")</f>
        <v>No</v>
      </c>
      <c r="X7598" s="4">
        <f>1/COUNTIF(OrdersTable[Order ID],OrdersTable[[#This Row],[Order ID]])</f>
        <v>1</v>
      </c>
      <c r="Y7598" s="4">
        <f>1/COUNTIF(OrdersTable[Customer ID],OrdersTable[[#This Row],[Customer ID]])</f>
        <v>7.1428571428571425E-2</v>
      </c>
    </row>
    <row r="7599" spans="1:25" x14ac:dyDescent="0.3">
      <c r="A7599" s="1">
        <v>7598</v>
      </c>
      <c r="B7599" t="s">
        <v>9761</v>
      </c>
      <c r="C7599" s="7">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4" t="str">
        <f>VLOOKUP(OrdersTable[[#This Row],[Region]],PeopleTable[#All],2,FALSE)</f>
        <v>Anna Andreadi</v>
      </c>
      <c r="W7599" s="4" t="str">
        <f>IFERROR(VLOOKUP(OrdersTable[[#This Row],[Order ID]],ReturnsTable[#All],2,FALSE),"No")</f>
        <v>No</v>
      </c>
      <c r="X7599" s="4">
        <f>1/COUNTIF(OrdersTable[Order ID],OrdersTable[[#This Row],[Order ID]])</f>
        <v>0.16666666666666666</v>
      </c>
      <c r="Y7599" s="4">
        <f>1/COUNTIF(OrdersTable[Customer ID],OrdersTable[[#This Row],[Customer ID]])</f>
        <v>4.1666666666666664E-2</v>
      </c>
    </row>
    <row r="7600" spans="1:25" x14ac:dyDescent="0.3">
      <c r="A7600" s="1">
        <v>7599</v>
      </c>
      <c r="B7600" t="s">
        <v>9761</v>
      </c>
      <c r="C7600" s="7">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4" t="str">
        <f>VLOOKUP(OrdersTable[[#This Row],[Region]],PeopleTable[#All],2,FALSE)</f>
        <v>Anna Andreadi</v>
      </c>
      <c r="W7600" s="4" t="str">
        <f>IFERROR(VLOOKUP(OrdersTable[[#This Row],[Order ID]],ReturnsTable[#All],2,FALSE),"No")</f>
        <v>No</v>
      </c>
      <c r="X7600" s="4">
        <f>1/COUNTIF(OrdersTable[Order ID],OrdersTable[[#This Row],[Order ID]])</f>
        <v>0.16666666666666666</v>
      </c>
      <c r="Y7600" s="4">
        <f>1/COUNTIF(OrdersTable[Customer ID],OrdersTable[[#This Row],[Customer ID]])</f>
        <v>4.1666666666666664E-2</v>
      </c>
    </row>
    <row r="7601" spans="1:25" x14ac:dyDescent="0.3">
      <c r="A7601" s="1">
        <v>7600</v>
      </c>
      <c r="B7601" t="s">
        <v>9761</v>
      </c>
      <c r="C7601" s="7">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4" t="str">
        <f>VLOOKUP(OrdersTable[[#This Row],[Region]],PeopleTable[#All],2,FALSE)</f>
        <v>Anna Andreadi</v>
      </c>
      <c r="W7601" s="4" t="str">
        <f>IFERROR(VLOOKUP(OrdersTable[[#This Row],[Order ID]],ReturnsTable[#All],2,FALSE),"No")</f>
        <v>No</v>
      </c>
      <c r="X7601" s="4">
        <f>1/COUNTIF(OrdersTable[Order ID],OrdersTable[[#This Row],[Order ID]])</f>
        <v>0.16666666666666666</v>
      </c>
      <c r="Y7601" s="4">
        <f>1/COUNTIF(OrdersTable[Customer ID],OrdersTable[[#This Row],[Customer ID]])</f>
        <v>4.1666666666666664E-2</v>
      </c>
    </row>
    <row r="7602" spans="1:25" x14ac:dyDescent="0.3">
      <c r="A7602" s="1">
        <v>7601</v>
      </c>
      <c r="B7602" t="s">
        <v>9761</v>
      </c>
      <c r="C7602" s="7">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4" t="str">
        <f>VLOOKUP(OrdersTable[[#This Row],[Region]],PeopleTable[#All],2,FALSE)</f>
        <v>Anna Andreadi</v>
      </c>
      <c r="W7602" s="4" t="str">
        <f>IFERROR(VLOOKUP(OrdersTable[[#This Row],[Order ID]],ReturnsTable[#All],2,FALSE),"No")</f>
        <v>No</v>
      </c>
      <c r="X7602" s="4">
        <f>1/COUNTIF(OrdersTable[Order ID],OrdersTable[[#This Row],[Order ID]])</f>
        <v>0.16666666666666666</v>
      </c>
      <c r="Y7602" s="4">
        <f>1/COUNTIF(OrdersTable[Customer ID],OrdersTable[[#This Row],[Customer ID]])</f>
        <v>4.1666666666666664E-2</v>
      </c>
    </row>
    <row r="7603" spans="1:25" x14ac:dyDescent="0.3">
      <c r="A7603" s="1">
        <v>7602</v>
      </c>
      <c r="B7603" t="s">
        <v>9761</v>
      </c>
      <c r="C7603" s="7">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4" t="str">
        <f>VLOOKUP(OrdersTable[[#This Row],[Region]],PeopleTable[#All],2,FALSE)</f>
        <v>Anna Andreadi</v>
      </c>
      <c r="W7603" s="4" t="str">
        <f>IFERROR(VLOOKUP(OrdersTable[[#This Row],[Order ID]],ReturnsTable[#All],2,FALSE),"No")</f>
        <v>No</v>
      </c>
      <c r="X7603" s="4">
        <f>1/COUNTIF(OrdersTable[Order ID],OrdersTable[[#This Row],[Order ID]])</f>
        <v>0.16666666666666666</v>
      </c>
      <c r="Y7603" s="4">
        <f>1/COUNTIF(OrdersTable[Customer ID],OrdersTable[[#This Row],[Customer ID]])</f>
        <v>4.1666666666666664E-2</v>
      </c>
    </row>
    <row r="7604" spans="1:25" x14ac:dyDescent="0.3">
      <c r="A7604" s="1">
        <v>7603</v>
      </c>
      <c r="B7604" t="s">
        <v>9761</v>
      </c>
      <c r="C7604" s="7">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4" t="str">
        <f>VLOOKUP(OrdersTable[[#This Row],[Region]],PeopleTable[#All],2,FALSE)</f>
        <v>Anna Andreadi</v>
      </c>
      <c r="W7604" s="4" t="str">
        <f>IFERROR(VLOOKUP(OrdersTable[[#This Row],[Order ID]],ReturnsTable[#All],2,FALSE),"No")</f>
        <v>No</v>
      </c>
      <c r="X7604" s="4">
        <f>1/COUNTIF(OrdersTable[Order ID],OrdersTable[[#This Row],[Order ID]])</f>
        <v>0.16666666666666666</v>
      </c>
      <c r="Y7604" s="4">
        <f>1/COUNTIF(OrdersTable[Customer ID],OrdersTable[[#This Row],[Customer ID]])</f>
        <v>4.1666666666666664E-2</v>
      </c>
    </row>
    <row r="7605" spans="1:25" x14ac:dyDescent="0.3">
      <c r="A7605" s="1">
        <v>7604</v>
      </c>
      <c r="B7605" t="s">
        <v>9762</v>
      </c>
      <c r="C7605" s="7">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4" t="str">
        <f>VLOOKUP(OrdersTable[[#This Row],[Region]],PeopleTable[#All],2,FALSE)</f>
        <v>Chuck Magee</v>
      </c>
      <c r="W7605" s="4" t="str">
        <f>IFERROR(VLOOKUP(OrdersTable[[#This Row],[Order ID]],ReturnsTable[#All],2,FALSE),"No")</f>
        <v>No</v>
      </c>
      <c r="X7605" s="4">
        <f>1/COUNTIF(OrdersTable[Order ID],OrdersTable[[#This Row],[Order ID]])</f>
        <v>1</v>
      </c>
      <c r="Y7605" s="4">
        <f>1/COUNTIF(OrdersTable[Customer ID],OrdersTable[[#This Row],[Customer ID]])</f>
        <v>0.1111111111111111</v>
      </c>
    </row>
    <row r="7606" spans="1:25" x14ac:dyDescent="0.3">
      <c r="A7606" s="1">
        <v>7605</v>
      </c>
      <c r="B7606" t="s">
        <v>9763</v>
      </c>
      <c r="C7606" s="7">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4" t="str">
        <f>VLOOKUP(OrdersTable[[#This Row],[Region]],PeopleTable[#All],2,FALSE)</f>
        <v>Kelly Williams</v>
      </c>
      <c r="W7606" s="4" t="str">
        <f>IFERROR(VLOOKUP(OrdersTable[[#This Row],[Order ID]],ReturnsTable[#All],2,FALSE),"No")</f>
        <v>No</v>
      </c>
      <c r="X7606" s="4">
        <f>1/COUNTIF(OrdersTable[Order ID],OrdersTable[[#This Row],[Order ID]])</f>
        <v>0.33333333333333331</v>
      </c>
      <c r="Y7606" s="4">
        <f>1/COUNTIF(OrdersTable[Customer ID],OrdersTable[[#This Row],[Customer ID]])</f>
        <v>9.0909090909090912E-2</v>
      </c>
    </row>
    <row r="7607" spans="1:25" x14ac:dyDescent="0.3">
      <c r="A7607" s="1">
        <v>7606</v>
      </c>
      <c r="B7607" t="s">
        <v>9763</v>
      </c>
      <c r="C7607" s="7">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4" t="str">
        <f>VLOOKUP(OrdersTable[[#This Row],[Region]],PeopleTable[#All],2,FALSE)</f>
        <v>Kelly Williams</v>
      </c>
      <c r="W7607" s="4" t="str">
        <f>IFERROR(VLOOKUP(OrdersTable[[#This Row],[Order ID]],ReturnsTable[#All],2,FALSE),"No")</f>
        <v>No</v>
      </c>
      <c r="X7607" s="4">
        <f>1/COUNTIF(OrdersTable[Order ID],OrdersTable[[#This Row],[Order ID]])</f>
        <v>0.33333333333333331</v>
      </c>
      <c r="Y7607" s="4">
        <f>1/COUNTIF(OrdersTable[Customer ID],OrdersTable[[#This Row],[Customer ID]])</f>
        <v>9.0909090909090912E-2</v>
      </c>
    </row>
    <row r="7608" spans="1:25" x14ac:dyDescent="0.3">
      <c r="A7608" s="1">
        <v>7607</v>
      </c>
      <c r="B7608" t="s">
        <v>9763</v>
      </c>
      <c r="C7608" s="7">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4" t="str">
        <f>VLOOKUP(OrdersTable[[#This Row],[Region]],PeopleTable[#All],2,FALSE)</f>
        <v>Kelly Williams</v>
      </c>
      <c r="W7608" s="4" t="str">
        <f>IFERROR(VLOOKUP(OrdersTable[[#This Row],[Order ID]],ReturnsTable[#All],2,FALSE),"No")</f>
        <v>No</v>
      </c>
      <c r="X7608" s="4">
        <f>1/COUNTIF(OrdersTable[Order ID],OrdersTable[[#This Row],[Order ID]])</f>
        <v>0.33333333333333331</v>
      </c>
      <c r="Y7608" s="4">
        <f>1/COUNTIF(OrdersTable[Customer ID],OrdersTable[[#This Row],[Customer ID]])</f>
        <v>9.0909090909090912E-2</v>
      </c>
    </row>
    <row r="7609" spans="1:25" x14ac:dyDescent="0.3">
      <c r="A7609" s="1">
        <v>7608</v>
      </c>
      <c r="B7609" t="s">
        <v>9764</v>
      </c>
      <c r="C7609" s="7">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4" t="str">
        <f>VLOOKUP(OrdersTable[[#This Row],[Region]],PeopleTable[#All],2,FALSE)</f>
        <v>Kelly Williams</v>
      </c>
      <c r="W7609" s="4" t="str">
        <f>IFERROR(VLOOKUP(OrdersTable[[#This Row],[Order ID]],ReturnsTable[#All],2,FALSE),"No")</f>
        <v>No</v>
      </c>
      <c r="X7609" s="4">
        <f>1/COUNTIF(OrdersTable[Order ID],OrdersTable[[#This Row],[Order ID]])</f>
        <v>1</v>
      </c>
      <c r="Y7609" s="4">
        <f>1/COUNTIF(OrdersTable[Customer ID],OrdersTable[[#This Row],[Customer ID]])</f>
        <v>6.6666666666666666E-2</v>
      </c>
    </row>
    <row r="7610" spans="1:25" x14ac:dyDescent="0.3">
      <c r="A7610" s="1">
        <v>7609</v>
      </c>
      <c r="B7610" t="s">
        <v>9765</v>
      </c>
      <c r="C7610" s="7">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4" t="str">
        <f>VLOOKUP(OrdersTable[[#This Row],[Region]],PeopleTable[#All],2,FALSE)</f>
        <v>Anna Andreadi</v>
      </c>
      <c r="W7610" s="4" t="str">
        <f>IFERROR(VLOOKUP(OrdersTable[[#This Row],[Order ID]],ReturnsTable[#All],2,FALSE),"No")</f>
        <v>No</v>
      </c>
      <c r="X7610" s="4">
        <f>1/COUNTIF(OrdersTable[Order ID],OrdersTable[[#This Row],[Order ID]])</f>
        <v>0.5</v>
      </c>
      <c r="Y7610" s="4">
        <f>1/COUNTIF(OrdersTable[Customer ID],OrdersTable[[#This Row],[Customer ID]])</f>
        <v>9.0909090909090912E-2</v>
      </c>
    </row>
    <row r="7611" spans="1:25" x14ac:dyDescent="0.3">
      <c r="A7611" s="1">
        <v>7610</v>
      </c>
      <c r="B7611" t="s">
        <v>9765</v>
      </c>
      <c r="C7611" s="7">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4" t="str">
        <f>VLOOKUP(OrdersTable[[#This Row],[Region]],PeopleTable[#All],2,FALSE)</f>
        <v>Anna Andreadi</v>
      </c>
      <c r="W7611" s="4" t="str">
        <f>IFERROR(VLOOKUP(OrdersTable[[#This Row],[Order ID]],ReturnsTable[#All],2,FALSE),"No")</f>
        <v>No</v>
      </c>
      <c r="X7611" s="4">
        <f>1/COUNTIF(OrdersTable[Order ID],OrdersTable[[#This Row],[Order ID]])</f>
        <v>0.5</v>
      </c>
      <c r="Y7611" s="4">
        <f>1/COUNTIF(OrdersTable[Customer ID],OrdersTable[[#This Row],[Customer ID]])</f>
        <v>9.0909090909090912E-2</v>
      </c>
    </row>
    <row r="7612" spans="1:25" x14ac:dyDescent="0.3">
      <c r="A7612" s="1">
        <v>7611</v>
      </c>
      <c r="B7612" t="s">
        <v>9766</v>
      </c>
      <c r="C7612" s="7">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4" t="str">
        <f>VLOOKUP(OrdersTable[[#This Row],[Region]],PeopleTable[#All],2,FALSE)</f>
        <v>Anna Andreadi</v>
      </c>
      <c r="W7612" s="4" t="str">
        <f>IFERROR(VLOOKUP(OrdersTable[[#This Row],[Order ID]],ReturnsTable[#All],2,FALSE),"No")</f>
        <v>No</v>
      </c>
      <c r="X7612" s="4">
        <f>1/COUNTIF(OrdersTable[Order ID],OrdersTable[[#This Row],[Order ID]])</f>
        <v>1</v>
      </c>
      <c r="Y7612" s="4">
        <f>1/COUNTIF(OrdersTable[Customer ID],OrdersTable[[#This Row],[Customer ID]])</f>
        <v>4.7619047619047616E-2</v>
      </c>
    </row>
    <row r="7613" spans="1:25" x14ac:dyDescent="0.3">
      <c r="A7613" s="1">
        <v>7612</v>
      </c>
      <c r="B7613" t="s">
        <v>9767</v>
      </c>
      <c r="C7613" s="7">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4" t="str">
        <f>VLOOKUP(OrdersTable[[#This Row],[Region]],PeopleTable[#All],2,FALSE)</f>
        <v>Kelly Williams</v>
      </c>
      <c r="W7613" s="4" t="str">
        <f>IFERROR(VLOOKUP(OrdersTable[[#This Row],[Order ID]],ReturnsTable[#All],2,FALSE),"No")</f>
        <v>No</v>
      </c>
      <c r="X7613" s="4">
        <f>1/COUNTIF(OrdersTable[Order ID],OrdersTable[[#This Row],[Order ID]])</f>
        <v>0.33333333333333331</v>
      </c>
      <c r="Y7613" s="4">
        <f>1/COUNTIF(OrdersTable[Customer ID],OrdersTable[[#This Row],[Customer ID]])</f>
        <v>4.1666666666666664E-2</v>
      </c>
    </row>
    <row r="7614" spans="1:25" x14ac:dyDescent="0.3">
      <c r="A7614" s="1">
        <v>7613</v>
      </c>
      <c r="B7614" t="s">
        <v>9767</v>
      </c>
      <c r="C7614" s="7">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4" t="str">
        <f>VLOOKUP(OrdersTable[[#This Row],[Region]],PeopleTable[#All],2,FALSE)</f>
        <v>Kelly Williams</v>
      </c>
      <c r="W7614" s="4" t="str">
        <f>IFERROR(VLOOKUP(OrdersTable[[#This Row],[Order ID]],ReturnsTable[#All],2,FALSE),"No")</f>
        <v>No</v>
      </c>
      <c r="X7614" s="4">
        <f>1/COUNTIF(OrdersTable[Order ID],OrdersTable[[#This Row],[Order ID]])</f>
        <v>0.33333333333333331</v>
      </c>
      <c r="Y7614" s="4">
        <f>1/COUNTIF(OrdersTable[Customer ID],OrdersTable[[#This Row],[Customer ID]])</f>
        <v>4.1666666666666664E-2</v>
      </c>
    </row>
    <row r="7615" spans="1:25" x14ac:dyDescent="0.3">
      <c r="A7615" s="1">
        <v>7614</v>
      </c>
      <c r="B7615" t="s">
        <v>9767</v>
      </c>
      <c r="C7615" s="7">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4" t="str">
        <f>VLOOKUP(OrdersTable[[#This Row],[Region]],PeopleTable[#All],2,FALSE)</f>
        <v>Kelly Williams</v>
      </c>
      <c r="W7615" s="4" t="str">
        <f>IFERROR(VLOOKUP(OrdersTable[[#This Row],[Order ID]],ReturnsTable[#All],2,FALSE),"No")</f>
        <v>No</v>
      </c>
      <c r="X7615" s="4">
        <f>1/COUNTIF(OrdersTable[Order ID],OrdersTable[[#This Row],[Order ID]])</f>
        <v>0.33333333333333331</v>
      </c>
      <c r="Y7615" s="4">
        <f>1/COUNTIF(OrdersTable[Customer ID],OrdersTable[[#This Row],[Customer ID]])</f>
        <v>4.1666666666666664E-2</v>
      </c>
    </row>
    <row r="7616" spans="1:25" x14ac:dyDescent="0.3">
      <c r="A7616" s="1">
        <v>7615</v>
      </c>
      <c r="B7616" t="s">
        <v>9768</v>
      </c>
      <c r="C7616" s="7">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4" t="str">
        <f>VLOOKUP(OrdersTable[[#This Row],[Region]],PeopleTable[#All],2,FALSE)</f>
        <v>Chuck Magee</v>
      </c>
      <c r="W7616" s="4" t="str">
        <f>IFERROR(VLOOKUP(OrdersTable[[#This Row],[Order ID]],ReturnsTable[#All],2,FALSE),"No")</f>
        <v>No</v>
      </c>
      <c r="X7616" s="4">
        <f>1/COUNTIF(OrdersTable[Order ID],OrdersTable[[#This Row],[Order ID]])</f>
        <v>1</v>
      </c>
      <c r="Y7616" s="4">
        <f>1/COUNTIF(OrdersTable[Customer ID],OrdersTable[[#This Row],[Customer ID]])</f>
        <v>0.05</v>
      </c>
    </row>
    <row r="7617" spans="1:25" x14ac:dyDescent="0.3">
      <c r="A7617" s="1">
        <v>7616</v>
      </c>
      <c r="B7617" t="s">
        <v>9769</v>
      </c>
      <c r="C7617" s="7">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4" t="str">
        <f>VLOOKUP(OrdersTable[[#This Row],[Region]],PeopleTable[#All],2,FALSE)</f>
        <v>Cassandra Brandow</v>
      </c>
      <c r="W7617" s="4" t="str">
        <f>IFERROR(VLOOKUP(OrdersTable[[#This Row],[Order ID]],ReturnsTable[#All],2,FALSE),"No")</f>
        <v>No</v>
      </c>
      <c r="X7617" s="4">
        <f>1/COUNTIF(OrdersTable[Order ID],OrdersTable[[#This Row],[Order ID]])</f>
        <v>1</v>
      </c>
      <c r="Y7617" s="4">
        <f>1/COUNTIF(OrdersTable[Customer ID],OrdersTable[[#This Row],[Customer ID]])</f>
        <v>6.25E-2</v>
      </c>
    </row>
    <row r="7618" spans="1:25" x14ac:dyDescent="0.3">
      <c r="A7618" s="1">
        <v>7617</v>
      </c>
      <c r="B7618" t="s">
        <v>9770</v>
      </c>
      <c r="C7618" s="7">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4" t="str">
        <f>VLOOKUP(OrdersTable[[#This Row],[Region]],PeopleTable[#All],2,FALSE)</f>
        <v>Chuck Magee</v>
      </c>
      <c r="W7618" s="4" t="str">
        <f>IFERROR(VLOOKUP(OrdersTable[[#This Row],[Order ID]],ReturnsTable[#All],2,FALSE),"No")</f>
        <v>No</v>
      </c>
      <c r="X7618" s="4">
        <f>1/COUNTIF(OrdersTable[Order ID],OrdersTable[[#This Row],[Order ID]])</f>
        <v>0.5</v>
      </c>
      <c r="Y7618" s="4">
        <f>1/COUNTIF(OrdersTable[Customer ID],OrdersTable[[#This Row],[Customer ID]])</f>
        <v>0.125</v>
      </c>
    </row>
    <row r="7619" spans="1:25" x14ac:dyDescent="0.3">
      <c r="A7619" s="1">
        <v>7618</v>
      </c>
      <c r="B7619" t="s">
        <v>9770</v>
      </c>
      <c r="C7619" s="7">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4" t="str">
        <f>VLOOKUP(OrdersTable[[#This Row],[Region]],PeopleTable[#All],2,FALSE)</f>
        <v>Chuck Magee</v>
      </c>
      <c r="W7619" s="4" t="str">
        <f>IFERROR(VLOOKUP(OrdersTable[[#This Row],[Order ID]],ReturnsTable[#All],2,FALSE),"No")</f>
        <v>No</v>
      </c>
      <c r="X7619" s="4">
        <f>1/COUNTIF(OrdersTable[Order ID],OrdersTable[[#This Row],[Order ID]])</f>
        <v>0.5</v>
      </c>
      <c r="Y7619" s="4">
        <f>1/COUNTIF(OrdersTable[Customer ID],OrdersTable[[#This Row],[Customer ID]])</f>
        <v>0.125</v>
      </c>
    </row>
    <row r="7620" spans="1:25" x14ac:dyDescent="0.3">
      <c r="A7620" s="1">
        <v>7619</v>
      </c>
      <c r="B7620" t="s">
        <v>9771</v>
      </c>
      <c r="C7620" s="7">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4" t="str">
        <f>VLOOKUP(OrdersTable[[#This Row],[Region]],PeopleTable[#All],2,FALSE)</f>
        <v>Anna Andreadi</v>
      </c>
      <c r="W7620" s="4" t="str">
        <f>IFERROR(VLOOKUP(OrdersTable[[#This Row],[Order ID]],ReturnsTable[#All],2,FALSE),"No")</f>
        <v>No</v>
      </c>
      <c r="X7620" s="4">
        <f>1/COUNTIF(OrdersTable[Order ID],OrdersTable[[#This Row],[Order ID]])</f>
        <v>0.5</v>
      </c>
      <c r="Y7620" s="4">
        <f>1/COUNTIF(OrdersTable[Customer ID],OrdersTable[[#This Row],[Customer ID]])</f>
        <v>8.3333333333333329E-2</v>
      </c>
    </row>
    <row r="7621" spans="1:25" x14ac:dyDescent="0.3">
      <c r="A7621" s="1">
        <v>7620</v>
      </c>
      <c r="B7621" t="s">
        <v>9771</v>
      </c>
      <c r="C7621" s="7">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4" t="str">
        <f>VLOOKUP(OrdersTable[[#This Row],[Region]],PeopleTable[#All],2,FALSE)</f>
        <v>Anna Andreadi</v>
      </c>
      <c r="W7621" s="4" t="str">
        <f>IFERROR(VLOOKUP(OrdersTable[[#This Row],[Order ID]],ReturnsTable[#All],2,FALSE),"No")</f>
        <v>No</v>
      </c>
      <c r="X7621" s="4">
        <f>1/COUNTIF(OrdersTable[Order ID],OrdersTable[[#This Row],[Order ID]])</f>
        <v>0.5</v>
      </c>
      <c r="Y7621" s="4">
        <f>1/COUNTIF(OrdersTable[Customer ID],OrdersTable[[#This Row],[Customer ID]])</f>
        <v>8.3333333333333329E-2</v>
      </c>
    </row>
    <row r="7622" spans="1:25" x14ac:dyDescent="0.3">
      <c r="A7622" s="1">
        <v>7621</v>
      </c>
      <c r="B7622" t="s">
        <v>9772</v>
      </c>
      <c r="C7622" s="7">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4" t="str">
        <f>VLOOKUP(OrdersTable[[#This Row],[Region]],PeopleTable[#All],2,FALSE)</f>
        <v>Anna Andreadi</v>
      </c>
      <c r="W7622" s="4" t="str">
        <f>IFERROR(VLOOKUP(OrdersTable[[#This Row],[Order ID]],ReturnsTable[#All],2,FALSE),"No")</f>
        <v>No</v>
      </c>
      <c r="X7622" s="4">
        <f>1/COUNTIF(OrdersTable[Order ID],OrdersTable[[#This Row],[Order ID]])</f>
        <v>0.33333333333333331</v>
      </c>
      <c r="Y7622" s="4">
        <f>1/COUNTIF(OrdersTable[Customer ID],OrdersTable[[#This Row],[Customer ID]])</f>
        <v>6.25E-2</v>
      </c>
    </row>
    <row r="7623" spans="1:25" x14ac:dyDescent="0.3">
      <c r="A7623" s="1">
        <v>7622</v>
      </c>
      <c r="B7623" t="s">
        <v>9772</v>
      </c>
      <c r="C7623" s="7">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4" t="str">
        <f>VLOOKUP(OrdersTable[[#This Row],[Region]],PeopleTable[#All],2,FALSE)</f>
        <v>Anna Andreadi</v>
      </c>
      <c r="W7623" s="4" t="str">
        <f>IFERROR(VLOOKUP(OrdersTable[[#This Row],[Order ID]],ReturnsTable[#All],2,FALSE),"No")</f>
        <v>No</v>
      </c>
      <c r="X7623" s="4">
        <f>1/COUNTIF(OrdersTable[Order ID],OrdersTable[[#This Row],[Order ID]])</f>
        <v>0.33333333333333331</v>
      </c>
      <c r="Y7623" s="4">
        <f>1/COUNTIF(OrdersTable[Customer ID],OrdersTable[[#This Row],[Customer ID]])</f>
        <v>6.25E-2</v>
      </c>
    </row>
    <row r="7624" spans="1:25" x14ac:dyDescent="0.3">
      <c r="A7624" s="1">
        <v>7623</v>
      </c>
      <c r="B7624" t="s">
        <v>9772</v>
      </c>
      <c r="C7624" s="7">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4" t="str">
        <f>VLOOKUP(OrdersTable[[#This Row],[Region]],PeopleTable[#All],2,FALSE)</f>
        <v>Anna Andreadi</v>
      </c>
      <c r="W7624" s="4" t="str">
        <f>IFERROR(VLOOKUP(OrdersTable[[#This Row],[Order ID]],ReturnsTable[#All],2,FALSE),"No")</f>
        <v>No</v>
      </c>
      <c r="X7624" s="4">
        <f>1/COUNTIF(OrdersTable[Order ID],OrdersTable[[#This Row],[Order ID]])</f>
        <v>0.33333333333333331</v>
      </c>
      <c r="Y7624" s="4">
        <f>1/COUNTIF(OrdersTable[Customer ID],OrdersTable[[#This Row],[Customer ID]])</f>
        <v>6.25E-2</v>
      </c>
    </row>
    <row r="7625" spans="1:25" x14ac:dyDescent="0.3">
      <c r="A7625" s="1">
        <v>7624</v>
      </c>
      <c r="B7625" t="s">
        <v>9773</v>
      </c>
      <c r="C7625" s="7">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4" t="str">
        <f>VLOOKUP(OrdersTable[[#This Row],[Region]],PeopleTable[#All],2,FALSE)</f>
        <v>Chuck Magee</v>
      </c>
      <c r="W7625" s="4" t="str">
        <f>IFERROR(VLOOKUP(OrdersTable[[#This Row],[Order ID]],ReturnsTable[#All],2,FALSE),"No")</f>
        <v>No</v>
      </c>
      <c r="X7625" s="4">
        <f>1/COUNTIF(OrdersTable[Order ID],OrdersTable[[#This Row],[Order ID]])</f>
        <v>1</v>
      </c>
      <c r="Y7625" s="4">
        <f>1/COUNTIF(OrdersTable[Customer ID],OrdersTable[[#This Row],[Customer ID]])</f>
        <v>0.16666666666666666</v>
      </c>
    </row>
    <row r="7626" spans="1:25" x14ac:dyDescent="0.3">
      <c r="A7626" s="1">
        <v>7625</v>
      </c>
      <c r="B7626" t="s">
        <v>9774</v>
      </c>
      <c r="C7626" s="7">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4" t="str">
        <f>VLOOKUP(OrdersTable[[#This Row],[Region]],PeopleTable[#All],2,FALSE)</f>
        <v>Kelly Williams</v>
      </c>
      <c r="W7626" s="4" t="str">
        <f>IFERROR(VLOOKUP(OrdersTable[[#This Row],[Order ID]],ReturnsTable[#All],2,FALSE),"No")</f>
        <v>No</v>
      </c>
      <c r="X7626" s="4">
        <f>1/COUNTIF(OrdersTable[Order ID],OrdersTable[[#This Row],[Order ID]])</f>
        <v>0.5</v>
      </c>
      <c r="Y7626" s="4">
        <f>1/COUNTIF(OrdersTable[Customer ID],OrdersTable[[#This Row],[Customer ID]])</f>
        <v>7.1428571428571425E-2</v>
      </c>
    </row>
    <row r="7627" spans="1:25" x14ac:dyDescent="0.3">
      <c r="A7627" s="1">
        <v>7626</v>
      </c>
      <c r="B7627" t="s">
        <v>9774</v>
      </c>
      <c r="C7627" s="7">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4" t="str">
        <f>VLOOKUP(OrdersTable[[#This Row],[Region]],PeopleTable[#All],2,FALSE)</f>
        <v>Kelly Williams</v>
      </c>
      <c r="W7627" s="4" t="str">
        <f>IFERROR(VLOOKUP(OrdersTable[[#This Row],[Order ID]],ReturnsTable[#All],2,FALSE),"No")</f>
        <v>No</v>
      </c>
      <c r="X7627" s="4">
        <f>1/COUNTIF(OrdersTable[Order ID],OrdersTable[[#This Row],[Order ID]])</f>
        <v>0.5</v>
      </c>
      <c r="Y7627" s="4">
        <f>1/COUNTIF(OrdersTable[Customer ID],OrdersTable[[#This Row],[Customer ID]])</f>
        <v>7.1428571428571425E-2</v>
      </c>
    </row>
    <row r="7628" spans="1:25" x14ac:dyDescent="0.3">
      <c r="A7628" s="1">
        <v>7627</v>
      </c>
      <c r="B7628" t="s">
        <v>9775</v>
      </c>
      <c r="C7628" s="7">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4" t="str">
        <f>VLOOKUP(OrdersTable[[#This Row],[Region]],PeopleTable[#All],2,FALSE)</f>
        <v>Anna Andreadi</v>
      </c>
      <c r="W7628" s="4" t="str">
        <f>IFERROR(VLOOKUP(OrdersTable[[#This Row],[Order ID]],ReturnsTable[#All],2,FALSE),"No")</f>
        <v>No</v>
      </c>
      <c r="X7628" s="4">
        <f>1/COUNTIF(OrdersTable[Order ID],OrdersTable[[#This Row],[Order ID]])</f>
        <v>0.33333333333333331</v>
      </c>
      <c r="Y7628" s="4">
        <f>1/COUNTIF(OrdersTable[Customer ID],OrdersTable[[#This Row],[Customer ID]])</f>
        <v>0.1</v>
      </c>
    </row>
    <row r="7629" spans="1:25" x14ac:dyDescent="0.3">
      <c r="A7629" s="1">
        <v>7628</v>
      </c>
      <c r="B7629" t="s">
        <v>9775</v>
      </c>
      <c r="C7629" s="7">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4" t="str">
        <f>VLOOKUP(OrdersTable[[#This Row],[Region]],PeopleTable[#All],2,FALSE)</f>
        <v>Anna Andreadi</v>
      </c>
      <c r="W7629" s="4" t="str">
        <f>IFERROR(VLOOKUP(OrdersTable[[#This Row],[Order ID]],ReturnsTable[#All],2,FALSE),"No")</f>
        <v>No</v>
      </c>
      <c r="X7629" s="4">
        <f>1/COUNTIF(OrdersTable[Order ID],OrdersTable[[#This Row],[Order ID]])</f>
        <v>0.33333333333333331</v>
      </c>
      <c r="Y7629" s="4">
        <f>1/COUNTIF(OrdersTable[Customer ID],OrdersTable[[#This Row],[Customer ID]])</f>
        <v>0.1</v>
      </c>
    </row>
    <row r="7630" spans="1:25" x14ac:dyDescent="0.3">
      <c r="A7630" s="1">
        <v>7629</v>
      </c>
      <c r="B7630" t="s">
        <v>9775</v>
      </c>
      <c r="C7630" s="7">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4" t="str">
        <f>VLOOKUP(OrdersTable[[#This Row],[Region]],PeopleTable[#All],2,FALSE)</f>
        <v>Anna Andreadi</v>
      </c>
      <c r="W7630" s="4" t="str">
        <f>IFERROR(VLOOKUP(OrdersTable[[#This Row],[Order ID]],ReturnsTable[#All],2,FALSE),"No")</f>
        <v>No</v>
      </c>
      <c r="X7630" s="4">
        <f>1/COUNTIF(OrdersTable[Order ID],OrdersTable[[#This Row],[Order ID]])</f>
        <v>0.33333333333333331</v>
      </c>
      <c r="Y7630" s="4">
        <f>1/COUNTIF(OrdersTable[Customer ID],OrdersTable[[#This Row],[Customer ID]])</f>
        <v>0.1</v>
      </c>
    </row>
    <row r="7631" spans="1:25" x14ac:dyDescent="0.3">
      <c r="A7631" s="1">
        <v>7630</v>
      </c>
      <c r="B7631" t="s">
        <v>9776</v>
      </c>
      <c r="C7631" s="7">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4" t="str">
        <f>VLOOKUP(OrdersTable[[#This Row],[Region]],PeopleTable[#All],2,FALSE)</f>
        <v>Kelly Williams</v>
      </c>
      <c r="W7631" s="4" t="str">
        <f>IFERROR(VLOOKUP(OrdersTable[[#This Row],[Order ID]],ReturnsTable[#All],2,FALSE),"No")</f>
        <v>No</v>
      </c>
      <c r="X7631" s="4">
        <f>1/COUNTIF(OrdersTable[Order ID],OrdersTable[[#This Row],[Order ID]])</f>
        <v>0.33333333333333331</v>
      </c>
      <c r="Y7631" s="4">
        <f>1/COUNTIF(OrdersTable[Customer ID],OrdersTable[[#This Row],[Customer ID]])</f>
        <v>7.1428571428571425E-2</v>
      </c>
    </row>
    <row r="7632" spans="1:25" x14ac:dyDescent="0.3">
      <c r="A7632" s="1">
        <v>7631</v>
      </c>
      <c r="B7632" t="s">
        <v>9776</v>
      </c>
      <c r="C7632" s="7">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4" t="str">
        <f>VLOOKUP(OrdersTable[[#This Row],[Region]],PeopleTable[#All],2,FALSE)</f>
        <v>Kelly Williams</v>
      </c>
      <c r="W7632" s="4" t="str">
        <f>IFERROR(VLOOKUP(OrdersTable[[#This Row],[Order ID]],ReturnsTable[#All],2,FALSE),"No")</f>
        <v>No</v>
      </c>
      <c r="X7632" s="4">
        <f>1/COUNTIF(OrdersTable[Order ID],OrdersTable[[#This Row],[Order ID]])</f>
        <v>0.33333333333333331</v>
      </c>
      <c r="Y7632" s="4">
        <f>1/COUNTIF(OrdersTable[Customer ID],OrdersTable[[#This Row],[Customer ID]])</f>
        <v>7.1428571428571425E-2</v>
      </c>
    </row>
    <row r="7633" spans="1:25" x14ac:dyDescent="0.3">
      <c r="A7633" s="1">
        <v>7632</v>
      </c>
      <c r="B7633" t="s">
        <v>9776</v>
      </c>
      <c r="C7633" s="7">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4" t="str">
        <f>VLOOKUP(OrdersTable[[#This Row],[Region]],PeopleTable[#All],2,FALSE)</f>
        <v>Kelly Williams</v>
      </c>
      <c r="W7633" s="4" t="str">
        <f>IFERROR(VLOOKUP(OrdersTable[[#This Row],[Order ID]],ReturnsTable[#All],2,FALSE),"No")</f>
        <v>No</v>
      </c>
      <c r="X7633" s="4">
        <f>1/COUNTIF(OrdersTable[Order ID],OrdersTable[[#This Row],[Order ID]])</f>
        <v>0.33333333333333331</v>
      </c>
      <c r="Y7633" s="4">
        <f>1/COUNTIF(OrdersTable[Customer ID],OrdersTable[[#This Row],[Customer ID]])</f>
        <v>7.1428571428571425E-2</v>
      </c>
    </row>
    <row r="7634" spans="1:25" x14ac:dyDescent="0.3">
      <c r="A7634" s="1">
        <v>7633</v>
      </c>
      <c r="B7634" t="s">
        <v>9777</v>
      </c>
      <c r="C7634" s="7">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4" t="str">
        <f>VLOOKUP(OrdersTable[[#This Row],[Region]],PeopleTable[#All],2,FALSE)</f>
        <v>Cassandra Brandow</v>
      </c>
      <c r="W7634" s="4" t="str">
        <f>IFERROR(VLOOKUP(OrdersTable[[#This Row],[Order ID]],ReturnsTable[#All],2,FALSE),"No")</f>
        <v>No</v>
      </c>
      <c r="X7634" s="4">
        <f>1/COUNTIF(OrdersTable[Order ID],OrdersTable[[#This Row],[Order ID]])</f>
        <v>0.2</v>
      </c>
      <c r="Y7634" s="4">
        <f>1/COUNTIF(OrdersTable[Customer ID],OrdersTable[[#This Row],[Customer ID]])</f>
        <v>7.1428571428571425E-2</v>
      </c>
    </row>
    <row r="7635" spans="1:25" x14ac:dyDescent="0.3">
      <c r="A7635" s="1">
        <v>7634</v>
      </c>
      <c r="B7635" t="s">
        <v>9777</v>
      </c>
      <c r="C7635" s="7">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4" t="str">
        <f>VLOOKUP(OrdersTable[[#This Row],[Region]],PeopleTable[#All],2,FALSE)</f>
        <v>Cassandra Brandow</v>
      </c>
      <c r="W7635" s="4" t="str">
        <f>IFERROR(VLOOKUP(OrdersTable[[#This Row],[Order ID]],ReturnsTable[#All],2,FALSE),"No")</f>
        <v>No</v>
      </c>
      <c r="X7635" s="4">
        <f>1/COUNTIF(OrdersTable[Order ID],OrdersTable[[#This Row],[Order ID]])</f>
        <v>0.2</v>
      </c>
      <c r="Y7635" s="4">
        <f>1/COUNTIF(OrdersTable[Customer ID],OrdersTable[[#This Row],[Customer ID]])</f>
        <v>7.1428571428571425E-2</v>
      </c>
    </row>
    <row r="7636" spans="1:25" x14ac:dyDescent="0.3">
      <c r="A7636" s="1">
        <v>7635</v>
      </c>
      <c r="B7636" t="s">
        <v>9777</v>
      </c>
      <c r="C7636" s="7">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4" t="str">
        <f>VLOOKUP(OrdersTable[[#This Row],[Region]],PeopleTable[#All],2,FALSE)</f>
        <v>Cassandra Brandow</v>
      </c>
      <c r="W7636" s="4" t="str">
        <f>IFERROR(VLOOKUP(OrdersTable[[#This Row],[Order ID]],ReturnsTable[#All],2,FALSE),"No")</f>
        <v>No</v>
      </c>
      <c r="X7636" s="4">
        <f>1/COUNTIF(OrdersTable[Order ID],OrdersTable[[#This Row],[Order ID]])</f>
        <v>0.2</v>
      </c>
      <c r="Y7636" s="4">
        <f>1/COUNTIF(OrdersTable[Customer ID],OrdersTable[[#This Row],[Customer ID]])</f>
        <v>7.1428571428571425E-2</v>
      </c>
    </row>
    <row r="7637" spans="1:25" x14ac:dyDescent="0.3">
      <c r="A7637" s="1">
        <v>7636</v>
      </c>
      <c r="B7637" t="s">
        <v>9777</v>
      </c>
      <c r="C7637" s="7">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4" t="str">
        <f>VLOOKUP(OrdersTable[[#This Row],[Region]],PeopleTable[#All],2,FALSE)</f>
        <v>Cassandra Brandow</v>
      </c>
      <c r="W7637" s="4" t="str">
        <f>IFERROR(VLOOKUP(OrdersTable[[#This Row],[Order ID]],ReturnsTable[#All],2,FALSE),"No")</f>
        <v>No</v>
      </c>
      <c r="X7637" s="4">
        <f>1/COUNTIF(OrdersTable[Order ID],OrdersTable[[#This Row],[Order ID]])</f>
        <v>0.2</v>
      </c>
      <c r="Y7637" s="4">
        <f>1/COUNTIF(OrdersTable[Customer ID],OrdersTable[[#This Row],[Customer ID]])</f>
        <v>7.1428571428571425E-2</v>
      </c>
    </row>
    <row r="7638" spans="1:25" x14ac:dyDescent="0.3">
      <c r="A7638" s="1">
        <v>7637</v>
      </c>
      <c r="B7638" t="s">
        <v>9777</v>
      </c>
      <c r="C7638" s="7">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4" t="str">
        <f>VLOOKUP(OrdersTable[[#This Row],[Region]],PeopleTable[#All],2,FALSE)</f>
        <v>Cassandra Brandow</v>
      </c>
      <c r="W7638" s="4" t="str">
        <f>IFERROR(VLOOKUP(OrdersTable[[#This Row],[Order ID]],ReturnsTable[#All],2,FALSE),"No")</f>
        <v>No</v>
      </c>
      <c r="X7638" s="4">
        <f>1/COUNTIF(OrdersTable[Order ID],OrdersTable[[#This Row],[Order ID]])</f>
        <v>0.2</v>
      </c>
      <c r="Y7638" s="4">
        <f>1/COUNTIF(OrdersTable[Customer ID],OrdersTable[[#This Row],[Customer ID]])</f>
        <v>7.1428571428571425E-2</v>
      </c>
    </row>
    <row r="7639" spans="1:25" x14ac:dyDescent="0.3">
      <c r="A7639" s="1">
        <v>7638</v>
      </c>
      <c r="B7639" t="s">
        <v>9778</v>
      </c>
      <c r="C7639" s="7">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4" t="str">
        <f>VLOOKUP(OrdersTable[[#This Row],[Region]],PeopleTable[#All],2,FALSE)</f>
        <v>Chuck Magee</v>
      </c>
      <c r="W7639" s="4" t="str">
        <f>IFERROR(VLOOKUP(OrdersTable[[#This Row],[Order ID]],ReturnsTable[#All],2,FALSE),"No")</f>
        <v>No</v>
      </c>
      <c r="X7639" s="4">
        <f>1/COUNTIF(OrdersTable[Order ID],OrdersTable[[#This Row],[Order ID]])</f>
        <v>0.25</v>
      </c>
      <c r="Y7639" s="4">
        <f>1/COUNTIF(OrdersTable[Customer ID],OrdersTable[[#This Row],[Customer ID]])</f>
        <v>7.1428571428571425E-2</v>
      </c>
    </row>
    <row r="7640" spans="1:25" x14ac:dyDescent="0.3">
      <c r="A7640" s="1">
        <v>7639</v>
      </c>
      <c r="B7640" t="s">
        <v>9778</v>
      </c>
      <c r="C7640" s="7">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4" t="str">
        <f>VLOOKUP(OrdersTable[[#This Row],[Region]],PeopleTable[#All],2,FALSE)</f>
        <v>Chuck Magee</v>
      </c>
      <c r="W7640" s="4" t="str">
        <f>IFERROR(VLOOKUP(OrdersTable[[#This Row],[Order ID]],ReturnsTable[#All],2,FALSE),"No")</f>
        <v>No</v>
      </c>
      <c r="X7640" s="4">
        <f>1/COUNTIF(OrdersTable[Order ID],OrdersTable[[#This Row],[Order ID]])</f>
        <v>0.25</v>
      </c>
      <c r="Y7640" s="4">
        <f>1/COUNTIF(OrdersTable[Customer ID],OrdersTable[[#This Row],[Customer ID]])</f>
        <v>7.1428571428571425E-2</v>
      </c>
    </row>
    <row r="7641" spans="1:25" x14ac:dyDescent="0.3">
      <c r="A7641" s="1">
        <v>7640</v>
      </c>
      <c r="B7641" t="s">
        <v>9778</v>
      </c>
      <c r="C7641" s="7">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4" t="str">
        <f>VLOOKUP(OrdersTable[[#This Row],[Region]],PeopleTable[#All],2,FALSE)</f>
        <v>Chuck Magee</v>
      </c>
      <c r="W7641" s="4" t="str">
        <f>IFERROR(VLOOKUP(OrdersTable[[#This Row],[Order ID]],ReturnsTable[#All],2,FALSE),"No")</f>
        <v>No</v>
      </c>
      <c r="X7641" s="4">
        <f>1/COUNTIF(OrdersTable[Order ID],OrdersTable[[#This Row],[Order ID]])</f>
        <v>0.25</v>
      </c>
      <c r="Y7641" s="4">
        <f>1/COUNTIF(OrdersTable[Customer ID],OrdersTable[[#This Row],[Customer ID]])</f>
        <v>7.1428571428571425E-2</v>
      </c>
    </row>
    <row r="7642" spans="1:25" x14ac:dyDescent="0.3">
      <c r="A7642" s="1">
        <v>7641</v>
      </c>
      <c r="B7642" t="s">
        <v>9778</v>
      </c>
      <c r="C7642" s="7">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4" t="str">
        <f>VLOOKUP(OrdersTable[[#This Row],[Region]],PeopleTable[#All],2,FALSE)</f>
        <v>Chuck Magee</v>
      </c>
      <c r="W7642" s="4" t="str">
        <f>IFERROR(VLOOKUP(OrdersTable[[#This Row],[Order ID]],ReturnsTable[#All],2,FALSE),"No")</f>
        <v>No</v>
      </c>
      <c r="X7642" s="4">
        <f>1/COUNTIF(OrdersTable[Order ID],OrdersTable[[#This Row],[Order ID]])</f>
        <v>0.25</v>
      </c>
      <c r="Y7642" s="4">
        <f>1/COUNTIF(OrdersTable[Customer ID],OrdersTable[[#This Row],[Customer ID]])</f>
        <v>7.1428571428571425E-2</v>
      </c>
    </row>
    <row r="7643" spans="1:25" x14ac:dyDescent="0.3">
      <c r="A7643" s="1">
        <v>7642</v>
      </c>
      <c r="B7643" t="s">
        <v>6216</v>
      </c>
      <c r="C7643" s="7">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4" t="str">
        <f>VLOOKUP(OrdersTable[[#This Row],[Region]],PeopleTable[#All],2,FALSE)</f>
        <v>Anna Andreadi</v>
      </c>
      <c r="W7643" s="4" t="str">
        <f>IFERROR(VLOOKUP(OrdersTable[[#This Row],[Order ID]],ReturnsTable[#All],2,FALSE),"No")</f>
        <v>Yes</v>
      </c>
      <c r="X7643" s="4">
        <f>1/COUNTIF(OrdersTable[Order ID],OrdersTable[[#This Row],[Order ID]])</f>
        <v>0.25</v>
      </c>
      <c r="Y7643" s="4">
        <f>1/COUNTIF(OrdersTable[Customer ID],OrdersTable[[#This Row],[Customer ID]])</f>
        <v>4.1666666666666664E-2</v>
      </c>
    </row>
    <row r="7644" spans="1:25" x14ac:dyDescent="0.3">
      <c r="A7644" s="1">
        <v>7643</v>
      </c>
      <c r="B7644" t="s">
        <v>6216</v>
      </c>
      <c r="C7644" s="7">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4" t="str">
        <f>VLOOKUP(OrdersTable[[#This Row],[Region]],PeopleTable[#All],2,FALSE)</f>
        <v>Anna Andreadi</v>
      </c>
      <c r="W7644" s="4" t="str">
        <f>IFERROR(VLOOKUP(OrdersTable[[#This Row],[Order ID]],ReturnsTable[#All],2,FALSE),"No")</f>
        <v>Yes</v>
      </c>
      <c r="X7644" s="4">
        <f>1/COUNTIF(OrdersTable[Order ID],OrdersTable[[#This Row],[Order ID]])</f>
        <v>0.25</v>
      </c>
      <c r="Y7644" s="4">
        <f>1/COUNTIF(OrdersTable[Customer ID],OrdersTable[[#This Row],[Customer ID]])</f>
        <v>4.1666666666666664E-2</v>
      </c>
    </row>
    <row r="7645" spans="1:25" x14ac:dyDescent="0.3">
      <c r="A7645" s="1">
        <v>7644</v>
      </c>
      <c r="B7645" t="s">
        <v>6216</v>
      </c>
      <c r="C7645" s="7">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4" t="str">
        <f>VLOOKUP(OrdersTable[[#This Row],[Region]],PeopleTable[#All],2,FALSE)</f>
        <v>Anna Andreadi</v>
      </c>
      <c r="W7645" s="4" t="str">
        <f>IFERROR(VLOOKUP(OrdersTable[[#This Row],[Order ID]],ReturnsTable[#All],2,FALSE),"No")</f>
        <v>Yes</v>
      </c>
      <c r="X7645" s="4">
        <f>1/COUNTIF(OrdersTable[Order ID],OrdersTable[[#This Row],[Order ID]])</f>
        <v>0.25</v>
      </c>
      <c r="Y7645" s="4">
        <f>1/COUNTIF(OrdersTable[Customer ID],OrdersTable[[#This Row],[Customer ID]])</f>
        <v>4.1666666666666664E-2</v>
      </c>
    </row>
    <row r="7646" spans="1:25" x14ac:dyDescent="0.3">
      <c r="A7646" s="1">
        <v>7645</v>
      </c>
      <c r="B7646" t="s">
        <v>6216</v>
      </c>
      <c r="C7646" s="7">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4" t="str">
        <f>VLOOKUP(OrdersTable[[#This Row],[Region]],PeopleTable[#All],2,FALSE)</f>
        <v>Anna Andreadi</v>
      </c>
      <c r="W7646" s="4" t="str">
        <f>IFERROR(VLOOKUP(OrdersTable[[#This Row],[Order ID]],ReturnsTable[#All],2,FALSE),"No")</f>
        <v>Yes</v>
      </c>
      <c r="X7646" s="4">
        <f>1/COUNTIF(OrdersTable[Order ID],OrdersTable[[#This Row],[Order ID]])</f>
        <v>0.25</v>
      </c>
      <c r="Y7646" s="4">
        <f>1/COUNTIF(OrdersTable[Customer ID],OrdersTable[[#This Row],[Customer ID]])</f>
        <v>4.1666666666666664E-2</v>
      </c>
    </row>
    <row r="7647" spans="1:25" x14ac:dyDescent="0.3">
      <c r="A7647" s="1">
        <v>7646</v>
      </c>
      <c r="B7647" t="s">
        <v>9779</v>
      </c>
      <c r="C7647" s="7">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4" t="str">
        <f>VLOOKUP(OrdersTable[[#This Row],[Region]],PeopleTable[#All],2,FALSE)</f>
        <v>Anna Andreadi</v>
      </c>
      <c r="W7647" s="4" t="str">
        <f>IFERROR(VLOOKUP(OrdersTable[[#This Row],[Order ID]],ReturnsTable[#All],2,FALSE),"No")</f>
        <v>No</v>
      </c>
      <c r="X7647" s="4">
        <f>1/COUNTIF(OrdersTable[Order ID],OrdersTable[[#This Row],[Order ID]])</f>
        <v>1</v>
      </c>
      <c r="Y7647" s="4">
        <f>1/COUNTIF(OrdersTable[Customer ID],OrdersTable[[#This Row],[Customer ID]])</f>
        <v>0.1</v>
      </c>
    </row>
    <row r="7648" spans="1:25" x14ac:dyDescent="0.3">
      <c r="A7648" s="1">
        <v>7647</v>
      </c>
      <c r="B7648" t="s">
        <v>9780</v>
      </c>
      <c r="C7648" s="7">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4" t="str">
        <f>VLOOKUP(OrdersTable[[#This Row],[Region]],PeopleTable[#All],2,FALSE)</f>
        <v>Cassandra Brandow</v>
      </c>
      <c r="W7648" s="4" t="str">
        <f>IFERROR(VLOOKUP(OrdersTable[[#This Row],[Order ID]],ReturnsTable[#All],2,FALSE),"No")</f>
        <v>No</v>
      </c>
      <c r="X7648" s="4">
        <f>1/COUNTIF(OrdersTable[Order ID],OrdersTable[[#This Row],[Order ID]])</f>
        <v>1</v>
      </c>
      <c r="Y7648" s="4">
        <f>1/COUNTIF(OrdersTable[Customer ID],OrdersTable[[#This Row],[Customer ID]])</f>
        <v>7.1428571428571425E-2</v>
      </c>
    </row>
    <row r="7649" spans="1:25" x14ac:dyDescent="0.3">
      <c r="A7649" s="1">
        <v>7648</v>
      </c>
      <c r="B7649" t="s">
        <v>9781</v>
      </c>
      <c r="C7649" s="7">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4" t="str">
        <f>VLOOKUP(OrdersTable[[#This Row],[Region]],PeopleTable[#All],2,FALSE)</f>
        <v>Anna Andreadi</v>
      </c>
      <c r="W7649" s="4" t="str">
        <f>IFERROR(VLOOKUP(OrdersTable[[#This Row],[Order ID]],ReturnsTable[#All],2,FALSE),"No")</f>
        <v>No</v>
      </c>
      <c r="X7649" s="4">
        <f>1/COUNTIF(OrdersTable[Order ID],OrdersTable[[#This Row],[Order ID]])</f>
        <v>0.5</v>
      </c>
      <c r="Y7649" s="4">
        <f>1/COUNTIF(OrdersTable[Customer ID],OrdersTable[[#This Row],[Customer ID]])</f>
        <v>0.1</v>
      </c>
    </row>
    <row r="7650" spans="1:25" x14ac:dyDescent="0.3">
      <c r="A7650" s="1">
        <v>7649</v>
      </c>
      <c r="B7650" t="s">
        <v>9781</v>
      </c>
      <c r="C7650" s="7">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4" t="str">
        <f>VLOOKUP(OrdersTable[[#This Row],[Region]],PeopleTable[#All],2,FALSE)</f>
        <v>Anna Andreadi</v>
      </c>
      <c r="W7650" s="4" t="str">
        <f>IFERROR(VLOOKUP(OrdersTable[[#This Row],[Order ID]],ReturnsTable[#All],2,FALSE),"No")</f>
        <v>No</v>
      </c>
      <c r="X7650" s="4">
        <f>1/COUNTIF(OrdersTable[Order ID],OrdersTable[[#This Row],[Order ID]])</f>
        <v>0.5</v>
      </c>
      <c r="Y7650" s="4">
        <f>1/COUNTIF(OrdersTable[Customer ID],OrdersTable[[#This Row],[Customer ID]])</f>
        <v>0.1</v>
      </c>
    </row>
    <row r="7651" spans="1:25" x14ac:dyDescent="0.3">
      <c r="A7651" s="1">
        <v>7650</v>
      </c>
      <c r="B7651" t="s">
        <v>9782</v>
      </c>
      <c r="C7651" s="7">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4" t="str">
        <f>VLOOKUP(OrdersTable[[#This Row],[Region]],PeopleTable[#All],2,FALSE)</f>
        <v>Chuck Magee</v>
      </c>
      <c r="W7651" s="4" t="str">
        <f>IFERROR(VLOOKUP(OrdersTable[[#This Row],[Order ID]],ReturnsTable[#All],2,FALSE),"No")</f>
        <v>No</v>
      </c>
      <c r="X7651" s="4">
        <f>1/COUNTIF(OrdersTable[Order ID],OrdersTable[[#This Row],[Order ID]])</f>
        <v>0.5</v>
      </c>
      <c r="Y7651" s="4">
        <f>1/COUNTIF(OrdersTable[Customer ID],OrdersTable[[#This Row],[Customer ID]])</f>
        <v>7.1428571428571425E-2</v>
      </c>
    </row>
    <row r="7652" spans="1:25" x14ac:dyDescent="0.3">
      <c r="A7652" s="1">
        <v>7651</v>
      </c>
      <c r="B7652" t="s">
        <v>9782</v>
      </c>
      <c r="C7652" s="7">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4" t="str">
        <f>VLOOKUP(OrdersTable[[#This Row],[Region]],PeopleTable[#All],2,FALSE)</f>
        <v>Chuck Magee</v>
      </c>
      <c r="W7652" s="4" t="str">
        <f>IFERROR(VLOOKUP(OrdersTable[[#This Row],[Order ID]],ReturnsTable[#All],2,FALSE),"No")</f>
        <v>No</v>
      </c>
      <c r="X7652" s="4">
        <f>1/COUNTIF(OrdersTable[Order ID],OrdersTable[[#This Row],[Order ID]])</f>
        <v>0.5</v>
      </c>
      <c r="Y7652" s="4">
        <f>1/COUNTIF(OrdersTable[Customer ID],OrdersTable[[#This Row],[Customer ID]])</f>
        <v>7.1428571428571425E-2</v>
      </c>
    </row>
    <row r="7653" spans="1:25" x14ac:dyDescent="0.3">
      <c r="A7653" s="1">
        <v>7652</v>
      </c>
      <c r="B7653" t="s">
        <v>9783</v>
      </c>
      <c r="C7653" s="7">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4" t="str">
        <f>VLOOKUP(OrdersTable[[#This Row],[Region]],PeopleTable[#All],2,FALSE)</f>
        <v>Kelly Williams</v>
      </c>
      <c r="W7653" s="4" t="str">
        <f>IFERROR(VLOOKUP(OrdersTable[[#This Row],[Order ID]],ReturnsTable[#All],2,FALSE),"No")</f>
        <v>No</v>
      </c>
      <c r="X7653" s="4">
        <f>1/COUNTIF(OrdersTable[Order ID],OrdersTable[[#This Row],[Order ID]])</f>
        <v>0.5</v>
      </c>
      <c r="Y7653" s="4">
        <f>1/COUNTIF(OrdersTable[Customer ID],OrdersTable[[#This Row],[Customer ID]])</f>
        <v>3.125E-2</v>
      </c>
    </row>
    <row r="7654" spans="1:25" x14ac:dyDescent="0.3">
      <c r="A7654" s="1">
        <v>7653</v>
      </c>
      <c r="B7654" t="s">
        <v>9783</v>
      </c>
      <c r="C7654" s="7">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4" t="str">
        <f>VLOOKUP(OrdersTable[[#This Row],[Region]],PeopleTable[#All],2,FALSE)</f>
        <v>Kelly Williams</v>
      </c>
      <c r="W7654" s="4" t="str">
        <f>IFERROR(VLOOKUP(OrdersTable[[#This Row],[Order ID]],ReturnsTable[#All],2,FALSE),"No")</f>
        <v>No</v>
      </c>
      <c r="X7654" s="4">
        <f>1/COUNTIF(OrdersTable[Order ID],OrdersTable[[#This Row],[Order ID]])</f>
        <v>0.5</v>
      </c>
      <c r="Y7654" s="4">
        <f>1/COUNTIF(OrdersTable[Customer ID],OrdersTable[[#This Row],[Customer ID]])</f>
        <v>3.125E-2</v>
      </c>
    </row>
    <row r="7655" spans="1:25" x14ac:dyDescent="0.3">
      <c r="A7655" s="1">
        <v>7654</v>
      </c>
      <c r="B7655" t="s">
        <v>9784</v>
      </c>
      <c r="C7655" s="7">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4" t="str">
        <f>VLOOKUP(OrdersTable[[#This Row],[Region]],PeopleTable[#All],2,FALSE)</f>
        <v>Cassandra Brandow</v>
      </c>
      <c r="W7655" s="4" t="str">
        <f>IFERROR(VLOOKUP(OrdersTable[[#This Row],[Order ID]],ReturnsTable[#All],2,FALSE),"No")</f>
        <v>No</v>
      </c>
      <c r="X7655" s="4">
        <f>1/COUNTIF(OrdersTable[Order ID],OrdersTable[[#This Row],[Order ID]])</f>
        <v>1</v>
      </c>
      <c r="Y7655" s="4">
        <f>1/COUNTIF(OrdersTable[Customer ID],OrdersTable[[#This Row],[Customer ID]])</f>
        <v>0.33333333333333331</v>
      </c>
    </row>
    <row r="7656" spans="1:25" x14ac:dyDescent="0.3">
      <c r="A7656" s="1">
        <v>7655</v>
      </c>
      <c r="B7656" t="s">
        <v>9785</v>
      </c>
      <c r="C7656" s="7">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4" t="str">
        <f>VLOOKUP(OrdersTable[[#This Row],[Region]],PeopleTable[#All],2,FALSE)</f>
        <v>Anna Andreadi</v>
      </c>
      <c r="W7656" s="4" t="str">
        <f>IFERROR(VLOOKUP(OrdersTable[[#This Row],[Order ID]],ReturnsTable[#All],2,FALSE),"No")</f>
        <v>No</v>
      </c>
      <c r="X7656" s="4">
        <f>1/COUNTIF(OrdersTable[Order ID],OrdersTable[[#This Row],[Order ID]])</f>
        <v>0.5</v>
      </c>
      <c r="Y7656" s="4">
        <f>1/COUNTIF(OrdersTable[Customer ID],OrdersTable[[#This Row],[Customer ID]])</f>
        <v>7.6923076923076927E-2</v>
      </c>
    </row>
    <row r="7657" spans="1:25" x14ac:dyDescent="0.3">
      <c r="A7657" s="1">
        <v>7656</v>
      </c>
      <c r="B7657" t="s">
        <v>9785</v>
      </c>
      <c r="C7657" s="7">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4" t="str">
        <f>VLOOKUP(OrdersTable[[#This Row],[Region]],PeopleTable[#All],2,FALSE)</f>
        <v>Anna Andreadi</v>
      </c>
      <c r="W7657" s="4" t="str">
        <f>IFERROR(VLOOKUP(OrdersTable[[#This Row],[Order ID]],ReturnsTable[#All],2,FALSE),"No")</f>
        <v>No</v>
      </c>
      <c r="X7657" s="4">
        <f>1/COUNTIF(OrdersTable[Order ID],OrdersTable[[#This Row],[Order ID]])</f>
        <v>0.5</v>
      </c>
      <c r="Y7657" s="4">
        <f>1/COUNTIF(OrdersTable[Customer ID],OrdersTable[[#This Row],[Customer ID]])</f>
        <v>7.6923076923076927E-2</v>
      </c>
    </row>
    <row r="7658" spans="1:25" x14ac:dyDescent="0.3">
      <c r="A7658" s="1">
        <v>7657</v>
      </c>
      <c r="B7658" t="s">
        <v>9786</v>
      </c>
      <c r="C7658" s="7">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4" t="str">
        <f>VLOOKUP(OrdersTable[[#This Row],[Region]],PeopleTable[#All],2,FALSE)</f>
        <v>Anna Andreadi</v>
      </c>
      <c r="W7658" s="4" t="str">
        <f>IFERROR(VLOOKUP(OrdersTable[[#This Row],[Order ID]],ReturnsTable[#All],2,FALSE),"No")</f>
        <v>No</v>
      </c>
      <c r="X7658" s="4">
        <f>1/COUNTIF(OrdersTable[Order ID],OrdersTable[[#This Row],[Order ID]])</f>
        <v>0.5</v>
      </c>
      <c r="Y7658" s="4">
        <f>1/COUNTIF(OrdersTable[Customer ID],OrdersTable[[#This Row],[Customer ID]])</f>
        <v>7.6923076923076927E-2</v>
      </c>
    </row>
    <row r="7659" spans="1:25" x14ac:dyDescent="0.3">
      <c r="A7659" s="1">
        <v>7658</v>
      </c>
      <c r="B7659" t="s">
        <v>9786</v>
      </c>
      <c r="C7659" s="7">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4" t="str">
        <f>VLOOKUP(OrdersTable[[#This Row],[Region]],PeopleTable[#All],2,FALSE)</f>
        <v>Anna Andreadi</v>
      </c>
      <c r="W7659" s="4" t="str">
        <f>IFERROR(VLOOKUP(OrdersTable[[#This Row],[Order ID]],ReturnsTable[#All],2,FALSE),"No")</f>
        <v>No</v>
      </c>
      <c r="X7659" s="4">
        <f>1/COUNTIF(OrdersTable[Order ID],OrdersTable[[#This Row],[Order ID]])</f>
        <v>0.5</v>
      </c>
      <c r="Y7659" s="4">
        <f>1/COUNTIF(OrdersTable[Customer ID],OrdersTable[[#This Row],[Customer ID]])</f>
        <v>7.6923076923076927E-2</v>
      </c>
    </row>
    <row r="7660" spans="1:25" x14ac:dyDescent="0.3">
      <c r="A7660" s="1">
        <v>7659</v>
      </c>
      <c r="B7660" t="s">
        <v>9787</v>
      </c>
      <c r="C7660" s="7">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4" t="str">
        <f>VLOOKUP(OrdersTable[[#This Row],[Region]],PeopleTable[#All],2,FALSE)</f>
        <v>Chuck Magee</v>
      </c>
      <c r="W7660" s="4" t="str">
        <f>IFERROR(VLOOKUP(OrdersTable[[#This Row],[Order ID]],ReturnsTable[#All],2,FALSE),"No")</f>
        <v>No</v>
      </c>
      <c r="X7660" s="4">
        <f>1/COUNTIF(OrdersTable[Order ID],OrdersTable[[#This Row],[Order ID]])</f>
        <v>1</v>
      </c>
      <c r="Y7660" s="4">
        <f>1/COUNTIF(OrdersTable[Customer ID],OrdersTable[[#This Row],[Customer ID]])</f>
        <v>9.0909090909090912E-2</v>
      </c>
    </row>
    <row r="7661" spans="1:25" x14ac:dyDescent="0.3">
      <c r="A7661" s="1">
        <v>7660</v>
      </c>
      <c r="B7661" t="s">
        <v>9788</v>
      </c>
      <c r="C7661" s="7">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4" t="str">
        <f>VLOOKUP(OrdersTable[[#This Row],[Region]],PeopleTable[#All],2,FALSE)</f>
        <v>Kelly Williams</v>
      </c>
      <c r="W7661" s="4" t="str">
        <f>IFERROR(VLOOKUP(OrdersTable[[#This Row],[Order ID]],ReturnsTable[#All],2,FALSE),"No")</f>
        <v>No</v>
      </c>
      <c r="X7661" s="4">
        <f>1/COUNTIF(OrdersTable[Order ID],OrdersTable[[#This Row],[Order ID]])</f>
        <v>1</v>
      </c>
      <c r="Y7661" s="4">
        <f>1/COUNTIF(OrdersTable[Customer ID],OrdersTable[[#This Row],[Customer ID]])</f>
        <v>5.2631578947368418E-2</v>
      </c>
    </row>
    <row r="7662" spans="1:25" x14ac:dyDescent="0.3">
      <c r="A7662" s="1">
        <v>7661</v>
      </c>
      <c r="B7662" t="s">
        <v>9789</v>
      </c>
      <c r="C7662" s="7">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4" t="str">
        <f>VLOOKUP(OrdersTable[[#This Row],[Region]],PeopleTable[#All],2,FALSE)</f>
        <v>Kelly Williams</v>
      </c>
      <c r="W7662" s="4" t="str">
        <f>IFERROR(VLOOKUP(OrdersTable[[#This Row],[Order ID]],ReturnsTable[#All],2,FALSE),"No")</f>
        <v>No</v>
      </c>
      <c r="X7662" s="4">
        <f>1/COUNTIF(OrdersTable[Order ID],OrdersTable[[#This Row],[Order ID]])</f>
        <v>0.5</v>
      </c>
      <c r="Y7662" s="4">
        <f>1/COUNTIF(OrdersTable[Customer ID],OrdersTable[[#This Row],[Customer ID]])</f>
        <v>0.125</v>
      </c>
    </row>
    <row r="7663" spans="1:25" x14ac:dyDescent="0.3">
      <c r="A7663" s="1">
        <v>7662</v>
      </c>
      <c r="B7663" t="s">
        <v>9789</v>
      </c>
      <c r="C7663" s="7">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4" t="str">
        <f>VLOOKUP(OrdersTable[[#This Row],[Region]],PeopleTable[#All],2,FALSE)</f>
        <v>Kelly Williams</v>
      </c>
      <c r="W7663" s="4" t="str">
        <f>IFERROR(VLOOKUP(OrdersTable[[#This Row],[Order ID]],ReturnsTable[#All],2,FALSE),"No")</f>
        <v>No</v>
      </c>
      <c r="X7663" s="4">
        <f>1/COUNTIF(OrdersTable[Order ID],OrdersTable[[#This Row],[Order ID]])</f>
        <v>0.5</v>
      </c>
      <c r="Y7663" s="4">
        <f>1/COUNTIF(OrdersTable[Customer ID],OrdersTable[[#This Row],[Customer ID]])</f>
        <v>0.125</v>
      </c>
    </row>
    <row r="7664" spans="1:25" x14ac:dyDescent="0.3">
      <c r="A7664" s="1">
        <v>7663</v>
      </c>
      <c r="B7664" t="s">
        <v>9790</v>
      </c>
      <c r="C7664" s="7">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4" t="str">
        <f>VLOOKUP(OrdersTable[[#This Row],[Region]],PeopleTable[#All],2,FALSE)</f>
        <v>Anna Andreadi</v>
      </c>
      <c r="W7664" s="4" t="str">
        <f>IFERROR(VLOOKUP(OrdersTable[[#This Row],[Order ID]],ReturnsTable[#All],2,FALSE),"No")</f>
        <v>No</v>
      </c>
      <c r="X7664" s="4">
        <f>1/COUNTIF(OrdersTable[Order ID],OrdersTable[[#This Row],[Order ID]])</f>
        <v>1</v>
      </c>
      <c r="Y7664" s="4">
        <f>1/COUNTIF(OrdersTable[Customer ID],OrdersTable[[#This Row],[Customer ID]])</f>
        <v>0.14285714285714285</v>
      </c>
    </row>
    <row r="7665" spans="1:25" x14ac:dyDescent="0.3">
      <c r="A7665" s="1">
        <v>7664</v>
      </c>
      <c r="B7665" t="s">
        <v>9791</v>
      </c>
      <c r="C7665" s="7">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4" t="str">
        <f>VLOOKUP(OrdersTable[[#This Row],[Region]],PeopleTable[#All],2,FALSE)</f>
        <v>Cassandra Brandow</v>
      </c>
      <c r="W7665" s="4" t="str">
        <f>IFERROR(VLOOKUP(OrdersTable[[#This Row],[Order ID]],ReturnsTable[#All],2,FALSE),"No")</f>
        <v>No</v>
      </c>
      <c r="X7665" s="4">
        <f>1/COUNTIF(OrdersTable[Order ID],OrdersTable[[#This Row],[Order ID]])</f>
        <v>1</v>
      </c>
      <c r="Y7665" s="4">
        <f>1/COUNTIF(OrdersTable[Customer ID],OrdersTable[[#This Row],[Customer ID]])</f>
        <v>7.6923076923076927E-2</v>
      </c>
    </row>
    <row r="7666" spans="1:25" x14ac:dyDescent="0.3">
      <c r="A7666" s="1">
        <v>7665</v>
      </c>
      <c r="B7666" t="s">
        <v>9792</v>
      </c>
      <c r="C7666" s="7">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4" t="str">
        <f>VLOOKUP(OrdersTable[[#This Row],[Region]],PeopleTable[#All],2,FALSE)</f>
        <v>Cassandra Brandow</v>
      </c>
      <c r="W7666" s="4" t="str">
        <f>IFERROR(VLOOKUP(OrdersTable[[#This Row],[Order ID]],ReturnsTable[#All],2,FALSE),"No")</f>
        <v>No</v>
      </c>
      <c r="X7666" s="4">
        <f>1/COUNTIF(OrdersTable[Order ID],OrdersTable[[#This Row],[Order ID]])</f>
        <v>1</v>
      </c>
      <c r="Y7666" s="4">
        <f>1/COUNTIF(OrdersTable[Customer ID],OrdersTable[[#This Row],[Customer ID]])</f>
        <v>0.5</v>
      </c>
    </row>
    <row r="7667" spans="1:25" x14ac:dyDescent="0.3">
      <c r="A7667" s="1">
        <v>7666</v>
      </c>
      <c r="B7667" t="s">
        <v>9793</v>
      </c>
      <c r="C7667" s="7">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4" t="str">
        <f>VLOOKUP(OrdersTable[[#This Row],[Region]],PeopleTable[#All],2,FALSE)</f>
        <v>Chuck Magee</v>
      </c>
      <c r="W7667" s="4" t="str">
        <f>IFERROR(VLOOKUP(OrdersTable[[#This Row],[Order ID]],ReturnsTable[#All],2,FALSE),"No")</f>
        <v>No</v>
      </c>
      <c r="X7667" s="4">
        <f>1/COUNTIF(OrdersTable[Order ID],OrdersTable[[#This Row],[Order ID]])</f>
        <v>0.33333333333333331</v>
      </c>
      <c r="Y7667" s="4">
        <f>1/COUNTIF(OrdersTable[Customer ID],OrdersTable[[#This Row],[Customer ID]])</f>
        <v>7.6923076923076927E-2</v>
      </c>
    </row>
    <row r="7668" spans="1:25" x14ac:dyDescent="0.3">
      <c r="A7668" s="1">
        <v>7667</v>
      </c>
      <c r="B7668" t="s">
        <v>9793</v>
      </c>
      <c r="C7668" s="7">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4" t="str">
        <f>VLOOKUP(OrdersTable[[#This Row],[Region]],PeopleTable[#All],2,FALSE)</f>
        <v>Chuck Magee</v>
      </c>
      <c r="W7668" s="4" t="str">
        <f>IFERROR(VLOOKUP(OrdersTable[[#This Row],[Order ID]],ReturnsTable[#All],2,FALSE),"No")</f>
        <v>No</v>
      </c>
      <c r="X7668" s="4">
        <f>1/COUNTIF(OrdersTable[Order ID],OrdersTable[[#This Row],[Order ID]])</f>
        <v>0.33333333333333331</v>
      </c>
      <c r="Y7668" s="4">
        <f>1/COUNTIF(OrdersTable[Customer ID],OrdersTable[[#This Row],[Customer ID]])</f>
        <v>7.6923076923076927E-2</v>
      </c>
    </row>
    <row r="7669" spans="1:25" x14ac:dyDescent="0.3">
      <c r="A7669" s="1">
        <v>7668</v>
      </c>
      <c r="B7669" t="s">
        <v>9793</v>
      </c>
      <c r="C7669" s="7">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4" t="str">
        <f>VLOOKUP(OrdersTable[[#This Row],[Region]],PeopleTable[#All],2,FALSE)</f>
        <v>Chuck Magee</v>
      </c>
      <c r="W7669" s="4" t="str">
        <f>IFERROR(VLOOKUP(OrdersTable[[#This Row],[Order ID]],ReturnsTable[#All],2,FALSE),"No")</f>
        <v>No</v>
      </c>
      <c r="X7669" s="4">
        <f>1/COUNTIF(OrdersTable[Order ID],OrdersTable[[#This Row],[Order ID]])</f>
        <v>0.33333333333333331</v>
      </c>
      <c r="Y7669" s="4">
        <f>1/COUNTIF(OrdersTable[Customer ID],OrdersTable[[#This Row],[Customer ID]])</f>
        <v>7.6923076923076927E-2</v>
      </c>
    </row>
    <row r="7670" spans="1:25" x14ac:dyDescent="0.3">
      <c r="A7670" s="1">
        <v>7669</v>
      </c>
      <c r="B7670" t="s">
        <v>9794</v>
      </c>
      <c r="C7670" s="7">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4" t="str">
        <f>VLOOKUP(OrdersTable[[#This Row],[Region]],PeopleTable[#All],2,FALSE)</f>
        <v>Chuck Magee</v>
      </c>
      <c r="W7670" s="4" t="str">
        <f>IFERROR(VLOOKUP(OrdersTable[[#This Row],[Order ID]],ReturnsTable[#All],2,FALSE),"No")</f>
        <v>No</v>
      </c>
      <c r="X7670" s="4">
        <f>1/COUNTIF(OrdersTable[Order ID],OrdersTable[[#This Row],[Order ID]])</f>
        <v>0.14285714285714285</v>
      </c>
      <c r="Y7670" s="4">
        <f>1/COUNTIF(OrdersTable[Customer ID],OrdersTable[[#This Row],[Customer ID]])</f>
        <v>2.9411764705882353E-2</v>
      </c>
    </row>
    <row r="7671" spans="1:25" x14ac:dyDescent="0.3">
      <c r="A7671" s="1">
        <v>7670</v>
      </c>
      <c r="B7671" t="s">
        <v>9794</v>
      </c>
      <c r="C7671" s="7">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4" t="str">
        <f>VLOOKUP(OrdersTable[[#This Row],[Region]],PeopleTable[#All],2,FALSE)</f>
        <v>Chuck Magee</v>
      </c>
      <c r="W7671" s="4" t="str">
        <f>IFERROR(VLOOKUP(OrdersTable[[#This Row],[Order ID]],ReturnsTable[#All],2,FALSE),"No")</f>
        <v>No</v>
      </c>
      <c r="X7671" s="4">
        <f>1/COUNTIF(OrdersTable[Order ID],OrdersTable[[#This Row],[Order ID]])</f>
        <v>0.14285714285714285</v>
      </c>
      <c r="Y7671" s="4">
        <f>1/COUNTIF(OrdersTable[Customer ID],OrdersTable[[#This Row],[Customer ID]])</f>
        <v>2.9411764705882353E-2</v>
      </c>
    </row>
    <row r="7672" spans="1:25" x14ac:dyDescent="0.3">
      <c r="A7672" s="1">
        <v>7671</v>
      </c>
      <c r="B7672" t="s">
        <v>9794</v>
      </c>
      <c r="C7672" s="7">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4" t="str">
        <f>VLOOKUP(OrdersTable[[#This Row],[Region]],PeopleTable[#All],2,FALSE)</f>
        <v>Chuck Magee</v>
      </c>
      <c r="W7672" s="4" t="str">
        <f>IFERROR(VLOOKUP(OrdersTable[[#This Row],[Order ID]],ReturnsTable[#All],2,FALSE),"No")</f>
        <v>No</v>
      </c>
      <c r="X7672" s="4">
        <f>1/COUNTIF(OrdersTable[Order ID],OrdersTable[[#This Row],[Order ID]])</f>
        <v>0.14285714285714285</v>
      </c>
      <c r="Y7672" s="4">
        <f>1/COUNTIF(OrdersTable[Customer ID],OrdersTable[[#This Row],[Customer ID]])</f>
        <v>2.9411764705882353E-2</v>
      </c>
    </row>
    <row r="7673" spans="1:25" x14ac:dyDescent="0.3">
      <c r="A7673" s="1">
        <v>7672</v>
      </c>
      <c r="B7673" t="s">
        <v>9794</v>
      </c>
      <c r="C7673" s="7">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4" t="str">
        <f>VLOOKUP(OrdersTable[[#This Row],[Region]],PeopleTable[#All],2,FALSE)</f>
        <v>Chuck Magee</v>
      </c>
      <c r="W7673" s="4" t="str">
        <f>IFERROR(VLOOKUP(OrdersTable[[#This Row],[Order ID]],ReturnsTable[#All],2,FALSE),"No")</f>
        <v>No</v>
      </c>
      <c r="X7673" s="4">
        <f>1/COUNTIF(OrdersTable[Order ID],OrdersTable[[#This Row],[Order ID]])</f>
        <v>0.14285714285714285</v>
      </c>
      <c r="Y7673" s="4">
        <f>1/COUNTIF(OrdersTable[Customer ID],OrdersTable[[#This Row],[Customer ID]])</f>
        <v>2.9411764705882353E-2</v>
      </c>
    </row>
    <row r="7674" spans="1:25" x14ac:dyDescent="0.3">
      <c r="A7674" s="1">
        <v>7673</v>
      </c>
      <c r="B7674" t="s">
        <v>9794</v>
      </c>
      <c r="C7674" s="7">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4" t="str">
        <f>VLOOKUP(OrdersTable[[#This Row],[Region]],PeopleTable[#All],2,FALSE)</f>
        <v>Chuck Magee</v>
      </c>
      <c r="W7674" s="4" t="str">
        <f>IFERROR(VLOOKUP(OrdersTable[[#This Row],[Order ID]],ReturnsTable[#All],2,FALSE),"No")</f>
        <v>No</v>
      </c>
      <c r="X7674" s="4">
        <f>1/COUNTIF(OrdersTable[Order ID],OrdersTable[[#This Row],[Order ID]])</f>
        <v>0.14285714285714285</v>
      </c>
      <c r="Y7674" s="4">
        <f>1/COUNTIF(OrdersTable[Customer ID],OrdersTable[[#This Row],[Customer ID]])</f>
        <v>2.9411764705882353E-2</v>
      </c>
    </row>
    <row r="7675" spans="1:25" x14ac:dyDescent="0.3">
      <c r="A7675" s="1">
        <v>7674</v>
      </c>
      <c r="B7675" t="s">
        <v>9794</v>
      </c>
      <c r="C7675" s="7">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4" t="str">
        <f>VLOOKUP(OrdersTable[[#This Row],[Region]],PeopleTable[#All],2,FALSE)</f>
        <v>Chuck Magee</v>
      </c>
      <c r="W7675" s="4" t="str">
        <f>IFERROR(VLOOKUP(OrdersTable[[#This Row],[Order ID]],ReturnsTable[#All],2,FALSE),"No")</f>
        <v>No</v>
      </c>
      <c r="X7675" s="4">
        <f>1/COUNTIF(OrdersTable[Order ID],OrdersTable[[#This Row],[Order ID]])</f>
        <v>0.14285714285714285</v>
      </c>
      <c r="Y7675" s="4">
        <f>1/COUNTIF(OrdersTable[Customer ID],OrdersTable[[#This Row],[Customer ID]])</f>
        <v>2.9411764705882353E-2</v>
      </c>
    </row>
    <row r="7676" spans="1:25" x14ac:dyDescent="0.3">
      <c r="A7676" s="1">
        <v>7675</v>
      </c>
      <c r="B7676" t="s">
        <v>9794</v>
      </c>
      <c r="C7676" s="7">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4" t="str">
        <f>VLOOKUP(OrdersTable[[#This Row],[Region]],PeopleTable[#All],2,FALSE)</f>
        <v>Chuck Magee</v>
      </c>
      <c r="W7676" s="4" t="str">
        <f>IFERROR(VLOOKUP(OrdersTable[[#This Row],[Order ID]],ReturnsTable[#All],2,FALSE),"No")</f>
        <v>No</v>
      </c>
      <c r="X7676" s="4">
        <f>1/COUNTIF(OrdersTable[Order ID],OrdersTable[[#This Row],[Order ID]])</f>
        <v>0.14285714285714285</v>
      </c>
      <c r="Y7676" s="4">
        <f>1/COUNTIF(OrdersTable[Customer ID],OrdersTable[[#This Row],[Customer ID]])</f>
        <v>2.9411764705882353E-2</v>
      </c>
    </row>
    <row r="7677" spans="1:25" x14ac:dyDescent="0.3">
      <c r="A7677" s="1">
        <v>7676</v>
      </c>
      <c r="B7677" t="s">
        <v>9795</v>
      </c>
      <c r="C7677" s="7">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4" t="str">
        <f>VLOOKUP(OrdersTable[[#This Row],[Region]],PeopleTable[#All],2,FALSE)</f>
        <v>Anna Andreadi</v>
      </c>
      <c r="W7677" s="4" t="str">
        <f>IFERROR(VLOOKUP(OrdersTable[[#This Row],[Order ID]],ReturnsTable[#All],2,FALSE),"No")</f>
        <v>No</v>
      </c>
      <c r="X7677" s="4">
        <f>1/COUNTIF(OrdersTable[Order ID],OrdersTable[[#This Row],[Order ID]])</f>
        <v>1</v>
      </c>
      <c r="Y7677" s="4">
        <f>1/COUNTIF(OrdersTable[Customer ID],OrdersTable[[#This Row],[Customer ID]])</f>
        <v>7.1428571428571425E-2</v>
      </c>
    </row>
    <row r="7678" spans="1:25" x14ac:dyDescent="0.3">
      <c r="A7678" s="1">
        <v>7677</v>
      </c>
      <c r="B7678" t="s">
        <v>9796</v>
      </c>
      <c r="C7678" s="7">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4" t="str">
        <f>VLOOKUP(OrdersTable[[#This Row],[Region]],PeopleTable[#All],2,FALSE)</f>
        <v>Cassandra Brandow</v>
      </c>
      <c r="W7678" s="4" t="str">
        <f>IFERROR(VLOOKUP(OrdersTable[[#This Row],[Order ID]],ReturnsTable[#All],2,FALSE),"No")</f>
        <v>No</v>
      </c>
      <c r="X7678" s="4">
        <f>1/COUNTIF(OrdersTable[Order ID],OrdersTable[[#This Row],[Order ID]])</f>
        <v>1</v>
      </c>
      <c r="Y7678" s="4">
        <f>1/COUNTIF(OrdersTable[Customer ID],OrdersTable[[#This Row],[Customer ID]])</f>
        <v>0.14285714285714285</v>
      </c>
    </row>
    <row r="7679" spans="1:25" x14ac:dyDescent="0.3">
      <c r="A7679" s="1">
        <v>7678</v>
      </c>
      <c r="B7679" t="s">
        <v>9797</v>
      </c>
      <c r="C7679" s="7">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4" t="str">
        <f>VLOOKUP(OrdersTable[[#This Row],[Region]],PeopleTable[#All],2,FALSE)</f>
        <v>Chuck Magee</v>
      </c>
      <c r="W7679" s="4" t="str">
        <f>IFERROR(VLOOKUP(OrdersTable[[#This Row],[Order ID]],ReturnsTable[#All],2,FALSE),"No")</f>
        <v>No</v>
      </c>
      <c r="X7679" s="4">
        <f>1/COUNTIF(OrdersTable[Order ID],OrdersTable[[#This Row],[Order ID]])</f>
        <v>0.2</v>
      </c>
      <c r="Y7679" s="4">
        <f>1/COUNTIF(OrdersTable[Customer ID],OrdersTable[[#This Row],[Customer ID]])</f>
        <v>0.05</v>
      </c>
    </row>
    <row r="7680" spans="1:25" x14ac:dyDescent="0.3">
      <c r="A7680" s="1">
        <v>7679</v>
      </c>
      <c r="B7680" t="s">
        <v>9797</v>
      </c>
      <c r="C7680" s="7">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4" t="str">
        <f>VLOOKUP(OrdersTable[[#This Row],[Region]],PeopleTable[#All],2,FALSE)</f>
        <v>Chuck Magee</v>
      </c>
      <c r="W7680" s="4" t="str">
        <f>IFERROR(VLOOKUP(OrdersTable[[#This Row],[Order ID]],ReturnsTable[#All],2,FALSE),"No")</f>
        <v>No</v>
      </c>
      <c r="X7680" s="4">
        <f>1/COUNTIF(OrdersTable[Order ID],OrdersTable[[#This Row],[Order ID]])</f>
        <v>0.2</v>
      </c>
      <c r="Y7680" s="4">
        <f>1/COUNTIF(OrdersTable[Customer ID],OrdersTable[[#This Row],[Customer ID]])</f>
        <v>0.05</v>
      </c>
    </row>
    <row r="7681" spans="1:25" x14ac:dyDescent="0.3">
      <c r="A7681" s="1">
        <v>7680</v>
      </c>
      <c r="B7681" t="s">
        <v>9797</v>
      </c>
      <c r="C7681" s="7">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4" t="str">
        <f>VLOOKUP(OrdersTable[[#This Row],[Region]],PeopleTable[#All],2,FALSE)</f>
        <v>Chuck Magee</v>
      </c>
      <c r="W7681" s="4" t="str">
        <f>IFERROR(VLOOKUP(OrdersTable[[#This Row],[Order ID]],ReturnsTable[#All],2,FALSE),"No")</f>
        <v>No</v>
      </c>
      <c r="X7681" s="4">
        <f>1/COUNTIF(OrdersTable[Order ID],OrdersTable[[#This Row],[Order ID]])</f>
        <v>0.2</v>
      </c>
      <c r="Y7681" s="4">
        <f>1/COUNTIF(OrdersTable[Customer ID],OrdersTable[[#This Row],[Customer ID]])</f>
        <v>0.05</v>
      </c>
    </row>
    <row r="7682" spans="1:25" x14ac:dyDescent="0.3">
      <c r="A7682" s="1">
        <v>7681</v>
      </c>
      <c r="B7682" t="s">
        <v>9797</v>
      </c>
      <c r="C7682" s="7">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4" t="str">
        <f>VLOOKUP(OrdersTable[[#This Row],[Region]],PeopleTable[#All],2,FALSE)</f>
        <v>Chuck Magee</v>
      </c>
      <c r="W7682" s="4" t="str">
        <f>IFERROR(VLOOKUP(OrdersTable[[#This Row],[Order ID]],ReturnsTable[#All],2,FALSE),"No")</f>
        <v>No</v>
      </c>
      <c r="X7682" s="4">
        <f>1/COUNTIF(OrdersTable[Order ID],OrdersTable[[#This Row],[Order ID]])</f>
        <v>0.2</v>
      </c>
      <c r="Y7682" s="4">
        <f>1/COUNTIF(OrdersTable[Customer ID],OrdersTable[[#This Row],[Customer ID]])</f>
        <v>0.05</v>
      </c>
    </row>
    <row r="7683" spans="1:25" x14ac:dyDescent="0.3">
      <c r="A7683" s="1">
        <v>7682</v>
      </c>
      <c r="B7683" t="s">
        <v>9797</v>
      </c>
      <c r="C7683" s="7">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4" t="str">
        <f>VLOOKUP(OrdersTable[[#This Row],[Region]],PeopleTable[#All],2,FALSE)</f>
        <v>Chuck Magee</v>
      </c>
      <c r="W7683" s="4" t="str">
        <f>IFERROR(VLOOKUP(OrdersTable[[#This Row],[Order ID]],ReturnsTable[#All],2,FALSE),"No")</f>
        <v>No</v>
      </c>
      <c r="X7683" s="4">
        <f>1/COUNTIF(OrdersTable[Order ID],OrdersTable[[#This Row],[Order ID]])</f>
        <v>0.2</v>
      </c>
      <c r="Y7683" s="4">
        <f>1/COUNTIF(OrdersTable[Customer ID],OrdersTable[[#This Row],[Customer ID]])</f>
        <v>0.05</v>
      </c>
    </row>
    <row r="7684" spans="1:25" x14ac:dyDescent="0.3">
      <c r="A7684" s="1">
        <v>7683</v>
      </c>
      <c r="B7684" t="s">
        <v>9798</v>
      </c>
      <c r="C7684" s="7">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4" t="str">
        <f>VLOOKUP(OrdersTable[[#This Row],[Region]],PeopleTable[#All],2,FALSE)</f>
        <v>Kelly Williams</v>
      </c>
      <c r="W7684" s="4" t="str">
        <f>IFERROR(VLOOKUP(OrdersTable[[#This Row],[Order ID]],ReturnsTable[#All],2,FALSE),"No")</f>
        <v>No</v>
      </c>
      <c r="X7684" s="4">
        <f>1/COUNTIF(OrdersTable[Order ID],OrdersTable[[#This Row],[Order ID]])</f>
        <v>0.5</v>
      </c>
      <c r="Y7684" s="4">
        <f>1/COUNTIF(OrdersTable[Customer ID],OrdersTable[[#This Row],[Customer ID]])</f>
        <v>4.7619047619047616E-2</v>
      </c>
    </row>
    <row r="7685" spans="1:25" x14ac:dyDescent="0.3">
      <c r="A7685" s="1">
        <v>7684</v>
      </c>
      <c r="B7685" t="s">
        <v>9798</v>
      </c>
      <c r="C7685" s="7">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4" t="str">
        <f>VLOOKUP(OrdersTable[[#This Row],[Region]],PeopleTable[#All],2,FALSE)</f>
        <v>Kelly Williams</v>
      </c>
      <c r="W7685" s="4" t="str">
        <f>IFERROR(VLOOKUP(OrdersTable[[#This Row],[Order ID]],ReturnsTable[#All],2,FALSE),"No")</f>
        <v>No</v>
      </c>
      <c r="X7685" s="4">
        <f>1/COUNTIF(OrdersTable[Order ID],OrdersTable[[#This Row],[Order ID]])</f>
        <v>0.5</v>
      </c>
      <c r="Y7685" s="4">
        <f>1/COUNTIF(OrdersTable[Customer ID],OrdersTable[[#This Row],[Customer ID]])</f>
        <v>4.7619047619047616E-2</v>
      </c>
    </row>
    <row r="7686" spans="1:25" x14ac:dyDescent="0.3">
      <c r="A7686" s="1">
        <v>7685</v>
      </c>
      <c r="B7686" t="s">
        <v>9799</v>
      </c>
      <c r="C7686" s="7">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4" t="str">
        <f>VLOOKUP(OrdersTable[[#This Row],[Region]],PeopleTable[#All],2,FALSE)</f>
        <v>Chuck Magee</v>
      </c>
      <c r="W7686" s="4" t="str">
        <f>IFERROR(VLOOKUP(OrdersTable[[#This Row],[Order ID]],ReturnsTable[#All],2,FALSE),"No")</f>
        <v>No</v>
      </c>
      <c r="X7686" s="4">
        <f>1/COUNTIF(OrdersTable[Order ID],OrdersTable[[#This Row],[Order ID]])</f>
        <v>0.5</v>
      </c>
      <c r="Y7686" s="4">
        <f>1/COUNTIF(OrdersTable[Customer ID],OrdersTable[[#This Row],[Customer ID]])</f>
        <v>7.1428571428571425E-2</v>
      </c>
    </row>
    <row r="7687" spans="1:25" x14ac:dyDescent="0.3">
      <c r="A7687" s="1">
        <v>7686</v>
      </c>
      <c r="B7687" t="s">
        <v>9799</v>
      </c>
      <c r="C7687" s="7">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4" t="str">
        <f>VLOOKUP(OrdersTable[[#This Row],[Region]],PeopleTable[#All],2,FALSE)</f>
        <v>Chuck Magee</v>
      </c>
      <c r="W7687" s="4" t="str">
        <f>IFERROR(VLOOKUP(OrdersTable[[#This Row],[Order ID]],ReturnsTable[#All],2,FALSE),"No")</f>
        <v>No</v>
      </c>
      <c r="X7687" s="4">
        <f>1/COUNTIF(OrdersTable[Order ID],OrdersTable[[#This Row],[Order ID]])</f>
        <v>0.5</v>
      </c>
      <c r="Y7687" s="4">
        <f>1/COUNTIF(OrdersTable[Customer ID],OrdersTable[[#This Row],[Customer ID]])</f>
        <v>7.1428571428571425E-2</v>
      </c>
    </row>
    <row r="7688" spans="1:25" x14ac:dyDescent="0.3">
      <c r="A7688" s="1">
        <v>7687</v>
      </c>
      <c r="B7688" t="s">
        <v>9800</v>
      </c>
      <c r="C7688" s="7">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4" t="str">
        <f>VLOOKUP(OrdersTable[[#This Row],[Region]],PeopleTable[#All],2,FALSE)</f>
        <v>Kelly Williams</v>
      </c>
      <c r="W7688" s="4" t="str">
        <f>IFERROR(VLOOKUP(OrdersTable[[#This Row],[Order ID]],ReturnsTable[#All],2,FALSE),"No")</f>
        <v>No</v>
      </c>
      <c r="X7688" s="4">
        <f>1/COUNTIF(OrdersTable[Order ID],OrdersTable[[#This Row],[Order ID]])</f>
        <v>0.33333333333333331</v>
      </c>
      <c r="Y7688" s="4">
        <f>1/COUNTIF(OrdersTable[Customer ID],OrdersTable[[#This Row],[Customer ID]])</f>
        <v>0.05</v>
      </c>
    </row>
    <row r="7689" spans="1:25" x14ac:dyDescent="0.3">
      <c r="A7689" s="1">
        <v>7688</v>
      </c>
      <c r="B7689" t="s">
        <v>9800</v>
      </c>
      <c r="C7689" s="7">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4" t="str">
        <f>VLOOKUP(OrdersTable[[#This Row],[Region]],PeopleTable[#All],2,FALSE)</f>
        <v>Kelly Williams</v>
      </c>
      <c r="W7689" s="4" t="str">
        <f>IFERROR(VLOOKUP(OrdersTable[[#This Row],[Order ID]],ReturnsTable[#All],2,FALSE),"No")</f>
        <v>No</v>
      </c>
      <c r="X7689" s="4">
        <f>1/COUNTIF(OrdersTable[Order ID],OrdersTable[[#This Row],[Order ID]])</f>
        <v>0.33333333333333331</v>
      </c>
      <c r="Y7689" s="4">
        <f>1/COUNTIF(OrdersTable[Customer ID],OrdersTable[[#This Row],[Customer ID]])</f>
        <v>0.05</v>
      </c>
    </row>
    <row r="7690" spans="1:25" x14ac:dyDescent="0.3">
      <c r="A7690" s="1">
        <v>7689</v>
      </c>
      <c r="B7690" t="s">
        <v>9800</v>
      </c>
      <c r="C7690" s="7">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4" t="str">
        <f>VLOOKUP(OrdersTable[[#This Row],[Region]],PeopleTable[#All],2,FALSE)</f>
        <v>Kelly Williams</v>
      </c>
      <c r="W7690" s="4" t="str">
        <f>IFERROR(VLOOKUP(OrdersTable[[#This Row],[Order ID]],ReturnsTable[#All],2,FALSE),"No")</f>
        <v>No</v>
      </c>
      <c r="X7690" s="4">
        <f>1/COUNTIF(OrdersTable[Order ID],OrdersTable[[#This Row],[Order ID]])</f>
        <v>0.33333333333333331</v>
      </c>
      <c r="Y7690" s="4">
        <f>1/COUNTIF(OrdersTable[Customer ID],OrdersTable[[#This Row],[Customer ID]])</f>
        <v>0.05</v>
      </c>
    </row>
    <row r="7691" spans="1:25" x14ac:dyDescent="0.3">
      <c r="A7691" s="1">
        <v>7690</v>
      </c>
      <c r="B7691" t="s">
        <v>9801</v>
      </c>
      <c r="C7691" s="7">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4" t="str">
        <f>VLOOKUP(OrdersTable[[#This Row],[Region]],PeopleTable[#All],2,FALSE)</f>
        <v>Cassandra Brandow</v>
      </c>
      <c r="W7691" s="4" t="str">
        <f>IFERROR(VLOOKUP(OrdersTable[[#This Row],[Order ID]],ReturnsTable[#All],2,FALSE),"No")</f>
        <v>No</v>
      </c>
      <c r="X7691" s="4">
        <f>1/COUNTIF(OrdersTable[Order ID],OrdersTable[[#This Row],[Order ID]])</f>
        <v>0.33333333333333331</v>
      </c>
      <c r="Y7691" s="4">
        <f>1/COUNTIF(OrdersTable[Customer ID],OrdersTable[[#This Row],[Customer ID]])</f>
        <v>0.1111111111111111</v>
      </c>
    </row>
    <row r="7692" spans="1:25" x14ac:dyDescent="0.3">
      <c r="A7692" s="1">
        <v>7691</v>
      </c>
      <c r="B7692" t="s">
        <v>9801</v>
      </c>
      <c r="C7692" s="7">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4" t="str">
        <f>VLOOKUP(OrdersTable[[#This Row],[Region]],PeopleTable[#All],2,FALSE)</f>
        <v>Cassandra Brandow</v>
      </c>
      <c r="W7692" s="4" t="str">
        <f>IFERROR(VLOOKUP(OrdersTable[[#This Row],[Order ID]],ReturnsTable[#All],2,FALSE),"No")</f>
        <v>No</v>
      </c>
      <c r="X7692" s="4">
        <f>1/COUNTIF(OrdersTable[Order ID],OrdersTable[[#This Row],[Order ID]])</f>
        <v>0.33333333333333331</v>
      </c>
      <c r="Y7692" s="4">
        <f>1/COUNTIF(OrdersTable[Customer ID],OrdersTable[[#This Row],[Customer ID]])</f>
        <v>0.1111111111111111</v>
      </c>
    </row>
    <row r="7693" spans="1:25" x14ac:dyDescent="0.3">
      <c r="A7693" s="1">
        <v>7692</v>
      </c>
      <c r="B7693" t="s">
        <v>9801</v>
      </c>
      <c r="C7693" s="7">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4" t="str">
        <f>VLOOKUP(OrdersTable[[#This Row],[Region]],PeopleTable[#All],2,FALSE)</f>
        <v>Cassandra Brandow</v>
      </c>
      <c r="W7693" s="4" t="str">
        <f>IFERROR(VLOOKUP(OrdersTable[[#This Row],[Order ID]],ReturnsTable[#All],2,FALSE),"No")</f>
        <v>No</v>
      </c>
      <c r="X7693" s="4">
        <f>1/COUNTIF(OrdersTable[Order ID],OrdersTable[[#This Row],[Order ID]])</f>
        <v>0.33333333333333331</v>
      </c>
      <c r="Y7693" s="4">
        <f>1/COUNTIF(OrdersTable[Customer ID],OrdersTable[[#This Row],[Customer ID]])</f>
        <v>0.1111111111111111</v>
      </c>
    </row>
    <row r="7694" spans="1:25" x14ac:dyDescent="0.3">
      <c r="A7694" s="1">
        <v>7693</v>
      </c>
      <c r="B7694" t="s">
        <v>9802</v>
      </c>
      <c r="C7694" s="7">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4" t="str">
        <f>VLOOKUP(OrdersTable[[#This Row],[Region]],PeopleTable[#All],2,FALSE)</f>
        <v>Anna Andreadi</v>
      </c>
      <c r="W7694" s="4" t="str">
        <f>IFERROR(VLOOKUP(OrdersTable[[#This Row],[Order ID]],ReturnsTable[#All],2,FALSE),"No")</f>
        <v>No</v>
      </c>
      <c r="X7694" s="4">
        <f>1/COUNTIF(OrdersTable[Order ID],OrdersTable[[#This Row],[Order ID]])</f>
        <v>0.5</v>
      </c>
      <c r="Y7694" s="4">
        <f>1/COUNTIF(OrdersTable[Customer ID],OrdersTable[[#This Row],[Customer ID]])</f>
        <v>5.5555555555555552E-2</v>
      </c>
    </row>
    <row r="7695" spans="1:25" x14ac:dyDescent="0.3">
      <c r="A7695" s="1">
        <v>7694</v>
      </c>
      <c r="B7695" t="s">
        <v>9802</v>
      </c>
      <c r="C7695" s="7">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4" t="str">
        <f>VLOOKUP(OrdersTable[[#This Row],[Region]],PeopleTable[#All],2,FALSE)</f>
        <v>Anna Andreadi</v>
      </c>
      <c r="W7695" s="4" t="str">
        <f>IFERROR(VLOOKUP(OrdersTable[[#This Row],[Order ID]],ReturnsTable[#All],2,FALSE),"No")</f>
        <v>No</v>
      </c>
      <c r="X7695" s="4">
        <f>1/COUNTIF(OrdersTable[Order ID],OrdersTable[[#This Row],[Order ID]])</f>
        <v>0.5</v>
      </c>
      <c r="Y7695" s="4">
        <f>1/COUNTIF(OrdersTable[Customer ID],OrdersTable[[#This Row],[Customer ID]])</f>
        <v>5.5555555555555552E-2</v>
      </c>
    </row>
    <row r="7696" spans="1:25" x14ac:dyDescent="0.3">
      <c r="A7696" s="1">
        <v>7695</v>
      </c>
      <c r="B7696" t="s">
        <v>6051</v>
      </c>
      <c r="C7696" s="7">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4" t="str">
        <f>VLOOKUP(OrdersTable[[#This Row],[Region]],PeopleTable[#All],2,FALSE)</f>
        <v>Anna Andreadi</v>
      </c>
      <c r="W7696" s="4" t="str">
        <f>IFERROR(VLOOKUP(OrdersTable[[#This Row],[Order ID]],ReturnsTable[#All],2,FALSE),"No")</f>
        <v>Yes</v>
      </c>
      <c r="X7696" s="4">
        <f>1/COUNTIF(OrdersTable[Order ID],OrdersTable[[#This Row],[Order ID]])</f>
        <v>1</v>
      </c>
      <c r="Y7696" s="4">
        <f>1/COUNTIF(OrdersTable[Customer ID],OrdersTable[[#This Row],[Customer ID]])</f>
        <v>7.6923076923076927E-2</v>
      </c>
    </row>
    <row r="7697" spans="1:25" x14ac:dyDescent="0.3">
      <c r="A7697" s="1">
        <v>7696</v>
      </c>
      <c r="B7697" t="s">
        <v>9803</v>
      </c>
      <c r="C7697" s="7">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4" t="str">
        <f>VLOOKUP(OrdersTable[[#This Row],[Region]],PeopleTable[#All],2,FALSE)</f>
        <v>Kelly Williams</v>
      </c>
      <c r="W7697" s="4" t="str">
        <f>IFERROR(VLOOKUP(OrdersTable[[#This Row],[Order ID]],ReturnsTable[#All],2,FALSE),"No")</f>
        <v>No</v>
      </c>
      <c r="X7697" s="4">
        <f>1/COUNTIF(OrdersTable[Order ID],OrdersTable[[#This Row],[Order ID]])</f>
        <v>0.5</v>
      </c>
      <c r="Y7697" s="4">
        <f>1/COUNTIF(OrdersTable[Customer ID],OrdersTable[[#This Row],[Customer ID]])</f>
        <v>6.25E-2</v>
      </c>
    </row>
    <row r="7698" spans="1:25" x14ac:dyDescent="0.3">
      <c r="A7698" s="1">
        <v>7697</v>
      </c>
      <c r="B7698" t="s">
        <v>9803</v>
      </c>
      <c r="C7698" s="7">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4" t="str">
        <f>VLOOKUP(OrdersTable[[#This Row],[Region]],PeopleTable[#All],2,FALSE)</f>
        <v>Kelly Williams</v>
      </c>
      <c r="W7698" s="4" t="str">
        <f>IFERROR(VLOOKUP(OrdersTable[[#This Row],[Order ID]],ReturnsTable[#All],2,FALSE),"No")</f>
        <v>No</v>
      </c>
      <c r="X7698" s="4">
        <f>1/COUNTIF(OrdersTable[Order ID],OrdersTable[[#This Row],[Order ID]])</f>
        <v>0.5</v>
      </c>
      <c r="Y7698" s="4">
        <f>1/COUNTIF(OrdersTable[Customer ID],OrdersTable[[#This Row],[Customer ID]])</f>
        <v>6.25E-2</v>
      </c>
    </row>
    <row r="7699" spans="1:25" x14ac:dyDescent="0.3">
      <c r="A7699" s="1">
        <v>7698</v>
      </c>
      <c r="B7699" t="s">
        <v>9804</v>
      </c>
      <c r="C7699" s="7">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4" t="str">
        <f>VLOOKUP(OrdersTable[[#This Row],[Region]],PeopleTable[#All],2,FALSE)</f>
        <v>Chuck Magee</v>
      </c>
      <c r="W7699" s="4" t="str">
        <f>IFERROR(VLOOKUP(OrdersTable[[#This Row],[Order ID]],ReturnsTable[#All],2,FALSE),"No")</f>
        <v>No</v>
      </c>
      <c r="X7699" s="4">
        <f>1/COUNTIF(OrdersTable[Order ID],OrdersTable[[#This Row],[Order ID]])</f>
        <v>0.2</v>
      </c>
      <c r="Y7699" s="4">
        <f>1/COUNTIF(OrdersTable[Customer ID],OrdersTable[[#This Row],[Customer ID]])</f>
        <v>3.7037037037037035E-2</v>
      </c>
    </row>
    <row r="7700" spans="1:25" x14ac:dyDescent="0.3">
      <c r="A7700" s="1">
        <v>7699</v>
      </c>
      <c r="B7700" t="s">
        <v>9804</v>
      </c>
      <c r="C7700" s="7">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4" t="str">
        <f>VLOOKUP(OrdersTable[[#This Row],[Region]],PeopleTable[#All],2,FALSE)</f>
        <v>Chuck Magee</v>
      </c>
      <c r="W7700" s="4" t="str">
        <f>IFERROR(VLOOKUP(OrdersTable[[#This Row],[Order ID]],ReturnsTable[#All],2,FALSE),"No")</f>
        <v>No</v>
      </c>
      <c r="X7700" s="4">
        <f>1/COUNTIF(OrdersTable[Order ID],OrdersTable[[#This Row],[Order ID]])</f>
        <v>0.2</v>
      </c>
      <c r="Y7700" s="4">
        <f>1/COUNTIF(OrdersTable[Customer ID],OrdersTable[[#This Row],[Customer ID]])</f>
        <v>3.7037037037037035E-2</v>
      </c>
    </row>
    <row r="7701" spans="1:25" x14ac:dyDescent="0.3">
      <c r="A7701" s="1">
        <v>7700</v>
      </c>
      <c r="B7701" t="s">
        <v>9804</v>
      </c>
      <c r="C7701" s="7">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4" t="str">
        <f>VLOOKUP(OrdersTable[[#This Row],[Region]],PeopleTable[#All],2,FALSE)</f>
        <v>Chuck Magee</v>
      </c>
      <c r="W7701" s="4" t="str">
        <f>IFERROR(VLOOKUP(OrdersTable[[#This Row],[Order ID]],ReturnsTable[#All],2,FALSE),"No")</f>
        <v>No</v>
      </c>
      <c r="X7701" s="4">
        <f>1/COUNTIF(OrdersTable[Order ID],OrdersTable[[#This Row],[Order ID]])</f>
        <v>0.2</v>
      </c>
      <c r="Y7701" s="4">
        <f>1/COUNTIF(OrdersTable[Customer ID],OrdersTable[[#This Row],[Customer ID]])</f>
        <v>3.7037037037037035E-2</v>
      </c>
    </row>
    <row r="7702" spans="1:25" x14ac:dyDescent="0.3">
      <c r="A7702" s="1">
        <v>7701</v>
      </c>
      <c r="B7702" t="s">
        <v>9804</v>
      </c>
      <c r="C7702" s="7">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4" t="str">
        <f>VLOOKUP(OrdersTable[[#This Row],[Region]],PeopleTable[#All],2,FALSE)</f>
        <v>Chuck Magee</v>
      </c>
      <c r="W7702" s="4" t="str">
        <f>IFERROR(VLOOKUP(OrdersTable[[#This Row],[Order ID]],ReturnsTable[#All],2,FALSE),"No")</f>
        <v>No</v>
      </c>
      <c r="X7702" s="4">
        <f>1/COUNTIF(OrdersTable[Order ID],OrdersTable[[#This Row],[Order ID]])</f>
        <v>0.2</v>
      </c>
      <c r="Y7702" s="4">
        <f>1/COUNTIF(OrdersTable[Customer ID],OrdersTable[[#This Row],[Customer ID]])</f>
        <v>3.7037037037037035E-2</v>
      </c>
    </row>
    <row r="7703" spans="1:25" x14ac:dyDescent="0.3">
      <c r="A7703" s="1">
        <v>7702</v>
      </c>
      <c r="B7703" t="s">
        <v>9804</v>
      </c>
      <c r="C7703" s="7">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4" t="str">
        <f>VLOOKUP(OrdersTable[[#This Row],[Region]],PeopleTable[#All],2,FALSE)</f>
        <v>Chuck Magee</v>
      </c>
      <c r="W7703" s="4" t="str">
        <f>IFERROR(VLOOKUP(OrdersTable[[#This Row],[Order ID]],ReturnsTable[#All],2,FALSE),"No")</f>
        <v>No</v>
      </c>
      <c r="X7703" s="4">
        <f>1/COUNTIF(OrdersTable[Order ID],OrdersTable[[#This Row],[Order ID]])</f>
        <v>0.2</v>
      </c>
      <c r="Y7703" s="4">
        <f>1/COUNTIF(OrdersTable[Customer ID],OrdersTable[[#This Row],[Customer ID]])</f>
        <v>3.7037037037037035E-2</v>
      </c>
    </row>
    <row r="7704" spans="1:25" x14ac:dyDescent="0.3">
      <c r="A7704" s="1">
        <v>7703</v>
      </c>
      <c r="B7704" t="s">
        <v>9805</v>
      </c>
      <c r="C7704" s="7">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4" t="str">
        <f>VLOOKUP(OrdersTable[[#This Row],[Region]],PeopleTable[#All],2,FALSE)</f>
        <v>Kelly Williams</v>
      </c>
      <c r="W7704" s="4" t="str">
        <f>IFERROR(VLOOKUP(OrdersTable[[#This Row],[Order ID]],ReturnsTable[#All],2,FALSE),"No")</f>
        <v>No</v>
      </c>
      <c r="X7704" s="4">
        <f>1/COUNTIF(OrdersTable[Order ID],OrdersTable[[#This Row],[Order ID]])</f>
        <v>0.2</v>
      </c>
      <c r="Y7704" s="4">
        <f>1/COUNTIF(OrdersTable[Customer ID],OrdersTable[[#This Row],[Customer ID]])</f>
        <v>8.3333333333333329E-2</v>
      </c>
    </row>
    <row r="7705" spans="1:25" x14ac:dyDescent="0.3">
      <c r="A7705" s="1">
        <v>7704</v>
      </c>
      <c r="B7705" t="s">
        <v>9805</v>
      </c>
      <c r="C7705" s="7">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4" t="str">
        <f>VLOOKUP(OrdersTable[[#This Row],[Region]],PeopleTable[#All],2,FALSE)</f>
        <v>Kelly Williams</v>
      </c>
      <c r="W7705" s="4" t="str">
        <f>IFERROR(VLOOKUP(OrdersTable[[#This Row],[Order ID]],ReturnsTable[#All],2,FALSE),"No")</f>
        <v>No</v>
      </c>
      <c r="X7705" s="4">
        <f>1/COUNTIF(OrdersTable[Order ID],OrdersTable[[#This Row],[Order ID]])</f>
        <v>0.2</v>
      </c>
      <c r="Y7705" s="4">
        <f>1/COUNTIF(OrdersTable[Customer ID],OrdersTable[[#This Row],[Customer ID]])</f>
        <v>8.3333333333333329E-2</v>
      </c>
    </row>
    <row r="7706" spans="1:25" x14ac:dyDescent="0.3">
      <c r="A7706" s="1">
        <v>7705</v>
      </c>
      <c r="B7706" t="s">
        <v>9805</v>
      </c>
      <c r="C7706" s="7">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4" t="str">
        <f>VLOOKUP(OrdersTable[[#This Row],[Region]],PeopleTable[#All],2,FALSE)</f>
        <v>Kelly Williams</v>
      </c>
      <c r="W7706" s="4" t="str">
        <f>IFERROR(VLOOKUP(OrdersTable[[#This Row],[Order ID]],ReturnsTable[#All],2,FALSE),"No")</f>
        <v>No</v>
      </c>
      <c r="X7706" s="4">
        <f>1/COUNTIF(OrdersTable[Order ID],OrdersTable[[#This Row],[Order ID]])</f>
        <v>0.2</v>
      </c>
      <c r="Y7706" s="4">
        <f>1/COUNTIF(OrdersTable[Customer ID],OrdersTable[[#This Row],[Customer ID]])</f>
        <v>8.3333333333333329E-2</v>
      </c>
    </row>
    <row r="7707" spans="1:25" x14ac:dyDescent="0.3">
      <c r="A7707" s="1">
        <v>7706</v>
      </c>
      <c r="B7707" t="s">
        <v>9805</v>
      </c>
      <c r="C7707" s="7">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4" t="str">
        <f>VLOOKUP(OrdersTable[[#This Row],[Region]],PeopleTable[#All],2,FALSE)</f>
        <v>Kelly Williams</v>
      </c>
      <c r="W7707" s="4" t="str">
        <f>IFERROR(VLOOKUP(OrdersTable[[#This Row],[Order ID]],ReturnsTable[#All],2,FALSE),"No")</f>
        <v>No</v>
      </c>
      <c r="X7707" s="4">
        <f>1/COUNTIF(OrdersTable[Order ID],OrdersTable[[#This Row],[Order ID]])</f>
        <v>0.2</v>
      </c>
      <c r="Y7707" s="4">
        <f>1/COUNTIF(OrdersTable[Customer ID],OrdersTable[[#This Row],[Customer ID]])</f>
        <v>8.3333333333333329E-2</v>
      </c>
    </row>
    <row r="7708" spans="1:25" x14ac:dyDescent="0.3">
      <c r="A7708" s="1">
        <v>7707</v>
      </c>
      <c r="B7708" t="s">
        <v>9805</v>
      </c>
      <c r="C7708" s="7">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4" t="str">
        <f>VLOOKUP(OrdersTable[[#This Row],[Region]],PeopleTable[#All],2,FALSE)</f>
        <v>Kelly Williams</v>
      </c>
      <c r="W7708" s="4" t="str">
        <f>IFERROR(VLOOKUP(OrdersTable[[#This Row],[Order ID]],ReturnsTable[#All],2,FALSE),"No")</f>
        <v>No</v>
      </c>
      <c r="X7708" s="4">
        <f>1/COUNTIF(OrdersTable[Order ID],OrdersTable[[#This Row],[Order ID]])</f>
        <v>0.2</v>
      </c>
      <c r="Y7708" s="4">
        <f>1/COUNTIF(OrdersTable[Customer ID],OrdersTable[[#This Row],[Customer ID]])</f>
        <v>8.3333333333333329E-2</v>
      </c>
    </row>
    <row r="7709" spans="1:25" x14ac:dyDescent="0.3">
      <c r="A7709" s="1">
        <v>7708</v>
      </c>
      <c r="B7709" t="s">
        <v>9806</v>
      </c>
      <c r="C7709" s="7">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4" t="str">
        <f>VLOOKUP(OrdersTable[[#This Row],[Region]],PeopleTable[#All],2,FALSE)</f>
        <v>Anna Andreadi</v>
      </c>
      <c r="W7709" s="4" t="str">
        <f>IFERROR(VLOOKUP(OrdersTable[[#This Row],[Order ID]],ReturnsTable[#All],2,FALSE),"No")</f>
        <v>No</v>
      </c>
      <c r="X7709" s="4">
        <f>1/COUNTIF(OrdersTable[Order ID],OrdersTable[[#This Row],[Order ID]])</f>
        <v>1</v>
      </c>
      <c r="Y7709" s="4">
        <f>1/COUNTIF(OrdersTable[Customer ID],OrdersTable[[#This Row],[Customer ID]])</f>
        <v>0.16666666666666666</v>
      </c>
    </row>
    <row r="7710" spans="1:25" x14ac:dyDescent="0.3">
      <c r="A7710" s="1">
        <v>7709</v>
      </c>
      <c r="B7710" t="s">
        <v>9807</v>
      </c>
      <c r="C7710" s="7">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4" t="str">
        <f>VLOOKUP(OrdersTable[[#This Row],[Region]],PeopleTable[#All],2,FALSE)</f>
        <v>Chuck Magee</v>
      </c>
      <c r="W7710" s="4" t="str">
        <f>IFERROR(VLOOKUP(OrdersTable[[#This Row],[Order ID]],ReturnsTable[#All],2,FALSE),"No")</f>
        <v>No</v>
      </c>
      <c r="X7710" s="4">
        <f>1/COUNTIF(OrdersTable[Order ID],OrdersTable[[#This Row],[Order ID]])</f>
        <v>0.5</v>
      </c>
      <c r="Y7710" s="4">
        <f>1/COUNTIF(OrdersTable[Customer ID],OrdersTable[[#This Row],[Customer ID]])</f>
        <v>0.125</v>
      </c>
    </row>
    <row r="7711" spans="1:25" x14ac:dyDescent="0.3">
      <c r="A7711" s="1">
        <v>7710</v>
      </c>
      <c r="B7711" t="s">
        <v>9807</v>
      </c>
      <c r="C7711" s="7">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4" t="str">
        <f>VLOOKUP(OrdersTable[[#This Row],[Region]],PeopleTable[#All],2,FALSE)</f>
        <v>Chuck Magee</v>
      </c>
      <c r="W7711" s="4" t="str">
        <f>IFERROR(VLOOKUP(OrdersTable[[#This Row],[Order ID]],ReturnsTable[#All],2,FALSE),"No")</f>
        <v>No</v>
      </c>
      <c r="X7711" s="4">
        <f>1/COUNTIF(OrdersTable[Order ID],OrdersTable[[#This Row],[Order ID]])</f>
        <v>0.5</v>
      </c>
      <c r="Y7711" s="4">
        <f>1/COUNTIF(OrdersTable[Customer ID],OrdersTable[[#This Row],[Customer ID]])</f>
        <v>0.125</v>
      </c>
    </row>
    <row r="7712" spans="1:25" x14ac:dyDescent="0.3">
      <c r="A7712" s="1">
        <v>7711</v>
      </c>
      <c r="B7712" t="s">
        <v>9808</v>
      </c>
      <c r="C7712" s="7">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4" t="str">
        <f>VLOOKUP(OrdersTable[[#This Row],[Region]],PeopleTable[#All],2,FALSE)</f>
        <v>Anna Andreadi</v>
      </c>
      <c r="W7712" s="4" t="str">
        <f>IFERROR(VLOOKUP(OrdersTable[[#This Row],[Order ID]],ReturnsTable[#All],2,FALSE),"No")</f>
        <v>No</v>
      </c>
      <c r="X7712" s="4">
        <f>1/COUNTIF(OrdersTable[Order ID],OrdersTable[[#This Row],[Order ID]])</f>
        <v>1</v>
      </c>
      <c r="Y7712" s="4">
        <f>1/COUNTIF(OrdersTable[Customer ID],OrdersTable[[#This Row],[Customer ID]])</f>
        <v>9.0909090909090912E-2</v>
      </c>
    </row>
    <row r="7713" spans="1:25" x14ac:dyDescent="0.3">
      <c r="A7713" s="1">
        <v>7712</v>
      </c>
      <c r="B7713" t="s">
        <v>9809</v>
      </c>
      <c r="C7713" s="7">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4" t="str">
        <f>VLOOKUP(OrdersTable[[#This Row],[Region]],PeopleTable[#All],2,FALSE)</f>
        <v>Cassandra Brandow</v>
      </c>
      <c r="W7713" s="4" t="str">
        <f>IFERROR(VLOOKUP(OrdersTable[[#This Row],[Order ID]],ReturnsTable[#All],2,FALSE),"No")</f>
        <v>No</v>
      </c>
      <c r="X7713" s="4">
        <f>1/COUNTIF(OrdersTable[Order ID],OrdersTable[[#This Row],[Order ID]])</f>
        <v>0.33333333333333331</v>
      </c>
      <c r="Y7713" s="4">
        <f>1/COUNTIF(OrdersTable[Customer ID],OrdersTable[[#This Row],[Customer ID]])</f>
        <v>5.2631578947368418E-2</v>
      </c>
    </row>
    <row r="7714" spans="1:25" x14ac:dyDescent="0.3">
      <c r="A7714" s="1">
        <v>7713</v>
      </c>
      <c r="B7714" t="s">
        <v>9809</v>
      </c>
      <c r="C7714" s="7">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4" t="str">
        <f>VLOOKUP(OrdersTable[[#This Row],[Region]],PeopleTable[#All],2,FALSE)</f>
        <v>Cassandra Brandow</v>
      </c>
      <c r="W7714" s="4" t="str">
        <f>IFERROR(VLOOKUP(OrdersTable[[#This Row],[Order ID]],ReturnsTable[#All],2,FALSE),"No")</f>
        <v>No</v>
      </c>
      <c r="X7714" s="4">
        <f>1/COUNTIF(OrdersTable[Order ID],OrdersTable[[#This Row],[Order ID]])</f>
        <v>0.33333333333333331</v>
      </c>
      <c r="Y7714" s="4">
        <f>1/COUNTIF(OrdersTable[Customer ID],OrdersTable[[#This Row],[Customer ID]])</f>
        <v>5.2631578947368418E-2</v>
      </c>
    </row>
    <row r="7715" spans="1:25" x14ac:dyDescent="0.3">
      <c r="A7715" s="1">
        <v>7714</v>
      </c>
      <c r="B7715" t="s">
        <v>9809</v>
      </c>
      <c r="C7715" s="7">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4" t="str">
        <f>VLOOKUP(OrdersTable[[#This Row],[Region]],PeopleTable[#All],2,FALSE)</f>
        <v>Cassandra Brandow</v>
      </c>
      <c r="W7715" s="4" t="str">
        <f>IFERROR(VLOOKUP(OrdersTable[[#This Row],[Order ID]],ReturnsTable[#All],2,FALSE),"No")</f>
        <v>No</v>
      </c>
      <c r="X7715" s="4">
        <f>1/COUNTIF(OrdersTable[Order ID],OrdersTable[[#This Row],[Order ID]])</f>
        <v>0.33333333333333331</v>
      </c>
      <c r="Y7715" s="4">
        <f>1/COUNTIF(OrdersTable[Customer ID],OrdersTable[[#This Row],[Customer ID]])</f>
        <v>5.2631578947368418E-2</v>
      </c>
    </row>
    <row r="7716" spans="1:25" x14ac:dyDescent="0.3">
      <c r="A7716" s="1">
        <v>7715</v>
      </c>
      <c r="B7716" t="s">
        <v>9810</v>
      </c>
      <c r="C7716" s="7">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4" t="str">
        <f>VLOOKUP(OrdersTable[[#This Row],[Region]],PeopleTable[#All],2,FALSE)</f>
        <v>Anna Andreadi</v>
      </c>
      <c r="W7716" s="4" t="str">
        <f>IFERROR(VLOOKUP(OrdersTable[[#This Row],[Order ID]],ReturnsTable[#All],2,FALSE),"No")</f>
        <v>No</v>
      </c>
      <c r="X7716" s="4">
        <f>1/COUNTIF(OrdersTable[Order ID],OrdersTable[[#This Row],[Order ID]])</f>
        <v>1</v>
      </c>
      <c r="Y7716" s="4">
        <f>1/COUNTIF(OrdersTable[Customer ID],OrdersTable[[#This Row],[Customer ID]])</f>
        <v>0.125</v>
      </c>
    </row>
    <row r="7717" spans="1:25" x14ac:dyDescent="0.3">
      <c r="A7717" s="1">
        <v>7716</v>
      </c>
      <c r="B7717" t="s">
        <v>9811</v>
      </c>
      <c r="C7717" s="7">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4" t="str">
        <f>VLOOKUP(OrdersTable[[#This Row],[Region]],PeopleTable[#All],2,FALSE)</f>
        <v>Chuck Magee</v>
      </c>
      <c r="W7717" s="4" t="str">
        <f>IFERROR(VLOOKUP(OrdersTable[[#This Row],[Order ID]],ReturnsTable[#All],2,FALSE),"No")</f>
        <v>No</v>
      </c>
      <c r="X7717" s="4">
        <f>1/COUNTIF(OrdersTable[Order ID],OrdersTable[[#This Row],[Order ID]])</f>
        <v>1</v>
      </c>
      <c r="Y7717" s="4">
        <f>1/COUNTIF(OrdersTable[Customer ID],OrdersTable[[#This Row],[Customer ID]])</f>
        <v>0.2</v>
      </c>
    </row>
    <row r="7718" spans="1:25" x14ac:dyDescent="0.3">
      <c r="A7718" s="1">
        <v>7717</v>
      </c>
      <c r="B7718" t="s">
        <v>6016</v>
      </c>
      <c r="C7718" s="7">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4" t="str">
        <f>VLOOKUP(OrdersTable[[#This Row],[Region]],PeopleTable[#All],2,FALSE)</f>
        <v>Anna Andreadi</v>
      </c>
      <c r="W7718" s="4" t="str">
        <f>IFERROR(VLOOKUP(OrdersTable[[#This Row],[Order ID]],ReturnsTable[#All],2,FALSE),"No")</f>
        <v>Yes</v>
      </c>
      <c r="X7718" s="4">
        <f>1/COUNTIF(OrdersTable[Order ID],OrdersTable[[#This Row],[Order ID]])</f>
        <v>0.5</v>
      </c>
      <c r="Y7718" s="4">
        <f>1/COUNTIF(OrdersTable[Customer ID],OrdersTable[[#This Row],[Customer ID]])</f>
        <v>4.1666666666666664E-2</v>
      </c>
    </row>
    <row r="7719" spans="1:25" x14ac:dyDescent="0.3">
      <c r="A7719" s="1">
        <v>7718</v>
      </c>
      <c r="B7719" t="s">
        <v>6016</v>
      </c>
      <c r="C7719" s="7">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4" t="str">
        <f>VLOOKUP(OrdersTable[[#This Row],[Region]],PeopleTable[#All],2,FALSE)</f>
        <v>Anna Andreadi</v>
      </c>
      <c r="W7719" s="4" t="str">
        <f>IFERROR(VLOOKUP(OrdersTable[[#This Row],[Order ID]],ReturnsTable[#All],2,FALSE),"No")</f>
        <v>Yes</v>
      </c>
      <c r="X7719" s="4">
        <f>1/COUNTIF(OrdersTable[Order ID],OrdersTable[[#This Row],[Order ID]])</f>
        <v>0.5</v>
      </c>
      <c r="Y7719" s="4">
        <f>1/COUNTIF(OrdersTable[Customer ID],OrdersTable[[#This Row],[Customer ID]])</f>
        <v>4.1666666666666664E-2</v>
      </c>
    </row>
    <row r="7720" spans="1:25" x14ac:dyDescent="0.3">
      <c r="A7720" s="1">
        <v>7719</v>
      </c>
      <c r="B7720" t="s">
        <v>9812</v>
      </c>
      <c r="C7720" s="7">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4" t="str">
        <f>VLOOKUP(OrdersTable[[#This Row],[Region]],PeopleTable[#All],2,FALSE)</f>
        <v>Anna Andreadi</v>
      </c>
      <c r="W7720" s="4" t="str">
        <f>IFERROR(VLOOKUP(OrdersTable[[#This Row],[Order ID]],ReturnsTable[#All],2,FALSE),"No")</f>
        <v>No</v>
      </c>
      <c r="X7720" s="4">
        <f>1/COUNTIF(OrdersTable[Order ID],OrdersTable[[#This Row],[Order ID]])</f>
        <v>1</v>
      </c>
      <c r="Y7720" s="4">
        <f>1/COUNTIF(OrdersTable[Customer ID],OrdersTable[[#This Row],[Customer ID]])</f>
        <v>5.5555555555555552E-2</v>
      </c>
    </row>
    <row r="7721" spans="1:25" x14ac:dyDescent="0.3">
      <c r="A7721" s="1">
        <v>7720</v>
      </c>
      <c r="B7721" t="s">
        <v>9813</v>
      </c>
      <c r="C7721" s="7">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4" t="str">
        <f>VLOOKUP(OrdersTable[[#This Row],[Region]],PeopleTable[#All],2,FALSE)</f>
        <v>Chuck Magee</v>
      </c>
      <c r="W7721" s="4" t="str">
        <f>IFERROR(VLOOKUP(OrdersTable[[#This Row],[Order ID]],ReturnsTable[#All],2,FALSE),"No")</f>
        <v>No</v>
      </c>
      <c r="X7721" s="4">
        <f>1/COUNTIF(OrdersTable[Order ID],OrdersTable[[#This Row],[Order ID]])</f>
        <v>0.33333333333333331</v>
      </c>
      <c r="Y7721" s="4">
        <f>1/COUNTIF(OrdersTable[Customer ID],OrdersTable[[#This Row],[Customer ID]])</f>
        <v>0.125</v>
      </c>
    </row>
    <row r="7722" spans="1:25" x14ac:dyDescent="0.3">
      <c r="A7722" s="1">
        <v>7721</v>
      </c>
      <c r="B7722" t="s">
        <v>9813</v>
      </c>
      <c r="C7722" s="7">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4" t="str">
        <f>VLOOKUP(OrdersTable[[#This Row],[Region]],PeopleTable[#All],2,FALSE)</f>
        <v>Chuck Magee</v>
      </c>
      <c r="W7722" s="4" t="str">
        <f>IFERROR(VLOOKUP(OrdersTable[[#This Row],[Order ID]],ReturnsTable[#All],2,FALSE),"No")</f>
        <v>No</v>
      </c>
      <c r="X7722" s="4">
        <f>1/COUNTIF(OrdersTable[Order ID],OrdersTable[[#This Row],[Order ID]])</f>
        <v>0.33333333333333331</v>
      </c>
      <c r="Y7722" s="4">
        <f>1/COUNTIF(OrdersTable[Customer ID],OrdersTable[[#This Row],[Customer ID]])</f>
        <v>0.125</v>
      </c>
    </row>
    <row r="7723" spans="1:25" x14ac:dyDescent="0.3">
      <c r="A7723" s="1">
        <v>7722</v>
      </c>
      <c r="B7723" t="s">
        <v>9813</v>
      </c>
      <c r="C7723" s="7">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4" t="str">
        <f>VLOOKUP(OrdersTable[[#This Row],[Region]],PeopleTable[#All],2,FALSE)</f>
        <v>Chuck Magee</v>
      </c>
      <c r="W7723" s="4" t="str">
        <f>IFERROR(VLOOKUP(OrdersTable[[#This Row],[Order ID]],ReturnsTable[#All],2,FALSE),"No")</f>
        <v>No</v>
      </c>
      <c r="X7723" s="4">
        <f>1/COUNTIF(OrdersTable[Order ID],OrdersTable[[#This Row],[Order ID]])</f>
        <v>0.33333333333333331</v>
      </c>
      <c r="Y7723" s="4">
        <f>1/COUNTIF(OrdersTable[Customer ID],OrdersTable[[#This Row],[Customer ID]])</f>
        <v>0.125</v>
      </c>
    </row>
    <row r="7724" spans="1:25" x14ac:dyDescent="0.3">
      <c r="A7724" s="1">
        <v>7723</v>
      </c>
      <c r="B7724" t="s">
        <v>9814</v>
      </c>
      <c r="C7724" s="7">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4" t="str">
        <f>VLOOKUP(OrdersTable[[#This Row],[Region]],PeopleTable[#All],2,FALSE)</f>
        <v>Anna Andreadi</v>
      </c>
      <c r="W7724" s="4" t="str">
        <f>IFERROR(VLOOKUP(OrdersTable[[#This Row],[Order ID]],ReturnsTable[#All],2,FALSE),"No")</f>
        <v>No</v>
      </c>
      <c r="X7724" s="4">
        <f>1/COUNTIF(OrdersTable[Order ID],OrdersTable[[#This Row],[Order ID]])</f>
        <v>1</v>
      </c>
      <c r="Y7724" s="4">
        <f>1/COUNTIF(OrdersTable[Customer ID],OrdersTable[[#This Row],[Customer ID]])</f>
        <v>9.0909090909090912E-2</v>
      </c>
    </row>
    <row r="7725" spans="1:25" x14ac:dyDescent="0.3">
      <c r="A7725" s="1">
        <v>7724</v>
      </c>
      <c r="B7725" t="s">
        <v>9815</v>
      </c>
      <c r="C7725" s="7">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4" t="str">
        <f>VLOOKUP(OrdersTable[[#This Row],[Region]],PeopleTable[#All],2,FALSE)</f>
        <v>Kelly Williams</v>
      </c>
      <c r="W7725" s="4" t="str">
        <f>IFERROR(VLOOKUP(OrdersTable[[#This Row],[Order ID]],ReturnsTable[#All],2,FALSE),"No")</f>
        <v>No</v>
      </c>
      <c r="X7725" s="4">
        <f>1/COUNTIF(OrdersTable[Order ID],OrdersTable[[#This Row],[Order ID]])</f>
        <v>1</v>
      </c>
      <c r="Y7725" s="4">
        <f>1/COUNTIF(OrdersTable[Customer ID],OrdersTable[[#This Row],[Customer ID]])</f>
        <v>0.2</v>
      </c>
    </row>
    <row r="7726" spans="1:25" x14ac:dyDescent="0.3">
      <c r="A7726" s="1">
        <v>7725</v>
      </c>
      <c r="B7726" t="s">
        <v>9816</v>
      </c>
      <c r="C7726" s="7">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4" t="str">
        <f>VLOOKUP(OrdersTable[[#This Row],[Region]],PeopleTable[#All],2,FALSE)</f>
        <v>Chuck Magee</v>
      </c>
      <c r="W7726" s="4" t="str">
        <f>IFERROR(VLOOKUP(OrdersTable[[#This Row],[Order ID]],ReturnsTable[#All],2,FALSE),"No")</f>
        <v>No</v>
      </c>
      <c r="X7726" s="4">
        <f>1/COUNTIF(OrdersTable[Order ID],OrdersTable[[#This Row],[Order ID]])</f>
        <v>0.33333333333333331</v>
      </c>
      <c r="Y7726" s="4">
        <f>1/COUNTIF(OrdersTable[Customer ID],OrdersTable[[#This Row],[Customer ID]])</f>
        <v>7.1428571428571425E-2</v>
      </c>
    </row>
    <row r="7727" spans="1:25" x14ac:dyDescent="0.3">
      <c r="A7727" s="1">
        <v>7726</v>
      </c>
      <c r="B7727" t="s">
        <v>9816</v>
      </c>
      <c r="C7727" s="7">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4" t="str">
        <f>VLOOKUP(OrdersTable[[#This Row],[Region]],PeopleTable[#All],2,FALSE)</f>
        <v>Chuck Magee</v>
      </c>
      <c r="W7727" s="4" t="str">
        <f>IFERROR(VLOOKUP(OrdersTable[[#This Row],[Order ID]],ReturnsTable[#All],2,FALSE),"No")</f>
        <v>No</v>
      </c>
      <c r="X7727" s="4">
        <f>1/COUNTIF(OrdersTable[Order ID],OrdersTable[[#This Row],[Order ID]])</f>
        <v>0.33333333333333331</v>
      </c>
      <c r="Y7727" s="4">
        <f>1/COUNTIF(OrdersTable[Customer ID],OrdersTable[[#This Row],[Customer ID]])</f>
        <v>7.1428571428571425E-2</v>
      </c>
    </row>
    <row r="7728" spans="1:25" x14ac:dyDescent="0.3">
      <c r="A7728" s="1">
        <v>7727</v>
      </c>
      <c r="B7728" t="s">
        <v>9816</v>
      </c>
      <c r="C7728" s="7">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4" t="str">
        <f>VLOOKUP(OrdersTable[[#This Row],[Region]],PeopleTable[#All],2,FALSE)</f>
        <v>Chuck Magee</v>
      </c>
      <c r="W7728" s="4" t="str">
        <f>IFERROR(VLOOKUP(OrdersTable[[#This Row],[Order ID]],ReturnsTable[#All],2,FALSE),"No")</f>
        <v>No</v>
      </c>
      <c r="X7728" s="4">
        <f>1/COUNTIF(OrdersTable[Order ID],OrdersTable[[#This Row],[Order ID]])</f>
        <v>0.33333333333333331</v>
      </c>
      <c r="Y7728" s="4">
        <f>1/COUNTIF(OrdersTable[Customer ID],OrdersTable[[#This Row],[Customer ID]])</f>
        <v>7.1428571428571425E-2</v>
      </c>
    </row>
    <row r="7729" spans="1:25" x14ac:dyDescent="0.3">
      <c r="A7729" s="1">
        <v>7728</v>
      </c>
      <c r="B7729" t="s">
        <v>9817</v>
      </c>
      <c r="C7729" s="7">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4" t="str">
        <f>VLOOKUP(OrdersTable[[#This Row],[Region]],PeopleTable[#All],2,FALSE)</f>
        <v>Chuck Magee</v>
      </c>
      <c r="W7729" s="4" t="str">
        <f>IFERROR(VLOOKUP(OrdersTable[[#This Row],[Order ID]],ReturnsTable[#All],2,FALSE),"No")</f>
        <v>No</v>
      </c>
      <c r="X7729" s="4">
        <f>1/COUNTIF(OrdersTable[Order ID],OrdersTable[[#This Row],[Order ID]])</f>
        <v>1</v>
      </c>
      <c r="Y7729" s="4">
        <f>1/COUNTIF(OrdersTable[Customer ID],OrdersTable[[#This Row],[Customer ID]])</f>
        <v>8.3333333333333329E-2</v>
      </c>
    </row>
    <row r="7730" spans="1:25" x14ac:dyDescent="0.3">
      <c r="A7730" s="1">
        <v>7729</v>
      </c>
      <c r="B7730" t="s">
        <v>9818</v>
      </c>
      <c r="C7730" s="7">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4" t="str">
        <f>VLOOKUP(OrdersTable[[#This Row],[Region]],PeopleTable[#All],2,FALSE)</f>
        <v>Kelly Williams</v>
      </c>
      <c r="W7730" s="4" t="str">
        <f>IFERROR(VLOOKUP(OrdersTable[[#This Row],[Order ID]],ReturnsTable[#All],2,FALSE),"No")</f>
        <v>No</v>
      </c>
      <c r="X7730" s="4">
        <f>1/COUNTIF(OrdersTable[Order ID],OrdersTable[[#This Row],[Order ID]])</f>
        <v>1</v>
      </c>
      <c r="Y7730" s="4">
        <f>1/COUNTIF(OrdersTable[Customer ID],OrdersTable[[#This Row],[Customer ID]])</f>
        <v>7.1428571428571425E-2</v>
      </c>
    </row>
    <row r="7731" spans="1:25" x14ac:dyDescent="0.3">
      <c r="A7731" s="1">
        <v>7730</v>
      </c>
      <c r="B7731" t="s">
        <v>9819</v>
      </c>
      <c r="C7731" s="7">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4" t="str">
        <f>VLOOKUP(OrdersTable[[#This Row],[Region]],PeopleTable[#All],2,FALSE)</f>
        <v>Cassandra Brandow</v>
      </c>
      <c r="W7731" s="4" t="str">
        <f>IFERROR(VLOOKUP(OrdersTable[[#This Row],[Order ID]],ReturnsTable[#All],2,FALSE),"No")</f>
        <v>No</v>
      </c>
      <c r="X7731" s="4">
        <f>1/COUNTIF(OrdersTable[Order ID],OrdersTable[[#This Row],[Order ID]])</f>
        <v>1</v>
      </c>
      <c r="Y7731" s="4">
        <f>1/COUNTIF(OrdersTable[Customer ID],OrdersTable[[#This Row],[Customer ID]])</f>
        <v>8.3333333333333329E-2</v>
      </c>
    </row>
    <row r="7732" spans="1:25" x14ac:dyDescent="0.3">
      <c r="A7732" s="1">
        <v>7731</v>
      </c>
      <c r="B7732" t="s">
        <v>9820</v>
      </c>
      <c r="C7732" s="7">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4" t="str">
        <f>VLOOKUP(OrdersTable[[#This Row],[Region]],PeopleTable[#All],2,FALSE)</f>
        <v>Anna Andreadi</v>
      </c>
      <c r="W7732" s="4" t="str">
        <f>IFERROR(VLOOKUP(OrdersTable[[#This Row],[Order ID]],ReturnsTable[#All],2,FALSE),"No")</f>
        <v>No</v>
      </c>
      <c r="X7732" s="4">
        <f>1/COUNTIF(OrdersTable[Order ID],OrdersTable[[#This Row],[Order ID]])</f>
        <v>1</v>
      </c>
      <c r="Y7732" s="4">
        <f>1/COUNTIF(OrdersTable[Customer ID],OrdersTable[[#This Row],[Customer ID]])</f>
        <v>8.3333333333333329E-2</v>
      </c>
    </row>
    <row r="7733" spans="1:25" x14ac:dyDescent="0.3">
      <c r="A7733" s="1">
        <v>7732</v>
      </c>
      <c r="B7733" t="s">
        <v>9821</v>
      </c>
      <c r="C7733" s="7">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4" t="str">
        <f>VLOOKUP(OrdersTable[[#This Row],[Region]],PeopleTable[#All],2,FALSE)</f>
        <v>Kelly Williams</v>
      </c>
      <c r="W7733" s="4" t="str">
        <f>IFERROR(VLOOKUP(OrdersTable[[#This Row],[Order ID]],ReturnsTable[#All],2,FALSE),"No")</f>
        <v>No</v>
      </c>
      <c r="X7733" s="4">
        <f>1/COUNTIF(OrdersTable[Order ID],OrdersTable[[#This Row],[Order ID]])</f>
        <v>1</v>
      </c>
      <c r="Y7733" s="4">
        <f>1/COUNTIF(OrdersTable[Customer ID],OrdersTable[[#This Row],[Customer ID]])</f>
        <v>0.14285714285714285</v>
      </c>
    </row>
    <row r="7734" spans="1:25" x14ac:dyDescent="0.3">
      <c r="A7734" s="1">
        <v>7733</v>
      </c>
      <c r="B7734" t="s">
        <v>9822</v>
      </c>
      <c r="C7734" s="7">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4" t="str">
        <f>VLOOKUP(OrdersTable[[#This Row],[Region]],PeopleTable[#All],2,FALSE)</f>
        <v>Kelly Williams</v>
      </c>
      <c r="W7734" s="4" t="str">
        <f>IFERROR(VLOOKUP(OrdersTable[[#This Row],[Order ID]],ReturnsTable[#All],2,FALSE),"No")</f>
        <v>No</v>
      </c>
      <c r="X7734" s="4">
        <f>1/COUNTIF(OrdersTable[Order ID],OrdersTable[[#This Row],[Order ID]])</f>
        <v>1</v>
      </c>
      <c r="Y7734" s="4">
        <f>1/COUNTIF(OrdersTable[Customer ID],OrdersTable[[#This Row],[Customer ID]])</f>
        <v>0.14285714285714285</v>
      </c>
    </row>
    <row r="7735" spans="1:25" x14ac:dyDescent="0.3">
      <c r="A7735" s="1">
        <v>7734</v>
      </c>
      <c r="B7735" t="s">
        <v>9823</v>
      </c>
      <c r="C7735" s="7">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4" t="str">
        <f>VLOOKUP(OrdersTable[[#This Row],[Region]],PeopleTable[#All],2,FALSE)</f>
        <v>Chuck Magee</v>
      </c>
      <c r="W7735" s="4" t="str">
        <f>IFERROR(VLOOKUP(OrdersTable[[#This Row],[Order ID]],ReturnsTable[#All],2,FALSE),"No")</f>
        <v>No</v>
      </c>
      <c r="X7735" s="4">
        <f>1/COUNTIF(OrdersTable[Order ID],OrdersTable[[#This Row],[Order ID]])</f>
        <v>1</v>
      </c>
      <c r="Y7735" s="4">
        <f>1/COUNTIF(OrdersTable[Customer ID],OrdersTable[[#This Row],[Customer ID]])</f>
        <v>0.1</v>
      </c>
    </row>
    <row r="7736" spans="1:25" x14ac:dyDescent="0.3">
      <c r="A7736" s="1">
        <v>7735</v>
      </c>
      <c r="B7736" t="s">
        <v>9824</v>
      </c>
      <c r="C7736" s="7">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4" t="str">
        <f>VLOOKUP(OrdersTable[[#This Row],[Region]],PeopleTable[#All],2,FALSE)</f>
        <v>Anna Andreadi</v>
      </c>
      <c r="W7736" s="4" t="str">
        <f>IFERROR(VLOOKUP(OrdersTable[[#This Row],[Order ID]],ReturnsTable[#All],2,FALSE),"No")</f>
        <v>No</v>
      </c>
      <c r="X7736" s="4">
        <f>1/COUNTIF(OrdersTable[Order ID],OrdersTable[[#This Row],[Order ID]])</f>
        <v>1</v>
      </c>
      <c r="Y7736" s="4">
        <f>1/COUNTIF(OrdersTable[Customer ID],OrdersTable[[#This Row],[Customer ID]])</f>
        <v>7.6923076923076927E-2</v>
      </c>
    </row>
    <row r="7737" spans="1:25" x14ac:dyDescent="0.3">
      <c r="A7737" s="1">
        <v>7736</v>
      </c>
      <c r="B7737" t="s">
        <v>9825</v>
      </c>
      <c r="C7737" s="7">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4" t="str">
        <f>VLOOKUP(OrdersTable[[#This Row],[Region]],PeopleTable[#All],2,FALSE)</f>
        <v>Anna Andreadi</v>
      </c>
      <c r="W7737" s="4" t="str">
        <f>IFERROR(VLOOKUP(OrdersTable[[#This Row],[Order ID]],ReturnsTable[#All],2,FALSE),"No")</f>
        <v>No</v>
      </c>
      <c r="X7737" s="4">
        <f>1/COUNTIF(OrdersTable[Order ID],OrdersTable[[#This Row],[Order ID]])</f>
        <v>1</v>
      </c>
      <c r="Y7737" s="4">
        <f>1/COUNTIF(OrdersTable[Customer ID],OrdersTable[[#This Row],[Customer ID]])</f>
        <v>0.125</v>
      </c>
    </row>
    <row r="7738" spans="1:25" x14ac:dyDescent="0.3">
      <c r="A7738" s="1">
        <v>7737</v>
      </c>
      <c r="B7738" t="s">
        <v>9826</v>
      </c>
      <c r="C7738" s="7">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4" t="str">
        <f>VLOOKUP(OrdersTable[[#This Row],[Region]],PeopleTable[#All],2,FALSE)</f>
        <v>Chuck Magee</v>
      </c>
      <c r="W7738" s="4" t="str">
        <f>IFERROR(VLOOKUP(OrdersTable[[#This Row],[Order ID]],ReturnsTable[#All],2,FALSE),"No")</f>
        <v>No</v>
      </c>
      <c r="X7738" s="4">
        <f>1/COUNTIF(OrdersTable[Order ID],OrdersTable[[#This Row],[Order ID]])</f>
        <v>1</v>
      </c>
      <c r="Y7738" s="4">
        <f>1/COUNTIF(OrdersTable[Customer ID],OrdersTable[[#This Row],[Customer ID]])</f>
        <v>5.5555555555555552E-2</v>
      </c>
    </row>
    <row r="7739" spans="1:25" x14ac:dyDescent="0.3">
      <c r="A7739" s="1">
        <v>7738</v>
      </c>
      <c r="B7739" t="s">
        <v>9827</v>
      </c>
      <c r="C7739" s="7">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4" t="str">
        <f>VLOOKUP(OrdersTable[[#This Row],[Region]],PeopleTable[#All],2,FALSE)</f>
        <v>Cassandra Brandow</v>
      </c>
      <c r="W7739" s="4" t="str">
        <f>IFERROR(VLOOKUP(OrdersTable[[#This Row],[Order ID]],ReturnsTable[#All],2,FALSE),"No")</f>
        <v>No</v>
      </c>
      <c r="X7739" s="4">
        <f>1/COUNTIF(OrdersTable[Order ID],OrdersTable[[#This Row],[Order ID]])</f>
        <v>1</v>
      </c>
      <c r="Y7739" s="4">
        <f>1/COUNTIF(OrdersTable[Customer ID],OrdersTable[[#This Row],[Customer ID]])</f>
        <v>0.1111111111111111</v>
      </c>
    </row>
    <row r="7740" spans="1:25" x14ac:dyDescent="0.3">
      <c r="A7740" s="1">
        <v>7739</v>
      </c>
      <c r="B7740" t="s">
        <v>9828</v>
      </c>
      <c r="C7740" s="7">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4" t="str">
        <f>VLOOKUP(OrdersTable[[#This Row],[Region]],PeopleTable[#All],2,FALSE)</f>
        <v>Chuck Magee</v>
      </c>
      <c r="W7740" s="4" t="str">
        <f>IFERROR(VLOOKUP(OrdersTable[[#This Row],[Order ID]],ReturnsTable[#All],2,FALSE),"No")</f>
        <v>No</v>
      </c>
      <c r="X7740" s="4">
        <f>1/COUNTIF(OrdersTable[Order ID],OrdersTable[[#This Row],[Order ID]])</f>
        <v>1</v>
      </c>
      <c r="Y7740" s="4">
        <f>1/COUNTIF(OrdersTable[Customer ID],OrdersTable[[#This Row],[Customer ID]])</f>
        <v>6.25E-2</v>
      </c>
    </row>
    <row r="7741" spans="1:25" x14ac:dyDescent="0.3">
      <c r="A7741" s="1">
        <v>7740</v>
      </c>
      <c r="B7741" t="s">
        <v>9829</v>
      </c>
      <c r="C7741" s="7">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4" t="str">
        <f>VLOOKUP(OrdersTable[[#This Row],[Region]],PeopleTable[#All],2,FALSE)</f>
        <v>Anna Andreadi</v>
      </c>
      <c r="W7741" s="4" t="str">
        <f>IFERROR(VLOOKUP(OrdersTable[[#This Row],[Order ID]],ReturnsTable[#All],2,FALSE),"No")</f>
        <v>No</v>
      </c>
      <c r="X7741" s="4">
        <f>1/COUNTIF(OrdersTable[Order ID],OrdersTable[[#This Row],[Order ID]])</f>
        <v>0.5</v>
      </c>
      <c r="Y7741" s="4">
        <f>1/COUNTIF(OrdersTable[Customer ID],OrdersTable[[#This Row],[Customer ID]])</f>
        <v>0.125</v>
      </c>
    </row>
    <row r="7742" spans="1:25" x14ac:dyDescent="0.3">
      <c r="A7742" s="1">
        <v>7741</v>
      </c>
      <c r="B7742" t="s">
        <v>9829</v>
      </c>
      <c r="C7742" s="7">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4" t="str">
        <f>VLOOKUP(OrdersTable[[#This Row],[Region]],PeopleTable[#All],2,FALSE)</f>
        <v>Anna Andreadi</v>
      </c>
      <c r="W7742" s="4" t="str">
        <f>IFERROR(VLOOKUP(OrdersTable[[#This Row],[Order ID]],ReturnsTable[#All],2,FALSE),"No")</f>
        <v>No</v>
      </c>
      <c r="X7742" s="4">
        <f>1/COUNTIF(OrdersTable[Order ID],OrdersTable[[#This Row],[Order ID]])</f>
        <v>0.5</v>
      </c>
      <c r="Y7742" s="4">
        <f>1/COUNTIF(OrdersTable[Customer ID],OrdersTable[[#This Row],[Customer ID]])</f>
        <v>0.125</v>
      </c>
    </row>
    <row r="7743" spans="1:25" x14ac:dyDescent="0.3">
      <c r="A7743" s="1">
        <v>7742</v>
      </c>
      <c r="B7743" t="s">
        <v>9830</v>
      </c>
      <c r="C7743" s="7">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4" t="str">
        <f>VLOOKUP(OrdersTable[[#This Row],[Region]],PeopleTable[#All],2,FALSE)</f>
        <v>Anna Andreadi</v>
      </c>
      <c r="W7743" s="4" t="str">
        <f>IFERROR(VLOOKUP(OrdersTable[[#This Row],[Order ID]],ReturnsTable[#All],2,FALSE),"No")</f>
        <v>No</v>
      </c>
      <c r="X7743" s="4">
        <f>1/COUNTIF(OrdersTable[Order ID],OrdersTable[[#This Row],[Order ID]])</f>
        <v>1</v>
      </c>
      <c r="Y7743" s="4">
        <f>1/COUNTIF(OrdersTable[Customer ID],OrdersTable[[#This Row],[Customer ID]])</f>
        <v>0.25</v>
      </c>
    </row>
    <row r="7744" spans="1:25" x14ac:dyDescent="0.3">
      <c r="A7744" s="1">
        <v>7743</v>
      </c>
      <c r="B7744" t="s">
        <v>9831</v>
      </c>
      <c r="C7744" s="7">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4" t="str">
        <f>VLOOKUP(OrdersTable[[#This Row],[Region]],PeopleTable[#All],2,FALSE)</f>
        <v>Anna Andreadi</v>
      </c>
      <c r="W7744" s="4" t="str">
        <f>IFERROR(VLOOKUP(OrdersTable[[#This Row],[Order ID]],ReturnsTable[#All],2,FALSE),"No")</f>
        <v>No</v>
      </c>
      <c r="X7744" s="4">
        <f>1/COUNTIF(OrdersTable[Order ID],OrdersTable[[#This Row],[Order ID]])</f>
        <v>1</v>
      </c>
      <c r="Y7744" s="4">
        <f>1/COUNTIF(OrdersTable[Customer ID],OrdersTable[[#This Row],[Customer ID]])</f>
        <v>7.6923076923076927E-2</v>
      </c>
    </row>
    <row r="7745" spans="1:25" x14ac:dyDescent="0.3">
      <c r="A7745" s="1">
        <v>7744</v>
      </c>
      <c r="B7745" t="s">
        <v>9832</v>
      </c>
      <c r="C7745" s="7">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4" t="str">
        <f>VLOOKUP(OrdersTable[[#This Row],[Region]],PeopleTable[#All],2,FALSE)</f>
        <v>Chuck Magee</v>
      </c>
      <c r="W7745" s="4" t="str">
        <f>IFERROR(VLOOKUP(OrdersTable[[#This Row],[Order ID]],ReturnsTable[#All],2,FALSE),"No")</f>
        <v>No</v>
      </c>
      <c r="X7745" s="4">
        <f>1/COUNTIF(OrdersTable[Order ID],OrdersTable[[#This Row],[Order ID]])</f>
        <v>0.33333333333333331</v>
      </c>
      <c r="Y7745" s="4">
        <f>1/COUNTIF(OrdersTable[Customer ID],OrdersTable[[#This Row],[Customer ID]])</f>
        <v>6.6666666666666666E-2</v>
      </c>
    </row>
    <row r="7746" spans="1:25" x14ac:dyDescent="0.3">
      <c r="A7746" s="1">
        <v>7745</v>
      </c>
      <c r="B7746" t="s">
        <v>9832</v>
      </c>
      <c r="C7746" s="7">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4" t="str">
        <f>VLOOKUP(OrdersTable[[#This Row],[Region]],PeopleTable[#All],2,FALSE)</f>
        <v>Chuck Magee</v>
      </c>
      <c r="W7746" s="4" t="str">
        <f>IFERROR(VLOOKUP(OrdersTable[[#This Row],[Order ID]],ReturnsTable[#All],2,FALSE),"No")</f>
        <v>No</v>
      </c>
      <c r="X7746" s="4">
        <f>1/COUNTIF(OrdersTable[Order ID],OrdersTable[[#This Row],[Order ID]])</f>
        <v>0.33333333333333331</v>
      </c>
      <c r="Y7746" s="4">
        <f>1/COUNTIF(OrdersTable[Customer ID],OrdersTable[[#This Row],[Customer ID]])</f>
        <v>6.6666666666666666E-2</v>
      </c>
    </row>
    <row r="7747" spans="1:25" x14ac:dyDescent="0.3">
      <c r="A7747" s="1">
        <v>7746</v>
      </c>
      <c r="B7747" t="s">
        <v>9832</v>
      </c>
      <c r="C7747" s="7">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4" t="str">
        <f>VLOOKUP(OrdersTable[[#This Row],[Region]],PeopleTable[#All],2,FALSE)</f>
        <v>Chuck Magee</v>
      </c>
      <c r="W7747" s="4" t="str">
        <f>IFERROR(VLOOKUP(OrdersTable[[#This Row],[Order ID]],ReturnsTable[#All],2,FALSE),"No")</f>
        <v>No</v>
      </c>
      <c r="X7747" s="4">
        <f>1/COUNTIF(OrdersTable[Order ID],OrdersTable[[#This Row],[Order ID]])</f>
        <v>0.33333333333333331</v>
      </c>
      <c r="Y7747" s="4">
        <f>1/COUNTIF(OrdersTable[Customer ID],OrdersTable[[#This Row],[Customer ID]])</f>
        <v>6.6666666666666666E-2</v>
      </c>
    </row>
    <row r="7748" spans="1:25" x14ac:dyDescent="0.3">
      <c r="A7748" s="1">
        <v>7747</v>
      </c>
      <c r="B7748" t="s">
        <v>9833</v>
      </c>
      <c r="C7748" s="7">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4" t="str">
        <f>VLOOKUP(OrdersTable[[#This Row],[Region]],PeopleTable[#All],2,FALSE)</f>
        <v>Kelly Williams</v>
      </c>
      <c r="W7748" s="4" t="str">
        <f>IFERROR(VLOOKUP(OrdersTable[[#This Row],[Order ID]],ReturnsTable[#All],2,FALSE),"No")</f>
        <v>No</v>
      </c>
      <c r="X7748" s="4">
        <f>1/COUNTIF(OrdersTable[Order ID],OrdersTable[[#This Row],[Order ID]])</f>
        <v>1</v>
      </c>
      <c r="Y7748" s="4">
        <f>1/COUNTIF(OrdersTable[Customer ID],OrdersTable[[#This Row],[Customer ID]])</f>
        <v>0.25</v>
      </c>
    </row>
    <row r="7749" spans="1:25" x14ac:dyDescent="0.3">
      <c r="A7749" s="1">
        <v>7748</v>
      </c>
      <c r="B7749" t="s">
        <v>9834</v>
      </c>
      <c r="C7749" s="7">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4" t="str">
        <f>VLOOKUP(OrdersTable[[#This Row],[Region]],PeopleTable[#All],2,FALSE)</f>
        <v>Chuck Magee</v>
      </c>
      <c r="W7749" s="4" t="str">
        <f>IFERROR(VLOOKUP(OrdersTable[[#This Row],[Order ID]],ReturnsTable[#All],2,FALSE),"No")</f>
        <v>No</v>
      </c>
      <c r="X7749" s="4">
        <f>1/COUNTIF(OrdersTable[Order ID],OrdersTable[[#This Row],[Order ID]])</f>
        <v>1</v>
      </c>
      <c r="Y7749" s="4">
        <f>1/COUNTIF(OrdersTable[Customer ID],OrdersTable[[#This Row],[Customer ID]])</f>
        <v>9.0909090909090912E-2</v>
      </c>
    </row>
    <row r="7750" spans="1:25" x14ac:dyDescent="0.3">
      <c r="A7750" s="1">
        <v>7749</v>
      </c>
      <c r="B7750" t="s">
        <v>9835</v>
      </c>
      <c r="C7750" s="7">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4" t="str">
        <f>VLOOKUP(OrdersTable[[#This Row],[Region]],PeopleTable[#All],2,FALSE)</f>
        <v>Cassandra Brandow</v>
      </c>
      <c r="W7750" s="4" t="str">
        <f>IFERROR(VLOOKUP(OrdersTable[[#This Row],[Order ID]],ReturnsTable[#All],2,FALSE),"No")</f>
        <v>No</v>
      </c>
      <c r="X7750" s="4">
        <f>1/COUNTIF(OrdersTable[Order ID],OrdersTable[[#This Row],[Order ID]])</f>
        <v>0.2</v>
      </c>
      <c r="Y7750" s="4">
        <f>1/COUNTIF(OrdersTable[Customer ID],OrdersTable[[#This Row],[Customer ID]])</f>
        <v>4.3478260869565216E-2</v>
      </c>
    </row>
    <row r="7751" spans="1:25" x14ac:dyDescent="0.3">
      <c r="A7751" s="1">
        <v>7750</v>
      </c>
      <c r="B7751" t="s">
        <v>9835</v>
      </c>
      <c r="C7751" s="7">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4" t="str">
        <f>VLOOKUP(OrdersTable[[#This Row],[Region]],PeopleTable[#All],2,FALSE)</f>
        <v>Cassandra Brandow</v>
      </c>
      <c r="W7751" s="4" t="str">
        <f>IFERROR(VLOOKUP(OrdersTable[[#This Row],[Order ID]],ReturnsTable[#All],2,FALSE),"No")</f>
        <v>No</v>
      </c>
      <c r="X7751" s="4">
        <f>1/COUNTIF(OrdersTable[Order ID],OrdersTable[[#This Row],[Order ID]])</f>
        <v>0.2</v>
      </c>
      <c r="Y7751" s="4">
        <f>1/COUNTIF(OrdersTable[Customer ID],OrdersTable[[#This Row],[Customer ID]])</f>
        <v>4.3478260869565216E-2</v>
      </c>
    </row>
    <row r="7752" spans="1:25" x14ac:dyDescent="0.3">
      <c r="A7752" s="1">
        <v>7751</v>
      </c>
      <c r="B7752" t="s">
        <v>9835</v>
      </c>
      <c r="C7752" s="7">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4" t="str">
        <f>VLOOKUP(OrdersTable[[#This Row],[Region]],PeopleTable[#All],2,FALSE)</f>
        <v>Cassandra Brandow</v>
      </c>
      <c r="W7752" s="4" t="str">
        <f>IFERROR(VLOOKUP(OrdersTable[[#This Row],[Order ID]],ReturnsTable[#All],2,FALSE),"No")</f>
        <v>No</v>
      </c>
      <c r="X7752" s="4">
        <f>1/COUNTIF(OrdersTable[Order ID],OrdersTable[[#This Row],[Order ID]])</f>
        <v>0.2</v>
      </c>
      <c r="Y7752" s="4">
        <f>1/COUNTIF(OrdersTable[Customer ID],OrdersTable[[#This Row],[Customer ID]])</f>
        <v>4.3478260869565216E-2</v>
      </c>
    </row>
    <row r="7753" spans="1:25" x14ac:dyDescent="0.3">
      <c r="A7753" s="1">
        <v>7752</v>
      </c>
      <c r="B7753" t="s">
        <v>9835</v>
      </c>
      <c r="C7753" s="7">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4" t="str">
        <f>VLOOKUP(OrdersTable[[#This Row],[Region]],PeopleTable[#All],2,FALSE)</f>
        <v>Cassandra Brandow</v>
      </c>
      <c r="W7753" s="4" t="str">
        <f>IFERROR(VLOOKUP(OrdersTable[[#This Row],[Order ID]],ReturnsTable[#All],2,FALSE),"No")</f>
        <v>No</v>
      </c>
      <c r="X7753" s="4">
        <f>1/COUNTIF(OrdersTable[Order ID],OrdersTable[[#This Row],[Order ID]])</f>
        <v>0.2</v>
      </c>
      <c r="Y7753" s="4">
        <f>1/COUNTIF(OrdersTable[Customer ID],OrdersTable[[#This Row],[Customer ID]])</f>
        <v>4.3478260869565216E-2</v>
      </c>
    </row>
    <row r="7754" spans="1:25" x14ac:dyDescent="0.3">
      <c r="A7754" s="1">
        <v>7753</v>
      </c>
      <c r="B7754" t="s">
        <v>9835</v>
      </c>
      <c r="C7754" s="7">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4" t="str">
        <f>VLOOKUP(OrdersTable[[#This Row],[Region]],PeopleTable[#All],2,FALSE)</f>
        <v>Cassandra Brandow</v>
      </c>
      <c r="W7754" s="4" t="str">
        <f>IFERROR(VLOOKUP(OrdersTable[[#This Row],[Order ID]],ReturnsTable[#All],2,FALSE),"No")</f>
        <v>No</v>
      </c>
      <c r="X7754" s="4">
        <f>1/COUNTIF(OrdersTable[Order ID],OrdersTable[[#This Row],[Order ID]])</f>
        <v>0.2</v>
      </c>
      <c r="Y7754" s="4">
        <f>1/COUNTIF(OrdersTable[Customer ID],OrdersTable[[#This Row],[Customer ID]])</f>
        <v>4.3478260869565216E-2</v>
      </c>
    </row>
    <row r="7755" spans="1:25" x14ac:dyDescent="0.3">
      <c r="A7755" s="1">
        <v>7754</v>
      </c>
      <c r="B7755" t="s">
        <v>9836</v>
      </c>
      <c r="C7755" s="7">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4" t="str">
        <f>VLOOKUP(OrdersTable[[#This Row],[Region]],PeopleTable[#All],2,FALSE)</f>
        <v>Cassandra Brandow</v>
      </c>
      <c r="W7755" s="4" t="str">
        <f>IFERROR(VLOOKUP(OrdersTable[[#This Row],[Order ID]],ReturnsTable[#All],2,FALSE),"No")</f>
        <v>No</v>
      </c>
      <c r="X7755" s="4">
        <f>1/COUNTIF(OrdersTable[Order ID],OrdersTable[[#This Row],[Order ID]])</f>
        <v>1</v>
      </c>
      <c r="Y7755" s="4">
        <f>1/COUNTIF(OrdersTable[Customer ID],OrdersTable[[#This Row],[Customer ID]])</f>
        <v>0.125</v>
      </c>
    </row>
    <row r="7756" spans="1:25" x14ac:dyDescent="0.3">
      <c r="A7756" s="1">
        <v>7755</v>
      </c>
      <c r="B7756" t="s">
        <v>9837</v>
      </c>
      <c r="C7756" s="7">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4" t="str">
        <f>VLOOKUP(OrdersTable[[#This Row],[Region]],PeopleTable[#All],2,FALSE)</f>
        <v>Chuck Magee</v>
      </c>
      <c r="W7756" s="4" t="str">
        <f>IFERROR(VLOOKUP(OrdersTable[[#This Row],[Order ID]],ReturnsTable[#All],2,FALSE),"No")</f>
        <v>No</v>
      </c>
      <c r="X7756" s="4">
        <f>1/COUNTIF(OrdersTable[Order ID],OrdersTable[[#This Row],[Order ID]])</f>
        <v>1</v>
      </c>
      <c r="Y7756" s="4">
        <f>1/COUNTIF(OrdersTable[Customer ID],OrdersTable[[#This Row],[Customer ID]])</f>
        <v>0.05</v>
      </c>
    </row>
    <row r="7757" spans="1:25" x14ac:dyDescent="0.3">
      <c r="A7757" s="1">
        <v>7756</v>
      </c>
      <c r="B7757" t="s">
        <v>9838</v>
      </c>
      <c r="C7757" s="7">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4" t="str">
        <f>VLOOKUP(OrdersTable[[#This Row],[Region]],PeopleTable[#All],2,FALSE)</f>
        <v>Cassandra Brandow</v>
      </c>
      <c r="W7757" s="4" t="str">
        <f>IFERROR(VLOOKUP(OrdersTable[[#This Row],[Order ID]],ReturnsTable[#All],2,FALSE),"No")</f>
        <v>No</v>
      </c>
      <c r="X7757" s="4">
        <f>1/COUNTIF(OrdersTable[Order ID],OrdersTable[[#This Row],[Order ID]])</f>
        <v>0.5</v>
      </c>
      <c r="Y7757" s="4">
        <f>1/COUNTIF(OrdersTable[Customer ID],OrdersTable[[#This Row],[Customer ID]])</f>
        <v>0.04</v>
      </c>
    </row>
    <row r="7758" spans="1:25" x14ac:dyDescent="0.3">
      <c r="A7758" s="1">
        <v>7757</v>
      </c>
      <c r="B7758" t="s">
        <v>9838</v>
      </c>
      <c r="C7758" s="7">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4" t="str">
        <f>VLOOKUP(OrdersTable[[#This Row],[Region]],PeopleTable[#All],2,FALSE)</f>
        <v>Cassandra Brandow</v>
      </c>
      <c r="W7758" s="4" t="str">
        <f>IFERROR(VLOOKUP(OrdersTable[[#This Row],[Order ID]],ReturnsTable[#All],2,FALSE),"No")</f>
        <v>No</v>
      </c>
      <c r="X7758" s="4">
        <f>1/COUNTIF(OrdersTable[Order ID],OrdersTable[[#This Row],[Order ID]])</f>
        <v>0.5</v>
      </c>
      <c r="Y7758" s="4">
        <f>1/COUNTIF(OrdersTable[Customer ID],OrdersTable[[#This Row],[Customer ID]])</f>
        <v>0.04</v>
      </c>
    </row>
    <row r="7759" spans="1:25" x14ac:dyDescent="0.3">
      <c r="A7759" s="1">
        <v>7758</v>
      </c>
      <c r="B7759" t="s">
        <v>9839</v>
      </c>
      <c r="C7759" s="7">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4" t="str">
        <f>VLOOKUP(OrdersTable[[#This Row],[Region]],PeopleTable[#All],2,FALSE)</f>
        <v>Chuck Magee</v>
      </c>
      <c r="W7759" s="4" t="str">
        <f>IFERROR(VLOOKUP(OrdersTable[[#This Row],[Order ID]],ReturnsTable[#All],2,FALSE),"No")</f>
        <v>No</v>
      </c>
      <c r="X7759" s="4">
        <f>1/COUNTIF(OrdersTable[Order ID],OrdersTable[[#This Row],[Order ID]])</f>
        <v>0.5</v>
      </c>
      <c r="Y7759" s="4">
        <f>1/COUNTIF(OrdersTable[Customer ID],OrdersTable[[#This Row],[Customer ID]])</f>
        <v>4.1666666666666664E-2</v>
      </c>
    </row>
    <row r="7760" spans="1:25" x14ac:dyDescent="0.3">
      <c r="A7760" s="1">
        <v>7759</v>
      </c>
      <c r="B7760" t="s">
        <v>9839</v>
      </c>
      <c r="C7760" s="7">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4" t="str">
        <f>VLOOKUP(OrdersTable[[#This Row],[Region]],PeopleTable[#All],2,FALSE)</f>
        <v>Chuck Magee</v>
      </c>
      <c r="W7760" s="4" t="str">
        <f>IFERROR(VLOOKUP(OrdersTable[[#This Row],[Order ID]],ReturnsTable[#All],2,FALSE),"No")</f>
        <v>No</v>
      </c>
      <c r="X7760" s="4">
        <f>1/COUNTIF(OrdersTable[Order ID],OrdersTable[[#This Row],[Order ID]])</f>
        <v>0.5</v>
      </c>
      <c r="Y7760" s="4">
        <f>1/COUNTIF(OrdersTable[Customer ID],OrdersTable[[#This Row],[Customer ID]])</f>
        <v>4.1666666666666664E-2</v>
      </c>
    </row>
    <row r="7761" spans="1:25" x14ac:dyDescent="0.3">
      <c r="A7761" s="1">
        <v>7760</v>
      </c>
      <c r="B7761" t="s">
        <v>9840</v>
      </c>
      <c r="C7761" s="7">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4" t="str">
        <f>VLOOKUP(OrdersTable[[#This Row],[Region]],PeopleTable[#All],2,FALSE)</f>
        <v>Kelly Williams</v>
      </c>
      <c r="W7761" s="4" t="str">
        <f>IFERROR(VLOOKUP(OrdersTable[[#This Row],[Order ID]],ReturnsTable[#All],2,FALSE),"No")</f>
        <v>No</v>
      </c>
      <c r="X7761" s="4">
        <f>1/COUNTIF(OrdersTable[Order ID],OrdersTable[[#This Row],[Order ID]])</f>
        <v>1</v>
      </c>
      <c r="Y7761" s="4">
        <f>1/COUNTIF(OrdersTable[Customer ID],OrdersTable[[#This Row],[Customer ID]])</f>
        <v>6.6666666666666666E-2</v>
      </c>
    </row>
    <row r="7762" spans="1:25" x14ac:dyDescent="0.3">
      <c r="A7762" s="1">
        <v>7761</v>
      </c>
      <c r="B7762" t="s">
        <v>9841</v>
      </c>
      <c r="C7762" s="7">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4" t="str">
        <f>VLOOKUP(OrdersTable[[#This Row],[Region]],PeopleTable[#All],2,FALSE)</f>
        <v>Cassandra Brandow</v>
      </c>
      <c r="W7762" s="4" t="str">
        <f>IFERROR(VLOOKUP(OrdersTable[[#This Row],[Order ID]],ReturnsTable[#All],2,FALSE),"No")</f>
        <v>No</v>
      </c>
      <c r="X7762" s="4">
        <f>1/COUNTIF(OrdersTable[Order ID],OrdersTable[[#This Row],[Order ID]])</f>
        <v>1</v>
      </c>
      <c r="Y7762" s="4">
        <f>1/COUNTIF(OrdersTable[Customer ID],OrdersTable[[#This Row],[Customer ID]])</f>
        <v>8.3333333333333329E-2</v>
      </c>
    </row>
    <row r="7763" spans="1:25" x14ac:dyDescent="0.3">
      <c r="A7763" s="1">
        <v>7762</v>
      </c>
      <c r="B7763" t="s">
        <v>9842</v>
      </c>
      <c r="C7763" s="7">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4" t="str">
        <f>VLOOKUP(OrdersTable[[#This Row],[Region]],PeopleTable[#All],2,FALSE)</f>
        <v>Kelly Williams</v>
      </c>
      <c r="W7763" s="4" t="str">
        <f>IFERROR(VLOOKUP(OrdersTable[[#This Row],[Order ID]],ReturnsTable[#All],2,FALSE),"No")</f>
        <v>No</v>
      </c>
      <c r="X7763" s="4">
        <f>1/COUNTIF(OrdersTable[Order ID],OrdersTable[[#This Row],[Order ID]])</f>
        <v>1</v>
      </c>
      <c r="Y7763" s="4">
        <f>1/COUNTIF(OrdersTable[Customer ID],OrdersTable[[#This Row],[Customer ID]])</f>
        <v>0.25</v>
      </c>
    </row>
    <row r="7764" spans="1:25" x14ac:dyDescent="0.3">
      <c r="A7764" s="1">
        <v>7763</v>
      </c>
      <c r="B7764" t="s">
        <v>6166</v>
      </c>
      <c r="C7764" s="7">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4" t="str">
        <f>VLOOKUP(OrdersTable[[#This Row],[Region]],PeopleTable[#All],2,FALSE)</f>
        <v>Anna Andreadi</v>
      </c>
      <c r="W7764" s="4" t="str">
        <f>IFERROR(VLOOKUP(OrdersTable[[#This Row],[Order ID]],ReturnsTable[#All],2,FALSE),"No")</f>
        <v>Yes</v>
      </c>
      <c r="X7764" s="4">
        <f>1/COUNTIF(OrdersTable[Order ID],OrdersTable[[#This Row],[Order ID]])</f>
        <v>1</v>
      </c>
      <c r="Y7764" s="4">
        <f>1/COUNTIF(OrdersTable[Customer ID],OrdersTable[[#This Row],[Customer ID]])</f>
        <v>0.1111111111111111</v>
      </c>
    </row>
    <row r="7765" spans="1:25" x14ac:dyDescent="0.3">
      <c r="A7765" s="1">
        <v>7764</v>
      </c>
      <c r="B7765" t="s">
        <v>9843</v>
      </c>
      <c r="C7765" s="7">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4" t="str">
        <f>VLOOKUP(OrdersTable[[#This Row],[Region]],PeopleTable[#All],2,FALSE)</f>
        <v>Cassandra Brandow</v>
      </c>
      <c r="W7765" s="4" t="str">
        <f>IFERROR(VLOOKUP(OrdersTable[[#This Row],[Order ID]],ReturnsTable[#All],2,FALSE),"No")</f>
        <v>No</v>
      </c>
      <c r="X7765" s="4">
        <f>1/COUNTIF(OrdersTable[Order ID],OrdersTable[[#This Row],[Order ID]])</f>
        <v>1</v>
      </c>
      <c r="Y7765" s="4">
        <f>1/COUNTIF(OrdersTable[Customer ID],OrdersTable[[#This Row],[Customer ID]])</f>
        <v>6.6666666666666666E-2</v>
      </c>
    </row>
    <row r="7766" spans="1:25" x14ac:dyDescent="0.3">
      <c r="A7766" s="1">
        <v>7765</v>
      </c>
      <c r="B7766" t="s">
        <v>9844</v>
      </c>
      <c r="C7766" s="7">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4" t="str">
        <f>VLOOKUP(OrdersTable[[#This Row],[Region]],PeopleTable[#All],2,FALSE)</f>
        <v>Chuck Magee</v>
      </c>
      <c r="W7766" s="4" t="str">
        <f>IFERROR(VLOOKUP(OrdersTable[[#This Row],[Order ID]],ReturnsTable[#All],2,FALSE),"No")</f>
        <v>No</v>
      </c>
      <c r="X7766" s="4">
        <f>1/COUNTIF(OrdersTable[Order ID],OrdersTable[[#This Row],[Order ID]])</f>
        <v>0.33333333333333331</v>
      </c>
      <c r="Y7766" s="4">
        <f>1/COUNTIF(OrdersTable[Customer ID],OrdersTable[[#This Row],[Customer ID]])</f>
        <v>0.05</v>
      </c>
    </row>
    <row r="7767" spans="1:25" x14ac:dyDescent="0.3">
      <c r="A7767" s="1">
        <v>7766</v>
      </c>
      <c r="B7767" t="s">
        <v>9844</v>
      </c>
      <c r="C7767" s="7">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4" t="str">
        <f>VLOOKUP(OrdersTable[[#This Row],[Region]],PeopleTable[#All],2,FALSE)</f>
        <v>Chuck Magee</v>
      </c>
      <c r="W7767" s="4" t="str">
        <f>IFERROR(VLOOKUP(OrdersTable[[#This Row],[Order ID]],ReturnsTable[#All],2,FALSE),"No")</f>
        <v>No</v>
      </c>
      <c r="X7767" s="4">
        <f>1/COUNTIF(OrdersTable[Order ID],OrdersTable[[#This Row],[Order ID]])</f>
        <v>0.33333333333333331</v>
      </c>
      <c r="Y7767" s="4">
        <f>1/COUNTIF(OrdersTable[Customer ID],OrdersTable[[#This Row],[Customer ID]])</f>
        <v>0.05</v>
      </c>
    </row>
    <row r="7768" spans="1:25" x14ac:dyDescent="0.3">
      <c r="A7768" s="1">
        <v>7767</v>
      </c>
      <c r="B7768" t="s">
        <v>9844</v>
      </c>
      <c r="C7768" s="7">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4" t="str">
        <f>VLOOKUP(OrdersTable[[#This Row],[Region]],PeopleTable[#All],2,FALSE)</f>
        <v>Chuck Magee</v>
      </c>
      <c r="W7768" s="4" t="str">
        <f>IFERROR(VLOOKUP(OrdersTable[[#This Row],[Order ID]],ReturnsTable[#All],2,FALSE),"No")</f>
        <v>No</v>
      </c>
      <c r="X7768" s="4">
        <f>1/COUNTIF(OrdersTable[Order ID],OrdersTable[[#This Row],[Order ID]])</f>
        <v>0.33333333333333331</v>
      </c>
      <c r="Y7768" s="4">
        <f>1/COUNTIF(OrdersTable[Customer ID],OrdersTable[[#This Row],[Customer ID]])</f>
        <v>0.05</v>
      </c>
    </row>
    <row r="7769" spans="1:25" x14ac:dyDescent="0.3">
      <c r="A7769" s="1">
        <v>7768</v>
      </c>
      <c r="B7769" t="s">
        <v>9845</v>
      </c>
      <c r="C7769" s="7">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4" t="str">
        <f>VLOOKUP(OrdersTable[[#This Row],[Region]],PeopleTable[#All],2,FALSE)</f>
        <v>Anna Andreadi</v>
      </c>
      <c r="W7769" s="4" t="str">
        <f>IFERROR(VLOOKUP(OrdersTable[[#This Row],[Order ID]],ReturnsTable[#All],2,FALSE),"No")</f>
        <v>No</v>
      </c>
      <c r="X7769" s="4">
        <f>1/COUNTIF(OrdersTable[Order ID],OrdersTable[[#This Row],[Order ID]])</f>
        <v>1</v>
      </c>
      <c r="Y7769" s="4">
        <f>1/COUNTIF(OrdersTable[Customer ID],OrdersTable[[#This Row],[Customer ID]])</f>
        <v>7.6923076923076927E-2</v>
      </c>
    </row>
    <row r="7770" spans="1:25" x14ac:dyDescent="0.3">
      <c r="A7770" s="1">
        <v>7769</v>
      </c>
      <c r="B7770" t="s">
        <v>9846</v>
      </c>
      <c r="C7770" s="7">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4" t="str">
        <f>VLOOKUP(OrdersTable[[#This Row],[Region]],PeopleTable[#All],2,FALSE)</f>
        <v>Cassandra Brandow</v>
      </c>
      <c r="W7770" s="4" t="str">
        <f>IFERROR(VLOOKUP(OrdersTable[[#This Row],[Order ID]],ReturnsTable[#All],2,FALSE),"No")</f>
        <v>No</v>
      </c>
      <c r="X7770" s="4">
        <f>1/COUNTIF(OrdersTable[Order ID],OrdersTable[[#This Row],[Order ID]])</f>
        <v>1</v>
      </c>
      <c r="Y7770" s="4">
        <f>1/COUNTIF(OrdersTable[Customer ID],OrdersTable[[#This Row],[Customer ID]])</f>
        <v>0.33333333333333331</v>
      </c>
    </row>
    <row r="7771" spans="1:25" x14ac:dyDescent="0.3">
      <c r="A7771" s="1">
        <v>7770</v>
      </c>
      <c r="B7771" t="s">
        <v>9847</v>
      </c>
      <c r="C7771" s="7">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4" t="str">
        <f>VLOOKUP(OrdersTable[[#This Row],[Region]],PeopleTable[#All],2,FALSE)</f>
        <v>Anna Andreadi</v>
      </c>
      <c r="W7771" s="4" t="str">
        <f>IFERROR(VLOOKUP(OrdersTable[[#This Row],[Order ID]],ReturnsTable[#All],2,FALSE),"No")</f>
        <v>No</v>
      </c>
      <c r="X7771" s="4">
        <f>1/COUNTIF(OrdersTable[Order ID],OrdersTable[[#This Row],[Order ID]])</f>
        <v>0.5</v>
      </c>
      <c r="Y7771" s="4">
        <f>1/COUNTIF(OrdersTable[Customer ID],OrdersTable[[#This Row],[Customer ID]])</f>
        <v>5.2631578947368418E-2</v>
      </c>
    </row>
    <row r="7772" spans="1:25" x14ac:dyDescent="0.3">
      <c r="A7772" s="1">
        <v>7771</v>
      </c>
      <c r="B7772" t="s">
        <v>9847</v>
      </c>
      <c r="C7772" s="7">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4" t="str">
        <f>VLOOKUP(OrdersTable[[#This Row],[Region]],PeopleTable[#All],2,FALSE)</f>
        <v>Anna Andreadi</v>
      </c>
      <c r="W7772" s="4" t="str">
        <f>IFERROR(VLOOKUP(OrdersTable[[#This Row],[Order ID]],ReturnsTable[#All],2,FALSE),"No")</f>
        <v>No</v>
      </c>
      <c r="X7772" s="4">
        <f>1/COUNTIF(OrdersTable[Order ID],OrdersTable[[#This Row],[Order ID]])</f>
        <v>0.5</v>
      </c>
      <c r="Y7772" s="4">
        <f>1/COUNTIF(OrdersTable[Customer ID],OrdersTable[[#This Row],[Customer ID]])</f>
        <v>5.2631578947368418E-2</v>
      </c>
    </row>
    <row r="7773" spans="1:25" x14ac:dyDescent="0.3">
      <c r="A7773" s="1">
        <v>7772</v>
      </c>
      <c r="B7773" t="s">
        <v>9848</v>
      </c>
      <c r="C7773" s="7">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4" t="str">
        <f>VLOOKUP(OrdersTable[[#This Row],[Region]],PeopleTable[#All],2,FALSE)</f>
        <v>Chuck Magee</v>
      </c>
      <c r="W7773" s="4" t="str">
        <f>IFERROR(VLOOKUP(OrdersTable[[#This Row],[Order ID]],ReturnsTable[#All],2,FALSE),"No")</f>
        <v>No</v>
      </c>
      <c r="X7773" s="4">
        <f>1/COUNTIF(OrdersTable[Order ID],OrdersTable[[#This Row],[Order ID]])</f>
        <v>0.33333333333333331</v>
      </c>
      <c r="Y7773" s="4">
        <f>1/COUNTIF(OrdersTable[Customer ID],OrdersTable[[#This Row],[Customer ID]])</f>
        <v>0.1111111111111111</v>
      </c>
    </row>
    <row r="7774" spans="1:25" x14ac:dyDescent="0.3">
      <c r="A7774" s="1">
        <v>7773</v>
      </c>
      <c r="B7774" t="s">
        <v>9848</v>
      </c>
      <c r="C7774" s="7">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4" t="str">
        <f>VLOOKUP(OrdersTable[[#This Row],[Region]],PeopleTable[#All],2,FALSE)</f>
        <v>Chuck Magee</v>
      </c>
      <c r="W7774" s="4" t="str">
        <f>IFERROR(VLOOKUP(OrdersTable[[#This Row],[Order ID]],ReturnsTable[#All],2,FALSE),"No")</f>
        <v>No</v>
      </c>
      <c r="X7774" s="4">
        <f>1/COUNTIF(OrdersTable[Order ID],OrdersTable[[#This Row],[Order ID]])</f>
        <v>0.33333333333333331</v>
      </c>
      <c r="Y7774" s="4">
        <f>1/COUNTIF(OrdersTable[Customer ID],OrdersTable[[#This Row],[Customer ID]])</f>
        <v>0.1111111111111111</v>
      </c>
    </row>
    <row r="7775" spans="1:25" x14ac:dyDescent="0.3">
      <c r="A7775" s="1">
        <v>7774</v>
      </c>
      <c r="B7775" t="s">
        <v>9848</v>
      </c>
      <c r="C7775" s="7">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4" t="str">
        <f>VLOOKUP(OrdersTable[[#This Row],[Region]],PeopleTable[#All],2,FALSE)</f>
        <v>Chuck Magee</v>
      </c>
      <c r="W7775" s="4" t="str">
        <f>IFERROR(VLOOKUP(OrdersTable[[#This Row],[Order ID]],ReturnsTable[#All],2,FALSE),"No")</f>
        <v>No</v>
      </c>
      <c r="X7775" s="4">
        <f>1/COUNTIF(OrdersTable[Order ID],OrdersTable[[#This Row],[Order ID]])</f>
        <v>0.33333333333333331</v>
      </c>
      <c r="Y7775" s="4">
        <f>1/COUNTIF(OrdersTable[Customer ID],OrdersTable[[#This Row],[Customer ID]])</f>
        <v>0.1111111111111111</v>
      </c>
    </row>
    <row r="7776" spans="1:25" x14ac:dyDescent="0.3">
      <c r="A7776" s="1">
        <v>7775</v>
      </c>
      <c r="B7776" t="s">
        <v>9849</v>
      </c>
      <c r="C7776" s="7">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4" t="str">
        <f>VLOOKUP(OrdersTable[[#This Row],[Region]],PeopleTable[#All],2,FALSE)</f>
        <v>Anna Andreadi</v>
      </c>
      <c r="W7776" s="4" t="str">
        <f>IFERROR(VLOOKUP(OrdersTable[[#This Row],[Order ID]],ReturnsTable[#All],2,FALSE),"No")</f>
        <v>No</v>
      </c>
      <c r="X7776" s="4">
        <f>1/COUNTIF(OrdersTable[Order ID],OrdersTable[[#This Row],[Order ID]])</f>
        <v>1</v>
      </c>
      <c r="Y7776" s="4">
        <f>1/COUNTIF(OrdersTable[Customer ID],OrdersTable[[#This Row],[Customer ID]])</f>
        <v>7.1428571428571425E-2</v>
      </c>
    </row>
    <row r="7777" spans="1:25" x14ac:dyDescent="0.3">
      <c r="A7777" s="1">
        <v>7776</v>
      </c>
      <c r="B7777" t="s">
        <v>9850</v>
      </c>
      <c r="C7777" s="7">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4" t="str">
        <f>VLOOKUP(OrdersTable[[#This Row],[Region]],PeopleTable[#All],2,FALSE)</f>
        <v>Anna Andreadi</v>
      </c>
      <c r="W7777" s="4" t="str">
        <f>IFERROR(VLOOKUP(OrdersTable[[#This Row],[Order ID]],ReturnsTable[#All],2,FALSE),"No")</f>
        <v>No</v>
      </c>
      <c r="X7777" s="4">
        <f>1/COUNTIF(OrdersTable[Order ID],OrdersTable[[#This Row],[Order ID]])</f>
        <v>0.25</v>
      </c>
      <c r="Y7777" s="4">
        <f>1/COUNTIF(OrdersTable[Customer ID],OrdersTable[[#This Row],[Customer ID]])</f>
        <v>6.6666666666666666E-2</v>
      </c>
    </row>
    <row r="7778" spans="1:25" x14ac:dyDescent="0.3">
      <c r="A7778" s="1">
        <v>7777</v>
      </c>
      <c r="B7778" t="s">
        <v>9850</v>
      </c>
      <c r="C7778" s="7">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4" t="str">
        <f>VLOOKUP(OrdersTable[[#This Row],[Region]],PeopleTable[#All],2,FALSE)</f>
        <v>Anna Andreadi</v>
      </c>
      <c r="W7778" s="4" t="str">
        <f>IFERROR(VLOOKUP(OrdersTable[[#This Row],[Order ID]],ReturnsTable[#All],2,FALSE),"No")</f>
        <v>No</v>
      </c>
      <c r="X7778" s="4">
        <f>1/COUNTIF(OrdersTable[Order ID],OrdersTable[[#This Row],[Order ID]])</f>
        <v>0.25</v>
      </c>
      <c r="Y7778" s="4">
        <f>1/COUNTIF(OrdersTable[Customer ID],OrdersTable[[#This Row],[Customer ID]])</f>
        <v>6.6666666666666666E-2</v>
      </c>
    </row>
    <row r="7779" spans="1:25" x14ac:dyDescent="0.3">
      <c r="A7779" s="1">
        <v>7778</v>
      </c>
      <c r="B7779" t="s">
        <v>9850</v>
      </c>
      <c r="C7779" s="7">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4" t="str">
        <f>VLOOKUP(OrdersTable[[#This Row],[Region]],PeopleTable[#All],2,FALSE)</f>
        <v>Anna Andreadi</v>
      </c>
      <c r="W7779" s="4" t="str">
        <f>IFERROR(VLOOKUP(OrdersTable[[#This Row],[Order ID]],ReturnsTable[#All],2,FALSE),"No")</f>
        <v>No</v>
      </c>
      <c r="X7779" s="4">
        <f>1/COUNTIF(OrdersTable[Order ID],OrdersTable[[#This Row],[Order ID]])</f>
        <v>0.25</v>
      </c>
      <c r="Y7779" s="4">
        <f>1/COUNTIF(OrdersTable[Customer ID],OrdersTable[[#This Row],[Customer ID]])</f>
        <v>6.6666666666666666E-2</v>
      </c>
    </row>
    <row r="7780" spans="1:25" x14ac:dyDescent="0.3">
      <c r="A7780" s="1">
        <v>7779</v>
      </c>
      <c r="B7780" t="s">
        <v>9850</v>
      </c>
      <c r="C7780" s="7">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4" t="str">
        <f>VLOOKUP(OrdersTable[[#This Row],[Region]],PeopleTable[#All],2,FALSE)</f>
        <v>Anna Andreadi</v>
      </c>
      <c r="W7780" s="4" t="str">
        <f>IFERROR(VLOOKUP(OrdersTable[[#This Row],[Order ID]],ReturnsTable[#All],2,FALSE),"No")</f>
        <v>No</v>
      </c>
      <c r="X7780" s="4">
        <f>1/COUNTIF(OrdersTable[Order ID],OrdersTable[[#This Row],[Order ID]])</f>
        <v>0.25</v>
      </c>
      <c r="Y7780" s="4">
        <f>1/COUNTIF(OrdersTable[Customer ID],OrdersTable[[#This Row],[Customer ID]])</f>
        <v>6.6666666666666666E-2</v>
      </c>
    </row>
    <row r="7781" spans="1:25" x14ac:dyDescent="0.3">
      <c r="A7781" s="1">
        <v>7780</v>
      </c>
      <c r="B7781" t="s">
        <v>9851</v>
      </c>
      <c r="C7781" s="7">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4" t="str">
        <f>VLOOKUP(OrdersTable[[#This Row],[Region]],PeopleTable[#All],2,FALSE)</f>
        <v>Cassandra Brandow</v>
      </c>
      <c r="W7781" s="4" t="str">
        <f>IFERROR(VLOOKUP(OrdersTable[[#This Row],[Order ID]],ReturnsTable[#All],2,FALSE),"No")</f>
        <v>No</v>
      </c>
      <c r="X7781" s="4">
        <f>1/COUNTIF(OrdersTable[Order ID],OrdersTable[[#This Row],[Order ID]])</f>
        <v>0.5</v>
      </c>
      <c r="Y7781" s="4">
        <f>1/COUNTIF(OrdersTable[Customer ID],OrdersTable[[#This Row],[Customer ID]])</f>
        <v>9.0909090909090912E-2</v>
      </c>
    </row>
    <row r="7782" spans="1:25" x14ac:dyDescent="0.3">
      <c r="A7782" s="1">
        <v>7781</v>
      </c>
      <c r="B7782" t="s">
        <v>9851</v>
      </c>
      <c r="C7782" s="7">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4" t="str">
        <f>VLOOKUP(OrdersTable[[#This Row],[Region]],PeopleTable[#All],2,FALSE)</f>
        <v>Cassandra Brandow</v>
      </c>
      <c r="W7782" s="4" t="str">
        <f>IFERROR(VLOOKUP(OrdersTable[[#This Row],[Order ID]],ReturnsTable[#All],2,FALSE),"No")</f>
        <v>No</v>
      </c>
      <c r="X7782" s="4">
        <f>1/COUNTIF(OrdersTable[Order ID],OrdersTable[[#This Row],[Order ID]])</f>
        <v>0.5</v>
      </c>
      <c r="Y7782" s="4">
        <f>1/COUNTIF(OrdersTable[Customer ID],OrdersTable[[#This Row],[Customer ID]])</f>
        <v>9.0909090909090912E-2</v>
      </c>
    </row>
    <row r="7783" spans="1:25" x14ac:dyDescent="0.3">
      <c r="A7783" s="1">
        <v>7782</v>
      </c>
      <c r="B7783" t="s">
        <v>9852</v>
      </c>
      <c r="C7783" s="7">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4" t="str">
        <f>VLOOKUP(OrdersTable[[#This Row],[Region]],PeopleTable[#All],2,FALSE)</f>
        <v>Kelly Williams</v>
      </c>
      <c r="W7783" s="4" t="str">
        <f>IFERROR(VLOOKUP(OrdersTable[[#This Row],[Order ID]],ReturnsTable[#All],2,FALSE),"No")</f>
        <v>No</v>
      </c>
      <c r="X7783" s="4">
        <f>1/COUNTIF(OrdersTable[Order ID],OrdersTable[[#This Row],[Order ID]])</f>
        <v>1</v>
      </c>
      <c r="Y7783" s="4">
        <f>1/COUNTIF(OrdersTable[Customer ID],OrdersTable[[#This Row],[Customer ID]])</f>
        <v>6.6666666666666666E-2</v>
      </c>
    </row>
    <row r="7784" spans="1:25" x14ac:dyDescent="0.3">
      <c r="A7784" s="1">
        <v>7783</v>
      </c>
      <c r="B7784" t="s">
        <v>9853</v>
      </c>
      <c r="C7784" s="7">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4" t="str">
        <f>VLOOKUP(OrdersTable[[#This Row],[Region]],PeopleTable[#All],2,FALSE)</f>
        <v>Cassandra Brandow</v>
      </c>
      <c r="W7784" s="4" t="str">
        <f>IFERROR(VLOOKUP(OrdersTable[[#This Row],[Order ID]],ReturnsTable[#All],2,FALSE),"No")</f>
        <v>No</v>
      </c>
      <c r="X7784" s="4">
        <f>1/COUNTIF(OrdersTable[Order ID],OrdersTable[[#This Row],[Order ID]])</f>
        <v>0.33333333333333331</v>
      </c>
      <c r="Y7784" s="4">
        <f>1/COUNTIF(OrdersTable[Customer ID],OrdersTable[[#This Row],[Customer ID]])</f>
        <v>0.2</v>
      </c>
    </row>
    <row r="7785" spans="1:25" x14ac:dyDescent="0.3">
      <c r="A7785" s="1">
        <v>7784</v>
      </c>
      <c r="B7785" t="s">
        <v>9853</v>
      </c>
      <c r="C7785" s="7">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4" t="str">
        <f>VLOOKUP(OrdersTable[[#This Row],[Region]],PeopleTable[#All],2,FALSE)</f>
        <v>Cassandra Brandow</v>
      </c>
      <c r="W7785" s="4" t="str">
        <f>IFERROR(VLOOKUP(OrdersTable[[#This Row],[Order ID]],ReturnsTable[#All],2,FALSE),"No")</f>
        <v>No</v>
      </c>
      <c r="X7785" s="4">
        <f>1/COUNTIF(OrdersTable[Order ID],OrdersTable[[#This Row],[Order ID]])</f>
        <v>0.33333333333333331</v>
      </c>
      <c r="Y7785" s="4">
        <f>1/COUNTIF(OrdersTable[Customer ID],OrdersTable[[#This Row],[Customer ID]])</f>
        <v>0.2</v>
      </c>
    </row>
    <row r="7786" spans="1:25" x14ac:dyDescent="0.3">
      <c r="A7786" s="1">
        <v>7785</v>
      </c>
      <c r="B7786" t="s">
        <v>9853</v>
      </c>
      <c r="C7786" s="7">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4" t="str">
        <f>VLOOKUP(OrdersTable[[#This Row],[Region]],PeopleTable[#All],2,FALSE)</f>
        <v>Cassandra Brandow</v>
      </c>
      <c r="W7786" s="4" t="str">
        <f>IFERROR(VLOOKUP(OrdersTable[[#This Row],[Order ID]],ReturnsTable[#All],2,FALSE),"No")</f>
        <v>No</v>
      </c>
      <c r="X7786" s="4">
        <f>1/COUNTIF(OrdersTable[Order ID],OrdersTable[[#This Row],[Order ID]])</f>
        <v>0.33333333333333331</v>
      </c>
      <c r="Y7786" s="4">
        <f>1/COUNTIF(OrdersTable[Customer ID],OrdersTable[[#This Row],[Customer ID]])</f>
        <v>0.2</v>
      </c>
    </row>
    <row r="7787" spans="1:25" x14ac:dyDescent="0.3">
      <c r="A7787" s="1">
        <v>7786</v>
      </c>
      <c r="B7787" t="s">
        <v>9854</v>
      </c>
      <c r="C7787" s="7">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4" t="str">
        <f>VLOOKUP(OrdersTable[[#This Row],[Region]],PeopleTable[#All],2,FALSE)</f>
        <v>Chuck Magee</v>
      </c>
      <c r="W7787" s="4" t="str">
        <f>IFERROR(VLOOKUP(OrdersTable[[#This Row],[Order ID]],ReturnsTable[#All],2,FALSE),"No")</f>
        <v>No</v>
      </c>
      <c r="X7787" s="4">
        <f>1/COUNTIF(OrdersTable[Order ID],OrdersTable[[#This Row],[Order ID]])</f>
        <v>1</v>
      </c>
      <c r="Y7787" s="4">
        <f>1/COUNTIF(OrdersTable[Customer ID],OrdersTable[[#This Row],[Customer ID]])</f>
        <v>9.0909090909090912E-2</v>
      </c>
    </row>
    <row r="7788" spans="1:25" x14ac:dyDescent="0.3">
      <c r="A7788" s="1">
        <v>7787</v>
      </c>
      <c r="B7788" t="s">
        <v>9855</v>
      </c>
      <c r="C7788" s="7">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4" t="str">
        <f>VLOOKUP(OrdersTable[[#This Row],[Region]],PeopleTable[#All],2,FALSE)</f>
        <v>Kelly Williams</v>
      </c>
      <c r="W7788" s="4" t="str">
        <f>IFERROR(VLOOKUP(OrdersTable[[#This Row],[Order ID]],ReturnsTable[#All],2,FALSE),"No")</f>
        <v>No</v>
      </c>
      <c r="X7788" s="4">
        <f>1/COUNTIF(OrdersTable[Order ID],OrdersTable[[#This Row],[Order ID]])</f>
        <v>0.25</v>
      </c>
      <c r="Y7788" s="4">
        <f>1/COUNTIF(OrdersTable[Customer ID],OrdersTable[[#This Row],[Customer ID]])</f>
        <v>6.6666666666666666E-2</v>
      </c>
    </row>
    <row r="7789" spans="1:25" x14ac:dyDescent="0.3">
      <c r="A7789" s="1">
        <v>7788</v>
      </c>
      <c r="B7789" t="s">
        <v>9855</v>
      </c>
      <c r="C7789" s="7">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4" t="str">
        <f>VLOOKUP(OrdersTable[[#This Row],[Region]],PeopleTable[#All],2,FALSE)</f>
        <v>Kelly Williams</v>
      </c>
      <c r="W7789" s="4" t="str">
        <f>IFERROR(VLOOKUP(OrdersTable[[#This Row],[Order ID]],ReturnsTable[#All],2,FALSE),"No")</f>
        <v>No</v>
      </c>
      <c r="X7789" s="4">
        <f>1/COUNTIF(OrdersTable[Order ID],OrdersTable[[#This Row],[Order ID]])</f>
        <v>0.25</v>
      </c>
      <c r="Y7789" s="4">
        <f>1/COUNTIF(OrdersTable[Customer ID],OrdersTable[[#This Row],[Customer ID]])</f>
        <v>6.6666666666666666E-2</v>
      </c>
    </row>
    <row r="7790" spans="1:25" x14ac:dyDescent="0.3">
      <c r="A7790" s="1">
        <v>7789</v>
      </c>
      <c r="B7790" t="s">
        <v>9855</v>
      </c>
      <c r="C7790" s="7">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4" t="str">
        <f>VLOOKUP(OrdersTable[[#This Row],[Region]],PeopleTable[#All],2,FALSE)</f>
        <v>Kelly Williams</v>
      </c>
      <c r="W7790" s="4" t="str">
        <f>IFERROR(VLOOKUP(OrdersTable[[#This Row],[Order ID]],ReturnsTable[#All],2,FALSE),"No")</f>
        <v>No</v>
      </c>
      <c r="X7790" s="4">
        <f>1/COUNTIF(OrdersTable[Order ID],OrdersTable[[#This Row],[Order ID]])</f>
        <v>0.25</v>
      </c>
      <c r="Y7790" s="4">
        <f>1/COUNTIF(OrdersTable[Customer ID],OrdersTable[[#This Row],[Customer ID]])</f>
        <v>6.6666666666666666E-2</v>
      </c>
    </row>
    <row r="7791" spans="1:25" x14ac:dyDescent="0.3">
      <c r="A7791" s="1">
        <v>7790</v>
      </c>
      <c r="B7791" t="s">
        <v>9855</v>
      </c>
      <c r="C7791" s="7">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4" t="str">
        <f>VLOOKUP(OrdersTable[[#This Row],[Region]],PeopleTable[#All],2,FALSE)</f>
        <v>Kelly Williams</v>
      </c>
      <c r="W7791" s="4" t="str">
        <f>IFERROR(VLOOKUP(OrdersTable[[#This Row],[Order ID]],ReturnsTable[#All],2,FALSE),"No")</f>
        <v>No</v>
      </c>
      <c r="X7791" s="4">
        <f>1/COUNTIF(OrdersTable[Order ID],OrdersTable[[#This Row],[Order ID]])</f>
        <v>0.25</v>
      </c>
      <c r="Y7791" s="4">
        <f>1/COUNTIF(OrdersTable[Customer ID],OrdersTable[[#This Row],[Customer ID]])</f>
        <v>6.6666666666666666E-2</v>
      </c>
    </row>
    <row r="7792" spans="1:25" x14ac:dyDescent="0.3">
      <c r="A7792" s="1">
        <v>7791</v>
      </c>
      <c r="B7792" t="s">
        <v>9856</v>
      </c>
      <c r="C7792" s="7">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4" t="str">
        <f>VLOOKUP(OrdersTable[[#This Row],[Region]],PeopleTable[#All],2,FALSE)</f>
        <v>Chuck Magee</v>
      </c>
      <c r="W7792" s="4" t="str">
        <f>IFERROR(VLOOKUP(OrdersTable[[#This Row],[Order ID]],ReturnsTable[#All],2,FALSE),"No")</f>
        <v>No</v>
      </c>
      <c r="X7792" s="4">
        <f>1/COUNTIF(OrdersTable[Order ID],OrdersTable[[#This Row],[Order ID]])</f>
        <v>1</v>
      </c>
      <c r="Y7792" s="4">
        <f>1/COUNTIF(OrdersTable[Customer ID],OrdersTable[[#This Row],[Customer ID]])</f>
        <v>9.0909090909090912E-2</v>
      </c>
    </row>
    <row r="7793" spans="1:25" x14ac:dyDescent="0.3">
      <c r="A7793" s="1">
        <v>7792</v>
      </c>
      <c r="B7793" t="s">
        <v>9857</v>
      </c>
      <c r="C7793" s="7">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4" t="str">
        <f>VLOOKUP(OrdersTable[[#This Row],[Region]],PeopleTable[#All],2,FALSE)</f>
        <v>Kelly Williams</v>
      </c>
      <c r="W7793" s="4" t="str">
        <f>IFERROR(VLOOKUP(OrdersTable[[#This Row],[Order ID]],ReturnsTable[#All],2,FALSE),"No")</f>
        <v>No</v>
      </c>
      <c r="X7793" s="4">
        <f>1/COUNTIF(OrdersTable[Order ID],OrdersTable[[#This Row],[Order ID]])</f>
        <v>1</v>
      </c>
      <c r="Y7793" s="4">
        <f>1/COUNTIF(OrdersTable[Customer ID],OrdersTable[[#This Row],[Customer ID]])</f>
        <v>0.14285714285714285</v>
      </c>
    </row>
    <row r="7794" spans="1:25" x14ac:dyDescent="0.3">
      <c r="A7794" s="1">
        <v>7793</v>
      </c>
      <c r="B7794" t="s">
        <v>9858</v>
      </c>
      <c r="C7794" s="7">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4" t="str">
        <f>VLOOKUP(OrdersTable[[#This Row],[Region]],PeopleTable[#All],2,FALSE)</f>
        <v>Kelly Williams</v>
      </c>
      <c r="W7794" s="4" t="str">
        <f>IFERROR(VLOOKUP(OrdersTable[[#This Row],[Order ID]],ReturnsTable[#All],2,FALSE),"No")</f>
        <v>No</v>
      </c>
      <c r="X7794" s="4">
        <f>1/COUNTIF(OrdersTable[Order ID],OrdersTable[[#This Row],[Order ID]])</f>
        <v>1</v>
      </c>
      <c r="Y7794" s="4">
        <f>1/COUNTIF(OrdersTable[Customer ID],OrdersTable[[#This Row],[Customer ID]])</f>
        <v>4.1666666666666664E-2</v>
      </c>
    </row>
    <row r="7795" spans="1:25" x14ac:dyDescent="0.3">
      <c r="A7795" s="1">
        <v>7794</v>
      </c>
      <c r="B7795" t="s">
        <v>9859</v>
      </c>
      <c r="C7795" s="7">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4" t="str">
        <f>VLOOKUP(OrdersTable[[#This Row],[Region]],PeopleTable[#All],2,FALSE)</f>
        <v>Anna Andreadi</v>
      </c>
      <c r="W7795" s="4" t="str">
        <f>IFERROR(VLOOKUP(OrdersTable[[#This Row],[Order ID]],ReturnsTable[#All],2,FALSE),"No")</f>
        <v>No</v>
      </c>
      <c r="X7795" s="4">
        <f>1/COUNTIF(OrdersTable[Order ID],OrdersTable[[#This Row],[Order ID]])</f>
        <v>0.5</v>
      </c>
      <c r="Y7795" s="4">
        <f>1/COUNTIF(OrdersTable[Customer ID],OrdersTable[[#This Row],[Customer ID]])</f>
        <v>3.125E-2</v>
      </c>
    </row>
    <row r="7796" spans="1:25" x14ac:dyDescent="0.3">
      <c r="A7796" s="1">
        <v>7795</v>
      </c>
      <c r="B7796" t="s">
        <v>9859</v>
      </c>
      <c r="C7796" s="7">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4" t="str">
        <f>VLOOKUP(OrdersTable[[#This Row],[Region]],PeopleTable[#All],2,FALSE)</f>
        <v>Anna Andreadi</v>
      </c>
      <c r="W7796" s="4" t="str">
        <f>IFERROR(VLOOKUP(OrdersTable[[#This Row],[Order ID]],ReturnsTable[#All],2,FALSE),"No")</f>
        <v>No</v>
      </c>
      <c r="X7796" s="4">
        <f>1/COUNTIF(OrdersTable[Order ID],OrdersTable[[#This Row],[Order ID]])</f>
        <v>0.5</v>
      </c>
      <c r="Y7796" s="4">
        <f>1/COUNTIF(OrdersTable[Customer ID],OrdersTable[[#This Row],[Customer ID]])</f>
        <v>3.125E-2</v>
      </c>
    </row>
    <row r="7797" spans="1:25" x14ac:dyDescent="0.3">
      <c r="A7797" s="1">
        <v>7796</v>
      </c>
      <c r="B7797" t="s">
        <v>9860</v>
      </c>
      <c r="C7797" s="7">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4" t="str">
        <f>VLOOKUP(OrdersTable[[#This Row],[Region]],PeopleTable[#All],2,FALSE)</f>
        <v>Kelly Williams</v>
      </c>
      <c r="W7797" s="4" t="str">
        <f>IFERROR(VLOOKUP(OrdersTable[[#This Row],[Order ID]],ReturnsTable[#All],2,FALSE),"No")</f>
        <v>No</v>
      </c>
      <c r="X7797" s="4">
        <f>1/COUNTIF(OrdersTable[Order ID],OrdersTable[[#This Row],[Order ID]])</f>
        <v>1</v>
      </c>
      <c r="Y7797" s="4">
        <f>1/COUNTIF(OrdersTable[Customer ID],OrdersTable[[#This Row],[Customer ID]])</f>
        <v>7.1428571428571425E-2</v>
      </c>
    </row>
    <row r="7798" spans="1:25" x14ac:dyDescent="0.3">
      <c r="A7798" s="1">
        <v>7797</v>
      </c>
      <c r="B7798" t="s">
        <v>9861</v>
      </c>
      <c r="C7798" s="7">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4" t="str">
        <f>VLOOKUP(OrdersTable[[#This Row],[Region]],PeopleTable[#All],2,FALSE)</f>
        <v>Chuck Magee</v>
      </c>
      <c r="W7798" s="4" t="str">
        <f>IFERROR(VLOOKUP(OrdersTable[[#This Row],[Order ID]],ReturnsTable[#All],2,FALSE),"No")</f>
        <v>No</v>
      </c>
      <c r="X7798" s="4">
        <f>1/COUNTIF(OrdersTable[Order ID],OrdersTable[[#This Row],[Order ID]])</f>
        <v>1</v>
      </c>
      <c r="Y7798" s="4">
        <f>1/COUNTIF(OrdersTable[Customer ID],OrdersTable[[#This Row],[Customer ID]])</f>
        <v>0.05</v>
      </c>
    </row>
    <row r="7799" spans="1:25" x14ac:dyDescent="0.3">
      <c r="A7799" s="1">
        <v>7798</v>
      </c>
      <c r="B7799" t="s">
        <v>9862</v>
      </c>
      <c r="C7799" s="7">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4" t="str">
        <f>VLOOKUP(OrdersTable[[#This Row],[Region]],PeopleTable[#All],2,FALSE)</f>
        <v>Chuck Magee</v>
      </c>
      <c r="W7799" s="4" t="str">
        <f>IFERROR(VLOOKUP(OrdersTable[[#This Row],[Order ID]],ReturnsTable[#All],2,FALSE),"No")</f>
        <v>No</v>
      </c>
      <c r="X7799" s="4">
        <f>1/COUNTIF(OrdersTable[Order ID],OrdersTable[[#This Row],[Order ID]])</f>
        <v>0.33333333333333331</v>
      </c>
      <c r="Y7799" s="4">
        <f>1/COUNTIF(OrdersTable[Customer ID],OrdersTable[[#This Row],[Customer ID]])</f>
        <v>7.1428571428571425E-2</v>
      </c>
    </row>
    <row r="7800" spans="1:25" x14ac:dyDescent="0.3">
      <c r="A7800" s="1">
        <v>7799</v>
      </c>
      <c r="B7800" t="s">
        <v>9862</v>
      </c>
      <c r="C7800" s="7">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4" t="str">
        <f>VLOOKUP(OrdersTable[[#This Row],[Region]],PeopleTable[#All],2,FALSE)</f>
        <v>Chuck Magee</v>
      </c>
      <c r="W7800" s="4" t="str">
        <f>IFERROR(VLOOKUP(OrdersTable[[#This Row],[Order ID]],ReturnsTable[#All],2,FALSE),"No")</f>
        <v>No</v>
      </c>
      <c r="X7800" s="4">
        <f>1/COUNTIF(OrdersTable[Order ID],OrdersTable[[#This Row],[Order ID]])</f>
        <v>0.33333333333333331</v>
      </c>
      <c r="Y7800" s="4">
        <f>1/COUNTIF(OrdersTable[Customer ID],OrdersTable[[#This Row],[Customer ID]])</f>
        <v>7.1428571428571425E-2</v>
      </c>
    </row>
    <row r="7801" spans="1:25" x14ac:dyDescent="0.3">
      <c r="A7801" s="1">
        <v>7800</v>
      </c>
      <c r="B7801" t="s">
        <v>9862</v>
      </c>
      <c r="C7801" s="7">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4" t="str">
        <f>VLOOKUP(OrdersTable[[#This Row],[Region]],PeopleTable[#All],2,FALSE)</f>
        <v>Chuck Magee</v>
      </c>
      <c r="W7801" s="4" t="str">
        <f>IFERROR(VLOOKUP(OrdersTable[[#This Row],[Order ID]],ReturnsTable[#All],2,FALSE),"No")</f>
        <v>No</v>
      </c>
      <c r="X7801" s="4">
        <f>1/COUNTIF(OrdersTable[Order ID],OrdersTable[[#This Row],[Order ID]])</f>
        <v>0.33333333333333331</v>
      </c>
      <c r="Y7801" s="4">
        <f>1/COUNTIF(OrdersTable[Customer ID],OrdersTable[[#This Row],[Customer ID]])</f>
        <v>7.1428571428571425E-2</v>
      </c>
    </row>
    <row r="7802" spans="1:25" x14ac:dyDescent="0.3">
      <c r="A7802" s="1">
        <v>7801</v>
      </c>
      <c r="B7802" t="s">
        <v>9863</v>
      </c>
      <c r="C7802" s="7">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4" t="str">
        <f>VLOOKUP(OrdersTable[[#This Row],[Region]],PeopleTable[#All],2,FALSE)</f>
        <v>Chuck Magee</v>
      </c>
      <c r="W7802" s="4" t="str">
        <f>IFERROR(VLOOKUP(OrdersTable[[#This Row],[Order ID]],ReturnsTable[#All],2,FALSE),"No")</f>
        <v>No</v>
      </c>
      <c r="X7802" s="4">
        <f>1/COUNTIF(OrdersTable[Order ID],OrdersTable[[#This Row],[Order ID]])</f>
        <v>1</v>
      </c>
      <c r="Y7802" s="4">
        <f>1/COUNTIF(OrdersTable[Customer ID],OrdersTable[[#This Row],[Customer ID]])</f>
        <v>0.33333333333333331</v>
      </c>
    </row>
    <row r="7803" spans="1:25" x14ac:dyDescent="0.3">
      <c r="A7803" s="1">
        <v>7802</v>
      </c>
      <c r="B7803" t="s">
        <v>9864</v>
      </c>
      <c r="C7803" s="7">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4" t="str">
        <f>VLOOKUP(OrdersTable[[#This Row],[Region]],PeopleTable[#All],2,FALSE)</f>
        <v>Anna Andreadi</v>
      </c>
      <c r="W7803" s="4" t="str">
        <f>IFERROR(VLOOKUP(OrdersTable[[#This Row],[Order ID]],ReturnsTable[#All],2,FALSE),"No")</f>
        <v>No</v>
      </c>
      <c r="X7803" s="4">
        <f>1/COUNTIF(OrdersTable[Order ID],OrdersTable[[#This Row],[Order ID]])</f>
        <v>1</v>
      </c>
      <c r="Y7803" s="4">
        <f>1/COUNTIF(OrdersTable[Customer ID],OrdersTable[[#This Row],[Customer ID]])</f>
        <v>6.6666666666666666E-2</v>
      </c>
    </row>
    <row r="7804" spans="1:25" x14ac:dyDescent="0.3">
      <c r="A7804" s="1">
        <v>7803</v>
      </c>
      <c r="B7804" t="s">
        <v>9865</v>
      </c>
      <c r="C7804" s="7">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4" t="str">
        <f>VLOOKUP(OrdersTable[[#This Row],[Region]],PeopleTable[#All],2,FALSE)</f>
        <v>Cassandra Brandow</v>
      </c>
      <c r="W7804" s="4" t="str">
        <f>IFERROR(VLOOKUP(OrdersTable[[#This Row],[Order ID]],ReturnsTable[#All],2,FALSE),"No")</f>
        <v>No</v>
      </c>
      <c r="X7804" s="4">
        <f>1/COUNTIF(OrdersTable[Order ID],OrdersTable[[#This Row],[Order ID]])</f>
        <v>0.2</v>
      </c>
      <c r="Y7804" s="4">
        <f>1/COUNTIF(OrdersTable[Customer ID],OrdersTable[[#This Row],[Customer ID]])</f>
        <v>4.1666666666666664E-2</v>
      </c>
    </row>
    <row r="7805" spans="1:25" x14ac:dyDescent="0.3">
      <c r="A7805" s="1">
        <v>7804</v>
      </c>
      <c r="B7805" t="s">
        <v>9865</v>
      </c>
      <c r="C7805" s="7">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4" t="str">
        <f>VLOOKUP(OrdersTable[[#This Row],[Region]],PeopleTable[#All],2,FALSE)</f>
        <v>Cassandra Brandow</v>
      </c>
      <c r="W7805" s="4" t="str">
        <f>IFERROR(VLOOKUP(OrdersTable[[#This Row],[Order ID]],ReturnsTable[#All],2,FALSE),"No")</f>
        <v>No</v>
      </c>
      <c r="X7805" s="4">
        <f>1/COUNTIF(OrdersTable[Order ID],OrdersTable[[#This Row],[Order ID]])</f>
        <v>0.2</v>
      </c>
      <c r="Y7805" s="4">
        <f>1/COUNTIF(OrdersTable[Customer ID],OrdersTable[[#This Row],[Customer ID]])</f>
        <v>4.1666666666666664E-2</v>
      </c>
    </row>
    <row r="7806" spans="1:25" x14ac:dyDescent="0.3">
      <c r="A7806" s="1">
        <v>7805</v>
      </c>
      <c r="B7806" t="s">
        <v>9865</v>
      </c>
      <c r="C7806" s="7">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4" t="str">
        <f>VLOOKUP(OrdersTable[[#This Row],[Region]],PeopleTable[#All],2,FALSE)</f>
        <v>Cassandra Brandow</v>
      </c>
      <c r="W7806" s="4" t="str">
        <f>IFERROR(VLOOKUP(OrdersTable[[#This Row],[Order ID]],ReturnsTable[#All],2,FALSE),"No")</f>
        <v>No</v>
      </c>
      <c r="X7806" s="4">
        <f>1/COUNTIF(OrdersTable[Order ID],OrdersTable[[#This Row],[Order ID]])</f>
        <v>0.2</v>
      </c>
      <c r="Y7806" s="4">
        <f>1/COUNTIF(OrdersTable[Customer ID],OrdersTable[[#This Row],[Customer ID]])</f>
        <v>4.1666666666666664E-2</v>
      </c>
    </row>
    <row r="7807" spans="1:25" x14ac:dyDescent="0.3">
      <c r="A7807" s="1">
        <v>7806</v>
      </c>
      <c r="B7807" t="s">
        <v>9865</v>
      </c>
      <c r="C7807" s="7">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4" t="str">
        <f>VLOOKUP(OrdersTable[[#This Row],[Region]],PeopleTable[#All],2,FALSE)</f>
        <v>Cassandra Brandow</v>
      </c>
      <c r="W7807" s="4" t="str">
        <f>IFERROR(VLOOKUP(OrdersTable[[#This Row],[Order ID]],ReturnsTable[#All],2,FALSE),"No")</f>
        <v>No</v>
      </c>
      <c r="X7807" s="4">
        <f>1/COUNTIF(OrdersTable[Order ID],OrdersTable[[#This Row],[Order ID]])</f>
        <v>0.2</v>
      </c>
      <c r="Y7807" s="4">
        <f>1/COUNTIF(OrdersTable[Customer ID],OrdersTable[[#This Row],[Customer ID]])</f>
        <v>4.1666666666666664E-2</v>
      </c>
    </row>
    <row r="7808" spans="1:25" x14ac:dyDescent="0.3">
      <c r="A7808" s="1">
        <v>7807</v>
      </c>
      <c r="B7808" t="s">
        <v>9865</v>
      </c>
      <c r="C7808" s="7">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4" t="str">
        <f>VLOOKUP(OrdersTable[[#This Row],[Region]],PeopleTable[#All],2,FALSE)</f>
        <v>Cassandra Brandow</v>
      </c>
      <c r="W7808" s="4" t="str">
        <f>IFERROR(VLOOKUP(OrdersTable[[#This Row],[Order ID]],ReturnsTable[#All],2,FALSE),"No")</f>
        <v>No</v>
      </c>
      <c r="X7808" s="4">
        <f>1/COUNTIF(OrdersTable[Order ID],OrdersTable[[#This Row],[Order ID]])</f>
        <v>0.2</v>
      </c>
      <c r="Y7808" s="4">
        <f>1/COUNTIF(OrdersTable[Customer ID],OrdersTable[[#This Row],[Customer ID]])</f>
        <v>4.1666666666666664E-2</v>
      </c>
    </row>
    <row r="7809" spans="1:25" x14ac:dyDescent="0.3">
      <c r="A7809" s="1">
        <v>7808</v>
      </c>
      <c r="B7809" t="s">
        <v>9866</v>
      </c>
      <c r="C7809" s="7">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4" t="str">
        <f>VLOOKUP(OrdersTable[[#This Row],[Region]],PeopleTable[#All],2,FALSE)</f>
        <v>Cassandra Brandow</v>
      </c>
      <c r="W7809" s="4" t="str">
        <f>IFERROR(VLOOKUP(OrdersTable[[#This Row],[Order ID]],ReturnsTable[#All],2,FALSE),"No")</f>
        <v>No</v>
      </c>
      <c r="X7809" s="4">
        <f>1/COUNTIF(OrdersTable[Order ID],OrdersTable[[#This Row],[Order ID]])</f>
        <v>0.33333333333333331</v>
      </c>
      <c r="Y7809" s="4">
        <f>1/COUNTIF(OrdersTable[Customer ID],OrdersTable[[#This Row],[Customer ID]])</f>
        <v>0.125</v>
      </c>
    </row>
    <row r="7810" spans="1:25" x14ac:dyDescent="0.3">
      <c r="A7810" s="1">
        <v>7809</v>
      </c>
      <c r="B7810" t="s">
        <v>9866</v>
      </c>
      <c r="C7810" s="7">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4" t="str">
        <f>VLOOKUP(OrdersTable[[#This Row],[Region]],PeopleTable[#All],2,FALSE)</f>
        <v>Cassandra Brandow</v>
      </c>
      <c r="W7810" s="4" t="str">
        <f>IFERROR(VLOOKUP(OrdersTable[[#This Row],[Order ID]],ReturnsTable[#All],2,FALSE),"No")</f>
        <v>No</v>
      </c>
      <c r="X7810" s="4">
        <f>1/COUNTIF(OrdersTable[Order ID],OrdersTable[[#This Row],[Order ID]])</f>
        <v>0.33333333333333331</v>
      </c>
      <c r="Y7810" s="4">
        <f>1/COUNTIF(OrdersTable[Customer ID],OrdersTable[[#This Row],[Customer ID]])</f>
        <v>0.125</v>
      </c>
    </row>
    <row r="7811" spans="1:25" x14ac:dyDescent="0.3">
      <c r="A7811" s="1">
        <v>7810</v>
      </c>
      <c r="B7811" t="s">
        <v>9866</v>
      </c>
      <c r="C7811" s="7">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4" t="str">
        <f>VLOOKUP(OrdersTable[[#This Row],[Region]],PeopleTable[#All],2,FALSE)</f>
        <v>Cassandra Brandow</v>
      </c>
      <c r="W7811" s="4" t="str">
        <f>IFERROR(VLOOKUP(OrdersTable[[#This Row],[Order ID]],ReturnsTable[#All],2,FALSE),"No")</f>
        <v>No</v>
      </c>
      <c r="X7811" s="4">
        <f>1/COUNTIF(OrdersTable[Order ID],OrdersTable[[#This Row],[Order ID]])</f>
        <v>0.33333333333333331</v>
      </c>
      <c r="Y7811" s="4">
        <f>1/COUNTIF(OrdersTable[Customer ID],OrdersTable[[#This Row],[Customer ID]])</f>
        <v>0.125</v>
      </c>
    </row>
    <row r="7812" spans="1:25" x14ac:dyDescent="0.3">
      <c r="A7812" s="1">
        <v>7811</v>
      </c>
      <c r="B7812" t="s">
        <v>9867</v>
      </c>
      <c r="C7812" s="7">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4" t="str">
        <f>VLOOKUP(OrdersTable[[#This Row],[Region]],PeopleTable[#All],2,FALSE)</f>
        <v>Chuck Magee</v>
      </c>
      <c r="W7812" s="4" t="str">
        <f>IFERROR(VLOOKUP(OrdersTable[[#This Row],[Order ID]],ReturnsTable[#All],2,FALSE),"No")</f>
        <v>No</v>
      </c>
      <c r="X7812" s="4">
        <f>1/COUNTIF(OrdersTable[Order ID],OrdersTable[[#This Row],[Order ID]])</f>
        <v>0.25</v>
      </c>
      <c r="Y7812" s="4">
        <f>1/COUNTIF(OrdersTable[Customer ID],OrdersTable[[#This Row],[Customer ID]])</f>
        <v>7.6923076923076927E-2</v>
      </c>
    </row>
    <row r="7813" spans="1:25" x14ac:dyDescent="0.3">
      <c r="A7813" s="1">
        <v>7812</v>
      </c>
      <c r="B7813" t="s">
        <v>9867</v>
      </c>
      <c r="C7813" s="7">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4" t="str">
        <f>VLOOKUP(OrdersTable[[#This Row],[Region]],PeopleTable[#All],2,FALSE)</f>
        <v>Chuck Magee</v>
      </c>
      <c r="W7813" s="4" t="str">
        <f>IFERROR(VLOOKUP(OrdersTable[[#This Row],[Order ID]],ReturnsTable[#All],2,FALSE),"No")</f>
        <v>No</v>
      </c>
      <c r="X7813" s="4">
        <f>1/COUNTIF(OrdersTable[Order ID],OrdersTable[[#This Row],[Order ID]])</f>
        <v>0.25</v>
      </c>
      <c r="Y7813" s="4">
        <f>1/COUNTIF(OrdersTable[Customer ID],OrdersTable[[#This Row],[Customer ID]])</f>
        <v>7.6923076923076927E-2</v>
      </c>
    </row>
    <row r="7814" spans="1:25" x14ac:dyDescent="0.3">
      <c r="A7814" s="1">
        <v>7813</v>
      </c>
      <c r="B7814" t="s">
        <v>9867</v>
      </c>
      <c r="C7814" s="7">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4" t="str">
        <f>VLOOKUP(OrdersTable[[#This Row],[Region]],PeopleTable[#All],2,FALSE)</f>
        <v>Chuck Magee</v>
      </c>
      <c r="W7814" s="4" t="str">
        <f>IFERROR(VLOOKUP(OrdersTable[[#This Row],[Order ID]],ReturnsTable[#All],2,FALSE),"No")</f>
        <v>No</v>
      </c>
      <c r="X7814" s="4">
        <f>1/COUNTIF(OrdersTable[Order ID],OrdersTable[[#This Row],[Order ID]])</f>
        <v>0.25</v>
      </c>
      <c r="Y7814" s="4">
        <f>1/COUNTIF(OrdersTable[Customer ID],OrdersTable[[#This Row],[Customer ID]])</f>
        <v>7.6923076923076927E-2</v>
      </c>
    </row>
    <row r="7815" spans="1:25" x14ac:dyDescent="0.3">
      <c r="A7815" s="1">
        <v>7814</v>
      </c>
      <c r="B7815" t="s">
        <v>9867</v>
      </c>
      <c r="C7815" s="7">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4" t="str">
        <f>VLOOKUP(OrdersTable[[#This Row],[Region]],PeopleTable[#All],2,FALSE)</f>
        <v>Chuck Magee</v>
      </c>
      <c r="W7815" s="4" t="str">
        <f>IFERROR(VLOOKUP(OrdersTable[[#This Row],[Order ID]],ReturnsTable[#All],2,FALSE),"No")</f>
        <v>No</v>
      </c>
      <c r="X7815" s="4">
        <f>1/COUNTIF(OrdersTable[Order ID],OrdersTable[[#This Row],[Order ID]])</f>
        <v>0.25</v>
      </c>
      <c r="Y7815" s="4">
        <f>1/COUNTIF(OrdersTable[Customer ID],OrdersTable[[#This Row],[Customer ID]])</f>
        <v>7.6923076923076927E-2</v>
      </c>
    </row>
    <row r="7816" spans="1:25" x14ac:dyDescent="0.3">
      <c r="A7816" s="1">
        <v>7815</v>
      </c>
      <c r="B7816" t="s">
        <v>9868</v>
      </c>
      <c r="C7816" s="7">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4" t="str">
        <f>VLOOKUP(OrdersTable[[#This Row],[Region]],PeopleTable[#All],2,FALSE)</f>
        <v>Anna Andreadi</v>
      </c>
      <c r="W7816" s="4" t="str">
        <f>IFERROR(VLOOKUP(OrdersTable[[#This Row],[Order ID]],ReturnsTable[#All],2,FALSE),"No")</f>
        <v>No</v>
      </c>
      <c r="X7816" s="4">
        <f>1/COUNTIF(OrdersTable[Order ID],OrdersTable[[#This Row],[Order ID]])</f>
        <v>0.5</v>
      </c>
      <c r="Y7816" s="4">
        <f>1/COUNTIF(OrdersTable[Customer ID],OrdersTable[[#This Row],[Customer ID]])</f>
        <v>0.1</v>
      </c>
    </row>
    <row r="7817" spans="1:25" x14ac:dyDescent="0.3">
      <c r="A7817" s="1">
        <v>7816</v>
      </c>
      <c r="B7817" t="s">
        <v>9868</v>
      </c>
      <c r="C7817" s="7">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4" t="str">
        <f>VLOOKUP(OrdersTable[[#This Row],[Region]],PeopleTable[#All],2,FALSE)</f>
        <v>Anna Andreadi</v>
      </c>
      <c r="W7817" s="4" t="str">
        <f>IFERROR(VLOOKUP(OrdersTable[[#This Row],[Order ID]],ReturnsTable[#All],2,FALSE),"No")</f>
        <v>No</v>
      </c>
      <c r="X7817" s="4">
        <f>1/COUNTIF(OrdersTable[Order ID],OrdersTable[[#This Row],[Order ID]])</f>
        <v>0.5</v>
      </c>
      <c r="Y7817" s="4">
        <f>1/COUNTIF(OrdersTable[Customer ID],OrdersTable[[#This Row],[Customer ID]])</f>
        <v>0.1</v>
      </c>
    </row>
    <row r="7818" spans="1:25" x14ac:dyDescent="0.3">
      <c r="A7818" s="1">
        <v>7817</v>
      </c>
      <c r="B7818" t="s">
        <v>9869</v>
      </c>
      <c r="C7818" s="7">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4" t="str">
        <f>VLOOKUP(OrdersTable[[#This Row],[Region]],PeopleTable[#All],2,FALSE)</f>
        <v>Anna Andreadi</v>
      </c>
      <c r="W7818" s="4" t="str">
        <f>IFERROR(VLOOKUP(OrdersTable[[#This Row],[Order ID]],ReturnsTable[#All],2,FALSE),"No")</f>
        <v>No</v>
      </c>
      <c r="X7818" s="4">
        <f>1/COUNTIF(OrdersTable[Order ID],OrdersTable[[#This Row],[Order ID]])</f>
        <v>0.33333333333333331</v>
      </c>
      <c r="Y7818" s="4">
        <f>1/COUNTIF(OrdersTable[Customer ID],OrdersTable[[#This Row],[Customer ID]])</f>
        <v>7.1428571428571425E-2</v>
      </c>
    </row>
    <row r="7819" spans="1:25" x14ac:dyDescent="0.3">
      <c r="A7819" s="1">
        <v>7818</v>
      </c>
      <c r="B7819" t="s">
        <v>9869</v>
      </c>
      <c r="C7819" s="7">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4" t="str">
        <f>VLOOKUP(OrdersTable[[#This Row],[Region]],PeopleTable[#All],2,FALSE)</f>
        <v>Anna Andreadi</v>
      </c>
      <c r="W7819" s="4" t="str">
        <f>IFERROR(VLOOKUP(OrdersTable[[#This Row],[Order ID]],ReturnsTable[#All],2,FALSE),"No")</f>
        <v>No</v>
      </c>
      <c r="X7819" s="4">
        <f>1/COUNTIF(OrdersTable[Order ID],OrdersTable[[#This Row],[Order ID]])</f>
        <v>0.33333333333333331</v>
      </c>
      <c r="Y7819" s="4">
        <f>1/COUNTIF(OrdersTable[Customer ID],OrdersTable[[#This Row],[Customer ID]])</f>
        <v>7.1428571428571425E-2</v>
      </c>
    </row>
    <row r="7820" spans="1:25" x14ac:dyDescent="0.3">
      <c r="A7820" s="1">
        <v>7819</v>
      </c>
      <c r="B7820" t="s">
        <v>9869</v>
      </c>
      <c r="C7820" s="7">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4" t="str">
        <f>VLOOKUP(OrdersTable[[#This Row],[Region]],PeopleTable[#All],2,FALSE)</f>
        <v>Anna Andreadi</v>
      </c>
      <c r="W7820" s="4" t="str">
        <f>IFERROR(VLOOKUP(OrdersTable[[#This Row],[Order ID]],ReturnsTable[#All],2,FALSE),"No")</f>
        <v>No</v>
      </c>
      <c r="X7820" s="4">
        <f>1/COUNTIF(OrdersTable[Order ID],OrdersTable[[#This Row],[Order ID]])</f>
        <v>0.33333333333333331</v>
      </c>
      <c r="Y7820" s="4">
        <f>1/COUNTIF(OrdersTable[Customer ID],OrdersTable[[#This Row],[Customer ID]])</f>
        <v>7.1428571428571425E-2</v>
      </c>
    </row>
    <row r="7821" spans="1:25" x14ac:dyDescent="0.3">
      <c r="A7821" s="1">
        <v>7820</v>
      </c>
      <c r="B7821" t="s">
        <v>9870</v>
      </c>
      <c r="C7821" s="7">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4" t="str">
        <f>VLOOKUP(OrdersTable[[#This Row],[Region]],PeopleTable[#All],2,FALSE)</f>
        <v>Anna Andreadi</v>
      </c>
      <c r="W7821" s="4" t="str">
        <f>IFERROR(VLOOKUP(OrdersTable[[#This Row],[Order ID]],ReturnsTable[#All],2,FALSE),"No")</f>
        <v>No</v>
      </c>
      <c r="X7821" s="4">
        <f>1/COUNTIF(OrdersTable[Order ID],OrdersTable[[#This Row],[Order ID]])</f>
        <v>1</v>
      </c>
      <c r="Y7821" s="4">
        <f>1/COUNTIF(OrdersTable[Customer ID],OrdersTable[[#This Row],[Customer ID]])</f>
        <v>0.05</v>
      </c>
    </row>
    <row r="7822" spans="1:25" x14ac:dyDescent="0.3">
      <c r="A7822" s="1">
        <v>7821</v>
      </c>
      <c r="B7822" t="s">
        <v>9871</v>
      </c>
      <c r="C7822" s="7">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4" t="str">
        <f>VLOOKUP(OrdersTable[[#This Row],[Region]],PeopleTable[#All],2,FALSE)</f>
        <v>Chuck Magee</v>
      </c>
      <c r="W7822" s="4" t="str">
        <f>IFERROR(VLOOKUP(OrdersTable[[#This Row],[Order ID]],ReturnsTable[#All],2,FALSE),"No")</f>
        <v>No</v>
      </c>
      <c r="X7822" s="4">
        <f>1/COUNTIF(OrdersTable[Order ID],OrdersTable[[#This Row],[Order ID]])</f>
        <v>1</v>
      </c>
      <c r="Y7822" s="4">
        <f>1/COUNTIF(OrdersTable[Customer ID],OrdersTable[[#This Row],[Customer ID]])</f>
        <v>9.0909090909090912E-2</v>
      </c>
    </row>
    <row r="7823" spans="1:25" x14ac:dyDescent="0.3">
      <c r="A7823" s="1">
        <v>7822</v>
      </c>
      <c r="B7823" t="s">
        <v>9872</v>
      </c>
      <c r="C7823" s="7">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4" t="str">
        <f>VLOOKUP(OrdersTable[[#This Row],[Region]],PeopleTable[#All],2,FALSE)</f>
        <v>Cassandra Brandow</v>
      </c>
      <c r="W7823" s="4" t="str">
        <f>IFERROR(VLOOKUP(OrdersTable[[#This Row],[Order ID]],ReturnsTable[#All],2,FALSE),"No")</f>
        <v>No</v>
      </c>
      <c r="X7823" s="4">
        <f>1/COUNTIF(OrdersTable[Order ID],OrdersTable[[#This Row],[Order ID]])</f>
        <v>1</v>
      </c>
      <c r="Y7823" s="4">
        <f>1/COUNTIF(OrdersTable[Customer ID],OrdersTable[[#This Row],[Customer ID]])</f>
        <v>0.1111111111111111</v>
      </c>
    </row>
    <row r="7824" spans="1:25" x14ac:dyDescent="0.3">
      <c r="A7824" s="1">
        <v>7823</v>
      </c>
      <c r="B7824" t="s">
        <v>9873</v>
      </c>
      <c r="C7824" s="7">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4" t="str">
        <f>VLOOKUP(OrdersTable[[#This Row],[Region]],PeopleTable[#All],2,FALSE)</f>
        <v>Chuck Magee</v>
      </c>
      <c r="W7824" s="4" t="str">
        <f>IFERROR(VLOOKUP(OrdersTable[[#This Row],[Order ID]],ReturnsTable[#All],2,FALSE),"No")</f>
        <v>No</v>
      </c>
      <c r="X7824" s="4">
        <f>1/COUNTIF(OrdersTable[Order ID],OrdersTable[[#This Row],[Order ID]])</f>
        <v>0.5</v>
      </c>
      <c r="Y7824" s="4">
        <f>1/COUNTIF(OrdersTable[Customer ID],OrdersTable[[#This Row],[Customer ID]])</f>
        <v>2.9411764705882353E-2</v>
      </c>
    </row>
    <row r="7825" spans="1:25" x14ac:dyDescent="0.3">
      <c r="A7825" s="1">
        <v>7824</v>
      </c>
      <c r="B7825" t="s">
        <v>9873</v>
      </c>
      <c r="C7825" s="7">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4" t="str">
        <f>VLOOKUP(OrdersTable[[#This Row],[Region]],PeopleTable[#All],2,FALSE)</f>
        <v>Chuck Magee</v>
      </c>
      <c r="W7825" s="4" t="str">
        <f>IFERROR(VLOOKUP(OrdersTable[[#This Row],[Order ID]],ReturnsTable[#All],2,FALSE),"No")</f>
        <v>No</v>
      </c>
      <c r="X7825" s="4">
        <f>1/COUNTIF(OrdersTable[Order ID],OrdersTable[[#This Row],[Order ID]])</f>
        <v>0.5</v>
      </c>
      <c r="Y7825" s="4">
        <f>1/COUNTIF(OrdersTable[Customer ID],OrdersTable[[#This Row],[Customer ID]])</f>
        <v>2.9411764705882353E-2</v>
      </c>
    </row>
    <row r="7826" spans="1:25" x14ac:dyDescent="0.3">
      <c r="A7826" s="1">
        <v>7825</v>
      </c>
      <c r="B7826" t="s">
        <v>9874</v>
      </c>
      <c r="C7826" s="7">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4" t="str">
        <f>VLOOKUP(OrdersTable[[#This Row],[Region]],PeopleTable[#All],2,FALSE)</f>
        <v>Anna Andreadi</v>
      </c>
      <c r="W7826" s="4" t="str">
        <f>IFERROR(VLOOKUP(OrdersTable[[#This Row],[Order ID]],ReturnsTable[#All],2,FALSE),"No")</f>
        <v>No</v>
      </c>
      <c r="X7826" s="4">
        <f>1/COUNTIF(OrdersTable[Order ID],OrdersTable[[#This Row],[Order ID]])</f>
        <v>1</v>
      </c>
      <c r="Y7826" s="4">
        <f>1/COUNTIF(OrdersTable[Customer ID],OrdersTable[[#This Row],[Customer ID]])</f>
        <v>7.6923076923076927E-2</v>
      </c>
    </row>
    <row r="7827" spans="1:25" x14ac:dyDescent="0.3">
      <c r="A7827" s="1">
        <v>7826</v>
      </c>
      <c r="B7827" t="s">
        <v>9875</v>
      </c>
      <c r="C7827" s="7">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4" t="str">
        <f>VLOOKUP(OrdersTable[[#This Row],[Region]],PeopleTable[#All],2,FALSE)</f>
        <v>Chuck Magee</v>
      </c>
      <c r="W7827" s="4" t="str">
        <f>IFERROR(VLOOKUP(OrdersTable[[#This Row],[Order ID]],ReturnsTable[#All],2,FALSE),"No")</f>
        <v>No</v>
      </c>
      <c r="X7827" s="4">
        <f>1/COUNTIF(OrdersTable[Order ID],OrdersTable[[#This Row],[Order ID]])</f>
        <v>1</v>
      </c>
      <c r="Y7827" s="4">
        <f>1/COUNTIF(OrdersTable[Customer ID],OrdersTable[[#This Row],[Customer ID]])</f>
        <v>7.6923076923076927E-2</v>
      </c>
    </row>
    <row r="7828" spans="1:25" x14ac:dyDescent="0.3">
      <c r="A7828" s="1">
        <v>7827</v>
      </c>
      <c r="B7828" t="s">
        <v>9876</v>
      </c>
      <c r="C7828" s="7">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4" t="str">
        <f>VLOOKUP(OrdersTable[[#This Row],[Region]],PeopleTable[#All],2,FALSE)</f>
        <v>Kelly Williams</v>
      </c>
      <c r="W7828" s="4" t="str">
        <f>IFERROR(VLOOKUP(OrdersTable[[#This Row],[Order ID]],ReturnsTable[#All],2,FALSE),"No")</f>
        <v>No</v>
      </c>
      <c r="X7828" s="4">
        <f>1/COUNTIF(OrdersTable[Order ID],OrdersTable[[#This Row],[Order ID]])</f>
        <v>0.5</v>
      </c>
      <c r="Y7828" s="4">
        <f>1/COUNTIF(OrdersTable[Customer ID],OrdersTable[[#This Row],[Customer ID]])</f>
        <v>9.0909090909090912E-2</v>
      </c>
    </row>
    <row r="7829" spans="1:25" x14ac:dyDescent="0.3">
      <c r="A7829" s="1">
        <v>7828</v>
      </c>
      <c r="B7829" t="s">
        <v>9876</v>
      </c>
      <c r="C7829" s="7">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4" t="str">
        <f>VLOOKUP(OrdersTable[[#This Row],[Region]],PeopleTable[#All],2,FALSE)</f>
        <v>Kelly Williams</v>
      </c>
      <c r="W7829" s="4" t="str">
        <f>IFERROR(VLOOKUP(OrdersTable[[#This Row],[Order ID]],ReturnsTable[#All],2,FALSE),"No")</f>
        <v>No</v>
      </c>
      <c r="X7829" s="4">
        <f>1/COUNTIF(OrdersTable[Order ID],OrdersTable[[#This Row],[Order ID]])</f>
        <v>0.5</v>
      </c>
      <c r="Y7829" s="4">
        <f>1/COUNTIF(OrdersTable[Customer ID],OrdersTable[[#This Row],[Customer ID]])</f>
        <v>9.0909090909090912E-2</v>
      </c>
    </row>
    <row r="7830" spans="1:25" x14ac:dyDescent="0.3">
      <c r="A7830" s="1">
        <v>7829</v>
      </c>
      <c r="B7830" t="s">
        <v>9877</v>
      </c>
      <c r="C7830" s="7">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4" t="str">
        <f>VLOOKUP(OrdersTable[[#This Row],[Region]],PeopleTable[#All],2,FALSE)</f>
        <v>Anna Andreadi</v>
      </c>
      <c r="W7830" s="4" t="str">
        <f>IFERROR(VLOOKUP(OrdersTable[[#This Row],[Order ID]],ReturnsTable[#All],2,FALSE),"No")</f>
        <v>No</v>
      </c>
      <c r="X7830" s="4">
        <f>1/COUNTIF(OrdersTable[Order ID],OrdersTable[[#This Row],[Order ID]])</f>
        <v>0.25</v>
      </c>
      <c r="Y7830" s="4">
        <f>1/COUNTIF(OrdersTable[Customer ID],OrdersTable[[#This Row],[Customer ID]])</f>
        <v>5.8823529411764705E-2</v>
      </c>
    </row>
    <row r="7831" spans="1:25" x14ac:dyDescent="0.3">
      <c r="A7831" s="1">
        <v>7830</v>
      </c>
      <c r="B7831" t="s">
        <v>9877</v>
      </c>
      <c r="C7831" s="7">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4" t="str">
        <f>VLOOKUP(OrdersTable[[#This Row],[Region]],PeopleTable[#All],2,FALSE)</f>
        <v>Anna Andreadi</v>
      </c>
      <c r="W7831" s="4" t="str">
        <f>IFERROR(VLOOKUP(OrdersTable[[#This Row],[Order ID]],ReturnsTable[#All],2,FALSE),"No")</f>
        <v>No</v>
      </c>
      <c r="X7831" s="4">
        <f>1/COUNTIF(OrdersTable[Order ID],OrdersTable[[#This Row],[Order ID]])</f>
        <v>0.25</v>
      </c>
      <c r="Y7831" s="4">
        <f>1/COUNTIF(OrdersTable[Customer ID],OrdersTable[[#This Row],[Customer ID]])</f>
        <v>5.8823529411764705E-2</v>
      </c>
    </row>
    <row r="7832" spans="1:25" x14ac:dyDescent="0.3">
      <c r="A7832" s="1">
        <v>7831</v>
      </c>
      <c r="B7832" t="s">
        <v>9877</v>
      </c>
      <c r="C7832" s="7">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4" t="str">
        <f>VLOOKUP(OrdersTable[[#This Row],[Region]],PeopleTable[#All],2,FALSE)</f>
        <v>Anna Andreadi</v>
      </c>
      <c r="W7832" s="4" t="str">
        <f>IFERROR(VLOOKUP(OrdersTable[[#This Row],[Order ID]],ReturnsTable[#All],2,FALSE),"No")</f>
        <v>No</v>
      </c>
      <c r="X7832" s="4">
        <f>1/COUNTIF(OrdersTable[Order ID],OrdersTable[[#This Row],[Order ID]])</f>
        <v>0.25</v>
      </c>
      <c r="Y7832" s="4">
        <f>1/COUNTIF(OrdersTable[Customer ID],OrdersTable[[#This Row],[Customer ID]])</f>
        <v>5.8823529411764705E-2</v>
      </c>
    </row>
    <row r="7833" spans="1:25" x14ac:dyDescent="0.3">
      <c r="A7833" s="1">
        <v>7832</v>
      </c>
      <c r="B7833" t="s">
        <v>9877</v>
      </c>
      <c r="C7833" s="7">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4" t="str">
        <f>VLOOKUP(OrdersTable[[#This Row],[Region]],PeopleTable[#All],2,FALSE)</f>
        <v>Anna Andreadi</v>
      </c>
      <c r="W7833" s="4" t="str">
        <f>IFERROR(VLOOKUP(OrdersTable[[#This Row],[Order ID]],ReturnsTable[#All],2,FALSE),"No")</f>
        <v>No</v>
      </c>
      <c r="X7833" s="4">
        <f>1/COUNTIF(OrdersTable[Order ID],OrdersTable[[#This Row],[Order ID]])</f>
        <v>0.25</v>
      </c>
      <c r="Y7833" s="4">
        <f>1/COUNTIF(OrdersTable[Customer ID],OrdersTable[[#This Row],[Customer ID]])</f>
        <v>5.8823529411764705E-2</v>
      </c>
    </row>
    <row r="7834" spans="1:25" x14ac:dyDescent="0.3">
      <c r="A7834" s="1">
        <v>7833</v>
      </c>
      <c r="B7834" t="s">
        <v>9878</v>
      </c>
      <c r="C7834" s="7">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4" t="str">
        <f>VLOOKUP(OrdersTable[[#This Row],[Region]],PeopleTable[#All],2,FALSE)</f>
        <v>Kelly Williams</v>
      </c>
      <c r="W7834" s="4" t="str">
        <f>IFERROR(VLOOKUP(OrdersTable[[#This Row],[Order ID]],ReturnsTable[#All],2,FALSE),"No")</f>
        <v>No</v>
      </c>
      <c r="X7834" s="4">
        <f>1/COUNTIF(OrdersTable[Order ID],OrdersTable[[#This Row],[Order ID]])</f>
        <v>1</v>
      </c>
      <c r="Y7834" s="4">
        <f>1/COUNTIF(OrdersTable[Customer ID],OrdersTable[[#This Row],[Customer ID]])</f>
        <v>0.1</v>
      </c>
    </row>
    <row r="7835" spans="1:25" x14ac:dyDescent="0.3">
      <c r="A7835" s="1">
        <v>7834</v>
      </c>
      <c r="B7835" t="s">
        <v>9879</v>
      </c>
      <c r="C7835" s="7">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4" t="str">
        <f>VLOOKUP(OrdersTable[[#This Row],[Region]],PeopleTable[#All],2,FALSE)</f>
        <v>Cassandra Brandow</v>
      </c>
      <c r="W7835" s="4" t="str">
        <f>IFERROR(VLOOKUP(OrdersTable[[#This Row],[Order ID]],ReturnsTable[#All],2,FALSE),"No")</f>
        <v>No</v>
      </c>
      <c r="X7835" s="4">
        <f>1/COUNTIF(OrdersTable[Order ID],OrdersTable[[#This Row],[Order ID]])</f>
        <v>1</v>
      </c>
      <c r="Y7835" s="4">
        <f>1/COUNTIF(OrdersTable[Customer ID],OrdersTable[[#This Row],[Customer ID]])</f>
        <v>0.14285714285714285</v>
      </c>
    </row>
    <row r="7836" spans="1:25" x14ac:dyDescent="0.3">
      <c r="A7836" s="1">
        <v>7835</v>
      </c>
      <c r="B7836" t="s">
        <v>9880</v>
      </c>
      <c r="C7836" s="7">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4" t="str">
        <f>VLOOKUP(OrdersTable[[#This Row],[Region]],PeopleTable[#All],2,FALSE)</f>
        <v>Anna Andreadi</v>
      </c>
      <c r="W7836" s="4" t="str">
        <f>IFERROR(VLOOKUP(OrdersTable[[#This Row],[Order ID]],ReturnsTable[#All],2,FALSE),"No")</f>
        <v>No</v>
      </c>
      <c r="X7836" s="4">
        <f>1/COUNTIF(OrdersTable[Order ID],OrdersTable[[#This Row],[Order ID]])</f>
        <v>0.5</v>
      </c>
      <c r="Y7836" s="4">
        <f>1/COUNTIF(OrdersTable[Customer ID],OrdersTable[[#This Row],[Customer ID]])</f>
        <v>9.0909090909090912E-2</v>
      </c>
    </row>
    <row r="7837" spans="1:25" x14ac:dyDescent="0.3">
      <c r="A7837" s="1">
        <v>7836</v>
      </c>
      <c r="B7837" t="s">
        <v>9880</v>
      </c>
      <c r="C7837" s="7">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4" t="str">
        <f>VLOOKUP(OrdersTable[[#This Row],[Region]],PeopleTable[#All],2,FALSE)</f>
        <v>Anna Andreadi</v>
      </c>
      <c r="W7837" s="4" t="str">
        <f>IFERROR(VLOOKUP(OrdersTable[[#This Row],[Order ID]],ReturnsTable[#All],2,FALSE),"No")</f>
        <v>No</v>
      </c>
      <c r="X7837" s="4">
        <f>1/COUNTIF(OrdersTable[Order ID],OrdersTable[[#This Row],[Order ID]])</f>
        <v>0.5</v>
      </c>
      <c r="Y7837" s="4">
        <f>1/COUNTIF(OrdersTable[Customer ID],OrdersTable[[#This Row],[Customer ID]])</f>
        <v>9.0909090909090912E-2</v>
      </c>
    </row>
    <row r="7838" spans="1:25" x14ac:dyDescent="0.3">
      <c r="A7838" s="1">
        <v>7837</v>
      </c>
      <c r="B7838" t="s">
        <v>9881</v>
      </c>
      <c r="C7838" s="7">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4" t="str">
        <f>VLOOKUP(OrdersTable[[#This Row],[Region]],PeopleTable[#All],2,FALSE)</f>
        <v>Anna Andreadi</v>
      </c>
      <c r="W7838" s="4" t="str">
        <f>IFERROR(VLOOKUP(OrdersTable[[#This Row],[Order ID]],ReturnsTable[#All],2,FALSE),"No")</f>
        <v>No</v>
      </c>
      <c r="X7838" s="4">
        <f>1/COUNTIF(OrdersTable[Order ID],OrdersTable[[#This Row],[Order ID]])</f>
        <v>0.33333333333333331</v>
      </c>
      <c r="Y7838" s="4">
        <f>1/COUNTIF(OrdersTable[Customer ID],OrdersTable[[#This Row],[Customer ID]])</f>
        <v>3.4482758620689655E-2</v>
      </c>
    </row>
    <row r="7839" spans="1:25" x14ac:dyDescent="0.3">
      <c r="A7839" s="1">
        <v>7838</v>
      </c>
      <c r="B7839" t="s">
        <v>9881</v>
      </c>
      <c r="C7839" s="7">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4" t="str">
        <f>VLOOKUP(OrdersTable[[#This Row],[Region]],PeopleTable[#All],2,FALSE)</f>
        <v>Anna Andreadi</v>
      </c>
      <c r="W7839" s="4" t="str">
        <f>IFERROR(VLOOKUP(OrdersTable[[#This Row],[Order ID]],ReturnsTable[#All],2,FALSE),"No")</f>
        <v>No</v>
      </c>
      <c r="X7839" s="4">
        <f>1/COUNTIF(OrdersTable[Order ID],OrdersTable[[#This Row],[Order ID]])</f>
        <v>0.33333333333333331</v>
      </c>
      <c r="Y7839" s="4">
        <f>1/COUNTIF(OrdersTable[Customer ID],OrdersTable[[#This Row],[Customer ID]])</f>
        <v>3.4482758620689655E-2</v>
      </c>
    </row>
    <row r="7840" spans="1:25" x14ac:dyDescent="0.3">
      <c r="A7840" s="1">
        <v>7839</v>
      </c>
      <c r="B7840" t="s">
        <v>9881</v>
      </c>
      <c r="C7840" s="7">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4" t="str">
        <f>VLOOKUP(OrdersTable[[#This Row],[Region]],PeopleTable[#All],2,FALSE)</f>
        <v>Anna Andreadi</v>
      </c>
      <c r="W7840" s="4" t="str">
        <f>IFERROR(VLOOKUP(OrdersTable[[#This Row],[Order ID]],ReturnsTable[#All],2,FALSE),"No")</f>
        <v>No</v>
      </c>
      <c r="X7840" s="4">
        <f>1/COUNTIF(OrdersTable[Order ID],OrdersTable[[#This Row],[Order ID]])</f>
        <v>0.33333333333333331</v>
      </c>
      <c r="Y7840" s="4">
        <f>1/COUNTIF(OrdersTable[Customer ID],OrdersTable[[#This Row],[Customer ID]])</f>
        <v>3.4482758620689655E-2</v>
      </c>
    </row>
    <row r="7841" spans="1:25" x14ac:dyDescent="0.3">
      <c r="A7841" s="1">
        <v>7840</v>
      </c>
      <c r="B7841" t="s">
        <v>9882</v>
      </c>
      <c r="C7841" s="7">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4" t="str">
        <f>VLOOKUP(OrdersTable[[#This Row],[Region]],PeopleTable[#All],2,FALSE)</f>
        <v>Kelly Williams</v>
      </c>
      <c r="W7841" s="4" t="str">
        <f>IFERROR(VLOOKUP(OrdersTable[[#This Row],[Order ID]],ReturnsTable[#All],2,FALSE),"No")</f>
        <v>No</v>
      </c>
      <c r="X7841" s="4">
        <f>1/COUNTIF(OrdersTable[Order ID],OrdersTable[[#This Row],[Order ID]])</f>
        <v>0.5</v>
      </c>
      <c r="Y7841" s="4">
        <f>1/COUNTIF(OrdersTable[Customer ID],OrdersTable[[#This Row],[Customer ID]])</f>
        <v>7.6923076923076927E-2</v>
      </c>
    </row>
    <row r="7842" spans="1:25" x14ac:dyDescent="0.3">
      <c r="A7842" s="1">
        <v>7841</v>
      </c>
      <c r="B7842" t="s">
        <v>9882</v>
      </c>
      <c r="C7842" s="7">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4" t="str">
        <f>VLOOKUP(OrdersTable[[#This Row],[Region]],PeopleTable[#All],2,FALSE)</f>
        <v>Kelly Williams</v>
      </c>
      <c r="W7842" s="4" t="str">
        <f>IFERROR(VLOOKUP(OrdersTable[[#This Row],[Order ID]],ReturnsTable[#All],2,FALSE),"No")</f>
        <v>No</v>
      </c>
      <c r="X7842" s="4">
        <f>1/COUNTIF(OrdersTable[Order ID],OrdersTable[[#This Row],[Order ID]])</f>
        <v>0.5</v>
      </c>
      <c r="Y7842" s="4">
        <f>1/COUNTIF(OrdersTable[Customer ID],OrdersTable[[#This Row],[Customer ID]])</f>
        <v>7.6923076923076927E-2</v>
      </c>
    </row>
    <row r="7843" spans="1:25" x14ac:dyDescent="0.3">
      <c r="A7843" s="1">
        <v>7842</v>
      </c>
      <c r="B7843" t="s">
        <v>9883</v>
      </c>
      <c r="C7843" s="7">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4" t="str">
        <f>VLOOKUP(OrdersTable[[#This Row],[Region]],PeopleTable[#All],2,FALSE)</f>
        <v>Chuck Magee</v>
      </c>
      <c r="W7843" s="4" t="str">
        <f>IFERROR(VLOOKUP(OrdersTable[[#This Row],[Order ID]],ReturnsTable[#All],2,FALSE),"No")</f>
        <v>No</v>
      </c>
      <c r="X7843" s="4">
        <f>1/COUNTIF(OrdersTable[Order ID],OrdersTable[[#This Row],[Order ID]])</f>
        <v>1</v>
      </c>
      <c r="Y7843" s="4">
        <f>1/COUNTIF(OrdersTable[Customer ID],OrdersTable[[#This Row],[Customer ID]])</f>
        <v>6.25E-2</v>
      </c>
    </row>
    <row r="7844" spans="1:25" x14ac:dyDescent="0.3">
      <c r="A7844" s="1">
        <v>7843</v>
      </c>
      <c r="B7844" t="s">
        <v>9884</v>
      </c>
      <c r="C7844" s="7">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4" t="str">
        <f>VLOOKUP(OrdersTable[[#This Row],[Region]],PeopleTable[#All],2,FALSE)</f>
        <v>Cassandra Brandow</v>
      </c>
      <c r="W7844" s="4" t="str">
        <f>IFERROR(VLOOKUP(OrdersTable[[#This Row],[Order ID]],ReturnsTable[#All],2,FALSE),"No")</f>
        <v>No</v>
      </c>
      <c r="X7844" s="4">
        <f>1/COUNTIF(OrdersTable[Order ID],OrdersTable[[#This Row],[Order ID]])</f>
        <v>0.5</v>
      </c>
      <c r="Y7844" s="4">
        <f>1/COUNTIF(OrdersTable[Customer ID],OrdersTable[[#This Row],[Customer ID]])</f>
        <v>0.125</v>
      </c>
    </row>
    <row r="7845" spans="1:25" x14ac:dyDescent="0.3">
      <c r="A7845" s="1">
        <v>7844</v>
      </c>
      <c r="B7845" t="s">
        <v>9884</v>
      </c>
      <c r="C7845" s="7">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4" t="str">
        <f>VLOOKUP(OrdersTable[[#This Row],[Region]],PeopleTable[#All],2,FALSE)</f>
        <v>Cassandra Brandow</v>
      </c>
      <c r="W7845" s="4" t="str">
        <f>IFERROR(VLOOKUP(OrdersTable[[#This Row],[Order ID]],ReturnsTable[#All],2,FALSE),"No")</f>
        <v>No</v>
      </c>
      <c r="X7845" s="4">
        <f>1/COUNTIF(OrdersTable[Order ID],OrdersTable[[#This Row],[Order ID]])</f>
        <v>0.5</v>
      </c>
      <c r="Y7845" s="4">
        <f>1/COUNTIF(OrdersTable[Customer ID],OrdersTable[[#This Row],[Customer ID]])</f>
        <v>0.125</v>
      </c>
    </row>
    <row r="7846" spans="1:25" x14ac:dyDescent="0.3">
      <c r="A7846" s="1">
        <v>7845</v>
      </c>
      <c r="B7846" t="s">
        <v>6223</v>
      </c>
      <c r="C7846" s="7">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4" t="str">
        <f>VLOOKUP(OrdersTable[[#This Row],[Region]],PeopleTable[#All],2,FALSE)</f>
        <v>Kelly Williams</v>
      </c>
      <c r="W7846" s="4" t="str">
        <f>IFERROR(VLOOKUP(OrdersTable[[#This Row],[Order ID]],ReturnsTable[#All],2,FALSE),"No")</f>
        <v>Yes</v>
      </c>
      <c r="X7846" s="4">
        <f>1/COUNTIF(OrdersTable[Order ID],OrdersTable[[#This Row],[Order ID]])</f>
        <v>1</v>
      </c>
      <c r="Y7846" s="4">
        <f>1/COUNTIF(OrdersTable[Customer ID],OrdersTable[[#This Row],[Customer ID]])</f>
        <v>7.6923076923076927E-2</v>
      </c>
    </row>
    <row r="7847" spans="1:25" x14ac:dyDescent="0.3">
      <c r="A7847" s="1">
        <v>7846</v>
      </c>
      <c r="B7847" t="s">
        <v>9885</v>
      </c>
      <c r="C7847" s="7">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4" t="str">
        <f>VLOOKUP(OrdersTable[[#This Row],[Region]],PeopleTable[#All],2,FALSE)</f>
        <v>Cassandra Brandow</v>
      </c>
      <c r="W7847" s="4" t="str">
        <f>IFERROR(VLOOKUP(OrdersTable[[#This Row],[Order ID]],ReturnsTable[#All],2,FALSE),"No")</f>
        <v>No</v>
      </c>
      <c r="X7847" s="4">
        <f>1/COUNTIF(OrdersTable[Order ID],OrdersTable[[#This Row],[Order ID]])</f>
        <v>0.5</v>
      </c>
      <c r="Y7847" s="4">
        <f>1/COUNTIF(OrdersTable[Customer ID],OrdersTable[[#This Row],[Customer ID]])</f>
        <v>7.6923076923076927E-2</v>
      </c>
    </row>
    <row r="7848" spans="1:25" x14ac:dyDescent="0.3">
      <c r="A7848" s="1">
        <v>7847</v>
      </c>
      <c r="B7848" t="s">
        <v>9885</v>
      </c>
      <c r="C7848" s="7">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4" t="str">
        <f>VLOOKUP(OrdersTable[[#This Row],[Region]],PeopleTable[#All],2,FALSE)</f>
        <v>Cassandra Brandow</v>
      </c>
      <c r="W7848" s="4" t="str">
        <f>IFERROR(VLOOKUP(OrdersTable[[#This Row],[Order ID]],ReturnsTable[#All],2,FALSE),"No")</f>
        <v>No</v>
      </c>
      <c r="X7848" s="4">
        <f>1/COUNTIF(OrdersTable[Order ID],OrdersTable[[#This Row],[Order ID]])</f>
        <v>0.5</v>
      </c>
      <c r="Y7848" s="4">
        <f>1/COUNTIF(OrdersTable[Customer ID],OrdersTable[[#This Row],[Customer ID]])</f>
        <v>7.6923076923076927E-2</v>
      </c>
    </row>
    <row r="7849" spans="1:25" x14ac:dyDescent="0.3">
      <c r="A7849" s="1">
        <v>7848</v>
      </c>
      <c r="B7849" t="s">
        <v>9886</v>
      </c>
      <c r="C7849" s="7">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4" t="str">
        <f>VLOOKUP(OrdersTable[[#This Row],[Region]],PeopleTable[#All],2,FALSE)</f>
        <v>Kelly Williams</v>
      </c>
      <c r="W7849" s="4" t="str">
        <f>IFERROR(VLOOKUP(OrdersTable[[#This Row],[Order ID]],ReturnsTable[#All],2,FALSE),"No")</f>
        <v>No</v>
      </c>
      <c r="X7849" s="4">
        <f>1/COUNTIF(OrdersTable[Order ID],OrdersTable[[#This Row],[Order ID]])</f>
        <v>1</v>
      </c>
      <c r="Y7849" s="4">
        <f>1/COUNTIF(OrdersTable[Customer ID],OrdersTable[[#This Row],[Customer ID]])</f>
        <v>0.1111111111111111</v>
      </c>
    </row>
    <row r="7850" spans="1:25" x14ac:dyDescent="0.3">
      <c r="A7850" s="1">
        <v>7849</v>
      </c>
      <c r="B7850" t="s">
        <v>9887</v>
      </c>
      <c r="C7850" s="7">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4" t="str">
        <f>VLOOKUP(OrdersTable[[#This Row],[Region]],PeopleTable[#All],2,FALSE)</f>
        <v>Kelly Williams</v>
      </c>
      <c r="W7850" s="4" t="str">
        <f>IFERROR(VLOOKUP(OrdersTable[[#This Row],[Order ID]],ReturnsTable[#All],2,FALSE),"No")</f>
        <v>No</v>
      </c>
      <c r="X7850" s="4">
        <f>1/COUNTIF(OrdersTable[Order ID],OrdersTable[[#This Row],[Order ID]])</f>
        <v>0.33333333333333331</v>
      </c>
      <c r="Y7850" s="4">
        <f>1/COUNTIF(OrdersTable[Customer ID],OrdersTable[[#This Row],[Customer ID]])</f>
        <v>0.04</v>
      </c>
    </row>
    <row r="7851" spans="1:25" x14ac:dyDescent="0.3">
      <c r="A7851" s="1">
        <v>7850</v>
      </c>
      <c r="B7851" t="s">
        <v>9887</v>
      </c>
      <c r="C7851" s="7">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4" t="str">
        <f>VLOOKUP(OrdersTable[[#This Row],[Region]],PeopleTable[#All],2,FALSE)</f>
        <v>Kelly Williams</v>
      </c>
      <c r="W7851" s="4" t="str">
        <f>IFERROR(VLOOKUP(OrdersTable[[#This Row],[Order ID]],ReturnsTable[#All],2,FALSE),"No")</f>
        <v>No</v>
      </c>
      <c r="X7851" s="4">
        <f>1/COUNTIF(OrdersTable[Order ID],OrdersTable[[#This Row],[Order ID]])</f>
        <v>0.33333333333333331</v>
      </c>
      <c r="Y7851" s="4">
        <f>1/COUNTIF(OrdersTable[Customer ID],OrdersTable[[#This Row],[Customer ID]])</f>
        <v>0.04</v>
      </c>
    </row>
    <row r="7852" spans="1:25" x14ac:dyDescent="0.3">
      <c r="A7852" s="1">
        <v>7851</v>
      </c>
      <c r="B7852" t="s">
        <v>9887</v>
      </c>
      <c r="C7852" s="7">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4" t="str">
        <f>VLOOKUP(OrdersTable[[#This Row],[Region]],PeopleTable[#All],2,FALSE)</f>
        <v>Kelly Williams</v>
      </c>
      <c r="W7852" s="4" t="str">
        <f>IFERROR(VLOOKUP(OrdersTable[[#This Row],[Order ID]],ReturnsTable[#All],2,FALSE),"No")</f>
        <v>No</v>
      </c>
      <c r="X7852" s="4">
        <f>1/COUNTIF(OrdersTable[Order ID],OrdersTable[[#This Row],[Order ID]])</f>
        <v>0.33333333333333331</v>
      </c>
      <c r="Y7852" s="4">
        <f>1/COUNTIF(OrdersTable[Customer ID],OrdersTable[[#This Row],[Customer ID]])</f>
        <v>0.04</v>
      </c>
    </row>
    <row r="7853" spans="1:25" x14ac:dyDescent="0.3">
      <c r="A7853" s="1">
        <v>7852</v>
      </c>
      <c r="B7853" t="s">
        <v>9888</v>
      </c>
      <c r="C7853" s="7">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4" t="str">
        <f>VLOOKUP(OrdersTable[[#This Row],[Region]],PeopleTable[#All],2,FALSE)</f>
        <v>Kelly Williams</v>
      </c>
      <c r="W7853" s="4" t="str">
        <f>IFERROR(VLOOKUP(OrdersTable[[#This Row],[Order ID]],ReturnsTable[#All],2,FALSE),"No")</f>
        <v>No</v>
      </c>
      <c r="X7853" s="4">
        <f>1/COUNTIF(OrdersTable[Order ID],OrdersTable[[#This Row],[Order ID]])</f>
        <v>0.5</v>
      </c>
      <c r="Y7853" s="4">
        <f>1/COUNTIF(OrdersTable[Customer ID],OrdersTable[[#This Row],[Customer ID]])</f>
        <v>5.2631578947368418E-2</v>
      </c>
    </row>
    <row r="7854" spans="1:25" x14ac:dyDescent="0.3">
      <c r="A7854" s="1">
        <v>7853</v>
      </c>
      <c r="B7854" t="s">
        <v>9888</v>
      </c>
      <c r="C7854" s="7">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4" t="str">
        <f>VLOOKUP(OrdersTable[[#This Row],[Region]],PeopleTable[#All],2,FALSE)</f>
        <v>Kelly Williams</v>
      </c>
      <c r="W7854" s="4" t="str">
        <f>IFERROR(VLOOKUP(OrdersTable[[#This Row],[Order ID]],ReturnsTable[#All],2,FALSE),"No")</f>
        <v>No</v>
      </c>
      <c r="X7854" s="4">
        <f>1/COUNTIF(OrdersTable[Order ID],OrdersTable[[#This Row],[Order ID]])</f>
        <v>0.5</v>
      </c>
      <c r="Y7854" s="4">
        <f>1/COUNTIF(OrdersTable[Customer ID],OrdersTable[[#This Row],[Customer ID]])</f>
        <v>5.2631578947368418E-2</v>
      </c>
    </row>
    <row r="7855" spans="1:25" x14ac:dyDescent="0.3">
      <c r="A7855" s="1">
        <v>7854</v>
      </c>
      <c r="B7855" t="s">
        <v>9889</v>
      </c>
      <c r="C7855" s="7">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4" t="str">
        <f>VLOOKUP(OrdersTable[[#This Row],[Region]],PeopleTable[#All],2,FALSE)</f>
        <v>Anna Andreadi</v>
      </c>
      <c r="W7855" s="4" t="str">
        <f>IFERROR(VLOOKUP(OrdersTable[[#This Row],[Order ID]],ReturnsTable[#All],2,FALSE),"No")</f>
        <v>No</v>
      </c>
      <c r="X7855" s="4">
        <f>1/COUNTIF(OrdersTable[Order ID],OrdersTable[[#This Row],[Order ID]])</f>
        <v>1</v>
      </c>
      <c r="Y7855" s="4">
        <f>1/COUNTIF(OrdersTable[Customer ID],OrdersTable[[#This Row],[Customer ID]])</f>
        <v>6.6666666666666666E-2</v>
      </c>
    </row>
    <row r="7856" spans="1:25" x14ac:dyDescent="0.3">
      <c r="A7856" s="1">
        <v>7855</v>
      </c>
      <c r="B7856" t="s">
        <v>9890</v>
      </c>
      <c r="C7856" s="7">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4" t="str">
        <f>VLOOKUP(OrdersTable[[#This Row],[Region]],PeopleTable[#All],2,FALSE)</f>
        <v>Cassandra Brandow</v>
      </c>
      <c r="W7856" s="4" t="str">
        <f>IFERROR(VLOOKUP(OrdersTable[[#This Row],[Order ID]],ReturnsTable[#All],2,FALSE),"No")</f>
        <v>No</v>
      </c>
      <c r="X7856" s="4">
        <f>1/COUNTIF(OrdersTable[Order ID],OrdersTable[[#This Row],[Order ID]])</f>
        <v>0.5</v>
      </c>
      <c r="Y7856" s="4">
        <f>1/COUNTIF(OrdersTable[Customer ID],OrdersTable[[#This Row],[Customer ID]])</f>
        <v>4.1666666666666664E-2</v>
      </c>
    </row>
    <row r="7857" spans="1:25" x14ac:dyDescent="0.3">
      <c r="A7857" s="1">
        <v>7856</v>
      </c>
      <c r="B7857" t="s">
        <v>9890</v>
      </c>
      <c r="C7857" s="7">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4" t="str">
        <f>VLOOKUP(OrdersTable[[#This Row],[Region]],PeopleTable[#All],2,FALSE)</f>
        <v>Cassandra Brandow</v>
      </c>
      <c r="W7857" s="4" t="str">
        <f>IFERROR(VLOOKUP(OrdersTable[[#This Row],[Order ID]],ReturnsTable[#All],2,FALSE),"No")</f>
        <v>No</v>
      </c>
      <c r="X7857" s="4">
        <f>1/COUNTIF(OrdersTable[Order ID],OrdersTable[[#This Row],[Order ID]])</f>
        <v>0.5</v>
      </c>
      <c r="Y7857" s="4">
        <f>1/COUNTIF(OrdersTable[Customer ID],OrdersTable[[#This Row],[Customer ID]])</f>
        <v>4.1666666666666664E-2</v>
      </c>
    </row>
    <row r="7858" spans="1:25" x14ac:dyDescent="0.3">
      <c r="A7858" s="1">
        <v>7857</v>
      </c>
      <c r="B7858" t="s">
        <v>9891</v>
      </c>
      <c r="C7858" s="7">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4" t="str">
        <f>VLOOKUP(OrdersTable[[#This Row],[Region]],PeopleTable[#All],2,FALSE)</f>
        <v>Chuck Magee</v>
      </c>
      <c r="W7858" s="4" t="str">
        <f>IFERROR(VLOOKUP(OrdersTable[[#This Row],[Order ID]],ReturnsTable[#All],2,FALSE),"No")</f>
        <v>No</v>
      </c>
      <c r="X7858" s="4">
        <f>1/COUNTIF(OrdersTable[Order ID],OrdersTable[[#This Row],[Order ID]])</f>
        <v>0.25</v>
      </c>
      <c r="Y7858" s="4">
        <f>1/COUNTIF(OrdersTable[Customer ID],OrdersTable[[#This Row],[Customer ID]])</f>
        <v>6.6666666666666666E-2</v>
      </c>
    </row>
    <row r="7859" spans="1:25" x14ac:dyDescent="0.3">
      <c r="A7859" s="1">
        <v>7858</v>
      </c>
      <c r="B7859" t="s">
        <v>9891</v>
      </c>
      <c r="C7859" s="7">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4" t="str">
        <f>VLOOKUP(OrdersTable[[#This Row],[Region]],PeopleTable[#All],2,FALSE)</f>
        <v>Chuck Magee</v>
      </c>
      <c r="W7859" s="4" t="str">
        <f>IFERROR(VLOOKUP(OrdersTable[[#This Row],[Order ID]],ReturnsTable[#All],2,FALSE),"No")</f>
        <v>No</v>
      </c>
      <c r="X7859" s="4">
        <f>1/COUNTIF(OrdersTable[Order ID],OrdersTable[[#This Row],[Order ID]])</f>
        <v>0.25</v>
      </c>
      <c r="Y7859" s="4">
        <f>1/COUNTIF(OrdersTable[Customer ID],OrdersTable[[#This Row],[Customer ID]])</f>
        <v>6.6666666666666666E-2</v>
      </c>
    </row>
    <row r="7860" spans="1:25" x14ac:dyDescent="0.3">
      <c r="A7860" s="1">
        <v>7859</v>
      </c>
      <c r="B7860" t="s">
        <v>9891</v>
      </c>
      <c r="C7860" s="7">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4" t="str">
        <f>VLOOKUP(OrdersTable[[#This Row],[Region]],PeopleTable[#All],2,FALSE)</f>
        <v>Chuck Magee</v>
      </c>
      <c r="W7860" s="4" t="str">
        <f>IFERROR(VLOOKUP(OrdersTable[[#This Row],[Order ID]],ReturnsTable[#All],2,FALSE),"No")</f>
        <v>No</v>
      </c>
      <c r="X7860" s="4">
        <f>1/COUNTIF(OrdersTable[Order ID],OrdersTable[[#This Row],[Order ID]])</f>
        <v>0.25</v>
      </c>
      <c r="Y7860" s="4">
        <f>1/COUNTIF(OrdersTable[Customer ID],OrdersTable[[#This Row],[Customer ID]])</f>
        <v>6.6666666666666666E-2</v>
      </c>
    </row>
    <row r="7861" spans="1:25" x14ac:dyDescent="0.3">
      <c r="A7861" s="1">
        <v>7860</v>
      </c>
      <c r="B7861" t="s">
        <v>9891</v>
      </c>
      <c r="C7861" s="7">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4" t="str">
        <f>VLOOKUP(OrdersTable[[#This Row],[Region]],PeopleTable[#All],2,FALSE)</f>
        <v>Chuck Magee</v>
      </c>
      <c r="W7861" s="4" t="str">
        <f>IFERROR(VLOOKUP(OrdersTable[[#This Row],[Order ID]],ReturnsTable[#All],2,FALSE),"No")</f>
        <v>No</v>
      </c>
      <c r="X7861" s="4">
        <f>1/COUNTIF(OrdersTable[Order ID],OrdersTable[[#This Row],[Order ID]])</f>
        <v>0.25</v>
      </c>
      <c r="Y7861" s="4">
        <f>1/COUNTIF(OrdersTable[Customer ID],OrdersTable[[#This Row],[Customer ID]])</f>
        <v>6.6666666666666666E-2</v>
      </c>
    </row>
    <row r="7862" spans="1:25" x14ac:dyDescent="0.3">
      <c r="A7862" s="1">
        <v>7861</v>
      </c>
      <c r="B7862" t="s">
        <v>9892</v>
      </c>
      <c r="C7862" s="7">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4" t="str">
        <f>VLOOKUP(OrdersTable[[#This Row],[Region]],PeopleTable[#All],2,FALSE)</f>
        <v>Chuck Magee</v>
      </c>
      <c r="W7862" s="4" t="str">
        <f>IFERROR(VLOOKUP(OrdersTable[[#This Row],[Order ID]],ReturnsTable[#All],2,FALSE),"No")</f>
        <v>No</v>
      </c>
      <c r="X7862" s="4">
        <f>1/COUNTIF(OrdersTable[Order ID],OrdersTable[[#This Row],[Order ID]])</f>
        <v>1</v>
      </c>
      <c r="Y7862" s="4">
        <f>1/COUNTIF(OrdersTable[Customer ID],OrdersTable[[#This Row],[Customer ID]])</f>
        <v>4.1666666666666664E-2</v>
      </c>
    </row>
    <row r="7863" spans="1:25" x14ac:dyDescent="0.3">
      <c r="A7863" s="1">
        <v>7862</v>
      </c>
      <c r="B7863" t="s">
        <v>9893</v>
      </c>
      <c r="C7863" s="7">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4" t="str">
        <f>VLOOKUP(OrdersTable[[#This Row],[Region]],PeopleTable[#All],2,FALSE)</f>
        <v>Anna Andreadi</v>
      </c>
      <c r="W7863" s="4" t="str">
        <f>IFERROR(VLOOKUP(OrdersTable[[#This Row],[Order ID]],ReturnsTable[#All],2,FALSE),"No")</f>
        <v>No</v>
      </c>
      <c r="X7863" s="4">
        <f>1/COUNTIF(OrdersTable[Order ID],OrdersTable[[#This Row],[Order ID]])</f>
        <v>0.5</v>
      </c>
      <c r="Y7863" s="4">
        <f>1/COUNTIF(OrdersTable[Customer ID],OrdersTable[[#This Row],[Customer ID]])</f>
        <v>9.0909090909090912E-2</v>
      </c>
    </row>
    <row r="7864" spans="1:25" x14ac:dyDescent="0.3">
      <c r="A7864" s="1">
        <v>7863</v>
      </c>
      <c r="B7864" t="s">
        <v>9893</v>
      </c>
      <c r="C7864" s="7">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4" t="str">
        <f>VLOOKUP(OrdersTable[[#This Row],[Region]],PeopleTable[#All],2,FALSE)</f>
        <v>Anna Andreadi</v>
      </c>
      <c r="W7864" s="4" t="str">
        <f>IFERROR(VLOOKUP(OrdersTable[[#This Row],[Order ID]],ReturnsTable[#All],2,FALSE),"No")</f>
        <v>No</v>
      </c>
      <c r="X7864" s="4">
        <f>1/COUNTIF(OrdersTable[Order ID],OrdersTable[[#This Row],[Order ID]])</f>
        <v>0.5</v>
      </c>
      <c r="Y7864" s="4">
        <f>1/COUNTIF(OrdersTable[Customer ID],OrdersTable[[#This Row],[Customer ID]])</f>
        <v>9.0909090909090912E-2</v>
      </c>
    </row>
    <row r="7865" spans="1:25" x14ac:dyDescent="0.3">
      <c r="A7865" s="1">
        <v>7864</v>
      </c>
      <c r="B7865" t="s">
        <v>9894</v>
      </c>
      <c r="C7865" s="7">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4" t="str">
        <f>VLOOKUP(OrdersTable[[#This Row],[Region]],PeopleTable[#All],2,FALSE)</f>
        <v>Anna Andreadi</v>
      </c>
      <c r="W7865" s="4" t="str">
        <f>IFERROR(VLOOKUP(OrdersTable[[#This Row],[Order ID]],ReturnsTable[#All],2,FALSE),"No")</f>
        <v>No</v>
      </c>
      <c r="X7865" s="4">
        <f>1/COUNTIF(OrdersTable[Order ID],OrdersTable[[#This Row],[Order ID]])</f>
        <v>0.25</v>
      </c>
      <c r="Y7865" s="4">
        <f>1/COUNTIF(OrdersTable[Customer ID],OrdersTable[[#This Row],[Customer ID]])</f>
        <v>0.1111111111111111</v>
      </c>
    </row>
    <row r="7866" spans="1:25" x14ac:dyDescent="0.3">
      <c r="A7866" s="1">
        <v>7865</v>
      </c>
      <c r="B7866" t="s">
        <v>9894</v>
      </c>
      <c r="C7866" s="7">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4" t="str">
        <f>VLOOKUP(OrdersTable[[#This Row],[Region]],PeopleTable[#All],2,FALSE)</f>
        <v>Anna Andreadi</v>
      </c>
      <c r="W7866" s="4" t="str">
        <f>IFERROR(VLOOKUP(OrdersTable[[#This Row],[Order ID]],ReturnsTable[#All],2,FALSE),"No")</f>
        <v>No</v>
      </c>
      <c r="X7866" s="4">
        <f>1/COUNTIF(OrdersTable[Order ID],OrdersTable[[#This Row],[Order ID]])</f>
        <v>0.25</v>
      </c>
      <c r="Y7866" s="4">
        <f>1/COUNTIF(OrdersTable[Customer ID],OrdersTable[[#This Row],[Customer ID]])</f>
        <v>0.1111111111111111</v>
      </c>
    </row>
    <row r="7867" spans="1:25" x14ac:dyDescent="0.3">
      <c r="A7867" s="1">
        <v>7866</v>
      </c>
      <c r="B7867" t="s">
        <v>9894</v>
      </c>
      <c r="C7867" s="7">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4" t="str">
        <f>VLOOKUP(OrdersTable[[#This Row],[Region]],PeopleTable[#All],2,FALSE)</f>
        <v>Anna Andreadi</v>
      </c>
      <c r="W7867" s="4" t="str">
        <f>IFERROR(VLOOKUP(OrdersTable[[#This Row],[Order ID]],ReturnsTable[#All],2,FALSE),"No")</f>
        <v>No</v>
      </c>
      <c r="X7867" s="4">
        <f>1/COUNTIF(OrdersTable[Order ID],OrdersTable[[#This Row],[Order ID]])</f>
        <v>0.25</v>
      </c>
      <c r="Y7867" s="4">
        <f>1/COUNTIF(OrdersTable[Customer ID],OrdersTable[[#This Row],[Customer ID]])</f>
        <v>0.1111111111111111</v>
      </c>
    </row>
    <row r="7868" spans="1:25" x14ac:dyDescent="0.3">
      <c r="A7868" s="1">
        <v>7867</v>
      </c>
      <c r="B7868" t="s">
        <v>9894</v>
      </c>
      <c r="C7868" s="7">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4" t="str">
        <f>VLOOKUP(OrdersTable[[#This Row],[Region]],PeopleTable[#All],2,FALSE)</f>
        <v>Anna Andreadi</v>
      </c>
      <c r="W7868" s="4" t="str">
        <f>IFERROR(VLOOKUP(OrdersTable[[#This Row],[Order ID]],ReturnsTable[#All],2,FALSE),"No")</f>
        <v>No</v>
      </c>
      <c r="X7868" s="4">
        <f>1/COUNTIF(OrdersTable[Order ID],OrdersTable[[#This Row],[Order ID]])</f>
        <v>0.25</v>
      </c>
      <c r="Y7868" s="4">
        <f>1/COUNTIF(OrdersTable[Customer ID],OrdersTable[[#This Row],[Customer ID]])</f>
        <v>0.1111111111111111</v>
      </c>
    </row>
    <row r="7869" spans="1:25" x14ac:dyDescent="0.3">
      <c r="A7869" s="1">
        <v>7868</v>
      </c>
      <c r="B7869" t="s">
        <v>9895</v>
      </c>
      <c r="C7869" s="7">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4" t="str">
        <f>VLOOKUP(OrdersTable[[#This Row],[Region]],PeopleTable[#All],2,FALSE)</f>
        <v>Anna Andreadi</v>
      </c>
      <c r="W7869" s="4" t="str">
        <f>IFERROR(VLOOKUP(OrdersTable[[#This Row],[Order ID]],ReturnsTable[#All],2,FALSE),"No")</f>
        <v>No</v>
      </c>
      <c r="X7869" s="4">
        <f>1/COUNTIF(OrdersTable[Order ID],OrdersTable[[#This Row],[Order ID]])</f>
        <v>1</v>
      </c>
      <c r="Y7869" s="4">
        <f>1/COUNTIF(OrdersTable[Customer ID],OrdersTable[[#This Row],[Customer ID]])</f>
        <v>0.16666666666666666</v>
      </c>
    </row>
    <row r="7870" spans="1:25" x14ac:dyDescent="0.3">
      <c r="A7870" s="1">
        <v>7869</v>
      </c>
      <c r="B7870" t="s">
        <v>9896</v>
      </c>
      <c r="C7870" s="7">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4" t="str">
        <f>VLOOKUP(OrdersTable[[#This Row],[Region]],PeopleTable[#All],2,FALSE)</f>
        <v>Anna Andreadi</v>
      </c>
      <c r="W7870" s="4" t="str">
        <f>IFERROR(VLOOKUP(OrdersTable[[#This Row],[Order ID]],ReturnsTable[#All],2,FALSE),"No")</f>
        <v>No</v>
      </c>
      <c r="X7870" s="4">
        <f>1/COUNTIF(OrdersTable[Order ID],OrdersTable[[#This Row],[Order ID]])</f>
        <v>1</v>
      </c>
      <c r="Y7870" s="4">
        <f>1/COUNTIF(OrdersTable[Customer ID],OrdersTable[[#This Row],[Customer ID]])</f>
        <v>8.3333333333333329E-2</v>
      </c>
    </row>
    <row r="7871" spans="1:25" x14ac:dyDescent="0.3">
      <c r="A7871" s="1">
        <v>7870</v>
      </c>
      <c r="B7871" t="s">
        <v>9897</v>
      </c>
      <c r="C7871" s="7">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4" t="str">
        <f>VLOOKUP(OrdersTable[[#This Row],[Region]],PeopleTable[#All],2,FALSE)</f>
        <v>Cassandra Brandow</v>
      </c>
      <c r="W7871" s="4" t="str">
        <f>IFERROR(VLOOKUP(OrdersTable[[#This Row],[Order ID]],ReturnsTable[#All],2,FALSE),"No")</f>
        <v>No</v>
      </c>
      <c r="X7871" s="4">
        <f>1/COUNTIF(OrdersTable[Order ID],OrdersTable[[#This Row],[Order ID]])</f>
        <v>1</v>
      </c>
      <c r="Y7871" s="4">
        <f>1/COUNTIF(OrdersTable[Customer ID],OrdersTable[[#This Row],[Customer ID]])</f>
        <v>0.25</v>
      </c>
    </row>
    <row r="7872" spans="1:25" x14ac:dyDescent="0.3">
      <c r="A7872" s="1">
        <v>7871</v>
      </c>
      <c r="B7872" t="s">
        <v>9898</v>
      </c>
      <c r="C7872" s="7">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4" t="str">
        <f>VLOOKUP(OrdersTable[[#This Row],[Region]],PeopleTable[#All],2,FALSE)</f>
        <v>Chuck Magee</v>
      </c>
      <c r="W7872" s="4" t="str">
        <f>IFERROR(VLOOKUP(OrdersTable[[#This Row],[Order ID]],ReturnsTable[#All],2,FALSE),"No")</f>
        <v>No</v>
      </c>
      <c r="X7872" s="4">
        <f>1/COUNTIF(OrdersTable[Order ID],OrdersTable[[#This Row],[Order ID]])</f>
        <v>1</v>
      </c>
      <c r="Y7872" s="4">
        <f>1/COUNTIF(OrdersTable[Customer ID],OrdersTable[[#This Row],[Customer ID]])</f>
        <v>0.1</v>
      </c>
    </row>
    <row r="7873" spans="1:25" x14ac:dyDescent="0.3">
      <c r="A7873" s="1">
        <v>7872</v>
      </c>
      <c r="B7873" t="s">
        <v>9899</v>
      </c>
      <c r="C7873" s="7">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4" t="str">
        <f>VLOOKUP(OrdersTable[[#This Row],[Region]],PeopleTable[#All],2,FALSE)</f>
        <v>Anna Andreadi</v>
      </c>
      <c r="W7873" s="4" t="str">
        <f>IFERROR(VLOOKUP(OrdersTable[[#This Row],[Order ID]],ReturnsTable[#All],2,FALSE),"No")</f>
        <v>No</v>
      </c>
      <c r="X7873" s="4">
        <f>1/COUNTIF(OrdersTable[Order ID],OrdersTable[[#This Row],[Order ID]])</f>
        <v>0.25</v>
      </c>
      <c r="Y7873" s="4">
        <f>1/COUNTIF(OrdersTable[Customer ID],OrdersTable[[#This Row],[Customer ID]])</f>
        <v>8.3333333333333329E-2</v>
      </c>
    </row>
    <row r="7874" spans="1:25" x14ac:dyDescent="0.3">
      <c r="A7874" s="1">
        <v>7873</v>
      </c>
      <c r="B7874" t="s">
        <v>9899</v>
      </c>
      <c r="C7874" s="7">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4" t="str">
        <f>VLOOKUP(OrdersTable[[#This Row],[Region]],PeopleTable[#All],2,FALSE)</f>
        <v>Anna Andreadi</v>
      </c>
      <c r="W7874" s="4" t="str">
        <f>IFERROR(VLOOKUP(OrdersTable[[#This Row],[Order ID]],ReturnsTable[#All],2,FALSE),"No")</f>
        <v>No</v>
      </c>
      <c r="X7874" s="4">
        <f>1/COUNTIF(OrdersTable[Order ID],OrdersTable[[#This Row],[Order ID]])</f>
        <v>0.25</v>
      </c>
      <c r="Y7874" s="4">
        <f>1/COUNTIF(OrdersTable[Customer ID],OrdersTable[[#This Row],[Customer ID]])</f>
        <v>8.3333333333333329E-2</v>
      </c>
    </row>
    <row r="7875" spans="1:25" x14ac:dyDescent="0.3">
      <c r="A7875" s="1">
        <v>7874</v>
      </c>
      <c r="B7875" t="s">
        <v>9899</v>
      </c>
      <c r="C7875" s="7">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4" t="str">
        <f>VLOOKUP(OrdersTable[[#This Row],[Region]],PeopleTable[#All],2,FALSE)</f>
        <v>Anna Andreadi</v>
      </c>
      <c r="W7875" s="4" t="str">
        <f>IFERROR(VLOOKUP(OrdersTable[[#This Row],[Order ID]],ReturnsTable[#All],2,FALSE),"No")</f>
        <v>No</v>
      </c>
      <c r="X7875" s="4">
        <f>1/COUNTIF(OrdersTable[Order ID],OrdersTable[[#This Row],[Order ID]])</f>
        <v>0.25</v>
      </c>
      <c r="Y7875" s="4">
        <f>1/COUNTIF(OrdersTable[Customer ID],OrdersTable[[#This Row],[Customer ID]])</f>
        <v>8.3333333333333329E-2</v>
      </c>
    </row>
    <row r="7876" spans="1:25" x14ac:dyDescent="0.3">
      <c r="A7876" s="1">
        <v>7875</v>
      </c>
      <c r="B7876" t="s">
        <v>9899</v>
      </c>
      <c r="C7876" s="7">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4" t="str">
        <f>VLOOKUP(OrdersTable[[#This Row],[Region]],PeopleTable[#All],2,FALSE)</f>
        <v>Anna Andreadi</v>
      </c>
      <c r="W7876" s="4" t="str">
        <f>IFERROR(VLOOKUP(OrdersTable[[#This Row],[Order ID]],ReturnsTable[#All],2,FALSE),"No")</f>
        <v>No</v>
      </c>
      <c r="X7876" s="4">
        <f>1/COUNTIF(OrdersTable[Order ID],OrdersTable[[#This Row],[Order ID]])</f>
        <v>0.25</v>
      </c>
      <c r="Y7876" s="4">
        <f>1/COUNTIF(OrdersTable[Customer ID],OrdersTable[[#This Row],[Customer ID]])</f>
        <v>8.3333333333333329E-2</v>
      </c>
    </row>
    <row r="7877" spans="1:25" x14ac:dyDescent="0.3">
      <c r="A7877" s="1">
        <v>7876</v>
      </c>
      <c r="B7877" t="s">
        <v>9900</v>
      </c>
      <c r="C7877" s="7">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4" t="str">
        <f>VLOOKUP(OrdersTable[[#This Row],[Region]],PeopleTable[#All],2,FALSE)</f>
        <v>Anna Andreadi</v>
      </c>
      <c r="W7877" s="4" t="str">
        <f>IFERROR(VLOOKUP(OrdersTable[[#This Row],[Order ID]],ReturnsTable[#All],2,FALSE),"No")</f>
        <v>No</v>
      </c>
      <c r="X7877" s="4">
        <f>1/COUNTIF(OrdersTable[Order ID],OrdersTable[[#This Row],[Order ID]])</f>
        <v>0.5</v>
      </c>
      <c r="Y7877" s="4">
        <f>1/COUNTIF(OrdersTable[Customer ID],OrdersTable[[#This Row],[Customer ID]])</f>
        <v>3.7037037037037035E-2</v>
      </c>
    </row>
    <row r="7878" spans="1:25" x14ac:dyDescent="0.3">
      <c r="A7878" s="1">
        <v>7877</v>
      </c>
      <c r="B7878" t="s">
        <v>9900</v>
      </c>
      <c r="C7878" s="7">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4" t="str">
        <f>VLOOKUP(OrdersTable[[#This Row],[Region]],PeopleTable[#All],2,FALSE)</f>
        <v>Anna Andreadi</v>
      </c>
      <c r="W7878" s="4" t="str">
        <f>IFERROR(VLOOKUP(OrdersTable[[#This Row],[Order ID]],ReturnsTable[#All],2,FALSE),"No")</f>
        <v>No</v>
      </c>
      <c r="X7878" s="4">
        <f>1/COUNTIF(OrdersTable[Order ID],OrdersTable[[#This Row],[Order ID]])</f>
        <v>0.5</v>
      </c>
      <c r="Y7878" s="4">
        <f>1/COUNTIF(OrdersTable[Customer ID],OrdersTable[[#This Row],[Customer ID]])</f>
        <v>3.7037037037037035E-2</v>
      </c>
    </row>
    <row r="7879" spans="1:25" x14ac:dyDescent="0.3">
      <c r="A7879" s="1">
        <v>7878</v>
      </c>
      <c r="B7879" t="s">
        <v>9901</v>
      </c>
      <c r="C7879" s="7">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4" t="str">
        <f>VLOOKUP(OrdersTable[[#This Row],[Region]],PeopleTable[#All],2,FALSE)</f>
        <v>Cassandra Brandow</v>
      </c>
      <c r="W7879" s="4" t="str">
        <f>IFERROR(VLOOKUP(OrdersTable[[#This Row],[Order ID]],ReturnsTable[#All],2,FALSE),"No")</f>
        <v>No</v>
      </c>
      <c r="X7879" s="4">
        <f>1/COUNTIF(OrdersTable[Order ID],OrdersTable[[#This Row],[Order ID]])</f>
        <v>1</v>
      </c>
      <c r="Y7879" s="4">
        <f>1/COUNTIF(OrdersTable[Customer ID],OrdersTable[[#This Row],[Customer ID]])</f>
        <v>0.14285714285714285</v>
      </c>
    </row>
    <row r="7880" spans="1:25" x14ac:dyDescent="0.3">
      <c r="A7880" s="1">
        <v>7879</v>
      </c>
      <c r="B7880" t="s">
        <v>9902</v>
      </c>
      <c r="C7880" s="7">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4" t="str">
        <f>VLOOKUP(OrdersTable[[#This Row],[Region]],PeopleTable[#All],2,FALSE)</f>
        <v>Kelly Williams</v>
      </c>
      <c r="W7880" s="4" t="str">
        <f>IFERROR(VLOOKUP(OrdersTable[[#This Row],[Order ID]],ReturnsTable[#All],2,FALSE),"No")</f>
        <v>No</v>
      </c>
      <c r="X7880" s="4">
        <f>1/COUNTIF(OrdersTable[Order ID],OrdersTable[[#This Row],[Order ID]])</f>
        <v>1</v>
      </c>
      <c r="Y7880" s="4">
        <f>1/COUNTIF(OrdersTable[Customer ID],OrdersTable[[#This Row],[Customer ID]])</f>
        <v>7.6923076923076927E-2</v>
      </c>
    </row>
    <row r="7881" spans="1:25" x14ac:dyDescent="0.3">
      <c r="A7881" s="1">
        <v>7880</v>
      </c>
      <c r="B7881" t="s">
        <v>9903</v>
      </c>
      <c r="C7881" s="7">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4" t="str">
        <f>VLOOKUP(OrdersTable[[#This Row],[Region]],PeopleTable[#All],2,FALSE)</f>
        <v>Chuck Magee</v>
      </c>
      <c r="W7881" s="4" t="str">
        <f>IFERROR(VLOOKUP(OrdersTable[[#This Row],[Order ID]],ReturnsTable[#All],2,FALSE),"No")</f>
        <v>No</v>
      </c>
      <c r="X7881" s="4">
        <f>1/COUNTIF(OrdersTable[Order ID],OrdersTable[[#This Row],[Order ID]])</f>
        <v>1</v>
      </c>
      <c r="Y7881" s="4">
        <f>1/COUNTIF(OrdersTable[Customer ID],OrdersTable[[#This Row],[Customer ID]])</f>
        <v>9.0909090909090912E-2</v>
      </c>
    </row>
    <row r="7882" spans="1:25" x14ac:dyDescent="0.3">
      <c r="A7882" s="1">
        <v>7881</v>
      </c>
      <c r="B7882" t="s">
        <v>9904</v>
      </c>
      <c r="C7882" s="7">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4" t="str">
        <f>VLOOKUP(OrdersTable[[#This Row],[Region]],PeopleTable[#All],2,FALSE)</f>
        <v>Anna Andreadi</v>
      </c>
      <c r="W7882" s="4" t="str">
        <f>IFERROR(VLOOKUP(OrdersTable[[#This Row],[Order ID]],ReturnsTable[#All],2,FALSE),"No")</f>
        <v>No</v>
      </c>
      <c r="X7882" s="4">
        <f>1/COUNTIF(OrdersTable[Order ID],OrdersTable[[#This Row],[Order ID]])</f>
        <v>0.125</v>
      </c>
      <c r="Y7882" s="4">
        <f>1/COUNTIF(OrdersTable[Customer ID],OrdersTable[[#This Row],[Customer ID]])</f>
        <v>3.3333333333333333E-2</v>
      </c>
    </row>
    <row r="7883" spans="1:25" x14ac:dyDescent="0.3">
      <c r="A7883" s="1">
        <v>7882</v>
      </c>
      <c r="B7883" t="s">
        <v>9904</v>
      </c>
      <c r="C7883" s="7">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4" t="str">
        <f>VLOOKUP(OrdersTable[[#This Row],[Region]],PeopleTable[#All],2,FALSE)</f>
        <v>Anna Andreadi</v>
      </c>
      <c r="W7883" s="4" t="str">
        <f>IFERROR(VLOOKUP(OrdersTable[[#This Row],[Order ID]],ReturnsTable[#All],2,FALSE),"No")</f>
        <v>No</v>
      </c>
      <c r="X7883" s="4">
        <f>1/COUNTIF(OrdersTable[Order ID],OrdersTable[[#This Row],[Order ID]])</f>
        <v>0.125</v>
      </c>
      <c r="Y7883" s="4">
        <f>1/COUNTIF(OrdersTable[Customer ID],OrdersTable[[#This Row],[Customer ID]])</f>
        <v>3.3333333333333333E-2</v>
      </c>
    </row>
    <row r="7884" spans="1:25" x14ac:dyDescent="0.3">
      <c r="A7884" s="1">
        <v>7883</v>
      </c>
      <c r="B7884" t="s">
        <v>9904</v>
      </c>
      <c r="C7884" s="7">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4" t="str">
        <f>VLOOKUP(OrdersTable[[#This Row],[Region]],PeopleTable[#All],2,FALSE)</f>
        <v>Anna Andreadi</v>
      </c>
      <c r="W7884" s="4" t="str">
        <f>IFERROR(VLOOKUP(OrdersTable[[#This Row],[Order ID]],ReturnsTable[#All],2,FALSE),"No")</f>
        <v>No</v>
      </c>
      <c r="X7884" s="4">
        <f>1/COUNTIF(OrdersTable[Order ID],OrdersTable[[#This Row],[Order ID]])</f>
        <v>0.125</v>
      </c>
      <c r="Y7884" s="4">
        <f>1/COUNTIF(OrdersTable[Customer ID],OrdersTable[[#This Row],[Customer ID]])</f>
        <v>3.3333333333333333E-2</v>
      </c>
    </row>
    <row r="7885" spans="1:25" x14ac:dyDescent="0.3">
      <c r="A7885" s="1">
        <v>7884</v>
      </c>
      <c r="B7885" t="s">
        <v>9904</v>
      </c>
      <c r="C7885" s="7">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4" t="str">
        <f>VLOOKUP(OrdersTable[[#This Row],[Region]],PeopleTable[#All],2,FALSE)</f>
        <v>Anna Andreadi</v>
      </c>
      <c r="W7885" s="4" t="str">
        <f>IFERROR(VLOOKUP(OrdersTable[[#This Row],[Order ID]],ReturnsTable[#All],2,FALSE),"No")</f>
        <v>No</v>
      </c>
      <c r="X7885" s="4">
        <f>1/COUNTIF(OrdersTable[Order ID],OrdersTable[[#This Row],[Order ID]])</f>
        <v>0.125</v>
      </c>
      <c r="Y7885" s="4">
        <f>1/COUNTIF(OrdersTable[Customer ID],OrdersTable[[#This Row],[Customer ID]])</f>
        <v>3.3333333333333333E-2</v>
      </c>
    </row>
    <row r="7886" spans="1:25" x14ac:dyDescent="0.3">
      <c r="A7886" s="1">
        <v>7885</v>
      </c>
      <c r="B7886" t="s">
        <v>9904</v>
      </c>
      <c r="C7886" s="7">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4" t="str">
        <f>VLOOKUP(OrdersTable[[#This Row],[Region]],PeopleTable[#All],2,FALSE)</f>
        <v>Anna Andreadi</v>
      </c>
      <c r="W7886" s="4" t="str">
        <f>IFERROR(VLOOKUP(OrdersTable[[#This Row],[Order ID]],ReturnsTable[#All],2,FALSE),"No")</f>
        <v>No</v>
      </c>
      <c r="X7886" s="4">
        <f>1/COUNTIF(OrdersTable[Order ID],OrdersTable[[#This Row],[Order ID]])</f>
        <v>0.125</v>
      </c>
      <c r="Y7886" s="4">
        <f>1/COUNTIF(OrdersTable[Customer ID],OrdersTable[[#This Row],[Customer ID]])</f>
        <v>3.3333333333333333E-2</v>
      </c>
    </row>
    <row r="7887" spans="1:25" x14ac:dyDescent="0.3">
      <c r="A7887" s="1">
        <v>7886</v>
      </c>
      <c r="B7887" t="s">
        <v>9904</v>
      </c>
      <c r="C7887" s="7">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4" t="str">
        <f>VLOOKUP(OrdersTable[[#This Row],[Region]],PeopleTable[#All],2,FALSE)</f>
        <v>Anna Andreadi</v>
      </c>
      <c r="W7887" s="4" t="str">
        <f>IFERROR(VLOOKUP(OrdersTable[[#This Row],[Order ID]],ReturnsTable[#All],2,FALSE),"No")</f>
        <v>No</v>
      </c>
      <c r="X7887" s="4">
        <f>1/COUNTIF(OrdersTable[Order ID],OrdersTable[[#This Row],[Order ID]])</f>
        <v>0.125</v>
      </c>
      <c r="Y7887" s="4">
        <f>1/COUNTIF(OrdersTable[Customer ID],OrdersTable[[#This Row],[Customer ID]])</f>
        <v>3.3333333333333333E-2</v>
      </c>
    </row>
    <row r="7888" spans="1:25" x14ac:dyDescent="0.3">
      <c r="A7888" s="1">
        <v>7887</v>
      </c>
      <c r="B7888" t="s">
        <v>9904</v>
      </c>
      <c r="C7888" s="7">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4" t="str">
        <f>VLOOKUP(OrdersTable[[#This Row],[Region]],PeopleTable[#All],2,FALSE)</f>
        <v>Anna Andreadi</v>
      </c>
      <c r="W7888" s="4" t="str">
        <f>IFERROR(VLOOKUP(OrdersTable[[#This Row],[Order ID]],ReturnsTable[#All],2,FALSE),"No")</f>
        <v>No</v>
      </c>
      <c r="X7888" s="4">
        <f>1/COUNTIF(OrdersTable[Order ID],OrdersTable[[#This Row],[Order ID]])</f>
        <v>0.125</v>
      </c>
      <c r="Y7888" s="4">
        <f>1/COUNTIF(OrdersTable[Customer ID],OrdersTable[[#This Row],[Customer ID]])</f>
        <v>3.3333333333333333E-2</v>
      </c>
    </row>
    <row r="7889" spans="1:25" x14ac:dyDescent="0.3">
      <c r="A7889" s="1">
        <v>7888</v>
      </c>
      <c r="B7889" t="s">
        <v>9904</v>
      </c>
      <c r="C7889" s="7">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4" t="str">
        <f>VLOOKUP(OrdersTable[[#This Row],[Region]],PeopleTable[#All],2,FALSE)</f>
        <v>Anna Andreadi</v>
      </c>
      <c r="W7889" s="4" t="str">
        <f>IFERROR(VLOOKUP(OrdersTable[[#This Row],[Order ID]],ReturnsTable[#All],2,FALSE),"No")</f>
        <v>No</v>
      </c>
      <c r="X7889" s="4">
        <f>1/COUNTIF(OrdersTable[Order ID],OrdersTable[[#This Row],[Order ID]])</f>
        <v>0.125</v>
      </c>
      <c r="Y7889" s="4">
        <f>1/COUNTIF(OrdersTable[Customer ID],OrdersTable[[#This Row],[Customer ID]])</f>
        <v>3.3333333333333333E-2</v>
      </c>
    </row>
    <row r="7890" spans="1:25" x14ac:dyDescent="0.3">
      <c r="A7890" s="1">
        <v>7889</v>
      </c>
      <c r="B7890" t="s">
        <v>9905</v>
      </c>
      <c r="C7890" s="7">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4" t="str">
        <f>VLOOKUP(OrdersTable[[#This Row],[Region]],PeopleTable[#All],2,FALSE)</f>
        <v>Anna Andreadi</v>
      </c>
      <c r="W7890" s="4" t="str">
        <f>IFERROR(VLOOKUP(OrdersTable[[#This Row],[Order ID]],ReturnsTable[#All],2,FALSE),"No")</f>
        <v>No</v>
      </c>
      <c r="X7890" s="4">
        <f>1/COUNTIF(OrdersTable[Order ID],OrdersTable[[#This Row],[Order ID]])</f>
        <v>1</v>
      </c>
      <c r="Y7890" s="4">
        <f>1/COUNTIF(OrdersTable[Customer ID],OrdersTable[[#This Row],[Customer ID]])</f>
        <v>6.25E-2</v>
      </c>
    </row>
    <row r="7891" spans="1:25" x14ac:dyDescent="0.3">
      <c r="A7891" s="1">
        <v>7890</v>
      </c>
      <c r="B7891" t="s">
        <v>9906</v>
      </c>
      <c r="C7891" s="7">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4" t="str">
        <f>VLOOKUP(OrdersTable[[#This Row],[Region]],PeopleTable[#All],2,FALSE)</f>
        <v>Cassandra Brandow</v>
      </c>
      <c r="W7891" s="4" t="str">
        <f>IFERROR(VLOOKUP(OrdersTable[[#This Row],[Order ID]],ReturnsTable[#All],2,FALSE),"No")</f>
        <v>No</v>
      </c>
      <c r="X7891" s="4">
        <f>1/COUNTIF(OrdersTable[Order ID],OrdersTable[[#This Row],[Order ID]])</f>
        <v>0.25</v>
      </c>
      <c r="Y7891" s="4">
        <f>1/COUNTIF(OrdersTable[Customer ID],OrdersTable[[#This Row],[Customer ID]])</f>
        <v>7.1428571428571425E-2</v>
      </c>
    </row>
    <row r="7892" spans="1:25" x14ac:dyDescent="0.3">
      <c r="A7892" s="1">
        <v>7891</v>
      </c>
      <c r="B7892" t="s">
        <v>9906</v>
      </c>
      <c r="C7892" s="7">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4" t="str">
        <f>VLOOKUP(OrdersTable[[#This Row],[Region]],PeopleTable[#All],2,FALSE)</f>
        <v>Cassandra Brandow</v>
      </c>
      <c r="W7892" s="4" t="str">
        <f>IFERROR(VLOOKUP(OrdersTable[[#This Row],[Order ID]],ReturnsTable[#All],2,FALSE),"No")</f>
        <v>No</v>
      </c>
      <c r="X7892" s="4">
        <f>1/COUNTIF(OrdersTable[Order ID],OrdersTable[[#This Row],[Order ID]])</f>
        <v>0.25</v>
      </c>
      <c r="Y7892" s="4">
        <f>1/COUNTIF(OrdersTable[Customer ID],OrdersTable[[#This Row],[Customer ID]])</f>
        <v>7.1428571428571425E-2</v>
      </c>
    </row>
    <row r="7893" spans="1:25" x14ac:dyDescent="0.3">
      <c r="A7893" s="1">
        <v>7892</v>
      </c>
      <c r="B7893" t="s">
        <v>9906</v>
      </c>
      <c r="C7893" s="7">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4" t="str">
        <f>VLOOKUP(OrdersTable[[#This Row],[Region]],PeopleTable[#All],2,FALSE)</f>
        <v>Cassandra Brandow</v>
      </c>
      <c r="W7893" s="4" t="str">
        <f>IFERROR(VLOOKUP(OrdersTable[[#This Row],[Order ID]],ReturnsTable[#All],2,FALSE),"No")</f>
        <v>No</v>
      </c>
      <c r="X7893" s="4">
        <f>1/COUNTIF(OrdersTable[Order ID],OrdersTable[[#This Row],[Order ID]])</f>
        <v>0.25</v>
      </c>
      <c r="Y7893" s="4">
        <f>1/COUNTIF(OrdersTable[Customer ID],OrdersTable[[#This Row],[Customer ID]])</f>
        <v>7.1428571428571425E-2</v>
      </c>
    </row>
    <row r="7894" spans="1:25" x14ac:dyDescent="0.3">
      <c r="A7894" s="1">
        <v>7893</v>
      </c>
      <c r="B7894" t="s">
        <v>9906</v>
      </c>
      <c r="C7894" s="7">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4" t="str">
        <f>VLOOKUP(OrdersTable[[#This Row],[Region]],PeopleTable[#All],2,FALSE)</f>
        <v>Cassandra Brandow</v>
      </c>
      <c r="W7894" s="4" t="str">
        <f>IFERROR(VLOOKUP(OrdersTable[[#This Row],[Order ID]],ReturnsTable[#All],2,FALSE),"No")</f>
        <v>No</v>
      </c>
      <c r="X7894" s="4">
        <f>1/COUNTIF(OrdersTable[Order ID],OrdersTable[[#This Row],[Order ID]])</f>
        <v>0.25</v>
      </c>
      <c r="Y7894" s="4">
        <f>1/COUNTIF(OrdersTable[Customer ID],OrdersTable[[#This Row],[Customer ID]])</f>
        <v>7.1428571428571425E-2</v>
      </c>
    </row>
    <row r="7895" spans="1:25" x14ac:dyDescent="0.3">
      <c r="A7895" s="1">
        <v>7894</v>
      </c>
      <c r="B7895" t="s">
        <v>9907</v>
      </c>
      <c r="C7895" s="7">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4" t="str">
        <f>VLOOKUP(OrdersTable[[#This Row],[Region]],PeopleTable[#All],2,FALSE)</f>
        <v>Chuck Magee</v>
      </c>
      <c r="W7895" s="4" t="str">
        <f>IFERROR(VLOOKUP(OrdersTable[[#This Row],[Order ID]],ReturnsTable[#All],2,FALSE),"No")</f>
        <v>No</v>
      </c>
      <c r="X7895" s="4">
        <f>1/COUNTIF(OrdersTable[Order ID],OrdersTable[[#This Row],[Order ID]])</f>
        <v>1</v>
      </c>
      <c r="Y7895" s="4">
        <f>1/COUNTIF(OrdersTable[Customer ID],OrdersTable[[#This Row],[Customer ID]])</f>
        <v>7.1428571428571425E-2</v>
      </c>
    </row>
    <row r="7896" spans="1:25" x14ac:dyDescent="0.3">
      <c r="A7896" s="1">
        <v>7895</v>
      </c>
      <c r="B7896" t="s">
        <v>9908</v>
      </c>
      <c r="C7896" s="7">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4" t="str">
        <f>VLOOKUP(OrdersTable[[#This Row],[Region]],PeopleTable[#All],2,FALSE)</f>
        <v>Chuck Magee</v>
      </c>
      <c r="W7896" s="4" t="str">
        <f>IFERROR(VLOOKUP(OrdersTable[[#This Row],[Order ID]],ReturnsTable[#All],2,FALSE),"No")</f>
        <v>No</v>
      </c>
      <c r="X7896" s="4">
        <f>1/COUNTIF(OrdersTable[Order ID],OrdersTable[[#This Row],[Order ID]])</f>
        <v>0.33333333333333331</v>
      </c>
      <c r="Y7896" s="4">
        <f>1/COUNTIF(OrdersTable[Customer ID],OrdersTable[[#This Row],[Customer ID]])</f>
        <v>5.5555555555555552E-2</v>
      </c>
    </row>
    <row r="7897" spans="1:25" x14ac:dyDescent="0.3">
      <c r="A7897" s="1">
        <v>7896</v>
      </c>
      <c r="B7897" t="s">
        <v>9908</v>
      </c>
      <c r="C7897" s="7">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4" t="str">
        <f>VLOOKUP(OrdersTable[[#This Row],[Region]],PeopleTable[#All],2,FALSE)</f>
        <v>Chuck Magee</v>
      </c>
      <c r="W7897" s="4" t="str">
        <f>IFERROR(VLOOKUP(OrdersTable[[#This Row],[Order ID]],ReturnsTable[#All],2,FALSE),"No")</f>
        <v>No</v>
      </c>
      <c r="X7897" s="4">
        <f>1/COUNTIF(OrdersTable[Order ID],OrdersTable[[#This Row],[Order ID]])</f>
        <v>0.33333333333333331</v>
      </c>
      <c r="Y7897" s="4">
        <f>1/COUNTIF(OrdersTable[Customer ID],OrdersTable[[#This Row],[Customer ID]])</f>
        <v>5.5555555555555552E-2</v>
      </c>
    </row>
    <row r="7898" spans="1:25" x14ac:dyDescent="0.3">
      <c r="A7898" s="1">
        <v>7897</v>
      </c>
      <c r="B7898" t="s">
        <v>9908</v>
      </c>
      <c r="C7898" s="7">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4" t="str">
        <f>VLOOKUP(OrdersTable[[#This Row],[Region]],PeopleTable[#All],2,FALSE)</f>
        <v>Chuck Magee</v>
      </c>
      <c r="W7898" s="4" t="str">
        <f>IFERROR(VLOOKUP(OrdersTable[[#This Row],[Order ID]],ReturnsTable[#All],2,FALSE),"No")</f>
        <v>No</v>
      </c>
      <c r="X7898" s="4">
        <f>1/COUNTIF(OrdersTable[Order ID],OrdersTable[[#This Row],[Order ID]])</f>
        <v>0.33333333333333331</v>
      </c>
      <c r="Y7898" s="4">
        <f>1/COUNTIF(OrdersTable[Customer ID],OrdersTable[[#This Row],[Customer ID]])</f>
        <v>5.5555555555555552E-2</v>
      </c>
    </row>
    <row r="7899" spans="1:25" x14ac:dyDescent="0.3">
      <c r="A7899" s="1">
        <v>7898</v>
      </c>
      <c r="B7899" t="s">
        <v>9909</v>
      </c>
      <c r="C7899" s="7">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4" t="str">
        <f>VLOOKUP(OrdersTable[[#This Row],[Region]],PeopleTable[#All],2,FALSE)</f>
        <v>Cassandra Brandow</v>
      </c>
      <c r="W7899" s="4" t="str">
        <f>IFERROR(VLOOKUP(OrdersTable[[#This Row],[Order ID]],ReturnsTable[#All],2,FALSE),"No")</f>
        <v>No</v>
      </c>
      <c r="X7899" s="4">
        <f>1/COUNTIF(OrdersTable[Order ID],OrdersTable[[#This Row],[Order ID]])</f>
        <v>0.14285714285714285</v>
      </c>
      <c r="Y7899" s="4">
        <f>1/COUNTIF(OrdersTable[Customer ID],OrdersTable[[#This Row],[Customer ID]])</f>
        <v>5.5555555555555552E-2</v>
      </c>
    </row>
    <row r="7900" spans="1:25" x14ac:dyDescent="0.3">
      <c r="A7900" s="1">
        <v>7899</v>
      </c>
      <c r="B7900" t="s">
        <v>9909</v>
      </c>
      <c r="C7900" s="7">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4" t="str">
        <f>VLOOKUP(OrdersTable[[#This Row],[Region]],PeopleTable[#All],2,FALSE)</f>
        <v>Cassandra Brandow</v>
      </c>
      <c r="W7900" s="4" t="str">
        <f>IFERROR(VLOOKUP(OrdersTable[[#This Row],[Order ID]],ReturnsTable[#All],2,FALSE),"No")</f>
        <v>No</v>
      </c>
      <c r="X7900" s="4">
        <f>1/COUNTIF(OrdersTable[Order ID],OrdersTable[[#This Row],[Order ID]])</f>
        <v>0.14285714285714285</v>
      </c>
      <c r="Y7900" s="4">
        <f>1/COUNTIF(OrdersTable[Customer ID],OrdersTable[[#This Row],[Customer ID]])</f>
        <v>5.5555555555555552E-2</v>
      </c>
    </row>
    <row r="7901" spans="1:25" x14ac:dyDescent="0.3">
      <c r="A7901" s="1">
        <v>7900</v>
      </c>
      <c r="B7901" t="s">
        <v>9909</v>
      </c>
      <c r="C7901" s="7">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4" t="str">
        <f>VLOOKUP(OrdersTable[[#This Row],[Region]],PeopleTable[#All],2,FALSE)</f>
        <v>Cassandra Brandow</v>
      </c>
      <c r="W7901" s="4" t="str">
        <f>IFERROR(VLOOKUP(OrdersTable[[#This Row],[Order ID]],ReturnsTable[#All],2,FALSE),"No")</f>
        <v>No</v>
      </c>
      <c r="X7901" s="4">
        <f>1/COUNTIF(OrdersTable[Order ID],OrdersTable[[#This Row],[Order ID]])</f>
        <v>0.14285714285714285</v>
      </c>
      <c r="Y7901" s="4">
        <f>1/COUNTIF(OrdersTable[Customer ID],OrdersTable[[#This Row],[Customer ID]])</f>
        <v>5.5555555555555552E-2</v>
      </c>
    </row>
    <row r="7902" spans="1:25" x14ac:dyDescent="0.3">
      <c r="A7902" s="1">
        <v>7901</v>
      </c>
      <c r="B7902" t="s">
        <v>9909</v>
      </c>
      <c r="C7902" s="7">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4" t="str">
        <f>VLOOKUP(OrdersTable[[#This Row],[Region]],PeopleTable[#All],2,FALSE)</f>
        <v>Cassandra Brandow</v>
      </c>
      <c r="W7902" s="4" t="str">
        <f>IFERROR(VLOOKUP(OrdersTable[[#This Row],[Order ID]],ReturnsTable[#All],2,FALSE),"No")</f>
        <v>No</v>
      </c>
      <c r="X7902" s="4">
        <f>1/COUNTIF(OrdersTable[Order ID],OrdersTable[[#This Row],[Order ID]])</f>
        <v>0.14285714285714285</v>
      </c>
      <c r="Y7902" s="4">
        <f>1/COUNTIF(OrdersTable[Customer ID],OrdersTable[[#This Row],[Customer ID]])</f>
        <v>5.5555555555555552E-2</v>
      </c>
    </row>
    <row r="7903" spans="1:25" x14ac:dyDescent="0.3">
      <c r="A7903" s="1">
        <v>7902</v>
      </c>
      <c r="B7903" t="s">
        <v>9909</v>
      </c>
      <c r="C7903" s="7">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4" t="str">
        <f>VLOOKUP(OrdersTable[[#This Row],[Region]],PeopleTable[#All],2,FALSE)</f>
        <v>Cassandra Brandow</v>
      </c>
      <c r="W7903" s="4" t="str">
        <f>IFERROR(VLOOKUP(OrdersTable[[#This Row],[Order ID]],ReturnsTable[#All],2,FALSE),"No")</f>
        <v>No</v>
      </c>
      <c r="X7903" s="4">
        <f>1/COUNTIF(OrdersTable[Order ID],OrdersTable[[#This Row],[Order ID]])</f>
        <v>0.14285714285714285</v>
      </c>
      <c r="Y7903" s="4">
        <f>1/COUNTIF(OrdersTable[Customer ID],OrdersTable[[#This Row],[Customer ID]])</f>
        <v>5.5555555555555552E-2</v>
      </c>
    </row>
    <row r="7904" spans="1:25" x14ac:dyDescent="0.3">
      <c r="A7904" s="1">
        <v>7903</v>
      </c>
      <c r="B7904" t="s">
        <v>9909</v>
      </c>
      <c r="C7904" s="7">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4" t="str">
        <f>VLOOKUP(OrdersTable[[#This Row],[Region]],PeopleTable[#All],2,FALSE)</f>
        <v>Cassandra Brandow</v>
      </c>
      <c r="W7904" s="4" t="str">
        <f>IFERROR(VLOOKUP(OrdersTable[[#This Row],[Order ID]],ReturnsTable[#All],2,FALSE),"No")</f>
        <v>No</v>
      </c>
      <c r="X7904" s="4">
        <f>1/COUNTIF(OrdersTable[Order ID],OrdersTable[[#This Row],[Order ID]])</f>
        <v>0.14285714285714285</v>
      </c>
      <c r="Y7904" s="4">
        <f>1/COUNTIF(OrdersTable[Customer ID],OrdersTable[[#This Row],[Customer ID]])</f>
        <v>5.5555555555555552E-2</v>
      </c>
    </row>
    <row r="7905" spans="1:25" x14ac:dyDescent="0.3">
      <c r="A7905" s="1">
        <v>7904</v>
      </c>
      <c r="B7905" t="s">
        <v>9909</v>
      </c>
      <c r="C7905" s="7">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4" t="str">
        <f>VLOOKUP(OrdersTable[[#This Row],[Region]],PeopleTable[#All],2,FALSE)</f>
        <v>Cassandra Brandow</v>
      </c>
      <c r="W7905" s="4" t="str">
        <f>IFERROR(VLOOKUP(OrdersTable[[#This Row],[Order ID]],ReturnsTable[#All],2,FALSE),"No")</f>
        <v>No</v>
      </c>
      <c r="X7905" s="4">
        <f>1/COUNTIF(OrdersTable[Order ID],OrdersTable[[#This Row],[Order ID]])</f>
        <v>0.14285714285714285</v>
      </c>
      <c r="Y7905" s="4">
        <f>1/COUNTIF(OrdersTable[Customer ID],OrdersTable[[#This Row],[Customer ID]])</f>
        <v>5.5555555555555552E-2</v>
      </c>
    </row>
    <row r="7906" spans="1:25" x14ac:dyDescent="0.3">
      <c r="A7906" s="1">
        <v>7905</v>
      </c>
      <c r="B7906" t="s">
        <v>9910</v>
      </c>
      <c r="C7906" s="7">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4" t="str">
        <f>VLOOKUP(OrdersTable[[#This Row],[Region]],PeopleTable[#All],2,FALSE)</f>
        <v>Kelly Williams</v>
      </c>
      <c r="W7906" s="4" t="str">
        <f>IFERROR(VLOOKUP(OrdersTable[[#This Row],[Order ID]],ReturnsTable[#All],2,FALSE),"No")</f>
        <v>No</v>
      </c>
      <c r="X7906" s="4">
        <f>1/COUNTIF(OrdersTable[Order ID],OrdersTable[[#This Row],[Order ID]])</f>
        <v>1</v>
      </c>
      <c r="Y7906" s="4">
        <f>1/COUNTIF(OrdersTable[Customer ID],OrdersTable[[#This Row],[Customer ID]])</f>
        <v>9.0909090909090912E-2</v>
      </c>
    </row>
    <row r="7907" spans="1:25" x14ac:dyDescent="0.3">
      <c r="A7907" s="1">
        <v>7906</v>
      </c>
      <c r="B7907" t="s">
        <v>9911</v>
      </c>
      <c r="C7907" s="7">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4" t="str">
        <f>VLOOKUP(OrdersTable[[#This Row],[Region]],PeopleTable[#All],2,FALSE)</f>
        <v>Kelly Williams</v>
      </c>
      <c r="W7907" s="4" t="str">
        <f>IFERROR(VLOOKUP(OrdersTable[[#This Row],[Order ID]],ReturnsTable[#All],2,FALSE),"No")</f>
        <v>No</v>
      </c>
      <c r="X7907" s="4">
        <f>1/COUNTIF(OrdersTable[Order ID],OrdersTable[[#This Row],[Order ID]])</f>
        <v>0.5</v>
      </c>
      <c r="Y7907" s="4">
        <f>1/COUNTIF(OrdersTable[Customer ID],OrdersTable[[#This Row],[Customer ID]])</f>
        <v>4.5454545454545456E-2</v>
      </c>
    </row>
    <row r="7908" spans="1:25" x14ac:dyDescent="0.3">
      <c r="A7908" s="1">
        <v>7907</v>
      </c>
      <c r="B7908" t="s">
        <v>9911</v>
      </c>
      <c r="C7908" s="7">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4" t="str">
        <f>VLOOKUP(OrdersTable[[#This Row],[Region]],PeopleTable[#All],2,FALSE)</f>
        <v>Kelly Williams</v>
      </c>
      <c r="W7908" s="4" t="str">
        <f>IFERROR(VLOOKUP(OrdersTable[[#This Row],[Order ID]],ReturnsTable[#All],2,FALSE),"No")</f>
        <v>No</v>
      </c>
      <c r="X7908" s="4">
        <f>1/COUNTIF(OrdersTable[Order ID],OrdersTable[[#This Row],[Order ID]])</f>
        <v>0.5</v>
      </c>
      <c r="Y7908" s="4">
        <f>1/COUNTIF(OrdersTable[Customer ID],OrdersTable[[#This Row],[Customer ID]])</f>
        <v>4.5454545454545456E-2</v>
      </c>
    </row>
    <row r="7909" spans="1:25" x14ac:dyDescent="0.3">
      <c r="A7909" s="1">
        <v>7908</v>
      </c>
      <c r="B7909" t="s">
        <v>9912</v>
      </c>
      <c r="C7909" s="7">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4" t="str">
        <f>VLOOKUP(OrdersTable[[#This Row],[Region]],PeopleTable[#All],2,FALSE)</f>
        <v>Anna Andreadi</v>
      </c>
      <c r="W7909" s="4" t="str">
        <f>IFERROR(VLOOKUP(OrdersTable[[#This Row],[Order ID]],ReturnsTable[#All],2,FALSE),"No")</f>
        <v>No</v>
      </c>
      <c r="X7909" s="4">
        <f>1/COUNTIF(OrdersTable[Order ID],OrdersTable[[#This Row],[Order ID]])</f>
        <v>1</v>
      </c>
      <c r="Y7909" s="4">
        <f>1/COUNTIF(OrdersTable[Customer ID],OrdersTable[[#This Row],[Customer ID]])</f>
        <v>6.25E-2</v>
      </c>
    </row>
    <row r="7910" spans="1:25" x14ac:dyDescent="0.3">
      <c r="A7910" s="1">
        <v>7909</v>
      </c>
      <c r="B7910" t="s">
        <v>9913</v>
      </c>
      <c r="C7910" s="7">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4" t="str">
        <f>VLOOKUP(OrdersTable[[#This Row],[Region]],PeopleTable[#All],2,FALSE)</f>
        <v>Anna Andreadi</v>
      </c>
      <c r="W7910" s="4" t="str">
        <f>IFERROR(VLOOKUP(OrdersTable[[#This Row],[Order ID]],ReturnsTable[#All],2,FALSE),"No")</f>
        <v>No</v>
      </c>
      <c r="X7910" s="4">
        <f>1/COUNTIF(OrdersTable[Order ID],OrdersTable[[#This Row],[Order ID]])</f>
        <v>0.25</v>
      </c>
      <c r="Y7910" s="4">
        <f>1/COUNTIF(OrdersTable[Customer ID],OrdersTable[[#This Row],[Customer ID]])</f>
        <v>0.05</v>
      </c>
    </row>
    <row r="7911" spans="1:25" x14ac:dyDescent="0.3">
      <c r="A7911" s="1">
        <v>7910</v>
      </c>
      <c r="B7911" t="s">
        <v>9913</v>
      </c>
      <c r="C7911" s="7">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4" t="str">
        <f>VLOOKUP(OrdersTable[[#This Row],[Region]],PeopleTable[#All],2,FALSE)</f>
        <v>Anna Andreadi</v>
      </c>
      <c r="W7911" s="4" t="str">
        <f>IFERROR(VLOOKUP(OrdersTable[[#This Row],[Order ID]],ReturnsTable[#All],2,FALSE),"No")</f>
        <v>No</v>
      </c>
      <c r="X7911" s="4">
        <f>1/COUNTIF(OrdersTable[Order ID],OrdersTable[[#This Row],[Order ID]])</f>
        <v>0.25</v>
      </c>
      <c r="Y7911" s="4">
        <f>1/COUNTIF(OrdersTable[Customer ID],OrdersTable[[#This Row],[Customer ID]])</f>
        <v>0.05</v>
      </c>
    </row>
    <row r="7912" spans="1:25" x14ac:dyDescent="0.3">
      <c r="A7912" s="1">
        <v>7911</v>
      </c>
      <c r="B7912" t="s">
        <v>9913</v>
      </c>
      <c r="C7912" s="7">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4" t="str">
        <f>VLOOKUP(OrdersTable[[#This Row],[Region]],PeopleTable[#All],2,FALSE)</f>
        <v>Anna Andreadi</v>
      </c>
      <c r="W7912" s="4" t="str">
        <f>IFERROR(VLOOKUP(OrdersTable[[#This Row],[Order ID]],ReturnsTable[#All],2,FALSE),"No")</f>
        <v>No</v>
      </c>
      <c r="X7912" s="4">
        <f>1/COUNTIF(OrdersTable[Order ID],OrdersTable[[#This Row],[Order ID]])</f>
        <v>0.25</v>
      </c>
      <c r="Y7912" s="4">
        <f>1/COUNTIF(OrdersTable[Customer ID],OrdersTable[[#This Row],[Customer ID]])</f>
        <v>0.05</v>
      </c>
    </row>
    <row r="7913" spans="1:25" x14ac:dyDescent="0.3">
      <c r="A7913" s="1">
        <v>7912</v>
      </c>
      <c r="B7913" t="s">
        <v>9913</v>
      </c>
      <c r="C7913" s="7">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4" t="str">
        <f>VLOOKUP(OrdersTable[[#This Row],[Region]],PeopleTable[#All],2,FALSE)</f>
        <v>Anna Andreadi</v>
      </c>
      <c r="W7913" s="4" t="str">
        <f>IFERROR(VLOOKUP(OrdersTable[[#This Row],[Order ID]],ReturnsTable[#All],2,FALSE),"No")</f>
        <v>No</v>
      </c>
      <c r="X7913" s="4">
        <f>1/COUNTIF(OrdersTable[Order ID],OrdersTable[[#This Row],[Order ID]])</f>
        <v>0.25</v>
      </c>
      <c r="Y7913" s="4">
        <f>1/COUNTIF(OrdersTable[Customer ID],OrdersTable[[#This Row],[Customer ID]])</f>
        <v>0.05</v>
      </c>
    </row>
    <row r="7914" spans="1:25" x14ac:dyDescent="0.3">
      <c r="A7914" s="1">
        <v>7913</v>
      </c>
      <c r="B7914" t="s">
        <v>9914</v>
      </c>
      <c r="C7914" s="7">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4" t="str">
        <f>VLOOKUP(OrdersTable[[#This Row],[Region]],PeopleTable[#All],2,FALSE)</f>
        <v>Kelly Williams</v>
      </c>
      <c r="W7914" s="4" t="str">
        <f>IFERROR(VLOOKUP(OrdersTable[[#This Row],[Order ID]],ReturnsTable[#All],2,FALSE),"No")</f>
        <v>No</v>
      </c>
      <c r="X7914" s="4">
        <f>1/COUNTIF(OrdersTable[Order ID],OrdersTable[[#This Row],[Order ID]])</f>
        <v>1</v>
      </c>
      <c r="Y7914" s="4">
        <f>1/COUNTIF(OrdersTable[Customer ID],OrdersTable[[#This Row],[Customer ID]])</f>
        <v>0.1111111111111111</v>
      </c>
    </row>
    <row r="7915" spans="1:25" x14ac:dyDescent="0.3">
      <c r="A7915" s="1">
        <v>7914</v>
      </c>
      <c r="B7915" t="s">
        <v>9915</v>
      </c>
      <c r="C7915" s="7">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4" t="str">
        <f>VLOOKUP(OrdersTable[[#This Row],[Region]],PeopleTable[#All],2,FALSE)</f>
        <v>Chuck Magee</v>
      </c>
      <c r="W7915" s="4" t="str">
        <f>IFERROR(VLOOKUP(OrdersTable[[#This Row],[Order ID]],ReturnsTable[#All],2,FALSE),"No")</f>
        <v>No</v>
      </c>
      <c r="X7915" s="4">
        <f>1/COUNTIF(OrdersTable[Order ID],OrdersTable[[#This Row],[Order ID]])</f>
        <v>1</v>
      </c>
      <c r="Y7915" s="4">
        <f>1/COUNTIF(OrdersTable[Customer ID],OrdersTable[[#This Row],[Customer ID]])</f>
        <v>4.5454545454545456E-2</v>
      </c>
    </row>
    <row r="7916" spans="1:25" x14ac:dyDescent="0.3">
      <c r="A7916" s="1">
        <v>7915</v>
      </c>
      <c r="B7916" t="s">
        <v>9916</v>
      </c>
      <c r="C7916" s="7">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4" t="str">
        <f>VLOOKUP(OrdersTable[[#This Row],[Region]],PeopleTable[#All],2,FALSE)</f>
        <v>Chuck Magee</v>
      </c>
      <c r="W7916" s="4" t="str">
        <f>IFERROR(VLOOKUP(OrdersTable[[#This Row],[Order ID]],ReturnsTable[#All],2,FALSE),"No")</f>
        <v>No</v>
      </c>
      <c r="X7916" s="4">
        <f>1/COUNTIF(OrdersTable[Order ID],OrdersTable[[#This Row],[Order ID]])</f>
        <v>0.5</v>
      </c>
      <c r="Y7916" s="4">
        <f>1/COUNTIF(OrdersTable[Customer ID],OrdersTable[[#This Row],[Customer ID]])</f>
        <v>8.3333333333333329E-2</v>
      </c>
    </row>
    <row r="7917" spans="1:25" x14ac:dyDescent="0.3">
      <c r="A7917" s="1">
        <v>7916</v>
      </c>
      <c r="B7917" t="s">
        <v>9916</v>
      </c>
      <c r="C7917" s="7">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4" t="str">
        <f>VLOOKUP(OrdersTable[[#This Row],[Region]],PeopleTable[#All],2,FALSE)</f>
        <v>Chuck Magee</v>
      </c>
      <c r="W7917" s="4" t="str">
        <f>IFERROR(VLOOKUP(OrdersTable[[#This Row],[Order ID]],ReturnsTable[#All],2,FALSE),"No")</f>
        <v>No</v>
      </c>
      <c r="X7917" s="4">
        <f>1/COUNTIF(OrdersTable[Order ID],OrdersTable[[#This Row],[Order ID]])</f>
        <v>0.5</v>
      </c>
      <c r="Y7917" s="4">
        <f>1/COUNTIF(OrdersTable[Customer ID],OrdersTable[[#This Row],[Customer ID]])</f>
        <v>8.3333333333333329E-2</v>
      </c>
    </row>
    <row r="7918" spans="1:25" x14ac:dyDescent="0.3">
      <c r="A7918" s="1">
        <v>7917</v>
      </c>
      <c r="B7918" t="s">
        <v>9917</v>
      </c>
      <c r="C7918" s="7">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4" t="str">
        <f>VLOOKUP(OrdersTable[[#This Row],[Region]],PeopleTable[#All],2,FALSE)</f>
        <v>Chuck Magee</v>
      </c>
      <c r="W7918" s="4" t="str">
        <f>IFERROR(VLOOKUP(OrdersTable[[#This Row],[Order ID]],ReturnsTable[#All],2,FALSE),"No")</f>
        <v>No</v>
      </c>
      <c r="X7918" s="4">
        <f>1/COUNTIF(OrdersTable[Order ID],OrdersTable[[#This Row],[Order ID]])</f>
        <v>1</v>
      </c>
      <c r="Y7918" s="4">
        <f>1/COUNTIF(OrdersTable[Customer ID],OrdersTable[[#This Row],[Customer ID]])</f>
        <v>0.1</v>
      </c>
    </row>
    <row r="7919" spans="1:25" x14ac:dyDescent="0.3">
      <c r="A7919" s="1">
        <v>7918</v>
      </c>
      <c r="B7919" t="s">
        <v>9918</v>
      </c>
      <c r="C7919" s="7">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4" t="str">
        <f>VLOOKUP(OrdersTable[[#This Row],[Region]],PeopleTable[#All],2,FALSE)</f>
        <v>Kelly Williams</v>
      </c>
      <c r="W7919" s="4" t="str">
        <f>IFERROR(VLOOKUP(OrdersTable[[#This Row],[Order ID]],ReturnsTable[#All],2,FALSE),"No")</f>
        <v>No</v>
      </c>
      <c r="X7919" s="4">
        <f>1/COUNTIF(OrdersTable[Order ID],OrdersTable[[#This Row],[Order ID]])</f>
        <v>1</v>
      </c>
      <c r="Y7919" s="4">
        <f>1/COUNTIF(OrdersTable[Customer ID],OrdersTable[[#This Row],[Customer ID]])</f>
        <v>5.8823529411764705E-2</v>
      </c>
    </row>
    <row r="7920" spans="1:25" x14ac:dyDescent="0.3">
      <c r="A7920" s="1">
        <v>7919</v>
      </c>
      <c r="B7920" t="s">
        <v>9919</v>
      </c>
      <c r="C7920" s="7">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4" t="str">
        <f>VLOOKUP(OrdersTable[[#This Row],[Region]],PeopleTable[#All],2,FALSE)</f>
        <v>Anna Andreadi</v>
      </c>
      <c r="W7920" s="4" t="str">
        <f>IFERROR(VLOOKUP(OrdersTable[[#This Row],[Order ID]],ReturnsTable[#All],2,FALSE),"No")</f>
        <v>No</v>
      </c>
      <c r="X7920" s="4">
        <f>1/COUNTIF(OrdersTable[Order ID],OrdersTable[[#This Row],[Order ID]])</f>
        <v>1</v>
      </c>
      <c r="Y7920" s="4">
        <f>1/COUNTIF(OrdersTable[Customer ID],OrdersTable[[#This Row],[Customer ID]])</f>
        <v>7.6923076923076927E-2</v>
      </c>
    </row>
    <row r="7921" spans="1:25" x14ac:dyDescent="0.3">
      <c r="A7921" s="1">
        <v>7920</v>
      </c>
      <c r="B7921" t="s">
        <v>9920</v>
      </c>
      <c r="C7921" s="7">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4" t="str">
        <f>VLOOKUP(OrdersTable[[#This Row],[Region]],PeopleTable[#All],2,FALSE)</f>
        <v>Chuck Magee</v>
      </c>
      <c r="W7921" s="4" t="str">
        <f>IFERROR(VLOOKUP(OrdersTable[[#This Row],[Order ID]],ReturnsTable[#All],2,FALSE),"No")</f>
        <v>No</v>
      </c>
      <c r="X7921" s="4">
        <f>1/COUNTIF(OrdersTable[Order ID],OrdersTable[[#This Row],[Order ID]])</f>
        <v>0.5</v>
      </c>
      <c r="Y7921" s="4">
        <f>1/COUNTIF(OrdersTable[Customer ID],OrdersTable[[#This Row],[Customer ID]])</f>
        <v>3.4482758620689655E-2</v>
      </c>
    </row>
    <row r="7922" spans="1:25" x14ac:dyDescent="0.3">
      <c r="A7922" s="1">
        <v>7921</v>
      </c>
      <c r="B7922" t="s">
        <v>9920</v>
      </c>
      <c r="C7922" s="7">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4" t="str">
        <f>VLOOKUP(OrdersTable[[#This Row],[Region]],PeopleTable[#All],2,FALSE)</f>
        <v>Chuck Magee</v>
      </c>
      <c r="W7922" s="4" t="str">
        <f>IFERROR(VLOOKUP(OrdersTable[[#This Row],[Order ID]],ReturnsTable[#All],2,FALSE),"No")</f>
        <v>No</v>
      </c>
      <c r="X7922" s="4">
        <f>1/COUNTIF(OrdersTable[Order ID],OrdersTable[[#This Row],[Order ID]])</f>
        <v>0.5</v>
      </c>
      <c r="Y7922" s="4">
        <f>1/COUNTIF(OrdersTable[Customer ID],OrdersTable[[#This Row],[Customer ID]])</f>
        <v>3.4482758620689655E-2</v>
      </c>
    </row>
    <row r="7923" spans="1:25" x14ac:dyDescent="0.3">
      <c r="A7923" s="1">
        <v>7922</v>
      </c>
      <c r="B7923" t="s">
        <v>9921</v>
      </c>
      <c r="C7923" s="7">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4" t="str">
        <f>VLOOKUP(OrdersTable[[#This Row],[Region]],PeopleTable[#All],2,FALSE)</f>
        <v>Chuck Magee</v>
      </c>
      <c r="W7923" s="4" t="str">
        <f>IFERROR(VLOOKUP(OrdersTable[[#This Row],[Order ID]],ReturnsTable[#All],2,FALSE),"No")</f>
        <v>No</v>
      </c>
      <c r="X7923" s="4">
        <f>1/COUNTIF(OrdersTable[Order ID],OrdersTable[[#This Row],[Order ID]])</f>
        <v>1</v>
      </c>
      <c r="Y7923" s="4">
        <f>1/COUNTIF(OrdersTable[Customer ID],OrdersTable[[#This Row],[Customer ID]])</f>
        <v>0.14285714285714285</v>
      </c>
    </row>
    <row r="7924" spans="1:25" x14ac:dyDescent="0.3">
      <c r="A7924" s="1">
        <v>7923</v>
      </c>
      <c r="B7924" t="s">
        <v>9922</v>
      </c>
      <c r="C7924" s="7">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4" t="str">
        <f>VLOOKUP(OrdersTable[[#This Row],[Region]],PeopleTable[#All],2,FALSE)</f>
        <v>Cassandra Brandow</v>
      </c>
      <c r="W7924" s="4" t="str">
        <f>IFERROR(VLOOKUP(OrdersTable[[#This Row],[Order ID]],ReturnsTable[#All],2,FALSE),"No")</f>
        <v>No</v>
      </c>
      <c r="X7924" s="4">
        <f>1/COUNTIF(OrdersTable[Order ID],OrdersTable[[#This Row],[Order ID]])</f>
        <v>0.5</v>
      </c>
      <c r="Y7924" s="4">
        <f>1/COUNTIF(OrdersTable[Customer ID],OrdersTable[[#This Row],[Customer ID]])</f>
        <v>2.9411764705882353E-2</v>
      </c>
    </row>
    <row r="7925" spans="1:25" x14ac:dyDescent="0.3">
      <c r="A7925" s="1">
        <v>7924</v>
      </c>
      <c r="B7925" t="s">
        <v>9922</v>
      </c>
      <c r="C7925" s="7">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4" t="str">
        <f>VLOOKUP(OrdersTable[[#This Row],[Region]],PeopleTable[#All],2,FALSE)</f>
        <v>Cassandra Brandow</v>
      </c>
      <c r="W7925" s="4" t="str">
        <f>IFERROR(VLOOKUP(OrdersTable[[#This Row],[Order ID]],ReturnsTable[#All],2,FALSE),"No")</f>
        <v>No</v>
      </c>
      <c r="X7925" s="4">
        <f>1/COUNTIF(OrdersTable[Order ID],OrdersTable[[#This Row],[Order ID]])</f>
        <v>0.5</v>
      </c>
      <c r="Y7925" s="4">
        <f>1/COUNTIF(OrdersTable[Customer ID],OrdersTable[[#This Row],[Customer ID]])</f>
        <v>2.9411764705882353E-2</v>
      </c>
    </row>
    <row r="7926" spans="1:25" x14ac:dyDescent="0.3">
      <c r="A7926" s="1">
        <v>7925</v>
      </c>
      <c r="B7926" t="s">
        <v>9923</v>
      </c>
      <c r="C7926" s="7">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4" t="str">
        <f>VLOOKUP(OrdersTable[[#This Row],[Region]],PeopleTable[#All],2,FALSE)</f>
        <v>Cassandra Brandow</v>
      </c>
      <c r="W7926" s="4" t="str">
        <f>IFERROR(VLOOKUP(OrdersTable[[#This Row],[Order ID]],ReturnsTable[#All],2,FALSE),"No")</f>
        <v>No</v>
      </c>
      <c r="X7926" s="4">
        <f>1/COUNTIF(OrdersTable[Order ID],OrdersTable[[#This Row],[Order ID]])</f>
        <v>0.5</v>
      </c>
      <c r="Y7926" s="4">
        <f>1/COUNTIF(OrdersTable[Customer ID],OrdersTable[[#This Row],[Customer ID]])</f>
        <v>9.0909090909090912E-2</v>
      </c>
    </row>
    <row r="7927" spans="1:25" x14ac:dyDescent="0.3">
      <c r="A7927" s="1">
        <v>7926</v>
      </c>
      <c r="B7927" t="s">
        <v>9923</v>
      </c>
      <c r="C7927" s="7">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4" t="str">
        <f>VLOOKUP(OrdersTable[[#This Row],[Region]],PeopleTable[#All],2,FALSE)</f>
        <v>Cassandra Brandow</v>
      </c>
      <c r="W7927" s="4" t="str">
        <f>IFERROR(VLOOKUP(OrdersTable[[#This Row],[Order ID]],ReturnsTable[#All],2,FALSE),"No")</f>
        <v>No</v>
      </c>
      <c r="X7927" s="4">
        <f>1/COUNTIF(OrdersTable[Order ID],OrdersTable[[#This Row],[Order ID]])</f>
        <v>0.5</v>
      </c>
      <c r="Y7927" s="4">
        <f>1/COUNTIF(OrdersTable[Customer ID],OrdersTable[[#This Row],[Customer ID]])</f>
        <v>9.0909090909090912E-2</v>
      </c>
    </row>
    <row r="7928" spans="1:25" x14ac:dyDescent="0.3">
      <c r="A7928" s="1">
        <v>7927</v>
      </c>
      <c r="B7928" t="s">
        <v>9924</v>
      </c>
      <c r="C7928" s="7">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4" t="str">
        <f>VLOOKUP(OrdersTable[[#This Row],[Region]],PeopleTable[#All],2,FALSE)</f>
        <v>Chuck Magee</v>
      </c>
      <c r="W7928" s="4" t="str">
        <f>IFERROR(VLOOKUP(OrdersTable[[#This Row],[Order ID]],ReturnsTable[#All],2,FALSE),"No")</f>
        <v>No</v>
      </c>
      <c r="X7928" s="4">
        <f>1/COUNTIF(OrdersTable[Order ID],OrdersTable[[#This Row],[Order ID]])</f>
        <v>0.33333333333333331</v>
      </c>
      <c r="Y7928" s="4">
        <f>1/COUNTIF(OrdersTable[Customer ID],OrdersTable[[#This Row],[Customer ID]])</f>
        <v>5.5555555555555552E-2</v>
      </c>
    </row>
    <row r="7929" spans="1:25" x14ac:dyDescent="0.3">
      <c r="A7929" s="1">
        <v>7928</v>
      </c>
      <c r="B7929" t="s">
        <v>9924</v>
      </c>
      <c r="C7929" s="7">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4" t="str">
        <f>VLOOKUP(OrdersTable[[#This Row],[Region]],PeopleTable[#All],2,FALSE)</f>
        <v>Chuck Magee</v>
      </c>
      <c r="W7929" s="4" t="str">
        <f>IFERROR(VLOOKUP(OrdersTable[[#This Row],[Order ID]],ReturnsTable[#All],2,FALSE),"No")</f>
        <v>No</v>
      </c>
      <c r="X7929" s="4">
        <f>1/COUNTIF(OrdersTable[Order ID],OrdersTable[[#This Row],[Order ID]])</f>
        <v>0.33333333333333331</v>
      </c>
      <c r="Y7929" s="4">
        <f>1/COUNTIF(OrdersTable[Customer ID],OrdersTable[[#This Row],[Customer ID]])</f>
        <v>5.5555555555555552E-2</v>
      </c>
    </row>
    <row r="7930" spans="1:25" x14ac:dyDescent="0.3">
      <c r="A7930" s="1">
        <v>7929</v>
      </c>
      <c r="B7930" t="s">
        <v>9924</v>
      </c>
      <c r="C7930" s="7">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4" t="str">
        <f>VLOOKUP(OrdersTable[[#This Row],[Region]],PeopleTable[#All],2,FALSE)</f>
        <v>Chuck Magee</v>
      </c>
      <c r="W7930" s="4" t="str">
        <f>IFERROR(VLOOKUP(OrdersTable[[#This Row],[Order ID]],ReturnsTable[#All],2,FALSE),"No")</f>
        <v>No</v>
      </c>
      <c r="X7930" s="4">
        <f>1/COUNTIF(OrdersTable[Order ID],OrdersTable[[#This Row],[Order ID]])</f>
        <v>0.33333333333333331</v>
      </c>
      <c r="Y7930" s="4">
        <f>1/COUNTIF(OrdersTable[Customer ID],OrdersTable[[#This Row],[Customer ID]])</f>
        <v>5.5555555555555552E-2</v>
      </c>
    </row>
    <row r="7931" spans="1:25" x14ac:dyDescent="0.3">
      <c r="A7931" s="1">
        <v>7930</v>
      </c>
      <c r="B7931" t="s">
        <v>9925</v>
      </c>
      <c r="C7931" s="7">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4" t="str">
        <f>VLOOKUP(OrdersTable[[#This Row],[Region]],PeopleTable[#All],2,FALSE)</f>
        <v>Kelly Williams</v>
      </c>
      <c r="W7931" s="4" t="str">
        <f>IFERROR(VLOOKUP(OrdersTable[[#This Row],[Order ID]],ReturnsTable[#All],2,FALSE),"No")</f>
        <v>No</v>
      </c>
      <c r="X7931" s="4">
        <f>1/COUNTIF(OrdersTable[Order ID],OrdersTable[[#This Row],[Order ID]])</f>
        <v>1</v>
      </c>
      <c r="Y7931" s="4">
        <f>1/COUNTIF(OrdersTable[Customer ID],OrdersTable[[#This Row],[Customer ID]])</f>
        <v>0.25</v>
      </c>
    </row>
    <row r="7932" spans="1:25" x14ac:dyDescent="0.3">
      <c r="A7932" s="1">
        <v>7931</v>
      </c>
      <c r="B7932" t="s">
        <v>9926</v>
      </c>
      <c r="C7932" s="7">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4" t="str">
        <f>VLOOKUP(OrdersTable[[#This Row],[Region]],PeopleTable[#All],2,FALSE)</f>
        <v>Chuck Magee</v>
      </c>
      <c r="W7932" s="4" t="str">
        <f>IFERROR(VLOOKUP(OrdersTable[[#This Row],[Order ID]],ReturnsTable[#All],2,FALSE),"No")</f>
        <v>No</v>
      </c>
      <c r="X7932" s="4">
        <f>1/COUNTIF(OrdersTable[Order ID],OrdersTable[[#This Row],[Order ID]])</f>
        <v>1</v>
      </c>
      <c r="Y7932" s="4">
        <f>1/COUNTIF(OrdersTable[Customer ID],OrdersTable[[#This Row],[Customer ID]])</f>
        <v>3.7037037037037035E-2</v>
      </c>
    </row>
    <row r="7933" spans="1:25" x14ac:dyDescent="0.3">
      <c r="A7933" s="1">
        <v>7932</v>
      </c>
      <c r="B7933" t="s">
        <v>9927</v>
      </c>
      <c r="C7933" s="7">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4" t="str">
        <f>VLOOKUP(OrdersTable[[#This Row],[Region]],PeopleTable[#All],2,FALSE)</f>
        <v>Anna Andreadi</v>
      </c>
      <c r="W7933" s="4" t="str">
        <f>IFERROR(VLOOKUP(OrdersTable[[#This Row],[Order ID]],ReturnsTable[#All],2,FALSE),"No")</f>
        <v>No</v>
      </c>
      <c r="X7933" s="4">
        <f>1/COUNTIF(OrdersTable[Order ID],OrdersTable[[#This Row],[Order ID]])</f>
        <v>0.5</v>
      </c>
      <c r="Y7933" s="4">
        <f>1/COUNTIF(OrdersTable[Customer ID],OrdersTable[[#This Row],[Customer ID]])</f>
        <v>0.1</v>
      </c>
    </row>
    <row r="7934" spans="1:25" x14ac:dyDescent="0.3">
      <c r="A7934" s="1">
        <v>7933</v>
      </c>
      <c r="B7934" t="s">
        <v>9927</v>
      </c>
      <c r="C7934" s="7">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4" t="str">
        <f>VLOOKUP(OrdersTable[[#This Row],[Region]],PeopleTable[#All],2,FALSE)</f>
        <v>Anna Andreadi</v>
      </c>
      <c r="W7934" s="4" t="str">
        <f>IFERROR(VLOOKUP(OrdersTable[[#This Row],[Order ID]],ReturnsTable[#All],2,FALSE),"No")</f>
        <v>No</v>
      </c>
      <c r="X7934" s="4">
        <f>1/COUNTIF(OrdersTable[Order ID],OrdersTable[[#This Row],[Order ID]])</f>
        <v>0.5</v>
      </c>
      <c r="Y7934" s="4">
        <f>1/COUNTIF(OrdersTable[Customer ID],OrdersTable[[#This Row],[Customer ID]])</f>
        <v>0.1</v>
      </c>
    </row>
    <row r="7935" spans="1:25" x14ac:dyDescent="0.3">
      <c r="A7935" s="1">
        <v>7934</v>
      </c>
      <c r="B7935" t="s">
        <v>6177</v>
      </c>
      <c r="C7935" s="7">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4" t="str">
        <f>VLOOKUP(OrdersTable[[#This Row],[Region]],PeopleTable[#All],2,FALSE)</f>
        <v>Anna Andreadi</v>
      </c>
      <c r="W7935" s="4" t="str">
        <f>IFERROR(VLOOKUP(OrdersTable[[#This Row],[Order ID]],ReturnsTable[#All],2,FALSE),"No")</f>
        <v>Yes</v>
      </c>
      <c r="X7935" s="4">
        <f>1/COUNTIF(OrdersTable[Order ID],OrdersTable[[#This Row],[Order ID]])</f>
        <v>0.14285714285714285</v>
      </c>
      <c r="Y7935" s="4">
        <f>1/COUNTIF(OrdersTable[Customer ID],OrdersTable[[#This Row],[Customer ID]])</f>
        <v>4.3478260869565216E-2</v>
      </c>
    </row>
    <row r="7936" spans="1:25" x14ac:dyDescent="0.3">
      <c r="A7936" s="1">
        <v>7935</v>
      </c>
      <c r="B7936" t="s">
        <v>6177</v>
      </c>
      <c r="C7936" s="7">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4" t="str">
        <f>VLOOKUP(OrdersTable[[#This Row],[Region]],PeopleTable[#All],2,FALSE)</f>
        <v>Anna Andreadi</v>
      </c>
      <c r="W7936" s="4" t="str">
        <f>IFERROR(VLOOKUP(OrdersTable[[#This Row],[Order ID]],ReturnsTable[#All],2,FALSE),"No")</f>
        <v>Yes</v>
      </c>
      <c r="X7936" s="4">
        <f>1/COUNTIF(OrdersTable[Order ID],OrdersTable[[#This Row],[Order ID]])</f>
        <v>0.14285714285714285</v>
      </c>
      <c r="Y7936" s="4">
        <f>1/COUNTIF(OrdersTable[Customer ID],OrdersTable[[#This Row],[Customer ID]])</f>
        <v>4.3478260869565216E-2</v>
      </c>
    </row>
    <row r="7937" spans="1:25" x14ac:dyDescent="0.3">
      <c r="A7937" s="1">
        <v>7936</v>
      </c>
      <c r="B7937" t="s">
        <v>6177</v>
      </c>
      <c r="C7937" s="7">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4" t="str">
        <f>VLOOKUP(OrdersTable[[#This Row],[Region]],PeopleTable[#All],2,FALSE)</f>
        <v>Anna Andreadi</v>
      </c>
      <c r="W7937" s="4" t="str">
        <f>IFERROR(VLOOKUP(OrdersTable[[#This Row],[Order ID]],ReturnsTable[#All],2,FALSE),"No")</f>
        <v>Yes</v>
      </c>
      <c r="X7937" s="4">
        <f>1/COUNTIF(OrdersTable[Order ID],OrdersTable[[#This Row],[Order ID]])</f>
        <v>0.14285714285714285</v>
      </c>
      <c r="Y7937" s="4">
        <f>1/COUNTIF(OrdersTable[Customer ID],OrdersTable[[#This Row],[Customer ID]])</f>
        <v>4.3478260869565216E-2</v>
      </c>
    </row>
    <row r="7938" spans="1:25" x14ac:dyDescent="0.3">
      <c r="A7938" s="1">
        <v>7937</v>
      </c>
      <c r="B7938" t="s">
        <v>6177</v>
      </c>
      <c r="C7938" s="7">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4" t="str">
        <f>VLOOKUP(OrdersTable[[#This Row],[Region]],PeopleTable[#All],2,FALSE)</f>
        <v>Anna Andreadi</v>
      </c>
      <c r="W7938" s="4" t="str">
        <f>IFERROR(VLOOKUP(OrdersTable[[#This Row],[Order ID]],ReturnsTable[#All],2,FALSE),"No")</f>
        <v>Yes</v>
      </c>
      <c r="X7938" s="4">
        <f>1/COUNTIF(OrdersTable[Order ID],OrdersTable[[#This Row],[Order ID]])</f>
        <v>0.14285714285714285</v>
      </c>
      <c r="Y7938" s="4">
        <f>1/COUNTIF(OrdersTable[Customer ID],OrdersTable[[#This Row],[Customer ID]])</f>
        <v>4.3478260869565216E-2</v>
      </c>
    </row>
    <row r="7939" spans="1:25" x14ac:dyDescent="0.3">
      <c r="A7939" s="1">
        <v>7938</v>
      </c>
      <c r="B7939" t="s">
        <v>6177</v>
      </c>
      <c r="C7939" s="7">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4" t="str">
        <f>VLOOKUP(OrdersTable[[#This Row],[Region]],PeopleTable[#All],2,FALSE)</f>
        <v>Anna Andreadi</v>
      </c>
      <c r="W7939" s="4" t="str">
        <f>IFERROR(VLOOKUP(OrdersTable[[#This Row],[Order ID]],ReturnsTable[#All],2,FALSE),"No")</f>
        <v>Yes</v>
      </c>
      <c r="X7939" s="4">
        <f>1/COUNTIF(OrdersTable[Order ID],OrdersTable[[#This Row],[Order ID]])</f>
        <v>0.14285714285714285</v>
      </c>
      <c r="Y7939" s="4">
        <f>1/COUNTIF(OrdersTable[Customer ID],OrdersTable[[#This Row],[Customer ID]])</f>
        <v>4.3478260869565216E-2</v>
      </c>
    </row>
    <row r="7940" spans="1:25" x14ac:dyDescent="0.3">
      <c r="A7940" s="1">
        <v>7939</v>
      </c>
      <c r="B7940" t="s">
        <v>6177</v>
      </c>
      <c r="C7940" s="7">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4" t="str">
        <f>VLOOKUP(OrdersTable[[#This Row],[Region]],PeopleTable[#All],2,FALSE)</f>
        <v>Anna Andreadi</v>
      </c>
      <c r="W7940" s="4" t="str">
        <f>IFERROR(VLOOKUP(OrdersTable[[#This Row],[Order ID]],ReturnsTable[#All],2,FALSE),"No")</f>
        <v>Yes</v>
      </c>
      <c r="X7940" s="4">
        <f>1/COUNTIF(OrdersTable[Order ID],OrdersTable[[#This Row],[Order ID]])</f>
        <v>0.14285714285714285</v>
      </c>
      <c r="Y7940" s="4">
        <f>1/COUNTIF(OrdersTable[Customer ID],OrdersTable[[#This Row],[Customer ID]])</f>
        <v>4.3478260869565216E-2</v>
      </c>
    </row>
    <row r="7941" spans="1:25" x14ac:dyDescent="0.3">
      <c r="A7941" s="1">
        <v>7940</v>
      </c>
      <c r="B7941" t="s">
        <v>6177</v>
      </c>
      <c r="C7941" s="7">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4" t="str">
        <f>VLOOKUP(OrdersTable[[#This Row],[Region]],PeopleTable[#All],2,FALSE)</f>
        <v>Anna Andreadi</v>
      </c>
      <c r="W7941" s="4" t="str">
        <f>IFERROR(VLOOKUP(OrdersTable[[#This Row],[Order ID]],ReturnsTable[#All],2,FALSE),"No")</f>
        <v>Yes</v>
      </c>
      <c r="X7941" s="4">
        <f>1/COUNTIF(OrdersTable[Order ID],OrdersTable[[#This Row],[Order ID]])</f>
        <v>0.14285714285714285</v>
      </c>
      <c r="Y7941" s="4">
        <f>1/COUNTIF(OrdersTable[Customer ID],OrdersTable[[#This Row],[Customer ID]])</f>
        <v>4.3478260869565216E-2</v>
      </c>
    </row>
    <row r="7942" spans="1:25" x14ac:dyDescent="0.3">
      <c r="A7942" s="1">
        <v>7941</v>
      </c>
      <c r="B7942" t="s">
        <v>9928</v>
      </c>
      <c r="C7942" s="7">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4" t="str">
        <f>VLOOKUP(OrdersTable[[#This Row],[Region]],PeopleTable[#All],2,FALSE)</f>
        <v>Anna Andreadi</v>
      </c>
      <c r="W7942" s="4" t="str">
        <f>IFERROR(VLOOKUP(OrdersTable[[#This Row],[Order ID]],ReturnsTable[#All],2,FALSE),"No")</f>
        <v>No</v>
      </c>
      <c r="X7942" s="4">
        <f>1/COUNTIF(OrdersTable[Order ID],OrdersTable[[#This Row],[Order ID]])</f>
        <v>0.5</v>
      </c>
      <c r="Y7942" s="4">
        <f>1/COUNTIF(OrdersTable[Customer ID],OrdersTable[[#This Row],[Customer ID]])</f>
        <v>0.05</v>
      </c>
    </row>
    <row r="7943" spans="1:25" x14ac:dyDescent="0.3">
      <c r="A7943" s="1">
        <v>7942</v>
      </c>
      <c r="B7943" t="s">
        <v>9928</v>
      </c>
      <c r="C7943" s="7">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4" t="str">
        <f>VLOOKUP(OrdersTable[[#This Row],[Region]],PeopleTable[#All],2,FALSE)</f>
        <v>Anna Andreadi</v>
      </c>
      <c r="W7943" s="4" t="str">
        <f>IFERROR(VLOOKUP(OrdersTable[[#This Row],[Order ID]],ReturnsTable[#All],2,FALSE),"No")</f>
        <v>No</v>
      </c>
      <c r="X7943" s="4">
        <f>1/COUNTIF(OrdersTable[Order ID],OrdersTable[[#This Row],[Order ID]])</f>
        <v>0.5</v>
      </c>
      <c r="Y7943" s="4">
        <f>1/COUNTIF(OrdersTable[Customer ID],OrdersTable[[#This Row],[Customer ID]])</f>
        <v>0.05</v>
      </c>
    </row>
    <row r="7944" spans="1:25" x14ac:dyDescent="0.3">
      <c r="A7944" s="1">
        <v>7943</v>
      </c>
      <c r="B7944" t="s">
        <v>6133</v>
      </c>
      <c r="C7944" s="7">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4" t="str">
        <f>VLOOKUP(OrdersTable[[#This Row],[Region]],PeopleTable[#All],2,FALSE)</f>
        <v>Kelly Williams</v>
      </c>
      <c r="W7944" s="4" t="str">
        <f>IFERROR(VLOOKUP(OrdersTable[[#This Row],[Order ID]],ReturnsTable[#All],2,FALSE),"No")</f>
        <v>Yes</v>
      </c>
      <c r="X7944" s="4">
        <f>1/COUNTIF(OrdersTable[Order ID],OrdersTable[[#This Row],[Order ID]])</f>
        <v>0.2</v>
      </c>
      <c r="Y7944" s="4">
        <f>1/COUNTIF(OrdersTable[Customer ID],OrdersTable[[#This Row],[Customer ID]])</f>
        <v>4.5454545454545456E-2</v>
      </c>
    </row>
    <row r="7945" spans="1:25" x14ac:dyDescent="0.3">
      <c r="A7945" s="1">
        <v>7944</v>
      </c>
      <c r="B7945" t="s">
        <v>6133</v>
      </c>
      <c r="C7945" s="7">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4" t="str">
        <f>VLOOKUP(OrdersTable[[#This Row],[Region]],PeopleTable[#All],2,FALSE)</f>
        <v>Kelly Williams</v>
      </c>
      <c r="W7945" s="4" t="str">
        <f>IFERROR(VLOOKUP(OrdersTable[[#This Row],[Order ID]],ReturnsTable[#All],2,FALSE),"No")</f>
        <v>Yes</v>
      </c>
      <c r="X7945" s="4">
        <f>1/COUNTIF(OrdersTable[Order ID],OrdersTable[[#This Row],[Order ID]])</f>
        <v>0.2</v>
      </c>
      <c r="Y7945" s="4">
        <f>1/COUNTIF(OrdersTable[Customer ID],OrdersTable[[#This Row],[Customer ID]])</f>
        <v>4.5454545454545456E-2</v>
      </c>
    </row>
    <row r="7946" spans="1:25" x14ac:dyDescent="0.3">
      <c r="A7946" s="1">
        <v>7945</v>
      </c>
      <c r="B7946" t="s">
        <v>6133</v>
      </c>
      <c r="C7946" s="7">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4" t="str">
        <f>VLOOKUP(OrdersTable[[#This Row],[Region]],PeopleTable[#All],2,FALSE)</f>
        <v>Kelly Williams</v>
      </c>
      <c r="W7946" s="4" t="str">
        <f>IFERROR(VLOOKUP(OrdersTable[[#This Row],[Order ID]],ReturnsTable[#All],2,FALSE),"No")</f>
        <v>Yes</v>
      </c>
      <c r="X7946" s="4">
        <f>1/COUNTIF(OrdersTable[Order ID],OrdersTable[[#This Row],[Order ID]])</f>
        <v>0.2</v>
      </c>
      <c r="Y7946" s="4">
        <f>1/COUNTIF(OrdersTable[Customer ID],OrdersTable[[#This Row],[Customer ID]])</f>
        <v>4.5454545454545456E-2</v>
      </c>
    </row>
    <row r="7947" spans="1:25" x14ac:dyDescent="0.3">
      <c r="A7947" s="1">
        <v>7946</v>
      </c>
      <c r="B7947" t="s">
        <v>6133</v>
      </c>
      <c r="C7947" s="7">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4" t="str">
        <f>VLOOKUP(OrdersTable[[#This Row],[Region]],PeopleTable[#All],2,FALSE)</f>
        <v>Kelly Williams</v>
      </c>
      <c r="W7947" s="4" t="str">
        <f>IFERROR(VLOOKUP(OrdersTable[[#This Row],[Order ID]],ReturnsTable[#All],2,FALSE),"No")</f>
        <v>Yes</v>
      </c>
      <c r="X7947" s="4">
        <f>1/COUNTIF(OrdersTable[Order ID],OrdersTable[[#This Row],[Order ID]])</f>
        <v>0.2</v>
      </c>
      <c r="Y7947" s="4">
        <f>1/COUNTIF(OrdersTable[Customer ID],OrdersTable[[#This Row],[Customer ID]])</f>
        <v>4.5454545454545456E-2</v>
      </c>
    </row>
    <row r="7948" spans="1:25" x14ac:dyDescent="0.3">
      <c r="A7948" s="1">
        <v>7947</v>
      </c>
      <c r="B7948" t="s">
        <v>6133</v>
      </c>
      <c r="C7948" s="7">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4" t="str">
        <f>VLOOKUP(OrdersTable[[#This Row],[Region]],PeopleTable[#All],2,FALSE)</f>
        <v>Kelly Williams</v>
      </c>
      <c r="W7948" s="4" t="str">
        <f>IFERROR(VLOOKUP(OrdersTable[[#This Row],[Order ID]],ReturnsTable[#All],2,FALSE),"No")</f>
        <v>Yes</v>
      </c>
      <c r="X7948" s="4">
        <f>1/COUNTIF(OrdersTable[Order ID],OrdersTable[[#This Row],[Order ID]])</f>
        <v>0.2</v>
      </c>
      <c r="Y7948" s="4">
        <f>1/COUNTIF(OrdersTable[Customer ID],OrdersTable[[#This Row],[Customer ID]])</f>
        <v>4.5454545454545456E-2</v>
      </c>
    </row>
    <row r="7949" spans="1:25" x14ac:dyDescent="0.3">
      <c r="A7949" s="1">
        <v>7948</v>
      </c>
      <c r="B7949" t="s">
        <v>9929</v>
      </c>
      <c r="C7949" s="7">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4" t="str">
        <f>VLOOKUP(OrdersTable[[#This Row],[Region]],PeopleTable[#All],2,FALSE)</f>
        <v>Kelly Williams</v>
      </c>
      <c r="W7949" s="4" t="str">
        <f>IFERROR(VLOOKUP(OrdersTable[[#This Row],[Order ID]],ReturnsTable[#All],2,FALSE),"No")</f>
        <v>No</v>
      </c>
      <c r="X7949" s="4">
        <f>1/COUNTIF(OrdersTable[Order ID],OrdersTable[[#This Row],[Order ID]])</f>
        <v>0.25</v>
      </c>
      <c r="Y7949" s="4">
        <f>1/COUNTIF(OrdersTable[Customer ID],OrdersTable[[#This Row],[Customer ID]])</f>
        <v>0.05</v>
      </c>
    </row>
    <row r="7950" spans="1:25" x14ac:dyDescent="0.3">
      <c r="A7950" s="1">
        <v>7949</v>
      </c>
      <c r="B7950" t="s">
        <v>9929</v>
      </c>
      <c r="C7950" s="7">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4" t="str">
        <f>VLOOKUP(OrdersTable[[#This Row],[Region]],PeopleTable[#All],2,FALSE)</f>
        <v>Kelly Williams</v>
      </c>
      <c r="W7950" s="4" t="str">
        <f>IFERROR(VLOOKUP(OrdersTable[[#This Row],[Order ID]],ReturnsTable[#All],2,FALSE),"No")</f>
        <v>No</v>
      </c>
      <c r="X7950" s="4">
        <f>1/COUNTIF(OrdersTable[Order ID],OrdersTable[[#This Row],[Order ID]])</f>
        <v>0.25</v>
      </c>
      <c r="Y7950" s="4">
        <f>1/COUNTIF(OrdersTable[Customer ID],OrdersTable[[#This Row],[Customer ID]])</f>
        <v>0.05</v>
      </c>
    </row>
    <row r="7951" spans="1:25" x14ac:dyDescent="0.3">
      <c r="A7951" s="1">
        <v>7950</v>
      </c>
      <c r="B7951" t="s">
        <v>9929</v>
      </c>
      <c r="C7951" s="7">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4" t="str">
        <f>VLOOKUP(OrdersTable[[#This Row],[Region]],PeopleTable[#All],2,FALSE)</f>
        <v>Kelly Williams</v>
      </c>
      <c r="W7951" s="4" t="str">
        <f>IFERROR(VLOOKUP(OrdersTable[[#This Row],[Order ID]],ReturnsTable[#All],2,FALSE),"No")</f>
        <v>No</v>
      </c>
      <c r="X7951" s="4">
        <f>1/COUNTIF(OrdersTable[Order ID],OrdersTable[[#This Row],[Order ID]])</f>
        <v>0.25</v>
      </c>
      <c r="Y7951" s="4">
        <f>1/COUNTIF(OrdersTable[Customer ID],OrdersTable[[#This Row],[Customer ID]])</f>
        <v>0.05</v>
      </c>
    </row>
    <row r="7952" spans="1:25" x14ac:dyDescent="0.3">
      <c r="A7952" s="1">
        <v>7951</v>
      </c>
      <c r="B7952" t="s">
        <v>9929</v>
      </c>
      <c r="C7952" s="7">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4" t="str">
        <f>VLOOKUP(OrdersTable[[#This Row],[Region]],PeopleTable[#All],2,FALSE)</f>
        <v>Kelly Williams</v>
      </c>
      <c r="W7952" s="4" t="str">
        <f>IFERROR(VLOOKUP(OrdersTable[[#This Row],[Order ID]],ReturnsTable[#All],2,FALSE),"No")</f>
        <v>No</v>
      </c>
      <c r="X7952" s="4">
        <f>1/COUNTIF(OrdersTable[Order ID],OrdersTable[[#This Row],[Order ID]])</f>
        <v>0.25</v>
      </c>
      <c r="Y7952" s="4">
        <f>1/COUNTIF(OrdersTable[Customer ID],OrdersTable[[#This Row],[Customer ID]])</f>
        <v>0.05</v>
      </c>
    </row>
    <row r="7953" spans="1:25" x14ac:dyDescent="0.3">
      <c r="A7953" s="1">
        <v>7952</v>
      </c>
      <c r="B7953" t="s">
        <v>9930</v>
      </c>
      <c r="C7953" s="7">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4" t="str">
        <f>VLOOKUP(OrdersTable[[#This Row],[Region]],PeopleTable[#All],2,FALSE)</f>
        <v>Chuck Magee</v>
      </c>
      <c r="W7953" s="4" t="str">
        <f>IFERROR(VLOOKUP(OrdersTable[[#This Row],[Order ID]],ReturnsTable[#All],2,FALSE),"No")</f>
        <v>No</v>
      </c>
      <c r="X7953" s="4">
        <f>1/COUNTIF(OrdersTable[Order ID],OrdersTable[[#This Row],[Order ID]])</f>
        <v>0.5</v>
      </c>
      <c r="Y7953" s="4">
        <f>1/COUNTIF(OrdersTable[Customer ID],OrdersTable[[#This Row],[Customer ID]])</f>
        <v>0.1</v>
      </c>
    </row>
    <row r="7954" spans="1:25" x14ac:dyDescent="0.3">
      <c r="A7954" s="1">
        <v>7953</v>
      </c>
      <c r="B7954" t="s">
        <v>9930</v>
      </c>
      <c r="C7954" s="7">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4" t="str">
        <f>VLOOKUP(OrdersTable[[#This Row],[Region]],PeopleTable[#All],2,FALSE)</f>
        <v>Chuck Magee</v>
      </c>
      <c r="W7954" s="4" t="str">
        <f>IFERROR(VLOOKUP(OrdersTable[[#This Row],[Order ID]],ReturnsTable[#All],2,FALSE),"No")</f>
        <v>No</v>
      </c>
      <c r="X7954" s="4">
        <f>1/COUNTIF(OrdersTable[Order ID],OrdersTable[[#This Row],[Order ID]])</f>
        <v>0.5</v>
      </c>
      <c r="Y7954" s="4">
        <f>1/COUNTIF(OrdersTable[Customer ID],OrdersTable[[#This Row],[Customer ID]])</f>
        <v>0.1</v>
      </c>
    </row>
    <row r="7955" spans="1:25" x14ac:dyDescent="0.3">
      <c r="A7955" s="1">
        <v>7954</v>
      </c>
      <c r="B7955" t="s">
        <v>9931</v>
      </c>
      <c r="C7955" s="7">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4" t="str">
        <f>VLOOKUP(OrdersTable[[#This Row],[Region]],PeopleTable[#All],2,FALSE)</f>
        <v>Chuck Magee</v>
      </c>
      <c r="W7955" s="4" t="str">
        <f>IFERROR(VLOOKUP(OrdersTable[[#This Row],[Order ID]],ReturnsTable[#All],2,FALSE),"No")</f>
        <v>No</v>
      </c>
      <c r="X7955" s="4">
        <f>1/COUNTIF(OrdersTable[Order ID],OrdersTable[[#This Row],[Order ID]])</f>
        <v>0.5</v>
      </c>
      <c r="Y7955" s="4">
        <f>1/COUNTIF(OrdersTable[Customer ID],OrdersTable[[#This Row],[Customer ID]])</f>
        <v>5.5555555555555552E-2</v>
      </c>
    </row>
    <row r="7956" spans="1:25" x14ac:dyDescent="0.3">
      <c r="A7956" s="1">
        <v>7955</v>
      </c>
      <c r="B7956" t="s">
        <v>9931</v>
      </c>
      <c r="C7956" s="7">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4" t="str">
        <f>VLOOKUP(OrdersTable[[#This Row],[Region]],PeopleTable[#All],2,FALSE)</f>
        <v>Chuck Magee</v>
      </c>
      <c r="W7956" s="4" t="str">
        <f>IFERROR(VLOOKUP(OrdersTable[[#This Row],[Order ID]],ReturnsTable[#All],2,FALSE),"No")</f>
        <v>No</v>
      </c>
      <c r="X7956" s="4">
        <f>1/COUNTIF(OrdersTable[Order ID],OrdersTable[[#This Row],[Order ID]])</f>
        <v>0.5</v>
      </c>
      <c r="Y7956" s="4">
        <f>1/COUNTIF(OrdersTable[Customer ID],OrdersTable[[#This Row],[Customer ID]])</f>
        <v>5.5555555555555552E-2</v>
      </c>
    </row>
    <row r="7957" spans="1:25" x14ac:dyDescent="0.3">
      <c r="A7957" s="1">
        <v>7956</v>
      </c>
      <c r="B7957" t="s">
        <v>6130</v>
      </c>
      <c r="C7957" s="7">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4" t="str">
        <f>VLOOKUP(OrdersTable[[#This Row],[Region]],PeopleTable[#All],2,FALSE)</f>
        <v>Anna Andreadi</v>
      </c>
      <c r="W7957" s="4" t="str">
        <f>IFERROR(VLOOKUP(OrdersTable[[#This Row],[Order ID]],ReturnsTable[#All],2,FALSE),"No")</f>
        <v>Yes</v>
      </c>
      <c r="X7957" s="4">
        <f>1/COUNTIF(OrdersTable[Order ID],OrdersTable[[#This Row],[Order ID]])</f>
        <v>0.16666666666666666</v>
      </c>
      <c r="Y7957" s="4">
        <f>1/COUNTIF(OrdersTable[Customer ID],OrdersTable[[#This Row],[Customer ID]])</f>
        <v>4.1666666666666664E-2</v>
      </c>
    </row>
    <row r="7958" spans="1:25" x14ac:dyDescent="0.3">
      <c r="A7958" s="1">
        <v>7957</v>
      </c>
      <c r="B7958" t="s">
        <v>6130</v>
      </c>
      <c r="C7958" s="7">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4" t="str">
        <f>VLOOKUP(OrdersTable[[#This Row],[Region]],PeopleTable[#All],2,FALSE)</f>
        <v>Anna Andreadi</v>
      </c>
      <c r="W7958" s="4" t="str">
        <f>IFERROR(VLOOKUP(OrdersTable[[#This Row],[Order ID]],ReturnsTable[#All],2,FALSE),"No")</f>
        <v>Yes</v>
      </c>
      <c r="X7958" s="4">
        <f>1/COUNTIF(OrdersTable[Order ID],OrdersTable[[#This Row],[Order ID]])</f>
        <v>0.16666666666666666</v>
      </c>
      <c r="Y7958" s="4">
        <f>1/COUNTIF(OrdersTable[Customer ID],OrdersTable[[#This Row],[Customer ID]])</f>
        <v>4.1666666666666664E-2</v>
      </c>
    </row>
    <row r="7959" spans="1:25" x14ac:dyDescent="0.3">
      <c r="A7959" s="1">
        <v>7958</v>
      </c>
      <c r="B7959" t="s">
        <v>6130</v>
      </c>
      <c r="C7959" s="7">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4" t="str">
        <f>VLOOKUP(OrdersTable[[#This Row],[Region]],PeopleTable[#All],2,FALSE)</f>
        <v>Anna Andreadi</v>
      </c>
      <c r="W7959" s="4" t="str">
        <f>IFERROR(VLOOKUP(OrdersTable[[#This Row],[Order ID]],ReturnsTable[#All],2,FALSE),"No")</f>
        <v>Yes</v>
      </c>
      <c r="X7959" s="4">
        <f>1/COUNTIF(OrdersTable[Order ID],OrdersTable[[#This Row],[Order ID]])</f>
        <v>0.16666666666666666</v>
      </c>
      <c r="Y7959" s="4">
        <f>1/COUNTIF(OrdersTable[Customer ID],OrdersTable[[#This Row],[Customer ID]])</f>
        <v>4.1666666666666664E-2</v>
      </c>
    </row>
    <row r="7960" spans="1:25" x14ac:dyDescent="0.3">
      <c r="A7960" s="1">
        <v>7959</v>
      </c>
      <c r="B7960" t="s">
        <v>6130</v>
      </c>
      <c r="C7960" s="7">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4" t="str">
        <f>VLOOKUP(OrdersTable[[#This Row],[Region]],PeopleTable[#All],2,FALSE)</f>
        <v>Anna Andreadi</v>
      </c>
      <c r="W7960" s="4" t="str">
        <f>IFERROR(VLOOKUP(OrdersTable[[#This Row],[Order ID]],ReturnsTable[#All],2,FALSE),"No")</f>
        <v>Yes</v>
      </c>
      <c r="X7960" s="4">
        <f>1/COUNTIF(OrdersTable[Order ID],OrdersTable[[#This Row],[Order ID]])</f>
        <v>0.16666666666666666</v>
      </c>
      <c r="Y7960" s="4">
        <f>1/COUNTIF(OrdersTable[Customer ID],OrdersTable[[#This Row],[Customer ID]])</f>
        <v>4.1666666666666664E-2</v>
      </c>
    </row>
    <row r="7961" spans="1:25" x14ac:dyDescent="0.3">
      <c r="A7961" s="1">
        <v>7960</v>
      </c>
      <c r="B7961" t="s">
        <v>6130</v>
      </c>
      <c r="C7961" s="7">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4" t="str">
        <f>VLOOKUP(OrdersTable[[#This Row],[Region]],PeopleTable[#All],2,FALSE)</f>
        <v>Anna Andreadi</v>
      </c>
      <c r="W7961" s="4" t="str">
        <f>IFERROR(VLOOKUP(OrdersTable[[#This Row],[Order ID]],ReturnsTable[#All],2,FALSE),"No")</f>
        <v>Yes</v>
      </c>
      <c r="X7961" s="4">
        <f>1/COUNTIF(OrdersTable[Order ID],OrdersTable[[#This Row],[Order ID]])</f>
        <v>0.16666666666666666</v>
      </c>
      <c r="Y7961" s="4">
        <f>1/COUNTIF(OrdersTable[Customer ID],OrdersTable[[#This Row],[Customer ID]])</f>
        <v>4.1666666666666664E-2</v>
      </c>
    </row>
    <row r="7962" spans="1:25" x14ac:dyDescent="0.3">
      <c r="A7962" s="1">
        <v>7961</v>
      </c>
      <c r="B7962" t="s">
        <v>6130</v>
      </c>
      <c r="C7962" s="7">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4" t="str">
        <f>VLOOKUP(OrdersTable[[#This Row],[Region]],PeopleTable[#All],2,FALSE)</f>
        <v>Anna Andreadi</v>
      </c>
      <c r="W7962" s="4" t="str">
        <f>IFERROR(VLOOKUP(OrdersTable[[#This Row],[Order ID]],ReturnsTable[#All],2,FALSE),"No")</f>
        <v>Yes</v>
      </c>
      <c r="X7962" s="4">
        <f>1/COUNTIF(OrdersTable[Order ID],OrdersTable[[#This Row],[Order ID]])</f>
        <v>0.16666666666666666</v>
      </c>
      <c r="Y7962" s="4">
        <f>1/COUNTIF(OrdersTable[Customer ID],OrdersTable[[#This Row],[Customer ID]])</f>
        <v>4.1666666666666664E-2</v>
      </c>
    </row>
    <row r="7963" spans="1:25" x14ac:dyDescent="0.3">
      <c r="A7963" s="1">
        <v>7962</v>
      </c>
      <c r="B7963" t="s">
        <v>9932</v>
      </c>
      <c r="C7963" s="7">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4" t="str">
        <f>VLOOKUP(OrdersTable[[#This Row],[Region]],PeopleTable[#All],2,FALSE)</f>
        <v>Cassandra Brandow</v>
      </c>
      <c r="W7963" s="4" t="str">
        <f>IFERROR(VLOOKUP(OrdersTable[[#This Row],[Order ID]],ReturnsTable[#All],2,FALSE),"No")</f>
        <v>No</v>
      </c>
      <c r="X7963" s="4">
        <f>1/COUNTIF(OrdersTable[Order ID],OrdersTable[[#This Row],[Order ID]])</f>
        <v>0.2</v>
      </c>
      <c r="Y7963" s="4">
        <f>1/COUNTIF(OrdersTable[Customer ID],OrdersTable[[#This Row],[Customer ID]])</f>
        <v>9.0909090909090912E-2</v>
      </c>
    </row>
    <row r="7964" spans="1:25" x14ac:dyDescent="0.3">
      <c r="A7964" s="1">
        <v>7963</v>
      </c>
      <c r="B7964" t="s">
        <v>9932</v>
      </c>
      <c r="C7964" s="7">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4" t="str">
        <f>VLOOKUP(OrdersTable[[#This Row],[Region]],PeopleTable[#All],2,FALSE)</f>
        <v>Cassandra Brandow</v>
      </c>
      <c r="W7964" s="4" t="str">
        <f>IFERROR(VLOOKUP(OrdersTable[[#This Row],[Order ID]],ReturnsTable[#All],2,FALSE),"No")</f>
        <v>No</v>
      </c>
      <c r="X7964" s="4">
        <f>1/COUNTIF(OrdersTable[Order ID],OrdersTable[[#This Row],[Order ID]])</f>
        <v>0.2</v>
      </c>
      <c r="Y7964" s="4">
        <f>1/COUNTIF(OrdersTable[Customer ID],OrdersTable[[#This Row],[Customer ID]])</f>
        <v>9.0909090909090912E-2</v>
      </c>
    </row>
    <row r="7965" spans="1:25" x14ac:dyDescent="0.3">
      <c r="A7965" s="1">
        <v>7964</v>
      </c>
      <c r="B7965" t="s">
        <v>9932</v>
      </c>
      <c r="C7965" s="7">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4" t="str">
        <f>VLOOKUP(OrdersTable[[#This Row],[Region]],PeopleTable[#All],2,FALSE)</f>
        <v>Cassandra Brandow</v>
      </c>
      <c r="W7965" s="4" t="str">
        <f>IFERROR(VLOOKUP(OrdersTable[[#This Row],[Order ID]],ReturnsTable[#All],2,FALSE),"No")</f>
        <v>No</v>
      </c>
      <c r="X7965" s="4">
        <f>1/COUNTIF(OrdersTable[Order ID],OrdersTable[[#This Row],[Order ID]])</f>
        <v>0.2</v>
      </c>
      <c r="Y7965" s="4">
        <f>1/COUNTIF(OrdersTable[Customer ID],OrdersTable[[#This Row],[Customer ID]])</f>
        <v>9.0909090909090912E-2</v>
      </c>
    </row>
    <row r="7966" spans="1:25" x14ac:dyDescent="0.3">
      <c r="A7966" s="1">
        <v>7965</v>
      </c>
      <c r="B7966" t="s">
        <v>9932</v>
      </c>
      <c r="C7966" s="7">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4" t="str">
        <f>VLOOKUP(OrdersTable[[#This Row],[Region]],PeopleTable[#All],2,FALSE)</f>
        <v>Cassandra Brandow</v>
      </c>
      <c r="W7966" s="4" t="str">
        <f>IFERROR(VLOOKUP(OrdersTable[[#This Row],[Order ID]],ReturnsTable[#All],2,FALSE),"No")</f>
        <v>No</v>
      </c>
      <c r="X7966" s="4">
        <f>1/COUNTIF(OrdersTable[Order ID],OrdersTable[[#This Row],[Order ID]])</f>
        <v>0.2</v>
      </c>
      <c r="Y7966" s="4">
        <f>1/COUNTIF(OrdersTable[Customer ID],OrdersTable[[#This Row],[Customer ID]])</f>
        <v>9.0909090909090912E-2</v>
      </c>
    </row>
    <row r="7967" spans="1:25" x14ac:dyDescent="0.3">
      <c r="A7967" s="1">
        <v>7966</v>
      </c>
      <c r="B7967" t="s">
        <v>9932</v>
      </c>
      <c r="C7967" s="7">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4" t="str">
        <f>VLOOKUP(OrdersTable[[#This Row],[Region]],PeopleTable[#All],2,FALSE)</f>
        <v>Cassandra Brandow</v>
      </c>
      <c r="W7967" s="4" t="str">
        <f>IFERROR(VLOOKUP(OrdersTable[[#This Row],[Order ID]],ReturnsTable[#All],2,FALSE),"No")</f>
        <v>No</v>
      </c>
      <c r="X7967" s="4">
        <f>1/COUNTIF(OrdersTable[Order ID],OrdersTable[[#This Row],[Order ID]])</f>
        <v>0.2</v>
      </c>
      <c r="Y7967" s="4">
        <f>1/COUNTIF(OrdersTable[Customer ID],OrdersTable[[#This Row],[Customer ID]])</f>
        <v>9.0909090909090912E-2</v>
      </c>
    </row>
    <row r="7968" spans="1:25" x14ac:dyDescent="0.3">
      <c r="A7968" s="1">
        <v>7967</v>
      </c>
      <c r="B7968" t="s">
        <v>9933</v>
      </c>
      <c r="C7968" s="7">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4" t="str">
        <f>VLOOKUP(OrdersTable[[#This Row],[Region]],PeopleTable[#All],2,FALSE)</f>
        <v>Anna Andreadi</v>
      </c>
      <c r="W7968" s="4" t="str">
        <f>IFERROR(VLOOKUP(OrdersTable[[#This Row],[Order ID]],ReturnsTable[#All],2,FALSE),"No")</f>
        <v>No</v>
      </c>
      <c r="X7968" s="4">
        <f>1/COUNTIF(OrdersTable[Order ID],OrdersTable[[#This Row],[Order ID]])</f>
        <v>1</v>
      </c>
      <c r="Y7968" s="4">
        <f>1/COUNTIF(OrdersTable[Customer ID],OrdersTable[[#This Row],[Customer ID]])</f>
        <v>0.05</v>
      </c>
    </row>
    <row r="7969" spans="1:25" x14ac:dyDescent="0.3">
      <c r="A7969" s="1">
        <v>7968</v>
      </c>
      <c r="B7969" t="s">
        <v>9934</v>
      </c>
      <c r="C7969" s="7">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4" t="str">
        <f>VLOOKUP(OrdersTable[[#This Row],[Region]],PeopleTable[#All],2,FALSE)</f>
        <v>Anna Andreadi</v>
      </c>
      <c r="W7969" s="4" t="str">
        <f>IFERROR(VLOOKUP(OrdersTable[[#This Row],[Order ID]],ReturnsTable[#All],2,FALSE),"No")</f>
        <v>No</v>
      </c>
      <c r="X7969" s="4">
        <f>1/COUNTIF(OrdersTable[Order ID],OrdersTable[[#This Row],[Order ID]])</f>
        <v>0.33333333333333331</v>
      </c>
      <c r="Y7969" s="4">
        <f>1/COUNTIF(OrdersTable[Customer ID],OrdersTable[[#This Row],[Customer ID]])</f>
        <v>8.3333333333333329E-2</v>
      </c>
    </row>
    <row r="7970" spans="1:25" x14ac:dyDescent="0.3">
      <c r="A7970" s="1">
        <v>7969</v>
      </c>
      <c r="B7970" t="s">
        <v>9934</v>
      </c>
      <c r="C7970" s="7">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4" t="str">
        <f>VLOOKUP(OrdersTable[[#This Row],[Region]],PeopleTable[#All],2,FALSE)</f>
        <v>Anna Andreadi</v>
      </c>
      <c r="W7970" s="4" t="str">
        <f>IFERROR(VLOOKUP(OrdersTable[[#This Row],[Order ID]],ReturnsTable[#All],2,FALSE),"No")</f>
        <v>No</v>
      </c>
      <c r="X7970" s="4">
        <f>1/COUNTIF(OrdersTable[Order ID],OrdersTable[[#This Row],[Order ID]])</f>
        <v>0.33333333333333331</v>
      </c>
      <c r="Y7970" s="4">
        <f>1/COUNTIF(OrdersTable[Customer ID],OrdersTable[[#This Row],[Customer ID]])</f>
        <v>8.3333333333333329E-2</v>
      </c>
    </row>
    <row r="7971" spans="1:25" x14ac:dyDescent="0.3">
      <c r="A7971" s="1">
        <v>7970</v>
      </c>
      <c r="B7971" t="s">
        <v>9934</v>
      </c>
      <c r="C7971" s="7">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4" t="str">
        <f>VLOOKUP(OrdersTable[[#This Row],[Region]],PeopleTable[#All],2,FALSE)</f>
        <v>Anna Andreadi</v>
      </c>
      <c r="W7971" s="4" t="str">
        <f>IFERROR(VLOOKUP(OrdersTable[[#This Row],[Order ID]],ReturnsTable[#All],2,FALSE),"No")</f>
        <v>No</v>
      </c>
      <c r="X7971" s="4">
        <f>1/COUNTIF(OrdersTable[Order ID],OrdersTable[[#This Row],[Order ID]])</f>
        <v>0.33333333333333331</v>
      </c>
      <c r="Y7971" s="4">
        <f>1/COUNTIF(OrdersTable[Customer ID],OrdersTable[[#This Row],[Customer ID]])</f>
        <v>8.3333333333333329E-2</v>
      </c>
    </row>
    <row r="7972" spans="1:25" x14ac:dyDescent="0.3">
      <c r="A7972" s="1">
        <v>7971</v>
      </c>
      <c r="B7972" t="s">
        <v>9935</v>
      </c>
      <c r="C7972" s="7">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4" t="str">
        <f>VLOOKUP(OrdersTable[[#This Row],[Region]],PeopleTable[#All],2,FALSE)</f>
        <v>Chuck Magee</v>
      </c>
      <c r="W7972" s="4" t="str">
        <f>IFERROR(VLOOKUP(OrdersTable[[#This Row],[Order ID]],ReturnsTable[#All],2,FALSE),"No")</f>
        <v>No</v>
      </c>
      <c r="X7972" s="4">
        <f>1/COUNTIF(OrdersTable[Order ID],OrdersTable[[#This Row],[Order ID]])</f>
        <v>0.14285714285714285</v>
      </c>
      <c r="Y7972" s="4">
        <f>1/COUNTIF(OrdersTable[Customer ID],OrdersTable[[#This Row],[Customer ID]])</f>
        <v>4.1666666666666664E-2</v>
      </c>
    </row>
    <row r="7973" spans="1:25" x14ac:dyDescent="0.3">
      <c r="A7973" s="1">
        <v>7972</v>
      </c>
      <c r="B7973" t="s">
        <v>9935</v>
      </c>
      <c r="C7973" s="7">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4" t="str">
        <f>VLOOKUP(OrdersTable[[#This Row],[Region]],PeopleTable[#All],2,FALSE)</f>
        <v>Chuck Magee</v>
      </c>
      <c r="W7973" s="4" t="str">
        <f>IFERROR(VLOOKUP(OrdersTable[[#This Row],[Order ID]],ReturnsTable[#All],2,FALSE),"No")</f>
        <v>No</v>
      </c>
      <c r="X7973" s="4">
        <f>1/COUNTIF(OrdersTable[Order ID],OrdersTable[[#This Row],[Order ID]])</f>
        <v>0.14285714285714285</v>
      </c>
      <c r="Y7973" s="4">
        <f>1/COUNTIF(OrdersTable[Customer ID],OrdersTable[[#This Row],[Customer ID]])</f>
        <v>4.1666666666666664E-2</v>
      </c>
    </row>
    <row r="7974" spans="1:25" x14ac:dyDescent="0.3">
      <c r="A7974" s="1">
        <v>7973</v>
      </c>
      <c r="B7974" t="s">
        <v>9935</v>
      </c>
      <c r="C7974" s="7">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4" t="str">
        <f>VLOOKUP(OrdersTable[[#This Row],[Region]],PeopleTable[#All],2,FALSE)</f>
        <v>Chuck Magee</v>
      </c>
      <c r="W7974" s="4" t="str">
        <f>IFERROR(VLOOKUP(OrdersTable[[#This Row],[Order ID]],ReturnsTable[#All],2,FALSE),"No")</f>
        <v>No</v>
      </c>
      <c r="X7974" s="4">
        <f>1/COUNTIF(OrdersTable[Order ID],OrdersTable[[#This Row],[Order ID]])</f>
        <v>0.14285714285714285</v>
      </c>
      <c r="Y7974" s="4">
        <f>1/COUNTIF(OrdersTable[Customer ID],OrdersTable[[#This Row],[Customer ID]])</f>
        <v>4.1666666666666664E-2</v>
      </c>
    </row>
    <row r="7975" spans="1:25" x14ac:dyDescent="0.3">
      <c r="A7975" s="1">
        <v>7974</v>
      </c>
      <c r="B7975" t="s">
        <v>9935</v>
      </c>
      <c r="C7975" s="7">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4" t="str">
        <f>VLOOKUP(OrdersTable[[#This Row],[Region]],PeopleTable[#All],2,FALSE)</f>
        <v>Chuck Magee</v>
      </c>
      <c r="W7975" s="4" t="str">
        <f>IFERROR(VLOOKUP(OrdersTable[[#This Row],[Order ID]],ReturnsTable[#All],2,FALSE),"No")</f>
        <v>No</v>
      </c>
      <c r="X7975" s="4">
        <f>1/COUNTIF(OrdersTable[Order ID],OrdersTable[[#This Row],[Order ID]])</f>
        <v>0.14285714285714285</v>
      </c>
      <c r="Y7975" s="4">
        <f>1/COUNTIF(OrdersTable[Customer ID],OrdersTable[[#This Row],[Customer ID]])</f>
        <v>4.1666666666666664E-2</v>
      </c>
    </row>
    <row r="7976" spans="1:25" x14ac:dyDescent="0.3">
      <c r="A7976" s="1">
        <v>7975</v>
      </c>
      <c r="B7976" t="s">
        <v>9935</v>
      </c>
      <c r="C7976" s="7">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4" t="str">
        <f>VLOOKUP(OrdersTable[[#This Row],[Region]],PeopleTable[#All],2,FALSE)</f>
        <v>Chuck Magee</v>
      </c>
      <c r="W7976" s="4" t="str">
        <f>IFERROR(VLOOKUP(OrdersTable[[#This Row],[Order ID]],ReturnsTable[#All],2,FALSE),"No")</f>
        <v>No</v>
      </c>
      <c r="X7976" s="4">
        <f>1/COUNTIF(OrdersTable[Order ID],OrdersTable[[#This Row],[Order ID]])</f>
        <v>0.14285714285714285</v>
      </c>
      <c r="Y7976" s="4">
        <f>1/COUNTIF(OrdersTable[Customer ID],OrdersTable[[#This Row],[Customer ID]])</f>
        <v>4.1666666666666664E-2</v>
      </c>
    </row>
    <row r="7977" spans="1:25" x14ac:dyDescent="0.3">
      <c r="A7977" s="1">
        <v>7976</v>
      </c>
      <c r="B7977" t="s">
        <v>9935</v>
      </c>
      <c r="C7977" s="7">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4" t="str">
        <f>VLOOKUP(OrdersTable[[#This Row],[Region]],PeopleTable[#All],2,FALSE)</f>
        <v>Chuck Magee</v>
      </c>
      <c r="W7977" s="4" t="str">
        <f>IFERROR(VLOOKUP(OrdersTable[[#This Row],[Order ID]],ReturnsTable[#All],2,FALSE),"No")</f>
        <v>No</v>
      </c>
      <c r="X7977" s="4">
        <f>1/COUNTIF(OrdersTable[Order ID],OrdersTable[[#This Row],[Order ID]])</f>
        <v>0.14285714285714285</v>
      </c>
      <c r="Y7977" s="4">
        <f>1/COUNTIF(OrdersTable[Customer ID],OrdersTable[[#This Row],[Customer ID]])</f>
        <v>4.1666666666666664E-2</v>
      </c>
    </row>
    <row r="7978" spans="1:25" x14ac:dyDescent="0.3">
      <c r="A7978" s="1">
        <v>7977</v>
      </c>
      <c r="B7978" t="s">
        <v>9935</v>
      </c>
      <c r="C7978" s="7">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4" t="str">
        <f>VLOOKUP(OrdersTable[[#This Row],[Region]],PeopleTable[#All],2,FALSE)</f>
        <v>Chuck Magee</v>
      </c>
      <c r="W7978" s="4" t="str">
        <f>IFERROR(VLOOKUP(OrdersTable[[#This Row],[Order ID]],ReturnsTable[#All],2,FALSE),"No")</f>
        <v>No</v>
      </c>
      <c r="X7978" s="4">
        <f>1/COUNTIF(OrdersTable[Order ID],OrdersTable[[#This Row],[Order ID]])</f>
        <v>0.14285714285714285</v>
      </c>
      <c r="Y7978" s="4">
        <f>1/COUNTIF(OrdersTable[Customer ID],OrdersTable[[#This Row],[Customer ID]])</f>
        <v>4.1666666666666664E-2</v>
      </c>
    </row>
    <row r="7979" spans="1:25" x14ac:dyDescent="0.3">
      <c r="A7979" s="1">
        <v>7978</v>
      </c>
      <c r="B7979" t="s">
        <v>9936</v>
      </c>
      <c r="C7979" s="7">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4" t="str">
        <f>VLOOKUP(OrdersTable[[#This Row],[Region]],PeopleTable[#All],2,FALSE)</f>
        <v>Cassandra Brandow</v>
      </c>
      <c r="W7979" s="4" t="str">
        <f>IFERROR(VLOOKUP(OrdersTable[[#This Row],[Order ID]],ReturnsTable[#All],2,FALSE),"No")</f>
        <v>No</v>
      </c>
      <c r="X7979" s="4">
        <f>1/COUNTIF(OrdersTable[Order ID],OrdersTable[[#This Row],[Order ID]])</f>
        <v>0.5</v>
      </c>
      <c r="Y7979" s="4">
        <f>1/COUNTIF(OrdersTable[Customer ID],OrdersTable[[#This Row],[Customer ID]])</f>
        <v>8.3333333333333329E-2</v>
      </c>
    </row>
    <row r="7980" spans="1:25" x14ac:dyDescent="0.3">
      <c r="A7980" s="1">
        <v>7979</v>
      </c>
      <c r="B7980" t="s">
        <v>9936</v>
      </c>
      <c r="C7980" s="7">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4" t="str">
        <f>VLOOKUP(OrdersTable[[#This Row],[Region]],PeopleTable[#All],2,FALSE)</f>
        <v>Cassandra Brandow</v>
      </c>
      <c r="W7980" s="4" t="str">
        <f>IFERROR(VLOOKUP(OrdersTable[[#This Row],[Order ID]],ReturnsTable[#All],2,FALSE),"No")</f>
        <v>No</v>
      </c>
      <c r="X7980" s="4">
        <f>1/COUNTIF(OrdersTable[Order ID],OrdersTable[[#This Row],[Order ID]])</f>
        <v>0.5</v>
      </c>
      <c r="Y7980" s="4">
        <f>1/COUNTIF(OrdersTable[Customer ID],OrdersTable[[#This Row],[Customer ID]])</f>
        <v>8.3333333333333329E-2</v>
      </c>
    </row>
    <row r="7981" spans="1:25" x14ac:dyDescent="0.3">
      <c r="A7981" s="1">
        <v>7980</v>
      </c>
      <c r="B7981" t="s">
        <v>9937</v>
      </c>
      <c r="C7981" s="7">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4" t="str">
        <f>VLOOKUP(OrdersTable[[#This Row],[Region]],PeopleTable[#All],2,FALSE)</f>
        <v>Anna Andreadi</v>
      </c>
      <c r="W7981" s="4" t="str">
        <f>IFERROR(VLOOKUP(OrdersTable[[#This Row],[Order ID]],ReturnsTable[#All],2,FALSE),"No")</f>
        <v>No</v>
      </c>
      <c r="X7981" s="4">
        <f>1/COUNTIF(OrdersTable[Order ID],OrdersTable[[#This Row],[Order ID]])</f>
        <v>1</v>
      </c>
      <c r="Y7981" s="4">
        <f>1/COUNTIF(OrdersTable[Customer ID],OrdersTable[[#This Row],[Customer ID]])</f>
        <v>7.6923076923076927E-2</v>
      </c>
    </row>
    <row r="7982" spans="1:25" x14ac:dyDescent="0.3">
      <c r="A7982" s="1">
        <v>7981</v>
      </c>
      <c r="B7982" t="s">
        <v>9938</v>
      </c>
      <c r="C7982" s="7">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4" t="str">
        <f>VLOOKUP(OrdersTable[[#This Row],[Region]],PeopleTable[#All],2,FALSE)</f>
        <v>Kelly Williams</v>
      </c>
      <c r="W7982" s="4" t="str">
        <f>IFERROR(VLOOKUP(OrdersTable[[#This Row],[Order ID]],ReturnsTable[#All],2,FALSE),"No")</f>
        <v>No</v>
      </c>
      <c r="X7982" s="4">
        <f>1/COUNTIF(OrdersTable[Order ID],OrdersTable[[#This Row],[Order ID]])</f>
        <v>1</v>
      </c>
      <c r="Y7982" s="4">
        <f>1/COUNTIF(OrdersTable[Customer ID],OrdersTable[[#This Row],[Customer ID]])</f>
        <v>5.8823529411764705E-2</v>
      </c>
    </row>
    <row r="7983" spans="1:25" x14ac:dyDescent="0.3">
      <c r="A7983" s="1">
        <v>7982</v>
      </c>
      <c r="B7983" t="s">
        <v>9939</v>
      </c>
      <c r="C7983" s="7">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4" t="str">
        <f>VLOOKUP(OrdersTable[[#This Row],[Region]],PeopleTable[#All],2,FALSE)</f>
        <v>Chuck Magee</v>
      </c>
      <c r="W7983" s="4" t="str">
        <f>IFERROR(VLOOKUP(OrdersTable[[#This Row],[Order ID]],ReturnsTable[#All],2,FALSE),"No")</f>
        <v>No</v>
      </c>
      <c r="X7983" s="4">
        <f>1/COUNTIF(OrdersTable[Order ID],OrdersTable[[#This Row],[Order ID]])</f>
        <v>0.5</v>
      </c>
      <c r="Y7983" s="4">
        <f>1/COUNTIF(OrdersTable[Customer ID],OrdersTable[[#This Row],[Customer ID]])</f>
        <v>0.1111111111111111</v>
      </c>
    </row>
    <row r="7984" spans="1:25" x14ac:dyDescent="0.3">
      <c r="A7984" s="1">
        <v>7983</v>
      </c>
      <c r="B7984" t="s">
        <v>9939</v>
      </c>
      <c r="C7984" s="7">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4" t="str">
        <f>VLOOKUP(OrdersTable[[#This Row],[Region]],PeopleTable[#All],2,FALSE)</f>
        <v>Chuck Magee</v>
      </c>
      <c r="W7984" s="4" t="str">
        <f>IFERROR(VLOOKUP(OrdersTable[[#This Row],[Order ID]],ReturnsTable[#All],2,FALSE),"No")</f>
        <v>No</v>
      </c>
      <c r="X7984" s="4">
        <f>1/COUNTIF(OrdersTable[Order ID],OrdersTable[[#This Row],[Order ID]])</f>
        <v>0.5</v>
      </c>
      <c r="Y7984" s="4">
        <f>1/COUNTIF(OrdersTable[Customer ID],OrdersTable[[#This Row],[Customer ID]])</f>
        <v>0.1111111111111111</v>
      </c>
    </row>
    <row r="7985" spans="1:25" x14ac:dyDescent="0.3">
      <c r="A7985" s="1">
        <v>7984</v>
      </c>
      <c r="B7985" t="s">
        <v>9940</v>
      </c>
      <c r="C7985" s="7">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4" t="str">
        <f>VLOOKUP(OrdersTable[[#This Row],[Region]],PeopleTable[#All],2,FALSE)</f>
        <v>Kelly Williams</v>
      </c>
      <c r="W7985" s="4" t="str">
        <f>IFERROR(VLOOKUP(OrdersTable[[#This Row],[Order ID]],ReturnsTable[#All],2,FALSE),"No")</f>
        <v>No</v>
      </c>
      <c r="X7985" s="4">
        <f>1/COUNTIF(OrdersTable[Order ID],OrdersTable[[#This Row],[Order ID]])</f>
        <v>0.5</v>
      </c>
      <c r="Y7985" s="4">
        <f>1/COUNTIF(OrdersTable[Customer ID],OrdersTable[[#This Row],[Customer ID]])</f>
        <v>3.125E-2</v>
      </c>
    </row>
    <row r="7986" spans="1:25" x14ac:dyDescent="0.3">
      <c r="A7986" s="1">
        <v>7985</v>
      </c>
      <c r="B7986" t="s">
        <v>9940</v>
      </c>
      <c r="C7986" s="7">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4" t="str">
        <f>VLOOKUP(OrdersTable[[#This Row],[Region]],PeopleTable[#All],2,FALSE)</f>
        <v>Kelly Williams</v>
      </c>
      <c r="W7986" s="4" t="str">
        <f>IFERROR(VLOOKUP(OrdersTable[[#This Row],[Order ID]],ReturnsTable[#All],2,FALSE),"No")</f>
        <v>No</v>
      </c>
      <c r="X7986" s="4">
        <f>1/COUNTIF(OrdersTable[Order ID],OrdersTable[[#This Row],[Order ID]])</f>
        <v>0.5</v>
      </c>
      <c r="Y7986" s="4">
        <f>1/COUNTIF(OrdersTable[Customer ID],OrdersTable[[#This Row],[Customer ID]])</f>
        <v>3.125E-2</v>
      </c>
    </row>
    <row r="7987" spans="1:25" x14ac:dyDescent="0.3">
      <c r="A7987" s="1">
        <v>7986</v>
      </c>
      <c r="B7987" t="s">
        <v>9941</v>
      </c>
      <c r="C7987" s="7">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4" t="str">
        <f>VLOOKUP(OrdersTable[[#This Row],[Region]],PeopleTable[#All],2,FALSE)</f>
        <v>Anna Andreadi</v>
      </c>
      <c r="W7987" s="4" t="str">
        <f>IFERROR(VLOOKUP(OrdersTable[[#This Row],[Order ID]],ReturnsTable[#All],2,FALSE),"No")</f>
        <v>No</v>
      </c>
      <c r="X7987" s="4">
        <f>1/COUNTIF(OrdersTable[Order ID],OrdersTable[[#This Row],[Order ID]])</f>
        <v>1</v>
      </c>
      <c r="Y7987" s="4">
        <f>1/COUNTIF(OrdersTable[Customer ID],OrdersTable[[#This Row],[Customer ID]])</f>
        <v>9.0909090909090912E-2</v>
      </c>
    </row>
    <row r="7988" spans="1:25" x14ac:dyDescent="0.3">
      <c r="A7988" s="1">
        <v>7987</v>
      </c>
      <c r="B7988" t="s">
        <v>9942</v>
      </c>
      <c r="C7988" s="7">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4" t="str">
        <f>VLOOKUP(OrdersTable[[#This Row],[Region]],PeopleTable[#All],2,FALSE)</f>
        <v>Chuck Magee</v>
      </c>
      <c r="W7988" s="4" t="str">
        <f>IFERROR(VLOOKUP(OrdersTable[[#This Row],[Order ID]],ReturnsTable[#All],2,FALSE),"No")</f>
        <v>No</v>
      </c>
      <c r="X7988" s="4">
        <f>1/COUNTIF(OrdersTable[Order ID],OrdersTable[[#This Row],[Order ID]])</f>
        <v>1</v>
      </c>
      <c r="Y7988" s="4">
        <f>1/COUNTIF(OrdersTable[Customer ID],OrdersTable[[#This Row],[Customer ID]])</f>
        <v>0.1</v>
      </c>
    </row>
    <row r="7989" spans="1:25" x14ac:dyDescent="0.3">
      <c r="A7989" s="1">
        <v>7988</v>
      </c>
      <c r="B7989" t="s">
        <v>9943</v>
      </c>
      <c r="C7989" s="7">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4" t="str">
        <f>VLOOKUP(OrdersTable[[#This Row],[Region]],PeopleTable[#All],2,FALSE)</f>
        <v>Kelly Williams</v>
      </c>
      <c r="W7989" s="4" t="str">
        <f>IFERROR(VLOOKUP(OrdersTable[[#This Row],[Order ID]],ReturnsTable[#All],2,FALSE),"No")</f>
        <v>No</v>
      </c>
      <c r="X7989" s="4">
        <f>1/COUNTIF(OrdersTable[Order ID],OrdersTable[[#This Row],[Order ID]])</f>
        <v>0.25</v>
      </c>
      <c r="Y7989" s="4">
        <f>1/COUNTIF(OrdersTable[Customer ID],OrdersTable[[#This Row],[Customer ID]])</f>
        <v>2.9411764705882353E-2</v>
      </c>
    </row>
    <row r="7990" spans="1:25" x14ac:dyDescent="0.3">
      <c r="A7990" s="1">
        <v>7989</v>
      </c>
      <c r="B7990" t="s">
        <v>9943</v>
      </c>
      <c r="C7990" s="7">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4" t="str">
        <f>VLOOKUP(OrdersTable[[#This Row],[Region]],PeopleTable[#All],2,FALSE)</f>
        <v>Kelly Williams</v>
      </c>
      <c r="W7990" s="4" t="str">
        <f>IFERROR(VLOOKUP(OrdersTable[[#This Row],[Order ID]],ReturnsTable[#All],2,FALSE),"No")</f>
        <v>No</v>
      </c>
      <c r="X7990" s="4">
        <f>1/COUNTIF(OrdersTable[Order ID],OrdersTable[[#This Row],[Order ID]])</f>
        <v>0.25</v>
      </c>
      <c r="Y7990" s="4">
        <f>1/COUNTIF(OrdersTable[Customer ID],OrdersTable[[#This Row],[Customer ID]])</f>
        <v>2.9411764705882353E-2</v>
      </c>
    </row>
    <row r="7991" spans="1:25" x14ac:dyDescent="0.3">
      <c r="A7991" s="1">
        <v>7990</v>
      </c>
      <c r="B7991" t="s">
        <v>9943</v>
      </c>
      <c r="C7991" s="7">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4" t="str">
        <f>VLOOKUP(OrdersTable[[#This Row],[Region]],PeopleTable[#All],2,FALSE)</f>
        <v>Kelly Williams</v>
      </c>
      <c r="W7991" s="4" t="str">
        <f>IFERROR(VLOOKUP(OrdersTable[[#This Row],[Order ID]],ReturnsTable[#All],2,FALSE),"No")</f>
        <v>No</v>
      </c>
      <c r="X7991" s="4">
        <f>1/COUNTIF(OrdersTable[Order ID],OrdersTable[[#This Row],[Order ID]])</f>
        <v>0.25</v>
      </c>
      <c r="Y7991" s="4">
        <f>1/COUNTIF(OrdersTable[Customer ID],OrdersTable[[#This Row],[Customer ID]])</f>
        <v>2.9411764705882353E-2</v>
      </c>
    </row>
    <row r="7992" spans="1:25" x14ac:dyDescent="0.3">
      <c r="A7992" s="1">
        <v>7991</v>
      </c>
      <c r="B7992" t="s">
        <v>9943</v>
      </c>
      <c r="C7992" s="7">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4" t="str">
        <f>VLOOKUP(OrdersTable[[#This Row],[Region]],PeopleTable[#All],2,FALSE)</f>
        <v>Kelly Williams</v>
      </c>
      <c r="W7992" s="4" t="str">
        <f>IFERROR(VLOOKUP(OrdersTable[[#This Row],[Order ID]],ReturnsTable[#All],2,FALSE),"No")</f>
        <v>No</v>
      </c>
      <c r="X7992" s="4">
        <f>1/COUNTIF(OrdersTable[Order ID],OrdersTable[[#This Row],[Order ID]])</f>
        <v>0.25</v>
      </c>
      <c r="Y7992" s="4">
        <f>1/COUNTIF(OrdersTable[Customer ID],OrdersTable[[#This Row],[Customer ID]])</f>
        <v>2.9411764705882353E-2</v>
      </c>
    </row>
    <row r="7993" spans="1:25" x14ac:dyDescent="0.3">
      <c r="A7993" s="1">
        <v>7992</v>
      </c>
      <c r="B7993" t="s">
        <v>9944</v>
      </c>
      <c r="C7993" s="7">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4" t="str">
        <f>VLOOKUP(OrdersTable[[#This Row],[Region]],PeopleTable[#All],2,FALSE)</f>
        <v>Cassandra Brandow</v>
      </c>
      <c r="W7993" s="4" t="str">
        <f>IFERROR(VLOOKUP(OrdersTable[[#This Row],[Order ID]],ReturnsTable[#All],2,FALSE),"No")</f>
        <v>No</v>
      </c>
      <c r="X7993" s="4">
        <f>1/COUNTIF(OrdersTable[Order ID],OrdersTable[[#This Row],[Order ID]])</f>
        <v>0.5</v>
      </c>
      <c r="Y7993" s="4">
        <f>1/COUNTIF(OrdersTable[Customer ID],OrdersTable[[#This Row],[Customer ID]])</f>
        <v>0.125</v>
      </c>
    </row>
    <row r="7994" spans="1:25" x14ac:dyDescent="0.3">
      <c r="A7994" s="1">
        <v>7993</v>
      </c>
      <c r="B7994" t="s">
        <v>9944</v>
      </c>
      <c r="C7994" s="7">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4" t="str">
        <f>VLOOKUP(OrdersTable[[#This Row],[Region]],PeopleTable[#All],2,FALSE)</f>
        <v>Cassandra Brandow</v>
      </c>
      <c r="W7994" s="4" t="str">
        <f>IFERROR(VLOOKUP(OrdersTable[[#This Row],[Order ID]],ReturnsTable[#All],2,FALSE),"No")</f>
        <v>No</v>
      </c>
      <c r="X7994" s="4">
        <f>1/COUNTIF(OrdersTable[Order ID],OrdersTable[[#This Row],[Order ID]])</f>
        <v>0.5</v>
      </c>
      <c r="Y7994" s="4">
        <f>1/COUNTIF(OrdersTable[Customer ID],OrdersTable[[#This Row],[Customer ID]])</f>
        <v>0.125</v>
      </c>
    </row>
    <row r="7995" spans="1:25" x14ac:dyDescent="0.3">
      <c r="A7995" s="1">
        <v>7994</v>
      </c>
      <c r="B7995" t="s">
        <v>9945</v>
      </c>
      <c r="C7995" s="7">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4" t="str">
        <f>VLOOKUP(OrdersTable[[#This Row],[Region]],PeopleTable[#All],2,FALSE)</f>
        <v>Anna Andreadi</v>
      </c>
      <c r="W7995" s="4" t="str">
        <f>IFERROR(VLOOKUP(OrdersTable[[#This Row],[Order ID]],ReturnsTable[#All],2,FALSE),"No")</f>
        <v>No</v>
      </c>
      <c r="X7995" s="4">
        <f>1/COUNTIF(OrdersTable[Order ID],OrdersTable[[#This Row],[Order ID]])</f>
        <v>0.33333333333333331</v>
      </c>
      <c r="Y7995" s="4">
        <f>1/COUNTIF(OrdersTable[Customer ID],OrdersTable[[#This Row],[Customer ID]])</f>
        <v>5.2631578947368418E-2</v>
      </c>
    </row>
    <row r="7996" spans="1:25" x14ac:dyDescent="0.3">
      <c r="A7996" s="1">
        <v>7995</v>
      </c>
      <c r="B7996" t="s">
        <v>9945</v>
      </c>
      <c r="C7996" s="7">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4" t="str">
        <f>VLOOKUP(OrdersTable[[#This Row],[Region]],PeopleTable[#All],2,FALSE)</f>
        <v>Anna Andreadi</v>
      </c>
      <c r="W7996" s="4" t="str">
        <f>IFERROR(VLOOKUP(OrdersTable[[#This Row],[Order ID]],ReturnsTable[#All],2,FALSE),"No")</f>
        <v>No</v>
      </c>
      <c r="X7996" s="4">
        <f>1/COUNTIF(OrdersTable[Order ID],OrdersTable[[#This Row],[Order ID]])</f>
        <v>0.33333333333333331</v>
      </c>
      <c r="Y7996" s="4">
        <f>1/COUNTIF(OrdersTable[Customer ID],OrdersTable[[#This Row],[Customer ID]])</f>
        <v>5.2631578947368418E-2</v>
      </c>
    </row>
    <row r="7997" spans="1:25" x14ac:dyDescent="0.3">
      <c r="A7997" s="1">
        <v>7996</v>
      </c>
      <c r="B7997" t="s">
        <v>9945</v>
      </c>
      <c r="C7997" s="7">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4" t="str">
        <f>VLOOKUP(OrdersTable[[#This Row],[Region]],PeopleTable[#All],2,FALSE)</f>
        <v>Anna Andreadi</v>
      </c>
      <c r="W7997" s="4" t="str">
        <f>IFERROR(VLOOKUP(OrdersTable[[#This Row],[Order ID]],ReturnsTable[#All],2,FALSE),"No")</f>
        <v>No</v>
      </c>
      <c r="X7997" s="4">
        <f>1/COUNTIF(OrdersTable[Order ID],OrdersTable[[#This Row],[Order ID]])</f>
        <v>0.33333333333333331</v>
      </c>
      <c r="Y7997" s="4">
        <f>1/COUNTIF(OrdersTable[Customer ID],OrdersTable[[#This Row],[Customer ID]])</f>
        <v>5.2631578947368418E-2</v>
      </c>
    </row>
    <row r="7998" spans="1:25" x14ac:dyDescent="0.3">
      <c r="A7998" s="1">
        <v>7997</v>
      </c>
      <c r="B7998" t="s">
        <v>9946</v>
      </c>
      <c r="C7998" s="7">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4" t="str">
        <f>VLOOKUP(OrdersTable[[#This Row],[Region]],PeopleTable[#All],2,FALSE)</f>
        <v>Anna Andreadi</v>
      </c>
      <c r="W7998" s="4" t="str">
        <f>IFERROR(VLOOKUP(OrdersTable[[#This Row],[Order ID]],ReturnsTable[#All],2,FALSE),"No")</f>
        <v>No</v>
      </c>
      <c r="X7998" s="4">
        <f>1/COUNTIF(OrdersTable[Order ID],OrdersTable[[#This Row],[Order ID]])</f>
        <v>0.5</v>
      </c>
      <c r="Y7998" s="4">
        <f>1/COUNTIF(OrdersTable[Customer ID],OrdersTable[[#This Row],[Customer ID]])</f>
        <v>0.16666666666666666</v>
      </c>
    </row>
    <row r="7999" spans="1:25" x14ac:dyDescent="0.3">
      <c r="A7999" s="1">
        <v>7998</v>
      </c>
      <c r="B7999" t="s">
        <v>9946</v>
      </c>
      <c r="C7999" s="7">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4" t="str">
        <f>VLOOKUP(OrdersTable[[#This Row],[Region]],PeopleTable[#All],2,FALSE)</f>
        <v>Anna Andreadi</v>
      </c>
      <c r="W7999" s="4" t="str">
        <f>IFERROR(VLOOKUP(OrdersTable[[#This Row],[Order ID]],ReturnsTable[#All],2,FALSE),"No")</f>
        <v>No</v>
      </c>
      <c r="X7999" s="4">
        <f>1/COUNTIF(OrdersTable[Order ID],OrdersTable[[#This Row],[Order ID]])</f>
        <v>0.5</v>
      </c>
      <c r="Y7999" s="4">
        <f>1/COUNTIF(OrdersTable[Customer ID],OrdersTable[[#This Row],[Customer ID]])</f>
        <v>0.16666666666666666</v>
      </c>
    </row>
    <row r="8000" spans="1:25" x14ac:dyDescent="0.3">
      <c r="A8000" s="1">
        <v>7999</v>
      </c>
      <c r="B8000" t="s">
        <v>9947</v>
      </c>
      <c r="C8000" s="7">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4" t="str">
        <f>VLOOKUP(OrdersTable[[#This Row],[Region]],PeopleTable[#All],2,FALSE)</f>
        <v>Anna Andreadi</v>
      </c>
      <c r="W8000" s="4" t="str">
        <f>IFERROR(VLOOKUP(OrdersTable[[#This Row],[Order ID]],ReturnsTable[#All],2,FALSE),"No")</f>
        <v>No</v>
      </c>
      <c r="X8000" s="4">
        <f>1/COUNTIF(OrdersTable[Order ID],OrdersTable[[#This Row],[Order ID]])</f>
        <v>0.5</v>
      </c>
      <c r="Y8000" s="4">
        <f>1/COUNTIF(OrdersTable[Customer ID],OrdersTable[[#This Row],[Customer ID]])</f>
        <v>0.1111111111111111</v>
      </c>
    </row>
    <row r="8001" spans="1:25" x14ac:dyDescent="0.3">
      <c r="A8001" s="1">
        <v>8000</v>
      </c>
      <c r="B8001" t="s">
        <v>9947</v>
      </c>
      <c r="C8001" s="7">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4" t="str">
        <f>VLOOKUP(OrdersTable[[#This Row],[Region]],PeopleTable[#All],2,FALSE)</f>
        <v>Anna Andreadi</v>
      </c>
      <c r="W8001" s="4" t="str">
        <f>IFERROR(VLOOKUP(OrdersTable[[#This Row],[Order ID]],ReturnsTable[#All],2,FALSE),"No")</f>
        <v>No</v>
      </c>
      <c r="X8001" s="4">
        <f>1/COUNTIF(OrdersTable[Order ID],OrdersTable[[#This Row],[Order ID]])</f>
        <v>0.5</v>
      </c>
      <c r="Y8001" s="4">
        <f>1/COUNTIF(OrdersTable[Customer ID],OrdersTable[[#This Row],[Customer ID]])</f>
        <v>0.1111111111111111</v>
      </c>
    </row>
    <row r="8002" spans="1:25" x14ac:dyDescent="0.3">
      <c r="A8002" s="1">
        <v>8001</v>
      </c>
      <c r="B8002" t="s">
        <v>9948</v>
      </c>
      <c r="C8002" s="7">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4" t="str">
        <f>VLOOKUP(OrdersTable[[#This Row],[Region]],PeopleTable[#All],2,FALSE)</f>
        <v>Kelly Williams</v>
      </c>
      <c r="W8002" s="4" t="str">
        <f>IFERROR(VLOOKUP(OrdersTable[[#This Row],[Order ID]],ReturnsTable[#All],2,FALSE),"No")</f>
        <v>No</v>
      </c>
      <c r="X8002" s="4">
        <f>1/COUNTIF(OrdersTable[Order ID],OrdersTable[[#This Row],[Order ID]])</f>
        <v>1</v>
      </c>
      <c r="Y8002" s="4">
        <f>1/COUNTIF(OrdersTable[Customer ID],OrdersTable[[#This Row],[Customer ID]])</f>
        <v>5.2631578947368418E-2</v>
      </c>
    </row>
    <row r="8003" spans="1:25" x14ac:dyDescent="0.3">
      <c r="A8003" s="1">
        <v>8002</v>
      </c>
      <c r="B8003" t="s">
        <v>9949</v>
      </c>
      <c r="C8003" s="7">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4" t="str">
        <f>VLOOKUP(OrdersTable[[#This Row],[Region]],PeopleTable[#All],2,FALSE)</f>
        <v>Anna Andreadi</v>
      </c>
      <c r="W8003" s="4" t="str">
        <f>IFERROR(VLOOKUP(OrdersTable[[#This Row],[Order ID]],ReturnsTable[#All],2,FALSE),"No")</f>
        <v>No</v>
      </c>
      <c r="X8003" s="4">
        <f>1/COUNTIF(OrdersTable[Order ID],OrdersTable[[#This Row],[Order ID]])</f>
        <v>0.5</v>
      </c>
      <c r="Y8003" s="4">
        <f>1/COUNTIF(OrdersTable[Customer ID],OrdersTable[[#This Row],[Customer ID]])</f>
        <v>6.25E-2</v>
      </c>
    </row>
    <row r="8004" spans="1:25" x14ac:dyDescent="0.3">
      <c r="A8004" s="1">
        <v>8003</v>
      </c>
      <c r="B8004" t="s">
        <v>9949</v>
      </c>
      <c r="C8004" s="7">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4" t="str">
        <f>VLOOKUP(OrdersTable[[#This Row],[Region]],PeopleTable[#All],2,FALSE)</f>
        <v>Anna Andreadi</v>
      </c>
      <c r="W8004" s="4" t="str">
        <f>IFERROR(VLOOKUP(OrdersTable[[#This Row],[Order ID]],ReturnsTable[#All],2,FALSE),"No")</f>
        <v>No</v>
      </c>
      <c r="X8004" s="4">
        <f>1/COUNTIF(OrdersTable[Order ID],OrdersTable[[#This Row],[Order ID]])</f>
        <v>0.5</v>
      </c>
      <c r="Y8004" s="4">
        <f>1/COUNTIF(OrdersTable[Customer ID],OrdersTable[[#This Row],[Customer ID]])</f>
        <v>6.25E-2</v>
      </c>
    </row>
    <row r="8005" spans="1:25" x14ac:dyDescent="0.3">
      <c r="A8005" s="1">
        <v>8004</v>
      </c>
      <c r="B8005" t="s">
        <v>9950</v>
      </c>
      <c r="C8005" s="7">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4" t="str">
        <f>VLOOKUP(OrdersTable[[#This Row],[Region]],PeopleTable[#All],2,FALSE)</f>
        <v>Chuck Magee</v>
      </c>
      <c r="W8005" s="4" t="str">
        <f>IFERROR(VLOOKUP(OrdersTable[[#This Row],[Order ID]],ReturnsTable[#All],2,FALSE),"No")</f>
        <v>No</v>
      </c>
      <c r="X8005" s="4">
        <f>1/COUNTIF(OrdersTable[Order ID],OrdersTable[[#This Row],[Order ID]])</f>
        <v>0.33333333333333331</v>
      </c>
      <c r="Y8005" s="4">
        <f>1/COUNTIF(OrdersTable[Customer ID],OrdersTable[[#This Row],[Customer ID]])</f>
        <v>5.5555555555555552E-2</v>
      </c>
    </row>
    <row r="8006" spans="1:25" x14ac:dyDescent="0.3">
      <c r="A8006" s="1">
        <v>8005</v>
      </c>
      <c r="B8006" t="s">
        <v>9950</v>
      </c>
      <c r="C8006" s="7">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4" t="str">
        <f>VLOOKUP(OrdersTable[[#This Row],[Region]],PeopleTable[#All],2,FALSE)</f>
        <v>Chuck Magee</v>
      </c>
      <c r="W8006" s="4" t="str">
        <f>IFERROR(VLOOKUP(OrdersTable[[#This Row],[Order ID]],ReturnsTable[#All],2,FALSE),"No")</f>
        <v>No</v>
      </c>
      <c r="X8006" s="4">
        <f>1/COUNTIF(OrdersTable[Order ID],OrdersTable[[#This Row],[Order ID]])</f>
        <v>0.33333333333333331</v>
      </c>
      <c r="Y8006" s="4">
        <f>1/COUNTIF(OrdersTable[Customer ID],OrdersTable[[#This Row],[Customer ID]])</f>
        <v>5.5555555555555552E-2</v>
      </c>
    </row>
    <row r="8007" spans="1:25" x14ac:dyDescent="0.3">
      <c r="A8007" s="1">
        <v>8006</v>
      </c>
      <c r="B8007" t="s">
        <v>9950</v>
      </c>
      <c r="C8007" s="7">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4" t="str">
        <f>VLOOKUP(OrdersTable[[#This Row],[Region]],PeopleTable[#All],2,FALSE)</f>
        <v>Chuck Magee</v>
      </c>
      <c r="W8007" s="4" t="str">
        <f>IFERROR(VLOOKUP(OrdersTable[[#This Row],[Order ID]],ReturnsTable[#All],2,FALSE),"No")</f>
        <v>No</v>
      </c>
      <c r="X8007" s="4">
        <f>1/COUNTIF(OrdersTable[Order ID],OrdersTable[[#This Row],[Order ID]])</f>
        <v>0.33333333333333331</v>
      </c>
      <c r="Y8007" s="4">
        <f>1/COUNTIF(OrdersTable[Customer ID],OrdersTable[[#This Row],[Customer ID]])</f>
        <v>5.5555555555555552E-2</v>
      </c>
    </row>
    <row r="8008" spans="1:25" x14ac:dyDescent="0.3">
      <c r="A8008" s="1">
        <v>8007</v>
      </c>
      <c r="B8008" t="s">
        <v>9951</v>
      </c>
      <c r="C8008" s="7">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4" t="str">
        <f>VLOOKUP(OrdersTable[[#This Row],[Region]],PeopleTable[#All],2,FALSE)</f>
        <v>Anna Andreadi</v>
      </c>
      <c r="W8008" s="4" t="str">
        <f>IFERROR(VLOOKUP(OrdersTable[[#This Row],[Order ID]],ReturnsTable[#All],2,FALSE),"No")</f>
        <v>No</v>
      </c>
      <c r="X8008" s="4">
        <f>1/COUNTIF(OrdersTable[Order ID],OrdersTable[[#This Row],[Order ID]])</f>
        <v>1</v>
      </c>
      <c r="Y8008" s="4">
        <f>1/COUNTIF(OrdersTable[Customer ID],OrdersTable[[#This Row],[Customer ID]])</f>
        <v>5.2631578947368418E-2</v>
      </c>
    </row>
    <row r="8009" spans="1:25" x14ac:dyDescent="0.3">
      <c r="A8009" s="1">
        <v>8008</v>
      </c>
      <c r="B8009" t="s">
        <v>9952</v>
      </c>
      <c r="C8009" s="7">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4" t="str">
        <f>VLOOKUP(OrdersTable[[#This Row],[Region]],PeopleTable[#All],2,FALSE)</f>
        <v>Kelly Williams</v>
      </c>
      <c r="W8009" s="4" t="str">
        <f>IFERROR(VLOOKUP(OrdersTable[[#This Row],[Order ID]],ReturnsTable[#All],2,FALSE),"No")</f>
        <v>No</v>
      </c>
      <c r="X8009" s="4">
        <f>1/COUNTIF(OrdersTable[Order ID],OrdersTable[[#This Row],[Order ID]])</f>
        <v>0.33333333333333331</v>
      </c>
      <c r="Y8009" s="4">
        <f>1/COUNTIF(OrdersTable[Customer ID],OrdersTable[[#This Row],[Customer ID]])</f>
        <v>5.5555555555555552E-2</v>
      </c>
    </row>
    <row r="8010" spans="1:25" x14ac:dyDescent="0.3">
      <c r="A8010" s="1">
        <v>8009</v>
      </c>
      <c r="B8010" t="s">
        <v>9952</v>
      </c>
      <c r="C8010" s="7">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4" t="str">
        <f>VLOOKUP(OrdersTable[[#This Row],[Region]],PeopleTable[#All],2,FALSE)</f>
        <v>Kelly Williams</v>
      </c>
      <c r="W8010" s="4" t="str">
        <f>IFERROR(VLOOKUP(OrdersTable[[#This Row],[Order ID]],ReturnsTable[#All],2,FALSE),"No")</f>
        <v>No</v>
      </c>
      <c r="X8010" s="4">
        <f>1/COUNTIF(OrdersTable[Order ID],OrdersTable[[#This Row],[Order ID]])</f>
        <v>0.33333333333333331</v>
      </c>
      <c r="Y8010" s="4">
        <f>1/COUNTIF(OrdersTable[Customer ID],OrdersTable[[#This Row],[Customer ID]])</f>
        <v>5.5555555555555552E-2</v>
      </c>
    </row>
    <row r="8011" spans="1:25" x14ac:dyDescent="0.3">
      <c r="A8011" s="1">
        <v>8010</v>
      </c>
      <c r="B8011" t="s">
        <v>9952</v>
      </c>
      <c r="C8011" s="7">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4" t="str">
        <f>VLOOKUP(OrdersTable[[#This Row],[Region]],PeopleTable[#All],2,FALSE)</f>
        <v>Kelly Williams</v>
      </c>
      <c r="W8011" s="4" t="str">
        <f>IFERROR(VLOOKUP(OrdersTable[[#This Row],[Order ID]],ReturnsTable[#All],2,FALSE),"No")</f>
        <v>No</v>
      </c>
      <c r="X8011" s="4">
        <f>1/COUNTIF(OrdersTable[Order ID],OrdersTable[[#This Row],[Order ID]])</f>
        <v>0.33333333333333331</v>
      </c>
      <c r="Y8011" s="4">
        <f>1/COUNTIF(OrdersTable[Customer ID],OrdersTable[[#This Row],[Customer ID]])</f>
        <v>5.5555555555555552E-2</v>
      </c>
    </row>
    <row r="8012" spans="1:25" x14ac:dyDescent="0.3">
      <c r="A8012" s="1">
        <v>8011</v>
      </c>
      <c r="B8012" t="s">
        <v>9953</v>
      </c>
      <c r="C8012" s="7">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4" t="str">
        <f>VLOOKUP(OrdersTable[[#This Row],[Region]],PeopleTable[#All],2,FALSE)</f>
        <v>Chuck Magee</v>
      </c>
      <c r="W8012" s="4" t="str">
        <f>IFERROR(VLOOKUP(OrdersTable[[#This Row],[Order ID]],ReturnsTable[#All],2,FALSE),"No")</f>
        <v>No</v>
      </c>
      <c r="X8012" s="4">
        <f>1/COUNTIF(OrdersTable[Order ID],OrdersTable[[#This Row],[Order ID]])</f>
        <v>1</v>
      </c>
      <c r="Y8012" s="4">
        <f>1/COUNTIF(OrdersTable[Customer ID],OrdersTable[[#This Row],[Customer ID]])</f>
        <v>7.6923076923076927E-2</v>
      </c>
    </row>
    <row r="8013" spans="1:25" x14ac:dyDescent="0.3">
      <c r="A8013" s="1">
        <v>8012</v>
      </c>
      <c r="B8013" t="s">
        <v>9954</v>
      </c>
      <c r="C8013" s="7">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4" t="str">
        <f>VLOOKUP(OrdersTable[[#This Row],[Region]],PeopleTable[#All],2,FALSE)</f>
        <v>Anna Andreadi</v>
      </c>
      <c r="W8013" s="4" t="str">
        <f>IFERROR(VLOOKUP(OrdersTable[[#This Row],[Order ID]],ReturnsTable[#All],2,FALSE),"No")</f>
        <v>No</v>
      </c>
      <c r="X8013" s="4">
        <f>1/COUNTIF(OrdersTable[Order ID],OrdersTable[[#This Row],[Order ID]])</f>
        <v>1</v>
      </c>
      <c r="Y8013" s="4">
        <f>1/COUNTIF(OrdersTable[Customer ID],OrdersTable[[#This Row],[Customer ID]])</f>
        <v>5.2631578947368418E-2</v>
      </c>
    </row>
    <row r="8014" spans="1:25" x14ac:dyDescent="0.3">
      <c r="A8014" s="1">
        <v>8013</v>
      </c>
      <c r="B8014" t="s">
        <v>9955</v>
      </c>
      <c r="C8014" s="7">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4" t="str">
        <f>VLOOKUP(OrdersTable[[#This Row],[Region]],PeopleTable[#All],2,FALSE)</f>
        <v>Chuck Magee</v>
      </c>
      <c r="W8014" s="4" t="str">
        <f>IFERROR(VLOOKUP(OrdersTable[[#This Row],[Order ID]],ReturnsTable[#All],2,FALSE),"No")</f>
        <v>No</v>
      </c>
      <c r="X8014" s="4">
        <f>1/COUNTIF(OrdersTable[Order ID],OrdersTable[[#This Row],[Order ID]])</f>
        <v>0.25</v>
      </c>
      <c r="Y8014" s="4">
        <f>1/COUNTIF(OrdersTable[Customer ID],OrdersTable[[#This Row],[Customer ID]])</f>
        <v>6.6666666666666666E-2</v>
      </c>
    </row>
    <row r="8015" spans="1:25" x14ac:dyDescent="0.3">
      <c r="A8015" s="1">
        <v>8014</v>
      </c>
      <c r="B8015" t="s">
        <v>9955</v>
      </c>
      <c r="C8015" s="7">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4" t="str">
        <f>VLOOKUP(OrdersTable[[#This Row],[Region]],PeopleTable[#All],2,FALSE)</f>
        <v>Chuck Magee</v>
      </c>
      <c r="W8015" s="4" t="str">
        <f>IFERROR(VLOOKUP(OrdersTable[[#This Row],[Order ID]],ReturnsTable[#All],2,FALSE),"No")</f>
        <v>No</v>
      </c>
      <c r="X8015" s="4">
        <f>1/COUNTIF(OrdersTable[Order ID],OrdersTable[[#This Row],[Order ID]])</f>
        <v>0.25</v>
      </c>
      <c r="Y8015" s="4">
        <f>1/COUNTIF(OrdersTable[Customer ID],OrdersTable[[#This Row],[Customer ID]])</f>
        <v>6.6666666666666666E-2</v>
      </c>
    </row>
    <row r="8016" spans="1:25" x14ac:dyDescent="0.3">
      <c r="A8016" s="1">
        <v>8015</v>
      </c>
      <c r="B8016" t="s">
        <v>9955</v>
      </c>
      <c r="C8016" s="7">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4" t="str">
        <f>VLOOKUP(OrdersTable[[#This Row],[Region]],PeopleTable[#All],2,FALSE)</f>
        <v>Chuck Magee</v>
      </c>
      <c r="W8016" s="4" t="str">
        <f>IFERROR(VLOOKUP(OrdersTable[[#This Row],[Order ID]],ReturnsTable[#All],2,FALSE),"No")</f>
        <v>No</v>
      </c>
      <c r="X8016" s="4">
        <f>1/COUNTIF(OrdersTable[Order ID],OrdersTable[[#This Row],[Order ID]])</f>
        <v>0.25</v>
      </c>
      <c r="Y8016" s="4">
        <f>1/COUNTIF(OrdersTable[Customer ID],OrdersTable[[#This Row],[Customer ID]])</f>
        <v>6.6666666666666666E-2</v>
      </c>
    </row>
    <row r="8017" spans="1:25" x14ac:dyDescent="0.3">
      <c r="A8017" s="1">
        <v>8016</v>
      </c>
      <c r="B8017" t="s">
        <v>9955</v>
      </c>
      <c r="C8017" s="7">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4" t="str">
        <f>VLOOKUP(OrdersTable[[#This Row],[Region]],PeopleTable[#All],2,FALSE)</f>
        <v>Chuck Magee</v>
      </c>
      <c r="W8017" s="4" t="str">
        <f>IFERROR(VLOOKUP(OrdersTable[[#This Row],[Order ID]],ReturnsTable[#All],2,FALSE),"No")</f>
        <v>No</v>
      </c>
      <c r="X8017" s="4">
        <f>1/COUNTIF(OrdersTable[Order ID],OrdersTable[[#This Row],[Order ID]])</f>
        <v>0.25</v>
      </c>
      <c r="Y8017" s="4">
        <f>1/COUNTIF(OrdersTable[Customer ID],OrdersTable[[#This Row],[Customer ID]])</f>
        <v>6.6666666666666666E-2</v>
      </c>
    </row>
    <row r="8018" spans="1:25" x14ac:dyDescent="0.3">
      <c r="A8018" s="1">
        <v>8017</v>
      </c>
      <c r="B8018" t="s">
        <v>9956</v>
      </c>
      <c r="C8018" s="7">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4" t="str">
        <f>VLOOKUP(OrdersTable[[#This Row],[Region]],PeopleTable[#All],2,FALSE)</f>
        <v>Chuck Magee</v>
      </c>
      <c r="W8018" s="4" t="str">
        <f>IFERROR(VLOOKUP(OrdersTable[[#This Row],[Order ID]],ReturnsTable[#All],2,FALSE),"No")</f>
        <v>No</v>
      </c>
      <c r="X8018" s="4">
        <f>1/COUNTIF(OrdersTable[Order ID],OrdersTable[[#This Row],[Order ID]])</f>
        <v>0.5</v>
      </c>
      <c r="Y8018" s="4">
        <f>1/COUNTIF(OrdersTable[Customer ID],OrdersTable[[#This Row],[Customer ID]])</f>
        <v>8.3333333333333329E-2</v>
      </c>
    </row>
    <row r="8019" spans="1:25" x14ac:dyDescent="0.3">
      <c r="A8019" s="1">
        <v>8018</v>
      </c>
      <c r="B8019" t="s">
        <v>9956</v>
      </c>
      <c r="C8019" s="7">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4" t="str">
        <f>VLOOKUP(OrdersTable[[#This Row],[Region]],PeopleTable[#All],2,FALSE)</f>
        <v>Chuck Magee</v>
      </c>
      <c r="W8019" s="4" t="str">
        <f>IFERROR(VLOOKUP(OrdersTable[[#This Row],[Order ID]],ReturnsTable[#All],2,FALSE),"No")</f>
        <v>No</v>
      </c>
      <c r="X8019" s="4">
        <f>1/COUNTIF(OrdersTable[Order ID],OrdersTable[[#This Row],[Order ID]])</f>
        <v>0.5</v>
      </c>
      <c r="Y8019" s="4">
        <f>1/COUNTIF(OrdersTable[Customer ID],OrdersTable[[#This Row],[Customer ID]])</f>
        <v>8.3333333333333329E-2</v>
      </c>
    </row>
    <row r="8020" spans="1:25" x14ac:dyDescent="0.3">
      <c r="A8020" s="1">
        <v>8019</v>
      </c>
      <c r="B8020" t="s">
        <v>9957</v>
      </c>
      <c r="C8020" s="7">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4" t="str">
        <f>VLOOKUP(OrdersTable[[#This Row],[Region]],PeopleTable[#All],2,FALSE)</f>
        <v>Anna Andreadi</v>
      </c>
      <c r="W8020" s="4" t="str">
        <f>IFERROR(VLOOKUP(OrdersTable[[#This Row],[Order ID]],ReturnsTable[#All],2,FALSE),"No")</f>
        <v>No</v>
      </c>
      <c r="X8020" s="4">
        <f>1/COUNTIF(OrdersTable[Order ID],OrdersTable[[#This Row],[Order ID]])</f>
        <v>1</v>
      </c>
      <c r="Y8020" s="4">
        <f>1/COUNTIF(OrdersTable[Customer ID],OrdersTable[[#This Row],[Customer ID]])</f>
        <v>4.7619047619047616E-2</v>
      </c>
    </row>
    <row r="8021" spans="1:25" x14ac:dyDescent="0.3">
      <c r="A8021" s="1">
        <v>8020</v>
      </c>
      <c r="B8021" t="s">
        <v>9958</v>
      </c>
      <c r="C8021" s="7">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4" t="str">
        <f>VLOOKUP(OrdersTable[[#This Row],[Region]],PeopleTable[#All],2,FALSE)</f>
        <v>Kelly Williams</v>
      </c>
      <c r="W8021" s="4" t="str">
        <f>IFERROR(VLOOKUP(OrdersTable[[#This Row],[Order ID]],ReturnsTable[#All],2,FALSE),"No")</f>
        <v>No</v>
      </c>
      <c r="X8021" s="4">
        <f>1/COUNTIF(OrdersTable[Order ID],OrdersTable[[#This Row],[Order ID]])</f>
        <v>0.5</v>
      </c>
      <c r="Y8021" s="4">
        <f>1/COUNTIF(OrdersTable[Customer ID],OrdersTable[[#This Row],[Customer ID]])</f>
        <v>0.1</v>
      </c>
    </row>
    <row r="8022" spans="1:25" x14ac:dyDescent="0.3">
      <c r="A8022" s="1">
        <v>8021</v>
      </c>
      <c r="B8022" t="s">
        <v>9958</v>
      </c>
      <c r="C8022" s="7">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4" t="str">
        <f>VLOOKUP(OrdersTable[[#This Row],[Region]],PeopleTable[#All],2,FALSE)</f>
        <v>Kelly Williams</v>
      </c>
      <c r="W8022" s="4" t="str">
        <f>IFERROR(VLOOKUP(OrdersTable[[#This Row],[Order ID]],ReturnsTable[#All],2,FALSE),"No")</f>
        <v>No</v>
      </c>
      <c r="X8022" s="4">
        <f>1/COUNTIF(OrdersTable[Order ID],OrdersTable[[#This Row],[Order ID]])</f>
        <v>0.5</v>
      </c>
      <c r="Y8022" s="4">
        <f>1/COUNTIF(OrdersTable[Customer ID],OrdersTable[[#This Row],[Customer ID]])</f>
        <v>0.1</v>
      </c>
    </row>
    <row r="8023" spans="1:25" x14ac:dyDescent="0.3">
      <c r="A8023" s="1">
        <v>8022</v>
      </c>
      <c r="B8023" t="s">
        <v>9959</v>
      </c>
      <c r="C8023" s="7">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4" t="str">
        <f>VLOOKUP(OrdersTable[[#This Row],[Region]],PeopleTable[#All],2,FALSE)</f>
        <v>Kelly Williams</v>
      </c>
      <c r="W8023" s="4" t="str">
        <f>IFERROR(VLOOKUP(OrdersTable[[#This Row],[Order ID]],ReturnsTable[#All],2,FALSE),"No")</f>
        <v>No</v>
      </c>
      <c r="X8023" s="4">
        <f>1/COUNTIF(OrdersTable[Order ID],OrdersTable[[#This Row],[Order ID]])</f>
        <v>0.25</v>
      </c>
      <c r="Y8023" s="4">
        <f>1/COUNTIF(OrdersTable[Customer ID],OrdersTable[[#This Row],[Customer ID]])</f>
        <v>0.05</v>
      </c>
    </row>
    <row r="8024" spans="1:25" x14ac:dyDescent="0.3">
      <c r="A8024" s="1">
        <v>8023</v>
      </c>
      <c r="B8024" t="s">
        <v>9959</v>
      </c>
      <c r="C8024" s="7">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4" t="str">
        <f>VLOOKUP(OrdersTable[[#This Row],[Region]],PeopleTable[#All],2,FALSE)</f>
        <v>Kelly Williams</v>
      </c>
      <c r="W8024" s="4" t="str">
        <f>IFERROR(VLOOKUP(OrdersTable[[#This Row],[Order ID]],ReturnsTable[#All],2,FALSE),"No")</f>
        <v>No</v>
      </c>
      <c r="X8024" s="4">
        <f>1/COUNTIF(OrdersTable[Order ID],OrdersTable[[#This Row],[Order ID]])</f>
        <v>0.25</v>
      </c>
      <c r="Y8024" s="4">
        <f>1/COUNTIF(OrdersTable[Customer ID],OrdersTable[[#This Row],[Customer ID]])</f>
        <v>0.05</v>
      </c>
    </row>
    <row r="8025" spans="1:25" x14ac:dyDescent="0.3">
      <c r="A8025" s="1">
        <v>8024</v>
      </c>
      <c r="B8025" t="s">
        <v>9959</v>
      </c>
      <c r="C8025" s="7">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4" t="str">
        <f>VLOOKUP(OrdersTable[[#This Row],[Region]],PeopleTable[#All],2,FALSE)</f>
        <v>Kelly Williams</v>
      </c>
      <c r="W8025" s="4" t="str">
        <f>IFERROR(VLOOKUP(OrdersTable[[#This Row],[Order ID]],ReturnsTable[#All],2,FALSE),"No")</f>
        <v>No</v>
      </c>
      <c r="X8025" s="4">
        <f>1/COUNTIF(OrdersTable[Order ID],OrdersTable[[#This Row],[Order ID]])</f>
        <v>0.25</v>
      </c>
      <c r="Y8025" s="4">
        <f>1/COUNTIF(OrdersTable[Customer ID],OrdersTable[[#This Row],[Customer ID]])</f>
        <v>0.05</v>
      </c>
    </row>
    <row r="8026" spans="1:25" x14ac:dyDescent="0.3">
      <c r="A8026" s="1">
        <v>8025</v>
      </c>
      <c r="B8026" t="s">
        <v>9959</v>
      </c>
      <c r="C8026" s="7">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4" t="str">
        <f>VLOOKUP(OrdersTable[[#This Row],[Region]],PeopleTable[#All],2,FALSE)</f>
        <v>Kelly Williams</v>
      </c>
      <c r="W8026" s="4" t="str">
        <f>IFERROR(VLOOKUP(OrdersTable[[#This Row],[Order ID]],ReturnsTable[#All],2,FALSE),"No")</f>
        <v>No</v>
      </c>
      <c r="X8026" s="4">
        <f>1/COUNTIF(OrdersTable[Order ID],OrdersTable[[#This Row],[Order ID]])</f>
        <v>0.25</v>
      </c>
      <c r="Y8026" s="4">
        <f>1/COUNTIF(OrdersTable[Customer ID],OrdersTable[[#This Row],[Customer ID]])</f>
        <v>0.05</v>
      </c>
    </row>
    <row r="8027" spans="1:25" x14ac:dyDescent="0.3">
      <c r="A8027" s="1">
        <v>8026</v>
      </c>
      <c r="B8027" t="s">
        <v>9960</v>
      </c>
      <c r="C8027" s="7">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4" t="str">
        <f>VLOOKUP(OrdersTable[[#This Row],[Region]],PeopleTable[#All],2,FALSE)</f>
        <v>Chuck Magee</v>
      </c>
      <c r="W8027" s="4" t="str">
        <f>IFERROR(VLOOKUP(OrdersTable[[#This Row],[Order ID]],ReturnsTable[#All],2,FALSE),"No")</f>
        <v>No</v>
      </c>
      <c r="X8027" s="4">
        <f>1/COUNTIF(OrdersTable[Order ID],OrdersTable[[#This Row],[Order ID]])</f>
        <v>0.25</v>
      </c>
      <c r="Y8027" s="4">
        <f>1/COUNTIF(OrdersTable[Customer ID],OrdersTable[[#This Row],[Customer ID]])</f>
        <v>0.1</v>
      </c>
    </row>
    <row r="8028" spans="1:25" x14ac:dyDescent="0.3">
      <c r="A8028" s="1">
        <v>8027</v>
      </c>
      <c r="B8028" t="s">
        <v>9960</v>
      </c>
      <c r="C8028" s="7">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4" t="str">
        <f>VLOOKUP(OrdersTable[[#This Row],[Region]],PeopleTable[#All],2,FALSE)</f>
        <v>Chuck Magee</v>
      </c>
      <c r="W8028" s="4" t="str">
        <f>IFERROR(VLOOKUP(OrdersTable[[#This Row],[Order ID]],ReturnsTable[#All],2,FALSE),"No")</f>
        <v>No</v>
      </c>
      <c r="X8028" s="4">
        <f>1/COUNTIF(OrdersTable[Order ID],OrdersTable[[#This Row],[Order ID]])</f>
        <v>0.25</v>
      </c>
      <c r="Y8028" s="4">
        <f>1/COUNTIF(OrdersTable[Customer ID],OrdersTable[[#This Row],[Customer ID]])</f>
        <v>0.1</v>
      </c>
    </row>
    <row r="8029" spans="1:25" x14ac:dyDescent="0.3">
      <c r="A8029" s="1">
        <v>8028</v>
      </c>
      <c r="B8029" t="s">
        <v>9960</v>
      </c>
      <c r="C8029" s="7">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4" t="str">
        <f>VLOOKUP(OrdersTable[[#This Row],[Region]],PeopleTable[#All],2,FALSE)</f>
        <v>Chuck Magee</v>
      </c>
      <c r="W8029" s="4" t="str">
        <f>IFERROR(VLOOKUP(OrdersTable[[#This Row],[Order ID]],ReturnsTable[#All],2,FALSE),"No")</f>
        <v>No</v>
      </c>
      <c r="X8029" s="4">
        <f>1/COUNTIF(OrdersTable[Order ID],OrdersTable[[#This Row],[Order ID]])</f>
        <v>0.25</v>
      </c>
      <c r="Y8029" s="4">
        <f>1/COUNTIF(OrdersTable[Customer ID],OrdersTable[[#This Row],[Customer ID]])</f>
        <v>0.1</v>
      </c>
    </row>
    <row r="8030" spans="1:25" x14ac:dyDescent="0.3">
      <c r="A8030" s="1">
        <v>8029</v>
      </c>
      <c r="B8030" t="s">
        <v>9960</v>
      </c>
      <c r="C8030" s="7">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4" t="str">
        <f>VLOOKUP(OrdersTable[[#This Row],[Region]],PeopleTable[#All],2,FALSE)</f>
        <v>Chuck Magee</v>
      </c>
      <c r="W8030" s="4" t="str">
        <f>IFERROR(VLOOKUP(OrdersTable[[#This Row],[Order ID]],ReturnsTable[#All],2,FALSE),"No")</f>
        <v>No</v>
      </c>
      <c r="X8030" s="4">
        <f>1/COUNTIF(OrdersTable[Order ID],OrdersTable[[#This Row],[Order ID]])</f>
        <v>0.25</v>
      </c>
      <c r="Y8030" s="4">
        <f>1/COUNTIF(OrdersTable[Customer ID],OrdersTable[[#This Row],[Customer ID]])</f>
        <v>0.1</v>
      </c>
    </row>
    <row r="8031" spans="1:25" x14ac:dyDescent="0.3">
      <c r="A8031" s="1">
        <v>8030</v>
      </c>
      <c r="B8031" t="s">
        <v>9961</v>
      </c>
      <c r="C8031" s="7">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4" t="str">
        <f>VLOOKUP(OrdersTable[[#This Row],[Region]],PeopleTable[#All],2,FALSE)</f>
        <v>Kelly Williams</v>
      </c>
      <c r="W8031" s="4" t="str">
        <f>IFERROR(VLOOKUP(OrdersTable[[#This Row],[Order ID]],ReturnsTable[#All],2,FALSE),"No")</f>
        <v>No</v>
      </c>
      <c r="X8031" s="4">
        <f>1/COUNTIF(OrdersTable[Order ID],OrdersTable[[#This Row],[Order ID]])</f>
        <v>1</v>
      </c>
      <c r="Y8031" s="4">
        <f>1/COUNTIF(OrdersTable[Customer ID],OrdersTable[[#This Row],[Customer ID]])</f>
        <v>6.25E-2</v>
      </c>
    </row>
    <row r="8032" spans="1:25" x14ac:dyDescent="0.3">
      <c r="A8032" s="1">
        <v>8031</v>
      </c>
      <c r="B8032" t="s">
        <v>9962</v>
      </c>
      <c r="C8032" s="7">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4" t="str">
        <f>VLOOKUP(OrdersTable[[#This Row],[Region]],PeopleTable[#All],2,FALSE)</f>
        <v>Kelly Williams</v>
      </c>
      <c r="W8032" s="4" t="str">
        <f>IFERROR(VLOOKUP(OrdersTable[[#This Row],[Order ID]],ReturnsTable[#All],2,FALSE),"No")</f>
        <v>No</v>
      </c>
      <c r="X8032" s="4">
        <f>1/COUNTIF(OrdersTable[Order ID],OrdersTable[[#This Row],[Order ID]])</f>
        <v>0.5</v>
      </c>
      <c r="Y8032" s="4">
        <f>1/COUNTIF(OrdersTable[Customer ID],OrdersTable[[#This Row],[Customer ID]])</f>
        <v>6.6666666666666666E-2</v>
      </c>
    </row>
    <row r="8033" spans="1:25" x14ac:dyDescent="0.3">
      <c r="A8033" s="1">
        <v>8032</v>
      </c>
      <c r="B8033" t="s">
        <v>9962</v>
      </c>
      <c r="C8033" s="7">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4" t="str">
        <f>VLOOKUP(OrdersTable[[#This Row],[Region]],PeopleTable[#All],2,FALSE)</f>
        <v>Kelly Williams</v>
      </c>
      <c r="W8033" s="4" t="str">
        <f>IFERROR(VLOOKUP(OrdersTable[[#This Row],[Order ID]],ReturnsTable[#All],2,FALSE),"No")</f>
        <v>No</v>
      </c>
      <c r="X8033" s="4">
        <f>1/COUNTIF(OrdersTable[Order ID],OrdersTable[[#This Row],[Order ID]])</f>
        <v>0.5</v>
      </c>
      <c r="Y8033" s="4">
        <f>1/COUNTIF(OrdersTable[Customer ID],OrdersTable[[#This Row],[Customer ID]])</f>
        <v>6.6666666666666666E-2</v>
      </c>
    </row>
    <row r="8034" spans="1:25" x14ac:dyDescent="0.3">
      <c r="A8034" s="1">
        <v>8033</v>
      </c>
      <c r="B8034" t="s">
        <v>9963</v>
      </c>
      <c r="C8034" s="7">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4" t="str">
        <f>VLOOKUP(OrdersTable[[#This Row],[Region]],PeopleTable[#All],2,FALSE)</f>
        <v>Kelly Williams</v>
      </c>
      <c r="W8034" s="4" t="str">
        <f>IFERROR(VLOOKUP(OrdersTable[[#This Row],[Order ID]],ReturnsTable[#All],2,FALSE),"No")</f>
        <v>No</v>
      </c>
      <c r="X8034" s="4">
        <f>1/COUNTIF(OrdersTable[Order ID],OrdersTable[[#This Row],[Order ID]])</f>
        <v>0.25</v>
      </c>
      <c r="Y8034" s="4">
        <f>1/COUNTIF(OrdersTable[Customer ID],OrdersTable[[#This Row],[Customer ID]])</f>
        <v>6.6666666666666666E-2</v>
      </c>
    </row>
    <row r="8035" spans="1:25" x14ac:dyDescent="0.3">
      <c r="A8035" s="1">
        <v>8034</v>
      </c>
      <c r="B8035" t="s">
        <v>9963</v>
      </c>
      <c r="C8035" s="7">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4" t="str">
        <f>VLOOKUP(OrdersTable[[#This Row],[Region]],PeopleTable[#All],2,FALSE)</f>
        <v>Kelly Williams</v>
      </c>
      <c r="W8035" s="4" t="str">
        <f>IFERROR(VLOOKUP(OrdersTable[[#This Row],[Order ID]],ReturnsTable[#All],2,FALSE),"No")</f>
        <v>No</v>
      </c>
      <c r="X8035" s="4">
        <f>1/COUNTIF(OrdersTable[Order ID],OrdersTable[[#This Row],[Order ID]])</f>
        <v>0.25</v>
      </c>
      <c r="Y8035" s="4">
        <f>1/COUNTIF(OrdersTable[Customer ID],OrdersTable[[#This Row],[Customer ID]])</f>
        <v>6.6666666666666666E-2</v>
      </c>
    </row>
    <row r="8036" spans="1:25" x14ac:dyDescent="0.3">
      <c r="A8036" s="1">
        <v>8035</v>
      </c>
      <c r="B8036" t="s">
        <v>9963</v>
      </c>
      <c r="C8036" s="7">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4" t="str">
        <f>VLOOKUP(OrdersTable[[#This Row],[Region]],PeopleTable[#All],2,FALSE)</f>
        <v>Kelly Williams</v>
      </c>
      <c r="W8036" s="4" t="str">
        <f>IFERROR(VLOOKUP(OrdersTable[[#This Row],[Order ID]],ReturnsTable[#All],2,FALSE),"No")</f>
        <v>No</v>
      </c>
      <c r="X8036" s="4">
        <f>1/COUNTIF(OrdersTable[Order ID],OrdersTable[[#This Row],[Order ID]])</f>
        <v>0.25</v>
      </c>
      <c r="Y8036" s="4">
        <f>1/COUNTIF(OrdersTable[Customer ID],OrdersTable[[#This Row],[Customer ID]])</f>
        <v>6.6666666666666666E-2</v>
      </c>
    </row>
    <row r="8037" spans="1:25" x14ac:dyDescent="0.3">
      <c r="A8037" s="1">
        <v>8036</v>
      </c>
      <c r="B8037" t="s">
        <v>9963</v>
      </c>
      <c r="C8037" s="7">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4" t="str">
        <f>VLOOKUP(OrdersTable[[#This Row],[Region]],PeopleTable[#All],2,FALSE)</f>
        <v>Kelly Williams</v>
      </c>
      <c r="W8037" s="4" t="str">
        <f>IFERROR(VLOOKUP(OrdersTable[[#This Row],[Order ID]],ReturnsTable[#All],2,FALSE),"No")</f>
        <v>No</v>
      </c>
      <c r="X8037" s="4">
        <f>1/COUNTIF(OrdersTable[Order ID],OrdersTable[[#This Row],[Order ID]])</f>
        <v>0.25</v>
      </c>
      <c r="Y8037" s="4">
        <f>1/COUNTIF(OrdersTable[Customer ID],OrdersTable[[#This Row],[Customer ID]])</f>
        <v>6.6666666666666666E-2</v>
      </c>
    </row>
    <row r="8038" spans="1:25" x14ac:dyDescent="0.3">
      <c r="A8038" s="1">
        <v>8037</v>
      </c>
      <c r="B8038" t="s">
        <v>9964</v>
      </c>
      <c r="C8038" s="7">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4" t="str">
        <f>VLOOKUP(OrdersTable[[#This Row],[Region]],PeopleTable[#All],2,FALSE)</f>
        <v>Chuck Magee</v>
      </c>
      <c r="W8038" s="4" t="str">
        <f>IFERROR(VLOOKUP(OrdersTable[[#This Row],[Order ID]],ReturnsTable[#All],2,FALSE),"No")</f>
        <v>No</v>
      </c>
      <c r="X8038" s="4">
        <f>1/COUNTIF(OrdersTable[Order ID],OrdersTable[[#This Row],[Order ID]])</f>
        <v>1</v>
      </c>
      <c r="Y8038" s="4">
        <f>1/COUNTIF(OrdersTable[Customer ID],OrdersTable[[#This Row],[Customer ID]])</f>
        <v>7.1428571428571425E-2</v>
      </c>
    </row>
    <row r="8039" spans="1:25" x14ac:dyDescent="0.3">
      <c r="A8039" s="1">
        <v>8038</v>
      </c>
      <c r="B8039" t="s">
        <v>9965</v>
      </c>
      <c r="C8039" s="7">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4" t="str">
        <f>VLOOKUP(OrdersTable[[#This Row],[Region]],PeopleTable[#All],2,FALSE)</f>
        <v>Cassandra Brandow</v>
      </c>
      <c r="W8039" s="4" t="str">
        <f>IFERROR(VLOOKUP(OrdersTable[[#This Row],[Order ID]],ReturnsTable[#All],2,FALSE),"No")</f>
        <v>No</v>
      </c>
      <c r="X8039" s="4">
        <f>1/COUNTIF(OrdersTable[Order ID],OrdersTable[[#This Row],[Order ID]])</f>
        <v>1</v>
      </c>
      <c r="Y8039" s="4">
        <f>1/COUNTIF(OrdersTable[Customer ID],OrdersTable[[#This Row],[Customer ID]])</f>
        <v>0.25</v>
      </c>
    </row>
    <row r="8040" spans="1:25" x14ac:dyDescent="0.3">
      <c r="A8040" s="1">
        <v>8039</v>
      </c>
      <c r="B8040" t="s">
        <v>9966</v>
      </c>
      <c r="C8040" s="7">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4" t="str">
        <f>VLOOKUP(OrdersTable[[#This Row],[Region]],PeopleTable[#All],2,FALSE)</f>
        <v>Anna Andreadi</v>
      </c>
      <c r="W8040" s="4" t="str">
        <f>IFERROR(VLOOKUP(OrdersTable[[#This Row],[Order ID]],ReturnsTable[#All],2,FALSE),"No")</f>
        <v>No</v>
      </c>
      <c r="X8040" s="4">
        <f>1/COUNTIF(OrdersTable[Order ID],OrdersTable[[#This Row],[Order ID]])</f>
        <v>1</v>
      </c>
      <c r="Y8040" s="4">
        <f>1/COUNTIF(OrdersTable[Customer ID],OrdersTable[[#This Row],[Customer ID]])</f>
        <v>6.25E-2</v>
      </c>
    </row>
    <row r="8041" spans="1:25" x14ac:dyDescent="0.3">
      <c r="A8041" s="1">
        <v>8040</v>
      </c>
      <c r="B8041" t="s">
        <v>9967</v>
      </c>
      <c r="C8041" s="7">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4" t="str">
        <f>VLOOKUP(OrdersTable[[#This Row],[Region]],PeopleTable[#All],2,FALSE)</f>
        <v>Anna Andreadi</v>
      </c>
      <c r="W8041" s="4" t="str">
        <f>IFERROR(VLOOKUP(OrdersTable[[#This Row],[Order ID]],ReturnsTable[#All],2,FALSE),"No")</f>
        <v>No</v>
      </c>
      <c r="X8041" s="4">
        <f>1/COUNTIF(OrdersTable[Order ID],OrdersTable[[#This Row],[Order ID]])</f>
        <v>0.33333333333333331</v>
      </c>
      <c r="Y8041" s="4">
        <f>1/COUNTIF(OrdersTable[Customer ID],OrdersTable[[#This Row],[Customer ID]])</f>
        <v>0.1</v>
      </c>
    </row>
    <row r="8042" spans="1:25" x14ac:dyDescent="0.3">
      <c r="A8042" s="1">
        <v>8041</v>
      </c>
      <c r="B8042" t="s">
        <v>9967</v>
      </c>
      <c r="C8042" s="7">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4" t="str">
        <f>VLOOKUP(OrdersTable[[#This Row],[Region]],PeopleTable[#All],2,FALSE)</f>
        <v>Anna Andreadi</v>
      </c>
      <c r="W8042" s="4" t="str">
        <f>IFERROR(VLOOKUP(OrdersTable[[#This Row],[Order ID]],ReturnsTable[#All],2,FALSE),"No")</f>
        <v>No</v>
      </c>
      <c r="X8042" s="4">
        <f>1/COUNTIF(OrdersTable[Order ID],OrdersTable[[#This Row],[Order ID]])</f>
        <v>0.33333333333333331</v>
      </c>
      <c r="Y8042" s="4">
        <f>1/COUNTIF(OrdersTable[Customer ID],OrdersTable[[#This Row],[Customer ID]])</f>
        <v>0.1</v>
      </c>
    </row>
    <row r="8043" spans="1:25" x14ac:dyDescent="0.3">
      <c r="A8043" s="1">
        <v>8042</v>
      </c>
      <c r="B8043" t="s">
        <v>9967</v>
      </c>
      <c r="C8043" s="7">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4" t="str">
        <f>VLOOKUP(OrdersTable[[#This Row],[Region]],PeopleTable[#All],2,FALSE)</f>
        <v>Anna Andreadi</v>
      </c>
      <c r="W8043" s="4" t="str">
        <f>IFERROR(VLOOKUP(OrdersTable[[#This Row],[Order ID]],ReturnsTable[#All],2,FALSE),"No")</f>
        <v>No</v>
      </c>
      <c r="X8043" s="4">
        <f>1/COUNTIF(OrdersTable[Order ID],OrdersTable[[#This Row],[Order ID]])</f>
        <v>0.33333333333333331</v>
      </c>
      <c r="Y8043" s="4">
        <f>1/COUNTIF(OrdersTable[Customer ID],OrdersTable[[#This Row],[Customer ID]])</f>
        <v>0.1</v>
      </c>
    </row>
    <row r="8044" spans="1:25" x14ac:dyDescent="0.3">
      <c r="A8044" s="1">
        <v>8043</v>
      </c>
      <c r="B8044" t="s">
        <v>9968</v>
      </c>
      <c r="C8044" s="7">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4" t="str">
        <f>VLOOKUP(OrdersTable[[#This Row],[Region]],PeopleTable[#All],2,FALSE)</f>
        <v>Chuck Magee</v>
      </c>
      <c r="W8044" s="4" t="str">
        <f>IFERROR(VLOOKUP(OrdersTable[[#This Row],[Order ID]],ReturnsTable[#All],2,FALSE),"No")</f>
        <v>No</v>
      </c>
      <c r="X8044" s="4">
        <f>1/COUNTIF(OrdersTable[Order ID],OrdersTable[[#This Row],[Order ID]])</f>
        <v>0.5</v>
      </c>
      <c r="Y8044" s="4">
        <f>1/COUNTIF(OrdersTable[Customer ID],OrdersTable[[#This Row],[Customer ID]])</f>
        <v>7.6923076923076927E-2</v>
      </c>
    </row>
    <row r="8045" spans="1:25" x14ac:dyDescent="0.3">
      <c r="A8045" s="1">
        <v>8044</v>
      </c>
      <c r="B8045" t="s">
        <v>9968</v>
      </c>
      <c r="C8045" s="7">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4" t="str">
        <f>VLOOKUP(OrdersTable[[#This Row],[Region]],PeopleTable[#All],2,FALSE)</f>
        <v>Chuck Magee</v>
      </c>
      <c r="W8045" s="4" t="str">
        <f>IFERROR(VLOOKUP(OrdersTable[[#This Row],[Order ID]],ReturnsTable[#All],2,FALSE),"No")</f>
        <v>No</v>
      </c>
      <c r="X8045" s="4">
        <f>1/COUNTIF(OrdersTable[Order ID],OrdersTable[[#This Row],[Order ID]])</f>
        <v>0.5</v>
      </c>
      <c r="Y8045" s="4">
        <f>1/COUNTIF(OrdersTable[Customer ID],OrdersTable[[#This Row],[Customer ID]])</f>
        <v>7.6923076923076927E-2</v>
      </c>
    </row>
    <row r="8046" spans="1:25" x14ac:dyDescent="0.3">
      <c r="A8046" s="1">
        <v>8045</v>
      </c>
      <c r="B8046" t="s">
        <v>6175</v>
      </c>
      <c r="C8046" s="7">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4" t="str">
        <f>VLOOKUP(OrdersTable[[#This Row],[Region]],PeopleTable[#All],2,FALSE)</f>
        <v>Anna Andreadi</v>
      </c>
      <c r="W8046" s="4" t="str">
        <f>IFERROR(VLOOKUP(OrdersTable[[#This Row],[Order ID]],ReturnsTable[#All],2,FALSE),"No")</f>
        <v>Yes</v>
      </c>
      <c r="X8046" s="4">
        <f>1/COUNTIF(OrdersTable[Order ID],OrdersTable[[#This Row],[Order ID]])</f>
        <v>1</v>
      </c>
      <c r="Y8046" s="4">
        <f>1/COUNTIF(OrdersTable[Customer ID],OrdersTable[[#This Row],[Customer ID]])</f>
        <v>9.0909090909090912E-2</v>
      </c>
    </row>
    <row r="8047" spans="1:25" x14ac:dyDescent="0.3">
      <c r="A8047" s="1">
        <v>8046</v>
      </c>
      <c r="B8047" t="s">
        <v>9969</v>
      </c>
      <c r="C8047" s="7">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4" t="str">
        <f>VLOOKUP(OrdersTable[[#This Row],[Region]],PeopleTable[#All],2,FALSE)</f>
        <v>Chuck Magee</v>
      </c>
      <c r="W8047" s="4" t="str">
        <f>IFERROR(VLOOKUP(OrdersTable[[#This Row],[Order ID]],ReturnsTable[#All],2,FALSE),"No")</f>
        <v>No</v>
      </c>
      <c r="X8047" s="4">
        <f>1/COUNTIF(OrdersTable[Order ID],OrdersTable[[#This Row],[Order ID]])</f>
        <v>1</v>
      </c>
      <c r="Y8047" s="4">
        <f>1/COUNTIF(OrdersTable[Customer ID],OrdersTable[[#This Row],[Customer ID]])</f>
        <v>0.1</v>
      </c>
    </row>
    <row r="8048" spans="1:25" x14ac:dyDescent="0.3">
      <c r="A8048" s="1">
        <v>8047</v>
      </c>
      <c r="B8048" t="s">
        <v>9970</v>
      </c>
      <c r="C8048" s="7">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4" t="str">
        <f>VLOOKUP(OrdersTable[[#This Row],[Region]],PeopleTable[#All],2,FALSE)</f>
        <v>Chuck Magee</v>
      </c>
      <c r="W8048" s="4" t="str">
        <f>IFERROR(VLOOKUP(OrdersTable[[#This Row],[Order ID]],ReturnsTable[#All],2,FALSE),"No")</f>
        <v>No</v>
      </c>
      <c r="X8048" s="4">
        <f>1/COUNTIF(OrdersTable[Order ID],OrdersTable[[#This Row],[Order ID]])</f>
        <v>1</v>
      </c>
      <c r="Y8048" s="4">
        <f>1/COUNTIF(OrdersTable[Customer ID],OrdersTable[[#This Row],[Customer ID]])</f>
        <v>6.6666666666666666E-2</v>
      </c>
    </row>
    <row r="8049" spans="1:25" x14ac:dyDescent="0.3">
      <c r="A8049" s="1">
        <v>8048</v>
      </c>
      <c r="B8049" t="s">
        <v>9971</v>
      </c>
      <c r="C8049" s="7">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4" t="str">
        <f>VLOOKUP(OrdersTable[[#This Row],[Region]],PeopleTable[#All],2,FALSE)</f>
        <v>Cassandra Brandow</v>
      </c>
      <c r="W8049" s="4" t="str">
        <f>IFERROR(VLOOKUP(OrdersTable[[#This Row],[Order ID]],ReturnsTable[#All],2,FALSE),"No")</f>
        <v>No</v>
      </c>
      <c r="X8049" s="4">
        <f>1/COUNTIF(OrdersTable[Order ID],OrdersTable[[#This Row],[Order ID]])</f>
        <v>1</v>
      </c>
      <c r="Y8049" s="4">
        <f>1/COUNTIF(OrdersTable[Customer ID],OrdersTable[[#This Row],[Customer ID]])</f>
        <v>5.2631578947368418E-2</v>
      </c>
    </row>
    <row r="8050" spans="1:25" x14ac:dyDescent="0.3">
      <c r="A8050" s="1">
        <v>8049</v>
      </c>
      <c r="B8050" t="s">
        <v>9972</v>
      </c>
      <c r="C8050" s="7">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4" t="str">
        <f>VLOOKUP(OrdersTable[[#This Row],[Region]],PeopleTable[#All],2,FALSE)</f>
        <v>Chuck Magee</v>
      </c>
      <c r="W8050" s="4" t="str">
        <f>IFERROR(VLOOKUP(OrdersTable[[#This Row],[Order ID]],ReturnsTable[#All],2,FALSE),"No")</f>
        <v>No</v>
      </c>
      <c r="X8050" s="4">
        <f>1/COUNTIF(OrdersTable[Order ID],OrdersTable[[#This Row],[Order ID]])</f>
        <v>1</v>
      </c>
      <c r="Y8050" s="4">
        <f>1/COUNTIF(OrdersTable[Customer ID],OrdersTable[[#This Row],[Customer ID]])</f>
        <v>5.2631578947368418E-2</v>
      </c>
    </row>
    <row r="8051" spans="1:25" x14ac:dyDescent="0.3">
      <c r="A8051" s="1">
        <v>8050</v>
      </c>
      <c r="B8051" t="s">
        <v>9973</v>
      </c>
      <c r="C8051" s="7">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4" t="str">
        <f>VLOOKUP(OrdersTable[[#This Row],[Region]],PeopleTable[#All],2,FALSE)</f>
        <v>Chuck Magee</v>
      </c>
      <c r="W8051" s="4" t="str">
        <f>IFERROR(VLOOKUP(OrdersTable[[#This Row],[Order ID]],ReturnsTable[#All],2,FALSE),"No")</f>
        <v>No</v>
      </c>
      <c r="X8051" s="4">
        <f>1/COUNTIF(OrdersTable[Order ID],OrdersTable[[#This Row],[Order ID]])</f>
        <v>0.33333333333333331</v>
      </c>
      <c r="Y8051" s="4">
        <f>1/COUNTIF(OrdersTable[Customer ID],OrdersTable[[#This Row],[Customer ID]])</f>
        <v>7.6923076923076927E-2</v>
      </c>
    </row>
    <row r="8052" spans="1:25" x14ac:dyDescent="0.3">
      <c r="A8052" s="1">
        <v>8051</v>
      </c>
      <c r="B8052" t="s">
        <v>9973</v>
      </c>
      <c r="C8052" s="7">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4" t="str">
        <f>VLOOKUP(OrdersTable[[#This Row],[Region]],PeopleTable[#All],2,FALSE)</f>
        <v>Chuck Magee</v>
      </c>
      <c r="W8052" s="4" t="str">
        <f>IFERROR(VLOOKUP(OrdersTable[[#This Row],[Order ID]],ReturnsTable[#All],2,FALSE),"No")</f>
        <v>No</v>
      </c>
      <c r="X8052" s="4">
        <f>1/COUNTIF(OrdersTable[Order ID],OrdersTable[[#This Row],[Order ID]])</f>
        <v>0.33333333333333331</v>
      </c>
      <c r="Y8052" s="4">
        <f>1/COUNTIF(OrdersTable[Customer ID],OrdersTable[[#This Row],[Customer ID]])</f>
        <v>7.6923076923076927E-2</v>
      </c>
    </row>
    <row r="8053" spans="1:25" x14ac:dyDescent="0.3">
      <c r="A8053" s="1">
        <v>8052</v>
      </c>
      <c r="B8053" t="s">
        <v>9973</v>
      </c>
      <c r="C8053" s="7">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4" t="str">
        <f>VLOOKUP(OrdersTable[[#This Row],[Region]],PeopleTable[#All],2,FALSE)</f>
        <v>Chuck Magee</v>
      </c>
      <c r="W8053" s="4" t="str">
        <f>IFERROR(VLOOKUP(OrdersTable[[#This Row],[Order ID]],ReturnsTable[#All],2,FALSE),"No")</f>
        <v>No</v>
      </c>
      <c r="X8053" s="4">
        <f>1/COUNTIF(OrdersTable[Order ID],OrdersTable[[#This Row],[Order ID]])</f>
        <v>0.33333333333333331</v>
      </c>
      <c r="Y8053" s="4">
        <f>1/COUNTIF(OrdersTable[Customer ID],OrdersTable[[#This Row],[Customer ID]])</f>
        <v>7.6923076923076927E-2</v>
      </c>
    </row>
    <row r="8054" spans="1:25" x14ac:dyDescent="0.3">
      <c r="A8054" s="1">
        <v>8053</v>
      </c>
      <c r="B8054" t="s">
        <v>9974</v>
      </c>
      <c r="C8054" s="7">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4" t="str">
        <f>VLOOKUP(OrdersTable[[#This Row],[Region]],PeopleTable[#All],2,FALSE)</f>
        <v>Chuck Magee</v>
      </c>
      <c r="W8054" s="4" t="str">
        <f>IFERROR(VLOOKUP(OrdersTable[[#This Row],[Order ID]],ReturnsTable[#All],2,FALSE),"No")</f>
        <v>No</v>
      </c>
      <c r="X8054" s="4">
        <f>1/COUNTIF(OrdersTable[Order ID],OrdersTable[[#This Row],[Order ID]])</f>
        <v>1</v>
      </c>
      <c r="Y8054" s="4">
        <f>1/COUNTIF(OrdersTable[Customer ID],OrdersTable[[#This Row],[Customer ID]])</f>
        <v>7.6923076923076927E-2</v>
      </c>
    </row>
    <row r="8055" spans="1:25" x14ac:dyDescent="0.3">
      <c r="A8055" s="1">
        <v>8054</v>
      </c>
      <c r="B8055" t="s">
        <v>9975</v>
      </c>
      <c r="C8055" s="7">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4" t="str">
        <f>VLOOKUP(OrdersTable[[#This Row],[Region]],PeopleTable[#All],2,FALSE)</f>
        <v>Chuck Magee</v>
      </c>
      <c r="W8055" s="4" t="str">
        <f>IFERROR(VLOOKUP(OrdersTable[[#This Row],[Order ID]],ReturnsTable[#All],2,FALSE),"No")</f>
        <v>No</v>
      </c>
      <c r="X8055" s="4">
        <f>1/COUNTIF(OrdersTable[Order ID],OrdersTable[[#This Row],[Order ID]])</f>
        <v>1</v>
      </c>
      <c r="Y8055" s="4">
        <f>1/COUNTIF(OrdersTable[Customer ID],OrdersTable[[#This Row],[Customer ID]])</f>
        <v>5.8823529411764705E-2</v>
      </c>
    </row>
    <row r="8056" spans="1:25" x14ac:dyDescent="0.3">
      <c r="A8056" s="1">
        <v>8055</v>
      </c>
      <c r="B8056" t="s">
        <v>9976</v>
      </c>
      <c r="C8056" s="7">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4" t="str">
        <f>VLOOKUP(OrdersTable[[#This Row],[Region]],PeopleTable[#All],2,FALSE)</f>
        <v>Anna Andreadi</v>
      </c>
      <c r="W8056" s="4" t="str">
        <f>IFERROR(VLOOKUP(OrdersTable[[#This Row],[Order ID]],ReturnsTable[#All],2,FALSE),"No")</f>
        <v>No</v>
      </c>
      <c r="X8056" s="4">
        <f>1/COUNTIF(OrdersTable[Order ID],OrdersTable[[#This Row],[Order ID]])</f>
        <v>0.16666666666666666</v>
      </c>
      <c r="Y8056" s="4">
        <f>1/COUNTIF(OrdersTable[Customer ID],OrdersTable[[#This Row],[Customer ID]])</f>
        <v>3.8461538461538464E-2</v>
      </c>
    </row>
    <row r="8057" spans="1:25" x14ac:dyDescent="0.3">
      <c r="A8057" s="1">
        <v>8056</v>
      </c>
      <c r="B8057" t="s">
        <v>9976</v>
      </c>
      <c r="C8057" s="7">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4" t="str">
        <f>VLOOKUP(OrdersTable[[#This Row],[Region]],PeopleTable[#All],2,FALSE)</f>
        <v>Anna Andreadi</v>
      </c>
      <c r="W8057" s="4" t="str">
        <f>IFERROR(VLOOKUP(OrdersTable[[#This Row],[Order ID]],ReturnsTable[#All],2,FALSE),"No")</f>
        <v>No</v>
      </c>
      <c r="X8057" s="4">
        <f>1/COUNTIF(OrdersTable[Order ID],OrdersTable[[#This Row],[Order ID]])</f>
        <v>0.16666666666666666</v>
      </c>
      <c r="Y8057" s="4">
        <f>1/COUNTIF(OrdersTable[Customer ID],OrdersTable[[#This Row],[Customer ID]])</f>
        <v>3.8461538461538464E-2</v>
      </c>
    </row>
    <row r="8058" spans="1:25" x14ac:dyDescent="0.3">
      <c r="A8058" s="1">
        <v>8057</v>
      </c>
      <c r="B8058" t="s">
        <v>9976</v>
      </c>
      <c r="C8058" s="7">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4" t="str">
        <f>VLOOKUP(OrdersTable[[#This Row],[Region]],PeopleTable[#All],2,FALSE)</f>
        <v>Anna Andreadi</v>
      </c>
      <c r="W8058" s="4" t="str">
        <f>IFERROR(VLOOKUP(OrdersTable[[#This Row],[Order ID]],ReturnsTable[#All],2,FALSE),"No")</f>
        <v>No</v>
      </c>
      <c r="X8058" s="4">
        <f>1/COUNTIF(OrdersTable[Order ID],OrdersTable[[#This Row],[Order ID]])</f>
        <v>0.16666666666666666</v>
      </c>
      <c r="Y8058" s="4">
        <f>1/COUNTIF(OrdersTable[Customer ID],OrdersTable[[#This Row],[Customer ID]])</f>
        <v>3.8461538461538464E-2</v>
      </c>
    </row>
    <row r="8059" spans="1:25" x14ac:dyDescent="0.3">
      <c r="A8059" s="1">
        <v>8058</v>
      </c>
      <c r="B8059" t="s">
        <v>9976</v>
      </c>
      <c r="C8059" s="7">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4" t="str">
        <f>VLOOKUP(OrdersTable[[#This Row],[Region]],PeopleTable[#All],2,FALSE)</f>
        <v>Anna Andreadi</v>
      </c>
      <c r="W8059" s="4" t="str">
        <f>IFERROR(VLOOKUP(OrdersTable[[#This Row],[Order ID]],ReturnsTable[#All],2,FALSE),"No")</f>
        <v>No</v>
      </c>
      <c r="X8059" s="4">
        <f>1/COUNTIF(OrdersTable[Order ID],OrdersTable[[#This Row],[Order ID]])</f>
        <v>0.16666666666666666</v>
      </c>
      <c r="Y8059" s="4">
        <f>1/COUNTIF(OrdersTable[Customer ID],OrdersTable[[#This Row],[Customer ID]])</f>
        <v>3.8461538461538464E-2</v>
      </c>
    </row>
    <row r="8060" spans="1:25" x14ac:dyDescent="0.3">
      <c r="A8060" s="1">
        <v>8059</v>
      </c>
      <c r="B8060" t="s">
        <v>9976</v>
      </c>
      <c r="C8060" s="7">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4" t="str">
        <f>VLOOKUP(OrdersTable[[#This Row],[Region]],PeopleTable[#All],2,FALSE)</f>
        <v>Anna Andreadi</v>
      </c>
      <c r="W8060" s="4" t="str">
        <f>IFERROR(VLOOKUP(OrdersTable[[#This Row],[Order ID]],ReturnsTable[#All],2,FALSE),"No")</f>
        <v>No</v>
      </c>
      <c r="X8060" s="4">
        <f>1/COUNTIF(OrdersTable[Order ID],OrdersTable[[#This Row],[Order ID]])</f>
        <v>0.16666666666666666</v>
      </c>
      <c r="Y8060" s="4">
        <f>1/COUNTIF(OrdersTable[Customer ID],OrdersTable[[#This Row],[Customer ID]])</f>
        <v>3.8461538461538464E-2</v>
      </c>
    </row>
    <row r="8061" spans="1:25" x14ac:dyDescent="0.3">
      <c r="A8061" s="1">
        <v>8060</v>
      </c>
      <c r="B8061" t="s">
        <v>9976</v>
      </c>
      <c r="C8061" s="7">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4" t="str">
        <f>VLOOKUP(OrdersTable[[#This Row],[Region]],PeopleTable[#All],2,FALSE)</f>
        <v>Anna Andreadi</v>
      </c>
      <c r="W8061" s="4" t="str">
        <f>IFERROR(VLOOKUP(OrdersTable[[#This Row],[Order ID]],ReturnsTable[#All],2,FALSE),"No")</f>
        <v>No</v>
      </c>
      <c r="X8061" s="4">
        <f>1/COUNTIF(OrdersTable[Order ID],OrdersTable[[#This Row],[Order ID]])</f>
        <v>0.16666666666666666</v>
      </c>
      <c r="Y8061" s="4">
        <f>1/COUNTIF(OrdersTable[Customer ID],OrdersTable[[#This Row],[Customer ID]])</f>
        <v>3.8461538461538464E-2</v>
      </c>
    </row>
    <row r="8062" spans="1:25" x14ac:dyDescent="0.3">
      <c r="A8062" s="1">
        <v>8061</v>
      </c>
      <c r="B8062" t="s">
        <v>9977</v>
      </c>
      <c r="C8062" s="7">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4" t="str">
        <f>VLOOKUP(OrdersTable[[#This Row],[Region]],PeopleTable[#All],2,FALSE)</f>
        <v>Chuck Magee</v>
      </c>
      <c r="W8062" s="4" t="str">
        <f>IFERROR(VLOOKUP(OrdersTable[[#This Row],[Order ID]],ReturnsTable[#All],2,FALSE),"No")</f>
        <v>No</v>
      </c>
      <c r="X8062" s="4">
        <f>1/COUNTIF(OrdersTable[Order ID],OrdersTable[[#This Row],[Order ID]])</f>
        <v>0.5</v>
      </c>
      <c r="Y8062" s="4">
        <f>1/COUNTIF(OrdersTable[Customer ID],OrdersTable[[#This Row],[Customer ID]])</f>
        <v>8.3333333333333329E-2</v>
      </c>
    </row>
    <row r="8063" spans="1:25" x14ac:dyDescent="0.3">
      <c r="A8063" s="1">
        <v>8062</v>
      </c>
      <c r="B8063" t="s">
        <v>9977</v>
      </c>
      <c r="C8063" s="7">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4" t="str">
        <f>VLOOKUP(OrdersTable[[#This Row],[Region]],PeopleTable[#All],2,FALSE)</f>
        <v>Chuck Magee</v>
      </c>
      <c r="W8063" s="4" t="str">
        <f>IFERROR(VLOOKUP(OrdersTable[[#This Row],[Order ID]],ReturnsTable[#All],2,FALSE),"No")</f>
        <v>No</v>
      </c>
      <c r="X8063" s="4">
        <f>1/COUNTIF(OrdersTable[Order ID],OrdersTable[[#This Row],[Order ID]])</f>
        <v>0.5</v>
      </c>
      <c r="Y8063" s="4">
        <f>1/COUNTIF(OrdersTable[Customer ID],OrdersTable[[#This Row],[Customer ID]])</f>
        <v>8.3333333333333329E-2</v>
      </c>
    </row>
    <row r="8064" spans="1:25" x14ac:dyDescent="0.3">
      <c r="A8064" s="1">
        <v>8063</v>
      </c>
      <c r="B8064" t="s">
        <v>9978</v>
      </c>
      <c r="C8064" s="7">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4" t="str">
        <f>VLOOKUP(OrdersTable[[#This Row],[Region]],PeopleTable[#All],2,FALSE)</f>
        <v>Chuck Magee</v>
      </c>
      <c r="W8064" s="4" t="str">
        <f>IFERROR(VLOOKUP(OrdersTable[[#This Row],[Order ID]],ReturnsTable[#All],2,FALSE),"No")</f>
        <v>No</v>
      </c>
      <c r="X8064" s="4">
        <f>1/COUNTIF(OrdersTable[Order ID],OrdersTable[[#This Row],[Order ID]])</f>
        <v>0.2</v>
      </c>
      <c r="Y8064" s="4">
        <f>1/COUNTIF(OrdersTable[Customer ID],OrdersTable[[#This Row],[Customer ID]])</f>
        <v>6.6666666666666666E-2</v>
      </c>
    </row>
    <row r="8065" spans="1:25" x14ac:dyDescent="0.3">
      <c r="A8065" s="1">
        <v>8064</v>
      </c>
      <c r="B8065" t="s">
        <v>9978</v>
      </c>
      <c r="C8065" s="7">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4" t="str">
        <f>VLOOKUP(OrdersTable[[#This Row],[Region]],PeopleTable[#All],2,FALSE)</f>
        <v>Chuck Magee</v>
      </c>
      <c r="W8065" s="4" t="str">
        <f>IFERROR(VLOOKUP(OrdersTable[[#This Row],[Order ID]],ReturnsTable[#All],2,FALSE),"No")</f>
        <v>No</v>
      </c>
      <c r="X8065" s="4">
        <f>1/COUNTIF(OrdersTable[Order ID],OrdersTable[[#This Row],[Order ID]])</f>
        <v>0.2</v>
      </c>
      <c r="Y8065" s="4">
        <f>1/COUNTIF(OrdersTable[Customer ID],OrdersTable[[#This Row],[Customer ID]])</f>
        <v>6.6666666666666666E-2</v>
      </c>
    </row>
    <row r="8066" spans="1:25" x14ac:dyDescent="0.3">
      <c r="A8066" s="1">
        <v>8065</v>
      </c>
      <c r="B8066" t="s">
        <v>9978</v>
      </c>
      <c r="C8066" s="7">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4" t="str">
        <f>VLOOKUP(OrdersTable[[#This Row],[Region]],PeopleTable[#All],2,FALSE)</f>
        <v>Chuck Magee</v>
      </c>
      <c r="W8066" s="4" t="str">
        <f>IFERROR(VLOOKUP(OrdersTable[[#This Row],[Order ID]],ReturnsTable[#All],2,FALSE),"No")</f>
        <v>No</v>
      </c>
      <c r="X8066" s="4">
        <f>1/COUNTIF(OrdersTable[Order ID],OrdersTable[[#This Row],[Order ID]])</f>
        <v>0.2</v>
      </c>
      <c r="Y8066" s="4">
        <f>1/COUNTIF(OrdersTable[Customer ID],OrdersTable[[#This Row],[Customer ID]])</f>
        <v>6.6666666666666666E-2</v>
      </c>
    </row>
    <row r="8067" spans="1:25" x14ac:dyDescent="0.3">
      <c r="A8067" s="1">
        <v>8066</v>
      </c>
      <c r="B8067" t="s">
        <v>9978</v>
      </c>
      <c r="C8067" s="7">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4" t="str">
        <f>VLOOKUP(OrdersTable[[#This Row],[Region]],PeopleTable[#All],2,FALSE)</f>
        <v>Chuck Magee</v>
      </c>
      <c r="W8067" s="4" t="str">
        <f>IFERROR(VLOOKUP(OrdersTable[[#This Row],[Order ID]],ReturnsTable[#All],2,FALSE),"No")</f>
        <v>No</v>
      </c>
      <c r="X8067" s="4">
        <f>1/COUNTIF(OrdersTable[Order ID],OrdersTable[[#This Row],[Order ID]])</f>
        <v>0.2</v>
      </c>
      <c r="Y8067" s="4">
        <f>1/COUNTIF(OrdersTable[Customer ID],OrdersTable[[#This Row],[Customer ID]])</f>
        <v>6.6666666666666666E-2</v>
      </c>
    </row>
    <row r="8068" spans="1:25" x14ac:dyDescent="0.3">
      <c r="A8068" s="1">
        <v>8067</v>
      </c>
      <c r="B8068" t="s">
        <v>9978</v>
      </c>
      <c r="C8068" s="7">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4" t="str">
        <f>VLOOKUP(OrdersTable[[#This Row],[Region]],PeopleTable[#All],2,FALSE)</f>
        <v>Chuck Magee</v>
      </c>
      <c r="W8068" s="4" t="str">
        <f>IFERROR(VLOOKUP(OrdersTable[[#This Row],[Order ID]],ReturnsTable[#All],2,FALSE),"No")</f>
        <v>No</v>
      </c>
      <c r="X8068" s="4">
        <f>1/COUNTIF(OrdersTable[Order ID],OrdersTable[[#This Row],[Order ID]])</f>
        <v>0.2</v>
      </c>
      <c r="Y8068" s="4">
        <f>1/COUNTIF(OrdersTable[Customer ID],OrdersTable[[#This Row],[Customer ID]])</f>
        <v>6.6666666666666666E-2</v>
      </c>
    </row>
    <row r="8069" spans="1:25" x14ac:dyDescent="0.3">
      <c r="A8069" s="1">
        <v>8068</v>
      </c>
      <c r="B8069" t="s">
        <v>9979</v>
      </c>
      <c r="C8069" s="7">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4" t="str">
        <f>VLOOKUP(OrdersTable[[#This Row],[Region]],PeopleTable[#All],2,FALSE)</f>
        <v>Anna Andreadi</v>
      </c>
      <c r="W8069" s="4" t="str">
        <f>IFERROR(VLOOKUP(OrdersTable[[#This Row],[Order ID]],ReturnsTable[#All],2,FALSE),"No")</f>
        <v>No</v>
      </c>
      <c r="X8069" s="4">
        <f>1/COUNTIF(OrdersTable[Order ID],OrdersTable[[#This Row],[Order ID]])</f>
        <v>0.5</v>
      </c>
      <c r="Y8069" s="4">
        <f>1/COUNTIF(OrdersTable[Customer ID],OrdersTable[[#This Row],[Customer ID]])</f>
        <v>3.8461538461538464E-2</v>
      </c>
    </row>
    <row r="8070" spans="1:25" x14ac:dyDescent="0.3">
      <c r="A8070" s="1">
        <v>8069</v>
      </c>
      <c r="B8070" t="s">
        <v>9979</v>
      </c>
      <c r="C8070" s="7">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4" t="str">
        <f>VLOOKUP(OrdersTable[[#This Row],[Region]],PeopleTable[#All],2,FALSE)</f>
        <v>Anna Andreadi</v>
      </c>
      <c r="W8070" s="4" t="str">
        <f>IFERROR(VLOOKUP(OrdersTable[[#This Row],[Order ID]],ReturnsTable[#All],2,FALSE),"No")</f>
        <v>No</v>
      </c>
      <c r="X8070" s="4">
        <f>1/COUNTIF(OrdersTable[Order ID],OrdersTable[[#This Row],[Order ID]])</f>
        <v>0.5</v>
      </c>
      <c r="Y8070" s="4">
        <f>1/COUNTIF(OrdersTable[Customer ID],OrdersTable[[#This Row],[Customer ID]])</f>
        <v>3.8461538461538464E-2</v>
      </c>
    </row>
    <row r="8071" spans="1:25" x14ac:dyDescent="0.3">
      <c r="A8071" s="1">
        <v>8070</v>
      </c>
      <c r="B8071" t="s">
        <v>9980</v>
      </c>
      <c r="C8071" s="7">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4" t="str">
        <f>VLOOKUP(OrdersTable[[#This Row],[Region]],PeopleTable[#All],2,FALSE)</f>
        <v>Kelly Williams</v>
      </c>
      <c r="W8071" s="4" t="str">
        <f>IFERROR(VLOOKUP(OrdersTable[[#This Row],[Order ID]],ReturnsTable[#All],2,FALSE),"No")</f>
        <v>No</v>
      </c>
      <c r="X8071" s="4">
        <f>1/COUNTIF(OrdersTable[Order ID],OrdersTable[[#This Row],[Order ID]])</f>
        <v>0.14285714285714285</v>
      </c>
      <c r="Y8071" s="4">
        <f>1/COUNTIF(OrdersTable[Customer ID],OrdersTable[[#This Row],[Customer ID]])</f>
        <v>5.2631578947368418E-2</v>
      </c>
    </row>
    <row r="8072" spans="1:25" x14ac:dyDescent="0.3">
      <c r="A8072" s="1">
        <v>8071</v>
      </c>
      <c r="B8072" t="s">
        <v>9980</v>
      </c>
      <c r="C8072" s="7">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4" t="str">
        <f>VLOOKUP(OrdersTable[[#This Row],[Region]],PeopleTable[#All],2,FALSE)</f>
        <v>Kelly Williams</v>
      </c>
      <c r="W8072" s="4" t="str">
        <f>IFERROR(VLOOKUP(OrdersTable[[#This Row],[Order ID]],ReturnsTable[#All],2,FALSE),"No")</f>
        <v>No</v>
      </c>
      <c r="X8072" s="4">
        <f>1/COUNTIF(OrdersTable[Order ID],OrdersTable[[#This Row],[Order ID]])</f>
        <v>0.14285714285714285</v>
      </c>
      <c r="Y8072" s="4">
        <f>1/COUNTIF(OrdersTable[Customer ID],OrdersTable[[#This Row],[Customer ID]])</f>
        <v>5.2631578947368418E-2</v>
      </c>
    </row>
    <row r="8073" spans="1:25" x14ac:dyDescent="0.3">
      <c r="A8073" s="1">
        <v>8072</v>
      </c>
      <c r="B8073" t="s">
        <v>9980</v>
      </c>
      <c r="C8073" s="7">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4" t="str">
        <f>VLOOKUP(OrdersTable[[#This Row],[Region]],PeopleTable[#All],2,FALSE)</f>
        <v>Kelly Williams</v>
      </c>
      <c r="W8073" s="4" t="str">
        <f>IFERROR(VLOOKUP(OrdersTable[[#This Row],[Order ID]],ReturnsTable[#All],2,FALSE),"No")</f>
        <v>No</v>
      </c>
      <c r="X8073" s="4">
        <f>1/COUNTIF(OrdersTable[Order ID],OrdersTable[[#This Row],[Order ID]])</f>
        <v>0.14285714285714285</v>
      </c>
      <c r="Y8073" s="4">
        <f>1/COUNTIF(OrdersTable[Customer ID],OrdersTable[[#This Row],[Customer ID]])</f>
        <v>5.2631578947368418E-2</v>
      </c>
    </row>
    <row r="8074" spans="1:25" x14ac:dyDescent="0.3">
      <c r="A8074" s="1">
        <v>8073</v>
      </c>
      <c r="B8074" t="s">
        <v>9980</v>
      </c>
      <c r="C8074" s="7">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4" t="str">
        <f>VLOOKUP(OrdersTable[[#This Row],[Region]],PeopleTable[#All],2,FALSE)</f>
        <v>Kelly Williams</v>
      </c>
      <c r="W8074" s="4" t="str">
        <f>IFERROR(VLOOKUP(OrdersTable[[#This Row],[Order ID]],ReturnsTable[#All],2,FALSE),"No")</f>
        <v>No</v>
      </c>
      <c r="X8074" s="4">
        <f>1/COUNTIF(OrdersTable[Order ID],OrdersTable[[#This Row],[Order ID]])</f>
        <v>0.14285714285714285</v>
      </c>
      <c r="Y8074" s="4">
        <f>1/COUNTIF(OrdersTable[Customer ID],OrdersTable[[#This Row],[Customer ID]])</f>
        <v>5.2631578947368418E-2</v>
      </c>
    </row>
    <row r="8075" spans="1:25" x14ac:dyDescent="0.3">
      <c r="A8075" s="1">
        <v>8074</v>
      </c>
      <c r="B8075" t="s">
        <v>9980</v>
      </c>
      <c r="C8075" s="7">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4" t="str">
        <f>VLOOKUP(OrdersTable[[#This Row],[Region]],PeopleTable[#All],2,FALSE)</f>
        <v>Kelly Williams</v>
      </c>
      <c r="W8075" s="4" t="str">
        <f>IFERROR(VLOOKUP(OrdersTable[[#This Row],[Order ID]],ReturnsTable[#All],2,FALSE),"No")</f>
        <v>No</v>
      </c>
      <c r="X8075" s="4">
        <f>1/COUNTIF(OrdersTable[Order ID],OrdersTable[[#This Row],[Order ID]])</f>
        <v>0.14285714285714285</v>
      </c>
      <c r="Y8075" s="4">
        <f>1/COUNTIF(OrdersTable[Customer ID],OrdersTable[[#This Row],[Customer ID]])</f>
        <v>5.2631578947368418E-2</v>
      </c>
    </row>
    <row r="8076" spans="1:25" x14ac:dyDescent="0.3">
      <c r="A8076" s="1">
        <v>8075</v>
      </c>
      <c r="B8076" t="s">
        <v>9980</v>
      </c>
      <c r="C8076" s="7">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4" t="str">
        <f>VLOOKUP(OrdersTable[[#This Row],[Region]],PeopleTable[#All],2,FALSE)</f>
        <v>Kelly Williams</v>
      </c>
      <c r="W8076" s="4" t="str">
        <f>IFERROR(VLOOKUP(OrdersTable[[#This Row],[Order ID]],ReturnsTable[#All],2,FALSE),"No")</f>
        <v>No</v>
      </c>
      <c r="X8076" s="4">
        <f>1/COUNTIF(OrdersTable[Order ID],OrdersTable[[#This Row],[Order ID]])</f>
        <v>0.14285714285714285</v>
      </c>
      <c r="Y8076" s="4">
        <f>1/COUNTIF(OrdersTable[Customer ID],OrdersTable[[#This Row],[Customer ID]])</f>
        <v>5.2631578947368418E-2</v>
      </c>
    </row>
    <row r="8077" spans="1:25" x14ac:dyDescent="0.3">
      <c r="A8077" s="1">
        <v>8076</v>
      </c>
      <c r="B8077" t="s">
        <v>9980</v>
      </c>
      <c r="C8077" s="7">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4" t="str">
        <f>VLOOKUP(OrdersTable[[#This Row],[Region]],PeopleTable[#All],2,FALSE)</f>
        <v>Kelly Williams</v>
      </c>
      <c r="W8077" s="4" t="str">
        <f>IFERROR(VLOOKUP(OrdersTable[[#This Row],[Order ID]],ReturnsTable[#All],2,FALSE),"No")</f>
        <v>No</v>
      </c>
      <c r="X8077" s="4">
        <f>1/COUNTIF(OrdersTable[Order ID],OrdersTable[[#This Row],[Order ID]])</f>
        <v>0.14285714285714285</v>
      </c>
      <c r="Y8077" s="4">
        <f>1/COUNTIF(OrdersTable[Customer ID],OrdersTable[[#This Row],[Customer ID]])</f>
        <v>5.2631578947368418E-2</v>
      </c>
    </row>
    <row r="8078" spans="1:25" x14ac:dyDescent="0.3">
      <c r="A8078" s="1">
        <v>8077</v>
      </c>
      <c r="B8078" t="s">
        <v>9981</v>
      </c>
      <c r="C8078" s="7">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4" t="str">
        <f>VLOOKUP(OrdersTable[[#This Row],[Region]],PeopleTable[#All],2,FALSE)</f>
        <v>Cassandra Brandow</v>
      </c>
      <c r="W8078" s="4" t="str">
        <f>IFERROR(VLOOKUP(OrdersTable[[#This Row],[Order ID]],ReturnsTable[#All],2,FALSE),"No")</f>
        <v>No</v>
      </c>
      <c r="X8078" s="4">
        <f>1/COUNTIF(OrdersTable[Order ID],OrdersTable[[#This Row],[Order ID]])</f>
        <v>0.33333333333333331</v>
      </c>
      <c r="Y8078" s="4">
        <f>1/COUNTIF(OrdersTable[Customer ID],OrdersTable[[#This Row],[Customer ID]])</f>
        <v>6.25E-2</v>
      </c>
    </row>
    <row r="8079" spans="1:25" x14ac:dyDescent="0.3">
      <c r="A8079" s="1">
        <v>8078</v>
      </c>
      <c r="B8079" t="s">
        <v>9981</v>
      </c>
      <c r="C8079" s="7">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4" t="str">
        <f>VLOOKUP(OrdersTable[[#This Row],[Region]],PeopleTable[#All],2,FALSE)</f>
        <v>Cassandra Brandow</v>
      </c>
      <c r="W8079" s="4" t="str">
        <f>IFERROR(VLOOKUP(OrdersTable[[#This Row],[Order ID]],ReturnsTable[#All],2,FALSE),"No")</f>
        <v>No</v>
      </c>
      <c r="X8079" s="4">
        <f>1/COUNTIF(OrdersTable[Order ID],OrdersTable[[#This Row],[Order ID]])</f>
        <v>0.33333333333333331</v>
      </c>
      <c r="Y8079" s="4">
        <f>1/COUNTIF(OrdersTable[Customer ID],OrdersTable[[#This Row],[Customer ID]])</f>
        <v>6.25E-2</v>
      </c>
    </row>
    <row r="8080" spans="1:25" x14ac:dyDescent="0.3">
      <c r="A8080" s="1">
        <v>8079</v>
      </c>
      <c r="B8080" t="s">
        <v>9981</v>
      </c>
      <c r="C8080" s="7">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4" t="str">
        <f>VLOOKUP(OrdersTable[[#This Row],[Region]],PeopleTable[#All],2,FALSE)</f>
        <v>Cassandra Brandow</v>
      </c>
      <c r="W8080" s="4" t="str">
        <f>IFERROR(VLOOKUP(OrdersTable[[#This Row],[Order ID]],ReturnsTable[#All],2,FALSE),"No")</f>
        <v>No</v>
      </c>
      <c r="X8080" s="4">
        <f>1/COUNTIF(OrdersTable[Order ID],OrdersTable[[#This Row],[Order ID]])</f>
        <v>0.33333333333333331</v>
      </c>
      <c r="Y8080" s="4">
        <f>1/COUNTIF(OrdersTable[Customer ID],OrdersTable[[#This Row],[Customer ID]])</f>
        <v>6.25E-2</v>
      </c>
    </row>
    <row r="8081" spans="1:25" x14ac:dyDescent="0.3">
      <c r="A8081" s="1">
        <v>8080</v>
      </c>
      <c r="B8081" t="s">
        <v>9982</v>
      </c>
      <c r="C8081" s="7">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4" t="str">
        <f>VLOOKUP(OrdersTable[[#This Row],[Region]],PeopleTable[#All],2,FALSE)</f>
        <v>Chuck Magee</v>
      </c>
      <c r="W8081" s="4" t="str">
        <f>IFERROR(VLOOKUP(OrdersTable[[#This Row],[Order ID]],ReturnsTable[#All],2,FALSE),"No")</f>
        <v>No</v>
      </c>
      <c r="X8081" s="4">
        <f>1/COUNTIF(OrdersTable[Order ID],OrdersTable[[#This Row],[Order ID]])</f>
        <v>1</v>
      </c>
      <c r="Y8081" s="4">
        <f>1/COUNTIF(OrdersTable[Customer ID],OrdersTable[[#This Row],[Customer ID]])</f>
        <v>0.1</v>
      </c>
    </row>
    <row r="8082" spans="1:25" x14ac:dyDescent="0.3">
      <c r="A8082" s="1">
        <v>8081</v>
      </c>
      <c r="B8082" t="s">
        <v>9983</v>
      </c>
      <c r="C8082" s="7">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4" t="str">
        <f>VLOOKUP(OrdersTable[[#This Row],[Region]],PeopleTable[#All],2,FALSE)</f>
        <v>Anna Andreadi</v>
      </c>
      <c r="W8082" s="4" t="str">
        <f>IFERROR(VLOOKUP(OrdersTable[[#This Row],[Order ID]],ReturnsTable[#All],2,FALSE),"No")</f>
        <v>No</v>
      </c>
      <c r="X8082" s="4">
        <f>1/COUNTIF(OrdersTable[Order ID],OrdersTable[[#This Row],[Order ID]])</f>
        <v>0.2</v>
      </c>
      <c r="Y8082" s="4">
        <f>1/COUNTIF(OrdersTable[Customer ID],OrdersTable[[#This Row],[Customer ID]])</f>
        <v>6.6666666666666666E-2</v>
      </c>
    </row>
    <row r="8083" spans="1:25" x14ac:dyDescent="0.3">
      <c r="A8083" s="1">
        <v>8082</v>
      </c>
      <c r="B8083" t="s">
        <v>9983</v>
      </c>
      <c r="C8083" s="7">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4" t="str">
        <f>VLOOKUP(OrdersTable[[#This Row],[Region]],PeopleTable[#All],2,FALSE)</f>
        <v>Anna Andreadi</v>
      </c>
      <c r="W8083" s="4" t="str">
        <f>IFERROR(VLOOKUP(OrdersTable[[#This Row],[Order ID]],ReturnsTable[#All],2,FALSE),"No")</f>
        <v>No</v>
      </c>
      <c r="X8083" s="4">
        <f>1/COUNTIF(OrdersTable[Order ID],OrdersTable[[#This Row],[Order ID]])</f>
        <v>0.2</v>
      </c>
      <c r="Y8083" s="4">
        <f>1/COUNTIF(OrdersTable[Customer ID],OrdersTable[[#This Row],[Customer ID]])</f>
        <v>6.6666666666666666E-2</v>
      </c>
    </row>
    <row r="8084" spans="1:25" x14ac:dyDescent="0.3">
      <c r="A8084" s="1">
        <v>8083</v>
      </c>
      <c r="B8084" t="s">
        <v>9983</v>
      </c>
      <c r="C8084" s="7">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4" t="str">
        <f>VLOOKUP(OrdersTable[[#This Row],[Region]],PeopleTable[#All],2,FALSE)</f>
        <v>Anna Andreadi</v>
      </c>
      <c r="W8084" s="4" t="str">
        <f>IFERROR(VLOOKUP(OrdersTable[[#This Row],[Order ID]],ReturnsTable[#All],2,FALSE),"No")</f>
        <v>No</v>
      </c>
      <c r="X8084" s="4">
        <f>1/COUNTIF(OrdersTable[Order ID],OrdersTable[[#This Row],[Order ID]])</f>
        <v>0.2</v>
      </c>
      <c r="Y8084" s="4">
        <f>1/COUNTIF(OrdersTable[Customer ID],OrdersTable[[#This Row],[Customer ID]])</f>
        <v>6.6666666666666666E-2</v>
      </c>
    </row>
    <row r="8085" spans="1:25" x14ac:dyDescent="0.3">
      <c r="A8085" s="1">
        <v>8084</v>
      </c>
      <c r="B8085" t="s">
        <v>9983</v>
      </c>
      <c r="C8085" s="7">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4" t="str">
        <f>VLOOKUP(OrdersTable[[#This Row],[Region]],PeopleTable[#All],2,FALSE)</f>
        <v>Anna Andreadi</v>
      </c>
      <c r="W8085" s="4" t="str">
        <f>IFERROR(VLOOKUP(OrdersTable[[#This Row],[Order ID]],ReturnsTable[#All],2,FALSE),"No")</f>
        <v>No</v>
      </c>
      <c r="X8085" s="4">
        <f>1/COUNTIF(OrdersTable[Order ID],OrdersTable[[#This Row],[Order ID]])</f>
        <v>0.2</v>
      </c>
      <c r="Y8085" s="4">
        <f>1/COUNTIF(OrdersTable[Customer ID],OrdersTable[[#This Row],[Customer ID]])</f>
        <v>6.6666666666666666E-2</v>
      </c>
    </row>
    <row r="8086" spans="1:25" x14ac:dyDescent="0.3">
      <c r="A8086" s="1">
        <v>8085</v>
      </c>
      <c r="B8086" t="s">
        <v>9983</v>
      </c>
      <c r="C8086" s="7">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4" t="str">
        <f>VLOOKUP(OrdersTable[[#This Row],[Region]],PeopleTable[#All],2,FALSE)</f>
        <v>Anna Andreadi</v>
      </c>
      <c r="W8086" s="4" t="str">
        <f>IFERROR(VLOOKUP(OrdersTable[[#This Row],[Order ID]],ReturnsTable[#All],2,FALSE),"No")</f>
        <v>No</v>
      </c>
      <c r="X8086" s="4">
        <f>1/COUNTIF(OrdersTable[Order ID],OrdersTable[[#This Row],[Order ID]])</f>
        <v>0.2</v>
      </c>
      <c r="Y8086" s="4">
        <f>1/COUNTIF(OrdersTable[Customer ID],OrdersTable[[#This Row],[Customer ID]])</f>
        <v>6.6666666666666666E-2</v>
      </c>
    </row>
    <row r="8087" spans="1:25" x14ac:dyDescent="0.3">
      <c r="A8087" s="1">
        <v>8086</v>
      </c>
      <c r="B8087" t="s">
        <v>9984</v>
      </c>
      <c r="C8087" s="7">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4" t="str">
        <f>VLOOKUP(OrdersTable[[#This Row],[Region]],PeopleTable[#All],2,FALSE)</f>
        <v>Cassandra Brandow</v>
      </c>
      <c r="W8087" s="4" t="str">
        <f>IFERROR(VLOOKUP(OrdersTable[[#This Row],[Order ID]],ReturnsTable[#All],2,FALSE),"No")</f>
        <v>No</v>
      </c>
      <c r="X8087" s="4">
        <f>1/COUNTIF(OrdersTable[Order ID],OrdersTable[[#This Row],[Order ID]])</f>
        <v>1</v>
      </c>
      <c r="Y8087" s="4">
        <f>1/COUNTIF(OrdersTable[Customer ID],OrdersTable[[#This Row],[Customer ID]])</f>
        <v>0.14285714285714285</v>
      </c>
    </row>
    <row r="8088" spans="1:25" x14ac:dyDescent="0.3">
      <c r="A8088" s="1">
        <v>8087</v>
      </c>
      <c r="B8088" t="s">
        <v>9985</v>
      </c>
      <c r="C8088" s="7">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4" t="str">
        <f>VLOOKUP(OrdersTable[[#This Row],[Region]],PeopleTable[#All],2,FALSE)</f>
        <v>Cassandra Brandow</v>
      </c>
      <c r="W8088" s="4" t="str">
        <f>IFERROR(VLOOKUP(OrdersTable[[#This Row],[Order ID]],ReturnsTable[#All],2,FALSE),"No")</f>
        <v>No</v>
      </c>
      <c r="X8088" s="4">
        <f>1/COUNTIF(OrdersTable[Order ID],OrdersTable[[#This Row],[Order ID]])</f>
        <v>1</v>
      </c>
      <c r="Y8088" s="4">
        <f>1/COUNTIF(OrdersTable[Customer ID],OrdersTable[[#This Row],[Customer ID]])</f>
        <v>8.3333333333333329E-2</v>
      </c>
    </row>
    <row r="8089" spans="1:25" x14ac:dyDescent="0.3">
      <c r="A8089" s="1">
        <v>8088</v>
      </c>
      <c r="B8089" t="s">
        <v>9986</v>
      </c>
      <c r="C8089" s="7">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4" t="str">
        <f>VLOOKUP(OrdersTable[[#This Row],[Region]],PeopleTable[#All],2,FALSE)</f>
        <v>Anna Andreadi</v>
      </c>
      <c r="W8089" s="4" t="str">
        <f>IFERROR(VLOOKUP(OrdersTable[[#This Row],[Order ID]],ReturnsTable[#All],2,FALSE),"No")</f>
        <v>No</v>
      </c>
      <c r="X8089" s="4">
        <f>1/COUNTIF(OrdersTable[Order ID],OrdersTable[[#This Row],[Order ID]])</f>
        <v>1</v>
      </c>
      <c r="Y8089" s="4">
        <f>1/COUNTIF(OrdersTable[Customer ID],OrdersTable[[#This Row],[Customer ID]])</f>
        <v>0.1111111111111111</v>
      </c>
    </row>
    <row r="8090" spans="1:25" x14ac:dyDescent="0.3">
      <c r="A8090" s="1">
        <v>8089</v>
      </c>
      <c r="B8090" t="s">
        <v>9987</v>
      </c>
      <c r="C8090" s="7">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4" t="str">
        <f>VLOOKUP(OrdersTable[[#This Row],[Region]],PeopleTable[#All],2,FALSE)</f>
        <v>Anna Andreadi</v>
      </c>
      <c r="W8090" s="4" t="str">
        <f>IFERROR(VLOOKUP(OrdersTable[[#This Row],[Order ID]],ReturnsTable[#All],2,FALSE),"No")</f>
        <v>No</v>
      </c>
      <c r="X8090" s="4">
        <f>1/COUNTIF(OrdersTable[Order ID],OrdersTable[[#This Row],[Order ID]])</f>
        <v>1</v>
      </c>
      <c r="Y8090" s="4">
        <f>1/COUNTIF(OrdersTable[Customer ID],OrdersTable[[#This Row],[Customer ID]])</f>
        <v>9.0909090909090912E-2</v>
      </c>
    </row>
    <row r="8091" spans="1:25" x14ac:dyDescent="0.3">
      <c r="A8091" s="1">
        <v>8090</v>
      </c>
      <c r="B8091" t="s">
        <v>9988</v>
      </c>
      <c r="C8091" s="7">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4" t="str">
        <f>VLOOKUP(OrdersTable[[#This Row],[Region]],PeopleTable[#All],2,FALSE)</f>
        <v>Chuck Magee</v>
      </c>
      <c r="W8091" s="4" t="str">
        <f>IFERROR(VLOOKUP(OrdersTable[[#This Row],[Order ID]],ReturnsTable[#All],2,FALSE),"No")</f>
        <v>No</v>
      </c>
      <c r="X8091" s="4">
        <f>1/COUNTIF(OrdersTable[Order ID],OrdersTable[[#This Row],[Order ID]])</f>
        <v>1</v>
      </c>
      <c r="Y8091" s="4">
        <f>1/COUNTIF(OrdersTable[Customer ID],OrdersTable[[#This Row],[Customer ID]])</f>
        <v>3.8461538461538464E-2</v>
      </c>
    </row>
    <row r="8092" spans="1:25" x14ac:dyDescent="0.3">
      <c r="A8092" s="1">
        <v>8091</v>
      </c>
      <c r="B8092" t="s">
        <v>9989</v>
      </c>
      <c r="C8092" s="7">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4" t="str">
        <f>VLOOKUP(OrdersTable[[#This Row],[Region]],PeopleTable[#All],2,FALSE)</f>
        <v>Anna Andreadi</v>
      </c>
      <c r="W8092" s="4" t="str">
        <f>IFERROR(VLOOKUP(OrdersTable[[#This Row],[Order ID]],ReturnsTable[#All],2,FALSE),"No")</f>
        <v>No</v>
      </c>
      <c r="X8092" s="4">
        <f>1/COUNTIF(OrdersTable[Order ID],OrdersTable[[#This Row],[Order ID]])</f>
        <v>1</v>
      </c>
      <c r="Y8092" s="4">
        <f>1/COUNTIF(OrdersTable[Customer ID],OrdersTable[[#This Row],[Customer ID]])</f>
        <v>8.3333333333333329E-2</v>
      </c>
    </row>
    <row r="8093" spans="1:25" x14ac:dyDescent="0.3">
      <c r="A8093" s="1">
        <v>8092</v>
      </c>
      <c r="B8093" t="s">
        <v>9990</v>
      </c>
      <c r="C8093" s="7">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4" t="str">
        <f>VLOOKUP(OrdersTable[[#This Row],[Region]],PeopleTable[#All],2,FALSE)</f>
        <v>Anna Andreadi</v>
      </c>
      <c r="W8093" s="4" t="str">
        <f>IFERROR(VLOOKUP(OrdersTable[[#This Row],[Order ID]],ReturnsTable[#All],2,FALSE),"No")</f>
        <v>No</v>
      </c>
      <c r="X8093" s="4">
        <f>1/COUNTIF(OrdersTable[Order ID],OrdersTable[[#This Row],[Order ID]])</f>
        <v>1</v>
      </c>
      <c r="Y8093" s="4">
        <f>1/COUNTIF(OrdersTable[Customer ID],OrdersTable[[#This Row],[Customer ID]])</f>
        <v>0.1</v>
      </c>
    </row>
    <row r="8094" spans="1:25" x14ac:dyDescent="0.3">
      <c r="A8094" s="1">
        <v>8093</v>
      </c>
      <c r="B8094" t="s">
        <v>9991</v>
      </c>
      <c r="C8094" s="7">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4" t="str">
        <f>VLOOKUP(OrdersTable[[#This Row],[Region]],PeopleTable[#All],2,FALSE)</f>
        <v>Chuck Magee</v>
      </c>
      <c r="W8094" s="4" t="str">
        <f>IFERROR(VLOOKUP(OrdersTable[[#This Row],[Order ID]],ReturnsTable[#All],2,FALSE),"No")</f>
        <v>No</v>
      </c>
      <c r="X8094" s="4">
        <f>1/COUNTIF(OrdersTable[Order ID],OrdersTable[[#This Row],[Order ID]])</f>
        <v>1</v>
      </c>
      <c r="Y8094" s="4">
        <f>1/COUNTIF(OrdersTable[Customer ID],OrdersTable[[#This Row],[Customer ID]])</f>
        <v>0.1111111111111111</v>
      </c>
    </row>
    <row r="8095" spans="1:25" x14ac:dyDescent="0.3">
      <c r="A8095" s="1">
        <v>8094</v>
      </c>
      <c r="B8095" t="s">
        <v>9992</v>
      </c>
      <c r="C8095" s="7">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4" t="str">
        <f>VLOOKUP(OrdersTable[[#This Row],[Region]],PeopleTable[#All],2,FALSE)</f>
        <v>Anna Andreadi</v>
      </c>
      <c r="W8095" s="4" t="str">
        <f>IFERROR(VLOOKUP(OrdersTable[[#This Row],[Order ID]],ReturnsTable[#All],2,FALSE),"No")</f>
        <v>No</v>
      </c>
      <c r="X8095" s="4">
        <f>1/COUNTIF(OrdersTable[Order ID],OrdersTable[[#This Row],[Order ID]])</f>
        <v>0.25</v>
      </c>
      <c r="Y8095" s="4">
        <f>1/COUNTIF(OrdersTable[Customer ID],OrdersTable[[#This Row],[Customer ID]])</f>
        <v>4.3478260869565216E-2</v>
      </c>
    </row>
    <row r="8096" spans="1:25" x14ac:dyDescent="0.3">
      <c r="A8096" s="1">
        <v>8095</v>
      </c>
      <c r="B8096" t="s">
        <v>9992</v>
      </c>
      <c r="C8096" s="7">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4" t="str">
        <f>VLOOKUP(OrdersTable[[#This Row],[Region]],PeopleTable[#All],2,FALSE)</f>
        <v>Anna Andreadi</v>
      </c>
      <c r="W8096" s="4" t="str">
        <f>IFERROR(VLOOKUP(OrdersTable[[#This Row],[Order ID]],ReturnsTable[#All],2,FALSE),"No")</f>
        <v>No</v>
      </c>
      <c r="X8096" s="4">
        <f>1/COUNTIF(OrdersTable[Order ID],OrdersTable[[#This Row],[Order ID]])</f>
        <v>0.25</v>
      </c>
      <c r="Y8096" s="4">
        <f>1/COUNTIF(OrdersTable[Customer ID],OrdersTable[[#This Row],[Customer ID]])</f>
        <v>4.3478260869565216E-2</v>
      </c>
    </row>
    <row r="8097" spans="1:25" x14ac:dyDescent="0.3">
      <c r="A8097" s="1">
        <v>8096</v>
      </c>
      <c r="B8097" t="s">
        <v>9992</v>
      </c>
      <c r="C8097" s="7">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4" t="str">
        <f>VLOOKUP(OrdersTable[[#This Row],[Region]],PeopleTable[#All],2,FALSE)</f>
        <v>Anna Andreadi</v>
      </c>
      <c r="W8097" s="4" t="str">
        <f>IFERROR(VLOOKUP(OrdersTable[[#This Row],[Order ID]],ReturnsTable[#All],2,FALSE),"No")</f>
        <v>No</v>
      </c>
      <c r="X8097" s="4">
        <f>1/COUNTIF(OrdersTable[Order ID],OrdersTable[[#This Row],[Order ID]])</f>
        <v>0.25</v>
      </c>
      <c r="Y8097" s="4">
        <f>1/COUNTIF(OrdersTable[Customer ID],OrdersTable[[#This Row],[Customer ID]])</f>
        <v>4.3478260869565216E-2</v>
      </c>
    </row>
    <row r="8098" spans="1:25" x14ac:dyDescent="0.3">
      <c r="A8098" s="1">
        <v>8097</v>
      </c>
      <c r="B8098" t="s">
        <v>9992</v>
      </c>
      <c r="C8098" s="7">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4" t="str">
        <f>VLOOKUP(OrdersTable[[#This Row],[Region]],PeopleTable[#All],2,FALSE)</f>
        <v>Anna Andreadi</v>
      </c>
      <c r="W8098" s="4" t="str">
        <f>IFERROR(VLOOKUP(OrdersTable[[#This Row],[Order ID]],ReturnsTable[#All],2,FALSE),"No")</f>
        <v>No</v>
      </c>
      <c r="X8098" s="4">
        <f>1/COUNTIF(OrdersTable[Order ID],OrdersTable[[#This Row],[Order ID]])</f>
        <v>0.25</v>
      </c>
      <c r="Y8098" s="4">
        <f>1/COUNTIF(OrdersTable[Customer ID],OrdersTable[[#This Row],[Customer ID]])</f>
        <v>4.3478260869565216E-2</v>
      </c>
    </row>
    <row r="8099" spans="1:25" x14ac:dyDescent="0.3">
      <c r="A8099" s="1">
        <v>8098</v>
      </c>
      <c r="B8099" t="s">
        <v>9993</v>
      </c>
      <c r="C8099" s="7">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4" t="str">
        <f>VLOOKUP(OrdersTable[[#This Row],[Region]],PeopleTable[#All],2,FALSE)</f>
        <v>Anna Andreadi</v>
      </c>
      <c r="W8099" s="4" t="str">
        <f>IFERROR(VLOOKUP(OrdersTable[[#This Row],[Order ID]],ReturnsTable[#All],2,FALSE),"No")</f>
        <v>No</v>
      </c>
      <c r="X8099" s="4">
        <f>1/COUNTIF(OrdersTable[Order ID],OrdersTable[[#This Row],[Order ID]])</f>
        <v>0.5</v>
      </c>
      <c r="Y8099" s="4">
        <f>1/COUNTIF(OrdersTable[Customer ID],OrdersTable[[#This Row],[Customer ID]])</f>
        <v>7.6923076923076927E-2</v>
      </c>
    </row>
    <row r="8100" spans="1:25" x14ac:dyDescent="0.3">
      <c r="A8100" s="1">
        <v>8099</v>
      </c>
      <c r="B8100" t="s">
        <v>9993</v>
      </c>
      <c r="C8100" s="7">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4" t="str">
        <f>VLOOKUP(OrdersTable[[#This Row],[Region]],PeopleTable[#All],2,FALSE)</f>
        <v>Anna Andreadi</v>
      </c>
      <c r="W8100" s="4" t="str">
        <f>IFERROR(VLOOKUP(OrdersTable[[#This Row],[Order ID]],ReturnsTable[#All],2,FALSE),"No")</f>
        <v>No</v>
      </c>
      <c r="X8100" s="4">
        <f>1/COUNTIF(OrdersTable[Order ID],OrdersTable[[#This Row],[Order ID]])</f>
        <v>0.5</v>
      </c>
      <c r="Y8100" s="4">
        <f>1/COUNTIF(OrdersTable[Customer ID],OrdersTable[[#This Row],[Customer ID]])</f>
        <v>7.6923076923076927E-2</v>
      </c>
    </row>
    <row r="8101" spans="1:25" x14ac:dyDescent="0.3">
      <c r="A8101" s="1">
        <v>8100</v>
      </c>
      <c r="B8101" t="s">
        <v>9994</v>
      </c>
      <c r="C8101" s="7">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4" t="str">
        <f>VLOOKUP(OrdersTable[[#This Row],[Region]],PeopleTable[#All],2,FALSE)</f>
        <v>Anna Andreadi</v>
      </c>
      <c r="W8101" s="4" t="str">
        <f>IFERROR(VLOOKUP(OrdersTable[[#This Row],[Order ID]],ReturnsTable[#All],2,FALSE),"No")</f>
        <v>No</v>
      </c>
      <c r="X8101" s="4">
        <f>1/COUNTIF(OrdersTable[Order ID],OrdersTable[[#This Row],[Order ID]])</f>
        <v>0.5</v>
      </c>
      <c r="Y8101" s="4">
        <f>1/COUNTIF(OrdersTable[Customer ID],OrdersTable[[#This Row],[Customer ID]])</f>
        <v>8.3333333333333329E-2</v>
      </c>
    </row>
    <row r="8102" spans="1:25" x14ac:dyDescent="0.3">
      <c r="A8102" s="1">
        <v>8101</v>
      </c>
      <c r="B8102" t="s">
        <v>9994</v>
      </c>
      <c r="C8102" s="7">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4" t="str">
        <f>VLOOKUP(OrdersTable[[#This Row],[Region]],PeopleTable[#All],2,FALSE)</f>
        <v>Anna Andreadi</v>
      </c>
      <c r="W8102" s="4" t="str">
        <f>IFERROR(VLOOKUP(OrdersTable[[#This Row],[Order ID]],ReturnsTable[#All],2,FALSE),"No")</f>
        <v>No</v>
      </c>
      <c r="X8102" s="4">
        <f>1/COUNTIF(OrdersTable[Order ID],OrdersTable[[#This Row],[Order ID]])</f>
        <v>0.5</v>
      </c>
      <c r="Y8102" s="4">
        <f>1/COUNTIF(OrdersTable[Customer ID],OrdersTable[[#This Row],[Customer ID]])</f>
        <v>8.3333333333333329E-2</v>
      </c>
    </row>
    <row r="8103" spans="1:25" x14ac:dyDescent="0.3">
      <c r="A8103" s="1">
        <v>8102</v>
      </c>
      <c r="B8103" t="s">
        <v>9995</v>
      </c>
      <c r="C8103" s="7">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4" t="str">
        <f>VLOOKUP(OrdersTable[[#This Row],[Region]],PeopleTable[#All],2,FALSE)</f>
        <v>Anna Andreadi</v>
      </c>
      <c r="W8103" s="4" t="str">
        <f>IFERROR(VLOOKUP(OrdersTable[[#This Row],[Order ID]],ReturnsTable[#All],2,FALSE),"No")</f>
        <v>No</v>
      </c>
      <c r="X8103" s="4">
        <f>1/COUNTIF(OrdersTable[Order ID],OrdersTable[[#This Row],[Order ID]])</f>
        <v>0.25</v>
      </c>
      <c r="Y8103" s="4">
        <f>1/COUNTIF(OrdersTable[Customer ID],OrdersTable[[#This Row],[Customer ID]])</f>
        <v>8.3333333333333329E-2</v>
      </c>
    </row>
    <row r="8104" spans="1:25" x14ac:dyDescent="0.3">
      <c r="A8104" s="1">
        <v>8103</v>
      </c>
      <c r="B8104" t="s">
        <v>9995</v>
      </c>
      <c r="C8104" s="7">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4" t="str">
        <f>VLOOKUP(OrdersTable[[#This Row],[Region]],PeopleTable[#All],2,FALSE)</f>
        <v>Anna Andreadi</v>
      </c>
      <c r="W8104" s="4" t="str">
        <f>IFERROR(VLOOKUP(OrdersTable[[#This Row],[Order ID]],ReturnsTable[#All],2,FALSE),"No")</f>
        <v>No</v>
      </c>
      <c r="X8104" s="4">
        <f>1/COUNTIF(OrdersTable[Order ID],OrdersTable[[#This Row],[Order ID]])</f>
        <v>0.25</v>
      </c>
      <c r="Y8104" s="4">
        <f>1/COUNTIF(OrdersTable[Customer ID],OrdersTable[[#This Row],[Customer ID]])</f>
        <v>8.3333333333333329E-2</v>
      </c>
    </row>
    <row r="8105" spans="1:25" x14ac:dyDescent="0.3">
      <c r="A8105" s="1">
        <v>8104</v>
      </c>
      <c r="B8105" t="s">
        <v>9995</v>
      </c>
      <c r="C8105" s="7">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4" t="str">
        <f>VLOOKUP(OrdersTable[[#This Row],[Region]],PeopleTable[#All],2,FALSE)</f>
        <v>Anna Andreadi</v>
      </c>
      <c r="W8105" s="4" t="str">
        <f>IFERROR(VLOOKUP(OrdersTable[[#This Row],[Order ID]],ReturnsTable[#All],2,FALSE),"No")</f>
        <v>No</v>
      </c>
      <c r="X8105" s="4">
        <f>1/COUNTIF(OrdersTable[Order ID],OrdersTable[[#This Row],[Order ID]])</f>
        <v>0.25</v>
      </c>
      <c r="Y8105" s="4">
        <f>1/COUNTIF(OrdersTable[Customer ID],OrdersTable[[#This Row],[Customer ID]])</f>
        <v>8.3333333333333329E-2</v>
      </c>
    </row>
    <row r="8106" spans="1:25" x14ac:dyDescent="0.3">
      <c r="A8106" s="1">
        <v>8105</v>
      </c>
      <c r="B8106" t="s">
        <v>9995</v>
      </c>
      <c r="C8106" s="7">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4" t="str">
        <f>VLOOKUP(OrdersTable[[#This Row],[Region]],PeopleTable[#All],2,FALSE)</f>
        <v>Anna Andreadi</v>
      </c>
      <c r="W8106" s="4" t="str">
        <f>IFERROR(VLOOKUP(OrdersTable[[#This Row],[Order ID]],ReturnsTable[#All],2,FALSE),"No")</f>
        <v>No</v>
      </c>
      <c r="X8106" s="4">
        <f>1/COUNTIF(OrdersTable[Order ID],OrdersTable[[#This Row],[Order ID]])</f>
        <v>0.25</v>
      </c>
      <c r="Y8106" s="4">
        <f>1/COUNTIF(OrdersTable[Customer ID],OrdersTable[[#This Row],[Customer ID]])</f>
        <v>8.3333333333333329E-2</v>
      </c>
    </row>
    <row r="8107" spans="1:25" x14ac:dyDescent="0.3">
      <c r="A8107" s="1">
        <v>8106</v>
      </c>
      <c r="B8107" t="s">
        <v>9996</v>
      </c>
      <c r="C8107" s="7">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4" t="str">
        <f>VLOOKUP(OrdersTable[[#This Row],[Region]],PeopleTable[#All],2,FALSE)</f>
        <v>Kelly Williams</v>
      </c>
      <c r="W8107" s="4" t="str">
        <f>IFERROR(VLOOKUP(OrdersTable[[#This Row],[Order ID]],ReturnsTable[#All],2,FALSE),"No")</f>
        <v>No</v>
      </c>
      <c r="X8107" s="4">
        <f>1/COUNTIF(OrdersTable[Order ID],OrdersTable[[#This Row],[Order ID]])</f>
        <v>0.33333333333333331</v>
      </c>
      <c r="Y8107" s="4">
        <f>1/COUNTIF(OrdersTable[Customer ID],OrdersTable[[#This Row],[Customer ID]])</f>
        <v>0.14285714285714285</v>
      </c>
    </row>
    <row r="8108" spans="1:25" x14ac:dyDescent="0.3">
      <c r="A8108" s="1">
        <v>8107</v>
      </c>
      <c r="B8108" t="s">
        <v>9996</v>
      </c>
      <c r="C8108" s="7">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4" t="str">
        <f>VLOOKUP(OrdersTable[[#This Row],[Region]],PeopleTable[#All],2,FALSE)</f>
        <v>Kelly Williams</v>
      </c>
      <c r="W8108" s="4" t="str">
        <f>IFERROR(VLOOKUP(OrdersTable[[#This Row],[Order ID]],ReturnsTable[#All],2,FALSE),"No")</f>
        <v>No</v>
      </c>
      <c r="X8108" s="4">
        <f>1/COUNTIF(OrdersTable[Order ID],OrdersTable[[#This Row],[Order ID]])</f>
        <v>0.33333333333333331</v>
      </c>
      <c r="Y8108" s="4">
        <f>1/COUNTIF(OrdersTable[Customer ID],OrdersTable[[#This Row],[Customer ID]])</f>
        <v>0.14285714285714285</v>
      </c>
    </row>
    <row r="8109" spans="1:25" x14ac:dyDescent="0.3">
      <c r="A8109" s="1">
        <v>8108</v>
      </c>
      <c r="B8109" t="s">
        <v>9996</v>
      </c>
      <c r="C8109" s="7">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4" t="str">
        <f>VLOOKUP(OrdersTable[[#This Row],[Region]],PeopleTable[#All],2,FALSE)</f>
        <v>Kelly Williams</v>
      </c>
      <c r="W8109" s="4" t="str">
        <f>IFERROR(VLOOKUP(OrdersTable[[#This Row],[Order ID]],ReturnsTable[#All],2,FALSE),"No")</f>
        <v>No</v>
      </c>
      <c r="X8109" s="4">
        <f>1/COUNTIF(OrdersTable[Order ID],OrdersTable[[#This Row],[Order ID]])</f>
        <v>0.33333333333333331</v>
      </c>
      <c r="Y8109" s="4">
        <f>1/COUNTIF(OrdersTable[Customer ID],OrdersTable[[#This Row],[Customer ID]])</f>
        <v>0.14285714285714285</v>
      </c>
    </row>
    <row r="8110" spans="1:25" x14ac:dyDescent="0.3">
      <c r="A8110" s="1">
        <v>8109</v>
      </c>
      <c r="B8110" t="s">
        <v>9997</v>
      </c>
      <c r="C8110" s="7">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4" t="str">
        <f>VLOOKUP(OrdersTable[[#This Row],[Region]],PeopleTable[#All],2,FALSE)</f>
        <v>Chuck Magee</v>
      </c>
      <c r="W8110" s="4" t="str">
        <f>IFERROR(VLOOKUP(OrdersTable[[#This Row],[Order ID]],ReturnsTable[#All],2,FALSE),"No")</f>
        <v>No</v>
      </c>
      <c r="X8110" s="4">
        <f>1/COUNTIF(OrdersTable[Order ID],OrdersTable[[#This Row],[Order ID]])</f>
        <v>1</v>
      </c>
      <c r="Y8110" s="4">
        <f>1/COUNTIF(OrdersTable[Customer ID],OrdersTable[[#This Row],[Customer ID]])</f>
        <v>0.1111111111111111</v>
      </c>
    </row>
    <row r="8111" spans="1:25" x14ac:dyDescent="0.3">
      <c r="A8111" s="1">
        <v>8110</v>
      </c>
      <c r="B8111" t="s">
        <v>9998</v>
      </c>
      <c r="C8111" s="7">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4" t="str">
        <f>VLOOKUP(OrdersTable[[#This Row],[Region]],PeopleTable[#All],2,FALSE)</f>
        <v>Kelly Williams</v>
      </c>
      <c r="W8111" s="4" t="str">
        <f>IFERROR(VLOOKUP(OrdersTable[[#This Row],[Order ID]],ReturnsTable[#All],2,FALSE),"No")</f>
        <v>No</v>
      </c>
      <c r="X8111" s="4">
        <f>1/COUNTIF(OrdersTable[Order ID],OrdersTable[[#This Row],[Order ID]])</f>
        <v>0.5</v>
      </c>
      <c r="Y8111" s="4">
        <f>1/COUNTIF(OrdersTable[Customer ID],OrdersTable[[#This Row],[Customer ID]])</f>
        <v>0.1</v>
      </c>
    </row>
    <row r="8112" spans="1:25" x14ac:dyDescent="0.3">
      <c r="A8112" s="1">
        <v>8111</v>
      </c>
      <c r="B8112" t="s">
        <v>9998</v>
      </c>
      <c r="C8112" s="7">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4" t="str">
        <f>VLOOKUP(OrdersTable[[#This Row],[Region]],PeopleTable[#All],2,FALSE)</f>
        <v>Kelly Williams</v>
      </c>
      <c r="W8112" s="4" t="str">
        <f>IFERROR(VLOOKUP(OrdersTable[[#This Row],[Order ID]],ReturnsTable[#All],2,FALSE),"No")</f>
        <v>No</v>
      </c>
      <c r="X8112" s="4">
        <f>1/COUNTIF(OrdersTable[Order ID],OrdersTable[[#This Row],[Order ID]])</f>
        <v>0.5</v>
      </c>
      <c r="Y8112" s="4">
        <f>1/COUNTIF(OrdersTable[Customer ID],OrdersTable[[#This Row],[Customer ID]])</f>
        <v>0.1</v>
      </c>
    </row>
    <row r="8113" spans="1:25" x14ac:dyDescent="0.3">
      <c r="A8113" s="1">
        <v>8112</v>
      </c>
      <c r="B8113" t="s">
        <v>9999</v>
      </c>
      <c r="C8113" s="7">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4" t="str">
        <f>VLOOKUP(OrdersTable[[#This Row],[Region]],PeopleTable[#All],2,FALSE)</f>
        <v>Kelly Williams</v>
      </c>
      <c r="W8113" s="4" t="str">
        <f>IFERROR(VLOOKUP(OrdersTable[[#This Row],[Order ID]],ReturnsTable[#All],2,FALSE),"No")</f>
        <v>No</v>
      </c>
      <c r="X8113" s="4">
        <f>1/COUNTIF(OrdersTable[Order ID],OrdersTable[[#This Row],[Order ID]])</f>
        <v>0.33333333333333331</v>
      </c>
      <c r="Y8113" s="4">
        <f>1/COUNTIF(OrdersTable[Customer ID],OrdersTable[[#This Row],[Customer ID]])</f>
        <v>7.6923076923076927E-2</v>
      </c>
    </row>
    <row r="8114" spans="1:25" x14ac:dyDescent="0.3">
      <c r="A8114" s="1">
        <v>8113</v>
      </c>
      <c r="B8114" t="s">
        <v>9999</v>
      </c>
      <c r="C8114" s="7">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4" t="str">
        <f>VLOOKUP(OrdersTable[[#This Row],[Region]],PeopleTable[#All],2,FALSE)</f>
        <v>Kelly Williams</v>
      </c>
      <c r="W8114" s="4" t="str">
        <f>IFERROR(VLOOKUP(OrdersTable[[#This Row],[Order ID]],ReturnsTable[#All],2,FALSE),"No")</f>
        <v>No</v>
      </c>
      <c r="X8114" s="4">
        <f>1/COUNTIF(OrdersTable[Order ID],OrdersTable[[#This Row],[Order ID]])</f>
        <v>0.33333333333333331</v>
      </c>
      <c r="Y8114" s="4">
        <f>1/COUNTIF(OrdersTable[Customer ID],OrdersTable[[#This Row],[Customer ID]])</f>
        <v>7.6923076923076927E-2</v>
      </c>
    </row>
    <row r="8115" spans="1:25" x14ac:dyDescent="0.3">
      <c r="A8115" s="1">
        <v>8114</v>
      </c>
      <c r="B8115" t="s">
        <v>9999</v>
      </c>
      <c r="C8115" s="7">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4" t="str">
        <f>VLOOKUP(OrdersTable[[#This Row],[Region]],PeopleTable[#All],2,FALSE)</f>
        <v>Kelly Williams</v>
      </c>
      <c r="W8115" s="4" t="str">
        <f>IFERROR(VLOOKUP(OrdersTable[[#This Row],[Order ID]],ReturnsTable[#All],2,FALSE),"No")</f>
        <v>No</v>
      </c>
      <c r="X8115" s="4">
        <f>1/COUNTIF(OrdersTable[Order ID],OrdersTable[[#This Row],[Order ID]])</f>
        <v>0.33333333333333331</v>
      </c>
      <c r="Y8115" s="4">
        <f>1/COUNTIF(OrdersTable[Customer ID],OrdersTable[[#This Row],[Customer ID]])</f>
        <v>7.6923076923076927E-2</v>
      </c>
    </row>
    <row r="8116" spans="1:25" x14ac:dyDescent="0.3">
      <c r="A8116" s="1">
        <v>8115</v>
      </c>
      <c r="B8116" t="s">
        <v>10000</v>
      </c>
      <c r="C8116" s="7">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4" t="str">
        <f>VLOOKUP(OrdersTable[[#This Row],[Region]],PeopleTable[#All],2,FALSE)</f>
        <v>Kelly Williams</v>
      </c>
      <c r="W8116" s="4" t="str">
        <f>IFERROR(VLOOKUP(OrdersTable[[#This Row],[Order ID]],ReturnsTable[#All],2,FALSE),"No")</f>
        <v>No</v>
      </c>
      <c r="X8116" s="4">
        <f>1/COUNTIF(OrdersTable[Order ID],OrdersTable[[#This Row],[Order ID]])</f>
        <v>1</v>
      </c>
      <c r="Y8116" s="4">
        <f>1/COUNTIF(OrdersTable[Customer ID],OrdersTable[[#This Row],[Customer ID]])</f>
        <v>6.6666666666666666E-2</v>
      </c>
    </row>
    <row r="8117" spans="1:25" x14ac:dyDescent="0.3">
      <c r="A8117" s="1">
        <v>8116</v>
      </c>
      <c r="B8117" t="s">
        <v>10001</v>
      </c>
      <c r="C8117" s="7">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4" t="str">
        <f>VLOOKUP(OrdersTable[[#This Row],[Region]],PeopleTable[#All],2,FALSE)</f>
        <v>Anna Andreadi</v>
      </c>
      <c r="W8117" s="4" t="str">
        <f>IFERROR(VLOOKUP(OrdersTable[[#This Row],[Order ID]],ReturnsTable[#All],2,FALSE),"No")</f>
        <v>No</v>
      </c>
      <c r="X8117" s="4">
        <f>1/COUNTIF(OrdersTable[Order ID],OrdersTable[[#This Row],[Order ID]])</f>
        <v>1</v>
      </c>
      <c r="Y8117" s="4">
        <f>1/COUNTIF(OrdersTable[Customer ID],OrdersTable[[#This Row],[Customer ID]])</f>
        <v>4.3478260869565216E-2</v>
      </c>
    </row>
    <row r="8118" spans="1:25" x14ac:dyDescent="0.3">
      <c r="A8118" s="1">
        <v>8117</v>
      </c>
      <c r="B8118" t="s">
        <v>10002</v>
      </c>
      <c r="C8118" s="7">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4" t="str">
        <f>VLOOKUP(OrdersTable[[#This Row],[Region]],PeopleTable[#All],2,FALSE)</f>
        <v>Kelly Williams</v>
      </c>
      <c r="W8118" s="4" t="str">
        <f>IFERROR(VLOOKUP(OrdersTable[[#This Row],[Order ID]],ReturnsTable[#All],2,FALSE),"No")</f>
        <v>No</v>
      </c>
      <c r="X8118" s="4">
        <f>1/COUNTIF(OrdersTable[Order ID],OrdersTable[[#This Row],[Order ID]])</f>
        <v>1</v>
      </c>
      <c r="Y8118" s="4">
        <f>1/COUNTIF(OrdersTable[Customer ID],OrdersTable[[#This Row],[Customer ID]])</f>
        <v>0.125</v>
      </c>
    </row>
    <row r="8119" spans="1:25" x14ac:dyDescent="0.3">
      <c r="A8119" s="1">
        <v>8118</v>
      </c>
      <c r="B8119" t="s">
        <v>10003</v>
      </c>
      <c r="C8119" s="7">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4" t="str">
        <f>VLOOKUP(OrdersTable[[#This Row],[Region]],PeopleTable[#All],2,FALSE)</f>
        <v>Anna Andreadi</v>
      </c>
      <c r="W8119" s="4" t="str">
        <f>IFERROR(VLOOKUP(OrdersTable[[#This Row],[Order ID]],ReturnsTable[#All],2,FALSE),"No")</f>
        <v>No</v>
      </c>
      <c r="X8119" s="4">
        <f>1/COUNTIF(OrdersTable[Order ID],OrdersTable[[#This Row],[Order ID]])</f>
        <v>1</v>
      </c>
      <c r="Y8119" s="4">
        <f>1/COUNTIF(OrdersTable[Customer ID],OrdersTable[[#This Row],[Customer ID]])</f>
        <v>6.6666666666666666E-2</v>
      </c>
    </row>
    <row r="8120" spans="1:25" x14ac:dyDescent="0.3">
      <c r="A8120" s="1">
        <v>8119</v>
      </c>
      <c r="B8120" t="s">
        <v>10004</v>
      </c>
      <c r="C8120" s="7">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4" t="str">
        <f>VLOOKUP(OrdersTable[[#This Row],[Region]],PeopleTable[#All],2,FALSE)</f>
        <v>Kelly Williams</v>
      </c>
      <c r="W8120" s="4" t="str">
        <f>IFERROR(VLOOKUP(OrdersTable[[#This Row],[Order ID]],ReturnsTable[#All],2,FALSE),"No")</f>
        <v>No</v>
      </c>
      <c r="X8120" s="4">
        <f>1/COUNTIF(OrdersTable[Order ID],OrdersTable[[#This Row],[Order ID]])</f>
        <v>1</v>
      </c>
      <c r="Y8120" s="4">
        <f>1/COUNTIF(OrdersTable[Customer ID],OrdersTable[[#This Row],[Customer ID]])</f>
        <v>0.14285714285714285</v>
      </c>
    </row>
    <row r="8121" spans="1:25" x14ac:dyDescent="0.3">
      <c r="A8121" s="1">
        <v>8120</v>
      </c>
      <c r="B8121" t="s">
        <v>10005</v>
      </c>
      <c r="C8121" s="7">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4" t="str">
        <f>VLOOKUP(OrdersTable[[#This Row],[Region]],PeopleTable[#All],2,FALSE)</f>
        <v>Anna Andreadi</v>
      </c>
      <c r="W8121" s="4" t="str">
        <f>IFERROR(VLOOKUP(OrdersTable[[#This Row],[Order ID]],ReturnsTable[#All],2,FALSE),"No")</f>
        <v>No</v>
      </c>
      <c r="X8121" s="4">
        <f>1/COUNTIF(OrdersTable[Order ID],OrdersTable[[#This Row],[Order ID]])</f>
        <v>0.33333333333333331</v>
      </c>
      <c r="Y8121" s="4">
        <f>1/COUNTIF(OrdersTable[Customer ID],OrdersTable[[#This Row],[Customer ID]])</f>
        <v>0.1111111111111111</v>
      </c>
    </row>
    <row r="8122" spans="1:25" x14ac:dyDescent="0.3">
      <c r="A8122" s="1">
        <v>8121</v>
      </c>
      <c r="B8122" t="s">
        <v>10005</v>
      </c>
      <c r="C8122" s="7">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4" t="str">
        <f>VLOOKUP(OrdersTable[[#This Row],[Region]],PeopleTable[#All],2,FALSE)</f>
        <v>Anna Andreadi</v>
      </c>
      <c r="W8122" s="4" t="str">
        <f>IFERROR(VLOOKUP(OrdersTable[[#This Row],[Order ID]],ReturnsTable[#All],2,FALSE),"No")</f>
        <v>No</v>
      </c>
      <c r="X8122" s="4">
        <f>1/COUNTIF(OrdersTable[Order ID],OrdersTable[[#This Row],[Order ID]])</f>
        <v>0.33333333333333331</v>
      </c>
      <c r="Y8122" s="4">
        <f>1/COUNTIF(OrdersTable[Customer ID],OrdersTable[[#This Row],[Customer ID]])</f>
        <v>0.1111111111111111</v>
      </c>
    </row>
    <row r="8123" spans="1:25" x14ac:dyDescent="0.3">
      <c r="A8123" s="1">
        <v>8122</v>
      </c>
      <c r="B8123" t="s">
        <v>10005</v>
      </c>
      <c r="C8123" s="7">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4" t="str">
        <f>VLOOKUP(OrdersTable[[#This Row],[Region]],PeopleTable[#All],2,FALSE)</f>
        <v>Anna Andreadi</v>
      </c>
      <c r="W8123" s="4" t="str">
        <f>IFERROR(VLOOKUP(OrdersTable[[#This Row],[Order ID]],ReturnsTable[#All],2,FALSE),"No")</f>
        <v>No</v>
      </c>
      <c r="X8123" s="4">
        <f>1/COUNTIF(OrdersTable[Order ID],OrdersTable[[#This Row],[Order ID]])</f>
        <v>0.33333333333333331</v>
      </c>
      <c r="Y8123" s="4">
        <f>1/COUNTIF(OrdersTable[Customer ID],OrdersTable[[#This Row],[Customer ID]])</f>
        <v>0.1111111111111111</v>
      </c>
    </row>
    <row r="8124" spans="1:25" x14ac:dyDescent="0.3">
      <c r="A8124" s="1">
        <v>8123</v>
      </c>
      <c r="B8124" t="s">
        <v>10006</v>
      </c>
      <c r="C8124" s="7">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4" t="str">
        <f>VLOOKUP(OrdersTable[[#This Row],[Region]],PeopleTable[#All],2,FALSE)</f>
        <v>Chuck Magee</v>
      </c>
      <c r="W8124" s="4" t="str">
        <f>IFERROR(VLOOKUP(OrdersTable[[#This Row],[Order ID]],ReturnsTable[#All],2,FALSE),"No")</f>
        <v>No</v>
      </c>
      <c r="X8124" s="4">
        <f>1/COUNTIF(OrdersTable[Order ID],OrdersTable[[#This Row],[Order ID]])</f>
        <v>0.5</v>
      </c>
      <c r="Y8124" s="4">
        <f>1/COUNTIF(OrdersTable[Customer ID],OrdersTable[[#This Row],[Customer ID]])</f>
        <v>7.1428571428571425E-2</v>
      </c>
    </row>
    <row r="8125" spans="1:25" x14ac:dyDescent="0.3">
      <c r="A8125" s="1">
        <v>8124</v>
      </c>
      <c r="B8125" t="s">
        <v>10006</v>
      </c>
      <c r="C8125" s="7">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4" t="str">
        <f>VLOOKUP(OrdersTable[[#This Row],[Region]],PeopleTable[#All],2,FALSE)</f>
        <v>Chuck Magee</v>
      </c>
      <c r="W8125" s="4" t="str">
        <f>IFERROR(VLOOKUP(OrdersTable[[#This Row],[Order ID]],ReturnsTable[#All],2,FALSE),"No")</f>
        <v>No</v>
      </c>
      <c r="X8125" s="4">
        <f>1/COUNTIF(OrdersTable[Order ID],OrdersTable[[#This Row],[Order ID]])</f>
        <v>0.5</v>
      </c>
      <c r="Y8125" s="4">
        <f>1/COUNTIF(OrdersTable[Customer ID],OrdersTable[[#This Row],[Customer ID]])</f>
        <v>7.1428571428571425E-2</v>
      </c>
    </row>
    <row r="8126" spans="1:25" x14ac:dyDescent="0.3">
      <c r="A8126" s="1">
        <v>8125</v>
      </c>
      <c r="B8126" t="s">
        <v>10007</v>
      </c>
      <c r="C8126" s="7">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4" t="str">
        <f>VLOOKUP(OrdersTable[[#This Row],[Region]],PeopleTable[#All],2,FALSE)</f>
        <v>Anna Andreadi</v>
      </c>
      <c r="W8126" s="4" t="str">
        <f>IFERROR(VLOOKUP(OrdersTable[[#This Row],[Order ID]],ReturnsTable[#All],2,FALSE),"No")</f>
        <v>No</v>
      </c>
      <c r="X8126" s="4">
        <f>1/COUNTIF(OrdersTable[Order ID],OrdersTable[[#This Row],[Order ID]])</f>
        <v>1</v>
      </c>
      <c r="Y8126" s="4">
        <f>1/COUNTIF(OrdersTable[Customer ID],OrdersTable[[#This Row],[Customer ID]])</f>
        <v>4.1666666666666664E-2</v>
      </c>
    </row>
    <row r="8127" spans="1:25" x14ac:dyDescent="0.3">
      <c r="A8127" s="1">
        <v>8126</v>
      </c>
      <c r="B8127" t="s">
        <v>10008</v>
      </c>
      <c r="C8127" s="7">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4" t="str">
        <f>VLOOKUP(OrdersTable[[#This Row],[Region]],PeopleTable[#All],2,FALSE)</f>
        <v>Kelly Williams</v>
      </c>
      <c r="W8127" s="4" t="str">
        <f>IFERROR(VLOOKUP(OrdersTable[[#This Row],[Order ID]],ReturnsTable[#All],2,FALSE),"No")</f>
        <v>No</v>
      </c>
      <c r="X8127" s="4">
        <f>1/COUNTIF(OrdersTable[Order ID],OrdersTable[[#This Row],[Order ID]])</f>
        <v>0.33333333333333331</v>
      </c>
      <c r="Y8127" s="4">
        <f>1/COUNTIF(OrdersTable[Customer ID],OrdersTable[[#This Row],[Customer ID]])</f>
        <v>7.1428571428571425E-2</v>
      </c>
    </row>
    <row r="8128" spans="1:25" x14ac:dyDescent="0.3">
      <c r="A8128" s="1">
        <v>8127</v>
      </c>
      <c r="B8128" t="s">
        <v>10008</v>
      </c>
      <c r="C8128" s="7">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4" t="str">
        <f>VLOOKUP(OrdersTable[[#This Row],[Region]],PeopleTable[#All],2,FALSE)</f>
        <v>Kelly Williams</v>
      </c>
      <c r="W8128" s="4" t="str">
        <f>IFERROR(VLOOKUP(OrdersTable[[#This Row],[Order ID]],ReturnsTable[#All],2,FALSE),"No")</f>
        <v>No</v>
      </c>
      <c r="X8128" s="4">
        <f>1/COUNTIF(OrdersTable[Order ID],OrdersTable[[#This Row],[Order ID]])</f>
        <v>0.33333333333333331</v>
      </c>
      <c r="Y8128" s="4">
        <f>1/COUNTIF(OrdersTable[Customer ID],OrdersTable[[#This Row],[Customer ID]])</f>
        <v>7.1428571428571425E-2</v>
      </c>
    </row>
    <row r="8129" spans="1:25" x14ac:dyDescent="0.3">
      <c r="A8129" s="1">
        <v>8128</v>
      </c>
      <c r="B8129" t="s">
        <v>10008</v>
      </c>
      <c r="C8129" s="7">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4" t="str">
        <f>VLOOKUP(OrdersTable[[#This Row],[Region]],PeopleTable[#All],2,FALSE)</f>
        <v>Kelly Williams</v>
      </c>
      <c r="W8129" s="4" t="str">
        <f>IFERROR(VLOOKUP(OrdersTable[[#This Row],[Order ID]],ReturnsTable[#All],2,FALSE),"No")</f>
        <v>No</v>
      </c>
      <c r="X8129" s="4">
        <f>1/COUNTIF(OrdersTable[Order ID],OrdersTable[[#This Row],[Order ID]])</f>
        <v>0.33333333333333331</v>
      </c>
      <c r="Y8129" s="4">
        <f>1/COUNTIF(OrdersTable[Customer ID],OrdersTable[[#This Row],[Customer ID]])</f>
        <v>7.1428571428571425E-2</v>
      </c>
    </row>
    <row r="8130" spans="1:25" x14ac:dyDescent="0.3">
      <c r="A8130" s="1">
        <v>8129</v>
      </c>
      <c r="B8130" t="s">
        <v>10009</v>
      </c>
      <c r="C8130" s="7">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4" t="str">
        <f>VLOOKUP(OrdersTable[[#This Row],[Region]],PeopleTable[#All],2,FALSE)</f>
        <v>Kelly Williams</v>
      </c>
      <c r="W8130" s="4" t="str">
        <f>IFERROR(VLOOKUP(OrdersTable[[#This Row],[Order ID]],ReturnsTable[#All],2,FALSE),"No")</f>
        <v>No</v>
      </c>
      <c r="X8130" s="4">
        <f>1/COUNTIF(OrdersTable[Order ID],OrdersTable[[#This Row],[Order ID]])</f>
        <v>1</v>
      </c>
      <c r="Y8130" s="4">
        <f>1/COUNTIF(OrdersTable[Customer ID],OrdersTable[[#This Row],[Customer ID]])</f>
        <v>5.8823529411764705E-2</v>
      </c>
    </row>
    <row r="8131" spans="1:25" x14ac:dyDescent="0.3">
      <c r="A8131" s="1">
        <v>8130</v>
      </c>
      <c r="B8131" t="s">
        <v>10010</v>
      </c>
      <c r="C8131" s="7">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4" t="str">
        <f>VLOOKUP(OrdersTable[[#This Row],[Region]],PeopleTable[#All],2,FALSE)</f>
        <v>Anna Andreadi</v>
      </c>
      <c r="W8131" s="4" t="str">
        <f>IFERROR(VLOOKUP(OrdersTable[[#This Row],[Order ID]],ReturnsTable[#All],2,FALSE),"No")</f>
        <v>No</v>
      </c>
      <c r="X8131" s="4">
        <f>1/COUNTIF(OrdersTable[Order ID],OrdersTable[[#This Row],[Order ID]])</f>
        <v>0.25</v>
      </c>
      <c r="Y8131" s="4">
        <f>1/COUNTIF(OrdersTable[Customer ID],OrdersTable[[#This Row],[Customer ID]])</f>
        <v>3.125E-2</v>
      </c>
    </row>
    <row r="8132" spans="1:25" x14ac:dyDescent="0.3">
      <c r="A8132" s="1">
        <v>8131</v>
      </c>
      <c r="B8132" t="s">
        <v>10010</v>
      </c>
      <c r="C8132" s="7">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4" t="str">
        <f>VLOOKUP(OrdersTable[[#This Row],[Region]],PeopleTable[#All],2,FALSE)</f>
        <v>Anna Andreadi</v>
      </c>
      <c r="W8132" s="4" t="str">
        <f>IFERROR(VLOOKUP(OrdersTable[[#This Row],[Order ID]],ReturnsTable[#All],2,FALSE),"No")</f>
        <v>No</v>
      </c>
      <c r="X8132" s="4">
        <f>1/COUNTIF(OrdersTable[Order ID],OrdersTable[[#This Row],[Order ID]])</f>
        <v>0.25</v>
      </c>
      <c r="Y8132" s="4">
        <f>1/COUNTIF(OrdersTable[Customer ID],OrdersTable[[#This Row],[Customer ID]])</f>
        <v>3.125E-2</v>
      </c>
    </row>
    <row r="8133" spans="1:25" x14ac:dyDescent="0.3">
      <c r="A8133" s="1">
        <v>8132</v>
      </c>
      <c r="B8133" t="s">
        <v>10010</v>
      </c>
      <c r="C8133" s="7">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4" t="str">
        <f>VLOOKUP(OrdersTable[[#This Row],[Region]],PeopleTable[#All],2,FALSE)</f>
        <v>Anna Andreadi</v>
      </c>
      <c r="W8133" s="4" t="str">
        <f>IFERROR(VLOOKUP(OrdersTable[[#This Row],[Order ID]],ReturnsTable[#All],2,FALSE),"No")</f>
        <v>No</v>
      </c>
      <c r="X8133" s="4">
        <f>1/COUNTIF(OrdersTable[Order ID],OrdersTable[[#This Row],[Order ID]])</f>
        <v>0.25</v>
      </c>
      <c r="Y8133" s="4">
        <f>1/COUNTIF(OrdersTable[Customer ID],OrdersTable[[#This Row],[Customer ID]])</f>
        <v>3.125E-2</v>
      </c>
    </row>
    <row r="8134" spans="1:25" x14ac:dyDescent="0.3">
      <c r="A8134" s="1">
        <v>8133</v>
      </c>
      <c r="B8134" t="s">
        <v>10010</v>
      </c>
      <c r="C8134" s="7">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4" t="str">
        <f>VLOOKUP(OrdersTable[[#This Row],[Region]],PeopleTable[#All],2,FALSE)</f>
        <v>Anna Andreadi</v>
      </c>
      <c r="W8134" s="4" t="str">
        <f>IFERROR(VLOOKUP(OrdersTable[[#This Row],[Order ID]],ReturnsTable[#All],2,FALSE),"No")</f>
        <v>No</v>
      </c>
      <c r="X8134" s="4">
        <f>1/COUNTIF(OrdersTable[Order ID],OrdersTable[[#This Row],[Order ID]])</f>
        <v>0.25</v>
      </c>
      <c r="Y8134" s="4">
        <f>1/COUNTIF(OrdersTable[Customer ID],OrdersTable[[#This Row],[Customer ID]])</f>
        <v>3.125E-2</v>
      </c>
    </row>
    <row r="8135" spans="1:25" x14ac:dyDescent="0.3">
      <c r="A8135" s="1">
        <v>8134</v>
      </c>
      <c r="B8135" t="s">
        <v>10011</v>
      </c>
      <c r="C8135" s="7">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4" t="str">
        <f>VLOOKUP(OrdersTable[[#This Row],[Region]],PeopleTable[#All],2,FALSE)</f>
        <v>Kelly Williams</v>
      </c>
      <c r="W8135" s="4" t="str">
        <f>IFERROR(VLOOKUP(OrdersTable[[#This Row],[Order ID]],ReturnsTable[#All],2,FALSE),"No")</f>
        <v>No</v>
      </c>
      <c r="X8135" s="4">
        <f>1/COUNTIF(OrdersTable[Order ID],OrdersTable[[#This Row],[Order ID]])</f>
        <v>1</v>
      </c>
      <c r="Y8135" s="4">
        <f>1/COUNTIF(OrdersTable[Customer ID],OrdersTable[[#This Row],[Customer ID]])</f>
        <v>0.33333333333333331</v>
      </c>
    </row>
    <row r="8136" spans="1:25" x14ac:dyDescent="0.3">
      <c r="A8136" s="1">
        <v>8135</v>
      </c>
      <c r="B8136" t="s">
        <v>10012</v>
      </c>
      <c r="C8136" s="7">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4" t="str">
        <f>VLOOKUP(OrdersTable[[#This Row],[Region]],PeopleTable[#All],2,FALSE)</f>
        <v>Anna Andreadi</v>
      </c>
      <c r="W8136" s="4" t="str">
        <f>IFERROR(VLOOKUP(OrdersTable[[#This Row],[Order ID]],ReturnsTable[#All],2,FALSE),"No")</f>
        <v>No</v>
      </c>
      <c r="X8136" s="4">
        <f>1/COUNTIF(OrdersTable[Order ID],OrdersTable[[#This Row],[Order ID]])</f>
        <v>0.5</v>
      </c>
      <c r="Y8136" s="4">
        <f>1/COUNTIF(OrdersTable[Customer ID],OrdersTable[[#This Row],[Customer ID]])</f>
        <v>5.2631578947368418E-2</v>
      </c>
    </row>
    <row r="8137" spans="1:25" x14ac:dyDescent="0.3">
      <c r="A8137" s="1">
        <v>8136</v>
      </c>
      <c r="B8137" t="s">
        <v>10012</v>
      </c>
      <c r="C8137" s="7">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4" t="str">
        <f>VLOOKUP(OrdersTable[[#This Row],[Region]],PeopleTable[#All],2,FALSE)</f>
        <v>Anna Andreadi</v>
      </c>
      <c r="W8137" s="4" t="str">
        <f>IFERROR(VLOOKUP(OrdersTable[[#This Row],[Order ID]],ReturnsTable[#All],2,FALSE),"No")</f>
        <v>No</v>
      </c>
      <c r="X8137" s="4">
        <f>1/COUNTIF(OrdersTable[Order ID],OrdersTable[[#This Row],[Order ID]])</f>
        <v>0.5</v>
      </c>
      <c r="Y8137" s="4">
        <f>1/COUNTIF(OrdersTable[Customer ID],OrdersTable[[#This Row],[Customer ID]])</f>
        <v>5.2631578947368418E-2</v>
      </c>
    </row>
    <row r="8138" spans="1:25" x14ac:dyDescent="0.3">
      <c r="A8138" s="1">
        <v>8137</v>
      </c>
      <c r="B8138" t="s">
        <v>10013</v>
      </c>
      <c r="C8138" s="7">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4" t="str">
        <f>VLOOKUP(OrdersTable[[#This Row],[Region]],PeopleTable[#All],2,FALSE)</f>
        <v>Cassandra Brandow</v>
      </c>
      <c r="W8138" s="4" t="str">
        <f>IFERROR(VLOOKUP(OrdersTable[[#This Row],[Order ID]],ReturnsTable[#All],2,FALSE),"No")</f>
        <v>No</v>
      </c>
      <c r="X8138" s="4">
        <f>1/COUNTIF(OrdersTable[Order ID],OrdersTable[[#This Row],[Order ID]])</f>
        <v>1</v>
      </c>
      <c r="Y8138" s="4">
        <f>1/COUNTIF(OrdersTable[Customer ID],OrdersTable[[#This Row],[Customer ID]])</f>
        <v>0.1111111111111111</v>
      </c>
    </row>
    <row r="8139" spans="1:25" x14ac:dyDescent="0.3">
      <c r="A8139" s="1">
        <v>8138</v>
      </c>
      <c r="B8139" t="s">
        <v>10014</v>
      </c>
      <c r="C8139" s="7">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4" t="str">
        <f>VLOOKUP(OrdersTable[[#This Row],[Region]],PeopleTable[#All],2,FALSE)</f>
        <v>Chuck Magee</v>
      </c>
      <c r="W8139" s="4" t="str">
        <f>IFERROR(VLOOKUP(OrdersTable[[#This Row],[Order ID]],ReturnsTable[#All],2,FALSE),"No")</f>
        <v>No</v>
      </c>
      <c r="X8139" s="4">
        <f>1/COUNTIF(OrdersTable[Order ID],OrdersTable[[#This Row],[Order ID]])</f>
        <v>1</v>
      </c>
      <c r="Y8139" s="4">
        <f>1/COUNTIF(OrdersTable[Customer ID],OrdersTable[[#This Row],[Customer ID]])</f>
        <v>0.125</v>
      </c>
    </row>
    <row r="8140" spans="1:25" x14ac:dyDescent="0.3">
      <c r="A8140" s="1">
        <v>8139</v>
      </c>
      <c r="B8140" t="s">
        <v>10015</v>
      </c>
      <c r="C8140" s="7">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4" t="str">
        <f>VLOOKUP(OrdersTable[[#This Row],[Region]],PeopleTable[#All],2,FALSE)</f>
        <v>Chuck Magee</v>
      </c>
      <c r="W8140" s="4" t="str">
        <f>IFERROR(VLOOKUP(OrdersTable[[#This Row],[Order ID]],ReturnsTable[#All],2,FALSE),"No")</f>
        <v>No</v>
      </c>
      <c r="X8140" s="4">
        <f>1/COUNTIF(OrdersTable[Order ID],OrdersTable[[#This Row],[Order ID]])</f>
        <v>0.33333333333333331</v>
      </c>
      <c r="Y8140" s="4">
        <f>1/COUNTIF(OrdersTable[Customer ID],OrdersTable[[#This Row],[Customer ID]])</f>
        <v>9.0909090909090912E-2</v>
      </c>
    </row>
    <row r="8141" spans="1:25" x14ac:dyDescent="0.3">
      <c r="A8141" s="1">
        <v>8140</v>
      </c>
      <c r="B8141" t="s">
        <v>10015</v>
      </c>
      <c r="C8141" s="7">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4" t="str">
        <f>VLOOKUP(OrdersTable[[#This Row],[Region]],PeopleTable[#All],2,FALSE)</f>
        <v>Chuck Magee</v>
      </c>
      <c r="W8141" s="4" t="str">
        <f>IFERROR(VLOOKUP(OrdersTable[[#This Row],[Order ID]],ReturnsTable[#All],2,FALSE),"No")</f>
        <v>No</v>
      </c>
      <c r="X8141" s="4">
        <f>1/COUNTIF(OrdersTable[Order ID],OrdersTable[[#This Row],[Order ID]])</f>
        <v>0.33333333333333331</v>
      </c>
      <c r="Y8141" s="4">
        <f>1/COUNTIF(OrdersTable[Customer ID],OrdersTable[[#This Row],[Customer ID]])</f>
        <v>9.0909090909090912E-2</v>
      </c>
    </row>
    <row r="8142" spans="1:25" x14ac:dyDescent="0.3">
      <c r="A8142" s="1">
        <v>8141</v>
      </c>
      <c r="B8142" t="s">
        <v>10015</v>
      </c>
      <c r="C8142" s="7">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4" t="str">
        <f>VLOOKUP(OrdersTable[[#This Row],[Region]],PeopleTable[#All],2,FALSE)</f>
        <v>Chuck Magee</v>
      </c>
      <c r="W8142" s="4" t="str">
        <f>IFERROR(VLOOKUP(OrdersTable[[#This Row],[Order ID]],ReturnsTable[#All],2,FALSE),"No")</f>
        <v>No</v>
      </c>
      <c r="X8142" s="4">
        <f>1/COUNTIF(OrdersTable[Order ID],OrdersTable[[#This Row],[Order ID]])</f>
        <v>0.33333333333333331</v>
      </c>
      <c r="Y8142" s="4">
        <f>1/COUNTIF(OrdersTable[Customer ID],OrdersTable[[#This Row],[Customer ID]])</f>
        <v>9.0909090909090912E-2</v>
      </c>
    </row>
    <row r="8143" spans="1:25" x14ac:dyDescent="0.3">
      <c r="A8143" s="1">
        <v>8142</v>
      </c>
      <c r="B8143" t="s">
        <v>10016</v>
      </c>
      <c r="C8143" s="7">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4" t="str">
        <f>VLOOKUP(OrdersTable[[#This Row],[Region]],PeopleTable[#All],2,FALSE)</f>
        <v>Anna Andreadi</v>
      </c>
      <c r="W8143" s="4" t="str">
        <f>IFERROR(VLOOKUP(OrdersTable[[#This Row],[Order ID]],ReturnsTable[#All],2,FALSE),"No")</f>
        <v>No</v>
      </c>
      <c r="X8143" s="4">
        <f>1/COUNTIF(OrdersTable[Order ID],OrdersTable[[#This Row],[Order ID]])</f>
        <v>0.25</v>
      </c>
      <c r="Y8143" s="4">
        <f>1/COUNTIF(OrdersTable[Customer ID],OrdersTable[[#This Row],[Customer ID]])</f>
        <v>8.3333333333333329E-2</v>
      </c>
    </row>
    <row r="8144" spans="1:25" x14ac:dyDescent="0.3">
      <c r="A8144" s="1">
        <v>8143</v>
      </c>
      <c r="B8144" t="s">
        <v>10016</v>
      </c>
      <c r="C8144" s="7">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4" t="str">
        <f>VLOOKUP(OrdersTable[[#This Row],[Region]],PeopleTable[#All],2,FALSE)</f>
        <v>Anna Andreadi</v>
      </c>
      <c r="W8144" s="4" t="str">
        <f>IFERROR(VLOOKUP(OrdersTable[[#This Row],[Order ID]],ReturnsTable[#All],2,FALSE),"No")</f>
        <v>No</v>
      </c>
      <c r="X8144" s="4">
        <f>1/COUNTIF(OrdersTable[Order ID],OrdersTable[[#This Row],[Order ID]])</f>
        <v>0.25</v>
      </c>
      <c r="Y8144" s="4">
        <f>1/COUNTIF(OrdersTable[Customer ID],OrdersTable[[#This Row],[Customer ID]])</f>
        <v>8.3333333333333329E-2</v>
      </c>
    </row>
    <row r="8145" spans="1:25" x14ac:dyDescent="0.3">
      <c r="A8145" s="1">
        <v>8144</v>
      </c>
      <c r="B8145" t="s">
        <v>10016</v>
      </c>
      <c r="C8145" s="7">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4" t="str">
        <f>VLOOKUP(OrdersTable[[#This Row],[Region]],PeopleTable[#All],2,FALSE)</f>
        <v>Anna Andreadi</v>
      </c>
      <c r="W8145" s="4" t="str">
        <f>IFERROR(VLOOKUP(OrdersTable[[#This Row],[Order ID]],ReturnsTable[#All],2,FALSE),"No")</f>
        <v>No</v>
      </c>
      <c r="X8145" s="4">
        <f>1/COUNTIF(OrdersTable[Order ID],OrdersTable[[#This Row],[Order ID]])</f>
        <v>0.25</v>
      </c>
      <c r="Y8145" s="4">
        <f>1/COUNTIF(OrdersTable[Customer ID],OrdersTable[[#This Row],[Customer ID]])</f>
        <v>8.3333333333333329E-2</v>
      </c>
    </row>
    <row r="8146" spans="1:25" x14ac:dyDescent="0.3">
      <c r="A8146" s="1">
        <v>8145</v>
      </c>
      <c r="B8146" t="s">
        <v>10016</v>
      </c>
      <c r="C8146" s="7">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4" t="str">
        <f>VLOOKUP(OrdersTable[[#This Row],[Region]],PeopleTable[#All],2,FALSE)</f>
        <v>Anna Andreadi</v>
      </c>
      <c r="W8146" s="4" t="str">
        <f>IFERROR(VLOOKUP(OrdersTable[[#This Row],[Order ID]],ReturnsTable[#All],2,FALSE),"No")</f>
        <v>No</v>
      </c>
      <c r="X8146" s="4">
        <f>1/COUNTIF(OrdersTable[Order ID],OrdersTable[[#This Row],[Order ID]])</f>
        <v>0.25</v>
      </c>
      <c r="Y8146" s="4">
        <f>1/COUNTIF(OrdersTable[Customer ID],OrdersTable[[#This Row],[Customer ID]])</f>
        <v>8.3333333333333329E-2</v>
      </c>
    </row>
    <row r="8147" spans="1:25" x14ac:dyDescent="0.3">
      <c r="A8147" s="1">
        <v>8146</v>
      </c>
      <c r="B8147" t="s">
        <v>10017</v>
      </c>
      <c r="C8147" s="7">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4" t="str">
        <f>VLOOKUP(OrdersTable[[#This Row],[Region]],PeopleTable[#All],2,FALSE)</f>
        <v>Kelly Williams</v>
      </c>
      <c r="W8147" s="4" t="str">
        <f>IFERROR(VLOOKUP(OrdersTable[[#This Row],[Order ID]],ReturnsTable[#All],2,FALSE),"No")</f>
        <v>No</v>
      </c>
      <c r="X8147" s="4">
        <f>1/COUNTIF(OrdersTable[Order ID],OrdersTable[[#This Row],[Order ID]])</f>
        <v>0.5</v>
      </c>
      <c r="Y8147" s="4">
        <f>1/COUNTIF(OrdersTable[Customer ID],OrdersTable[[#This Row],[Customer ID]])</f>
        <v>0.125</v>
      </c>
    </row>
    <row r="8148" spans="1:25" x14ac:dyDescent="0.3">
      <c r="A8148" s="1">
        <v>8147</v>
      </c>
      <c r="B8148" t="s">
        <v>10017</v>
      </c>
      <c r="C8148" s="7">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4" t="str">
        <f>VLOOKUP(OrdersTable[[#This Row],[Region]],PeopleTable[#All],2,FALSE)</f>
        <v>Kelly Williams</v>
      </c>
      <c r="W8148" s="4" t="str">
        <f>IFERROR(VLOOKUP(OrdersTable[[#This Row],[Order ID]],ReturnsTable[#All],2,FALSE),"No")</f>
        <v>No</v>
      </c>
      <c r="X8148" s="4">
        <f>1/COUNTIF(OrdersTable[Order ID],OrdersTable[[#This Row],[Order ID]])</f>
        <v>0.5</v>
      </c>
      <c r="Y8148" s="4">
        <f>1/COUNTIF(OrdersTable[Customer ID],OrdersTable[[#This Row],[Customer ID]])</f>
        <v>0.125</v>
      </c>
    </row>
    <row r="8149" spans="1:25" x14ac:dyDescent="0.3">
      <c r="A8149" s="1">
        <v>8148</v>
      </c>
      <c r="B8149" t="s">
        <v>10018</v>
      </c>
      <c r="C8149" s="7">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4" t="str">
        <f>VLOOKUP(OrdersTable[[#This Row],[Region]],PeopleTable[#All],2,FALSE)</f>
        <v>Cassandra Brandow</v>
      </c>
      <c r="W8149" s="4" t="str">
        <f>IFERROR(VLOOKUP(OrdersTable[[#This Row],[Order ID]],ReturnsTable[#All],2,FALSE),"No")</f>
        <v>No</v>
      </c>
      <c r="X8149" s="4">
        <f>1/COUNTIF(OrdersTable[Order ID],OrdersTable[[#This Row],[Order ID]])</f>
        <v>1</v>
      </c>
      <c r="Y8149" s="4">
        <f>1/COUNTIF(OrdersTable[Customer ID],OrdersTable[[#This Row],[Customer ID]])</f>
        <v>6.6666666666666666E-2</v>
      </c>
    </row>
    <row r="8150" spans="1:25" x14ac:dyDescent="0.3">
      <c r="A8150" s="1">
        <v>8149</v>
      </c>
      <c r="B8150" t="s">
        <v>10019</v>
      </c>
      <c r="C8150" s="7">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4" t="str">
        <f>VLOOKUP(OrdersTable[[#This Row],[Region]],PeopleTable[#All],2,FALSE)</f>
        <v>Anna Andreadi</v>
      </c>
      <c r="W8150" s="4" t="str">
        <f>IFERROR(VLOOKUP(OrdersTable[[#This Row],[Order ID]],ReturnsTable[#All],2,FALSE),"No")</f>
        <v>No</v>
      </c>
      <c r="X8150" s="4">
        <f>1/COUNTIF(OrdersTable[Order ID],OrdersTable[[#This Row],[Order ID]])</f>
        <v>1</v>
      </c>
      <c r="Y8150" s="4">
        <f>1/COUNTIF(OrdersTable[Customer ID],OrdersTable[[#This Row],[Customer ID]])</f>
        <v>4.7619047619047616E-2</v>
      </c>
    </row>
    <row r="8151" spans="1:25" x14ac:dyDescent="0.3">
      <c r="A8151" s="1">
        <v>8150</v>
      </c>
      <c r="B8151" t="s">
        <v>10020</v>
      </c>
      <c r="C8151" s="7">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4" t="str">
        <f>VLOOKUP(OrdersTable[[#This Row],[Region]],PeopleTable[#All],2,FALSE)</f>
        <v>Kelly Williams</v>
      </c>
      <c r="W8151" s="4" t="str">
        <f>IFERROR(VLOOKUP(OrdersTable[[#This Row],[Order ID]],ReturnsTable[#All],2,FALSE),"No")</f>
        <v>No</v>
      </c>
      <c r="X8151" s="4">
        <f>1/COUNTIF(OrdersTable[Order ID],OrdersTable[[#This Row],[Order ID]])</f>
        <v>0.5</v>
      </c>
      <c r="Y8151" s="4">
        <f>1/COUNTIF(OrdersTable[Customer ID],OrdersTable[[#This Row],[Customer ID]])</f>
        <v>0.1</v>
      </c>
    </row>
    <row r="8152" spans="1:25" x14ac:dyDescent="0.3">
      <c r="A8152" s="1">
        <v>8151</v>
      </c>
      <c r="B8152" t="s">
        <v>10020</v>
      </c>
      <c r="C8152" s="7">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4" t="str">
        <f>VLOOKUP(OrdersTable[[#This Row],[Region]],PeopleTable[#All],2,FALSE)</f>
        <v>Kelly Williams</v>
      </c>
      <c r="W8152" s="4" t="str">
        <f>IFERROR(VLOOKUP(OrdersTable[[#This Row],[Order ID]],ReturnsTable[#All],2,FALSE),"No")</f>
        <v>No</v>
      </c>
      <c r="X8152" s="4">
        <f>1/COUNTIF(OrdersTable[Order ID],OrdersTable[[#This Row],[Order ID]])</f>
        <v>0.5</v>
      </c>
      <c r="Y8152" s="4">
        <f>1/COUNTIF(OrdersTable[Customer ID],OrdersTable[[#This Row],[Customer ID]])</f>
        <v>0.1</v>
      </c>
    </row>
    <row r="8153" spans="1:25" x14ac:dyDescent="0.3">
      <c r="A8153" s="1">
        <v>8152</v>
      </c>
      <c r="B8153" t="s">
        <v>6144</v>
      </c>
      <c r="C8153" s="7">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4" t="str">
        <f>VLOOKUP(OrdersTable[[#This Row],[Region]],PeopleTable[#All],2,FALSE)</f>
        <v>Anna Andreadi</v>
      </c>
      <c r="W8153" s="4" t="str">
        <f>IFERROR(VLOOKUP(OrdersTable[[#This Row],[Order ID]],ReturnsTable[#All],2,FALSE),"No")</f>
        <v>Yes</v>
      </c>
      <c r="X8153" s="4">
        <f>1/COUNTIF(OrdersTable[Order ID],OrdersTable[[#This Row],[Order ID]])</f>
        <v>0.33333333333333331</v>
      </c>
      <c r="Y8153" s="4">
        <f>1/COUNTIF(OrdersTable[Customer ID],OrdersTable[[#This Row],[Customer ID]])</f>
        <v>5.5555555555555552E-2</v>
      </c>
    </row>
    <row r="8154" spans="1:25" x14ac:dyDescent="0.3">
      <c r="A8154" s="1">
        <v>8153</v>
      </c>
      <c r="B8154" t="s">
        <v>6144</v>
      </c>
      <c r="C8154" s="7">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4" t="str">
        <f>VLOOKUP(OrdersTable[[#This Row],[Region]],PeopleTable[#All],2,FALSE)</f>
        <v>Anna Andreadi</v>
      </c>
      <c r="W8154" s="4" t="str">
        <f>IFERROR(VLOOKUP(OrdersTable[[#This Row],[Order ID]],ReturnsTable[#All],2,FALSE),"No")</f>
        <v>Yes</v>
      </c>
      <c r="X8154" s="4">
        <f>1/COUNTIF(OrdersTable[Order ID],OrdersTable[[#This Row],[Order ID]])</f>
        <v>0.33333333333333331</v>
      </c>
      <c r="Y8154" s="4">
        <f>1/COUNTIF(OrdersTable[Customer ID],OrdersTable[[#This Row],[Customer ID]])</f>
        <v>5.5555555555555552E-2</v>
      </c>
    </row>
    <row r="8155" spans="1:25" x14ac:dyDescent="0.3">
      <c r="A8155" s="1">
        <v>8154</v>
      </c>
      <c r="B8155" t="s">
        <v>6144</v>
      </c>
      <c r="C8155" s="7">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4" t="str">
        <f>VLOOKUP(OrdersTable[[#This Row],[Region]],PeopleTable[#All],2,FALSE)</f>
        <v>Anna Andreadi</v>
      </c>
      <c r="W8155" s="4" t="str">
        <f>IFERROR(VLOOKUP(OrdersTable[[#This Row],[Order ID]],ReturnsTable[#All],2,FALSE),"No")</f>
        <v>Yes</v>
      </c>
      <c r="X8155" s="4">
        <f>1/COUNTIF(OrdersTable[Order ID],OrdersTable[[#This Row],[Order ID]])</f>
        <v>0.33333333333333331</v>
      </c>
      <c r="Y8155" s="4">
        <f>1/COUNTIF(OrdersTable[Customer ID],OrdersTable[[#This Row],[Customer ID]])</f>
        <v>5.5555555555555552E-2</v>
      </c>
    </row>
    <row r="8156" spans="1:25" x14ac:dyDescent="0.3">
      <c r="A8156" s="1">
        <v>8155</v>
      </c>
      <c r="B8156" t="s">
        <v>10021</v>
      </c>
      <c r="C8156" s="7">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4" t="str">
        <f>VLOOKUP(OrdersTable[[#This Row],[Region]],PeopleTable[#All],2,FALSE)</f>
        <v>Chuck Magee</v>
      </c>
      <c r="W8156" s="4" t="str">
        <f>IFERROR(VLOOKUP(OrdersTable[[#This Row],[Order ID]],ReturnsTable[#All],2,FALSE),"No")</f>
        <v>No</v>
      </c>
      <c r="X8156" s="4">
        <f>1/COUNTIF(OrdersTable[Order ID],OrdersTable[[#This Row],[Order ID]])</f>
        <v>0.5</v>
      </c>
      <c r="Y8156" s="4">
        <f>1/COUNTIF(OrdersTable[Customer ID],OrdersTable[[#This Row],[Customer ID]])</f>
        <v>0.05</v>
      </c>
    </row>
    <row r="8157" spans="1:25" x14ac:dyDescent="0.3">
      <c r="A8157" s="1">
        <v>8156</v>
      </c>
      <c r="B8157" t="s">
        <v>10021</v>
      </c>
      <c r="C8157" s="7">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4" t="str">
        <f>VLOOKUP(OrdersTable[[#This Row],[Region]],PeopleTable[#All],2,FALSE)</f>
        <v>Chuck Magee</v>
      </c>
      <c r="W8157" s="4" t="str">
        <f>IFERROR(VLOOKUP(OrdersTable[[#This Row],[Order ID]],ReturnsTable[#All],2,FALSE),"No")</f>
        <v>No</v>
      </c>
      <c r="X8157" s="4">
        <f>1/COUNTIF(OrdersTable[Order ID],OrdersTable[[#This Row],[Order ID]])</f>
        <v>0.5</v>
      </c>
      <c r="Y8157" s="4">
        <f>1/COUNTIF(OrdersTable[Customer ID],OrdersTable[[#This Row],[Customer ID]])</f>
        <v>0.05</v>
      </c>
    </row>
    <row r="8158" spans="1:25" x14ac:dyDescent="0.3">
      <c r="A8158" s="1">
        <v>8157</v>
      </c>
      <c r="B8158" t="s">
        <v>10022</v>
      </c>
      <c r="C8158" s="7">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4" t="str">
        <f>VLOOKUP(OrdersTable[[#This Row],[Region]],PeopleTable[#All],2,FALSE)</f>
        <v>Chuck Magee</v>
      </c>
      <c r="W8158" s="4" t="str">
        <f>IFERROR(VLOOKUP(OrdersTable[[#This Row],[Order ID]],ReturnsTable[#All],2,FALSE),"No")</f>
        <v>No</v>
      </c>
      <c r="X8158" s="4">
        <f>1/COUNTIF(OrdersTable[Order ID],OrdersTable[[#This Row],[Order ID]])</f>
        <v>1</v>
      </c>
      <c r="Y8158" s="4">
        <f>1/COUNTIF(OrdersTable[Customer ID],OrdersTable[[#This Row],[Customer ID]])</f>
        <v>0.2</v>
      </c>
    </row>
    <row r="8159" spans="1:25" x14ac:dyDescent="0.3">
      <c r="A8159" s="1">
        <v>8158</v>
      </c>
      <c r="B8159" t="s">
        <v>10023</v>
      </c>
      <c r="C8159" s="7">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4" t="str">
        <f>VLOOKUP(OrdersTable[[#This Row],[Region]],PeopleTable[#All],2,FALSE)</f>
        <v>Anna Andreadi</v>
      </c>
      <c r="W8159" s="4" t="str">
        <f>IFERROR(VLOOKUP(OrdersTable[[#This Row],[Order ID]],ReturnsTable[#All],2,FALSE),"No")</f>
        <v>No</v>
      </c>
      <c r="X8159" s="4">
        <f>1/COUNTIF(OrdersTable[Order ID],OrdersTable[[#This Row],[Order ID]])</f>
        <v>1</v>
      </c>
      <c r="Y8159" s="4">
        <f>1/COUNTIF(OrdersTable[Customer ID],OrdersTable[[#This Row],[Customer ID]])</f>
        <v>3.8461538461538464E-2</v>
      </c>
    </row>
    <row r="8160" spans="1:25" x14ac:dyDescent="0.3">
      <c r="A8160" s="1">
        <v>8159</v>
      </c>
      <c r="B8160" t="s">
        <v>10024</v>
      </c>
      <c r="C8160" s="7">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4" t="str">
        <f>VLOOKUP(OrdersTable[[#This Row],[Region]],PeopleTable[#All],2,FALSE)</f>
        <v>Kelly Williams</v>
      </c>
      <c r="W8160" s="4" t="str">
        <f>IFERROR(VLOOKUP(OrdersTable[[#This Row],[Order ID]],ReturnsTable[#All],2,FALSE),"No")</f>
        <v>No</v>
      </c>
      <c r="X8160" s="4">
        <f>1/COUNTIF(OrdersTable[Order ID],OrdersTable[[#This Row],[Order ID]])</f>
        <v>1</v>
      </c>
      <c r="Y8160" s="4">
        <f>1/COUNTIF(OrdersTable[Customer ID],OrdersTable[[#This Row],[Customer ID]])</f>
        <v>0.1</v>
      </c>
    </row>
    <row r="8161" spans="1:25" x14ac:dyDescent="0.3">
      <c r="A8161" s="1">
        <v>8160</v>
      </c>
      <c r="B8161" t="s">
        <v>10025</v>
      </c>
      <c r="C8161" s="7">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4" t="str">
        <f>VLOOKUP(OrdersTable[[#This Row],[Region]],PeopleTable[#All],2,FALSE)</f>
        <v>Chuck Magee</v>
      </c>
      <c r="W8161" s="4" t="str">
        <f>IFERROR(VLOOKUP(OrdersTable[[#This Row],[Order ID]],ReturnsTable[#All],2,FALSE),"No")</f>
        <v>No</v>
      </c>
      <c r="X8161" s="4">
        <f>1/COUNTIF(OrdersTable[Order ID],OrdersTable[[#This Row],[Order ID]])</f>
        <v>1</v>
      </c>
      <c r="Y8161" s="4">
        <f>1/COUNTIF(OrdersTable[Customer ID],OrdersTable[[#This Row],[Customer ID]])</f>
        <v>4.3478260869565216E-2</v>
      </c>
    </row>
    <row r="8162" spans="1:25" x14ac:dyDescent="0.3">
      <c r="A8162" s="1">
        <v>8161</v>
      </c>
      <c r="B8162" t="s">
        <v>10026</v>
      </c>
      <c r="C8162" s="7">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4" t="str">
        <f>VLOOKUP(OrdersTable[[#This Row],[Region]],PeopleTable[#All],2,FALSE)</f>
        <v>Chuck Magee</v>
      </c>
      <c r="W8162" s="4" t="str">
        <f>IFERROR(VLOOKUP(OrdersTable[[#This Row],[Order ID]],ReturnsTable[#All],2,FALSE),"No")</f>
        <v>No</v>
      </c>
      <c r="X8162" s="4">
        <f>1/COUNTIF(OrdersTable[Order ID],OrdersTable[[#This Row],[Order ID]])</f>
        <v>1</v>
      </c>
      <c r="Y8162" s="4">
        <f>1/COUNTIF(OrdersTable[Customer ID],OrdersTable[[#This Row],[Customer ID]])</f>
        <v>0.14285714285714285</v>
      </c>
    </row>
    <row r="8163" spans="1:25" x14ac:dyDescent="0.3">
      <c r="A8163" s="1">
        <v>8162</v>
      </c>
      <c r="B8163" t="s">
        <v>10027</v>
      </c>
      <c r="C8163" s="7">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4" t="str">
        <f>VLOOKUP(OrdersTable[[#This Row],[Region]],PeopleTable[#All],2,FALSE)</f>
        <v>Chuck Magee</v>
      </c>
      <c r="W8163" s="4" t="str">
        <f>IFERROR(VLOOKUP(OrdersTable[[#This Row],[Order ID]],ReturnsTable[#All],2,FALSE),"No")</f>
        <v>No</v>
      </c>
      <c r="X8163" s="4">
        <f>1/COUNTIF(OrdersTable[Order ID],OrdersTable[[#This Row],[Order ID]])</f>
        <v>0.5</v>
      </c>
      <c r="Y8163" s="4">
        <f>1/COUNTIF(OrdersTable[Customer ID],OrdersTable[[#This Row],[Customer ID]])</f>
        <v>0.16666666666666666</v>
      </c>
    </row>
    <row r="8164" spans="1:25" x14ac:dyDescent="0.3">
      <c r="A8164" s="1">
        <v>8163</v>
      </c>
      <c r="B8164" t="s">
        <v>10027</v>
      </c>
      <c r="C8164" s="7">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4" t="str">
        <f>VLOOKUP(OrdersTable[[#This Row],[Region]],PeopleTable[#All],2,FALSE)</f>
        <v>Chuck Magee</v>
      </c>
      <c r="W8164" s="4" t="str">
        <f>IFERROR(VLOOKUP(OrdersTable[[#This Row],[Order ID]],ReturnsTable[#All],2,FALSE),"No")</f>
        <v>No</v>
      </c>
      <c r="X8164" s="4">
        <f>1/COUNTIF(OrdersTable[Order ID],OrdersTable[[#This Row],[Order ID]])</f>
        <v>0.5</v>
      </c>
      <c r="Y8164" s="4">
        <f>1/COUNTIF(OrdersTable[Customer ID],OrdersTable[[#This Row],[Customer ID]])</f>
        <v>0.16666666666666666</v>
      </c>
    </row>
    <row r="8165" spans="1:25" x14ac:dyDescent="0.3">
      <c r="A8165" s="1">
        <v>8164</v>
      </c>
      <c r="B8165" t="s">
        <v>10028</v>
      </c>
      <c r="C8165" s="7">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4" t="str">
        <f>VLOOKUP(OrdersTable[[#This Row],[Region]],PeopleTable[#All],2,FALSE)</f>
        <v>Anna Andreadi</v>
      </c>
      <c r="W8165" s="4" t="str">
        <f>IFERROR(VLOOKUP(OrdersTable[[#This Row],[Order ID]],ReturnsTable[#All],2,FALSE),"No")</f>
        <v>No</v>
      </c>
      <c r="X8165" s="4">
        <f>1/COUNTIF(OrdersTable[Order ID],OrdersTable[[#This Row],[Order ID]])</f>
        <v>0.25</v>
      </c>
      <c r="Y8165" s="4">
        <f>1/COUNTIF(OrdersTable[Customer ID],OrdersTable[[#This Row],[Customer ID]])</f>
        <v>7.1428571428571425E-2</v>
      </c>
    </row>
    <row r="8166" spans="1:25" x14ac:dyDescent="0.3">
      <c r="A8166" s="1">
        <v>8165</v>
      </c>
      <c r="B8166" t="s">
        <v>10028</v>
      </c>
      <c r="C8166" s="7">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4" t="str">
        <f>VLOOKUP(OrdersTable[[#This Row],[Region]],PeopleTable[#All],2,FALSE)</f>
        <v>Anna Andreadi</v>
      </c>
      <c r="W8166" s="4" t="str">
        <f>IFERROR(VLOOKUP(OrdersTable[[#This Row],[Order ID]],ReturnsTable[#All],2,FALSE),"No")</f>
        <v>No</v>
      </c>
      <c r="X8166" s="4">
        <f>1/COUNTIF(OrdersTable[Order ID],OrdersTable[[#This Row],[Order ID]])</f>
        <v>0.25</v>
      </c>
      <c r="Y8166" s="4">
        <f>1/COUNTIF(OrdersTable[Customer ID],OrdersTable[[#This Row],[Customer ID]])</f>
        <v>7.1428571428571425E-2</v>
      </c>
    </row>
    <row r="8167" spans="1:25" x14ac:dyDescent="0.3">
      <c r="A8167" s="1">
        <v>8166</v>
      </c>
      <c r="B8167" t="s">
        <v>10028</v>
      </c>
      <c r="C8167" s="7">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4" t="str">
        <f>VLOOKUP(OrdersTable[[#This Row],[Region]],PeopleTable[#All],2,FALSE)</f>
        <v>Anna Andreadi</v>
      </c>
      <c r="W8167" s="4" t="str">
        <f>IFERROR(VLOOKUP(OrdersTable[[#This Row],[Order ID]],ReturnsTable[#All],2,FALSE),"No")</f>
        <v>No</v>
      </c>
      <c r="X8167" s="4">
        <f>1/COUNTIF(OrdersTable[Order ID],OrdersTable[[#This Row],[Order ID]])</f>
        <v>0.25</v>
      </c>
      <c r="Y8167" s="4">
        <f>1/COUNTIF(OrdersTable[Customer ID],OrdersTable[[#This Row],[Customer ID]])</f>
        <v>7.1428571428571425E-2</v>
      </c>
    </row>
    <row r="8168" spans="1:25" x14ac:dyDescent="0.3">
      <c r="A8168" s="1">
        <v>8167</v>
      </c>
      <c r="B8168" t="s">
        <v>10028</v>
      </c>
      <c r="C8168" s="7">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4" t="str">
        <f>VLOOKUP(OrdersTable[[#This Row],[Region]],PeopleTable[#All],2,FALSE)</f>
        <v>Anna Andreadi</v>
      </c>
      <c r="W8168" s="4" t="str">
        <f>IFERROR(VLOOKUP(OrdersTable[[#This Row],[Order ID]],ReturnsTable[#All],2,FALSE),"No")</f>
        <v>No</v>
      </c>
      <c r="X8168" s="4">
        <f>1/COUNTIF(OrdersTable[Order ID],OrdersTable[[#This Row],[Order ID]])</f>
        <v>0.25</v>
      </c>
      <c r="Y8168" s="4">
        <f>1/COUNTIF(OrdersTable[Customer ID],OrdersTable[[#This Row],[Customer ID]])</f>
        <v>7.1428571428571425E-2</v>
      </c>
    </row>
    <row r="8169" spans="1:25" x14ac:dyDescent="0.3">
      <c r="A8169" s="1">
        <v>8168</v>
      </c>
      <c r="B8169" t="s">
        <v>10029</v>
      </c>
      <c r="C8169" s="7">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4" t="str">
        <f>VLOOKUP(OrdersTable[[#This Row],[Region]],PeopleTable[#All],2,FALSE)</f>
        <v>Anna Andreadi</v>
      </c>
      <c r="W8169" s="4" t="str">
        <f>IFERROR(VLOOKUP(OrdersTable[[#This Row],[Order ID]],ReturnsTable[#All],2,FALSE),"No")</f>
        <v>No</v>
      </c>
      <c r="X8169" s="4">
        <f>1/COUNTIF(OrdersTable[Order ID],OrdersTable[[#This Row],[Order ID]])</f>
        <v>1</v>
      </c>
      <c r="Y8169" s="4">
        <f>1/COUNTIF(OrdersTable[Customer ID],OrdersTable[[#This Row],[Customer ID]])</f>
        <v>4.3478260869565216E-2</v>
      </c>
    </row>
    <row r="8170" spans="1:25" x14ac:dyDescent="0.3">
      <c r="A8170" s="1">
        <v>8169</v>
      </c>
      <c r="B8170" t="s">
        <v>10030</v>
      </c>
      <c r="C8170" s="7">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4" t="str">
        <f>VLOOKUP(OrdersTable[[#This Row],[Region]],PeopleTable[#All],2,FALSE)</f>
        <v>Anna Andreadi</v>
      </c>
      <c r="W8170" s="4" t="str">
        <f>IFERROR(VLOOKUP(OrdersTable[[#This Row],[Order ID]],ReturnsTable[#All],2,FALSE),"No")</f>
        <v>No</v>
      </c>
      <c r="X8170" s="4">
        <f>1/COUNTIF(OrdersTable[Order ID],OrdersTable[[#This Row],[Order ID]])</f>
        <v>0.33333333333333331</v>
      </c>
      <c r="Y8170" s="4">
        <f>1/COUNTIF(OrdersTable[Customer ID],OrdersTable[[#This Row],[Customer ID]])</f>
        <v>5.5555555555555552E-2</v>
      </c>
    </row>
    <row r="8171" spans="1:25" x14ac:dyDescent="0.3">
      <c r="A8171" s="1">
        <v>8170</v>
      </c>
      <c r="B8171" t="s">
        <v>10030</v>
      </c>
      <c r="C8171" s="7">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4" t="str">
        <f>VLOOKUP(OrdersTable[[#This Row],[Region]],PeopleTable[#All],2,FALSE)</f>
        <v>Anna Andreadi</v>
      </c>
      <c r="W8171" s="4" t="str">
        <f>IFERROR(VLOOKUP(OrdersTable[[#This Row],[Order ID]],ReturnsTable[#All],2,FALSE),"No")</f>
        <v>No</v>
      </c>
      <c r="X8171" s="4">
        <f>1/COUNTIF(OrdersTable[Order ID],OrdersTable[[#This Row],[Order ID]])</f>
        <v>0.33333333333333331</v>
      </c>
      <c r="Y8171" s="4">
        <f>1/COUNTIF(OrdersTable[Customer ID],OrdersTable[[#This Row],[Customer ID]])</f>
        <v>5.5555555555555552E-2</v>
      </c>
    </row>
    <row r="8172" spans="1:25" x14ac:dyDescent="0.3">
      <c r="A8172" s="1">
        <v>8171</v>
      </c>
      <c r="B8172" t="s">
        <v>10030</v>
      </c>
      <c r="C8172" s="7">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4" t="str">
        <f>VLOOKUP(OrdersTable[[#This Row],[Region]],PeopleTable[#All],2,FALSE)</f>
        <v>Anna Andreadi</v>
      </c>
      <c r="W8172" s="4" t="str">
        <f>IFERROR(VLOOKUP(OrdersTable[[#This Row],[Order ID]],ReturnsTable[#All],2,FALSE),"No")</f>
        <v>No</v>
      </c>
      <c r="X8172" s="4">
        <f>1/COUNTIF(OrdersTable[Order ID],OrdersTable[[#This Row],[Order ID]])</f>
        <v>0.33333333333333331</v>
      </c>
      <c r="Y8172" s="4">
        <f>1/COUNTIF(OrdersTable[Customer ID],OrdersTable[[#This Row],[Customer ID]])</f>
        <v>5.5555555555555552E-2</v>
      </c>
    </row>
    <row r="8173" spans="1:25" x14ac:dyDescent="0.3">
      <c r="A8173" s="1">
        <v>8172</v>
      </c>
      <c r="B8173" t="s">
        <v>10031</v>
      </c>
      <c r="C8173" s="7">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4" t="str">
        <f>VLOOKUP(OrdersTable[[#This Row],[Region]],PeopleTable[#All],2,FALSE)</f>
        <v>Cassandra Brandow</v>
      </c>
      <c r="W8173" s="4" t="str">
        <f>IFERROR(VLOOKUP(OrdersTable[[#This Row],[Order ID]],ReturnsTable[#All],2,FALSE),"No")</f>
        <v>No</v>
      </c>
      <c r="X8173" s="4">
        <f>1/COUNTIF(OrdersTable[Order ID],OrdersTable[[#This Row],[Order ID]])</f>
        <v>1</v>
      </c>
      <c r="Y8173" s="4">
        <f>1/COUNTIF(OrdersTable[Customer ID],OrdersTable[[#This Row],[Customer ID]])</f>
        <v>7.1428571428571425E-2</v>
      </c>
    </row>
    <row r="8174" spans="1:25" x14ac:dyDescent="0.3">
      <c r="A8174" s="1">
        <v>8173</v>
      </c>
      <c r="B8174" t="s">
        <v>10032</v>
      </c>
      <c r="C8174" s="7">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4" t="str">
        <f>VLOOKUP(OrdersTable[[#This Row],[Region]],PeopleTable[#All],2,FALSE)</f>
        <v>Anna Andreadi</v>
      </c>
      <c r="W8174" s="4" t="str">
        <f>IFERROR(VLOOKUP(OrdersTable[[#This Row],[Order ID]],ReturnsTable[#All],2,FALSE),"No")</f>
        <v>No</v>
      </c>
      <c r="X8174" s="4">
        <f>1/COUNTIF(OrdersTable[Order ID],OrdersTable[[#This Row],[Order ID]])</f>
        <v>0.33333333333333331</v>
      </c>
      <c r="Y8174" s="4">
        <f>1/COUNTIF(OrdersTable[Customer ID],OrdersTable[[#This Row],[Customer ID]])</f>
        <v>5.8823529411764705E-2</v>
      </c>
    </row>
    <row r="8175" spans="1:25" x14ac:dyDescent="0.3">
      <c r="A8175" s="1">
        <v>8174</v>
      </c>
      <c r="B8175" t="s">
        <v>10032</v>
      </c>
      <c r="C8175" s="7">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4" t="str">
        <f>VLOOKUP(OrdersTable[[#This Row],[Region]],PeopleTable[#All],2,FALSE)</f>
        <v>Anna Andreadi</v>
      </c>
      <c r="W8175" s="4" t="str">
        <f>IFERROR(VLOOKUP(OrdersTable[[#This Row],[Order ID]],ReturnsTable[#All],2,FALSE),"No")</f>
        <v>No</v>
      </c>
      <c r="X8175" s="4">
        <f>1/COUNTIF(OrdersTable[Order ID],OrdersTable[[#This Row],[Order ID]])</f>
        <v>0.33333333333333331</v>
      </c>
      <c r="Y8175" s="4">
        <f>1/COUNTIF(OrdersTable[Customer ID],OrdersTable[[#This Row],[Customer ID]])</f>
        <v>5.8823529411764705E-2</v>
      </c>
    </row>
    <row r="8176" spans="1:25" x14ac:dyDescent="0.3">
      <c r="A8176" s="1">
        <v>8175</v>
      </c>
      <c r="B8176" t="s">
        <v>10032</v>
      </c>
      <c r="C8176" s="7">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4" t="str">
        <f>VLOOKUP(OrdersTable[[#This Row],[Region]],PeopleTable[#All],2,FALSE)</f>
        <v>Anna Andreadi</v>
      </c>
      <c r="W8176" s="4" t="str">
        <f>IFERROR(VLOOKUP(OrdersTable[[#This Row],[Order ID]],ReturnsTable[#All],2,FALSE),"No")</f>
        <v>No</v>
      </c>
      <c r="X8176" s="4">
        <f>1/COUNTIF(OrdersTable[Order ID],OrdersTable[[#This Row],[Order ID]])</f>
        <v>0.33333333333333331</v>
      </c>
      <c r="Y8176" s="4">
        <f>1/COUNTIF(OrdersTable[Customer ID],OrdersTable[[#This Row],[Customer ID]])</f>
        <v>5.8823529411764705E-2</v>
      </c>
    </row>
    <row r="8177" spans="1:25" x14ac:dyDescent="0.3">
      <c r="A8177" s="1">
        <v>8176</v>
      </c>
      <c r="B8177" t="s">
        <v>10033</v>
      </c>
      <c r="C8177" s="7">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4" t="str">
        <f>VLOOKUP(OrdersTable[[#This Row],[Region]],PeopleTable[#All],2,FALSE)</f>
        <v>Kelly Williams</v>
      </c>
      <c r="W8177" s="4" t="str">
        <f>IFERROR(VLOOKUP(OrdersTable[[#This Row],[Order ID]],ReturnsTable[#All],2,FALSE),"No")</f>
        <v>No</v>
      </c>
      <c r="X8177" s="4">
        <f>1/COUNTIF(OrdersTable[Order ID],OrdersTable[[#This Row],[Order ID]])</f>
        <v>1</v>
      </c>
      <c r="Y8177" s="4">
        <f>1/COUNTIF(OrdersTable[Customer ID],OrdersTable[[#This Row],[Customer ID]])</f>
        <v>9.0909090909090912E-2</v>
      </c>
    </row>
    <row r="8178" spans="1:25" x14ac:dyDescent="0.3">
      <c r="A8178" s="1">
        <v>8177</v>
      </c>
      <c r="B8178" t="s">
        <v>10034</v>
      </c>
      <c r="C8178" s="7">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4" t="str">
        <f>VLOOKUP(OrdersTable[[#This Row],[Region]],PeopleTable[#All],2,FALSE)</f>
        <v>Chuck Magee</v>
      </c>
      <c r="W8178" s="4" t="str">
        <f>IFERROR(VLOOKUP(OrdersTable[[#This Row],[Order ID]],ReturnsTable[#All],2,FALSE),"No")</f>
        <v>No</v>
      </c>
      <c r="X8178" s="4">
        <f>1/COUNTIF(OrdersTable[Order ID],OrdersTable[[#This Row],[Order ID]])</f>
        <v>1</v>
      </c>
      <c r="Y8178" s="4">
        <f>1/COUNTIF(OrdersTable[Customer ID],OrdersTable[[#This Row],[Customer ID]])</f>
        <v>0.05</v>
      </c>
    </row>
    <row r="8179" spans="1:25" x14ac:dyDescent="0.3">
      <c r="A8179" s="1">
        <v>8178</v>
      </c>
      <c r="B8179" t="s">
        <v>10035</v>
      </c>
      <c r="C8179" s="7">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4" t="str">
        <f>VLOOKUP(OrdersTable[[#This Row],[Region]],PeopleTable[#All],2,FALSE)</f>
        <v>Anna Andreadi</v>
      </c>
      <c r="W8179" s="4" t="str">
        <f>IFERROR(VLOOKUP(OrdersTable[[#This Row],[Order ID]],ReturnsTable[#All],2,FALSE),"No")</f>
        <v>No</v>
      </c>
      <c r="X8179" s="4">
        <f>1/COUNTIF(OrdersTable[Order ID],OrdersTable[[#This Row],[Order ID]])</f>
        <v>1</v>
      </c>
      <c r="Y8179" s="4">
        <f>1/COUNTIF(OrdersTable[Customer ID],OrdersTable[[#This Row],[Customer ID]])</f>
        <v>0.14285714285714285</v>
      </c>
    </row>
    <row r="8180" spans="1:25" x14ac:dyDescent="0.3">
      <c r="A8180" s="1">
        <v>8179</v>
      </c>
      <c r="B8180" t="s">
        <v>10036</v>
      </c>
      <c r="C8180" s="7">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4" t="str">
        <f>VLOOKUP(OrdersTable[[#This Row],[Region]],PeopleTable[#All],2,FALSE)</f>
        <v>Anna Andreadi</v>
      </c>
      <c r="W8180" s="4" t="str">
        <f>IFERROR(VLOOKUP(OrdersTable[[#This Row],[Order ID]],ReturnsTable[#All],2,FALSE),"No")</f>
        <v>No</v>
      </c>
      <c r="X8180" s="4">
        <f>1/COUNTIF(OrdersTable[Order ID],OrdersTable[[#This Row],[Order ID]])</f>
        <v>1</v>
      </c>
      <c r="Y8180" s="4">
        <f>1/COUNTIF(OrdersTable[Customer ID],OrdersTable[[#This Row],[Customer ID]])</f>
        <v>0.1111111111111111</v>
      </c>
    </row>
    <row r="8181" spans="1:25" x14ac:dyDescent="0.3">
      <c r="A8181" s="1">
        <v>8180</v>
      </c>
      <c r="B8181" t="s">
        <v>10037</v>
      </c>
      <c r="C8181" s="7">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4" t="str">
        <f>VLOOKUP(OrdersTable[[#This Row],[Region]],PeopleTable[#All],2,FALSE)</f>
        <v>Anna Andreadi</v>
      </c>
      <c r="W8181" s="4" t="str">
        <f>IFERROR(VLOOKUP(OrdersTable[[#This Row],[Order ID]],ReturnsTable[#All],2,FALSE),"No")</f>
        <v>No</v>
      </c>
      <c r="X8181" s="4">
        <f>1/COUNTIF(OrdersTable[Order ID],OrdersTable[[#This Row],[Order ID]])</f>
        <v>1</v>
      </c>
      <c r="Y8181" s="4">
        <f>1/COUNTIF(OrdersTable[Customer ID],OrdersTable[[#This Row],[Customer ID]])</f>
        <v>0.125</v>
      </c>
    </row>
    <row r="8182" spans="1:25" x14ac:dyDescent="0.3">
      <c r="A8182" s="1">
        <v>8181</v>
      </c>
      <c r="B8182" t="s">
        <v>10038</v>
      </c>
      <c r="C8182" s="7">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4" t="str">
        <f>VLOOKUP(OrdersTable[[#This Row],[Region]],PeopleTable[#All],2,FALSE)</f>
        <v>Chuck Magee</v>
      </c>
      <c r="W8182" s="4" t="str">
        <f>IFERROR(VLOOKUP(OrdersTable[[#This Row],[Order ID]],ReturnsTable[#All],2,FALSE),"No")</f>
        <v>No</v>
      </c>
      <c r="X8182" s="4">
        <f>1/COUNTIF(OrdersTable[Order ID],OrdersTable[[#This Row],[Order ID]])</f>
        <v>0.5</v>
      </c>
      <c r="Y8182" s="4">
        <f>1/COUNTIF(OrdersTable[Customer ID],OrdersTable[[#This Row],[Customer ID]])</f>
        <v>8.3333333333333329E-2</v>
      </c>
    </row>
    <row r="8183" spans="1:25" x14ac:dyDescent="0.3">
      <c r="A8183" s="1">
        <v>8182</v>
      </c>
      <c r="B8183" t="s">
        <v>10038</v>
      </c>
      <c r="C8183" s="7">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4" t="str">
        <f>VLOOKUP(OrdersTable[[#This Row],[Region]],PeopleTable[#All],2,FALSE)</f>
        <v>Chuck Magee</v>
      </c>
      <c r="W8183" s="4" t="str">
        <f>IFERROR(VLOOKUP(OrdersTable[[#This Row],[Order ID]],ReturnsTable[#All],2,FALSE),"No")</f>
        <v>No</v>
      </c>
      <c r="X8183" s="4">
        <f>1/COUNTIF(OrdersTable[Order ID],OrdersTable[[#This Row],[Order ID]])</f>
        <v>0.5</v>
      </c>
      <c r="Y8183" s="4">
        <f>1/COUNTIF(OrdersTable[Customer ID],OrdersTable[[#This Row],[Customer ID]])</f>
        <v>8.3333333333333329E-2</v>
      </c>
    </row>
    <row r="8184" spans="1:25" x14ac:dyDescent="0.3">
      <c r="A8184" s="1">
        <v>8183</v>
      </c>
      <c r="B8184" t="s">
        <v>10039</v>
      </c>
      <c r="C8184" s="7">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4" t="str">
        <f>VLOOKUP(OrdersTable[[#This Row],[Region]],PeopleTable[#All],2,FALSE)</f>
        <v>Kelly Williams</v>
      </c>
      <c r="W8184" s="4" t="str">
        <f>IFERROR(VLOOKUP(OrdersTable[[#This Row],[Order ID]],ReturnsTable[#All],2,FALSE),"No")</f>
        <v>No</v>
      </c>
      <c r="X8184" s="4">
        <f>1/COUNTIF(OrdersTable[Order ID],OrdersTable[[#This Row],[Order ID]])</f>
        <v>0.5</v>
      </c>
      <c r="Y8184" s="4">
        <f>1/COUNTIF(OrdersTable[Customer ID],OrdersTable[[#This Row],[Customer ID]])</f>
        <v>0.1</v>
      </c>
    </row>
    <row r="8185" spans="1:25" x14ac:dyDescent="0.3">
      <c r="A8185" s="1">
        <v>8184</v>
      </c>
      <c r="B8185" t="s">
        <v>10039</v>
      </c>
      <c r="C8185" s="7">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4" t="str">
        <f>VLOOKUP(OrdersTable[[#This Row],[Region]],PeopleTable[#All],2,FALSE)</f>
        <v>Kelly Williams</v>
      </c>
      <c r="W8185" s="4" t="str">
        <f>IFERROR(VLOOKUP(OrdersTable[[#This Row],[Order ID]],ReturnsTable[#All],2,FALSE),"No")</f>
        <v>No</v>
      </c>
      <c r="X8185" s="4">
        <f>1/COUNTIF(OrdersTable[Order ID],OrdersTable[[#This Row],[Order ID]])</f>
        <v>0.5</v>
      </c>
      <c r="Y8185" s="4">
        <f>1/COUNTIF(OrdersTable[Customer ID],OrdersTable[[#This Row],[Customer ID]])</f>
        <v>0.1</v>
      </c>
    </row>
    <row r="8186" spans="1:25" x14ac:dyDescent="0.3">
      <c r="A8186" s="1">
        <v>8185</v>
      </c>
      <c r="B8186" t="s">
        <v>10040</v>
      </c>
      <c r="C8186" s="7">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4" t="str">
        <f>VLOOKUP(OrdersTable[[#This Row],[Region]],PeopleTable[#All],2,FALSE)</f>
        <v>Kelly Williams</v>
      </c>
      <c r="W8186" s="4" t="str">
        <f>IFERROR(VLOOKUP(OrdersTable[[#This Row],[Order ID]],ReturnsTable[#All],2,FALSE),"No")</f>
        <v>No</v>
      </c>
      <c r="X8186" s="4">
        <f>1/COUNTIF(OrdersTable[Order ID],OrdersTable[[#This Row],[Order ID]])</f>
        <v>1</v>
      </c>
      <c r="Y8186" s="4">
        <f>1/COUNTIF(OrdersTable[Customer ID],OrdersTable[[#This Row],[Customer ID]])</f>
        <v>7.6923076923076927E-2</v>
      </c>
    </row>
    <row r="8187" spans="1:25" x14ac:dyDescent="0.3">
      <c r="A8187" s="1">
        <v>8186</v>
      </c>
      <c r="B8187" t="s">
        <v>10041</v>
      </c>
      <c r="C8187" s="7">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4" t="str">
        <f>VLOOKUP(OrdersTable[[#This Row],[Region]],PeopleTable[#All],2,FALSE)</f>
        <v>Kelly Williams</v>
      </c>
      <c r="W8187" s="4" t="str">
        <f>IFERROR(VLOOKUP(OrdersTable[[#This Row],[Order ID]],ReturnsTable[#All],2,FALSE),"No")</f>
        <v>No</v>
      </c>
      <c r="X8187" s="4">
        <f>1/COUNTIF(OrdersTable[Order ID],OrdersTable[[#This Row],[Order ID]])</f>
        <v>0.5</v>
      </c>
      <c r="Y8187" s="4">
        <f>1/COUNTIF(OrdersTable[Customer ID],OrdersTable[[#This Row],[Customer ID]])</f>
        <v>4.7619047619047616E-2</v>
      </c>
    </row>
    <row r="8188" spans="1:25" x14ac:dyDescent="0.3">
      <c r="A8188" s="1">
        <v>8187</v>
      </c>
      <c r="B8188" t="s">
        <v>10041</v>
      </c>
      <c r="C8188" s="7">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4" t="str">
        <f>VLOOKUP(OrdersTable[[#This Row],[Region]],PeopleTable[#All],2,FALSE)</f>
        <v>Kelly Williams</v>
      </c>
      <c r="W8188" s="4" t="str">
        <f>IFERROR(VLOOKUP(OrdersTable[[#This Row],[Order ID]],ReturnsTable[#All],2,FALSE),"No")</f>
        <v>No</v>
      </c>
      <c r="X8188" s="4">
        <f>1/COUNTIF(OrdersTable[Order ID],OrdersTable[[#This Row],[Order ID]])</f>
        <v>0.5</v>
      </c>
      <c r="Y8188" s="4">
        <f>1/COUNTIF(OrdersTable[Customer ID],OrdersTable[[#This Row],[Customer ID]])</f>
        <v>4.7619047619047616E-2</v>
      </c>
    </row>
    <row r="8189" spans="1:25" x14ac:dyDescent="0.3">
      <c r="A8189" s="1">
        <v>8188</v>
      </c>
      <c r="B8189" t="s">
        <v>10042</v>
      </c>
      <c r="C8189" s="7">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4" t="str">
        <f>VLOOKUP(OrdersTable[[#This Row],[Region]],PeopleTable[#All],2,FALSE)</f>
        <v>Chuck Magee</v>
      </c>
      <c r="W8189" s="4" t="str">
        <f>IFERROR(VLOOKUP(OrdersTable[[#This Row],[Order ID]],ReturnsTable[#All],2,FALSE),"No")</f>
        <v>No</v>
      </c>
      <c r="X8189" s="4">
        <f>1/COUNTIF(OrdersTable[Order ID],OrdersTable[[#This Row],[Order ID]])</f>
        <v>1</v>
      </c>
      <c r="Y8189" s="4">
        <f>1/COUNTIF(OrdersTable[Customer ID],OrdersTable[[#This Row],[Customer ID]])</f>
        <v>5.8823529411764705E-2</v>
      </c>
    </row>
    <row r="8190" spans="1:25" x14ac:dyDescent="0.3">
      <c r="A8190" s="1">
        <v>8189</v>
      </c>
      <c r="B8190" t="s">
        <v>10043</v>
      </c>
      <c r="C8190" s="7">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4" t="str">
        <f>VLOOKUP(OrdersTable[[#This Row],[Region]],PeopleTable[#All],2,FALSE)</f>
        <v>Chuck Magee</v>
      </c>
      <c r="W8190" s="4" t="str">
        <f>IFERROR(VLOOKUP(OrdersTable[[#This Row],[Order ID]],ReturnsTable[#All],2,FALSE),"No")</f>
        <v>No</v>
      </c>
      <c r="X8190" s="4">
        <f>1/COUNTIF(OrdersTable[Order ID],OrdersTable[[#This Row],[Order ID]])</f>
        <v>0.5</v>
      </c>
      <c r="Y8190" s="4">
        <f>1/COUNTIF(OrdersTable[Customer ID],OrdersTable[[#This Row],[Customer ID]])</f>
        <v>7.1428571428571425E-2</v>
      </c>
    </row>
    <row r="8191" spans="1:25" x14ac:dyDescent="0.3">
      <c r="A8191" s="1">
        <v>8190</v>
      </c>
      <c r="B8191" t="s">
        <v>10043</v>
      </c>
      <c r="C8191" s="7">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4" t="str">
        <f>VLOOKUP(OrdersTable[[#This Row],[Region]],PeopleTable[#All],2,FALSE)</f>
        <v>Chuck Magee</v>
      </c>
      <c r="W8191" s="4" t="str">
        <f>IFERROR(VLOOKUP(OrdersTable[[#This Row],[Order ID]],ReturnsTable[#All],2,FALSE),"No")</f>
        <v>No</v>
      </c>
      <c r="X8191" s="4">
        <f>1/COUNTIF(OrdersTable[Order ID],OrdersTable[[#This Row],[Order ID]])</f>
        <v>0.5</v>
      </c>
      <c r="Y8191" s="4">
        <f>1/COUNTIF(OrdersTable[Customer ID],OrdersTable[[#This Row],[Customer ID]])</f>
        <v>7.1428571428571425E-2</v>
      </c>
    </row>
    <row r="8192" spans="1:25" x14ac:dyDescent="0.3">
      <c r="A8192" s="1">
        <v>8191</v>
      </c>
      <c r="B8192" t="s">
        <v>10044</v>
      </c>
      <c r="C8192" s="7">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4" t="str">
        <f>VLOOKUP(OrdersTable[[#This Row],[Region]],PeopleTable[#All],2,FALSE)</f>
        <v>Chuck Magee</v>
      </c>
      <c r="W8192" s="4" t="str">
        <f>IFERROR(VLOOKUP(OrdersTable[[#This Row],[Order ID]],ReturnsTable[#All],2,FALSE),"No")</f>
        <v>No</v>
      </c>
      <c r="X8192" s="4">
        <f>1/COUNTIF(OrdersTable[Order ID],OrdersTable[[#This Row],[Order ID]])</f>
        <v>0.5</v>
      </c>
      <c r="Y8192" s="4">
        <f>1/COUNTIF(OrdersTable[Customer ID],OrdersTable[[#This Row],[Customer ID]])</f>
        <v>9.0909090909090912E-2</v>
      </c>
    </row>
    <row r="8193" spans="1:25" x14ac:dyDescent="0.3">
      <c r="A8193" s="1">
        <v>8192</v>
      </c>
      <c r="B8193" t="s">
        <v>10044</v>
      </c>
      <c r="C8193" s="7">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4" t="str">
        <f>VLOOKUP(OrdersTable[[#This Row],[Region]],PeopleTable[#All],2,FALSE)</f>
        <v>Chuck Magee</v>
      </c>
      <c r="W8193" s="4" t="str">
        <f>IFERROR(VLOOKUP(OrdersTable[[#This Row],[Order ID]],ReturnsTable[#All],2,FALSE),"No")</f>
        <v>No</v>
      </c>
      <c r="X8193" s="4">
        <f>1/COUNTIF(OrdersTable[Order ID],OrdersTable[[#This Row],[Order ID]])</f>
        <v>0.5</v>
      </c>
      <c r="Y8193" s="4">
        <f>1/COUNTIF(OrdersTable[Customer ID],OrdersTable[[#This Row],[Customer ID]])</f>
        <v>9.0909090909090912E-2</v>
      </c>
    </row>
    <row r="8194" spans="1:25" x14ac:dyDescent="0.3">
      <c r="A8194" s="1">
        <v>8193</v>
      </c>
      <c r="B8194" t="s">
        <v>10045</v>
      </c>
      <c r="C8194" s="7">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4" t="str">
        <f>VLOOKUP(OrdersTable[[#This Row],[Region]],PeopleTable[#All],2,FALSE)</f>
        <v>Cassandra Brandow</v>
      </c>
      <c r="W8194" s="4" t="str">
        <f>IFERROR(VLOOKUP(OrdersTable[[#This Row],[Order ID]],ReturnsTable[#All],2,FALSE),"No")</f>
        <v>No</v>
      </c>
      <c r="X8194" s="4">
        <f>1/COUNTIF(OrdersTable[Order ID],OrdersTable[[#This Row],[Order ID]])</f>
        <v>0.33333333333333331</v>
      </c>
      <c r="Y8194" s="4">
        <f>1/COUNTIF(OrdersTable[Customer ID],OrdersTable[[#This Row],[Customer ID]])</f>
        <v>6.25E-2</v>
      </c>
    </row>
    <row r="8195" spans="1:25" x14ac:dyDescent="0.3">
      <c r="A8195" s="1">
        <v>8194</v>
      </c>
      <c r="B8195" t="s">
        <v>10045</v>
      </c>
      <c r="C8195" s="7">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4" t="str">
        <f>VLOOKUP(OrdersTable[[#This Row],[Region]],PeopleTable[#All],2,FALSE)</f>
        <v>Cassandra Brandow</v>
      </c>
      <c r="W8195" s="4" t="str">
        <f>IFERROR(VLOOKUP(OrdersTable[[#This Row],[Order ID]],ReturnsTable[#All],2,FALSE),"No")</f>
        <v>No</v>
      </c>
      <c r="X8195" s="4">
        <f>1/COUNTIF(OrdersTable[Order ID],OrdersTable[[#This Row],[Order ID]])</f>
        <v>0.33333333333333331</v>
      </c>
      <c r="Y8195" s="4">
        <f>1/COUNTIF(OrdersTable[Customer ID],OrdersTable[[#This Row],[Customer ID]])</f>
        <v>6.25E-2</v>
      </c>
    </row>
    <row r="8196" spans="1:25" x14ac:dyDescent="0.3">
      <c r="A8196" s="1">
        <v>8195</v>
      </c>
      <c r="B8196" t="s">
        <v>10045</v>
      </c>
      <c r="C8196" s="7">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4" t="str">
        <f>VLOOKUP(OrdersTable[[#This Row],[Region]],PeopleTable[#All],2,FALSE)</f>
        <v>Cassandra Brandow</v>
      </c>
      <c r="W8196" s="4" t="str">
        <f>IFERROR(VLOOKUP(OrdersTable[[#This Row],[Order ID]],ReturnsTable[#All],2,FALSE),"No")</f>
        <v>No</v>
      </c>
      <c r="X8196" s="4">
        <f>1/COUNTIF(OrdersTable[Order ID],OrdersTable[[#This Row],[Order ID]])</f>
        <v>0.33333333333333331</v>
      </c>
      <c r="Y8196" s="4">
        <f>1/COUNTIF(OrdersTable[Customer ID],OrdersTable[[#This Row],[Customer ID]])</f>
        <v>6.25E-2</v>
      </c>
    </row>
    <row r="8197" spans="1:25" x14ac:dyDescent="0.3">
      <c r="A8197" s="1">
        <v>8196</v>
      </c>
      <c r="B8197" t="s">
        <v>10046</v>
      </c>
      <c r="C8197" s="7">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4" t="str">
        <f>VLOOKUP(OrdersTable[[#This Row],[Region]],PeopleTable[#All],2,FALSE)</f>
        <v>Anna Andreadi</v>
      </c>
      <c r="W8197" s="4" t="str">
        <f>IFERROR(VLOOKUP(OrdersTable[[#This Row],[Order ID]],ReturnsTable[#All],2,FALSE),"No")</f>
        <v>No</v>
      </c>
      <c r="X8197" s="4">
        <f>1/COUNTIF(OrdersTable[Order ID],OrdersTable[[#This Row],[Order ID]])</f>
        <v>1</v>
      </c>
      <c r="Y8197" s="4">
        <f>1/COUNTIF(OrdersTable[Customer ID],OrdersTable[[#This Row],[Customer ID]])</f>
        <v>7.1428571428571425E-2</v>
      </c>
    </row>
    <row r="8198" spans="1:25" x14ac:dyDescent="0.3">
      <c r="A8198" s="1">
        <v>8197</v>
      </c>
      <c r="B8198" t="s">
        <v>10047</v>
      </c>
      <c r="C8198" s="7">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4" t="str">
        <f>VLOOKUP(OrdersTable[[#This Row],[Region]],PeopleTable[#All],2,FALSE)</f>
        <v>Cassandra Brandow</v>
      </c>
      <c r="W8198" s="4" t="str">
        <f>IFERROR(VLOOKUP(OrdersTable[[#This Row],[Order ID]],ReturnsTable[#All],2,FALSE),"No")</f>
        <v>No</v>
      </c>
      <c r="X8198" s="4">
        <f>1/COUNTIF(OrdersTable[Order ID],OrdersTable[[#This Row],[Order ID]])</f>
        <v>0.33333333333333331</v>
      </c>
      <c r="Y8198" s="4">
        <f>1/COUNTIF(OrdersTable[Customer ID],OrdersTable[[#This Row],[Customer ID]])</f>
        <v>6.6666666666666666E-2</v>
      </c>
    </row>
    <row r="8199" spans="1:25" x14ac:dyDescent="0.3">
      <c r="A8199" s="1">
        <v>8198</v>
      </c>
      <c r="B8199" t="s">
        <v>10047</v>
      </c>
      <c r="C8199" s="7">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4" t="str">
        <f>VLOOKUP(OrdersTable[[#This Row],[Region]],PeopleTable[#All],2,FALSE)</f>
        <v>Cassandra Brandow</v>
      </c>
      <c r="W8199" s="4" t="str">
        <f>IFERROR(VLOOKUP(OrdersTable[[#This Row],[Order ID]],ReturnsTable[#All],2,FALSE),"No")</f>
        <v>No</v>
      </c>
      <c r="X8199" s="4">
        <f>1/COUNTIF(OrdersTable[Order ID],OrdersTable[[#This Row],[Order ID]])</f>
        <v>0.33333333333333331</v>
      </c>
      <c r="Y8199" s="4">
        <f>1/COUNTIF(OrdersTable[Customer ID],OrdersTable[[#This Row],[Customer ID]])</f>
        <v>6.6666666666666666E-2</v>
      </c>
    </row>
    <row r="8200" spans="1:25" x14ac:dyDescent="0.3">
      <c r="A8200" s="1">
        <v>8199</v>
      </c>
      <c r="B8200" t="s">
        <v>10047</v>
      </c>
      <c r="C8200" s="7">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4" t="str">
        <f>VLOOKUP(OrdersTable[[#This Row],[Region]],PeopleTable[#All],2,FALSE)</f>
        <v>Cassandra Brandow</v>
      </c>
      <c r="W8200" s="4" t="str">
        <f>IFERROR(VLOOKUP(OrdersTable[[#This Row],[Order ID]],ReturnsTable[#All],2,FALSE),"No")</f>
        <v>No</v>
      </c>
      <c r="X8200" s="4">
        <f>1/COUNTIF(OrdersTable[Order ID],OrdersTable[[#This Row],[Order ID]])</f>
        <v>0.33333333333333331</v>
      </c>
      <c r="Y8200" s="4">
        <f>1/COUNTIF(OrdersTable[Customer ID],OrdersTable[[#This Row],[Customer ID]])</f>
        <v>6.6666666666666666E-2</v>
      </c>
    </row>
    <row r="8201" spans="1:25" x14ac:dyDescent="0.3">
      <c r="A8201" s="1">
        <v>8200</v>
      </c>
      <c r="B8201" t="s">
        <v>10048</v>
      </c>
      <c r="C8201" s="7">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4" t="str">
        <f>VLOOKUP(OrdersTable[[#This Row],[Region]],PeopleTable[#All],2,FALSE)</f>
        <v>Kelly Williams</v>
      </c>
      <c r="W8201" s="4" t="str">
        <f>IFERROR(VLOOKUP(OrdersTable[[#This Row],[Order ID]],ReturnsTable[#All],2,FALSE),"No")</f>
        <v>No</v>
      </c>
      <c r="X8201" s="4">
        <f>1/COUNTIF(OrdersTable[Order ID],OrdersTable[[#This Row],[Order ID]])</f>
        <v>0.5</v>
      </c>
      <c r="Y8201" s="4">
        <f>1/COUNTIF(OrdersTable[Customer ID],OrdersTable[[#This Row],[Customer ID]])</f>
        <v>6.25E-2</v>
      </c>
    </row>
    <row r="8202" spans="1:25" x14ac:dyDescent="0.3">
      <c r="A8202" s="1">
        <v>8201</v>
      </c>
      <c r="B8202" t="s">
        <v>10048</v>
      </c>
      <c r="C8202" s="7">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4" t="str">
        <f>VLOOKUP(OrdersTable[[#This Row],[Region]],PeopleTable[#All],2,FALSE)</f>
        <v>Kelly Williams</v>
      </c>
      <c r="W8202" s="4" t="str">
        <f>IFERROR(VLOOKUP(OrdersTable[[#This Row],[Order ID]],ReturnsTable[#All],2,FALSE),"No")</f>
        <v>No</v>
      </c>
      <c r="X8202" s="4">
        <f>1/COUNTIF(OrdersTable[Order ID],OrdersTable[[#This Row],[Order ID]])</f>
        <v>0.5</v>
      </c>
      <c r="Y8202" s="4">
        <f>1/COUNTIF(OrdersTable[Customer ID],OrdersTable[[#This Row],[Customer ID]])</f>
        <v>6.25E-2</v>
      </c>
    </row>
    <row r="8203" spans="1:25" x14ac:dyDescent="0.3">
      <c r="A8203" s="1">
        <v>8202</v>
      </c>
      <c r="B8203" t="s">
        <v>10049</v>
      </c>
      <c r="C8203" s="7">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4" t="str">
        <f>VLOOKUP(OrdersTable[[#This Row],[Region]],PeopleTable[#All],2,FALSE)</f>
        <v>Chuck Magee</v>
      </c>
      <c r="W8203" s="4" t="str">
        <f>IFERROR(VLOOKUP(OrdersTable[[#This Row],[Order ID]],ReturnsTable[#All],2,FALSE),"No")</f>
        <v>No</v>
      </c>
      <c r="X8203" s="4">
        <f>1/COUNTIF(OrdersTable[Order ID],OrdersTable[[#This Row],[Order ID]])</f>
        <v>0.2</v>
      </c>
      <c r="Y8203" s="4">
        <f>1/COUNTIF(OrdersTable[Customer ID],OrdersTable[[#This Row],[Customer ID]])</f>
        <v>3.5714285714285712E-2</v>
      </c>
    </row>
    <row r="8204" spans="1:25" x14ac:dyDescent="0.3">
      <c r="A8204" s="1">
        <v>8203</v>
      </c>
      <c r="B8204" t="s">
        <v>10049</v>
      </c>
      <c r="C8204" s="7">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4" t="str">
        <f>VLOOKUP(OrdersTable[[#This Row],[Region]],PeopleTable[#All],2,FALSE)</f>
        <v>Chuck Magee</v>
      </c>
      <c r="W8204" s="4" t="str">
        <f>IFERROR(VLOOKUP(OrdersTable[[#This Row],[Order ID]],ReturnsTable[#All],2,FALSE),"No")</f>
        <v>No</v>
      </c>
      <c r="X8204" s="4">
        <f>1/COUNTIF(OrdersTable[Order ID],OrdersTable[[#This Row],[Order ID]])</f>
        <v>0.2</v>
      </c>
      <c r="Y8204" s="4">
        <f>1/COUNTIF(OrdersTable[Customer ID],OrdersTable[[#This Row],[Customer ID]])</f>
        <v>3.5714285714285712E-2</v>
      </c>
    </row>
    <row r="8205" spans="1:25" x14ac:dyDescent="0.3">
      <c r="A8205" s="1">
        <v>8204</v>
      </c>
      <c r="B8205" t="s">
        <v>10049</v>
      </c>
      <c r="C8205" s="7">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4" t="str">
        <f>VLOOKUP(OrdersTable[[#This Row],[Region]],PeopleTable[#All],2,FALSE)</f>
        <v>Chuck Magee</v>
      </c>
      <c r="W8205" s="4" t="str">
        <f>IFERROR(VLOOKUP(OrdersTable[[#This Row],[Order ID]],ReturnsTable[#All],2,FALSE),"No")</f>
        <v>No</v>
      </c>
      <c r="X8205" s="4">
        <f>1/COUNTIF(OrdersTable[Order ID],OrdersTable[[#This Row],[Order ID]])</f>
        <v>0.2</v>
      </c>
      <c r="Y8205" s="4">
        <f>1/COUNTIF(OrdersTable[Customer ID],OrdersTable[[#This Row],[Customer ID]])</f>
        <v>3.5714285714285712E-2</v>
      </c>
    </row>
    <row r="8206" spans="1:25" x14ac:dyDescent="0.3">
      <c r="A8206" s="1">
        <v>8205</v>
      </c>
      <c r="B8206" t="s">
        <v>10049</v>
      </c>
      <c r="C8206" s="7">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4" t="str">
        <f>VLOOKUP(OrdersTable[[#This Row],[Region]],PeopleTable[#All],2,FALSE)</f>
        <v>Chuck Magee</v>
      </c>
      <c r="W8206" s="4" t="str">
        <f>IFERROR(VLOOKUP(OrdersTable[[#This Row],[Order ID]],ReturnsTable[#All],2,FALSE),"No")</f>
        <v>No</v>
      </c>
      <c r="X8206" s="4">
        <f>1/COUNTIF(OrdersTable[Order ID],OrdersTable[[#This Row],[Order ID]])</f>
        <v>0.2</v>
      </c>
      <c r="Y8206" s="4">
        <f>1/COUNTIF(OrdersTable[Customer ID],OrdersTable[[#This Row],[Customer ID]])</f>
        <v>3.5714285714285712E-2</v>
      </c>
    </row>
    <row r="8207" spans="1:25" x14ac:dyDescent="0.3">
      <c r="A8207" s="1">
        <v>8206</v>
      </c>
      <c r="B8207" t="s">
        <v>10049</v>
      </c>
      <c r="C8207" s="7">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4" t="str">
        <f>VLOOKUP(OrdersTable[[#This Row],[Region]],PeopleTable[#All],2,FALSE)</f>
        <v>Chuck Magee</v>
      </c>
      <c r="W8207" s="4" t="str">
        <f>IFERROR(VLOOKUP(OrdersTable[[#This Row],[Order ID]],ReturnsTable[#All],2,FALSE),"No")</f>
        <v>No</v>
      </c>
      <c r="X8207" s="4">
        <f>1/COUNTIF(OrdersTable[Order ID],OrdersTable[[#This Row],[Order ID]])</f>
        <v>0.2</v>
      </c>
      <c r="Y8207" s="4">
        <f>1/COUNTIF(OrdersTable[Customer ID],OrdersTable[[#This Row],[Customer ID]])</f>
        <v>3.5714285714285712E-2</v>
      </c>
    </row>
    <row r="8208" spans="1:25" x14ac:dyDescent="0.3">
      <c r="A8208" s="1">
        <v>8207</v>
      </c>
      <c r="B8208" t="s">
        <v>10050</v>
      </c>
      <c r="C8208" s="7">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4" t="str">
        <f>VLOOKUP(OrdersTable[[#This Row],[Region]],PeopleTable[#All],2,FALSE)</f>
        <v>Cassandra Brandow</v>
      </c>
      <c r="W8208" s="4" t="str">
        <f>IFERROR(VLOOKUP(OrdersTable[[#This Row],[Order ID]],ReturnsTable[#All],2,FALSE),"No")</f>
        <v>No</v>
      </c>
      <c r="X8208" s="4">
        <f>1/COUNTIF(OrdersTable[Order ID],OrdersTable[[#This Row],[Order ID]])</f>
        <v>0.5</v>
      </c>
      <c r="Y8208" s="4">
        <f>1/COUNTIF(OrdersTable[Customer ID],OrdersTable[[#This Row],[Customer ID]])</f>
        <v>4.7619047619047616E-2</v>
      </c>
    </row>
    <row r="8209" spans="1:25" x14ac:dyDescent="0.3">
      <c r="A8209" s="1">
        <v>8208</v>
      </c>
      <c r="B8209" t="s">
        <v>10050</v>
      </c>
      <c r="C8209" s="7">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4" t="str">
        <f>VLOOKUP(OrdersTable[[#This Row],[Region]],PeopleTable[#All],2,FALSE)</f>
        <v>Cassandra Brandow</v>
      </c>
      <c r="W8209" s="4" t="str">
        <f>IFERROR(VLOOKUP(OrdersTable[[#This Row],[Order ID]],ReturnsTable[#All],2,FALSE),"No")</f>
        <v>No</v>
      </c>
      <c r="X8209" s="4">
        <f>1/COUNTIF(OrdersTable[Order ID],OrdersTable[[#This Row],[Order ID]])</f>
        <v>0.5</v>
      </c>
      <c r="Y8209" s="4">
        <f>1/COUNTIF(OrdersTable[Customer ID],OrdersTable[[#This Row],[Customer ID]])</f>
        <v>4.7619047619047616E-2</v>
      </c>
    </row>
    <row r="8210" spans="1:25" x14ac:dyDescent="0.3">
      <c r="A8210" s="1">
        <v>8209</v>
      </c>
      <c r="B8210" t="s">
        <v>10051</v>
      </c>
      <c r="C8210" s="7">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4" t="str">
        <f>VLOOKUP(OrdersTable[[#This Row],[Region]],PeopleTable[#All],2,FALSE)</f>
        <v>Cassandra Brandow</v>
      </c>
      <c r="W8210" s="4" t="str">
        <f>IFERROR(VLOOKUP(OrdersTable[[#This Row],[Order ID]],ReturnsTable[#All],2,FALSE),"No")</f>
        <v>No</v>
      </c>
      <c r="X8210" s="4">
        <f>1/COUNTIF(OrdersTable[Order ID],OrdersTable[[#This Row],[Order ID]])</f>
        <v>0.5</v>
      </c>
      <c r="Y8210" s="4">
        <f>1/COUNTIF(OrdersTable[Customer ID],OrdersTable[[#This Row],[Customer ID]])</f>
        <v>8.3333333333333329E-2</v>
      </c>
    </row>
    <row r="8211" spans="1:25" x14ac:dyDescent="0.3">
      <c r="A8211" s="1">
        <v>8210</v>
      </c>
      <c r="B8211" t="s">
        <v>10051</v>
      </c>
      <c r="C8211" s="7">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4" t="str">
        <f>VLOOKUP(OrdersTable[[#This Row],[Region]],PeopleTable[#All],2,FALSE)</f>
        <v>Cassandra Brandow</v>
      </c>
      <c r="W8211" s="4" t="str">
        <f>IFERROR(VLOOKUP(OrdersTable[[#This Row],[Order ID]],ReturnsTable[#All],2,FALSE),"No")</f>
        <v>No</v>
      </c>
      <c r="X8211" s="4">
        <f>1/COUNTIF(OrdersTable[Order ID],OrdersTable[[#This Row],[Order ID]])</f>
        <v>0.5</v>
      </c>
      <c r="Y8211" s="4">
        <f>1/COUNTIF(OrdersTable[Customer ID],OrdersTable[[#This Row],[Customer ID]])</f>
        <v>8.3333333333333329E-2</v>
      </c>
    </row>
    <row r="8212" spans="1:25" x14ac:dyDescent="0.3">
      <c r="A8212" s="1">
        <v>8211</v>
      </c>
      <c r="B8212" t="s">
        <v>10052</v>
      </c>
      <c r="C8212" s="7">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4" t="str">
        <f>VLOOKUP(OrdersTable[[#This Row],[Region]],PeopleTable[#All],2,FALSE)</f>
        <v>Cassandra Brandow</v>
      </c>
      <c r="W8212" s="4" t="str">
        <f>IFERROR(VLOOKUP(OrdersTable[[#This Row],[Order ID]],ReturnsTable[#All],2,FALSE),"No")</f>
        <v>No</v>
      </c>
      <c r="X8212" s="4">
        <f>1/COUNTIF(OrdersTable[Order ID],OrdersTable[[#This Row],[Order ID]])</f>
        <v>1</v>
      </c>
      <c r="Y8212" s="4">
        <f>1/COUNTIF(OrdersTable[Customer ID],OrdersTable[[#This Row],[Customer ID]])</f>
        <v>0.1111111111111111</v>
      </c>
    </row>
    <row r="8213" spans="1:25" x14ac:dyDescent="0.3">
      <c r="A8213" s="1">
        <v>8212</v>
      </c>
      <c r="B8213" t="s">
        <v>10053</v>
      </c>
      <c r="C8213" s="7">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4" t="str">
        <f>VLOOKUP(OrdersTable[[#This Row],[Region]],PeopleTable[#All],2,FALSE)</f>
        <v>Kelly Williams</v>
      </c>
      <c r="W8213" s="4" t="str">
        <f>IFERROR(VLOOKUP(OrdersTable[[#This Row],[Order ID]],ReturnsTable[#All],2,FALSE),"No")</f>
        <v>No</v>
      </c>
      <c r="X8213" s="4">
        <f>1/COUNTIF(OrdersTable[Order ID],OrdersTable[[#This Row],[Order ID]])</f>
        <v>0.5</v>
      </c>
      <c r="Y8213" s="4">
        <f>1/COUNTIF(OrdersTable[Customer ID],OrdersTable[[#This Row],[Customer ID]])</f>
        <v>7.1428571428571425E-2</v>
      </c>
    </row>
    <row r="8214" spans="1:25" x14ac:dyDescent="0.3">
      <c r="A8214" s="1">
        <v>8213</v>
      </c>
      <c r="B8214" t="s">
        <v>10053</v>
      </c>
      <c r="C8214" s="7">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4" t="str">
        <f>VLOOKUP(OrdersTable[[#This Row],[Region]],PeopleTable[#All],2,FALSE)</f>
        <v>Kelly Williams</v>
      </c>
      <c r="W8214" s="4" t="str">
        <f>IFERROR(VLOOKUP(OrdersTable[[#This Row],[Order ID]],ReturnsTable[#All],2,FALSE),"No")</f>
        <v>No</v>
      </c>
      <c r="X8214" s="4">
        <f>1/COUNTIF(OrdersTable[Order ID],OrdersTable[[#This Row],[Order ID]])</f>
        <v>0.5</v>
      </c>
      <c r="Y8214" s="4">
        <f>1/COUNTIF(OrdersTable[Customer ID],OrdersTable[[#This Row],[Customer ID]])</f>
        <v>7.1428571428571425E-2</v>
      </c>
    </row>
    <row r="8215" spans="1:25" x14ac:dyDescent="0.3">
      <c r="A8215" s="1">
        <v>8214</v>
      </c>
      <c r="B8215" t="s">
        <v>10054</v>
      </c>
      <c r="C8215" s="7">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4" t="str">
        <f>VLOOKUP(OrdersTable[[#This Row],[Region]],PeopleTable[#All],2,FALSE)</f>
        <v>Cassandra Brandow</v>
      </c>
      <c r="W8215" s="4" t="str">
        <f>IFERROR(VLOOKUP(OrdersTable[[#This Row],[Order ID]],ReturnsTable[#All],2,FALSE),"No")</f>
        <v>No</v>
      </c>
      <c r="X8215" s="4">
        <f>1/COUNTIF(OrdersTable[Order ID],OrdersTable[[#This Row],[Order ID]])</f>
        <v>0.25</v>
      </c>
      <c r="Y8215" s="4">
        <f>1/COUNTIF(OrdersTable[Customer ID],OrdersTable[[#This Row],[Customer ID]])</f>
        <v>0.05</v>
      </c>
    </row>
    <row r="8216" spans="1:25" x14ac:dyDescent="0.3">
      <c r="A8216" s="1">
        <v>8215</v>
      </c>
      <c r="B8216" t="s">
        <v>10054</v>
      </c>
      <c r="C8216" s="7">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4" t="str">
        <f>VLOOKUP(OrdersTable[[#This Row],[Region]],PeopleTable[#All],2,FALSE)</f>
        <v>Cassandra Brandow</v>
      </c>
      <c r="W8216" s="4" t="str">
        <f>IFERROR(VLOOKUP(OrdersTable[[#This Row],[Order ID]],ReturnsTable[#All],2,FALSE),"No")</f>
        <v>No</v>
      </c>
      <c r="X8216" s="4">
        <f>1/COUNTIF(OrdersTable[Order ID],OrdersTable[[#This Row],[Order ID]])</f>
        <v>0.25</v>
      </c>
      <c r="Y8216" s="4">
        <f>1/COUNTIF(OrdersTable[Customer ID],OrdersTable[[#This Row],[Customer ID]])</f>
        <v>0.05</v>
      </c>
    </row>
    <row r="8217" spans="1:25" x14ac:dyDescent="0.3">
      <c r="A8217" s="1">
        <v>8216</v>
      </c>
      <c r="B8217" t="s">
        <v>10054</v>
      </c>
      <c r="C8217" s="7">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4" t="str">
        <f>VLOOKUP(OrdersTable[[#This Row],[Region]],PeopleTable[#All],2,FALSE)</f>
        <v>Cassandra Brandow</v>
      </c>
      <c r="W8217" s="4" t="str">
        <f>IFERROR(VLOOKUP(OrdersTable[[#This Row],[Order ID]],ReturnsTable[#All],2,FALSE),"No")</f>
        <v>No</v>
      </c>
      <c r="X8217" s="4">
        <f>1/COUNTIF(OrdersTable[Order ID],OrdersTable[[#This Row],[Order ID]])</f>
        <v>0.25</v>
      </c>
      <c r="Y8217" s="4">
        <f>1/COUNTIF(OrdersTable[Customer ID],OrdersTable[[#This Row],[Customer ID]])</f>
        <v>0.05</v>
      </c>
    </row>
    <row r="8218" spans="1:25" x14ac:dyDescent="0.3">
      <c r="A8218" s="1">
        <v>8217</v>
      </c>
      <c r="B8218" t="s">
        <v>10054</v>
      </c>
      <c r="C8218" s="7">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4" t="str">
        <f>VLOOKUP(OrdersTable[[#This Row],[Region]],PeopleTable[#All],2,FALSE)</f>
        <v>Cassandra Brandow</v>
      </c>
      <c r="W8218" s="4" t="str">
        <f>IFERROR(VLOOKUP(OrdersTable[[#This Row],[Order ID]],ReturnsTable[#All],2,FALSE),"No")</f>
        <v>No</v>
      </c>
      <c r="X8218" s="4">
        <f>1/COUNTIF(OrdersTable[Order ID],OrdersTable[[#This Row],[Order ID]])</f>
        <v>0.25</v>
      </c>
      <c r="Y8218" s="4">
        <f>1/COUNTIF(OrdersTable[Customer ID],OrdersTable[[#This Row],[Customer ID]])</f>
        <v>0.05</v>
      </c>
    </row>
    <row r="8219" spans="1:25" x14ac:dyDescent="0.3">
      <c r="A8219" s="1">
        <v>8218</v>
      </c>
      <c r="B8219" t="s">
        <v>10055</v>
      </c>
      <c r="C8219" s="7">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4" t="str">
        <f>VLOOKUP(OrdersTable[[#This Row],[Region]],PeopleTable[#All],2,FALSE)</f>
        <v>Kelly Williams</v>
      </c>
      <c r="W8219" s="4" t="str">
        <f>IFERROR(VLOOKUP(OrdersTable[[#This Row],[Order ID]],ReturnsTable[#All],2,FALSE),"No")</f>
        <v>No</v>
      </c>
      <c r="X8219" s="4">
        <f>1/COUNTIF(OrdersTable[Order ID],OrdersTable[[#This Row],[Order ID]])</f>
        <v>0.2</v>
      </c>
      <c r="Y8219" s="4">
        <f>1/COUNTIF(OrdersTable[Customer ID],OrdersTable[[#This Row],[Customer ID]])</f>
        <v>0.1</v>
      </c>
    </row>
    <row r="8220" spans="1:25" x14ac:dyDescent="0.3">
      <c r="A8220" s="1">
        <v>8219</v>
      </c>
      <c r="B8220" t="s">
        <v>10055</v>
      </c>
      <c r="C8220" s="7">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4" t="str">
        <f>VLOOKUP(OrdersTable[[#This Row],[Region]],PeopleTable[#All],2,FALSE)</f>
        <v>Kelly Williams</v>
      </c>
      <c r="W8220" s="4" t="str">
        <f>IFERROR(VLOOKUP(OrdersTable[[#This Row],[Order ID]],ReturnsTable[#All],2,FALSE),"No")</f>
        <v>No</v>
      </c>
      <c r="X8220" s="4">
        <f>1/COUNTIF(OrdersTable[Order ID],OrdersTable[[#This Row],[Order ID]])</f>
        <v>0.2</v>
      </c>
      <c r="Y8220" s="4">
        <f>1/COUNTIF(OrdersTable[Customer ID],OrdersTable[[#This Row],[Customer ID]])</f>
        <v>0.1</v>
      </c>
    </row>
    <row r="8221" spans="1:25" x14ac:dyDescent="0.3">
      <c r="A8221" s="1">
        <v>8220</v>
      </c>
      <c r="B8221" t="s">
        <v>10055</v>
      </c>
      <c r="C8221" s="7">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4" t="str">
        <f>VLOOKUP(OrdersTable[[#This Row],[Region]],PeopleTable[#All],2,FALSE)</f>
        <v>Kelly Williams</v>
      </c>
      <c r="W8221" s="4" t="str">
        <f>IFERROR(VLOOKUP(OrdersTable[[#This Row],[Order ID]],ReturnsTable[#All],2,FALSE),"No")</f>
        <v>No</v>
      </c>
      <c r="X8221" s="4">
        <f>1/COUNTIF(OrdersTable[Order ID],OrdersTable[[#This Row],[Order ID]])</f>
        <v>0.2</v>
      </c>
      <c r="Y8221" s="4">
        <f>1/COUNTIF(OrdersTable[Customer ID],OrdersTable[[#This Row],[Customer ID]])</f>
        <v>0.1</v>
      </c>
    </row>
    <row r="8222" spans="1:25" x14ac:dyDescent="0.3">
      <c r="A8222" s="1">
        <v>8221</v>
      </c>
      <c r="B8222" t="s">
        <v>10055</v>
      </c>
      <c r="C8222" s="7">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4" t="str">
        <f>VLOOKUP(OrdersTable[[#This Row],[Region]],PeopleTable[#All],2,FALSE)</f>
        <v>Kelly Williams</v>
      </c>
      <c r="W8222" s="4" t="str">
        <f>IFERROR(VLOOKUP(OrdersTable[[#This Row],[Order ID]],ReturnsTable[#All],2,FALSE),"No")</f>
        <v>No</v>
      </c>
      <c r="X8222" s="4">
        <f>1/COUNTIF(OrdersTable[Order ID],OrdersTable[[#This Row],[Order ID]])</f>
        <v>0.2</v>
      </c>
      <c r="Y8222" s="4">
        <f>1/COUNTIF(OrdersTable[Customer ID],OrdersTable[[#This Row],[Customer ID]])</f>
        <v>0.1</v>
      </c>
    </row>
    <row r="8223" spans="1:25" x14ac:dyDescent="0.3">
      <c r="A8223" s="1">
        <v>8222</v>
      </c>
      <c r="B8223" t="s">
        <v>10055</v>
      </c>
      <c r="C8223" s="7">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4" t="str">
        <f>VLOOKUP(OrdersTable[[#This Row],[Region]],PeopleTable[#All],2,FALSE)</f>
        <v>Kelly Williams</v>
      </c>
      <c r="W8223" s="4" t="str">
        <f>IFERROR(VLOOKUP(OrdersTable[[#This Row],[Order ID]],ReturnsTable[#All],2,FALSE),"No")</f>
        <v>No</v>
      </c>
      <c r="X8223" s="4">
        <f>1/COUNTIF(OrdersTable[Order ID],OrdersTable[[#This Row],[Order ID]])</f>
        <v>0.2</v>
      </c>
      <c r="Y8223" s="4">
        <f>1/COUNTIF(OrdersTable[Customer ID],OrdersTable[[#This Row],[Customer ID]])</f>
        <v>0.1</v>
      </c>
    </row>
    <row r="8224" spans="1:25" x14ac:dyDescent="0.3">
      <c r="A8224" s="1">
        <v>8223</v>
      </c>
      <c r="B8224" t="s">
        <v>10056</v>
      </c>
      <c r="C8224" s="7">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4" t="str">
        <f>VLOOKUP(OrdersTable[[#This Row],[Region]],PeopleTable[#All],2,FALSE)</f>
        <v>Kelly Williams</v>
      </c>
      <c r="W8224" s="4" t="str">
        <f>IFERROR(VLOOKUP(OrdersTable[[#This Row],[Order ID]],ReturnsTable[#All],2,FALSE),"No")</f>
        <v>No</v>
      </c>
      <c r="X8224" s="4">
        <f>1/COUNTIF(OrdersTable[Order ID],OrdersTable[[#This Row],[Order ID]])</f>
        <v>1</v>
      </c>
      <c r="Y8224" s="4">
        <f>1/COUNTIF(OrdersTable[Customer ID],OrdersTable[[#This Row],[Customer ID]])</f>
        <v>0.16666666666666666</v>
      </c>
    </row>
    <row r="8225" spans="1:25" x14ac:dyDescent="0.3">
      <c r="A8225" s="1">
        <v>8224</v>
      </c>
      <c r="B8225" t="s">
        <v>10057</v>
      </c>
      <c r="C8225" s="7">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4" t="str">
        <f>VLOOKUP(OrdersTable[[#This Row],[Region]],PeopleTable[#All],2,FALSE)</f>
        <v>Anna Andreadi</v>
      </c>
      <c r="W8225" s="4" t="str">
        <f>IFERROR(VLOOKUP(OrdersTable[[#This Row],[Order ID]],ReturnsTable[#All],2,FALSE),"No")</f>
        <v>No</v>
      </c>
      <c r="X8225" s="4">
        <f>1/COUNTIF(OrdersTable[Order ID],OrdersTable[[#This Row],[Order ID]])</f>
        <v>0.5</v>
      </c>
      <c r="Y8225" s="4">
        <f>1/COUNTIF(OrdersTable[Customer ID],OrdersTable[[#This Row],[Customer ID]])</f>
        <v>0.04</v>
      </c>
    </row>
    <row r="8226" spans="1:25" x14ac:dyDescent="0.3">
      <c r="A8226" s="1">
        <v>8225</v>
      </c>
      <c r="B8226" t="s">
        <v>10057</v>
      </c>
      <c r="C8226" s="7">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4" t="str">
        <f>VLOOKUP(OrdersTable[[#This Row],[Region]],PeopleTable[#All],2,FALSE)</f>
        <v>Anna Andreadi</v>
      </c>
      <c r="W8226" s="4" t="str">
        <f>IFERROR(VLOOKUP(OrdersTable[[#This Row],[Order ID]],ReturnsTable[#All],2,FALSE),"No")</f>
        <v>No</v>
      </c>
      <c r="X8226" s="4">
        <f>1/COUNTIF(OrdersTable[Order ID],OrdersTable[[#This Row],[Order ID]])</f>
        <v>0.5</v>
      </c>
      <c r="Y8226" s="4">
        <f>1/COUNTIF(OrdersTable[Customer ID],OrdersTable[[#This Row],[Customer ID]])</f>
        <v>0.04</v>
      </c>
    </row>
    <row r="8227" spans="1:25" x14ac:dyDescent="0.3">
      <c r="A8227" s="1">
        <v>8226</v>
      </c>
      <c r="B8227" t="s">
        <v>10058</v>
      </c>
      <c r="C8227" s="7">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4" t="str">
        <f>VLOOKUP(OrdersTable[[#This Row],[Region]],PeopleTable[#All],2,FALSE)</f>
        <v>Chuck Magee</v>
      </c>
      <c r="W8227" s="4" t="str">
        <f>IFERROR(VLOOKUP(OrdersTable[[#This Row],[Order ID]],ReturnsTable[#All],2,FALSE),"No")</f>
        <v>No</v>
      </c>
      <c r="X8227" s="4">
        <f>1/COUNTIF(OrdersTable[Order ID],OrdersTable[[#This Row],[Order ID]])</f>
        <v>0.5</v>
      </c>
      <c r="Y8227" s="4">
        <f>1/COUNTIF(OrdersTable[Customer ID],OrdersTable[[#This Row],[Customer ID]])</f>
        <v>0.1111111111111111</v>
      </c>
    </row>
    <row r="8228" spans="1:25" x14ac:dyDescent="0.3">
      <c r="A8228" s="1">
        <v>8227</v>
      </c>
      <c r="B8228" t="s">
        <v>10058</v>
      </c>
      <c r="C8228" s="7">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4" t="str">
        <f>VLOOKUP(OrdersTable[[#This Row],[Region]],PeopleTable[#All],2,FALSE)</f>
        <v>Chuck Magee</v>
      </c>
      <c r="W8228" s="4" t="str">
        <f>IFERROR(VLOOKUP(OrdersTable[[#This Row],[Order ID]],ReturnsTable[#All],2,FALSE),"No")</f>
        <v>No</v>
      </c>
      <c r="X8228" s="4">
        <f>1/COUNTIF(OrdersTable[Order ID],OrdersTable[[#This Row],[Order ID]])</f>
        <v>0.5</v>
      </c>
      <c r="Y8228" s="4">
        <f>1/COUNTIF(OrdersTable[Customer ID],OrdersTable[[#This Row],[Customer ID]])</f>
        <v>0.1111111111111111</v>
      </c>
    </row>
    <row r="8229" spans="1:25" x14ac:dyDescent="0.3">
      <c r="A8229" s="1">
        <v>8228</v>
      </c>
      <c r="B8229" t="s">
        <v>10059</v>
      </c>
      <c r="C8229" s="7">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4" t="str">
        <f>VLOOKUP(OrdersTable[[#This Row],[Region]],PeopleTable[#All],2,FALSE)</f>
        <v>Chuck Magee</v>
      </c>
      <c r="W8229" s="4" t="str">
        <f>IFERROR(VLOOKUP(OrdersTable[[#This Row],[Order ID]],ReturnsTable[#All],2,FALSE),"No")</f>
        <v>No</v>
      </c>
      <c r="X8229" s="4">
        <f>1/COUNTIF(OrdersTable[Order ID],OrdersTable[[#This Row],[Order ID]])</f>
        <v>0.33333333333333331</v>
      </c>
      <c r="Y8229" s="4">
        <f>1/COUNTIF(OrdersTable[Customer ID],OrdersTable[[#This Row],[Customer ID]])</f>
        <v>5.5555555555555552E-2</v>
      </c>
    </row>
    <row r="8230" spans="1:25" x14ac:dyDescent="0.3">
      <c r="A8230" s="1">
        <v>8229</v>
      </c>
      <c r="B8230" t="s">
        <v>10059</v>
      </c>
      <c r="C8230" s="7">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4" t="str">
        <f>VLOOKUP(OrdersTable[[#This Row],[Region]],PeopleTable[#All],2,FALSE)</f>
        <v>Chuck Magee</v>
      </c>
      <c r="W8230" s="4" t="str">
        <f>IFERROR(VLOOKUP(OrdersTable[[#This Row],[Order ID]],ReturnsTable[#All],2,FALSE),"No")</f>
        <v>No</v>
      </c>
      <c r="X8230" s="4">
        <f>1/COUNTIF(OrdersTable[Order ID],OrdersTable[[#This Row],[Order ID]])</f>
        <v>0.33333333333333331</v>
      </c>
      <c r="Y8230" s="4">
        <f>1/COUNTIF(OrdersTable[Customer ID],OrdersTable[[#This Row],[Customer ID]])</f>
        <v>5.5555555555555552E-2</v>
      </c>
    </row>
    <row r="8231" spans="1:25" x14ac:dyDescent="0.3">
      <c r="A8231" s="1">
        <v>8230</v>
      </c>
      <c r="B8231" t="s">
        <v>10059</v>
      </c>
      <c r="C8231" s="7">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4" t="str">
        <f>VLOOKUP(OrdersTable[[#This Row],[Region]],PeopleTable[#All],2,FALSE)</f>
        <v>Chuck Magee</v>
      </c>
      <c r="W8231" s="4" t="str">
        <f>IFERROR(VLOOKUP(OrdersTable[[#This Row],[Order ID]],ReturnsTable[#All],2,FALSE),"No")</f>
        <v>No</v>
      </c>
      <c r="X8231" s="4">
        <f>1/COUNTIF(OrdersTable[Order ID],OrdersTable[[#This Row],[Order ID]])</f>
        <v>0.33333333333333331</v>
      </c>
      <c r="Y8231" s="4">
        <f>1/COUNTIF(OrdersTable[Customer ID],OrdersTable[[#This Row],[Customer ID]])</f>
        <v>5.5555555555555552E-2</v>
      </c>
    </row>
    <row r="8232" spans="1:25" x14ac:dyDescent="0.3">
      <c r="A8232" s="1">
        <v>8231</v>
      </c>
      <c r="B8232" t="s">
        <v>10060</v>
      </c>
      <c r="C8232" s="7">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4" t="str">
        <f>VLOOKUP(OrdersTable[[#This Row],[Region]],PeopleTable[#All],2,FALSE)</f>
        <v>Cassandra Brandow</v>
      </c>
      <c r="W8232" s="4" t="str">
        <f>IFERROR(VLOOKUP(OrdersTable[[#This Row],[Order ID]],ReturnsTable[#All],2,FALSE),"No")</f>
        <v>No</v>
      </c>
      <c r="X8232" s="4">
        <f>1/COUNTIF(OrdersTable[Order ID],OrdersTable[[#This Row],[Order ID]])</f>
        <v>0.5</v>
      </c>
      <c r="Y8232" s="4">
        <f>1/COUNTIF(OrdersTable[Customer ID],OrdersTable[[#This Row],[Customer ID]])</f>
        <v>0.1</v>
      </c>
    </row>
    <row r="8233" spans="1:25" x14ac:dyDescent="0.3">
      <c r="A8233" s="1">
        <v>8232</v>
      </c>
      <c r="B8233" t="s">
        <v>10060</v>
      </c>
      <c r="C8233" s="7">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4" t="str">
        <f>VLOOKUP(OrdersTable[[#This Row],[Region]],PeopleTable[#All],2,FALSE)</f>
        <v>Cassandra Brandow</v>
      </c>
      <c r="W8233" s="4" t="str">
        <f>IFERROR(VLOOKUP(OrdersTable[[#This Row],[Order ID]],ReturnsTable[#All],2,FALSE),"No")</f>
        <v>No</v>
      </c>
      <c r="X8233" s="4">
        <f>1/COUNTIF(OrdersTable[Order ID],OrdersTable[[#This Row],[Order ID]])</f>
        <v>0.5</v>
      </c>
      <c r="Y8233" s="4">
        <f>1/COUNTIF(OrdersTable[Customer ID],OrdersTable[[#This Row],[Customer ID]])</f>
        <v>0.1</v>
      </c>
    </row>
    <row r="8234" spans="1:25" x14ac:dyDescent="0.3">
      <c r="A8234" s="1">
        <v>8233</v>
      </c>
      <c r="B8234" t="s">
        <v>10061</v>
      </c>
      <c r="C8234" s="7">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4" t="str">
        <f>VLOOKUP(OrdersTable[[#This Row],[Region]],PeopleTable[#All],2,FALSE)</f>
        <v>Anna Andreadi</v>
      </c>
      <c r="W8234" s="4" t="str">
        <f>IFERROR(VLOOKUP(OrdersTable[[#This Row],[Order ID]],ReturnsTable[#All],2,FALSE),"No")</f>
        <v>No</v>
      </c>
      <c r="X8234" s="4">
        <f>1/COUNTIF(OrdersTable[Order ID],OrdersTable[[#This Row],[Order ID]])</f>
        <v>0.5</v>
      </c>
      <c r="Y8234" s="4">
        <f>1/COUNTIF(OrdersTable[Customer ID],OrdersTable[[#This Row],[Customer ID]])</f>
        <v>5.2631578947368418E-2</v>
      </c>
    </row>
    <row r="8235" spans="1:25" x14ac:dyDescent="0.3">
      <c r="A8235" s="1">
        <v>8234</v>
      </c>
      <c r="B8235" t="s">
        <v>10061</v>
      </c>
      <c r="C8235" s="7">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4" t="str">
        <f>VLOOKUP(OrdersTable[[#This Row],[Region]],PeopleTable[#All],2,FALSE)</f>
        <v>Anna Andreadi</v>
      </c>
      <c r="W8235" s="4" t="str">
        <f>IFERROR(VLOOKUP(OrdersTable[[#This Row],[Order ID]],ReturnsTable[#All],2,FALSE),"No")</f>
        <v>No</v>
      </c>
      <c r="X8235" s="4">
        <f>1/COUNTIF(OrdersTable[Order ID],OrdersTable[[#This Row],[Order ID]])</f>
        <v>0.5</v>
      </c>
      <c r="Y8235" s="4">
        <f>1/COUNTIF(OrdersTable[Customer ID],OrdersTable[[#This Row],[Customer ID]])</f>
        <v>5.2631578947368418E-2</v>
      </c>
    </row>
    <row r="8236" spans="1:25" x14ac:dyDescent="0.3">
      <c r="A8236" s="1">
        <v>8235</v>
      </c>
      <c r="B8236" t="s">
        <v>10062</v>
      </c>
      <c r="C8236" s="7">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4" t="str">
        <f>VLOOKUP(OrdersTable[[#This Row],[Region]],PeopleTable[#All],2,FALSE)</f>
        <v>Cassandra Brandow</v>
      </c>
      <c r="W8236" s="4" t="str">
        <f>IFERROR(VLOOKUP(OrdersTable[[#This Row],[Order ID]],ReturnsTable[#All],2,FALSE),"No")</f>
        <v>No</v>
      </c>
      <c r="X8236" s="4">
        <f>1/COUNTIF(OrdersTable[Order ID],OrdersTable[[#This Row],[Order ID]])</f>
        <v>0.33333333333333331</v>
      </c>
      <c r="Y8236" s="4">
        <f>1/COUNTIF(OrdersTable[Customer ID],OrdersTable[[#This Row],[Customer ID]])</f>
        <v>0.05</v>
      </c>
    </row>
    <row r="8237" spans="1:25" x14ac:dyDescent="0.3">
      <c r="A8237" s="1">
        <v>8236</v>
      </c>
      <c r="B8237" t="s">
        <v>10062</v>
      </c>
      <c r="C8237" s="7">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4" t="str">
        <f>VLOOKUP(OrdersTable[[#This Row],[Region]],PeopleTable[#All],2,FALSE)</f>
        <v>Cassandra Brandow</v>
      </c>
      <c r="W8237" s="4" t="str">
        <f>IFERROR(VLOOKUP(OrdersTable[[#This Row],[Order ID]],ReturnsTable[#All],2,FALSE),"No")</f>
        <v>No</v>
      </c>
      <c r="X8237" s="4">
        <f>1/COUNTIF(OrdersTable[Order ID],OrdersTable[[#This Row],[Order ID]])</f>
        <v>0.33333333333333331</v>
      </c>
      <c r="Y8237" s="4">
        <f>1/COUNTIF(OrdersTable[Customer ID],OrdersTable[[#This Row],[Customer ID]])</f>
        <v>0.05</v>
      </c>
    </row>
    <row r="8238" spans="1:25" x14ac:dyDescent="0.3">
      <c r="A8238" s="1">
        <v>8237</v>
      </c>
      <c r="B8238" t="s">
        <v>10062</v>
      </c>
      <c r="C8238" s="7">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4" t="str">
        <f>VLOOKUP(OrdersTable[[#This Row],[Region]],PeopleTable[#All],2,FALSE)</f>
        <v>Cassandra Brandow</v>
      </c>
      <c r="W8238" s="4" t="str">
        <f>IFERROR(VLOOKUP(OrdersTable[[#This Row],[Order ID]],ReturnsTable[#All],2,FALSE),"No")</f>
        <v>No</v>
      </c>
      <c r="X8238" s="4">
        <f>1/COUNTIF(OrdersTable[Order ID],OrdersTable[[#This Row],[Order ID]])</f>
        <v>0.33333333333333331</v>
      </c>
      <c r="Y8238" s="4">
        <f>1/COUNTIF(OrdersTable[Customer ID],OrdersTable[[#This Row],[Customer ID]])</f>
        <v>0.05</v>
      </c>
    </row>
    <row r="8239" spans="1:25" x14ac:dyDescent="0.3">
      <c r="A8239" s="1">
        <v>8238</v>
      </c>
      <c r="B8239" t="s">
        <v>10063</v>
      </c>
      <c r="C8239" s="7">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4" t="str">
        <f>VLOOKUP(OrdersTable[[#This Row],[Region]],PeopleTable[#All],2,FALSE)</f>
        <v>Cassandra Brandow</v>
      </c>
      <c r="W8239" s="4" t="str">
        <f>IFERROR(VLOOKUP(OrdersTable[[#This Row],[Order ID]],ReturnsTable[#All],2,FALSE),"No")</f>
        <v>No</v>
      </c>
      <c r="X8239" s="4">
        <f>1/COUNTIF(OrdersTable[Order ID],OrdersTable[[#This Row],[Order ID]])</f>
        <v>0.25</v>
      </c>
      <c r="Y8239" s="4">
        <f>1/COUNTIF(OrdersTable[Customer ID],OrdersTable[[#This Row],[Customer ID]])</f>
        <v>0.14285714285714285</v>
      </c>
    </row>
    <row r="8240" spans="1:25" x14ac:dyDescent="0.3">
      <c r="A8240" s="1">
        <v>8239</v>
      </c>
      <c r="B8240" t="s">
        <v>10063</v>
      </c>
      <c r="C8240" s="7">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4" t="str">
        <f>VLOOKUP(OrdersTable[[#This Row],[Region]],PeopleTable[#All],2,FALSE)</f>
        <v>Cassandra Brandow</v>
      </c>
      <c r="W8240" s="4" t="str">
        <f>IFERROR(VLOOKUP(OrdersTable[[#This Row],[Order ID]],ReturnsTable[#All],2,FALSE),"No")</f>
        <v>No</v>
      </c>
      <c r="X8240" s="4">
        <f>1/COUNTIF(OrdersTable[Order ID],OrdersTable[[#This Row],[Order ID]])</f>
        <v>0.25</v>
      </c>
      <c r="Y8240" s="4">
        <f>1/COUNTIF(OrdersTable[Customer ID],OrdersTable[[#This Row],[Customer ID]])</f>
        <v>0.14285714285714285</v>
      </c>
    </row>
    <row r="8241" spans="1:25" x14ac:dyDescent="0.3">
      <c r="A8241" s="1">
        <v>8240</v>
      </c>
      <c r="B8241" t="s">
        <v>10063</v>
      </c>
      <c r="C8241" s="7">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4" t="str">
        <f>VLOOKUP(OrdersTable[[#This Row],[Region]],PeopleTable[#All],2,FALSE)</f>
        <v>Cassandra Brandow</v>
      </c>
      <c r="W8241" s="4" t="str">
        <f>IFERROR(VLOOKUP(OrdersTable[[#This Row],[Order ID]],ReturnsTable[#All],2,FALSE),"No")</f>
        <v>No</v>
      </c>
      <c r="X8241" s="4">
        <f>1/COUNTIF(OrdersTable[Order ID],OrdersTable[[#This Row],[Order ID]])</f>
        <v>0.25</v>
      </c>
      <c r="Y8241" s="4">
        <f>1/COUNTIF(OrdersTable[Customer ID],OrdersTable[[#This Row],[Customer ID]])</f>
        <v>0.14285714285714285</v>
      </c>
    </row>
    <row r="8242" spans="1:25" x14ac:dyDescent="0.3">
      <c r="A8242" s="1">
        <v>8241</v>
      </c>
      <c r="B8242" t="s">
        <v>10063</v>
      </c>
      <c r="C8242" s="7">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4" t="str">
        <f>VLOOKUP(OrdersTable[[#This Row],[Region]],PeopleTable[#All],2,FALSE)</f>
        <v>Cassandra Brandow</v>
      </c>
      <c r="W8242" s="4" t="str">
        <f>IFERROR(VLOOKUP(OrdersTable[[#This Row],[Order ID]],ReturnsTable[#All],2,FALSE),"No")</f>
        <v>No</v>
      </c>
      <c r="X8242" s="4">
        <f>1/COUNTIF(OrdersTable[Order ID],OrdersTable[[#This Row],[Order ID]])</f>
        <v>0.25</v>
      </c>
      <c r="Y8242" s="4">
        <f>1/COUNTIF(OrdersTable[Customer ID],OrdersTable[[#This Row],[Customer ID]])</f>
        <v>0.14285714285714285</v>
      </c>
    </row>
    <row r="8243" spans="1:25" x14ac:dyDescent="0.3">
      <c r="A8243" s="1">
        <v>8242</v>
      </c>
      <c r="B8243" t="s">
        <v>10064</v>
      </c>
      <c r="C8243" s="7">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4" t="str">
        <f>VLOOKUP(OrdersTable[[#This Row],[Region]],PeopleTable[#All],2,FALSE)</f>
        <v>Chuck Magee</v>
      </c>
      <c r="W8243" s="4" t="str">
        <f>IFERROR(VLOOKUP(OrdersTable[[#This Row],[Order ID]],ReturnsTable[#All],2,FALSE),"No")</f>
        <v>No</v>
      </c>
      <c r="X8243" s="4">
        <f>1/COUNTIF(OrdersTable[Order ID],OrdersTable[[#This Row],[Order ID]])</f>
        <v>0.5</v>
      </c>
      <c r="Y8243" s="4">
        <f>1/COUNTIF(OrdersTable[Customer ID],OrdersTable[[#This Row],[Customer ID]])</f>
        <v>6.6666666666666666E-2</v>
      </c>
    </row>
    <row r="8244" spans="1:25" x14ac:dyDescent="0.3">
      <c r="A8244" s="1">
        <v>8243</v>
      </c>
      <c r="B8244" t="s">
        <v>10064</v>
      </c>
      <c r="C8244" s="7">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4" t="str">
        <f>VLOOKUP(OrdersTable[[#This Row],[Region]],PeopleTable[#All],2,FALSE)</f>
        <v>Chuck Magee</v>
      </c>
      <c r="W8244" s="4" t="str">
        <f>IFERROR(VLOOKUP(OrdersTable[[#This Row],[Order ID]],ReturnsTable[#All],2,FALSE),"No")</f>
        <v>No</v>
      </c>
      <c r="X8244" s="4">
        <f>1/COUNTIF(OrdersTable[Order ID],OrdersTable[[#This Row],[Order ID]])</f>
        <v>0.5</v>
      </c>
      <c r="Y8244" s="4">
        <f>1/COUNTIF(OrdersTable[Customer ID],OrdersTable[[#This Row],[Customer ID]])</f>
        <v>6.6666666666666666E-2</v>
      </c>
    </row>
    <row r="8245" spans="1:25" x14ac:dyDescent="0.3">
      <c r="A8245" s="1">
        <v>8244</v>
      </c>
      <c r="B8245" t="s">
        <v>10065</v>
      </c>
      <c r="C8245" s="7">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4" t="str">
        <f>VLOOKUP(OrdersTable[[#This Row],[Region]],PeopleTable[#All],2,FALSE)</f>
        <v>Anna Andreadi</v>
      </c>
      <c r="W8245" s="4" t="str">
        <f>IFERROR(VLOOKUP(OrdersTable[[#This Row],[Order ID]],ReturnsTable[#All],2,FALSE),"No")</f>
        <v>No</v>
      </c>
      <c r="X8245" s="4">
        <f>1/COUNTIF(OrdersTable[Order ID],OrdersTable[[#This Row],[Order ID]])</f>
        <v>0.5</v>
      </c>
      <c r="Y8245" s="4">
        <f>1/COUNTIF(OrdersTable[Customer ID],OrdersTable[[#This Row],[Customer ID]])</f>
        <v>0.1</v>
      </c>
    </row>
    <row r="8246" spans="1:25" x14ac:dyDescent="0.3">
      <c r="A8246" s="1">
        <v>8245</v>
      </c>
      <c r="B8246" t="s">
        <v>10065</v>
      </c>
      <c r="C8246" s="7">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4" t="str">
        <f>VLOOKUP(OrdersTable[[#This Row],[Region]],PeopleTable[#All],2,FALSE)</f>
        <v>Anna Andreadi</v>
      </c>
      <c r="W8246" s="4" t="str">
        <f>IFERROR(VLOOKUP(OrdersTable[[#This Row],[Order ID]],ReturnsTable[#All],2,FALSE),"No")</f>
        <v>No</v>
      </c>
      <c r="X8246" s="4">
        <f>1/COUNTIF(OrdersTable[Order ID],OrdersTable[[#This Row],[Order ID]])</f>
        <v>0.5</v>
      </c>
      <c r="Y8246" s="4">
        <f>1/COUNTIF(OrdersTable[Customer ID],OrdersTable[[#This Row],[Customer ID]])</f>
        <v>0.1</v>
      </c>
    </row>
    <row r="8247" spans="1:25" x14ac:dyDescent="0.3">
      <c r="A8247" s="1">
        <v>8246</v>
      </c>
      <c r="B8247" t="s">
        <v>10066</v>
      </c>
      <c r="C8247" s="7">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4" t="str">
        <f>VLOOKUP(OrdersTable[[#This Row],[Region]],PeopleTable[#All],2,FALSE)</f>
        <v>Cassandra Brandow</v>
      </c>
      <c r="W8247" s="4" t="str">
        <f>IFERROR(VLOOKUP(OrdersTable[[#This Row],[Order ID]],ReturnsTable[#All],2,FALSE),"No")</f>
        <v>No</v>
      </c>
      <c r="X8247" s="4">
        <f>1/COUNTIF(OrdersTable[Order ID],OrdersTable[[#This Row],[Order ID]])</f>
        <v>1</v>
      </c>
      <c r="Y8247" s="4">
        <f>1/COUNTIF(OrdersTable[Customer ID],OrdersTable[[#This Row],[Customer ID]])</f>
        <v>0.1111111111111111</v>
      </c>
    </row>
    <row r="8248" spans="1:25" x14ac:dyDescent="0.3">
      <c r="A8248" s="1">
        <v>8247</v>
      </c>
      <c r="B8248" t="s">
        <v>10067</v>
      </c>
      <c r="C8248" s="7">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4" t="str">
        <f>VLOOKUP(OrdersTable[[#This Row],[Region]],PeopleTable[#All],2,FALSE)</f>
        <v>Kelly Williams</v>
      </c>
      <c r="W8248" s="4" t="str">
        <f>IFERROR(VLOOKUP(OrdersTable[[#This Row],[Order ID]],ReturnsTable[#All],2,FALSE),"No")</f>
        <v>No</v>
      </c>
      <c r="X8248" s="4">
        <f>1/COUNTIF(OrdersTable[Order ID],OrdersTable[[#This Row],[Order ID]])</f>
        <v>0.5</v>
      </c>
      <c r="Y8248" s="4">
        <f>1/COUNTIF(OrdersTable[Customer ID],OrdersTable[[#This Row],[Customer ID]])</f>
        <v>7.1428571428571425E-2</v>
      </c>
    </row>
    <row r="8249" spans="1:25" x14ac:dyDescent="0.3">
      <c r="A8249" s="1">
        <v>8248</v>
      </c>
      <c r="B8249" t="s">
        <v>10067</v>
      </c>
      <c r="C8249" s="7">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4" t="str">
        <f>VLOOKUP(OrdersTable[[#This Row],[Region]],PeopleTable[#All],2,FALSE)</f>
        <v>Kelly Williams</v>
      </c>
      <c r="W8249" s="4" t="str">
        <f>IFERROR(VLOOKUP(OrdersTable[[#This Row],[Order ID]],ReturnsTable[#All],2,FALSE),"No")</f>
        <v>No</v>
      </c>
      <c r="X8249" s="4">
        <f>1/COUNTIF(OrdersTable[Order ID],OrdersTable[[#This Row],[Order ID]])</f>
        <v>0.5</v>
      </c>
      <c r="Y8249" s="4">
        <f>1/COUNTIF(OrdersTable[Customer ID],OrdersTable[[#This Row],[Customer ID]])</f>
        <v>7.1428571428571425E-2</v>
      </c>
    </row>
    <row r="8250" spans="1:25" x14ac:dyDescent="0.3">
      <c r="A8250" s="1">
        <v>8249</v>
      </c>
      <c r="B8250" t="s">
        <v>10068</v>
      </c>
      <c r="C8250" s="7">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4" t="str">
        <f>VLOOKUP(OrdersTable[[#This Row],[Region]],PeopleTable[#All],2,FALSE)</f>
        <v>Chuck Magee</v>
      </c>
      <c r="W8250" s="4" t="str">
        <f>IFERROR(VLOOKUP(OrdersTable[[#This Row],[Order ID]],ReturnsTable[#All],2,FALSE),"No")</f>
        <v>No</v>
      </c>
      <c r="X8250" s="4">
        <f>1/COUNTIF(OrdersTable[Order ID],OrdersTable[[#This Row],[Order ID]])</f>
        <v>1</v>
      </c>
      <c r="Y8250" s="4">
        <f>1/COUNTIF(OrdersTable[Customer ID],OrdersTable[[#This Row],[Customer ID]])</f>
        <v>7.1428571428571425E-2</v>
      </c>
    </row>
    <row r="8251" spans="1:25" x14ac:dyDescent="0.3">
      <c r="A8251" s="1">
        <v>8250</v>
      </c>
      <c r="B8251" t="s">
        <v>10069</v>
      </c>
      <c r="C8251" s="7">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4" t="str">
        <f>VLOOKUP(OrdersTable[[#This Row],[Region]],PeopleTable[#All],2,FALSE)</f>
        <v>Kelly Williams</v>
      </c>
      <c r="W8251" s="4" t="str">
        <f>IFERROR(VLOOKUP(OrdersTable[[#This Row],[Order ID]],ReturnsTable[#All],2,FALSE),"No")</f>
        <v>No</v>
      </c>
      <c r="X8251" s="4">
        <f>1/COUNTIF(OrdersTable[Order ID],OrdersTable[[#This Row],[Order ID]])</f>
        <v>0.25</v>
      </c>
      <c r="Y8251" s="4">
        <f>1/COUNTIF(OrdersTable[Customer ID],OrdersTable[[#This Row],[Customer ID]])</f>
        <v>4.1666666666666664E-2</v>
      </c>
    </row>
    <row r="8252" spans="1:25" x14ac:dyDescent="0.3">
      <c r="A8252" s="1">
        <v>8251</v>
      </c>
      <c r="B8252" t="s">
        <v>10069</v>
      </c>
      <c r="C8252" s="7">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4" t="str">
        <f>VLOOKUP(OrdersTable[[#This Row],[Region]],PeopleTable[#All],2,FALSE)</f>
        <v>Kelly Williams</v>
      </c>
      <c r="W8252" s="4" t="str">
        <f>IFERROR(VLOOKUP(OrdersTable[[#This Row],[Order ID]],ReturnsTable[#All],2,FALSE),"No")</f>
        <v>No</v>
      </c>
      <c r="X8252" s="4">
        <f>1/COUNTIF(OrdersTable[Order ID],OrdersTable[[#This Row],[Order ID]])</f>
        <v>0.25</v>
      </c>
      <c r="Y8252" s="4">
        <f>1/COUNTIF(OrdersTable[Customer ID],OrdersTable[[#This Row],[Customer ID]])</f>
        <v>4.1666666666666664E-2</v>
      </c>
    </row>
    <row r="8253" spans="1:25" x14ac:dyDescent="0.3">
      <c r="A8253" s="1">
        <v>8252</v>
      </c>
      <c r="B8253" t="s">
        <v>10069</v>
      </c>
      <c r="C8253" s="7">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4" t="str">
        <f>VLOOKUP(OrdersTable[[#This Row],[Region]],PeopleTable[#All],2,FALSE)</f>
        <v>Kelly Williams</v>
      </c>
      <c r="W8253" s="4" t="str">
        <f>IFERROR(VLOOKUP(OrdersTable[[#This Row],[Order ID]],ReturnsTable[#All],2,FALSE),"No")</f>
        <v>No</v>
      </c>
      <c r="X8253" s="4">
        <f>1/COUNTIF(OrdersTable[Order ID],OrdersTable[[#This Row],[Order ID]])</f>
        <v>0.25</v>
      </c>
      <c r="Y8253" s="4">
        <f>1/COUNTIF(OrdersTable[Customer ID],OrdersTable[[#This Row],[Customer ID]])</f>
        <v>4.1666666666666664E-2</v>
      </c>
    </row>
    <row r="8254" spans="1:25" x14ac:dyDescent="0.3">
      <c r="A8254" s="1">
        <v>8253</v>
      </c>
      <c r="B8254" t="s">
        <v>10069</v>
      </c>
      <c r="C8254" s="7">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4" t="str">
        <f>VLOOKUP(OrdersTable[[#This Row],[Region]],PeopleTable[#All],2,FALSE)</f>
        <v>Kelly Williams</v>
      </c>
      <c r="W8254" s="4" t="str">
        <f>IFERROR(VLOOKUP(OrdersTable[[#This Row],[Order ID]],ReturnsTable[#All],2,FALSE),"No")</f>
        <v>No</v>
      </c>
      <c r="X8254" s="4">
        <f>1/COUNTIF(OrdersTable[Order ID],OrdersTable[[#This Row],[Order ID]])</f>
        <v>0.25</v>
      </c>
      <c r="Y8254" s="4">
        <f>1/COUNTIF(OrdersTable[Customer ID],OrdersTable[[#This Row],[Customer ID]])</f>
        <v>4.1666666666666664E-2</v>
      </c>
    </row>
    <row r="8255" spans="1:25" x14ac:dyDescent="0.3">
      <c r="A8255" s="1">
        <v>8254</v>
      </c>
      <c r="B8255" t="s">
        <v>10070</v>
      </c>
      <c r="C8255" s="7">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4" t="str">
        <f>VLOOKUP(OrdersTable[[#This Row],[Region]],PeopleTable[#All],2,FALSE)</f>
        <v>Anna Andreadi</v>
      </c>
      <c r="W8255" s="4" t="str">
        <f>IFERROR(VLOOKUP(OrdersTable[[#This Row],[Order ID]],ReturnsTable[#All],2,FALSE),"No")</f>
        <v>No</v>
      </c>
      <c r="X8255" s="4">
        <f>1/COUNTIF(OrdersTable[Order ID],OrdersTable[[#This Row],[Order ID]])</f>
        <v>0.16666666666666666</v>
      </c>
      <c r="Y8255" s="4">
        <f>1/COUNTIF(OrdersTable[Customer ID],OrdersTable[[#This Row],[Customer ID]])</f>
        <v>6.6666666666666666E-2</v>
      </c>
    </row>
    <row r="8256" spans="1:25" x14ac:dyDescent="0.3">
      <c r="A8256" s="1">
        <v>8255</v>
      </c>
      <c r="B8256" t="s">
        <v>10070</v>
      </c>
      <c r="C8256" s="7">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4" t="str">
        <f>VLOOKUP(OrdersTable[[#This Row],[Region]],PeopleTable[#All],2,FALSE)</f>
        <v>Anna Andreadi</v>
      </c>
      <c r="W8256" s="4" t="str">
        <f>IFERROR(VLOOKUP(OrdersTable[[#This Row],[Order ID]],ReturnsTable[#All],2,FALSE),"No")</f>
        <v>No</v>
      </c>
      <c r="X8256" s="4">
        <f>1/COUNTIF(OrdersTable[Order ID],OrdersTable[[#This Row],[Order ID]])</f>
        <v>0.16666666666666666</v>
      </c>
      <c r="Y8256" s="4">
        <f>1/COUNTIF(OrdersTable[Customer ID],OrdersTable[[#This Row],[Customer ID]])</f>
        <v>6.6666666666666666E-2</v>
      </c>
    </row>
    <row r="8257" spans="1:25" x14ac:dyDescent="0.3">
      <c r="A8257" s="1">
        <v>8256</v>
      </c>
      <c r="B8257" t="s">
        <v>10070</v>
      </c>
      <c r="C8257" s="7">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4" t="str">
        <f>VLOOKUP(OrdersTable[[#This Row],[Region]],PeopleTable[#All],2,FALSE)</f>
        <v>Anna Andreadi</v>
      </c>
      <c r="W8257" s="4" t="str">
        <f>IFERROR(VLOOKUP(OrdersTable[[#This Row],[Order ID]],ReturnsTable[#All],2,FALSE),"No")</f>
        <v>No</v>
      </c>
      <c r="X8257" s="4">
        <f>1/COUNTIF(OrdersTable[Order ID],OrdersTable[[#This Row],[Order ID]])</f>
        <v>0.16666666666666666</v>
      </c>
      <c r="Y8257" s="4">
        <f>1/COUNTIF(OrdersTable[Customer ID],OrdersTable[[#This Row],[Customer ID]])</f>
        <v>6.6666666666666666E-2</v>
      </c>
    </row>
    <row r="8258" spans="1:25" x14ac:dyDescent="0.3">
      <c r="A8258" s="1">
        <v>8257</v>
      </c>
      <c r="B8258" t="s">
        <v>10070</v>
      </c>
      <c r="C8258" s="7">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4" t="str">
        <f>VLOOKUP(OrdersTable[[#This Row],[Region]],PeopleTable[#All],2,FALSE)</f>
        <v>Anna Andreadi</v>
      </c>
      <c r="W8258" s="4" t="str">
        <f>IFERROR(VLOOKUP(OrdersTable[[#This Row],[Order ID]],ReturnsTable[#All],2,FALSE),"No")</f>
        <v>No</v>
      </c>
      <c r="X8258" s="4">
        <f>1/COUNTIF(OrdersTable[Order ID],OrdersTable[[#This Row],[Order ID]])</f>
        <v>0.16666666666666666</v>
      </c>
      <c r="Y8258" s="4">
        <f>1/COUNTIF(OrdersTable[Customer ID],OrdersTable[[#This Row],[Customer ID]])</f>
        <v>6.6666666666666666E-2</v>
      </c>
    </row>
    <row r="8259" spans="1:25" x14ac:dyDescent="0.3">
      <c r="A8259" s="1">
        <v>8258</v>
      </c>
      <c r="B8259" t="s">
        <v>10070</v>
      </c>
      <c r="C8259" s="7">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4" t="str">
        <f>VLOOKUP(OrdersTable[[#This Row],[Region]],PeopleTable[#All],2,FALSE)</f>
        <v>Anna Andreadi</v>
      </c>
      <c r="W8259" s="4" t="str">
        <f>IFERROR(VLOOKUP(OrdersTable[[#This Row],[Order ID]],ReturnsTable[#All],2,FALSE),"No")</f>
        <v>No</v>
      </c>
      <c r="X8259" s="4">
        <f>1/COUNTIF(OrdersTable[Order ID],OrdersTable[[#This Row],[Order ID]])</f>
        <v>0.16666666666666666</v>
      </c>
      <c r="Y8259" s="4">
        <f>1/COUNTIF(OrdersTable[Customer ID],OrdersTable[[#This Row],[Customer ID]])</f>
        <v>6.6666666666666666E-2</v>
      </c>
    </row>
    <row r="8260" spans="1:25" x14ac:dyDescent="0.3">
      <c r="A8260" s="1">
        <v>8259</v>
      </c>
      <c r="B8260" t="s">
        <v>10070</v>
      </c>
      <c r="C8260" s="7">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4" t="str">
        <f>VLOOKUP(OrdersTable[[#This Row],[Region]],PeopleTable[#All],2,FALSE)</f>
        <v>Anna Andreadi</v>
      </c>
      <c r="W8260" s="4" t="str">
        <f>IFERROR(VLOOKUP(OrdersTable[[#This Row],[Order ID]],ReturnsTable[#All],2,FALSE),"No")</f>
        <v>No</v>
      </c>
      <c r="X8260" s="4">
        <f>1/COUNTIF(OrdersTable[Order ID],OrdersTable[[#This Row],[Order ID]])</f>
        <v>0.16666666666666666</v>
      </c>
      <c r="Y8260" s="4">
        <f>1/COUNTIF(OrdersTable[Customer ID],OrdersTable[[#This Row],[Customer ID]])</f>
        <v>6.6666666666666666E-2</v>
      </c>
    </row>
    <row r="8261" spans="1:25" x14ac:dyDescent="0.3">
      <c r="A8261" s="1">
        <v>8260</v>
      </c>
      <c r="B8261" t="s">
        <v>10071</v>
      </c>
      <c r="C8261" s="7">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4" t="str">
        <f>VLOOKUP(OrdersTable[[#This Row],[Region]],PeopleTable[#All],2,FALSE)</f>
        <v>Kelly Williams</v>
      </c>
      <c r="W8261" s="4" t="str">
        <f>IFERROR(VLOOKUP(OrdersTable[[#This Row],[Order ID]],ReturnsTable[#All],2,FALSE),"No")</f>
        <v>No</v>
      </c>
      <c r="X8261" s="4">
        <f>1/COUNTIF(OrdersTable[Order ID],OrdersTable[[#This Row],[Order ID]])</f>
        <v>0.33333333333333331</v>
      </c>
      <c r="Y8261" s="4">
        <f>1/COUNTIF(OrdersTable[Customer ID],OrdersTable[[#This Row],[Customer ID]])</f>
        <v>6.6666666666666666E-2</v>
      </c>
    </row>
    <row r="8262" spans="1:25" x14ac:dyDescent="0.3">
      <c r="A8262" s="1">
        <v>8261</v>
      </c>
      <c r="B8262" t="s">
        <v>10071</v>
      </c>
      <c r="C8262" s="7">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4" t="str">
        <f>VLOOKUP(OrdersTable[[#This Row],[Region]],PeopleTable[#All],2,FALSE)</f>
        <v>Kelly Williams</v>
      </c>
      <c r="W8262" s="4" t="str">
        <f>IFERROR(VLOOKUP(OrdersTable[[#This Row],[Order ID]],ReturnsTable[#All],2,FALSE),"No")</f>
        <v>No</v>
      </c>
      <c r="X8262" s="4">
        <f>1/COUNTIF(OrdersTable[Order ID],OrdersTable[[#This Row],[Order ID]])</f>
        <v>0.33333333333333331</v>
      </c>
      <c r="Y8262" s="4">
        <f>1/COUNTIF(OrdersTable[Customer ID],OrdersTable[[#This Row],[Customer ID]])</f>
        <v>6.6666666666666666E-2</v>
      </c>
    </row>
    <row r="8263" spans="1:25" x14ac:dyDescent="0.3">
      <c r="A8263" s="1">
        <v>8262</v>
      </c>
      <c r="B8263" t="s">
        <v>10071</v>
      </c>
      <c r="C8263" s="7">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4" t="str">
        <f>VLOOKUP(OrdersTable[[#This Row],[Region]],PeopleTable[#All],2,FALSE)</f>
        <v>Kelly Williams</v>
      </c>
      <c r="W8263" s="4" t="str">
        <f>IFERROR(VLOOKUP(OrdersTable[[#This Row],[Order ID]],ReturnsTable[#All],2,FALSE),"No")</f>
        <v>No</v>
      </c>
      <c r="X8263" s="4">
        <f>1/COUNTIF(OrdersTable[Order ID],OrdersTable[[#This Row],[Order ID]])</f>
        <v>0.33333333333333331</v>
      </c>
      <c r="Y8263" s="4">
        <f>1/COUNTIF(OrdersTable[Customer ID],OrdersTable[[#This Row],[Customer ID]])</f>
        <v>6.6666666666666666E-2</v>
      </c>
    </row>
    <row r="8264" spans="1:25" x14ac:dyDescent="0.3">
      <c r="A8264" s="1">
        <v>8263</v>
      </c>
      <c r="B8264" t="s">
        <v>10072</v>
      </c>
      <c r="C8264" s="7">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4" t="str">
        <f>VLOOKUP(OrdersTable[[#This Row],[Region]],PeopleTable[#All],2,FALSE)</f>
        <v>Cassandra Brandow</v>
      </c>
      <c r="W8264" s="4" t="str">
        <f>IFERROR(VLOOKUP(OrdersTable[[#This Row],[Order ID]],ReturnsTable[#All],2,FALSE),"No")</f>
        <v>No</v>
      </c>
      <c r="X8264" s="4">
        <f>1/COUNTIF(OrdersTable[Order ID],OrdersTable[[#This Row],[Order ID]])</f>
        <v>1</v>
      </c>
      <c r="Y8264" s="4">
        <f>1/COUNTIF(OrdersTable[Customer ID],OrdersTable[[#This Row],[Customer ID]])</f>
        <v>9.0909090909090912E-2</v>
      </c>
    </row>
    <row r="8265" spans="1:25" x14ac:dyDescent="0.3">
      <c r="A8265" s="1">
        <v>8264</v>
      </c>
      <c r="B8265" t="s">
        <v>10073</v>
      </c>
      <c r="C8265" s="7">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4" t="str">
        <f>VLOOKUP(OrdersTable[[#This Row],[Region]],PeopleTable[#All],2,FALSE)</f>
        <v>Cassandra Brandow</v>
      </c>
      <c r="W8265" s="4" t="str">
        <f>IFERROR(VLOOKUP(OrdersTable[[#This Row],[Order ID]],ReturnsTable[#All],2,FALSE),"No")</f>
        <v>No</v>
      </c>
      <c r="X8265" s="4">
        <f>1/COUNTIF(OrdersTable[Order ID],OrdersTable[[#This Row],[Order ID]])</f>
        <v>1</v>
      </c>
      <c r="Y8265" s="4">
        <f>1/COUNTIF(OrdersTable[Customer ID],OrdersTable[[#This Row],[Customer ID]])</f>
        <v>4.5454545454545456E-2</v>
      </c>
    </row>
    <row r="8266" spans="1:25" x14ac:dyDescent="0.3">
      <c r="A8266" s="1">
        <v>8265</v>
      </c>
      <c r="B8266" t="s">
        <v>10074</v>
      </c>
      <c r="C8266" s="7">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4" t="str">
        <f>VLOOKUP(OrdersTable[[#This Row],[Region]],PeopleTable[#All],2,FALSE)</f>
        <v>Chuck Magee</v>
      </c>
      <c r="W8266" s="4" t="str">
        <f>IFERROR(VLOOKUP(OrdersTable[[#This Row],[Order ID]],ReturnsTable[#All],2,FALSE),"No")</f>
        <v>No</v>
      </c>
      <c r="X8266" s="4">
        <f>1/COUNTIF(OrdersTable[Order ID],OrdersTable[[#This Row],[Order ID]])</f>
        <v>0.5</v>
      </c>
      <c r="Y8266" s="4">
        <f>1/COUNTIF(OrdersTable[Customer ID],OrdersTable[[#This Row],[Customer ID]])</f>
        <v>0.2</v>
      </c>
    </row>
    <row r="8267" spans="1:25" x14ac:dyDescent="0.3">
      <c r="A8267" s="1">
        <v>8266</v>
      </c>
      <c r="B8267" t="s">
        <v>10074</v>
      </c>
      <c r="C8267" s="7">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4" t="str">
        <f>VLOOKUP(OrdersTable[[#This Row],[Region]],PeopleTable[#All],2,FALSE)</f>
        <v>Chuck Magee</v>
      </c>
      <c r="W8267" s="4" t="str">
        <f>IFERROR(VLOOKUP(OrdersTable[[#This Row],[Order ID]],ReturnsTable[#All],2,FALSE),"No")</f>
        <v>No</v>
      </c>
      <c r="X8267" s="4">
        <f>1/COUNTIF(OrdersTable[Order ID],OrdersTable[[#This Row],[Order ID]])</f>
        <v>0.5</v>
      </c>
      <c r="Y8267" s="4">
        <f>1/COUNTIF(OrdersTable[Customer ID],OrdersTable[[#This Row],[Customer ID]])</f>
        <v>0.2</v>
      </c>
    </row>
    <row r="8268" spans="1:25" x14ac:dyDescent="0.3">
      <c r="A8268" s="1">
        <v>8267</v>
      </c>
      <c r="B8268" t="s">
        <v>10075</v>
      </c>
      <c r="C8268" s="7">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4" t="str">
        <f>VLOOKUP(OrdersTable[[#This Row],[Region]],PeopleTable[#All],2,FALSE)</f>
        <v>Chuck Magee</v>
      </c>
      <c r="W8268" s="4" t="str">
        <f>IFERROR(VLOOKUP(OrdersTable[[#This Row],[Order ID]],ReturnsTable[#All],2,FALSE),"No")</f>
        <v>No</v>
      </c>
      <c r="X8268" s="4">
        <f>1/COUNTIF(OrdersTable[Order ID],OrdersTable[[#This Row],[Order ID]])</f>
        <v>1</v>
      </c>
      <c r="Y8268" s="4">
        <f>1/COUNTIF(OrdersTable[Customer ID],OrdersTable[[#This Row],[Customer ID]])</f>
        <v>7.1428571428571425E-2</v>
      </c>
    </row>
    <row r="8269" spans="1:25" x14ac:dyDescent="0.3">
      <c r="A8269" s="1">
        <v>8268</v>
      </c>
      <c r="B8269" t="s">
        <v>10076</v>
      </c>
      <c r="C8269" s="7">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4" t="str">
        <f>VLOOKUP(OrdersTable[[#This Row],[Region]],PeopleTable[#All],2,FALSE)</f>
        <v>Kelly Williams</v>
      </c>
      <c r="W8269" s="4" t="str">
        <f>IFERROR(VLOOKUP(OrdersTable[[#This Row],[Order ID]],ReturnsTable[#All],2,FALSE),"No")</f>
        <v>No</v>
      </c>
      <c r="X8269" s="4">
        <f>1/COUNTIF(OrdersTable[Order ID],OrdersTable[[#This Row],[Order ID]])</f>
        <v>0.25</v>
      </c>
      <c r="Y8269" s="4">
        <f>1/COUNTIF(OrdersTable[Customer ID],OrdersTable[[#This Row],[Customer ID]])</f>
        <v>6.6666666666666666E-2</v>
      </c>
    </row>
    <row r="8270" spans="1:25" x14ac:dyDescent="0.3">
      <c r="A8270" s="1">
        <v>8269</v>
      </c>
      <c r="B8270" t="s">
        <v>10076</v>
      </c>
      <c r="C8270" s="7">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4" t="str">
        <f>VLOOKUP(OrdersTable[[#This Row],[Region]],PeopleTable[#All],2,FALSE)</f>
        <v>Kelly Williams</v>
      </c>
      <c r="W8270" s="4" t="str">
        <f>IFERROR(VLOOKUP(OrdersTable[[#This Row],[Order ID]],ReturnsTable[#All],2,FALSE),"No")</f>
        <v>No</v>
      </c>
      <c r="X8270" s="4">
        <f>1/COUNTIF(OrdersTable[Order ID],OrdersTable[[#This Row],[Order ID]])</f>
        <v>0.25</v>
      </c>
      <c r="Y8270" s="4">
        <f>1/COUNTIF(OrdersTable[Customer ID],OrdersTable[[#This Row],[Customer ID]])</f>
        <v>6.6666666666666666E-2</v>
      </c>
    </row>
    <row r="8271" spans="1:25" x14ac:dyDescent="0.3">
      <c r="A8271" s="1">
        <v>8270</v>
      </c>
      <c r="B8271" t="s">
        <v>10076</v>
      </c>
      <c r="C8271" s="7">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4" t="str">
        <f>VLOOKUP(OrdersTable[[#This Row],[Region]],PeopleTable[#All],2,FALSE)</f>
        <v>Kelly Williams</v>
      </c>
      <c r="W8271" s="4" t="str">
        <f>IFERROR(VLOOKUP(OrdersTable[[#This Row],[Order ID]],ReturnsTable[#All],2,FALSE),"No")</f>
        <v>No</v>
      </c>
      <c r="X8271" s="4">
        <f>1/COUNTIF(OrdersTable[Order ID],OrdersTable[[#This Row],[Order ID]])</f>
        <v>0.25</v>
      </c>
      <c r="Y8271" s="4">
        <f>1/COUNTIF(OrdersTable[Customer ID],OrdersTable[[#This Row],[Customer ID]])</f>
        <v>6.6666666666666666E-2</v>
      </c>
    </row>
    <row r="8272" spans="1:25" x14ac:dyDescent="0.3">
      <c r="A8272" s="1">
        <v>8271</v>
      </c>
      <c r="B8272" t="s">
        <v>10076</v>
      </c>
      <c r="C8272" s="7">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4" t="str">
        <f>VLOOKUP(OrdersTable[[#This Row],[Region]],PeopleTable[#All],2,FALSE)</f>
        <v>Kelly Williams</v>
      </c>
      <c r="W8272" s="4" t="str">
        <f>IFERROR(VLOOKUP(OrdersTable[[#This Row],[Order ID]],ReturnsTable[#All],2,FALSE),"No")</f>
        <v>No</v>
      </c>
      <c r="X8272" s="4">
        <f>1/COUNTIF(OrdersTable[Order ID],OrdersTable[[#This Row],[Order ID]])</f>
        <v>0.25</v>
      </c>
      <c r="Y8272" s="4">
        <f>1/COUNTIF(OrdersTable[Customer ID],OrdersTable[[#This Row],[Customer ID]])</f>
        <v>6.6666666666666666E-2</v>
      </c>
    </row>
    <row r="8273" spans="1:25" x14ac:dyDescent="0.3">
      <c r="A8273" s="1">
        <v>8272</v>
      </c>
      <c r="B8273" t="s">
        <v>10077</v>
      </c>
      <c r="C8273" s="7">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4" t="str">
        <f>VLOOKUP(OrdersTable[[#This Row],[Region]],PeopleTable[#All],2,FALSE)</f>
        <v>Chuck Magee</v>
      </c>
      <c r="W8273" s="4" t="str">
        <f>IFERROR(VLOOKUP(OrdersTable[[#This Row],[Order ID]],ReturnsTable[#All],2,FALSE),"No")</f>
        <v>No</v>
      </c>
      <c r="X8273" s="4">
        <f>1/COUNTIF(OrdersTable[Order ID],OrdersTable[[#This Row],[Order ID]])</f>
        <v>1</v>
      </c>
      <c r="Y8273" s="4">
        <f>1/COUNTIF(OrdersTable[Customer ID],OrdersTable[[#This Row],[Customer ID]])</f>
        <v>4.5454545454545456E-2</v>
      </c>
    </row>
    <row r="8274" spans="1:25" x14ac:dyDescent="0.3">
      <c r="A8274" s="1">
        <v>8273</v>
      </c>
      <c r="B8274" t="s">
        <v>10078</v>
      </c>
      <c r="C8274" s="7">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4" t="str">
        <f>VLOOKUP(OrdersTable[[#This Row],[Region]],PeopleTable[#All],2,FALSE)</f>
        <v>Anna Andreadi</v>
      </c>
      <c r="W8274" s="4" t="str">
        <f>IFERROR(VLOOKUP(OrdersTable[[#This Row],[Order ID]],ReturnsTable[#All],2,FALSE),"No")</f>
        <v>No</v>
      </c>
      <c r="X8274" s="4">
        <f>1/COUNTIF(OrdersTable[Order ID],OrdersTable[[#This Row],[Order ID]])</f>
        <v>1</v>
      </c>
      <c r="Y8274" s="4">
        <f>1/COUNTIF(OrdersTable[Customer ID],OrdersTable[[#This Row],[Customer ID]])</f>
        <v>4.7619047619047616E-2</v>
      </c>
    </row>
    <row r="8275" spans="1:25" x14ac:dyDescent="0.3">
      <c r="A8275" s="1">
        <v>8274</v>
      </c>
      <c r="B8275" t="s">
        <v>10079</v>
      </c>
      <c r="C8275" s="7">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4" t="str">
        <f>VLOOKUP(OrdersTable[[#This Row],[Region]],PeopleTable[#All],2,FALSE)</f>
        <v>Chuck Magee</v>
      </c>
      <c r="W8275" s="4" t="str">
        <f>IFERROR(VLOOKUP(OrdersTable[[#This Row],[Order ID]],ReturnsTable[#All],2,FALSE),"No")</f>
        <v>No</v>
      </c>
      <c r="X8275" s="4">
        <f>1/COUNTIF(OrdersTable[Order ID],OrdersTable[[#This Row],[Order ID]])</f>
        <v>1</v>
      </c>
      <c r="Y8275" s="4">
        <f>1/COUNTIF(OrdersTable[Customer ID],OrdersTable[[#This Row],[Customer ID]])</f>
        <v>7.1428571428571425E-2</v>
      </c>
    </row>
    <row r="8276" spans="1:25" x14ac:dyDescent="0.3">
      <c r="A8276" s="1">
        <v>8275</v>
      </c>
      <c r="B8276" t="s">
        <v>10080</v>
      </c>
      <c r="C8276" s="7">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4" t="str">
        <f>VLOOKUP(OrdersTable[[#This Row],[Region]],PeopleTable[#All],2,FALSE)</f>
        <v>Chuck Magee</v>
      </c>
      <c r="W8276" s="4" t="str">
        <f>IFERROR(VLOOKUP(OrdersTable[[#This Row],[Order ID]],ReturnsTable[#All],2,FALSE),"No")</f>
        <v>No</v>
      </c>
      <c r="X8276" s="4">
        <f>1/COUNTIF(OrdersTable[Order ID],OrdersTable[[#This Row],[Order ID]])</f>
        <v>1</v>
      </c>
      <c r="Y8276" s="4">
        <f>1/COUNTIF(OrdersTable[Customer ID],OrdersTable[[#This Row],[Customer ID]])</f>
        <v>0.125</v>
      </c>
    </row>
    <row r="8277" spans="1:25" x14ac:dyDescent="0.3">
      <c r="A8277" s="1">
        <v>8276</v>
      </c>
      <c r="B8277" t="s">
        <v>10081</v>
      </c>
      <c r="C8277" s="7">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4" t="str">
        <f>VLOOKUP(OrdersTable[[#This Row],[Region]],PeopleTable[#All],2,FALSE)</f>
        <v>Chuck Magee</v>
      </c>
      <c r="W8277" s="4" t="str">
        <f>IFERROR(VLOOKUP(OrdersTable[[#This Row],[Order ID]],ReturnsTable[#All],2,FALSE),"No")</f>
        <v>No</v>
      </c>
      <c r="X8277" s="4">
        <f>1/COUNTIF(OrdersTable[Order ID],OrdersTable[[#This Row],[Order ID]])</f>
        <v>1</v>
      </c>
      <c r="Y8277" s="4">
        <f>1/COUNTIF(OrdersTable[Customer ID],OrdersTable[[#This Row],[Customer ID]])</f>
        <v>0.16666666666666666</v>
      </c>
    </row>
    <row r="8278" spans="1:25" x14ac:dyDescent="0.3">
      <c r="A8278" s="1">
        <v>8277</v>
      </c>
      <c r="B8278" t="s">
        <v>10082</v>
      </c>
      <c r="C8278" s="7">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4" t="str">
        <f>VLOOKUP(OrdersTable[[#This Row],[Region]],PeopleTable[#All],2,FALSE)</f>
        <v>Cassandra Brandow</v>
      </c>
      <c r="W8278" s="4" t="str">
        <f>IFERROR(VLOOKUP(OrdersTable[[#This Row],[Order ID]],ReturnsTable[#All],2,FALSE),"No")</f>
        <v>No</v>
      </c>
      <c r="X8278" s="4">
        <f>1/COUNTIF(OrdersTable[Order ID],OrdersTable[[#This Row],[Order ID]])</f>
        <v>0.33333333333333331</v>
      </c>
      <c r="Y8278" s="4">
        <f>1/COUNTIF(OrdersTable[Customer ID],OrdersTable[[#This Row],[Customer ID]])</f>
        <v>0.14285714285714285</v>
      </c>
    </row>
    <row r="8279" spans="1:25" x14ac:dyDescent="0.3">
      <c r="A8279" s="1">
        <v>8278</v>
      </c>
      <c r="B8279" t="s">
        <v>10082</v>
      </c>
      <c r="C8279" s="7">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4" t="str">
        <f>VLOOKUP(OrdersTable[[#This Row],[Region]],PeopleTable[#All],2,FALSE)</f>
        <v>Cassandra Brandow</v>
      </c>
      <c r="W8279" s="4" t="str">
        <f>IFERROR(VLOOKUP(OrdersTable[[#This Row],[Order ID]],ReturnsTable[#All],2,FALSE),"No")</f>
        <v>No</v>
      </c>
      <c r="X8279" s="4">
        <f>1/COUNTIF(OrdersTable[Order ID],OrdersTable[[#This Row],[Order ID]])</f>
        <v>0.33333333333333331</v>
      </c>
      <c r="Y8279" s="4">
        <f>1/COUNTIF(OrdersTable[Customer ID],OrdersTable[[#This Row],[Customer ID]])</f>
        <v>0.14285714285714285</v>
      </c>
    </row>
    <row r="8280" spans="1:25" x14ac:dyDescent="0.3">
      <c r="A8280" s="1">
        <v>8279</v>
      </c>
      <c r="B8280" t="s">
        <v>10082</v>
      </c>
      <c r="C8280" s="7">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4" t="str">
        <f>VLOOKUP(OrdersTable[[#This Row],[Region]],PeopleTable[#All],2,FALSE)</f>
        <v>Cassandra Brandow</v>
      </c>
      <c r="W8280" s="4" t="str">
        <f>IFERROR(VLOOKUP(OrdersTable[[#This Row],[Order ID]],ReturnsTable[#All],2,FALSE),"No")</f>
        <v>No</v>
      </c>
      <c r="X8280" s="4">
        <f>1/COUNTIF(OrdersTable[Order ID],OrdersTable[[#This Row],[Order ID]])</f>
        <v>0.33333333333333331</v>
      </c>
      <c r="Y8280" s="4">
        <f>1/COUNTIF(OrdersTable[Customer ID],OrdersTable[[#This Row],[Customer ID]])</f>
        <v>0.14285714285714285</v>
      </c>
    </row>
    <row r="8281" spans="1:25" x14ac:dyDescent="0.3">
      <c r="A8281" s="1">
        <v>8280</v>
      </c>
      <c r="B8281" t="s">
        <v>10083</v>
      </c>
      <c r="C8281" s="7">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4" t="str">
        <f>VLOOKUP(OrdersTable[[#This Row],[Region]],PeopleTable[#All],2,FALSE)</f>
        <v>Cassandra Brandow</v>
      </c>
      <c r="W8281" s="4" t="str">
        <f>IFERROR(VLOOKUP(OrdersTable[[#This Row],[Order ID]],ReturnsTable[#All],2,FALSE),"No")</f>
        <v>No</v>
      </c>
      <c r="X8281" s="4">
        <f>1/COUNTIF(OrdersTable[Order ID],OrdersTable[[#This Row],[Order ID]])</f>
        <v>1</v>
      </c>
      <c r="Y8281" s="4">
        <f>1/COUNTIF(OrdersTable[Customer ID],OrdersTable[[#This Row],[Customer ID]])</f>
        <v>0.1</v>
      </c>
    </row>
    <row r="8282" spans="1:25" x14ac:dyDescent="0.3">
      <c r="A8282" s="1">
        <v>8281</v>
      </c>
      <c r="B8282" t="s">
        <v>10084</v>
      </c>
      <c r="C8282" s="7">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4" t="str">
        <f>VLOOKUP(OrdersTable[[#This Row],[Region]],PeopleTable[#All],2,FALSE)</f>
        <v>Cassandra Brandow</v>
      </c>
      <c r="W8282" s="4" t="str">
        <f>IFERROR(VLOOKUP(OrdersTable[[#This Row],[Order ID]],ReturnsTable[#All],2,FALSE),"No")</f>
        <v>No</v>
      </c>
      <c r="X8282" s="4">
        <f>1/COUNTIF(OrdersTable[Order ID],OrdersTable[[#This Row],[Order ID]])</f>
        <v>0.5</v>
      </c>
      <c r="Y8282" s="4">
        <f>1/COUNTIF(OrdersTable[Customer ID],OrdersTable[[#This Row],[Customer ID]])</f>
        <v>5.5555555555555552E-2</v>
      </c>
    </row>
    <row r="8283" spans="1:25" x14ac:dyDescent="0.3">
      <c r="A8283" s="1">
        <v>8282</v>
      </c>
      <c r="B8283" t="s">
        <v>10084</v>
      </c>
      <c r="C8283" s="7">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4" t="str">
        <f>VLOOKUP(OrdersTable[[#This Row],[Region]],PeopleTable[#All],2,FALSE)</f>
        <v>Cassandra Brandow</v>
      </c>
      <c r="W8283" s="4" t="str">
        <f>IFERROR(VLOOKUP(OrdersTable[[#This Row],[Order ID]],ReturnsTable[#All],2,FALSE),"No")</f>
        <v>No</v>
      </c>
      <c r="X8283" s="4">
        <f>1/COUNTIF(OrdersTable[Order ID],OrdersTable[[#This Row],[Order ID]])</f>
        <v>0.5</v>
      </c>
      <c r="Y8283" s="4">
        <f>1/COUNTIF(OrdersTable[Customer ID],OrdersTable[[#This Row],[Customer ID]])</f>
        <v>5.5555555555555552E-2</v>
      </c>
    </row>
    <row r="8284" spans="1:25" x14ac:dyDescent="0.3">
      <c r="A8284" s="1">
        <v>8283</v>
      </c>
      <c r="B8284" t="s">
        <v>10085</v>
      </c>
      <c r="C8284" s="7">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4" t="str">
        <f>VLOOKUP(OrdersTable[[#This Row],[Region]],PeopleTable[#All],2,FALSE)</f>
        <v>Kelly Williams</v>
      </c>
      <c r="W8284" s="4" t="str">
        <f>IFERROR(VLOOKUP(OrdersTable[[#This Row],[Order ID]],ReturnsTable[#All],2,FALSE),"No")</f>
        <v>No</v>
      </c>
      <c r="X8284" s="4">
        <f>1/COUNTIF(OrdersTable[Order ID],OrdersTable[[#This Row],[Order ID]])</f>
        <v>0.25</v>
      </c>
      <c r="Y8284" s="4">
        <f>1/COUNTIF(OrdersTable[Customer ID],OrdersTable[[#This Row],[Customer ID]])</f>
        <v>0.05</v>
      </c>
    </row>
    <row r="8285" spans="1:25" x14ac:dyDescent="0.3">
      <c r="A8285" s="1">
        <v>8284</v>
      </c>
      <c r="B8285" t="s">
        <v>10085</v>
      </c>
      <c r="C8285" s="7">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4" t="str">
        <f>VLOOKUP(OrdersTable[[#This Row],[Region]],PeopleTable[#All],2,FALSE)</f>
        <v>Kelly Williams</v>
      </c>
      <c r="W8285" s="4" t="str">
        <f>IFERROR(VLOOKUP(OrdersTable[[#This Row],[Order ID]],ReturnsTable[#All],2,FALSE),"No")</f>
        <v>No</v>
      </c>
      <c r="X8285" s="4">
        <f>1/COUNTIF(OrdersTable[Order ID],OrdersTable[[#This Row],[Order ID]])</f>
        <v>0.25</v>
      </c>
      <c r="Y8285" s="4">
        <f>1/COUNTIF(OrdersTable[Customer ID],OrdersTable[[#This Row],[Customer ID]])</f>
        <v>0.05</v>
      </c>
    </row>
    <row r="8286" spans="1:25" x14ac:dyDescent="0.3">
      <c r="A8286" s="1">
        <v>8285</v>
      </c>
      <c r="B8286" t="s">
        <v>10085</v>
      </c>
      <c r="C8286" s="7">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4" t="str">
        <f>VLOOKUP(OrdersTable[[#This Row],[Region]],PeopleTable[#All],2,FALSE)</f>
        <v>Kelly Williams</v>
      </c>
      <c r="W8286" s="4" t="str">
        <f>IFERROR(VLOOKUP(OrdersTable[[#This Row],[Order ID]],ReturnsTable[#All],2,FALSE),"No")</f>
        <v>No</v>
      </c>
      <c r="X8286" s="4">
        <f>1/COUNTIF(OrdersTable[Order ID],OrdersTable[[#This Row],[Order ID]])</f>
        <v>0.25</v>
      </c>
      <c r="Y8286" s="4">
        <f>1/COUNTIF(OrdersTable[Customer ID],OrdersTable[[#This Row],[Customer ID]])</f>
        <v>0.05</v>
      </c>
    </row>
    <row r="8287" spans="1:25" x14ac:dyDescent="0.3">
      <c r="A8287" s="1">
        <v>8286</v>
      </c>
      <c r="B8287" t="s">
        <v>10085</v>
      </c>
      <c r="C8287" s="7">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4" t="str">
        <f>VLOOKUP(OrdersTable[[#This Row],[Region]],PeopleTable[#All],2,FALSE)</f>
        <v>Kelly Williams</v>
      </c>
      <c r="W8287" s="4" t="str">
        <f>IFERROR(VLOOKUP(OrdersTable[[#This Row],[Order ID]],ReturnsTable[#All],2,FALSE),"No")</f>
        <v>No</v>
      </c>
      <c r="X8287" s="4">
        <f>1/COUNTIF(OrdersTable[Order ID],OrdersTable[[#This Row],[Order ID]])</f>
        <v>0.25</v>
      </c>
      <c r="Y8287" s="4">
        <f>1/COUNTIF(OrdersTable[Customer ID],OrdersTable[[#This Row],[Customer ID]])</f>
        <v>0.05</v>
      </c>
    </row>
    <row r="8288" spans="1:25" x14ac:dyDescent="0.3">
      <c r="A8288" s="1">
        <v>8287</v>
      </c>
      <c r="B8288" t="s">
        <v>10086</v>
      </c>
      <c r="C8288" s="7">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4" t="str">
        <f>VLOOKUP(OrdersTable[[#This Row],[Region]],PeopleTable[#All],2,FALSE)</f>
        <v>Cassandra Brandow</v>
      </c>
      <c r="W8288" s="4" t="str">
        <f>IFERROR(VLOOKUP(OrdersTable[[#This Row],[Order ID]],ReturnsTable[#All],2,FALSE),"No")</f>
        <v>No</v>
      </c>
      <c r="X8288" s="4">
        <f>1/COUNTIF(OrdersTable[Order ID],OrdersTable[[#This Row],[Order ID]])</f>
        <v>0.16666666666666666</v>
      </c>
      <c r="Y8288" s="4">
        <f>1/COUNTIF(OrdersTable[Customer ID],OrdersTable[[#This Row],[Customer ID]])</f>
        <v>9.0909090909090912E-2</v>
      </c>
    </row>
    <row r="8289" spans="1:25" x14ac:dyDescent="0.3">
      <c r="A8289" s="1">
        <v>8288</v>
      </c>
      <c r="B8289" t="s">
        <v>10086</v>
      </c>
      <c r="C8289" s="7">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4" t="str">
        <f>VLOOKUP(OrdersTable[[#This Row],[Region]],PeopleTable[#All],2,FALSE)</f>
        <v>Cassandra Brandow</v>
      </c>
      <c r="W8289" s="4" t="str">
        <f>IFERROR(VLOOKUP(OrdersTable[[#This Row],[Order ID]],ReturnsTable[#All],2,FALSE),"No")</f>
        <v>No</v>
      </c>
      <c r="X8289" s="4">
        <f>1/COUNTIF(OrdersTable[Order ID],OrdersTable[[#This Row],[Order ID]])</f>
        <v>0.16666666666666666</v>
      </c>
      <c r="Y8289" s="4">
        <f>1/COUNTIF(OrdersTable[Customer ID],OrdersTable[[#This Row],[Customer ID]])</f>
        <v>9.0909090909090912E-2</v>
      </c>
    </row>
    <row r="8290" spans="1:25" x14ac:dyDescent="0.3">
      <c r="A8290" s="1">
        <v>8289</v>
      </c>
      <c r="B8290" t="s">
        <v>10086</v>
      </c>
      <c r="C8290" s="7">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4" t="str">
        <f>VLOOKUP(OrdersTable[[#This Row],[Region]],PeopleTable[#All],2,FALSE)</f>
        <v>Cassandra Brandow</v>
      </c>
      <c r="W8290" s="4" t="str">
        <f>IFERROR(VLOOKUP(OrdersTable[[#This Row],[Order ID]],ReturnsTable[#All],2,FALSE),"No")</f>
        <v>No</v>
      </c>
      <c r="X8290" s="4">
        <f>1/COUNTIF(OrdersTable[Order ID],OrdersTable[[#This Row],[Order ID]])</f>
        <v>0.16666666666666666</v>
      </c>
      <c r="Y8290" s="4">
        <f>1/COUNTIF(OrdersTable[Customer ID],OrdersTable[[#This Row],[Customer ID]])</f>
        <v>9.0909090909090912E-2</v>
      </c>
    </row>
    <row r="8291" spans="1:25" x14ac:dyDescent="0.3">
      <c r="A8291" s="1">
        <v>8290</v>
      </c>
      <c r="B8291" t="s">
        <v>10086</v>
      </c>
      <c r="C8291" s="7">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4" t="str">
        <f>VLOOKUP(OrdersTable[[#This Row],[Region]],PeopleTable[#All],2,FALSE)</f>
        <v>Cassandra Brandow</v>
      </c>
      <c r="W8291" s="4" t="str">
        <f>IFERROR(VLOOKUP(OrdersTable[[#This Row],[Order ID]],ReturnsTable[#All],2,FALSE),"No")</f>
        <v>No</v>
      </c>
      <c r="X8291" s="4">
        <f>1/COUNTIF(OrdersTable[Order ID],OrdersTable[[#This Row],[Order ID]])</f>
        <v>0.16666666666666666</v>
      </c>
      <c r="Y8291" s="4">
        <f>1/COUNTIF(OrdersTable[Customer ID],OrdersTable[[#This Row],[Customer ID]])</f>
        <v>9.0909090909090912E-2</v>
      </c>
    </row>
    <row r="8292" spans="1:25" x14ac:dyDescent="0.3">
      <c r="A8292" s="1">
        <v>8291</v>
      </c>
      <c r="B8292" t="s">
        <v>10086</v>
      </c>
      <c r="C8292" s="7">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4" t="str">
        <f>VLOOKUP(OrdersTable[[#This Row],[Region]],PeopleTable[#All],2,FALSE)</f>
        <v>Cassandra Brandow</v>
      </c>
      <c r="W8292" s="4" t="str">
        <f>IFERROR(VLOOKUP(OrdersTable[[#This Row],[Order ID]],ReturnsTable[#All],2,FALSE),"No")</f>
        <v>No</v>
      </c>
      <c r="X8292" s="4">
        <f>1/COUNTIF(OrdersTable[Order ID],OrdersTable[[#This Row],[Order ID]])</f>
        <v>0.16666666666666666</v>
      </c>
      <c r="Y8292" s="4">
        <f>1/COUNTIF(OrdersTable[Customer ID],OrdersTable[[#This Row],[Customer ID]])</f>
        <v>9.0909090909090912E-2</v>
      </c>
    </row>
    <row r="8293" spans="1:25" x14ac:dyDescent="0.3">
      <c r="A8293" s="1">
        <v>8292</v>
      </c>
      <c r="B8293" t="s">
        <v>10086</v>
      </c>
      <c r="C8293" s="7">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4" t="str">
        <f>VLOOKUP(OrdersTable[[#This Row],[Region]],PeopleTable[#All],2,FALSE)</f>
        <v>Cassandra Brandow</v>
      </c>
      <c r="W8293" s="4" t="str">
        <f>IFERROR(VLOOKUP(OrdersTable[[#This Row],[Order ID]],ReturnsTable[#All],2,FALSE),"No")</f>
        <v>No</v>
      </c>
      <c r="X8293" s="4">
        <f>1/COUNTIF(OrdersTable[Order ID],OrdersTable[[#This Row],[Order ID]])</f>
        <v>0.16666666666666666</v>
      </c>
      <c r="Y8293" s="4">
        <f>1/COUNTIF(OrdersTable[Customer ID],OrdersTable[[#This Row],[Customer ID]])</f>
        <v>9.0909090909090912E-2</v>
      </c>
    </row>
    <row r="8294" spans="1:25" x14ac:dyDescent="0.3">
      <c r="A8294" s="1">
        <v>8293</v>
      </c>
      <c r="B8294" t="s">
        <v>10087</v>
      </c>
      <c r="C8294" s="7">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4" t="str">
        <f>VLOOKUP(OrdersTable[[#This Row],[Region]],PeopleTable[#All],2,FALSE)</f>
        <v>Chuck Magee</v>
      </c>
      <c r="W8294" s="4" t="str">
        <f>IFERROR(VLOOKUP(OrdersTable[[#This Row],[Order ID]],ReturnsTable[#All],2,FALSE),"No")</f>
        <v>No</v>
      </c>
      <c r="X8294" s="4">
        <f>1/COUNTIF(OrdersTable[Order ID],OrdersTable[[#This Row],[Order ID]])</f>
        <v>1</v>
      </c>
      <c r="Y8294" s="4">
        <f>1/COUNTIF(OrdersTable[Customer ID],OrdersTable[[#This Row],[Customer ID]])</f>
        <v>4.3478260869565216E-2</v>
      </c>
    </row>
    <row r="8295" spans="1:25" x14ac:dyDescent="0.3">
      <c r="A8295" s="1">
        <v>8294</v>
      </c>
      <c r="B8295" t="s">
        <v>10088</v>
      </c>
      <c r="C8295" s="7">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4" t="str">
        <f>VLOOKUP(OrdersTable[[#This Row],[Region]],PeopleTable[#All],2,FALSE)</f>
        <v>Anna Andreadi</v>
      </c>
      <c r="W8295" s="4" t="str">
        <f>IFERROR(VLOOKUP(OrdersTable[[#This Row],[Order ID]],ReturnsTable[#All],2,FALSE),"No")</f>
        <v>No</v>
      </c>
      <c r="X8295" s="4">
        <f>1/COUNTIF(OrdersTable[Order ID],OrdersTable[[#This Row],[Order ID]])</f>
        <v>1</v>
      </c>
      <c r="Y8295" s="4">
        <f>1/COUNTIF(OrdersTable[Customer ID],OrdersTable[[#This Row],[Customer ID]])</f>
        <v>7.6923076923076927E-2</v>
      </c>
    </row>
    <row r="8296" spans="1:25" x14ac:dyDescent="0.3">
      <c r="A8296" s="1">
        <v>8295</v>
      </c>
      <c r="B8296" t="s">
        <v>10089</v>
      </c>
      <c r="C8296" s="7">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4" t="str">
        <f>VLOOKUP(OrdersTable[[#This Row],[Region]],PeopleTable[#All],2,FALSE)</f>
        <v>Chuck Magee</v>
      </c>
      <c r="W8296" s="4" t="str">
        <f>IFERROR(VLOOKUP(OrdersTable[[#This Row],[Order ID]],ReturnsTable[#All],2,FALSE),"No")</f>
        <v>No</v>
      </c>
      <c r="X8296" s="4">
        <f>1/COUNTIF(OrdersTable[Order ID],OrdersTable[[#This Row],[Order ID]])</f>
        <v>1</v>
      </c>
      <c r="Y8296" s="4">
        <f>1/COUNTIF(OrdersTable[Customer ID],OrdersTable[[#This Row],[Customer ID]])</f>
        <v>0.1</v>
      </c>
    </row>
    <row r="8297" spans="1:25" x14ac:dyDescent="0.3">
      <c r="A8297" s="1">
        <v>8296</v>
      </c>
      <c r="B8297" t="s">
        <v>10090</v>
      </c>
      <c r="C8297" s="7">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4" t="str">
        <f>VLOOKUP(OrdersTable[[#This Row],[Region]],PeopleTable[#All],2,FALSE)</f>
        <v>Cassandra Brandow</v>
      </c>
      <c r="W8297" s="4" t="str">
        <f>IFERROR(VLOOKUP(OrdersTable[[#This Row],[Order ID]],ReturnsTable[#All],2,FALSE),"No")</f>
        <v>No</v>
      </c>
      <c r="X8297" s="4">
        <f>1/COUNTIF(OrdersTable[Order ID],OrdersTable[[#This Row],[Order ID]])</f>
        <v>0.5</v>
      </c>
      <c r="Y8297" s="4">
        <f>1/COUNTIF(OrdersTable[Customer ID],OrdersTable[[#This Row],[Customer ID]])</f>
        <v>0.05</v>
      </c>
    </row>
    <row r="8298" spans="1:25" x14ac:dyDescent="0.3">
      <c r="A8298" s="1">
        <v>8297</v>
      </c>
      <c r="B8298" t="s">
        <v>10090</v>
      </c>
      <c r="C8298" s="7">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4" t="str">
        <f>VLOOKUP(OrdersTable[[#This Row],[Region]],PeopleTable[#All],2,FALSE)</f>
        <v>Cassandra Brandow</v>
      </c>
      <c r="W8298" s="4" t="str">
        <f>IFERROR(VLOOKUP(OrdersTable[[#This Row],[Order ID]],ReturnsTable[#All],2,FALSE),"No")</f>
        <v>No</v>
      </c>
      <c r="X8298" s="4">
        <f>1/COUNTIF(OrdersTable[Order ID],OrdersTable[[#This Row],[Order ID]])</f>
        <v>0.5</v>
      </c>
      <c r="Y8298" s="4">
        <f>1/COUNTIF(OrdersTable[Customer ID],OrdersTable[[#This Row],[Customer ID]])</f>
        <v>0.05</v>
      </c>
    </row>
    <row r="8299" spans="1:25" x14ac:dyDescent="0.3">
      <c r="A8299" s="1">
        <v>8298</v>
      </c>
      <c r="B8299" t="s">
        <v>10091</v>
      </c>
      <c r="C8299" s="7">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4" t="str">
        <f>VLOOKUP(OrdersTable[[#This Row],[Region]],PeopleTable[#All],2,FALSE)</f>
        <v>Cassandra Brandow</v>
      </c>
      <c r="W8299" s="4" t="str">
        <f>IFERROR(VLOOKUP(OrdersTable[[#This Row],[Order ID]],ReturnsTable[#All],2,FALSE),"No")</f>
        <v>No</v>
      </c>
      <c r="X8299" s="4">
        <f>1/COUNTIF(OrdersTable[Order ID],OrdersTable[[#This Row],[Order ID]])</f>
        <v>0.5</v>
      </c>
      <c r="Y8299" s="4">
        <f>1/COUNTIF(OrdersTable[Customer ID],OrdersTable[[#This Row],[Customer ID]])</f>
        <v>7.1428571428571425E-2</v>
      </c>
    </row>
    <row r="8300" spans="1:25" x14ac:dyDescent="0.3">
      <c r="A8300" s="1">
        <v>8299</v>
      </c>
      <c r="B8300" t="s">
        <v>10091</v>
      </c>
      <c r="C8300" s="7">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4" t="str">
        <f>VLOOKUP(OrdersTable[[#This Row],[Region]],PeopleTable[#All],2,FALSE)</f>
        <v>Cassandra Brandow</v>
      </c>
      <c r="W8300" s="4" t="str">
        <f>IFERROR(VLOOKUP(OrdersTable[[#This Row],[Order ID]],ReturnsTable[#All],2,FALSE),"No")</f>
        <v>No</v>
      </c>
      <c r="X8300" s="4">
        <f>1/COUNTIF(OrdersTable[Order ID],OrdersTable[[#This Row],[Order ID]])</f>
        <v>0.5</v>
      </c>
      <c r="Y8300" s="4">
        <f>1/COUNTIF(OrdersTable[Customer ID],OrdersTable[[#This Row],[Customer ID]])</f>
        <v>7.1428571428571425E-2</v>
      </c>
    </row>
    <row r="8301" spans="1:25" x14ac:dyDescent="0.3">
      <c r="A8301" s="1">
        <v>8300</v>
      </c>
      <c r="B8301" t="s">
        <v>10092</v>
      </c>
      <c r="C8301" s="7">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4" t="str">
        <f>VLOOKUP(OrdersTable[[#This Row],[Region]],PeopleTable[#All],2,FALSE)</f>
        <v>Anna Andreadi</v>
      </c>
      <c r="W8301" s="4" t="str">
        <f>IFERROR(VLOOKUP(OrdersTable[[#This Row],[Order ID]],ReturnsTable[#All],2,FALSE),"No")</f>
        <v>No</v>
      </c>
      <c r="X8301" s="4">
        <f>1/COUNTIF(OrdersTable[Order ID],OrdersTable[[#This Row],[Order ID]])</f>
        <v>1</v>
      </c>
      <c r="Y8301" s="4">
        <f>1/COUNTIF(OrdersTable[Customer ID],OrdersTable[[#This Row],[Customer ID]])</f>
        <v>6.25E-2</v>
      </c>
    </row>
    <row r="8302" spans="1:25" x14ac:dyDescent="0.3">
      <c r="A8302" s="1">
        <v>8301</v>
      </c>
      <c r="B8302" t="s">
        <v>10093</v>
      </c>
      <c r="C8302" s="7">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4" t="str">
        <f>VLOOKUP(OrdersTable[[#This Row],[Region]],PeopleTable[#All],2,FALSE)</f>
        <v>Kelly Williams</v>
      </c>
      <c r="W8302" s="4" t="str">
        <f>IFERROR(VLOOKUP(OrdersTable[[#This Row],[Order ID]],ReturnsTable[#All],2,FALSE),"No")</f>
        <v>No</v>
      </c>
      <c r="X8302" s="4">
        <f>1/COUNTIF(OrdersTable[Order ID],OrdersTable[[#This Row],[Order ID]])</f>
        <v>1</v>
      </c>
      <c r="Y8302" s="4">
        <f>1/COUNTIF(OrdersTable[Customer ID],OrdersTable[[#This Row],[Customer ID]])</f>
        <v>0.1</v>
      </c>
    </row>
    <row r="8303" spans="1:25" x14ac:dyDescent="0.3">
      <c r="A8303" s="1">
        <v>8302</v>
      </c>
      <c r="B8303" t="s">
        <v>10094</v>
      </c>
      <c r="C8303" s="7">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4" t="str">
        <f>VLOOKUP(OrdersTable[[#This Row],[Region]],PeopleTable[#All],2,FALSE)</f>
        <v>Anna Andreadi</v>
      </c>
      <c r="W8303" s="4" t="str">
        <f>IFERROR(VLOOKUP(OrdersTable[[#This Row],[Order ID]],ReturnsTable[#All],2,FALSE),"No")</f>
        <v>No</v>
      </c>
      <c r="X8303" s="4">
        <f>1/COUNTIF(OrdersTable[Order ID],OrdersTable[[#This Row],[Order ID]])</f>
        <v>0.5</v>
      </c>
      <c r="Y8303" s="4">
        <f>1/COUNTIF(OrdersTable[Customer ID],OrdersTable[[#This Row],[Customer ID]])</f>
        <v>0.2</v>
      </c>
    </row>
    <row r="8304" spans="1:25" x14ac:dyDescent="0.3">
      <c r="A8304" s="1">
        <v>8303</v>
      </c>
      <c r="B8304" t="s">
        <v>10094</v>
      </c>
      <c r="C8304" s="7">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4" t="str">
        <f>VLOOKUP(OrdersTable[[#This Row],[Region]],PeopleTable[#All],2,FALSE)</f>
        <v>Anna Andreadi</v>
      </c>
      <c r="W8304" s="4" t="str">
        <f>IFERROR(VLOOKUP(OrdersTable[[#This Row],[Order ID]],ReturnsTable[#All],2,FALSE),"No")</f>
        <v>No</v>
      </c>
      <c r="X8304" s="4">
        <f>1/COUNTIF(OrdersTable[Order ID],OrdersTable[[#This Row],[Order ID]])</f>
        <v>0.5</v>
      </c>
      <c r="Y8304" s="4">
        <f>1/COUNTIF(OrdersTable[Customer ID],OrdersTable[[#This Row],[Customer ID]])</f>
        <v>0.2</v>
      </c>
    </row>
    <row r="8305" spans="1:25" x14ac:dyDescent="0.3">
      <c r="A8305" s="1">
        <v>8304</v>
      </c>
      <c r="B8305" t="s">
        <v>10095</v>
      </c>
      <c r="C8305" s="7">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4" t="str">
        <f>VLOOKUP(OrdersTable[[#This Row],[Region]],PeopleTable[#All],2,FALSE)</f>
        <v>Anna Andreadi</v>
      </c>
      <c r="W8305" s="4" t="str">
        <f>IFERROR(VLOOKUP(OrdersTable[[#This Row],[Order ID]],ReturnsTable[#All],2,FALSE),"No")</f>
        <v>No</v>
      </c>
      <c r="X8305" s="4">
        <f>1/COUNTIF(OrdersTable[Order ID],OrdersTable[[#This Row],[Order ID]])</f>
        <v>1</v>
      </c>
      <c r="Y8305" s="4">
        <f>1/COUNTIF(OrdersTable[Customer ID],OrdersTable[[#This Row],[Customer ID]])</f>
        <v>0.1</v>
      </c>
    </row>
    <row r="8306" spans="1:25" x14ac:dyDescent="0.3">
      <c r="A8306" s="1">
        <v>8305</v>
      </c>
      <c r="B8306" t="s">
        <v>10096</v>
      </c>
      <c r="C8306" s="7">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4" t="str">
        <f>VLOOKUP(OrdersTable[[#This Row],[Region]],PeopleTable[#All],2,FALSE)</f>
        <v>Anna Andreadi</v>
      </c>
      <c r="W8306" s="4" t="str">
        <f>IFERROR(VLOOKUP(OrdersTable[[#This Row],[Order ID]],ReturnsTable[#All],2,FALSE),"No")</f>
        <v>No</v>
      </c>
      <c r="X8306" s="4">
        <f>1/COUNTIF(OrdersTable[Order ID],OrdersTable[[#This Row],[Order ID]])</f>
        <v>1</v>
      </c>
      <c r="Y8306" s="4">
        <f>1/COUNTIF(OrdersTable[Customer ID],OrdersTable[[#This Row],[Customer ID]])</f>
        <v>0.14285714285714285</v>
      </c>
    </row>
    <row r="8307" spans="1:25" x14ac:dyDescent="0.3">
      <c r="A8307" s="1">
        <v>8306</v>
      </c>
      <c r="B8307" t="s">
        <v>6057</v>
      </c>
      <c r="C8307" s="7">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4" t="str">
        <f>VLOOKUP(OrdersTable[[#This Row],[Region]],PeopleTable[#All],2,FALSE)</f>
        <v>Kelly Williams</v>
      </c>
      <c r="W8307" s="4" t="str">
        <f>IFERROR(VLOOKUP(OrdersTable[[#This Row],[Order ID]],ReturnsTable[#All],2,FALSE),"No")</f>
        <v>Yes</v>
      </c>
      <c r="X8307" s="4">
        <f>1/COUNTIF(OrdersTable[Order ID],OrdersTable[[#This Row],[Order ID]])</f>
        <v>0.33333333333333331</v>
      </c>
      <c r="Y8307" s="4">
        <f>1/COUNTIF(OrdersTable[Customer ID],OrdersTable[[#This Row],[Customer ID]])</f>
        <v>9.0909090909090912E-2</v>
      </c>
    </row>
    <row r="8308" spans="1:25" x14ac:dyDescent="0.3">
      <c r="A8308" s="1">
        <v>8307</v>
      </c>
      <c r="B8308" t="s">
        <v>6057</v>
      </c>
      <c r="C8308" s="7">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4" t="str">
        <f>VLOOKUP(OrdersTable[[#This Row],[Region]],PeopleTable[#All],2,FALSE)</f>
        <v>Kelly Williams</v>
      </c>
      <c r="W8308" s="4" t="str">
        <f>IFERROR(VLOOKUP(OrdersTable[[#This Row],[Order ID]],ReturnsTable[#All],2,FALSE),"No")</f>
        <v>Yes</v>
      </c>
      <c r="X8308" s="4">
        <f>1/COUNTIF(OrdersTable[Order ID],OrdersTable[[#This Row],[Order ID]])</f>
        <v>0.33333333333333331</v>
      </c>
      <c r="Y8308" s="4">
        <f>1/COUNTIF(OrdersTable[Customer ID],OrdersTable[[#This Row],[Customer ID]])</f>
        <v>9.0909090909090912E-2</v>
      </c>
    </row>
    <row r="8309" spans="1:25" x14ac:dyDescent="0.3">
      <c r="A8309" s="1">
        <v>8308</v>
      </c>
      <c r="B8309" t="s">
        <v>6057</v>
      </c>
      <c r="C8309" s="7">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4" t="str">
        <f>VLOOKUP(OrdersTable[[#This Row],[Region]],PeopleTable[#All],2,FALSE)</f>
        <v>Kelly Williams</v>
      </c>
      <c r="W8309" s="4" t="str">
        <f>IFERROR(VLOOKUP(OrdersTable[[#This Row],[Order ID]],ReturnsTable[#All],2,FALSE),"No")</f>
        <v>Yes</v>
      </c>
      <c r="X8309" s="4">
        <f>1/COUNTIF(OrdersTable[Order ID],OrdersTable[[#This Row],[Order ID]])</f>
        <v>0.33333333333333331</v>
      </c>
      <c r="Y8309" s="4">
        <f>1/COUNTIF(OrdersTable[Customer ID],OrdersTable[[#This Row],[Customer ID]])</f>
        <v>9.0909090909090912E-2</v>
      </c>
    </row>
    <row r="8310" spans="1:25" x14ac:dyDescent="0.3">
      <c r="A8310" s="1">
        <v>8309</v>
      </c>
      <c r="B8310" t="s">
        <v>10097</v>
      </c>
      <c r="C8310" s="7">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4" t="str">
        <f>VLOOKUP(OrdersTable[[#This Row],[Region]],PeopleTable[#All],2,FALSE)</f>
        <v>Anna Andreadi</v>
      </c>
      <c r="W8310" s="4" t="str">
        <f>IFERROR(VLOOKUP(OrdersTable[[#This Row],[Order ID]],ReturnsTable[#All],2,FALSE),"No")</f>
        <v>No</v>
      </c>
      <c r="X8310" s="4">
        <f>1/COUNTIF(OrdersTable[Order ID],OrdersTable[[#This Row],[Order ID]])</f>
        <v>1</v>
      </c>
      <c r="Y8310" s="4">
        <f>1/COUNTIF(OrdersTable[Customer ID],OrdersTable[[#This Row],[Customer ID]])</f>
        <v>5.5555555555555552E-2</v>
      </c>
    </row>
    <row r="8311" spans="1:25" x14ac:dyDescent="0.3">
      <c r="A8311" s="1">
        <v>8310</v>
      </c>
      <c r="B8311" t="s">
        <v>10098</v>
      </c>
      <c r="C8311" s="7">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4" t="str">
        <f>VLOOKUP(OrdersTable[[#This Row],[Region]],PeopleTable[#All],2,FALSE)</f>
        <v>Kelly Williams</v>
      </c>
      <c r="W8311" s="4" t="str">
        <f>IFERROR(VLOOKUP(OrdersTable[[#This Row],[Order ID]],ReturnsTable[#All],2,FALSE),"No")</f>
        <v>No</v>
      </c>
      <c r="X8311" s="4">
        <f>1/COUNTIF(OrdersTable[Order ID],OrdersTable[[#This Row],[Order ID]])</f>
        <v>0.5</v>
      </c>
      <c r="Y8311" s="4">
        <f>1/COUNTIF(OrdersTable[Customer ID],OrdersTable[[#This Row],[Customer ID]])</f>
        <v>0.1111111111111111</v>
      </c>
    </row>
    <row r="8312" spans="1:25" x14ac:dyDescent="0.3">
      <c r="A8312" s="1">
        <v>8311</v>
      </c>
      <c r="B8312" t="s">
        <v>10098</v>
      </c>
      <c r="C8312" s="7">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4" t="str">
        <f>VLOOKUP(OrdersTable[[#This Row],[Region]],PeopleTable[#All],2,FALSE)</f>
        <v>Kelly Williams</v>
      </c>
      <c r="W8312" s="4" t="str">
        <f>IFERROR(VLOOKUP(OrdersTable[[#This Row],[Order ID]],ReturnsTable[#All],2,FALSE),"No")</f>
        <v>No</v>
      </c>
      <c r="X8312" s="4">
        <f>1/COUNTIF(OrdersTable[Order ID],OrdersTable[[#This Row],[Order ID]])</f>
        <v>0.5</v>
      </c>
      <c r="Y8312" s="4">
        <f>1/COUNTIF(OrdersTable[Customer ID],OrdersTable[[#This Row],[Customer ID]])</f>
        <v>0.1111111111111111</v>
      </c>
    </row>
    <row r="8313" spans="1:25" x14ac:dyDescent="0.3">
      <c r="A8313" s="1">
        <v>8312</v>
      </c>
      <c r="B8313" t="s">
        <v>10099</v>
      </c>
      <c r="C8313" s="7">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4" t="str">
        <f>VLOOKUP(OrdersTable[[#This Row],[Region]],PeopleTable[#All],2,FALSE)</f>
        <v>Cassandra Brandow</v>
      </c>
      <c r="W8313" s="4" t="str">
        <f>IFERROR(VLOOKUP(OrdersTable[[#This Row],[Order ID]],ReturnsTable[#All],2,FALSE),"No")</f>
        <v>No</v>
      </c>
      <c r="X8313" s="4">
        <f>1/COUNTIF(OrdersTable[Order ID],OrdersTable[[#This Row],[Order ID]])</f>
        <v>0.5</v>
      </c>
      <c r="Y8313" s="4">
        <f>1/COUNTIF(OrdersTable[Customer ID],OrdersTable[[#This Row],[Customer ID]])</f>
        <v>0.1</v>
      </c>
    </row>
    <row r="8314" spans="1:25" x14ac:dyDescent="0.3">
      <c r="A8314" s="1">
        <v>8313</v>
      </c>
      <c r="B8314" t="s">
        <v>10099</v>
      </c>
      <c r="C8314" s="7">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4" t="str">
        <f>VLOOKUP(OrdersTable[[#This Row],[Region]],PeopleTable[#All],2,FALSE)</f>
        <v>Cassandra Brandow</v>
      </c>
      <c r="W8314" s="4" t="str">
        <f>IFERROR(VLOOKUP(OrdersTable[[#This Row],[Order ID]],ReturnsTable[#All],2,FALSE),"No")</f>
        <v>No</v>
      </c>
      <c r="X8314" s="4">
        <f>1/COUNTIF(OrdersTable[Order ID],OrdersTable[[#This Row],[Order ID]])</f>
        <v>0.5</v>
      </c>
      <c r="Y8314" s="4">
        <f>1/COUNTIF(OrdersTable[Customer ID],OrdersTable[[#This Row],[Customer ID]])</f>
        <v>0.1</v>
      </c>
    </row>
    <row r="8315" spans="1:25" x14ac:dyDescent="0.3">
      <c r="A8315" s="1">
        <v>8314</v>
      </c>
      <c r="B8315" t="s">
        <v>10100</v>
      </c>
      <c r="C8315" s="7">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4" t="str">
        <f>VLOOKUP(OrdersTable[[#This Row],[Region]],PeopleTable[#All],2,FALSE)</f>
        <v>Kelly Williams</v>
      </c>
      <c r="W8315" s="4" t="str">
        <f>IFERROR(VLOOKUP(OrdersTable[[#This Row],[Order ID]],ReturnsTable[#All],2,FALSE),"No")</f>
        <v>No</v>
      </c>
      <c r="X8315" s="4">
        <f>1/COUNTIF(OrdersTable[Order ID],OrdersTable[[#This Row],[Order ID]])</f>
        <v>0.25</v>
      </c>
      <c r="Y8315" s="4">
        <f>1/COUNTIF(OrdersTable[Customer ID],OrdersTable[[#This Row],[Customer ID]])</f>
        <v>7.6923076923076927E-2</v>
      </c>
    </row>
    <row r="8316" spans="1:25" x14ac:dyDescent="0.3">
      <c r="A8316" s="1">
        <v>8315</v>
      </c>
      <c r="B8316" t="s">
        <v>10100</v>
      </c>
      <c r="C8316" s="7">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4" t="str">
        <f>VLOOKUP(OrdersTable[[#This Row],[Region]],PeopleTable[#All],2,FALSE)</f>
        <v>Kelly Williams</v>
      </c>
      <c r="W8316" s="4" t="str">
        <f>IFERROR(VLOOKUP(OrdersTable[[#This Row],[Order ID]],ReturnsTable[#All],2,FALSE),"No")</f>
        <v>No</v>
      </c>
      <c r="X8316" s="4">
        <f>1/COUNTIF(OrdersTable[Order ID],OrdersTable[[#This Row],[Order ID]])</f>
        <v>0.25</v>
      </c>
      <c r="Y8316" s="4">
        <f>1/COUNTIF(OrdersTable[Customer ID],OrdersTable[[#This Row],[Customer ID]])</f>
        <v>7.6923076923076927E-2</v>
      </c>
    </row>
    <row r="8317" spans="1:25" x14ac:dyDescent="0.3">
      <c r="A8317" s="1">
        <v>8316</v>
      </c>
      <c r="B8317" t="s">
        <v>10100</v>
      </c>
      <c r="C8317" s="7">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4" t="str">
        <f>VLOOKUP(OrdersTable[[#This Row],[Region]],PeopleTable[#All],2,FALSE)</f>
        <v>Kelly Williams</v>
      </c>
      <c r="W8317" s="4" t="str">
        <f>IFERROR(VLOOKUP(OrdersTable[[#This Row],[Order ID]],ReturnsTable[#All],2,FALSE),"No")</f>
        <v>No</v>
      </c>
      <c r="X8317" s="4">
        <f>1/COUNTIF(OrdersTable[Order ID],OrdersTable[[#This Row],[Order ID]])</f>
        <v>0.25</v>
      </c>
      <c r="Y8317" s="4">
        <f>1/COUNTIF(OrdersTable[Customer ID],OrdersTable[[#This Row],[Customer ID]])</f>
        <v>7.6923076923076927E-2</v>
      </c>
    </row>
    <row r="8318" spans="1:25" x14ac:dyDescent="0.3">
      <c r="A8318" s="1">
        <v>8317</v>
      </c>
      <c r="B8318" t="s">
        <v>10100</v>
      </c>
      <c r="C8318" s="7">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4" t="str">
        <f>VLOOKUP(OrdersTable[[#This Row],[Region]],PeopleTable[#All],2,FALSE)</f>
        <v>Kelly Williams</v>
      </c>
      <c r="W8318" s="4" t="str">
        <f>IFERROR(VLOOKUP(OrdersTable[[#This Row],[Order ID]],ReturnsTable[#All],2,FALSE),"No")</f>
        <v>No</v>
      </c>
      <c r="X8318" s="4">
        <f>1/COUNTIF(OrdersTable[Order ID],OrdersTable[[#This Row],[Order ID]])</f>
        <v>0.25</v>
      </c>
      <c r="Y8318" s="4">
        <f>1/COUNTIF(OrdersTable[Customer ID],OrdersTable[[#This Row],[Customer ID]])</f>
        <v>7.6923076923076927E-2</v>
      </c>
    </row>
    <row r="8319" spans="1:25" x14ac:dyDescent="0.3">
      <c r="A8319" s="1">
        <v>8318</v>
      </c>
      <c r="B8319" t="s">
        <v>10101</v>
      </c>
      <c r="C8319" s="7">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4" t="str">
        <f>VLOOKUP(OrdersTable[[#This Row],[Region]],PeopleTable[#All],2,FALSE)</f>
        <v>Cassandra Brandow</v>
      </c>
      <c r="W8319" s="4" t="str">
        <f>IFERROR(VLOOKUP(OrdersTable[[#This Row],[Order ID]],ReturnsTable[#All],2,FALSE),"No")</f>
        <v>No</v>
      </c>
      <c r="X8319" s="4">
        <f>1/COUNTIF(OrdersTable[Order ID],OrdersTable[[#This Row],[Order ID]])</f>
        <v>0.5</v>
      </c>
      <c r="Y8319" s="4">
        <f>1/COUNTIF(OrdersTable[Customer ID],OrdersTable[[#This Row],[Customer ID]])</f>
        <v>0.14285714285714285</v>
      </c>
    </row>
    <row r="8320" spans="1:25" x14ac:dyDescent="0.3">
      <c r="A8320" s="1">
        <v>8319</v>
      </c>
      <c r="B8320" t="s">
        <v>10101</v>
      </c>
      <c r="C8320" s="7">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4" t="str">
        <f>VLOOKUP(OrdersTable[[#This Row],[Region]],PeopleTable[#All],2,FALSE)</f>
        <v>Cassandra Brandow</v>
      </c>
      <c r="W8320" s="4" t="str">
        <f>IFERROR(VLOOKUP(OrdersTable[[#This Row],[Order ID]],ReturnsTable[#All],2,FALSE),"No")</f>
        <v>No</v>
      </c>
      <c r="X8320" s="4">
        <f>1/COUNTIF(OrdersTable[Order ID],OrdersTable[[#This Row],[Order ID]])</f>
        <v>0.5</v>
      </c>
      <c r="Y8320" s="4">
        <f>1/COUNTIF(OrdersTable[Customer ID],OrdersTable[[#This Row],[Customer ID]])</f>
        <v>0.14285714285714285</v>
      </c>
    </row>
    <row r="8321" spans="1:25" x14ac:dyDescent="0.3">
      <c r="A8321" s="1">
        <v>8320</v>
      </c>
      <c r="B8321" t="s">
        <v>10102</v>
      </c>
      <c r="C8321" s="7">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4" t="str">
        <f>VLOOKUP(OrdersTable[[#This Row],[Region]],PeopleTable[#All],2,FALSE)</f>
        <v>Chuck Magee</v>
      </c>
      <c r="W8321" s="4" t="str">
        <f>IFERROR(VLOOKUP(OrdersTable[[#This Row],[Order ID]],ReturnsTable[#All],2,FALSE),"No")</f>
        <v>No</v>
      </c>
      <c r="X8321" s="4">
        <f>1/COUNTIF(OrdersTable[Order ID],OrdersTable[[#This Row],[Order ID]])</f>
        <v>1</v>
      </c>
      <c r="Y8321" s="4">
        <f>1/COUNTIF(OrdersTable[Customer ID],OrdersTable[[#This Row],[Customer ID]])</f>
        <v>0.16666666666666666</v>
      </c>
    </row>
    <row r="8322" spans="1:25" x14ac:dyDescent="0.3">
      <c r="A8322" s="1">
        <v>8321</v>
      </c>
      <c r="B8322" t="s">
        <v>10103</v>
      </c>
      <c r="C8322" s="7">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4" t="str">
        <f>VLOOKUP(OrdersTable[[#This Row],[Region]],PeopleTable[#All],2,FALSE)</f>
        <v>Kelly Williams</v>
      </c>
      <c r="W8322" s="4" t="str">
        <f>IFERROR(VLOOKUP(OrdersTable[[#This Row],[Order ID]],ReturnsTable[#All],2,FALSE),"No")</f>
        <v>No</v>
      </c>
      <c r="X8322" s="4">
        <f>1/COUNTIF(OrdersTable[Order ID],OrdersTable[[#This Row],[Order ID]])</f>
        <v>1</v>
      </c>
      <c r="Y8322" s="4">
        <f>1/COUNTIF(OrdersTable[Customer ID],OrdersTable[[#This Row],[Customer ID]])</f>
        <v>0.1111111111111111</v>
      </c>
    </row>
    <row r="8323" spans="1:25" x14ac:dyDescent="0.3">
      <c r="A8323" s="1">
        <v>8322</v>
      </c>
      <c r="B8323" t="s">
        <v>10104</v>
      </c>
      <c r="C8323" s="7">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4" t="str">
        <f>VLOOKUP(OrdersTable[[#This Row],[Region]],PeopleTable[#All],2,FALSE)</f>
        <v>Kelly Williams</v>
      </c>
      <c r="W8323" s="4" t="str">
        <f>IFERROR(VLOOKUP(OrdersTable[[#This Row],[Order ID]],ReturnsTable[#All],2,FALSE),"No")</f>
        <v>No</v>
      </c>
      <c r="X8323" s="4">
        <f>1/COUNTIF(OrdersTable[Order ID],OrdersTable[[#This Row],[Order ID]])</f>
        <v>1</v>
      </c>
      <c r="Y8323" s="4">
        <f>1/COUNTIF(OrdersTable[Customer ID],OrdersTable[[#This Row],[Customer ID]])</f>
        <v>0.05</v>
      </c>
    </row>
    <row r="8324" spans="1:25" x14ac:dyDescent="0.3">
      <c r="A8324" s="1">
        <v>8323</v>
      </c>
      <c r="B8324" t="s">
        <v>10105</v>
      </c>
      <c r="C8324" s="7">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4" t="str">
        <f>VLOOKUP(OrdersTable[[#This Row],[Region]],PeopleTable[#All],2,FALSE)</f>
        <v>Chuck Magee</v>
      </c>
      <c r="W8324" s="4" t="str">
        <f>IFERROR(VLOOKUP(OrdersTable[[#This Row],[Order ID]],ReturnsTable[#All],2,FALSE),"No")</f>
        <v>No</v>
      </c>
      <c r="X8324" s="4">
        <f>1/COUNTIF(OrdersTable[Order ID],OrdersTable[[#This Row],[Order ID]])</f>
        <v>0.5</v>
      </c>
      <c r="Y8324" s="4">
        <f>1/COUNTIF(OrdersTable[Customer ID],OrdersTable[[#This Row],[Customer ID]])</f>
        <v>5.5555555555555552E-2</v>
      </c>
    </row>
    <row r="8325" spans="1:25" x14ac:dyDescent="0.3">
      <c r="A8325" s="1">
        <v>8324</v>
      </c>
      <c r="B8325" t="s">
        <v>10105</v>
      </c>
      <c r="C8325" s="7">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4" t="str">
        <f>VLOOKUP(OrdersTable[[#This Row],[Region]],PeopleTable[#All],2,FALSE)</f>
        <v>Chuck Magee</v>
      </c>
      <c r="W8325" s="4" t="str">
        <f>IFERROR(VLOOKUP(OrdersTable[[#This Row],[Order ID]],ReturnsTable[#All],2,FALSE),"No")</f>
        <v>No</v>
      </c>
      <c r="X8325" s="4">
        <f>1/COUNTIF(OrdersTable[Order ID],OrdersTable[[#This Row],[Order ID]])</f>
        <v>0.5</v>
      </c>
      <c r="Y8325" s="4">
        <f>1/COUNTIF(OrdersTable[Customer ID],OrdersTable[[#This Row],[Customer ID]])</f>
        <v>5.5555555555555552E-2</v>
      </c>
    </row>
    <row r="8326" spans="1:25" x14ac:dyDescent="0.3">
      <c r="A8326" s="1">
        <v>8325</v>
      </c>
      <c r="B8326" t="s">
        <v>10106</v>
      </c>
      <c r="C8326" s="7">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4" t="str">
        <f>VLOOKUP(OrdersTable[[#This Row],[Region]],PeopleTable[#All],2,FALSE)</f>
        <v>Cassandra Brandow</v>
      </c>
      <c r="W8326" s="4" t="str">
        <f>IFERROR(VLOOKUP(OrdersTable[[#This Row],[Order ID]],ReturnsTable[#All],2,FALSE),"No")</f>
        <v>No</v>
      </c>
      <c r="X8326" s="4">
        <f>1/COUNTIF(OrdersTable[Order ID],OrdersTable[[#This Row],[Order ID]])</f>
        <v>0.5</v>
      </c>
      <c r="Y8326" s="4">
        <f>1/COUNTIF(OrdersTable[Customer ID],OrdersTable[[#This Row],[Customer ID]])</f>
        <v>7.1428571428571425E-2</v>
      </c>
    </row>
    <row r="8327" spans="1:25" x14ac:dyDescent="0.3">
      <c r="A8327" s="1">
        <v>8326</v>
      </c>
      <c r="B8327" t="s">
        <v>10106</v>
      </c>
      <c r="C8327" s="7">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4" t="str">
        <f>VLOOKUP(OrdersTable[[#This Row],[Region]],PeopleTable[#All],2,FALSE)</f>
        <v>Cassandra Brandow</v>
      </c>
      <c r="W8327" s="4" t="str">
        <f>IFERROR(VLOOKUP(OrdersTable[[#This Row],[Order ID]],ReturnsTable[#All],2,FALSE),"No")</f>
        <v>No</v>
      </c>
      <c r="X8327" s="4">
        <f>1/COUNTIF(OrdersTable[Order ID],OrdersTable[[#This Row],[Order ID]])</f>
        <v>0.5</v>
      </c>
      <c r="Y8327" s="4">
        <f>1/COUNTIF(OrdersTable[Customer ID],OrdersTable[[#This Row],[Customer ID]])</f>
        <v>7.1428571428571425E-2</v>
      </c>
    </row>
    <row r="8328" spans="1:25" x14ac:dyDescent="0.3">
      <c r="A8328" s="1">
        <v>8327</v>
      </c>
      <c r="B8328" t="s">
        <v>10107</v>
      </c>
      <c r="C8328" s="7">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4" t="str">
        <f>VLOOKUP(OrdersTable[[#This Row],[Region]],PeopleTable[#All],2,FALSE)</f>
        <v>Kelly Williams</v>
      </c>
      <c r="W8328" s="4" t="str">
        <f>IFERROR(VLOOKUP(OrdersTable[[#This Row],[Order ID]],ReturnsTable[#All],2,FALSE),"No")</f>
        <v>No</v>
      </c>
      <c r="X8328" s="4">
        <f>1/COUNTIF(OrdersTable[Order ID],OrdersTable[[#This Row],[Order ID]])</f>
        <v>0.5</v>
      </c>
      <c r="Y8328" s="4">
        <f>1/COUNTIF(OrdersTable[Customer ID],OrdersTable[[#This Row],[Customer ID]])</f>
        <v>4.5454545454545456E-2</v>
      </c>
    </row>
    <row r="8329" spans="1:25" x14ac:dyDescent="0.3">
      <c r="A8329" s="1">
        <v>8328</v>
      </c>
      <c r="B8329" t="s">
        <v>10107</v>
      </c>
      <c r="C8329" s="7">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4" t="str">
        <f>VLOOKUP(OrdersTable[[#This Row],[Region]],PeopleTable[#All],2,FALSE)</f>
        <v>Kelly Williams</v>
      </c>
      <c r="W8329" s="4" t="str">
        <f>IFERROR(VLOOKUP(OrdersTable[[#This Row],[Order ID]],ReturnsTable[#All],2,FALSE),"No")</f>
        <v>No</v>
      </c>
      <c r="X8329" s="4">
        <f>1/COUNTIF(OrdersTable[Order ID],OrdersTable[[#This Row],[Order ID]])</f>
        <v>0.5</v>
      </c>
      <c r="Y8329" s="4">
        <f>1/COUNTIF(OrdersTable[Customer ID],OrdersTable[[#This Row],[Customer ID]])</f>
        <v>4.5454545454545456E-2</v>
      </c>
    </row>
    <row r="8330" spans="1:25" x14ac:dyDescent="0.3">
      <c r="A8330" s="1">
        <v>8329</v>
      </c>
      <c r="B8330" t="s">
        <v>10108</v>
      </c>
      <c r="C8330" s="7">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4" t="str">
        <f>VLOOKUP(OrdersTable[[#This Row],[Region]],PeopleTable[#All],2,FALSE)</f>
        <v>Chuck Magee</v>
      </c>
      <c r="W8330" s="4" t="str">
        <f>IFERROR(VLOOKUP(OrdersTable[[#This Row],[Order ID]],ReturnsTable[#All],2,FALSE),"No")</f>
        <v>No</v>
      </c>
      <c r="X8330" s="4">
        <f>1/COUNTIF(OrdersTable[Order ID],OrdersTable[[#This Row],[Order ID]])</f>
        <v>0.5</v>
      </c>
      <c r="Y8330" s="4">
        <f>1/COUNTIF(OrdersTable[Customer ID],OrdersTable[[#This Row],[Customer ID]])</f>
        <v>3.5714285714285712E-2</v>
      </c>
    </row>
    <row r="8331" spans="1:25" x14ac:dyDescent="0.3">
      <c r="A8331" s="1">
        <v>8330</v>
      </c>
      <c r="B8331" t="s">
        <v>10108</v>
      </c>
      <c r="C8331" s="7">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4" t="str">
        <f>VLOOKUP(OrdersTable[[#This Row],[Region]],PeopleTable[#All],2,FALSE)</f>
        <v>Chuck Magee</v>
      </c>
      <c r="W8331" s="4" t="str">
        <f>IFERROR(VLOOKUP(OrdersTable[[#This Row],[Order ID]],ReturnsTable[#All],2,FALSE),"No")</f>
        <v>No</v>
      </c>
      <c r="X8331" s="4">
        <f>1/COUNTIF(OrdersTable[Order ID],OrdersTable[[#This Row],[Order ID]])</f>
        <v>0.5</v>
      </c>
      <c r="Y8331" s="4">
        <f>1/COUNTIF(OrdersTable[Customer ID],OrdersTable[[#This Row],[Customer ID]])</f>
        <v>3.5714285714285712E-2</v>
      </c>
    </row>
    <row r="8332" spans="1:25" x14ac:dyDescent="0.3">
      <c r="A8332" s="1">
        <v>8331</v>
      </c>
      <c r="B8332" t="s">
        <v>10109</v>
      </c>
      <c r="C8332" s="7">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4" t="str">
        <f>VLOOKUP(OrdersTable[[#This Row],[Region]],PeopleTable[#All],2,FALSE)</f>
        <v>Chuck Magee</v>
      </c>
      <c r="W8332" s="4" t="str">
        <f>IFERROR(VLOOKUP(OrdersTable[[#This Row],[Order ID]],ReturnsTable[#All],2,FALSE),"No")</f>
        <v>No</v>
      </c>
      <c r="X8332" s="4">
        <f>1/COUNTIF(OrdersTable[Order ID],OrdersTable[[#This Row],[Order ID]])</f>
        <v>1</v>
      </c>
      <c r="Y8332" s="4">
        <f>1/COUNTIF(OrdersTable[Customer ID],OrdersTable[[#This Row],[Customer ID]])</f>
        <v>7.1428571428571425E-2</v>
      </c>
    </row>
    <row r="8333" spans="1:25" x14ac:dyDescent="0.3">
      <c r="A8333" s="1">
        <v>8332</v>
      </c>
      <c r="B8333" t="s">
        <v>10110</v>
      </c>
      <c r="C8333" s="7">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4" t="str">
        <f>VLOOKUP(OrdersTable[[#This Row],[Region]],PeopleTable[#All],2,FALSE)</f>
        <v>Chuck Magee</v>
      </c>
      <c r="W8333" s="4" t="str">
        <f>IFERROR(VLOOKUP(OrdersTable[[#This Row],[Order ID]],ReturnsTable[#All],2,FALSE),"No")</f>
        <v>No</v>
      </c>
      <c r="X8333" s="4">
        <f>1/COUNTIF(OrdersTable[Order ID],OrdersTable[[#This Row],[Order ID]])</f>
        <v>0.25</v>
      </c>
      <c r="Y8333" s="4">
        <f>1/COUNTIF(OrdersTable[Customer ID],OrdersTable[[#This Row],[Customer ID]])</f>
        <v>4.7619047619047616E-2</v>
      </c>
    </row>
    <row r="8334" spans="1:25" x14ac:dyDescent="0.3">
      <c r="A8334" s="1">
        <v>8333</v>
      </c>
      <c r="B8334" t="s">
        <v>10110</v>
      </c>
      <c r="C8334" s="7">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4" t="str">
        <f>VLOOKUP(OrdersTable[[#This Row],[Region]],PeopleTable[#All],2,FALSE)</f>
        <v>Chuck Magee</v>
      </c>
      <c r="W8334" s="4" t="str">
        <f>IFERROR(VLOOKUP(OrdersTable[[#This Row],[Order ID]],ReturnsTable[#All],2,FALSE),"No")</f>
        <v>No</v>
      </c>
      <c r="X8334" s="4">
        <f>1/COUNTIF(OrdersTable[Order ID],OrdersTable[[#This Row],[Order ID]])</f>
        <v>0.25</v>
      </c>
      <c r="Y8334" s="4">
        <f>1/COUNTIF(OrdersTable[Customer ID],OrdersTable[[#This Row],[Customer ID]])</f>
        <v>4.7619047619047616E-2</v>
      </c>
    </row>
    <row r="8335" spans="1:25" x14ac:dyDescent="0.3">
      <c r="A8335" s="1">
        <v>8334</v>
      </c>
      <c r="B8335" t="s">
        <v>10110</v>
      </c>
      <c r="C8335" s="7">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4" t="str">
        <f>VLOOKUP(OrdersTable[[#This Row],[Region]],PeopleTable[#All],2,FALSE)</f>
        <v>Chuck Magee</v>
      </c>
      <c r="W8335" s="4" t="str">
        <f>IFERROR(VLOOKUP(OrdersTable[[#This Row],[Order ID]],ReturnsTable[#All],2,FALSE),"No")</f>
        <v>No</v>
      </c>
      <c r="X8335" s="4">
        <f>1/COUNTIF(OrdersTable[Order ID],OrdersTable[[#This Row],[Order ID]])</f>
        <v>0.25</v>
      </c>
      <c r="Y8335" s="4">
        <f>1/COUNTIF(OrdersTable[Customer ID],OrdersTable[[#This Row],[Customer ID]])</f>
        <v>4.7619047619047616E-2</v>
      </c>
    </row>
    <row r="8336" spans="1:25" x14ac:dyDescent="0.3">
      <c r="A8336" s="1">
        <v>8335</v>
      </c>
      <c r="B8336" t="s">
        <v>10110</v>
      </c>
      <c r="C8336" s="7">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4" t="str">
        <f>VLOOKUP(OrdersTable[[#This Row],[Region]],PeopleTable[#All],2,FALSE)</f>
        <v>Chuck Magee</v>
      </c>
      <c r="W8336" s="4" t="str">
        <f>IFERROR(VLOOKUP(OrdersTable[[#This Row],[Order ID]],ReturnsTable[#All],2,FALSE),"No")</f>
        <v>No</v>
      </c>
      <c r="X8336" s="4">
        <f>1/COUNTIF(OrdersTable[Order ID],OrdersTable[[#This Row],[Order ID]])</f>
        <v>0.25</v>
      </c>
      <c r="Y8336" s="4">
        <f>1/COUNTIF(OrdersTable[Customer ID],OrdersTable[[#This Row],[Customer ID]])</f>
        <v>4.7619047619047616E-2</v>
      </c>
    </row>
    <row r="8337" spans="1:25" x14ac:dyDescent="0.3">
      <c r="A8337" s="1">
        <v>8336</v>
      </c>
      <c r="B8337" t="s">
        <v>10111</v>
      </c>
      <c r="C8337" s="7">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4" t="str">
        <f>VLOOKUP(OrdersTable[[#This Row],[Region]],PeopleTable[#All],2,FALSE)</f>
        <v>Chuck Magee</v>
      </c>
      <c r="W8337" s="4" t="str">
        <f>IFERROR(VLOOKUP(OrdersTable[[#This Row],[Order ID]],ReturnsTable[#All],2,FALSE),"No")</f>
        <v>No</v>
      </c>
      <c r="X8337" s="4">
        <f>1/COUNTIF(OrdersTable[Order ID],OrdersTable[[#This Row],[Order ID]])</f>
        <v>1</v>
      </c>
      <c r="Y8337" s="4">
        <f>1/COUNTIF(OrdersTable[Customer ID],OrdersTable[[#This Row],[Customer ID]])</f>
        <v>9.0909090909090912E-2</v>
      </c>
    </row>
    <row r="8338" spans="1:25" x14ac:dyDescent="0.3">
      <c r="A8338" s="1">
        <v>8337</v>
      </c>
      <c r="B8338" t="s">
        <v>10112</v>
      </c>
      <c r="C8338" s="7">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4" t="str">
        <f>VLOOKUP(OrdersTable[[#This Row],[Region]],PeopleTable[#All],2,FALSE)</f>
        <v>Cassandra Brandow</v>
      </c>
      <c r="W8338" s="4" t="str">
        <f>IFERROR(VLOOKUP(OrdersTable[[#This Row],[Order ID]],ReturnsTable[#All],2,FALSE),"No")</f>
        <v>No</v>
      </c>
      <c r="X8338" s="4">
        <f>1/COUNTIF(OrdersTable[Order ID],OrdersTable[[#This Row],[Order ID]])</f>
        <v>1</v>
      </c>
      <c r="Y8338" s="4">
        <f>1/COUNTIF(OrdersTable[Customer ID],OrdersTable[[#This Row],[Customer ID]])</f>
        <v>7.1428571428571425E-2</v>
      </c>
    </row>
    <row r="8339" spans="1:25" x14ac:dyDescent="0.3">
      <c r="A8339" s="1">
        <v>8338</v>
      </c>
      <c r="B8339" t="s">
        <v>10113</v>
      </c>
      <c r="C8339" s="7">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4" t="str">
        <f>VLOOKUP(OrdersTable[[#This Row],[Region]],PeopleTable[#All],2,FALSE)</f>
        <v>Cassandra Brandow</v>
      </c>
      <c r="W8339" s="4" t="str">
        <f>IFERROR(VLOOKUP(OrdersTable[[#This Row],[Order ID]],ReturnsTable[#All],2,FALSE),"No")</f>
        <v>No</v>
      </c>
      <c r="X8339" s="4">
        <f>1/COUNTIF(OrdersTable[Order ID],OrdersTable[[#This Row],[Order ID]])</f>
        <v>0.5</v>
      </c>
      <c r="Y8339" s="4">
        <f>1/COUNTIF(OrdersTable[Customer ID],OrdersTable[[#This Row],[Customer ID]])</f>
        <v>8.3333333333333329E-2</v>
      </c>
    </row>
    <row r="8340" spans="1:25" x14ac:dyDescent="0.3">
      <c r="A8340" s="1">
        <v>8339</v>
      </c>
      <c r="B8340" t="s">
        <v>10113</v>
      </c>
      <c r="C8340" s="7">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4" t="str">
        <f>VLOOKUP(OrdersTable[[#This Row],[Region]],PeopleTable[#All],2,FALSE)</f>
        <v>Cassandra Brandow</v>
      </c>
      <c r="W8340" s="4" t="str">
        <f>IFERROR(VLOOKUP(OrdersTable[[#This Row],[Order ID]],ReturnsTable[#All],2,FALSE),"No")</f>
        <v>No</v>
      </c>
      <c r="X8340" s="4">
        <f>1/COUNTIF(OrdersTable[Order ID],OrdersTable[[#This Row],[Order ID]])</f>
        <v>0.5</v>
      </c>
      <c r="Y8340" s="4">
        <f>1/COUNTIF(OrdersTable[Customer ID],OrdersTable[[#This Row],[Customer ID]])</f>
        <v>8.3333333333333329E-2</v>
      </c>
    </row>
    <row r="8341" spans="1:25" x14ac:dyDescent="0.3">
      <c r="A8341" s="1">
        <v>8340</v>
      </c>
      <c r="B8341" t="s">
        <v>10114</v>
      </c>
      <c r="C8341" s="7">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4" t="str">
        <f>VLOOKUP(OrdersTable[[#This Row],[Region]],PeopleTable[#All],2,FALSE)</f>
        <v>Anna Andreadi</v>
      </c>
      <c r="W8341" s="4" t="str">
        <f>IFERROR(VLOOKUP(OrdersTable[[#This Row],[Order ID]],ReturnsTable[#All],2,FALSE),"No")</f>
        <v>No</v>
      </c>
      <c r="X8341" s="4">
        <f>1/COUNTIF(OrdersTable[Order ID],OrdersTable[[#This Row],[Order ID]])</f>
        <v>1</v>
      </c>
      <c r="Y8341" s="4">
        <f>1/COUNTIF(OrdersTable[Customer ID],OrdersTable[[#This Row],[Customer ID]])</f>
        <v>8.3333333333333329E-2</v>
      </c>
    </row>
    <row r="8342" spans="1:25" x14ac:dyDescent="0.3">
      <c r="A8342" s="1">
        <v>8341</v>
      </c>
      <c r="B8342" t="s">
        <v>10115</v>
      </c>
      <c r="C8342" s="7">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4" t="str">
        <f>VLOOKUP(OrdersTable[[#This Row],[Region]],PeopleTable[#All],2,FALSE)</f>
        <v>Cassandra Brandow</v>
      </c>
      <c r="W8342" s="4" t="str">
        <f>IFERROR(VLOOKUP(OrdersTable[[#This Row],[Order ID]],ReturnsTable[#All],2,FALSE),"No")</f>
        <v>No</v>
      </c>
      <c r="X8342" s="4">
        <f>1/COUNTIF(OrdersTable[Order ID],OrdersTable[[#This Row],[Order ID]])</f>
        <v>1</v>
      </c>
      <c r="Y8342" s="4">
        <f>1/COUNTIF(OrdersTable[Customer ID],OrdersTable[[#This Row],[Customer ID]])</f>
        <v>4.5454545454545456E-2</v>
      </c>
    </row>
    <row r="8343" spans="1:25" x14ac:dyDescent="0.3">
      <c r="A8343" s="1">
        <v>8342</v>
      </c>
      <c r="B8343" t="s">
        <v>10116</v>
      </c>
      <c r="C8343" s="7">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4" t="str">
        <f>VLOOKUP(OrdersTable[[#This Row],[Region]],PeopleTable[#All],2,FALSE)</f>
        <v>Anna Andreadi</v>
      </c>
      <c r="W8343" s="4" t="str">
        <f>IFERROR(VLOOKUP(OrdersTable[[#This Row],[Order ID]],ReturnsTable[#All],2,FALSE),"No")</f>
        <v>No</v>
      </c>
      <c r="X8343" s="4">
        <f>1/COUNTIF(OrdersTable[Order ID],OrdersTable[[#This Row],[Order ID]])</f>
        <v>1</v>
      </c>
      <c r="Y8343" s="4">
        <f>1/COUNTIF(OrdersTable[Customer ID],OrdersTable[[#This Row],[Customer ID]])</f>
        <v>0.1111111111111111</v>
      </c>
    </row>
    <row r="8344" spans="1:25" x14ac:dyDescent="0.3">
      <c r="A8344" s="1">
        <v>8343</v>
      </c>
      <c r="B8344" t="s">
        <v>10117</v>
      </c>
      <c r="C8344" s="7">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4" t="str">
        <f>VLOOKUP(OrdersTable[[#This Row],[Region]],PeopleTable[#All],2,FALSE)</f>
        <v>Cassandra Brandow</v>
      </c>
      <c r="W8344" s="4" t="str">
        <f>IFERROR(VLOOKUP(OrdersTable[[#This Row],[Order ID]],ReturnsTable[#All],2,FALSE),"No")</f>
        <v>No</v>
      </c>
      <c r="X8344" s="4">
        <f>1/COUNTIF(OrdersTable[Order ID],OrdersTable[[#This Row],[Order ID]])</f>
        <v>1</v>
      </c>
      <c r="Y8344" s="4">
        <f>1/COUNTIF(OrdersTable[Customer ID],OrdersTable[[#This Row],[Customer ID]])</f>
        <v>5.8823529411764705E-2</v>
      </c>
    </row>
    <row r="8345" spans="1:25" x14ac:dyDescent="0.3">
      <c r="A8345" s="1">
        <v>8344</v>
      </c>
      <c r="B8345" t="s">
        <v>10118</v>
      </c>
      <c r="C8345" s="7">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4" t="str">
        <f>VLOOKUP(OrdersTable[[#This Row],[Region]],PeopleTable[#All],2,FALSE)</f>
        <v>Cassandra Brandow</v>
      </c>
      <c r="W8345" s="4" t="str">
        <f>IFERROR(VLOOKUP(OrdersTable[[#This Row],[Order ID]],ReturnsTable[#All],2,FALSE),"No")</f>
        <v>No</v>
      </c>
      <c r="X8345" s="4">
        <f>1/COUNTIF(OrdersTable[Order ID],OrdersTable[[#This Row],[Order ID]])</f>
        <v>0.33333333333333331</v>
      </c>
      <c r="Y8345" s="4">
        <f>1/COUNTIF(OrdersTable[Customer ID],OrdersTable[[#This Row],[Customer ID]])</f>
        <v>9.0909090909090912E-2</v>
      </c>
    </row>
    <row r="8346" spans="1:25" x14ac:dyDescent="0.3">
      <c r="A8346" s="1">
        <v>8345</v>
      </c>
      <c r="B8346" t="s">
        <v>10118</v>
      </c>
      <c r="C8346" s="7">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4" t="str">
        <f>VLOOKUP(OrdersTable[[#This Row],[Region]],PeopleTable[#All],2,FALSE)</f>
        <v>Cassandra Brandow</v>
      </c>
      <c r="W8346" s="4" t="str">
        <f>IFERROR(VLOOKUP(OrdersTable[[#This Row],[Order ID]],ReturnsTable[#All],2,FALSE),"No")</f>
        <v>No</v>
      </c>
      <c r="X8346" s="4">
        <f>1/COUNTIF(OrdersTable[Order ID],OrdersTable[[#This Row],[Order ID]])</f>
        <v>0.33333333333333331</v>
      </c>
      <c r="Y8346" s="4">
        <f>1/COUNTIF(OrdersTable[Customer ID],OrdersTable[[#This Row],[Customer ID]])</f>
        <v>9.0909090909090912E-2</v>
      </c>
    </row>
    <row r="8347" spans="1:25" x14ac:dyDescent="0.3">
      <c r="A8347" s="1">
        <v>8346</v>
      </c>
      <c r="B8347" t="s">
        <v>10118</v>
      </c>
      <c r="C8347" s="7">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4" t="str">
        <f>VLOOKUP(OrdersTable[[#This Row],[Region]],PeopleTable[#All],2,FALSE)</f>
        <v>Cassandra Brandow</v>
      </c>
      <c r="W8347" s="4" t="str">
        <f>IFERROR(VLOOKUP(OrdersTable[[#This Row],[Order ID]],ReturnsTable[#All],2,FALSE),"No")</f>
        <v>No</v>
      </c>
      <c r="X8347" s="4">
        <f>1/COUNTIF(OrdersTable[Order ID],OrdersTable[[#This Row],[Order ID]])</f>
        <v>0.33333333333333331</v>
      </c>
      <c r="Y8347" s="4">
        <f>1/COUNTIF(OrdersTable[Customer ID],OrdersTable[[#This Row],[Customer ID]])</f>
        <v>9.0909090909090912E-2</v>
      </c>
    </row>
    <row r="8348" spans="1:25" x14ac:dyDescent="0.3">
      <c r="A8348" s="1">
        <v>8347</v>
      </c>
      <c r="B8348" t="s">
        <v>10119</v>
      </c>
      <c r="C8348" s="7">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4" t="str">
        <f>VLOOKUP(OrdersTable[[#This Row],[Region]],PeopleTable[#All],2,FALSE)</f>
        <v>Chuck Magee</v>
      </c>
      <c r="W8348" s="4" t="str">
        <f>IFERROR(VLOOKUP(OrdersTable[[#This Row],[Order ID]],ReturnsTable[#All],2,FALSE),"No")</f>
        <v>No</v>
      </c>
      <c r="X8348" s="4">
        <f>1/COUNTIF(OrdersTable[Order ID],OrdersTable[[#This Row],[Order ID]])</f>
        <v>0.2</v>
      </c>
      <c r="Y8348" s="4">
        <f>1/COUNTIF(OrdersTable[Customer ID],OrdersTable[[#This Row],[Customer ID]])</f>
        <v>7.1428571428571425E-2</v>
      </c>
    </row>
    <row r="8349" spans="1:25" x14ac:dyDescent="0.3">
      <c r="A8349" s="1">
        <v>8348</v>
      </c>
      <c r="B8349" t="s">
        <v>10119</v>
      </c>
      <c r="C8349" s="7">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4" t="str">
        <f>VLOOKUP(OrdersTable[[#This Row],[Region]],PeopleTable[#All],2,FALSE)</f>
        <v>Chuck Magee</v>
      </c>
      <c r="W8349" s="4" t="str">
        <f>IFERROR(VLOOKUP(OrdersTable[[#This Row],[Order ID]],ReturnsTable[#All],2,FALSE),"No")</f>
        <v>No</v>
      </c>
      <c r="X8349" s="4">
        <f>1/COUNTIF(OrdersTable[Order ID],OrdersTable[[#This Row],[Order ID]])</f>
        <v>0.2</v>
      </c>
      <c r="Y8349" s="4">
        <f>1/COUNTIF(OrdersTable[Customer ID],OrdersTable[[#This Row],[Customer ID]])</f>
        <v>7.1428571428571425E-2</v>
      </c>
    </row>
    <row r="8350" spans="1:25" x14ac:dyDescent="0.3">
      <c r="A8350" s="1">
        <v>8349</v>
      </c>
      <c r="B8350" t="s">
        <v>10119</v>
      </c>
      <c r="C8350" s="7">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4" t="str">
        <f>VLOOKUP(OrdersTable[[#This Row],[Region]],PeopleTable[#All],2,FALSE)</f>
        <v>Chuck Magee</v>
      </c>
      <c r="W8350" s="4" t="str">
        <f>IFERROR(VLOOKUP(OrdersTable[[#This Row],[Order ID]],ReturnsTable[#All],2,FALSE),"No")</f>
        <v>No</v>
      </c>
      <c r="X8350" s="4">
        <f>1/COUNTIF(OrdersTable[Order ID],OrdersTable[[#This Row],[Order ID]])</f>
        <v>0.2</v>
      </c>
      <c r="Y8350" s="4">
        <f>1/COUNTIF(OrdersTable[Customer ID],OrdersTable[[#This Row],[Customer ID]])</f>
        <v>7.1428571428571425E-2</v>
      </c>
    </row>
    <row r="8351" spans="1:25" x14ac:dyDescent="0.3">
      <c r="A8351" s="1">
        <v>8350</v>
      </c>
      <c r="B8351" t="s">
        <v>10119</v>
      </c>
      <c r="C8351" s="7">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4" t="str">
        <f>VLOOKUP(OrdersTable[[#This Row],[Region]],PeopleTable[#All],2,FALSE)</f>
        <v>Chuck Magee</v>
      </c>
      <c r="W8351" s="4" t="str">
        <f>IFERROR(VLOOKUP(OrdersTable[[#This Row],[Order ID]],ReturnsTable[#All],2,FALSE),"No")</f>
        <v>No</v>
      </c>
      <c r="X8351" s="4">
        <f>1/COUNTIF(OrdersTable[Order ID],OrdersTable[[#This Row],[Order ID]])</f>
        <v>0.2</v>
      </c>
      <c r="Y8351" s="4">
        <f>1/COUNTIF(OrdersTable[Customer ID],OrdersTable[[#This Row],[Customer ID]])</f>
        <v>7.1428571428571425E-2</v>
      </c>
    </row>
    <row r="8352" spans="1:25" x14ac:dyDescent="0.3">
      <c r="A8352" s="1">
        <v>8351</v>
      </c>
      <c r="B8352" t="s">
        <v>10119</v>
      </c>
      <c r="C8352" s="7">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4" t="str">
        <f>VLOOKUP(OrdersTable[[#This Row],[Region]],PeopleTable[#All],2,FALSE)</f>
        <v>Chuck Magee</v>
      </c>
      <c r="W8352" s="4" t="str">
        <f>IFERROR(VLOOKUP(OrdersTable[[#This Row],[Order ID]],ReturnsTable[#All],2,FALSE),"No")</f>
        <v>No</v>
      </c>
      <c r="X8352" s="4">
        <f>1/COUNTIF(OrdersTable[Order ID],OrdersTable[[#This Row],[Order ID]])</f>
        <v>0.2</v>
      </c>
      <c r="Y8352" s="4">
        <f>1/COUNTIF(OrdersTable[Customer ID],OrdersTable[[#This Row],[Customer ID]])</f>
        <v>7.1428571428571425E-2</v>
      </c>
    </row>
    <row r="8353" spans="1:25" x14ac:dyDescent="0.3">
      <c r="A8353" s="1">
        <v>8352</v>
      </c>
      <c r="B8353" t="s">
        <v>10120</v>
      </c>
      <c r="C8353" s="7">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4" t="str">
        <f>VLOOKUP(OrdersTable[[#This Row],[Region]],PeopleTable[#All],2,FALSE)</f>
        <v>Chuck Magee</v>
      </c>
      <c r="W8353" s="4" t="str">
        <f>IFERROR(VLOOKUP(OrdersTable[[#This Row],[Order ID]],ReturnsTable[#All],2,FALSE),"No")</f>
        <v>No</v>
      </c>
      <c r="X8353" s="4">
        <f>1/COUNTIF(OrdersTable[Order ID],OrdersTable[[#This Row],[Order ID]])</f>
        <v>0.2</v>
      </c>
      <c r="Y8353" s="4">
        <f>1/COUNTIF(OrdersTable[Customer ID],OrdersTable[[#This Row],[Customer ID]])</f>
        <v>8.3333333333333329E-2</v>
      </c>
    </row>
    <row r="8354" spans="1:25" x14ac:dyDescent="0.3">
      <c r="A8354" s="1">
        <v>8353</v>
      </c>
      <c r="B8354" t="s">
        <v>10120</v>
      </c>
      <c r="C8354" s="7">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4" t="str">
        <f>VLOOKUP(OrdersTable[[#This Row],[Region]],PeopleTable[#All],2,FALSE)</f>
        <v>Chuck Magee</v>
      </c>
      <c r="W8354" s="4" t="str">
        <f>IFERROR(VLOOKUP(OrdersTable[[#This Row],[Order ID]],ReturnsTable[#All],2,FALSE),"No")</f>
        <v>No</v>
      </c>
      <c r="X8354" s="4">
        <f>1/COUNTIF(OrdersTable[Order ID],OrdersTable[[#This Row],[Order ID]])</f>
        <v>0.2</v>
      </c>
      <c r="Y8354" s="4">
        <f>1/COUNTIF(OrdersTable[Customer ID],OrdersTable[[#This Row],[Customer ID]])</f>
        <v>8.3333333333333329E-2</v>
      </c>
    </row>
    <row r="8355" spans="1:25" x14ac:dyDescent="0.3">
      <c r="A8355" s="1">
        <v>8354</v>
      </c>
      <c r="B8355" t="s">
        <v>10120</v>
      </c>
      <c r="C8355" s="7">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4" t="str">
        <f>VLOOKUP(OrdersTable[[#This Row],[Region]],PeopleTable[#All],2,FALSE)</f>
        <v>Chuck Magee</v>
      </c>
      <c r="W8355" s="4" t="str">
        <f>IFERROR(VLOOKUP(OrdersTable[[#This Row],[Order ID]],ReturnsTable[#All],2,FALSE),"No")</f>
        <v>No</v>
      </c>
      <c r="X8355" s="4">
        <f>1/COUNTIF(OrdersTable[Order ID],OrdersTable[[#This Row],[Order ID]])</f>
        <v>0.2</v>
      </c>
      <c r="Y8355" s="4">
        <f>1/COUNTIF(OrdersTable[Customer ID],OrdersTable[[#This Row],[Customer ID]])</f>
        <v>8.3333333333333329E-2</v>
      </c>
    </row>
    <row r="8356" spans="1:25" x14ac:dyDescent="0.3">
      <c r="A8356" s="1">
        <v>8355</v>
      </c>
      <c r="B8356" t="s">
        <v>10120</v>
      </c>
      <c r="C8356" s="7">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4" t="str">
        <f>VLOOKUP(OrdersTable[[#This Row],[Region]],PeopleTable[#All],2,FALSE)</f>
        <v>Chuck Magee</v>
      </c>
      <c r="W8356" s="4" t="str">
        <f>IFERROR(VLOOKUP(OrdersTable[[#This Row],[Order ID]],ReturnsTable[#All],2,FALSE),"No")</f>
        <v>No</v>
      </c>
      <c r="X8356" s="4">
        <f>1/COUNTIF(OrdersTable[Order ID],OrdersTable[[#This Row],[Order ID]])</f>
        <v>0.2</v>
      </c>
      <c r="Y8356" s="4">
        <f>1/COUNTIF(OrdersTable[Customer ID],OrdersTable[[#This Row],[Customer ID]])</f>
        <v>8.3333333333333329E-2</v>
      </c>
    </row>
    <row r="8357" spans="1:25" x14ac:dyDescent="0.3">
      <c r="A8357" s="1">
        <v>8356</v>
      </c>
      <c r="B8357" t="s">
        <v>10120</v>
      </c>
      <c r="C8357" s="7">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4" t="str">
        <f>VLOOKUP(OrdersTable[[#This Row],[Region]],PeopleTable[#All],2,FALSE)</f>
        <v>Chuck Magee</v>
      </c>
      <c r="W8357" s="4" t="str">
        <f>IFERROR(VLOOKUP(OrdersTable[[#This Row],[Order ID]],ReturnsTable[#All],2,FALSE),"No")</f>
        <v>No</v>
      </c>
      <c r="X8357" s="4">
        <f>1/COUNTIF(OrdersTable[Order ID],OrdersTable[[#This Row],[Order ID]])</f>
        <v>0.2</v>
      </c>
      <c r="Y8357" s="4">
        <f>1/COUNTIF(OrdersTable[Customer ID],OrdersTable[[#This Row],[Customer ID]])</f>
        <v>8.3333333333333329E-2</v>
      </c>
    </row>
    <row r="8358" spans="1:25" x14ac:dyDescent="0.3">
      <c r="A8358" s="1">
        <v>8357</v>
      </c>
      <c r="B8358" t="s">
        <v>10121</v>
      </c>
      <c r="C8358" s="7">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4" t="str">
        <f>VLOOKUP(OrdersTable[[#This Row],[Region]],PeopleTable[#All],2,FALSE)</f>
        <v>Cassandra Brandow</v>
      </c>
      <c r="W8358" s="4" t="str">
        <f>IFERROR(VLOOKUP(OrdersTable[[#This Row],[Order ID]],ReturnsTable[#All],2,FALSE),"No")</f>
        <v>No</v>
      </c>
      <c r="X8358" s="4">
        <f>1/COUNTIF(OrdersTable[Order ID],OrdersTable[[#This Row],[Order ID]])</f>
        <v>1</v>
      </c>
      <c r="Y8358" s="4">
        <f>1/COUNTIF(OrdersTable[Customer ID],OrdersTable[[#This Row],[Customer ID]])</f>
        <v>3.5714285714285712E-2</v>
      </c>
    </row>
    <row r="8359" spans="1:25" x14ac:dyDescent="0.3">
      <c r="A8359" s="1">
        <v>8358</v>
      </c>
      <c r="B8359" t="s">
        <v>10122</v>
      </c>
      <c r="C8359" s="7">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4" t="str">
        <f>VLOOKUP(OrdersTable[[#This Row],[Region]],PeopleTable[#All],2,FALSE)</f>
        <v>Anna Andreadi</v>
      </c>
      <c r="W8359" s="4" t="str">
        <f>IFERROR(VLOOKUP(OrdersTable[[#This Row],[Order ID]],ReturnsTable[#All],2,FALSE),"No")</f>
        <v>No</v>
      </c>
      <c r="X8359" s="4">
        <f>1/COUNTIF(OrdersTable[Order ID],OrdersTable[[#This Row],[Order ID]])</f>
        <v>0.33333333333333331</v>
      </c>
      <c r="Y8359" s="4">
        <f>1/COUNTIF(OrdersTable[Customer ID],OrdersTable[[#This Row],[Customer ID]])</f>
        <v>5.2631578947368418E-2</v>
      </c>
    </row>
    <row r="8360" spans="1:25" x14ac:dyDescent="0.3">
      <c r="A8360" s="1">
        <v>8359</v>
      </c>
      <c r="B8360" t="s">
        <v>10122</v>
      </c>
      <c r="C8360" s="7">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4" t="str">
        <f>VLOOKUP(OrdersTable[[#This Row],[Region]],PeopleTable[#All],2,FALSE)</f>
        <v>Anna Andreadi</v>
      </c>
      <c r="W8360" s="4" t="str">
        <f>IFERROR(VLOOKUP(OrdersTable[[#This Row],[Order ID]],ReturnsTable[#All],2,FALSE),"No")</f>
        <v>No</v>
      </c>
      <c r="X8360" s="4">
        <f>1/COUNTIF(OrdersTable[Order ID],OrdersTable[[#This Row],[Order ID]])</f>
        <v>0.33333333333333331</v>
      </c>
      <c r="Y8360" s="4">
        <f>1/COUNTIF(OrdersTable[Customer ID],OrdersTable[[#This Row],[Customer ID]])</f>
        <v>5.2631578947368418E-2</v>
      </c>
    </row>
    <row r="8361" spans="1:25" x14ac:dyDescent="0.3">
      <c r="A8361" s="1">
        <v>8360</v>
      </c>
      <c r="B8361" t="s">
        <v>10122</v>
      </c>
      <c r="C8361" s="7">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4" t="str">
        <f>VLOOKUP(OrdersTable[[#This Row],[Region]],PeopleTable[#All],2,FALSE)</f>
        <v>Anna Andreadi</v>
      </c>
      <c r="W8361" s="4" t="str">
        <f>IFERROR(VLOOKUP(OrdersTable[[#This Row],[Order ID]],ReturnsTable[#All],2,FALSE),"No")</f>
        <v>No</v>
      </c>
      <c r="X8361" s="4">
        <f>1/COUNTIF(OrdersTable[Order ID],OrdersTable[[#This Row],[Order ID]])</f>
        <v>0.33333333333333331</v>
      </c>
      <c r="Y8361" s="4">
        <f>1/COUNTIF(OrdersTable[Customer ID],OrdersTable[[#This Row],[Customer ID]])</f>
        <v>5.2631578947368418E-2</v>
      </c>
    </row>
    <row r="8362" spans="1:25" x14ac:dyDescent="0.3">
      <c r="A8362" s="1">
        <v>8361</v>
      </c>
      <c r="B8362" t="s">
        <v>10123</v>
      </c>
      <c r="C8362" s="7">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4" t="str">
        <f>VLOOKUP(OrdersTable[[#This Row],[Region]],PeopleTable[#All],2,FALSE)</f>
        <v>Kelly Williams</v>
      </c>
      <c r="W8362" s="4" t="str">
        <f>IFERROR(VLOOKUP(OrdersTable[[#This Row],[Order ID]],ReturnsTable[#All],2,FALSE),"No")</f>
        <v>No</v>
      </c>
      <c r="X8362" s="4">
        <f>1/COUNTIF(OrdersTable[Order ID],OrdersTable[[#This Row],[Order ID]])</f>
        <v>0.25</v>
      </c>
      <c r="Y8362" s="4">
        <f>1/COUNTIF(OrdersTable[Customer ID],OrdersTable[[#This Row],[Customer ID]])</f>
        <v>7.1428571428571425E-2</v>
      </c>
    </row>
    <row r="8363" spans="1:25" x14ac:dyDescent="0.3">
      <c r="A8363" s="1">
        <v>8362</v>
      </c>
      <c r="B8363" t="s">
        <v>10123</v>
      </c>
      <c r="C8363" s="7">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4" t="str">
        <f>VLOOKUP(OrdersTable[[#This Row],[Region]],PeopleTable[#All],2,FALSE)</f>
        <v>Kelly Williams</v>
      </c>
      <c r="W8363" s="4" t="str">
        <f>IFERROR(VLOOKUP(OrdersTable[[#This Row],[Order ID]],ReturnsTable[#All],2,FALSE),"No")</f>
        <v>No</v>
      </c>
      <c r="X8363" s="4">
        <f>1/COUNTIF(OrdersTable[Order ID],OrdersTable[[#This Row],[Order ID]])</f>
        <v>0.25</v>
      </c>
      <c r="Y8363" s="4">
        <f>1/COUNTIF(OrdersTable[Customer ID],OrdersTable[[#This Row],[Customer ID]])</f>
        <v>7.1428571428571425E-2</v>
      </c>
    </row>
    <row r="8364" spans="1:25" x14ac:dyDescent="0.3">
      <c r="A8364" s="1">
        <v>8363</v>
      </c>
      <c r="B8364" t="s">
        <v>10123</v>
      </c>
      <c r="C8364" s="7">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4" t="str">
        <f>VLOOKUP(OrdersTable[[#This Row],[Region]],PeopleTable[#All],2,FALSE)</f>
        <v>Kelly Williams</v>
      </c>
      <c r="W8364" s="4" t="str">
        <f>IFERROR(VLOOKUP(OrdersTable[[#This Row],[Order ID]],ReturnsTable[#All],2,FALSE),"No")</f>
        <v>No</v>
      </c>
      <c r="X8364" s="4">
        <f>1/COUNTIF(OrdersTable[Order ID],OrdersTable[[#This Row],[Order ID]])</f>
        <v>0.25</v>
      </c>
      <c r="Y8364" s="4">
        <f>1/COUNTIF(OrdersTable[Customer ID],OrdersTable[[#This Row],[Customer ID]])</f>
        <v>7.1428571428571425E-2</v>
      </c>
    </row>
    <row r="8365" spans="1:25" x14ac:dyDescent="0.3">
      <c r="A8365" s="1">
        <v>8364</v>
      </c>
      <c r="B8365" t="s">
        <v>10123</v>
      </c>
      <c r="C8365" s="7">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4" t="str">
        <f>VLOOKUP(OrdersTable[[#This Row],[Region]],PeopleTable[#All],2,FALSE)</f>
        <v>Kelly Williams</v>
      </c>
      <c r="W8365" s="4" t="str">
        <f>IFERROR(VLOOKUP(OrdersTable[[#This Row],[Order ID]],ReturnsTable[#All],2,FALSE),"No")</f>
        <v>No</v>
      </c>
      <c r="X8365" s="4">
        <f>1/COUNTIF(OrdersTable[Order ID],OrdersTable[[#This Row],[Order ID]])</f>
        <v>0.25</v>
      </c>
      <c r="Y8365" s="4">
        <f>1/COUNTIF(OrdersTable[Customer ID],OrdersTable[[#This Row],[Customer ID]])</f>
        <v>7.1428571428571425E-2</v>
      </c>
    </row>
    <row r="8366" spans="1:25" x14ac:dyDescent="0.3">
      <c r="A8366" s="1">
        <v>8365</v>
      </c>
      <c r="B8366" t="s">
        <v>10124</v>
      </c>
      <c r="C8366" s="7">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4" t="str">
        <f>VLOOKUP(OrdersTable[[#This Row],[Region]],PeopleTable[#All],2,FALSE)</f>
        <v>Cassandra Brandow</v>
      </c>
      <c r="W8366" s="4" t="str">
        <f>IFERROR(VLOOKUP(OrdersTable[[#This Row],[Order ID]],ReturnsTable[#All],2,FALSE),"No")</f>
        <v>No</v>
      </c>
      <c r="X8366" s="4">
        <f>1/COUNTIF(OrdersTable[Order ID],OrdersTable[[#This Row],[Order ID]])</f>
        <v>1</v>
      </c>
      <c r="Y8366" s="4">
        <f>1/COUNTIF(OrdersTable[Customer ID],OrdersTable[[#This Row],[Customer ID]])</f>
        <v>0.1</v>
      </c>
    </row>
    <row r="8367" spans="1:25" x14ac:dyDescent="0.3">
      <c r="A8367" s="1">
        <v>8366</v>
      </c>
      <c r="B8367" t="s">
        <v>10125</v>
      </c>
      <c r="C8367" s="7">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4" t="str">
        <f>VLOOKUP(OrdersTable[[#This Row],[Region]],PeopleTable[#All],2,FALSE)</f>
        <v>Anna Andreadi</v>
      </c>
      <c r="W8367" s="4" t="str">
        <f>IFERROR(VLOOKUP(OrdersTable[[#This Row],[Order ID]],ReturnsTable[#All],2,FALSE),"No")</f>
        <v>No</v>
      </c>
      <c r="X8367" s="4">
        <f>1/COUNTIF(OrdersTable[Order ID],OrdersTable[[#This Row],[Order ID]])</f>
        <v>1</v>
      </c>
      <c r="Y8367" s="4">
        <f>1/COUNTIF(OrdersTable[Customer ID],OrdersTable[[#This Row],[Customer ID]])</f>
        <v>0.05</v>
      </c>
    </row>
    <row r="8368" spans="1:25" x14ac:dyDescent="0.3">
      <c r="A8368" s="1">
        <v>8367</v>
      </c>
      <c r="B8368" t="s">
        <v>5943</v>
      </c>
      <c r="C8368" s="7">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4" t="str">
        <f>VLOOKUP(OrdersTable[[#This Row],[Region]],PeopleTable[#All],2,FALSE)</f>
        <v>Anna Andreadi</v>
      </c>
      <c r="W8368" s="4" t="str">
        <f>IFERROR(VLOOKUP(OrdersTable[[#This Row],[Order ID]],ReturnsTable[#All],2,FALSE),"No")</f>
        <v>Yes</v>
      </c>
      <c r="X8368" s="4">
        <f>1/COUNTIF(OrdersTable[Order ID],OrdersTable[[#This Row],[Order ID]])</f>
        <v>0.33333333333333331</v>
      </c>
      <c r="Y8368" s="4">
        <f>1/COUNTIF(OrdersTable[Customer ID],OrdersTable[[#This Row],[Customer ID]])</f>
        <v>8.3333333333333329E-2</v>
      </c>
    </row>
    <row r="8369" spans="1:25" x14ac:dyDescent="0.3">
      <c r="A8369" s="1">
        <v>8368</v>
      </c>
      <c r="B8369" t="s">
        <v>5943</v>
      </c>
      <c r="C8369" s="7">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4" t="str">
        <f>VLOOKUP(OrdersTable[[#This Row],[Region]],PeopleTable[#All],2,FALSE)</f>
        <v>Anna Andreadi</v>
      </c>
      <c r="W8369" s="4" t="str">
        <f>IFERROR(VLOOKUP(OrdersTable[[#This Row],[Order ID]],ReturnsTable[#All],2,FALSE),"No")</f>
        <v>Yes</v>
      </c>
      <c r="X8369" s="4">
        <f>1/COUNTIF(OrdersTable[Order ID],OrdersTable[[#This Row],[Order ID]])</f>
        <v>0.33333333333333331</v>
      </c>
      <c r="Y8369" s="4">
        <f>1/COUNTIF(OrdersTable[Customer ID],OrdersTable[[#This Row],[Customer ID]])</f>
        <v>8.3333333333333329E-2</v>
      </c>
    </row>
    <row r="8370" spans="1:25" x14ac:dyDescent="0.3">
      <c r="A8370" s="1">
        <v>8369</v>
      </c>
      <c r="B8370" t="s">
        <v>5943</v>
      </c>
      <c r="C8370" s="7">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4" t="str">
        <f>VLOOKUP(OrdersTable[[#This Row],[Region]],PeopleTable[#All],2,FALSE)</f>
        <v>Anna Andreadi</v>
      </c>
      <c r="W8370" s="4" t="str">
        <f>IFERROR(VLOOKUP(OrdersTable[[#This Row],[Order ID]],ReturnsTable[#All],2,FALSE),"No")</f>
        <v>Yes</v>
      </c>
      <c r="X8370" s="4">
        <f>1/COUNTIF(OrdersTable[Order ID],OrdersTable[[#This Row],[Order ID]])</f>
        <v>0.33333333333333331</v>
      </c>
      <c r="Y8370" s="4">
        <f>1/COUNTIF(OrdersTable[Customer ID],OrdersTable[[#This Row],[Customer ID]])</f>
        <v>8.3333333333333329E-2</v>
      </c>
    </row>
    <row r="8371" spans="1:25" x14ac:dyDescent="0.3">
      <c r="A8371" s="1">
        <v>8370</v>
      </c>
      <c r="B8371" t="s">
        <v>10126</v>
      </c>
      <c r="C8371" s="7">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4" t="str">
        <f>VLOOKUP(OrdersTable[[#This Row],[Region]],PeopleTable[#All],2,FALSE)</f>
        <v>Anna Andreadi</v>
      </c>
      <c r="W8371" s="4" t="str">
        <f>IFERROR(VLOOKUP(OrdersTable[[#This Row],[Order ID]],ReturnsTable[#All],2,FALSE),"No")</f>
        <v>No</v>
      </c>
      <c r="X8371" s="4">
        <f>1/COUNTIF(OrdersTable[Order ID],OrdersTable[[#This Row],[Order ID]])</f>
        <v>1</v>
      </c>
      <c r="Y8371" s="4">
        <f>1/COUNTIF(OrdersTable[Customer ID],OrdersTable[[#This Row],[Customer ID]])</f>
        <v>3.125E-2</v>
      </c>
    </row>
    <row r="8372" spans="1:25" x14ac:dyDescent="0.3">
      <c r="A8372" s="1">
        <v>8371</v>
      </c>
      <c r="B8372" t="s">
        <v>10127</v>
      </c>
      <c r="C8372" s="7">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4" t="str">
        <f>VLOOKUP(OrdersTable[[#This Row],[Region]],PeopleTable[#All],2,FALSE)</f>
        <v>Anna Andreadi</v>
      </c>
      <c r="W8372" s="4" t="str">
        <f>IFERROR(VLOOKUP(OrdersTable[[#This Row],[Order ID]],ReturnsTable[#All],2,FALSE),"No")</f>
        <v>No</v>
      </c>
      <c r="X8372" s="4">
        <f>1/COUNTIF(OrdersTable[Order ID],OrdersTable[[#This Row],[Order ID]])</f>
        <v>1</v>
      </c>
      <c r="Y8372" s="4">
        <f>1/COUNTIF(OrdersTable[Customer ID],OrdersTable[[#This Row],[Customer ID]])</f>
        <v>7.6923076923076927E-2</v>
      </c>
    </row>
    <row r="8373" spans="1:25" x14ac:dyDescent="0.3">
      <c r="A8373" s="1">
        <v>8372</v>
      </c>
      <c r="B8373" t="s">
        <v>10128</v>
      </c>
      <c r="C8373" s="7">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4" t="str">
        <f>VLOOKUP(OrdersTable[[#This Row],[Region]],PeopleTable[#All],2,FALSE)</f>
        <v>Kelly Williams</v>
      </c>
      <c r="W8373" s="4" t="str">
        <f>IFERROR(VLOOKUP(OrdersTable[[#This Row],[Order ID]],ReturnsTable[#All],2,FALSE),"No")</f>
        <v>No</v>
      </c>
      <c r="X8373" s="4">
        <f>1/COUNTIF(OrdersTable[Order ID],OrdersTable[[#This Row],[Order ID]])</f>
        <v>1</v>
      </c>
      <c r="Y8373" s="4">
        <f>1/COUNTIF(OrdersTable[Customer ID],OrdersTable[[#This Row],[Customer ID]])</f>
        <v>7.1428571428571425E-2</v>
      </c>
    </row>
    <row r="8374" spans="1:25" x14ac:dyDescent="0.3">
      <c r="A8374" s="1">
        <v>8373</v>
      </c>
      <c r="B8374" t="s">
        <v>10129</v>
      </c>
      <c r="C8374" s="7">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4" t="str">
        <f>VLOOKUP(OrdersTable[[#This Row],[Region]],PeopleTable[#All],2,FALSE)</f>
        <v>Anna Andreadi</v>
      </c>
      <c r="W8374" s="4" t="str">
        <f>IFERROR(VLOOKUP(OrdersTable[[#This Row],[Order ID]],ReturnsTable[#All],2,FALSE),"No")</f>
        <v>No</v>
      </c>
      <c r="X8374" s="4">
        <f>1/COUNTIF(OrdersTable[Order ID],OrdersTable[[#This Row],[Order ID]])</f>
        <v>1</v>
      </c>
      <c r="Y8374" s="4">
        <f>1/COUNTIF(OrdersTable[Customer ID],OrdersTable[[#This Row],[Customer ID]])</f>
        <v>0.125</v>
      </c>
    </row>
    <row r="8375" spans="1:25" x14ac:dyDescent="0.3">
      <c r="A8375" s="1">
        <v>8374</v>
      </c>
      <c r="B8375" t="s">
        <v>10130</v>
      </c>
      <c r="C8375" s="7">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4" t="str">
        <f>VLOOKUP(OrdersTable[[#This Row],[Region]],PeopleTable[#All],2,FALSE)</f>
        <v>Anna Andreadi</v>
      </c>
      <c r="W8375" s="4" t="str">
        <f>IFERROR(VLOOKUP(OrdersTable[[#This Row],[Order ID]],ReturnsTable[#All],2,FALSE),"No")</f>
        <v>No</v>
      </c>
      <c r="X8375" s="4">
        <f>1/COUNTIF(OrdersTable[Order ID],OrdersTable[[#This Row],[Order ID]])</f>
        <v>1</v>
      </c>
      <c r="Y8375" s="4">
        <f>1/COUNTIF(OrdersTable[Customer ID],OrdersTable[[#This Row],[Customer ID]])</f>
        <v>8.3333333333333329E-2</v>
      </c>
    </row>
    <row r="8376" spans="1:25" x14ac:dyDescent="0.3">
      <c r="A8376" s="1">
        <v>8375</v>
      </c>
      <c r="B8376" t="s">
        <v>10131</v>
      </c>
      <c r="C8376" s="7">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4" t="str">
        <f>VLOOKUP(OrdersTable[[#This Row],[Region]],PeopleTable[#All],2,FALSE)</f>
        <v>Anna Andreadi</v>
      </c>
      <c r="W8376" s="4" t="str">
        <f>IFERROR(VLOOKUP(OrdersTable[[#This Row],[Order ID]],ReturnsTable[#All],2,FALSE),"No")</f>
        <v>No</v>
      </c>
      <c r="X8376" s="4">
        <f>1/COUNTIF(OrdersTable[Order ID],OrdersTable[[#This Row],[Order ID]])</f>
        <v>0.5</v>
      </c>
      <c r="Y8376" s="4">
        <f>1/COUNTIF(OrdersTable[Customer ID],OrdersTable[[#This Row],[Customer ID]])</f>
        <v>0.14285714285714285</v>
      </c>
    </row>
    <row r="8377" spans="1:25" x14ac:dyDescent="0.3">
      <c r="A8377" s="1">
        <v>8376</v>
      </c>
      <c r="B8377" t="s">
        <v>10131</v>
      </c>
      <c r="C8377" s="7">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4" t="str">
        <f>VLOOKUP(OrdersTable[[#This Row],[Region]],PeopleTable[#All],2,FALSE)</f>
        <v>Anna Andreadi</v>
      </c>
      <c r="W8377" s="4" t="str">
        <f>IFERROR(VLOOKUP(OrdersTable[[#This Row],[Order ID]],ReturnsTable[#All],2,FALSE),"No")</f>
        <v>No</v>
      </c>
      <c r="X8377" s="4">
        <f>1/COUNTIF(OrdersTable[Order ID],OrdersTable[[#This Row],[Order ID]])</f>
        <v>0.5</v>
      </c>
      <c r="Y8377" s="4">
        <f>1/COUNTIF(OrdersTable[Customer ID],OrdersTable[[#This Row],[Customer ID]])</f>
        <v>0.14285714285714285</v>
      </c>
    </row>
    <row r="8378" spans="1:25" x14ac:dyDescent="0.3">
      <c r="A8378" s="1">
        <v>8377</v>
      </c>
      <c r="B8378" t="s">
        <v>10132</v>
      </c>
      <c r="C8378" s="7">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4" t="str">
        <f>VLOOKUP(OrdersTable[[#This Row],[Region]],PeopleTable[#All],2,FALSE)</f>
        <v>Cassandra Brandow</v>
      </c>
      <c r="W8378" s="4" t="str">
        <f>IFERROR(VLOOKUP(OrdersTable[[#This Row],[Order ID]],ReturnsTable[#All],2,FALSE),"No")</f>
        <v>No</v>
      </c>
      <c r="X8378" s="4">
        <f>1/COUNTIF(OrdersTable[Order ID],OrdersTable[[#This Row],[Order ID]])</f>
        <v>1</v>
      </c>
      <c r="Y8378" s="4">
        <f>1/COUNTIF(OrdersTable[Customer ID],OrdersTable[[#This Row],[Customer ID]])</f>
        <v>7.6923076923076927E-2</v>
      </c>
    </row>
    <row r="8379" spans="1:25" x14ac:dyDescent="0.3">
      <c r="A8379" s="1">
        <v>8378</v>
      </c>
      <c r="B8379" t="s">
        <v>10133</v>
      </c>
      <c r="C8379" s="7">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4" t="str">
        <f>VLOOKUP(OrdersTable[[#This Row],[Region]],PeopleTable[#All],2,FALSE)</f>
        <v>Kelly Williams</v>
      </c>
      <c r="W8379" s="4" t="str">
        <f>IFERROR(VLOOKUP(OrdersTable[[#This Row],[Order ID]],ReturnsTable[#All],2,FALSE),"No")</f>
        <v>No</v>
      </c>
      <c r="X8379" s="4">
        <f>1/COUNTIF(OrdersTable[Order ID],OrdersTable[[#This Row],[Order ID]])</f>
        <v>0.33333333333333331</v>
      </c>
      <c r="Y8379" s="4">
        <f>1/COUNTIF(OrdersTable[Customer ID],OrdersTable[[#This Row],[Customer ID]])</f>
        <v>8.3333333333333329E-2</v>
      </c>
    </row>
    <row r="8380" spans="1:25" x14ac:dyDescent="0.3">
      <c r="A8380" s="1">
        <v>8379</v>
      </c>
      <c r="B8380" t="s">
        <v>10133</v>
      </c>
      <c r="C8380" s="7">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4" t="str">
        <f>VLOOKUP(OrdersTable[[#This Row],[Region]],PeopleTable[#All],2,FALSE)</f>
        <v>Kelly Williams</v>
      </c>
      <c r="W8380" s="4" t="str">
        <f>IFERROR(VLOOKUP(OrdersTable[[#This Row],[Order ID]],ReturnsTable[#All],2,FALSE),"No")</f>
        <v>No</v>
      </c>
      <c r="X8380" s="4">
        <f>1/COUNTIF(OrdersTable[Order ID],OrdersTable[[#This Row],[Order ID]])</f>
        <v>0.33333333333333331</v>
      </c>
      <c r="Y8380" s="4">
        <f>1/COUNTIF(OrdersTable[Customer ID],OrdersTable[[#This Row],[Customer ID]])</f>
        <v>8.3333333333333329E-2</v>
      </c>
    </row>
    <row r="8381" spans="1:25" x14ac:dyDescent="0.3">
      <c r="A8381" s="1">
        <v>8380</v>
      </c>
      <c r="B8381" t="s">
        <v>10133</v>
      </c>
      <c r="C8381" s="7">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4" t="str">
        <f>VLOOKUP(OrdersTable[[#This Row],[Region]],PeopleTable[#All],2,FALSE)</f>
        <v>Kelly Williams</v>
      </c>
      <c r="W8381" s="4" t="str">
        <f>IFERROR(VLOOKUP(OrdersTable[[#This Row],[Order ID]],ReturnsTable[#All],2,FALSE),"No")</f>
        <v>No</v>
      </c>
      <c r="X8381" s="4">
        <f>1/COUNTIF(OrdersTable[Order ID],OrdersTable[[#This Row],[Order ID]])</f>
        <v>0.33333333333333331</v>
      </c>
      <c r="Y8381" s="4">
        <f>1/COUNTIF(OrdersTable[Customer ID],OrdersTable[[#This Row],[Customer ID]])</f>
        <v>8.3333333333333329E-2</v>
      </c>
    </row>
    <row r="8382" spans="1:25" x14ac:dyDescent="0.3">
      <c r="A8382" s="1">
        <v>8381</v>
      </c>
      <c r="B8382" t="s">
        <v>10134</v>
      </c>
      <c r="C8382" s="7">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4" t="str">
        <f>VLOOKUP(OrdersTable[[#This Row],[Region]],PeopleTable[#All],2,FALSE)</f>
        <v>Kelly Williams</v>
      </c>
      <c r="W8382" s="4" t="str">
        <f>IFERROR(VLOOKUP(OrdersTable[[#This Row],[Order ID]],ReturnsTable[#All],2,FALSE),"No")</f>
        <v>No</v>
      </c>
      <c r="X8382" s="4">
        <f>1/COUNTIF(OrdersTable[Order ID],OrdersTable[[#This Row],[Order ID]])</f>
        <v>1</v>
      </c>
      <c r="Y8382" s="4">
        <f>1/COUNTIF(OrdersTable[Customer ID],OrdersTable[[#This Row],[Customer ID]])</f>
        <v>4.5454545454545456E-2</v>
      </c>
    </row>
    <row r="8383" spans="1:25" x14ac:dyDescent="0.3">
      <c r="A8383" s="1">
        <v>8382</v>
      </c>
      <c r="B8383" t="s">
        <v>10135</v>
      </c>
      <c r="C8383" s="7">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4" t="str">
        <f>VLOOKUP(OrdersTable[[#This Row],[Region]],PeopleTable[#All],2,FALSE)</f>
        <v>Anna Andreadi</v>
      </c>
      <c r="W8383" s="4" t="str">
        <f>IFERROR(VLOOKUP(OrdersTable[[#This Row],[Order ID]],ReturnsTable[#All],2,FALSE),"No")</f>
        <v>No</v>
      </c>
      <c r="X8383" s="4">
        <f>1/COUNTIF(OrdersTable[Order ID],OrdersTable[[#This Row],[Order ID]])</f>
        <v>1</v>
      </c>
      <c r="Y8383" s="4">
        <f>1/COUNTIF(OrdersTable[Customer ID],OrdersTable[[#This Row],[Customer ID]])</f>
        <v>0.16666666666666666</v>
      </c>
    </row>
    <row r="8384" spans="1:25" x14ac:dyDescent="0.3">
      <c r="A8384" s="1">
        <v>8383</v>
      </c>
      <c r="B8384" t="s">
        <v>10136</v>
      </c>
      <c r="C8384" s="7">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4" t="str">
        <f>VLOOKUP(OrdersTable[[#This Row],[Region]],PeopleTable[#All],2,FALSE)</f>
        <v>Kelly Williams</v>
      </c>
      <c r="W8384" s="4" t="str">
        <f>IFERROR(VLOOKUP(OrdersTable[[#This Row],[Order ID]],ReturnsTable[#All],2,FALSE),"No")</f>
        <v>No</v>
      </c>
      <c r="X8384" s="4">
        <f>1/COUNTIF(OrdersTable[Order ID],OrdersTable[[#This Row],[Order ID]])</f>
        <v>1</v>
      </c>
      <c r="Y8384" s="4">
        <f>1/COUNTIF(OrdersTable[Customer ID],OrdersTable[[#This Row],[Customer ID]])</f>
        <v>0.1111111111111111</v>
      </c>
    </row>
    <row r="8385" spans="1:25" x14ac:dyDescent="0.3">
      <c r="A8385" s="1">
        <v>8384</v>
      </c>
      <c r="B8385" t="s">
        <v>10137</v>
      </c>
      <c r="C8385" s="7">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4" t="str">
        <f>VLOOKUP(OrdersTable[[#This Row],[Region]],PeopleTable[#All],2,FALSE)</f>
        <v>Chuck Magee</v>
      </c>
      <c r="W8385" s="4" t="str">
        <f>IFERROR(VLOOKUP(OrdersTable[[#This Row],[Order ID]],ReturnsTable[#All],2,FALSE),"No")</f>
        <v>No</v>
      </c>
      <c r="X8385" s="4">
        <f>1/COUNTIF(OrdersTable[Order ID],OrdersTable[[#This Row],[Order ID]])</f>
        <v>0.5</v>
      </c>
      <c r="Y8385" s="4">
        <f>1/COUNTIF(OrdersTable[Customer ID],OrdersTable[[#This Row],[Customer ID]])</f>
        <v>6.6666666666666666E-2</v>
      </c>
    </row>
    <row r="8386" spans="1:25" x14ac:dyDescent="0.3">
      <c r="A8386" s="1">
        <v>8385</v>
      </c>
      <c r="B8386" t="s">
        <v>10137</v>
      </c>
      <c r="C8386" s="7">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4" t="str">
        <f>VLOOKUP(OrdersTable[[#This Row],[Region]],PeopleTable[#All],2,FALSE)</f>
        <v>Chuck Magee</v>
      </c>
      <c r="W8386" s="4" t="str">
        <f>IFERROR(VLOOKUP(OrdersTable[[#This Row],[Order ID]],ReturnsTable[#All],2,FALSE),"No")</f>
        <v>No</v>
      </c>
      <c r="X8386" s="4">
        <f>1/COUNTIF(OrdersTable[Order ID],OrdersTable[[#This Row],[Order ID]])</f>
        <v>0.5</v>
      </c>
      <c r="Y8386" s="4">
        <f>1/COUNTIF(OrdersTable[Customer ID],OrdersTable[[#This Row],[Customer ID]])</f>
        <v>6.6666666666666666E-2</v>
      </c>
    </row>
    <row r="8387" spans="1:25" x14ac:dyDescent="0.3">
      <c r="A8387" s="1">
        <v>8386</v>
      </c>
      <c r="B8387" t="s">
        <v>10138</v>
      </c>
      <c r="C8387" s="7">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4" t="str">
        <f>VLOOKUP(OrdersTable[[#This Row],[Region]],PeopleTable[#All],2,FALSE)</f>
        <v>Anna Andreadi</v>
      </c>
      <c r="W8387" s="4" t="str">
        <f>IFERROR(VLOOKUP(OrdersTable[[#This Row],[Order ID]],ReturnsTable[#All],2,FALSE),"No")</f>
        <v>No</v>
      </c>
      <c r="X8387" s="4">
        <f>1/COUNTIF(OrdersTable[Order ID],OrdersTable[[#This Row],[Order ID]])</f>
        <v>1</v>
      </c>
      <c r="Y8387" s="4">
        <f>1/COUNTIF(OrdersTable[Customer ID],OrdersTable[[#This Row],[Customer ID]])</f>
        <v>5.2631578947368418E-2</v>
      </c>
    </row>
    <row r="8388" spans="1:25" x14ac:dyDescent="0.3">
      <c r="A8388" s="1">
        <v>8387</v>
      </c>
      <c r="B8388" t="s">
        <v>10139</v>
      </c>
      <c r="C8388" s="7">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4" t="str">
        <f>VLOOKUP(OrdersTable[[#This Row],[Region]],PeopleTable[#All],2,FALSE)</f>
        <v>Chuck Magee</v>
      </c>
      <c r="W8388" s="4" t="str">
        <f>IFERROR(VLOOKUP(OrdersTable[[#This Row],[Order ID]],ReturnsTable[#All],2,FALSE),"No")</f>
        <v>No</v>
      </c>
      <c r="X8388" s="4">
        <f>1/COUNTIF(OrdersTable[Order ID],OrdersTable[[#This Row],[Order ID]])</f>
        <v>0.5</v>
      </c>
      <c r="Y8388" s="4">
        <f>1/COUNTIF(OrdersTable[Customer ID],OrdersTable[[#This Row],[Customer ID]])</f>
        <v>6.6666666666666666E-2</v>
      </c>
    </row>
    <row r="8389" spans="1:25" x14ac:dyDescent="0.3">
      <c r="A8389" s="1">
        <v>8388</v>
      </c>
      <c r="B8389" t="s">
        <v>10139</v>
      </c>
      <c r="C8389" s="7">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4" t="str">
        <f>VLOOKUP(OrdersTable[[#This Row],[Region]],PeopleTable[#All],2,FALSE)</f>
        <v>Chuck Magee</v>
      </c>
      <c r="W8389" s="4" t="str">
        <f>IFERROR(VLOOKUP(OrdersTable[[#This Row],[Order ID]],ReturnsTable[#All],2,FALSE),"No")</f>
        <v>No</v>
      </c>
      <c r="X8389" s="4">
        <f>1/COUNTIF(OrdersTable[Order ID],OrdersTable[[#This Row],[Order ID]])</f>
        <v>0.5</v>
      </c>
      <c r="Y8389" s="4">
        <f>1/COUNTIF(OrdersTable[Customer ID],OrdersTable[[#This Row],[Customer ID]])</f>
        <v>6.6666666666666666E-2</v>
      </c>
    </row>
    <row r="8390" spans="1:25" x14ac:dyDescent="0.3">
      <c r="A8390" s="1">
        <v>8389</v>
      </c>
      <c r="B8390" t="s">
        <v>10140</v>
      </c>
      <c r="C8390" s="7">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4" t="str">
        <f>VLOOKUP(OrdersTable[[#This Row],[Region]],PeopleTable[#All],2,FALSE)</f>
        <v>Chuck Magee</v>
      </c>
      <c r="W8390" s="4" t="str">
        <f>IFERROR(VLOOKUP(OrdersTable[[#This Row],[Order ID]],ReturnsTable[#All],2,FALSE),"No")</f>
        <v>No</v>
      </c>
      <c r="X8390" s="4">
        <f>1/COUNTIF(OrdersTable[Order ID],OrdersTable[[#This Row],[Order ID]])</f>
        <v>1</v>
      </c>
      <c r="Y8390" s="4">
        <f>1/COUNTIF(OrdersTable[Customer ID],OrdersTable[[#This Row],[Customer ID]])</f>
        <v>0.125</v>
      </c>
    </row>
    <row r="8391" spans="1:25" x14ac:dyDescent="0.3">
      <c r="A8391" s="1">
        <v>8390</v>
      </c>
      <c r="B8391" t="s">
        <v>10141</v>
      </c>
      <c r="C8391" s="7">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4" t="str">
        <f>VLOOKUP(OrdersTable[[#This Row],[Region]],PeopleTable[#All],2,FALSE)</f>
        <v>Chuck Magee</v>
      </c>
      <c r="W8391" s="4" t="str">
        <f>IFERROR(VLOOKUP(OrdersTable[[#This Row],[Order ID]],ReturnsTable[#All],2,FALSE),"No")</f>
        <v>No</v>
      </c>
      <c r="X8391" s="4">
        <f>1/COUNTIF(OrdersTable[Order ID],OrdersTable[[#This Row],[Order ID]])</f>
        <v>1</v>
      </c>
      <c r="Y8391" s="4">
        <f>1/COUNTIF(OrdersTable[Customer ID],OrdersTable[[#This Row],[Customer ID]])</f>
        <v>6.25E-2</v>
      </c>
    </row>
    <row r="8392" spans="1:25" x14ac:dyDescent="0.3">
      <c r="A8392" s="1">
        <v>8391</v>
      </c>
      <c r="B8392" t="s">
        <v>10142</v>
      </c>
      <c r="C8392" s="7">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4" t="str">
        <f>VLOOKUP(OrdersTable[[#This Row],[Region]],PeopleTable[#All],2,FALSE)</f>
        <v>Anna Andreadi</v>
      </c>
      <c r="W8392" s="4" t="str">
        <f>IFERROR(VLOOKUP(OrdersTable[[#This Row],[Order ID]],ReturnsTable[#All],2,FALSE),"No")</f>
        <v>No</v>
      </c>
      <c r="X8392" s="4">
        <f>1/COUNTIF(OrdersTable[Order ID],OrdersTable[[#This Row],[Order ID]])</f>
        <v>1</v>
      </c>
      <c r="Y8392" s="4">
        <f>1/COUNTIF(OrdersTable[Customer ID],OrdersTable[[#This Row],[Customer ID]])</f>
        <v>3.5714285714285712E-2</v>
      </c>
    </row>
    <row r="8393" spans="1:25" x14ac:dyDescent="0.3">
      <c r="A8393" s="1">
        <v>8392</v>
      </c>
      <c r="B8393" t="s">
        <v>10143</v>
      </c>
      <c r="C8393" s="7">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4" t="str">
        <f>VLOOKUP(OrdersTable[[#This Row],[Region]],PeopleTable[#All],2,FALSE)</f>
        <v>Chuck Magee</v>
      </c>
      <c r="W8393" s="4" t="str">
        <f>IFERROR(VLOOKUP(OrdersTable[[#This Row],[Order ID]],ReturnsTable[#All],2,FALSE),"No")</f>
        <v>No</v>
      </c>
      <c r="X8393" s="4">
        <f>1/COUNTIF(OrdersTable[Order ID],OrdersTable[[#This Row],[Order ID]])</f>
        <v>1</v>
      </c>
      <c r="Y8393" s="4">
        <f>1/COUNTIF(OrdersTable[Customer ID],OrdersTable[[#This Row],[Customer ID]])</f>
        <v>0.1111111111111111</v>
      </c>
    </row>
    <row r="8394" spans="1:25" x14ac:dyDescent="0.3">
      <c r="A8394" s="1">
        <v>8393</v>
      </c>
      <c r="B8394" t="s">
        <v>10144</v>
      </c>
      <c r="C8394" s="7">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4" t="str">
        <f>VLOOKUP(OrdersTable[[#This Row],[Region]],PeopleTable[#All],2,FALSE)</f>
        <v>Chuck Magee</v>
      </c>
      <c r="W8394" s="4" t="str">
        <f>IFERROR(VLOOKUP(OrdersTable[[#This Row],[Order ID]],ReturnsTable[#All],2,FALSE),"No")</f>
        <v>No</v>
      </c>
      <c r="X8394" s="4">
        <f>1/COUNTIF(OrdersTable[Order ID],OrdersTable[[#This Row],[Order ID]])</f>
        <v>0.25</v>
      </c>
      <c r="Y8394" s="4">
        <f>1/COUNTIF(OrdersTable[Customer ID],OrdersTable[[#This Row],[Customer ID]])</f>
        <v>0.125</v>
      </c>
    </row>
    <row r="8395" spans="1:25" x14ac:dyDescent="0.3">
      <c r="A8395" s="1">
        <v>8394</v>
      </c>
      <c r="B8395" t="s">
        <v>10144</v>
      </c>
      <c r="C8395" s="7">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4" t="str">
        <f>VLOOKUP(OrdersTable[[#This Row],[Region]],PeopleTable[#All],2,FALSE)</f>
        <v>Chuck Magee</v>
      </c>
      <c r="W8395" s="4" t="str">
        <f>IFERROR(VLOOKUP(OrdersTable[[#This Row],[Order ID]],ReturnsTable[#All],2,FALSE),"No")</f>
        <v>No</v>
      </c>
      <c r="X8395" s="4">
        <f>1/COUNTIF(OrdersTable[Order ID],OrdersTable[[#This Row],[Order ID]])</f>
        <v>0.25</v>
      </c>
      <c r="Y8395" s="4">
        <f>1/COUNTIF(OrdersTable[Customer ID],OrdersTable[[#This Row],[Customer ID]])</f>
        <v>0.125</v>
      </c>
    </row>
    <row r="8396" spans="1:25" x14ac:dyDescent="0.3">
      <c r="A8396" s="1">
        <v>8395</v>
      </c>
      <c r="B8396" t="s">
        <v>10144</v>
      </c>
      <c r="C8396" s="7">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4" t="str">
        <f>VLOOKUP(OrdersTable[[#This Row],[Region]],PeopleTable[#All],2,FALSE)</f>
        <v>Chuck Magee</v>
      </c>
      <c r="W8396" s="4" t="str">
        <f>IFERROR(VLOOKUP(OrdersTable[[#This Row],[Order ID]],ReturnsTable[#All],2,FALSE),"No")</f>
        <v>No</v>
      </c>
      <c r="X8396" s="4">
        <f>1/COUNTIF(OrdersTable[Order ID],OrdersTable[[#This Row],[Order ID]])</f>
        <v>0.25</v>
      </c>
      <c r="Y8396" s="4">
        <f>1/COUNTIF(OrdersTable[Customer ID],OrdersTable[[#This Row],[Customer ID]])</f>
        <v>0.125</v>
      </c>
    </row>
    <row r="8397" spans="1:25" x14ac:dyDescent="0.3">
      <c r="A8397" s="1">
        <v>8396</v>
      </c>
      <c r="B8397" t="s">
        <v>10144</v>
      </c>
      <c r="C8397" s="7">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4" t="str">
        <f>VLOOKUP(OrdersTable[[#This Row],[Region]],PeopleTable[#All],2,FALSE)</f>
        <v>Chuck Magee</v>
      </c>
      <c r="W8397" s="4" t="str">
        <f>IFERROR(VLOOKUP(OrdersTable[[#This Row],[Order ID]],ReturnsTable[#All],2,FALSE),"No")</f>
        <v>No</v>
      </c>
      <c r="X8397" s="4">
        <f>1/COUNTIF(OrdersTable[Order ID],OrdersTable[[#This Row],[Order ID]])</f>
        <v>0.25</v>
      </c>
      <c r="Y8397" s="4">
        <f>1/COUNTIF(OrdersTable[Customer ID],OrdersTable[[#This Row],[Customer ID]])</f>
        <v>0.125</v>
      </c>
    </row>
    <row r="8398" spans="1:25" x14ac:dyDescent="0.3">
      <c r="A8398" s="1">
        <v>8397</v>
      </c>
      <c r="B8398" t="s">
        <v>10145</v>
      </c>
      <c r="C8398" s="7">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4" t="str">
        <f>VLOOKUP(OrdersTable[[#This Row],[Region]],PeopleTable[#All],2,FALSE)</f>
        <v>Cassandra Brandow</v>
      </c>
      <c r="W8398" s="4" t="str">
        <f>IFERROR(VLOOKUP(OrdersTable[[#This Row],[Order ID]],ReturnsTable[#All],2,FALSE),"No")</f>
        <v>No</v>
      </c>
      <c r="X8398" s="4">
        <f>1/COUNTIF(OrdersTable[Order ID],OrdersTable[[#This Row],[Order ID]])</f>
        <v>1</v>
      </c>
      <c r="Y8398" s="4">
        <f>1/COUNTIF(OrdersTable[Customer ID],OrdersTable[[#This Row],[Customer ID]])</f>
        <v>0.125</v>
      </c>
    </row>
    <row r="8399" spans="1:25" x14ac:dyDescent="0.3">
      <c r="A8399" s="1">
        <v>8398</v>
      </c>
      <c r="B8399" t="s">
        <v>10146</v>
      </c>
      <c r="C8399" s="7">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4" t="str">
        <f>VLOOKUP(OrdersTable[[#This Row],[Region]],PeopleTable[#All],2,FALSE)</f>
        <v>Kelly Williams</v>
      </c>
      <c r="W8399" s="4" t="str">
        <f>IFERROR(VLOOKUP(OrdersTable[[#This Row],[Order ID]],ReturnsTable[#All],2,FALSE),"No")</f>
        <v>No</v>
      </c>
      <c r="X8399" s="4">
        <f>1/COUNTIF(OrdersTable[Order ID],OrdersTable[[#This Row],[Order ID]])</f>
        <v>1</v>
      </c>
      <c r="Y8399" s="4">
        <f>1/COUNTIF(OrdersTable[Customer ID],OrdersTable[[#This Row],[Customer ID]])</f>
        <v>0.16666666666666666</v>
      </c>
    </row>
    <row r="8400" spans="1:25" x14ac:dyDescent="0.3">
      <c r="A8400" s="1">
        <v>8399</v>
      </c>
      <c r="B8400" t="s">
        <v>10147</v>
      </c>
      <c r="C8400" s="7">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4" t="str">
        <f>VLOOKUP(OrdersTable[[#This Row],[Region]],PeopleTable[#All],2,FALSE)</f>
        <v>Chuck Magee</v>
      </c>
      <c r="W8400" s="4" t="str">
        <f>IFERROR(VLOOKUP(OrdersTable[[#This Row],[Order ID]],ReturnsTable[#All],2,FALSE),"No")</f>
        <v>No</v>
      </c>
      <c r="X8400" s="4">
        <f>1/COUNTIF(OrdersTable[Order ID],OrdersTable[[#This Row],[Order ID]])</f>
        <v>1</v>
      </c>
      <c r="Y8400" s="4">
        <f>1/COUNTIF(OrdersTable[Customer ID],OrdersTable[[#This Row],[Customer ID]])</f>
        <v>0.1111111111111111</v>
      </c>
    </row>
    <row r="8401" spans="1:25" x14ac:dyDescent="0.3">
      <c r="A8401" s="1">
        <v>8400</v>
      </c>
      <c r="B8401" t="s">
        <v>10148</v>
      </c>
      <c r="C8401" s="7">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4" t="str">
        <f>VLOOKUP(OrdersTable[[#This Row],[Region]],PeopleTable[#All],2,FALSE)</f>
        <v>Anna Andreadi</v>
      </c>
      <c r="W8401" s="4" t="str">
        <f>IFERROR(VLOOKUP(OrdersTable[[#This Row],[Order ID]],ReturnsTable[#All],2,FALSE),"No")</f>
        <v>No</v>
      </c>
      <c r="X8401" s="4">
        <f>1/COUNTIF(OrdersTable[Order ID],OrdersTable[[#This Row],[Order ID]])</f>
        <v>1</v>
      </c>
      <c r="Y8401" s="4">
        <f>1/COUNTIF(OrdersTable[Customer ID],OrdersTable[[#This Row],[Customer ID]])</f>
        <v>0.14285714285714285</v>
      </c>
    </row>
    <row r="8402" spans="1:25" x14ac:dyDescent="0.3">
      <c r="A8402" s="1">
        <v>8401</v>
      </c>
      <c r="B8402" t="s">
        <v>5985</v>
      </c>
      <c r="C8402" s="7">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4" t="str">
        <f>VLOOKUP(OrdersTable[[#This Row],[Region]],PeopleTable[#All],2,FALSE)</f>
        <v>Chuck Magee</v>
      </c>
      <c r="W8402" s="4" t="str">
        <f>IFERROR(VLOOKUP(OrdersTable[[#This Row],[Order ID]],ReturnsTable[#All],2,FALSE),"No")</f>
        <v>Yes</v>
      </c>
      <c r="X8402" s="4">
        <f>1/COUNTIF(OrdersTable[Order ID],OrdersTable[[#This Row],[Order ID]])</f>
        <v>0.33333333333333331</v>
      </c>
      <c r="Y8402" s="4">
        <f>1/COUNTIF(OrdersTable[Customer ID],OrdersTable[[#This Row],[Customer ID]])</f>
        <v>0.2</v>
      </c>
    </row>
    <row r="8403" spans="1:25" x14ac:dyDescent="0.3">
      <c r="A8403" s="1">
        <v>8402</v>
      </c>
      <c r="B8403" t="s">
        <v>5985</v>
      </c>
      <c r="C8403" s="7">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4" t="str">
        <f>VLOOKUP(OrdersTable[[#This Row],[Region]],PeopleTable[#All],2,FALSE)</f>
        <v>Chuck Magee</v>
      </c>
      <c r="W8403" s="4" t="str">
        <f>IFERROR(VLOOKUP(OrdersTable[[#This Row],[Order ID]],ReturnsTable[#All],2,FALSE),"No")</f>
        <v>Yes</v>
      </c>
      <c r="X8403" s="4">
        <f>1/COUNTIF(OrdersTable[Order ID],OrdersTable[[#This Row],[Order ID]])</f>
        <v>0.33333333333333331</v>
      </c>
      <c r="Y8403" s="4">
        <f>1/COUNTIF(OrdersTable[Customer ID],OrdersTable[[#This Row],[Customer ID]])</f>
        <v>0.2</v>
      </c>
    </row>
    <row r="8404" spans="1:25" x14ac:dyDescent="0.3">
      <c r="A8404" s="1">
        <v>8403</v>
      </c>
      <c r="B8404" t="s">
        <v>5985</v>
      </c>
      <c r="C8404" s="7">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4" t="str">
        <f>VLOOKUP(OrdersTable[[#This Row],[Region]],PeopleTable[#All],2,FALSE)</f>
        <v>Chuck Magee</v>
      </c>
      <c r="W8404" s="4" t="str">
        <f>IFERROR(VLOOKUP(OrdersTable[[#This Row],[Order ID]],ReturnsTable[#All],2,FALSE),"No")</f>
        <v>Yes</v>
      </c>
      <c r="X8404" s="4">
        <f>1/COUNTIF(OrdersTable[Order ID],OrdersTable[[#This Row],[Order ID]])</f>
        <v>0.33333333333333331</v>
      </c>
      <c r="Y8404" s="4">
        <f>1/COUNTIF(OrdersTable[Customer ID],OrdersTable[[#This Row],[Customer ID]])</f>
        <v>0.2</v>
      </c>
    </row>
    <row r="8405" spans="1:25" x14ac:dyDescent="0.3">
      <c r="A8405" s="1">
        <v>8404</v>
      </c>
      <c r="B8405" t="s">
        <v>10149</v>
      </c>
      <c r="C8405" s="7">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4" t="str">
        <f>VLOOKUP(OrdersTable[[#This Row],[Region]],PeopleTable[#All],2,FALSE)</f>
        <v>Anna Andreadi</v>
      </c>
      <c r="W8405" s="4" t="str">
        <f>IFERROR(VLOOKUP(OrdersTable[[#This Row],[Order ID]],ReturnsTable[#All],2,FALSE),"No")</f>
        <v>No</v>
      </c>
      <c r="X8405" s="4">
        <f>1/COUNTIF(OrdersTable[Order ID],OrdersTable[[#This Row],[Order ID]])</f>
        <v>1</v>
      </c>
      <c r="Y8405" s="4">
        <f>1/COUNTIF(OrdersTable[Customer ID],OrdersTable[[#This Row],[Customer ID]])</f>
        <v>4.5454545454545456E-2</v>
      </c>
    </row>
    <row r="8406" spans="1:25" x14ac:dyDescent="0.3">
      <c r="A8406" s="1">
        <v>8405</v>
      </c>
      <c r="B8406" t="s">
        <v>10150</v>
      </c>
      <c r="C8406" s="7">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4" t="str">
        <f>VLOOKUP(OrdersTable[[#This Row],[Region]],PeopleTable[#All],2,FALSE)</f>
        <v>Chuck Magee</v>
      </c>
      <c r="W8406" s="4" t="str">
        <f>IFERROR(VLOOKUP(OrdersTable[[#This Row],[Order ID]],ReturnsTable[#All],2,FALSE),"No")</f>
        <v>No</v>
      </c>
      <c r="X8406" s="4">
        <f>1/COUNTIF(OrdersTable[Order ID],OrdersTable[[#This Row],[Order ID]])</f>
        <v>0.2</v>
      </c>
      <c r="Y8406" s="4">
        <f>1/COUNTIF(OrdersTable[Customer ID],OrdersTable[[#This Row],[Customer ID]])</f>
        <v>9.0909090909090912E-2</v>
      </c>
    </row>
    <row r="8407" spans="1:25" x14ac:dyDescent="0.3">
      <c r="A8407" s="1">
        <v>8406</v>
      </c>
      <c r="B8407" t="s">
        <v>10150</v>
      </c>
      <c r="C8407" s="7">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4" t="str">
        <f>VLOOKUP(OrdersTable[[#This Row],[Region]],PeopleTable[#All],2,FALSE)</f>
        <v>Chuck Magee</v>
      </c>
      <c r="W8407" s="4" t="str">
        <f>IFERROR(VLOOKUP(OrdersTable[[#This Row],[Order ID]],ReturnsTable[#All],2,FALSE),"No")</f>
        <v>No</v>
      </c>
      <c r="X8407" s="4">
        <f>1/COUNTIF(OrdersTable[Order ID],OrdersTable[[#This Row],[Order ID]])</f>
        <v>0.2</v>
      </c>
      <c r="Y8407" s="4">
        <f>1/COUNTIF(OrdersTable[Customer ID],OrdersTable[[#This Row],[Customer ID]])</f>
        <v>9.0909090909090912E-2</v>
      </c>
    </row>
    <row r="8408" spans="1:25" x14ac:dyDescent="0.3">
      <c r="A8408" s="1">
        <v>8407</v>
      </c>
      <c r="B8408" t="s">
        <v>10150</v>
      </c>
      <c r="C8408" s="7">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4" t="str">
        <f>VLOOKUP(OrdersTable[[#This Row],[Region]],PeopleTable[#All],2,FALSE)</f>
        <v>Chuck Magee</v>
      </c>
      <c r="W8408" s="4" t="str">
        <f>IFERROR(VLOOKUP(OrdersTable[[#This Row],[Order ID]],ReturnsTable[#All],2,FALSE),"No")</f>
        <v>No</v>
      </c>
      <c r="X8408" s="4">
        <f>1/COUNTIF(OrdersTable[Order ID],OrdersTable[[#This Row],[Order ID]])</f>
        <v>0.2</v>
      </c>
      <c r="Y8408" s="4">
        <f>1/COUNTIF(OrdersTable[Customer ID],OrdersTable[[#This Row],[Customer ID]])</f>
        <v>9.0909090909090912E-2</v>
      </c>
    </row>
    <row r="8409" spans="1:25" x14ac:dyDescent="0.3">
      <c r="A8409" s="1">
        <v>8408</v>
      </c>
      <c r="B8409" t="s">
        <v>10150</v>
      </c>
      <c r="C8409" s="7">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4" t="str">
        <f>VLOOKUP(OrdersTable[[#This Row],[Region]],PeopleTable[#All],2,FALSE)</f>
        <v>Chuck Magee</v>
      </c>
      <c r="W8409" s="4" t="str">
        <f>IFERROR(VLOOKUP(OrdersTable[[#This Row],[Order ID]],ReturnsTable[#All],2,FALSE),"No")</f>
        <v>No</v>
      </c>
      <c r="X8409" s="4">
        <f>1/COUNTIF(OrdersTable[Order ID],OrdersTable[[#This Row],[Order ID]])</f>
        <v>0.2</v>
      </c>
      <c r="Y8409" s="4">
        <f>1/COUNTIF(OrdersTable[Customer ID],OrdersTable[[#This Row],[Customer ID]])</f>
        <v>9.0909090909090912E-2</v>
      </c>
    </row>
    <row r="8410" spans="1:25" x14ac:dyDescent="0.3">
      <c r="A8410" s="1">
        <v>8409</v>
      </c>
      <c r="B8410" t="s">
        <v>10150</v>
      </c>
      <c r="C8410" s="7">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4" t="str">
        <f>VLOOKUP(OrdersTable[[#This Row],[Region]],PeopleTable[#All],2,FALSE)</f>
        <v>Chuck Magee</v>
      </c>
      <c r="W8410" s="4" t="str">
        <f>IFERROR(VLOOKUP(OrdersTable[[#This Row],[Order ID]],ReturnsTable[#All],2,FALSE),"No")</f>
        <v>No</v>
      </c>
      <c r="X8410" s="4">
        <f>1/COUNTIF(OrdersTable[Order ID],OrdersTable[[#This Row],[Order ID]])</f>
        <v>0.2</v>
      </c>
      <c r="Y8410" s="4">
        <f>1/COUNTIF(OrdersTable[Customer ID],OrdersTable[[#This Row],[Customer ID]])</f>
        <v>9.0909090909090912E-2</v>
      </c>
    </row>
    <row r="8411" spans="1:25" x14ac:dyDescent="0.3">
      <c r="A8411" s="1">
        <v>8410</v>
      </c>
      <c r="B8411" t="s">
        <v>10151</v>
      </c>
      <c r="C8411" s="7">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4" t="str">
        <f>VLOOKUP(OrdersTable[[#This Row],[Region]],PeopleTable[#All],2,FALSE)</f>
        <v>Anna Andreadi</v>
      </c>
      <c r="W8411" s="4" t="str">
        <f>IFERROR(VLOOKUP(OrdersTable[[#This Row],[Order ID]],ReturnsTable[#All],2,FALSE),"No")</f>
        <v>No</v>
      </c>
      <c r="X8411" s="4">
        <f>1/COUNTIF(OrdersTable[Order ID],OrdersTable[[#This Row],[Order ID]])</f>
        <v>1</v>
      </c>
      <c r="Y8411" s="4">
        <f>1/COUNTIF(OrdersTable[Customer ID],OrdersTable[[#This Row],[Customer ID]])</f>
        <v>8.3333333333333329E-2</v>
      </c>
    </row>
    <row r="8412" spans="1:25" x14ac:dyDescent="0.3">
      <c r="A8412" s="1">
        <v>8411</v>
      </c>
      <c r="B8412" t="s">
        <v>10152</v>
      </c>
      <c r="C8412" s="7">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4" t="str">
        <f>VLOOKUP(OrdersTable[[#This Row],[Region]],PeopleTable[#All],2,FALSE)</f>
        <v>Cassandra Brandow</v>
      </c>
      <c r="W8412" s="4" t="str">
        <f>IFERROR(VLOOKUP(OrdersTable[[#This Row],[Order ID]],ReturnsTable[#All],2,FALSE),"No")</f>
        <v>No</v>
      </c>
      <c r="X8412" s="4">
        <f>1/COUNTIF(OrdersTable[Order ID],OrdersTable[[#This Row],[Order ID]])</f>
        <v>1</v>
      </c>
      <c r="Y8412" s="4">
        <f>1/COUNTIF(OrdersTable[Customer ID],OrdersTable[[#This Row],[Customer ID]])</f>
        <v>6.6666666666666666E-2</v>
      </c>
    </row>
    <row r="8413" spans="1:25" x14ac:dyDescent="0.3">
      <c r="A8413" s="1">
        <v>8412</v>
      </c>
      <c r="B8413" t="s">
        <v>10153</v>
      </c>
      <c r="C8413" s="7">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4" t="str">
        <f>VLOOKUP(OrdersTable[[#This Row],[Region]],PeopleTable[#All],2,FALSE)</f>
        <v>Cassandra Brandow</v>
      </c>
      <c r="W8413" s="4" t="str">
        <f>IFERROR(VLOOKUP(OrdersTable[[#This Row],[Order ID]],ReturnsTable[#All],2,FALSE),"No")</f>
        <v>No</v>
      </c>
      <c r="X8413" s="4">
        <f>1/COUNTIF(OrdersTable[Order ID],OrdersTable[[#This Row],[Order ID]])</f>
        <v>1</v>
      </c>
      <c r="Y8413" s="4">
        <f>1/COUNTIF(OrdersTable[Customer ID],OrdersTable[[#This Row],[Customer ID]])</f>
        <v>0.14285714285714285</v>
      </c>
    </row>
    <row r="8414" spans="1:25" x14ac:dyDescent="0.3">
      <c r="A8414" s="1">
        <v>8413</v>
      </c>
      <c r="B8414" t="s">
        <v>10154</v>
      </c>
      <c r="C8414" s="7">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4" t="str">
        <f>VLOOKUP(OrdersTable[[#This Row],[Region]],PeopleTable[#All],2,FALSE)</f>
        <v>Kelly Williams</v>
      </c>
      <c r="W8414" s="4" t="str">
        <f>IFERROR(VLOOKUP(OrdersTable[[#This Row],[Order ID]],ReturnsTable[#All],2,FALSE),"No")</f>
        <v>No</v>
      </c>
      <c r="X8414" s="4">
        <f>1/COUNTIF(OrdersTable[Order ID],OrdersTable[[#This Row],[Order ID]])</f>
        <v>1</v>
      </c>
      <c r="Y8414" s="4">
        <f>1/COUNTIF(OrdersTable[Customer ID],OrdersTable[[#This Row],[Customer ID]])</f>
        <v>5.8823529411764705E-2</v>
      </c>
    </row>
    <row r="8415" spans="1:25" x14ac:dyDescent="0.3">
      <c r="A8415" s="1">
        <v>8414</v>
      </c>
      <c r="B8415" t="s">
        <v>10155</v>
      </c>
      <c r="C8415" s="7">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4" t="str">
        <f>VLOOKUP(OrdersTable[[#This Row],[Region]],PeopleTable[#All],2,FALSE)</f>
        <v>Kelly Williams</v>
      </c>
      <c r="W8415" s="4" t="str">
        <f>IFERROR(VLOOKUP(OrdersTable[[#This Row],[Order ID]],ReturnsTable[#All],2,FALSE),"No")</f>
        <v>No</v>
      </c>
      <c r="X8415" s="4">
        <f>1/COUNTIF(OrdersTable[Order ID],OrdersTable[[#This Row],[Order ID]])</f>
        <v>0.5</v>
      </c>
      <c r="Y8415" s="4">
        <f>1/COUNTIF(OrdersTable[Customer ID],OrdersTable[[#This Row],[Customer ID]])</f>
        <v>0.05</v>
      </c>
    </row>
    <row r="8416" spans="1:25" x14ac:dyDescent="0.3">
      <c r="A8416" s="1">
        <v>8415</v>
      </c>
      <c r="B8416" t="s">
        <v>10155</v>
      </c>
      <c r="C8416" s="7">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4" t="str">
        <f>VLOOKUP(OrdersTable[[#This Row],[Region]],PeopleTable[#All],2,FALSE)</f>
        <v>Kelly Williams</v>
      </c>
      <c r="W8416" s="4" t="str">
        <f>IFERROR(VLOOKUP(OrdersTable[[#This Row],[Order ID]],ReturnsTable[#All],2,FALSE),"No")</f>
        <v>No</v>
      </c>
      <c r="X8416" s="4">
        <f>1/COUNTIF(OrdersTable[Order ID],OrdersTable[[#This Row],[Order ID]])</f>
        <v>0.5</v>
      </c>
      <c r="Y8416" s="4">
        <f>1/COUNTIF(OrdersTable[Customer ID],OrdersTable[[#This Row],[Customer ID]])</f>
        <v>0.05</v>
      </c>
    </row>
    <row r="8417" spans="1:25" x14ac:dyDescent="0.3">
      <c r="A8417" s="1">
        <v>8416</v>
      </c>
      <c r="B8417" t="s">
        <v>10156</v>
      </c>
      <c r="C8417" s="7">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4" t="str">
        <f>VLOOKUP(OrdersTable[[#This Row],[Region]],PeopleTable[#All],2,FALSE)</f>
        <v>Kelly Williams</v>
      </c>
      <c r="W8417" s="4" t="str">
        <f>IFERROR(VLOOKUP(OrdersTable[[#This Row],[Order ID]],ReturnsTable[#All],2,FALSE),"No")</f>
        <v>No</v>
      </c>
      <c r="X8417" s="4">
        <f>1/COUNTIF(OrdersTable[Order ID],OrdersTable[[#This Row],[Order ID]])</f>
        <v>1</v>
      </c>
      <c r="Y8417" s="4">
        <f>1/COUNTIF(OrdersTable[Customer ID],OrdersTable[[#This Row],[Customer ID]])</f>
        <v>7.6923076923076927E-2</v>
      </c>
    </row>
    <row r="8418" spans="1:25" x14ac:dyDescent="0.3">
      <c r="A8418" s="1">
        <v>8417</v>
      </c>
      <c r="B8418" t="s">
        <v>10157</v>
      </c>
      <c r="C8418" s="7">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4" t="str">
        <f>VLOOKUP(OrdersTable[[#This Row],[Region]],PeopleTable[#All],2,FALSE)</f>
        <v>Anna Andreadi</v>
      </c>
      <c r="W8418" s="4" t="str">
        <f>IFERROR(VLOOKUP(OrdersTable[[#This Row],[Order ID]],ReturnsTable[#All],2,FALSE),"No")</f>
        <v>No</v>
      </c>
      <c r="X8418" s="4">
        <f>1/COUNTIF(OrdersTable[Order ID],OrdersTable[[#This Row],[Order ID]])</f>
        <v>0.2</v>
      </c>
      <c r="Y8418" s="4">
        <f>1/COUNTIF(OrdersTable[Customer ID],OrdersTable[[#This Row],[Customer ID]])</f>
        <v>4.1666666666666664E-2</v>
      </c>
    </row>
    <row r="8419" spans="1:25" x14ac:dyDescent="0.3">
      <c r="A8419" s="1">
        <v>8418</v>
      </c>
      <c r="B8419" t="s">
        <v>10157</v>
      </c>
      <c r="C8419" s="7">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4" t="str">
        <f>VLOOKUP(OrdersTable[[#This Row],[Region]],PeopleTable[#All],2,FALSE)</f>
        <v>Anna Andreadi</v>
      </c>
      <c r="W8419" s="4" t="str">
        <f>IFERROR(VLOOKUP(OrdersTable[[#This Row],[Order ID]],ReturnsTable[#All],2,FALSE),"No")</f>
        <v>No</v>
      </c>
      <c r="X8419" s="4">
        <f>1/COUNTIF(OrdersTable[Order ID],OrdersTable[[#This Row],[Order ID]])</f>
        <v>0.2</v>
      </c>
      <c r="Y8419" s="4">
        <f>1/COUNTIF(OrdersTable[Customer ID],OrdersTable[[#This Row],[Customer ID]])</f>
        <v>4.1666666666666664E-2</v>
      </c>
    </row>
    <row r="8420" spans="1:25" x14ac:dyDescent="0.3">
      <c r="A8420" s="1">
        <v>8419</v>
      </c>
      <c r="B8420" t="s">
        <v>10157</v>
      </c>
      <c r="C8420" s="7">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4" t="str">
        <f>VLOOKUP(OrdersTable[[#This Row],[Region]],PeopleTable[#All],2,FALSE)</f>
        <v>Anna Andreadi</v>
      </c>
      <c r="W8420" s="4" t="str">
        <f>IFERROR(VLOOKUP(OrdersTable[[#This Row],[Order ID]],ReturnsTable[#All],2,FALSE),"No")</f>
        <v>No</v>
      </c>
      <c r="X8420" s="4">
        <f>1/COUNTIF(OrdersTable[Order ID],OrdersTable[[#This Row],[Order ID]])</f>
        <v>0.2</v>
      </c>
      <c r="Y8420" s="4">
        <f>1/COUNTIF(OrdersTable[Customer ID],OrdersTable[[#This Row],[Customer ID]])</f>
        <v>4.1666666666666664E-2</v>
      </c>
    </row>
    <row r="8421" spans="1:25" x14ac:dyDescent="0.3">
      <c r="A8421" s="1">
        <v>8420</v>
      </c>
      <c r="B8421" t="s">
        <v>10157</v>
      </c>
      <c r="C8421" s="7">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4" t="str">
        <f>VLOOKUP(OrdersTable[[#This Row],[Region]],PeopleTable[#All],2,FALSE)</f>
        <v>Anna Andreadi</v>
      </c>
      <c r="W8421" s="4" t="str">
        <f>IFERROR(VLOOKUP(OrdersTable[[#This Row],[Order ID]],ReturnsTable[#All],2,FALSE),"No")</f>
        <v>No</v>
      </c>
      <c r="X8421" s="4">
        <f>1/COUNTIF(OrdersTable[Order ID],OrdersTable[[#This Row],[Order ID]])</f>
        <v>0.2</v>
      </c>
      <c r="Y8421" s="4">
        <f>1/COUNTIF(OrdersTable[Customer ID],OrdersTable[[#This Row],[Customer ID]])</f>
        <v>4.1666666666666664E-2</v>
      </c>
    </row>
    <row r="8422" spans="1:25" x14ac:dyDescent="0.3">
      <c r="A8422" s="1">
        <v>8421</v>
      </c>
      <c r="B8422" t="s">
        <v>10157</v>
      </c>
      <c r="C8422" s="7">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4" t="str">
        <f>VLOOKUP(OrdersTable[[#This Row],[Region]],PeopleTable[#All],2,FALSE)</f>
        <v>Anna Andreadi</v>
      </c>
      <c r="W8422" s="4" t="str">
        <f>IFERROR(VLOOKUP(OrdersTable[[#This Row],[Order ID]],ReturnsTable[#All],2,FALSE),"No")</f>
        <v>No</v>
      </c>
      <c r="X8422" s="4">
        <f>1/COUNTIF(OrdersTable[Order ID],OrdersTable[[#This Row],[Order ID]])</f>
        <v>0.2</v>
      </c>
      <c r="Y8422" s="4">
        <f>1/COUNTIF(OrdersTable[Customer ID],OrdersTable[[#This Row],[Customer ID]])</f>
        <v>4.1666666666666664E-2</v>
      </c>
    </row>
    <row r="8423" spans="1:25" x14ac:dyDescent="0.3">
      <c r="A8423" s="1">
        <v>8422</v>
      </c>
      <c r="B8423" t="s">
        <v>10158</v>
      </c>
      <c r="C8423" s="7">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4" t="str">
        <f>VLOOKUP(OrdersTable[[#This Row],[Region]],PeopleTable[#All],2,FALSE)</f>
        <v>Chuck Magee</v>
      </c>
      <c r="W8423" s="4" t="str">
        <f>IFERROR(VLOOKUP(OrdersTable[[#This Row],[Order ID]],ReturnsTable[#All],2,FALSE),"No")</f>
        <v>No</v>
      </c>
      <c r="X8423" s="4">
        <f>1/COUNTIF(OrdersTable[Order ID],OrdersTable[[#This Row],[Order ID]])</f>
        <v>0.25</v>
      </c>
      <c r="Y8423" s="4">
        <f>1/COUNTIF(OrdersTable[Customer ID],OrdersTable[[#This Row],[Customer ID]])</f>
        <v>0.1</v>
      </c>
    </row>
    <row r="8424" spans="1:25" x14ac:dyDescent="0.3">
      <c r="A8424" s="1">
        <v>8423</v>
      </c>
      <c r="B8424" t="s">
        <v>10158</v>
      </c>
      <c r="C8424" s="7">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4" t="str">
        <f>VLOOKUP(OrdersTable[[#This Row],[Region]],PeopleTable[#All],2,FALSE)</f>
        <v>Chuck Magee</v>
      </c>
      <c r="W8424" s="4" t="str">
        <f>IFERROR(VLOOKUP(OrdersTable[[#This Row],[Order ID]],ReturnsTable[#All],2,FALSE),"No")</f>
        <v>No</v>
      </c>
      <c r="X8424" s="4">
        <f>1/COUNTIF(OrdersTable[Order ID],OrdersTable[[#This Row],[Order ID]])</f>
        <v>0.25</v>
      </c>
      <c r="Y8424" s="4">
        <f>1/COUNTIF(OrdersTable[Customer ID],OrdersTable[[#This Row],[Customer ID]])</f>
        <v>0.1</v>
      </c>
    </row>
    <row r="8425" spans="1:25" x14ac:dyDescent="0.3">
      <c r="A8425" s="1">
        <v>8424</v>
      </c>
      <c r="B8425" t="s">
        <v>10158</v>
      </c>
      <c r="C8425" s="7">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4" t="str">
        <f>VLOOKUP(OrdersTable[[#This Row],[Region]],PeopleTable[#All],2,FALSE)</f>
        <v>Chuck Magee</v>
      </c>
      <c r="W8425" s="4" t="str">
        <f>IFERROR(VLOOKUP(OrdersTable[[#This Row],[Order ID]],ReturnsTable[#All],2,FALSE),"No")</f>
        <v>No</v>
      </c>
      <c r="X8425" s="4">
        <f>1/COUNTIF(OrdersTable[Order ID],OrdersTable[[#This Row],[Order ID]])</f>
        <v>0.25</v>
      </c>
      <c r="Y8425" s="4">
        <f>1/COUNTIF(OrdersTable[Customer ID],OrdersTable[[#This Row],[Customer ID]])</f>
        <v>0.1</v>
      </c>
    </row>
    <row r="8426" spans="1:25" x14ac:dyDescent="0.3">
      <c r="A8426" s="1">
        <v>8425</v>
      </c>
      <c r="B8426" t="s">
        <v>10158</v>
      </c>
      <c r="C8426" s="7">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4" t="str">
        <f>VLOOKUP(OrdersTable[[#This Row],[Region]],PeopleTable[#All],2,FALSE)</f>
        <v>Chuck Magee</v>
      </c>
      <c r="W8426" s="4" t="str">
        <f>IFERROR(VLOOKUP(OrdersTable[[#This Row],[Order ID]],ReturnsTable[#All],2,FALSE),"No")</f>
        <v>No</v>
      </c>
      <c r="X8426" s="4">
        <f>1/COUNTIF(OrdersTable[Order ID],OrdersTable[[#This Row],[Order ID]])</f>
        <v>0.25</v>
      </c>
      <c r="Y8426" s="4">
        <f>1/COUNTIF(OrdersTable[Customer ID],OrdersTable[[#This Row],[Customer ID]])</f>
        <v>0.1</v>
      </c>
    </row>
    <row r="8427" spans="1:25" x14ac:dyDescent="0.3">
      <c r="A8427" s="1">
        <v>8426</v>
      </c>
      <c r="B8427" t="s">
        <v>10159</v>
      </c>
      <c r="C8427" s="7">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4" t="str">
        <f>VLOOKUP(OrdersTable[[#This Row],[Region]],PeopleTable[#All],2,FALSE)</f>
        <v>Chuck Magee</v>
      </c>
      <c r="W8427" s="4" t="str">
        <f>IFERROR(VLOOKUP(OrdersTable[[#This Row],[Order ID]],ReturnsTable[#All],2,FALSE),"No")</f>
        <v>No</v>
      </c>
      <c r="X8427" s="4">
        <f>1/COUNTIF(OrdersTable[Order ID],OrdersTable[[#This Row],[Order ID]])</f>
        <v>1</v>
      </c>
      <c r="Y8427" s="4">
        <f>1/COUNTIF(OrdersTable[Customer ID],OrdersTable[[#This Row],[Customer ID]])</f>
        <v>0.05</v>
      </c>
    </row>
    <row r="8428" spans="1:25" x14ac:dyDescent="0.3">
      <c r="A8428" s="1">
        <v>8427</v>
      </c>
      <c r="B8428" t="s">
        <v>10160</v>
      </c>
      <c r="C8428" s="7">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4" t="str">
        <f>VLOOKUP(OrdersTable[[#This Row],[Region]],PeopleTable[#All],2,FALSE)</f>
        <v>Anna Andreadi</v>
      </c>
      <c r="W8428" s="4" t="str">
        <f>IFERROR(VLOOKUP(OrdersTable[[#This Row],[Order ID]],ReturnsTable[#All],2,FALSE),"No")</f>
        <v>No</v>
      </c>
      <c r="X8428" s="4">
        <f>1/COUNTIF(OrdersTable[Order ID],OrdersTable[[#This Row],[Order ID]])</f>
        <v>1</v>
      </c>
      <c r="Y8428" s="4">
        <f>1/COUNTIF(OrdersTable[Customer ID],OrdersTable[[#This Row],[Customer ID]])</f>
        <v>0.04</v>
      </c>
    </row>
    <row r="8429" spans="1:25" x14ac:dyDescent="0.3">
      <c r="A8429" s="1">
        <v>8428</v>
      </c>
      <c r="B8429" t="s">
        <v>10161</v>
      </c>
      <c r="C8429" s="7">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4" t="str">
        <f>VLOOKUP(OrdersTable[[#This Row],[Region]],PeopleTable[#All],2,FALSE)</f>
        <v>Kelly Williams</v>
      </c>
      <c r="W8429" s="4" t="str">
        <f>IFERROR(VLOOKUP(OrdersTable[[#This Row],[Order ID]],ReturnsTable[#All],2,FALSE),"No")</f>
        <v>No</v>
      </c>
      <c r="X8429" s="4">
        <f>1/COUNTIF(OrdersTable[Order ID],OrdersTable[[#This Row],[Order ID]])</f>
        <v>1</v>
      </c>
      <c r="Y8429" s="4">
        <f>1/COUNTIF(OrdersTable[Customer ID],OrdersTable[[#This Row],[Customer ID]])</f>
        <v>5.5555555555555552E-2</v>
      </c>
    </row>
    <row r="8430" spans="1:25" x14ac:dyDescent="0.3">
      <c r="A8430" s="1">
        <v>8429</v>
      </c>
      <c r="B8430" t="s">
        <v>10162</v>
      </c>
      <c r="C8430" s="7">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4" t="str">
        <f>VLOOKUP(OrdersTable[[#This Row],[Region]],PeopleTable[#All],2,FALSE)</f>
        <v>Anna Andreadi</v>
      </c>
      <c r="W8430" s="4" t="str">
        <f>IFERROR(VLOOKUP(OrdersTable[[#This Row],[Order ID]],ReturnsTable[#All],2,FALSE),"No")</f>
        <v>No</v>
      </c>
      <c r="X8430" s="4">
        <f>1/COUNTIF(OrdersTable[Order ID],OrdersTable[[#This Row],[Order ID]])</f>
        <v>1</v>
      </c>
      <c r="Y8430" s="4">
        <f>1/COUNTIF(OrdersTable[Customer ID],OrdersTable[[#This Row],[Customer ID]])</f>
        <v>7.6923076923076927E-2</v>
      </c>
    </row>
    <row r="8431" spans="1:25" x14ac:dyDescent="0.3">
      <c r="A8431" s="1">
        <v>8430</v>
      </c>
      <c r="B8431" t="s">
        <v>10163</v>
      </c>
      <c r="C8431" s="7">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4" t="str">
        <f>VLOOKUP(OrdersTable[[#This Row],[Region]],PeopleTable[#All],2,FALSE)</f>
        <v>Chuck Magee</v>
      </c>
      <c r="W8431" s="4" t="str">
        <f>IFERROR(VLOOKUP(OrdersTable[[#This Row],[Order ID]],ReturnsTable[#All],2,FALSE),"No")</f>
        <v>No</v>
      </c>
      <c r="X8431" s="4">
        <f>1/COUNTIF(OrdersTable[Order ID],OrdersTable[[#This Row],[Order ID]])</f>
        <v>1</v>
      </c>
      <c r="Y8431" s="4">
        <f>1/COUNTIF(OrdersTable[Customer ID],OrdersTable[[#This Row],[Customer ID]])</f>
        <v>3.5714285714285712E-2</v>
      </c>
    </row>
    <row r="8432" spans="1:25" x14ac:dyDescent="0.3">
      <c r="A8432" s="1">
        <v>8431</v>
      </c>
      <c r="B8432" t="s">
        <v>10164</v>
      </c>
      <c r="C8432" s="7">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4" t="str">
        <f>VLOOKUP(OrdersTable[[#This Row],[Region]],PeopleTable[#All],2,FALSE)</f>
        <v>Kelly Williams</v>
      </c>
      <c r="W8432" s="4" t="str">
        <f>IFERROR(VLOOKUP(OrdersTable[[#This Row],[Order ID]],ReturnsTable[#All],2,FALSE),"No")</f>
        <v>No</v>
      </c>
      <c r="X8432" s="4">
        <f>1/COUNTIF(OrdersTable[Order ID],OrdersTable[[#This Row],[Order ID]])</f>
        <v>1</v>
      </c>
      <c r="Y8432" s="4">
        <f>1/COUNTIF(OrdersTable[Customer ID],OrdersTable[[#This Row],[Customer ID]])</f>
        <v>5.8823529411764705E-2</v>
      </c>
    </row>
    <row r="8433" spans="1:25" x14ac:dyDescent="0.3">
      <c r="A8433" s="1">
        <v>8432</v>
      </c>
      <c r="B8433" t="s">
        <v>10165</v>
      </c>
      <c r="C8433" s="7">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4" t="str">
        <f>VLOOKUP(OrdersTable[[#This Row],[Region]],PeopleTable[#All],2,FALSE)</f>
        <v>Chuck Magee</v>
      </c>
      <c r="W8433" s="4" t="str">
        <f>IFERROR(VLOOKUP(OrdersTable[[#This Row],[Order ID]],ReturnsTable[#All],2,FALSE),"No")</f>
        <v>No</v>
      </c>
      <c r="X8433" s="4">
        <f>1/COUNTIF(OrdersTable[Order ID],OrdersTable[[#This Row],[Order ID]])</f>
        <v>1</v>
      </c>
      <c r="Y8433" s="4">
        <f>1/COUNTIF(OrdersTable[Customer ID],OrdersTable[[#This Row],[Customer ID]])</f>
        <v>0.125</v>
      </c>
    </row>
    <row r="8434" spans="1:25" x14ac:dyDescent="0.3">
      <c r="A8434" s="1">
        <v>8433</v>
      </c>
      <c r="B8434" t="s">
        <v>10166</v>
      </c>
      <c r="C8434" s="7">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4" t="str">
        <f>VLOOKUP(OrdersTable[[#This Row],[Region]],PeopleTable[#All],2,FALSE)</f>
        <v>Kelly Williams</v>
      </c>
      <c r="W8434" s="4" t="str">
        <f>IFERROR(VLOOKUP(OrdersTable[[#This Row],[Order ID]],ReturnsTable[#All],2,FALSE),"No")</f>
        <v>No</v>
      </c>
      <c r="X8434" s="4">
        <f>1/COUNTIF(OrdersTable[Order ID],OrdersTable[[#This Row],[Order ID]])</f>
        <v>0.25</v>
      </c>
      <c r="Y8434" s="4">
        <f>1/COUNTIF(OrdersTable[Customer ID],OrdersTable[[#This Row],[Customer ID]])</f>
        <v>5.5555555555555552E-2</v>
      </c>
    </row>
    <row r="8435" spans="1:25" x14ac:dyDescent="0.3">
      <c r="A8435" s="1">
        <v>8434</v>
      </c>
      <c r="B8435" t="s">
        <v>10166</v>
      </c>
      <c r="C8435" s="7">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4" t="str">
        <f>VLOOKUP(OrdersTable[[#This Row],[Region]],PeopleTable[#All],2,FALSE)</f>
        <v>Kelly Williams</v>
      </c>
      <c r="W8435" s="4" t="str">
        <f>IFERROR(VLOOKUP(OrdersTable[[#This Row],[Order ID]],ReturnsTable[#All],2,FALSE),"No")</f>
        <v>No</v>
      </c>
      <c r="X8435" s="4">
        <f>1/COUNTIF(OrdersTable[Order ID],OrdersTable[[#This Row],[Order ID]])</f>
        <v>0.25</v>
      </c>
      <c r="Y8435" s="4">
        <f>1/COUNTIF(OrdersTable[Customer ID],OrdersTable[[#This Row],[Customer ID]])</f>
        <v>5.5555555555555552E-2</v>
      </c>
    </row>
    <row r="8436" spans="1:25" x14ac:dyDescent="0.3">
      <c r="A8436" s="1">
        <v>8435</v>
      </c>
      <c r="B8436" t="s">
        <v>10166</v>
      </c>
      <c r="C8436" s="7">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4" t="str">
        <f>VLOOKUP(OrdersTable[[#This Row],[Region]],PeopleTable[#All],2,FALSE)</f>
        <v>Kelly Williams</v>
      </c>
      <c r="W8436" s="4" t="str">
        <f>IFERROR(VLOOKUP(OrdersTable[[#This Row],[Order ID]],ReturnsTable[#All],2,FALSE),"No")</f>
        <v>No</v>
      </c>
      <c r="X8436" s="4">
        <f>1/COUNTIF(OrdersTable[Order ID],OrdersTable[[#This Row],[Order ID]])</f>
        <v>0.25</v>
      </c>
      <c r="Y8436" s="4">
        <f>1/COUNTIF(OrdersTable[Customer ID],OrdersTable[[#This Row],[Customer ID]])</f>
        <v>5.5555555555555552E-2</v>
      </c>
    </row>
    <row r="8437" spans="1:25" x14ac:dyDescent="0.3">
      <c r="A8437" s="1">
        <v>8436</v>
      </c>
      <c r="B8437" t="s">
        <v>10166</v>
      </c>
      <c r="C8437" s="7">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4" t="str">
        <f>VLOOKUP(OrdersTable[[#This Row],[Region]],PeopleTable[#All],2,FALSE)</f>
        <v>Kelly Williams</v>
      </c>
      <c r="W8437" s="4" t="str">
        <f>IFERROR(VLOOKUP(OrdersTable[[#This Row],[Order ID]],ReturnsTable[#All],2,FALSE),"No")</f>
        <v>No</v>
      </c>
      <c r="X8437" s="4">
        <f>1/COUNTIF(OrdersTable[Order ID],OrdersTable[[#This Row],[Order ID]])</f>
        <v>0.25</v>
      </c>
      <c r="Y8437" s="4">
        <f>1/COUNTIF(OrdersTable[Customer ID],OrdersTable[[#This Row],[Customer ID]])</f>
        <v>5.5555555555555552E-2</v>
      </c>
    </row>
    <row r="8438" spans="1:25" x14ac:dyDescent="0.3">
      <c r="A8438" s="1">
        <v>8437</v>
      </c>
      <c r="B8438" t="s">
        <v>10167</v>
      </c>
      <c r="C8438" s="7">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4" t="str">
        <f>VLOOKUP(OrdersTable[[#This Row],[Region]],PeopleTable[#All],2,FALSE)</f>
        <v>Anna Andreadi</v>
      </c>
      <c r="W8438" s="4" t="str">
        <f>IFERROR(VLOOKUP(OrdersTable[[#This Row],[Order ID]],ReturnsTable[#All],2,FALSE),"No")</f>
        <v>No</v>
      </c>
      <c r="X8438" s="4">
        <f>1/COUNTIF(OrdersTable[Order ID],OrdersTable[[#This Row],[Order ID]])</f>
        <v>1</v>
      </c>
      <c r="Y8438" s="4">
        <f>1/COUNTIF(OrdersTable[Customer ID],OrdersTable[[#This Row],[Customer ID]])</f>
        <v>4.5454545454545456E-2</v>
      </c>
    </row>
    <row r="8439" spans="1:25" x14ac:dyDescent="0.3">
      <c r="A8439" s="1">
        <v>8438</v>
      </c>
      <c r="B8439" t="s">
        <v>10168</v>
      </c>
      <c r="C8439" s="7">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4" t="str">
        <f>VLOOKUP(OrdersTable[[#This Row],[Region]],PeopleTable[#All],2,FALSE)</f>
        <v>Chuck Magee</v>
      </c>
      <c r="W8439" s="4" t="str">
        <f>IFERROR(VLOOKUP(OrdersTable[[#This Row],[Order ID]],ReturnsTable[#All],2,FALSE),"No")</f>
        <v>No</v>
      </c>
      <c r="X8439" s="4">
        <f>1/COUNTIF(OrdersTable[Order ID],OrdersTable[[#This Row],[Order ID]])</f>
        <v>1</v>
      </c>
      <c r="Y8439" s="4">
        <f>1/COUNTIF(OrdersTable[Customer ID],OrdersTable[[#This Row],[Customer ID]])</f>
        <v>0.1111111111111111</v>
      </c>
    </row>
    <row r="8440" spans="1:25" x14ac:dyDescent="0.3">
      <c r="A8440" s="1">
        <v>8439</v>
      </c>
      <c r="B8440" t="s">
        <v>5942</v>
      </c>
      <c r="C8440" s="7">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4" t="str">
        <f>VLOOKUP(OrdersTable[[#This Row],[Region]],PeopleTable[#All],2,FALSE)</f>
        <v>Anna Andreadi</v>
      </c>
      <c r="W8440" s="4" t="str">
        <f>IFERROR(VLOOKUP(OrdersTable[[#This Row],[Order ID]],ReturnsTable[#All],2,FALSE),"No")</f>
        <v>Yes</v>
      </c>
      <c r="X8440" s="4">
        <f>1/COUNTIF(OrdersTable[Order ID],OrdersTable[[#This Row],[Order ID]])</f>
        <v>1</v>
      </c>
      <c r="Y8440" s="4">
        <f>1/COUNTIF(OrdersTable[Customer ID],OrdersTable[[#This Row],[Customer ID]])</f>
        <v>0.16666666666666666</v>
      </c>
    </row>
    <row r="8441" spans="1:25" x14ac:dyDescent="0.3">
      <c r="A8441" s="1">
        <v>8440</v>
      </c>
      <c r="B8441" t="s">
        <v>10169</v>
      </c>
      <c r="C8441" s="7">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4" t="str">
        <f>VLOOKUP(OrdersTable[[#This Row],[Region]],PeopleTable[#All],2,FALSE)</f>
        <v>Kelly Williams</v>
      </c>
      <c r="W8441" s="4" t="str">
        <f>IFERROR(VLOOKUP(OrdersTable[[#This Row],[Order ID]],ReturnsTable[#All],2,FALSE),"No")</f>
        <v>No</v>
      </c>
      <c r="X8441" s="4">
        <f>1/COUNTIF(OrdersTable[Order ID],OrdersTable[[#This Row],[Order ID]])</f>
        <v>1</v>
      </c>
      <c r="Y8441" s="4">
        <f>1/COUNTIF(OrdersTable[Customer ID],OrdersTable[[#This Row],[Customer ID]])</f>
        <v>0.16666666666666666</v>
      </c>
    </row>
    <row r="8442" spans="1:25" x14ac:dyDescent="0.3">
      <c r="A8442" s="1">
        <v>8441</v>
      </c>
      <c r="B8442" t="s">
        <v>10170</v>
      </c>
      <c r="C8442" s="7">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4" t="str">
        <f>VLOOKUP(OrdersTable[[#This Row],[Region]],PeopleTable[#All],2,FALSE)</f>
        <v>Chuck Magee</v>
      </c>
      <c r="W8442" s="4" t="str">
        <f>IFERROR(VLOOKUP(OrdersTable[[#This Row],[Order ID]],ReturnsTable[#All],2,FALSE),"No")</f>
        <v>No</v>
      </c>
      <c r="X8442" s="4">
        <f>1/COUNTIF(OrdersTable[Order ID],OrdersTable[[#This Row],[Order ID]])</f>
        <v>1</v>
      </c>
      <c r="Y8442" s="4">
        <f>1/COUNTIF(OrdersTable[Customer ID],OrdersTable[[#This Row],[Customer ID]])</f>
        <v>0.1111111111111111</v>
      </c>
    </row>
    <row r="8443" spans="1:25" x14ac:dyDescent="0.3">
      <c r="A8443" s="1">
        <v>8442</v>
      </c>
      <c r="B8443" t="s">
        <v>10171</v>
      </c>
      <c r="C8443" s="7">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4" t="str">
        <f>VLOOKUP(OrdersTable[[#This Row],[Region]],PeopleTable[#All],2,FALSE)</f>
        <v>Anna Andreadi</v>
      </c>
      <c r="W8443" s="4" t="str">
        <f>IFERROR(VLOOKUP(OrdersTable[[#This Row],[Order ID]],ReturnsTable[#All],2,FALSE),"No")</f>
        <v>No</v>
      </c>
      <c r="X8443" s="4">
        <f>1/COUNTIF(OrdersTable[Order ID],OrdersTable[[#This Row],[Order ID]])</f>
        <v>1</v>
      </c>
      <c r="Y8443" s="4">
        <f>1/COUNTIF(OrdersTable[Customer ID],OrdersTable[[#This Row],[Customer ID]])</f>
        <v>9.0909090909090912E-2</v>
      </c>
    </row>
    <row r="8444" spans="1:25" x14ac:dyDescent="0.3">
      <c r="A8444" s="1">
        <v>8443</v>
      </c>
      <c r="B8444" t="s">
        <v>10172</v>
      </c>
      <c r="C8444" s="7">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4" t="str">
        <f>VLOOKUP(OrdersTable[[#This Row],[Region]],PeopleTable[#All],2,FALSE)</f>
        <v>Chuck Magee</v>
      </c>
      <c r="W8444" s="4" t="str">
        <f>IFERROR(VLOOKUP(OrdersTable[[#This Row],[Order ID]],ReturnsTable[#All],2,FALSE),"No")</f>
        <v>No</v>
      </c>
      <c r="X8444" s="4">
        <f>1/COUNTIF(OrdersTable[Order ID],OrdersTable[[#This Row],[Order ID]])</f>
        <v>0.33333333333333331</v>
      </c>
      <c r="Y8444" s="4">
        <f>1/COUNTIF(OrdersTable[Customer ID],OrdersTable[[#This Row],[Customer ID]])</f>
        <v>0.1111111111111111</v>
      </c>
    </row>
    <row r="8445" spans="1:25" x14ac:dyDescent="0.3">
      <c r="A8445" s="1">
        <v>8444</v>
      </c>
      <c r="B8445" t="s">
        <v>10172</v>
      </c>
      <c r="C8445" s="7">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4" t="str">
        <f>VLOOKUP(OrdersTable[[#This Row],[Region]],PeopleTable[#All],2,FALSE)</f>
        <v>Chuck Magee</v>
      </c>
      <c r="W8445" s="4" t="str">
        <f>IFERROR(VLOOKUP(OrdersTable[[#This Row],[Order ID]],ReturnsTable[#All],2,FALSE),"No")</f>
        <v>No</v>
      </c>
      <c r="X8445" s="4">
        <f>1/COUNTIF(OrdersTable[Order ID],OrdersTable[[#This Row],[Order ID]])</f>
        <v>0.33333333333333331</v>
      </c>
      <c r="Y8445" s="4">
        <f>1/COUNTIF(OrdersTable[Customer ID],OrdersTable[[#This Row],[Customer ID]])</f>
        <v>0.1111111111111111</v>
      </c>
    </row>
    <row r="8446" spans="1:25" x14ac:dyDescent="0.3">
      <c r="A8446" s="1">
        <v>8445</v>
      </c>
      <c r="B8446" t="s">
        <v>10172</v>
      </c>
      <c r="C8446" s="7">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4" t="str">
        <f>VLOOKUP(OrdersTable[[#This Row],[Region]],PeopleTable[#All],2,FALSE)</f>
        <v>Chuck Magee</v>
      </c>
      <c r="W8446" s="4" t="str">
        <f>IFERROR(VLOOKUP(OrdersTable[[#This Row],[Order ID]],ReturnsTable[#All],2,FALSE),"No")</f>
        <v>No</v>
      </c>
      <c r="X8446" s="4">
        <f>1/COUNTIF(OrdersTable[Order ID],OrdersTable[[#This Row],[Order ID]])</f>
        <v>0.33333333333333331</v>
      </c>
      <c r="Y8446" s="4">
        <f>1/COUNTIF(OrdersTable[Customer ID],OrdersTable[[#This Row],[Customer ID]])</f>
        <v>0.1111111111111111</v>
      </c>
    </row>
    <row r="8447" spans="1:25" x14ac:dyDescent="0.3">
      <c r="A8447" s="1">
        <v>8446</v>
      </c>
      <c r="B8447" t="s">
        <v>10173</v>
      </c>
      <c r="C8447" s="7">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4" t="str">
        <f>VLOOKUP(OrdersTable[[#This Row],[Region]],PeopleTable[#All],2,FALSE)</f>
        <v>Chuck Magee</v>
      </c>
      <c r="W8447" s="4" t="str">
        <f>IFERROR(VLOOKUP(OrdersTable[[#This Row],[Order ID]],ReturnsTable[#All],2,FALSE),"No")</f>
        <v>No</v>
      </c>
      <c r="X8447" s="4">
        <f>1/COUNTIF(OrdersTable[Order ID],OrdersTable[[#This Row],[Order ID]])</f>
        <v>0.16666666666666666</v>
      </c>
      <c r="Y8447" s="4">
        <f>1/COUNTIF(OrdersTable[Customer ID],OrdersTable[[#This Row],[Customer ID]])</f>
        <v>0.05</v>
      </c>
    </row>
    <row r="8448" spans="1:25" x14ac:dyDescent="0.3">
      <c r="A8448" s="1">
        <v>8447</v>
      </c>
      <c r="B8448" t="s">
        <v>10173</v>
      </c>
      <c r="C8448" s="7">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4" t="str">
        <f>VLOOKUP(OrdersTable[[#This Row],[Region]],PeopleTable[#All],2,FALSE)</f>
        <v>Chuck Magee</v>
      </c>
      <c r="W8448" s="4" t="str">
        <f>IFERROR(VLOOKUP(OrdersTable[[#This Row],[Order ID]],ReturnsTable[#All],2,FALSE),"No")</f>
        <v>No</v>
      </c>
      <c r="X8448" s="4">
        <f>1/COUNTIF(OrdersTable[Order ID],OrdersTable[[#This Row],[Order ID]])</f>
        <v>0.16666666666666666</v>
      </c>
      <c r="Y8448" s="4">
        <f>1/COUNTIF(OrdersTable[Customer ID],OrdersTable[[#This Row],[Customer ID]])</f>
        <v>0.05</v>
      </c>
    </row>
    <row r="8449" spans="1:25" x14ac:dyDescent="0.3">
      <c r="A8449" s="1">
        <v>8448</v>
      </c>
      <c r="B8449" t="s">
        <v>10173</v>
      </c>
      <c r="C8449" s="7">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4" t="str">
        <f>VLOOKUP(OrdersTable[[#This Row],[Region]],PeopleTable[#All],2,FALSE)</f>
        <v>Chuck Magee</v>
      </c>
      <c r="W8449" s="4" t="str">
        <f>IFERROR(VLOOKUP(OrdersTable[[#This Row],[Order ID]],ReturnsTable[#All],2,FALSE),"No")</f>
        <v>No</v>
      </c>
      <c r="X8449" s="4">
        <f>1/COUNTIF(OrdersTable[Order ID],OrdersTable[[#This Row],[Order ID]])</f>
        <v>0.16666666666666666</v>
      </c>
      <c r="Y8449" s="4">
        <f>1/COUNTIF(OrdersTable[Customer ID],OrdersTable[[#This Row],[Customer ID]])</f>
        <v>0.05</v>
      </c>
    </row>
    <row r="8450" spans="1:25" x14ac:dyDescent="0.3">
      <c r="A8450" s="1">
        <v>8449</v>
      </c>
      <c r="B8450" t="s">
        <v>10173</v>
      </c>
      <c r="C8450" s="7">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4" t="str">
        <f>VLOOKUP(OrdersTable[[#This Row],[Region]],PeopleTable[#All],2,FALSE)</f>
        <v>Chuck Magee</v>
      </c>
      <c r="W8450" s="4" t="str">
        <f>IFERROR(VLOOKUP(OrdersTable[[#This Row],[Order ID]],ReturnsTable[#All],2,FALSE),"No")</f>
        <v>No</v>
      </c>
      <c r="X8450" s="4">
        <f>1/COUNTIF(OrdersTable[Order ID],OrdersTable[[#This Row],[Order ID]])</f>
        <v>0.16666666666666666</v>
      </c>
      <c r="Y8450" s="4">
        <f>1/COUNTIF(OrdersTable[Customer ID],OrdersTable[[#This Row],[Customer ID]])</f>
        <v>0.05</v>
      </c>
    </row>
    <row r="8451" spans="1:25" x14ac:dyDescent="0.3">
      <c r="A8451" s="1">
        <v>8450</v>
      </c>
      <c r="B8451" t="s">
        <v>10173</v>
      </c>
      <c r="C8451" s="7">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4" t="str">
        <f>VLOOKUP(OrdersTable[[#This Row],[Region]],PeopleTable[#All],2,FALSE)</f>
        <v>Chuck Magee</v>
      </c>
      <c r="W8451" s="4" t="str">
        <f>IFERROR(VLOOKUP(OrdersTable[[#This Row],[Order ID]],ReturnsTable[#All],2,FALSE),"No")</f>
        <v>No</v>
      </c>
      <c r="X8451" s="4">
        <f>1/COUNTIF(OrdersTable[Order ID],OrdersTable[[#This Row],[Order ID]])</f>
        <v>0.16666666666666666</v>
      </c>
      <c r="Y8451" s="4">
        <f>1/COUNTIF(OrdersTable[Customer ID],OrdersTable[[#This Row],[Customer ID]])</f>
        <v>0.05</v>
      </c>
    </row>
    <row r="8452" spans="1:25" x14ac:dyDescent="0.3">
      <c r="A8452" s="1">
        <v>8451</v>
      </c>
      <c r="B8452" t="s">
        <v>10173</v>
      </c>
      <c r="C8452" s="7">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4" t="str">
        <f>VLOOKUP(OrdersTable[[#This Row],[Region]],PeopleTable[#All],2,FALSE)</f>
        <v>Chuck Magee</v>
      </c>
      <c r="W8452" s="4" t="str">
        <f>IFERROR(VLOOKUP(OrdersTable[[#This Row],[Order ID]],ReturnsTable[#All],2,FALSE),"No")</f>
        <v>No</v>
      </c>
      <c r="X8452" s="4">
        <f>1/COUNTIF(OrdersTable[Order ID],OrdersTable[[#This Row],[Order ID]])</f>
        <v>0.16666666666666666</v>
      </c>
      <c r="Y8452" s="4">
        <f>1/COUNTIF(OrdersTable[Customer ID],OrdersTable[[#This Row],[Customer ID]])</f>
        <v>0.05</v>
      </c>
    </row>
    <row r="8453" spans="1:25" x14ac:dyDescent="0.3">
      <c r="A8453" s="1">
        <v>8452</v>
      </c>
      <c r="B8453" t="s">
        <v>10174</v>
      </c>
      <c r="C8453" s="7">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4" t="str">
        <f>VLOOKUP(OrdersTable[[#This Row],[Region]],PeopleTable[#All],2,FALSE)</f>
        <v>Anna Andreadi</v>
      </c>
      <c r="W8453" s="4" t="str">
        <f>IFERROR(VLOOKUP(OrdersTable[[#This Row],[Order ID]],ReturnsTable[#All],2,FALSE),"No")</f>
        <v>No</v>
      </c>
      <c r="X8453" s="4">
        <f>1/COUNTIF(OrdersTable[Order ID],OrdersTable[[#This Row],[Order ID]])</f>
        <v>1</v>
      </c>
      <c r="Y8453" s="4">
        <f>1/COUNTIF(OrdersTable[Customer ID],OrdersTable[[#This Row],[Customer ID]])</f>
        <v>5.5555555555555552E-2</v>
      </c>
    </row>
    <row r="8454" spans="1:25" x14ac:dyDescent="0.3">
      <c r="A8454" s="1">
        <v>8453</v>
      </c>
      <c r="B8454" t="s">
        <v>10175</v>
      </c>
      <c r="C8454" s="7">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4" t="str">
        <f>VLOOKUP(OrdersTable[[#This Row],[Region]],PeopleTable[#All],2,FALSE)</f>
        <v>Kelly Williams</v>
      </c>
      <c r="W8454" s="4" t="str">
        <f>IFERROR(VLOOKUP(OrdersTable[[#This Row],[Order ID]],ReturnsTable[#All],2,FALSE),"No")</f>
        <v>No</v>
      </c>
      <c r="X8454" s="4">
        <f>1/COUNTIF(OrdersTable[Order ID],OrdersTable[[#This Row],[Order ID]])</f>
        <v>0.33333333333333331</v>
      </c>
      <c r="Y8454" s="4">
        <f>1/COUNTIF(OrdersTable[Customer ID],OrdersTable[[#This Row],[Customer ID]])</f>
        <v>0.1111111111111111</v>
      </c>
    </row>
    <row r="8455" spans="1:25" x14ac:dyDescent="0.3">
      <c r="A8455" s="1">
        <v>8454</v>
      </c>
      <c r="B8455" t="s">
        <v>10175</v>
      </c>
      <c r="C8455" s="7">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4" t="str">
        <f>VLOOKUP(OrdersTable[[#This Row],[Region]],PeopleTable[#All],2,FALSE)</f>
        <v>Kelly Williams</v>
      </c>
      <c r="W8455" s="4" t="str">
        <f>IFERROR(VLOOKUP(OrdersTable[[#This Row],[Order ID]],ReturnsTable[#All],2,FALSE),"No")</f>
        <v>No</v>
      </c>
      <c r="X8455" s="4">
        <f>1/COUNTIF(OrdersTable[Order ID],OrdersTable[[#This Row],[Order ID]])</f>
        <v>0.33333333333333331</v>
      </c>
      <c r="Y8455" s="4">
        <f>1/COUNTIF(OrdersTable[Customer ID],OrdersTable[[#This Row],[Customer ID]])</f>
        <v>0.1111111111111111</v>
      </c>
    </row>
    <row r="8456" spans="1:25" x14ac:dyDescent="0.3">
      <c r="A8456" s="1">
        <v>8455</v>
      </c>
      <c r="B8456" t="s">
        <v>10175</v>
      </c>
      <c r="C8456" s="7">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4" t="str">
        <f>VLOOKUP(OrdersTable[[#This Row],[Region]],PeopleTable[#All],2,FALSE)</f>
        <v>Kelly Williams</v>
      </c>
      <c r="W8456" s="4" t="str">
        <f>IFERROR(VLOOKUP(OrdersTable[[#This Row],[Order ID]],ReturnsTable[#All],2,FALSE),"No")</f>
        <v>No</v>
      </c>
      <c r="X8456" s="4">
        <f>1/COUNTIF(OrdersTable[Order ID],OrdersTable[[#This Row],[Order ID]])</f>
        <v>0.33333333333333331</v>
      </c>
      <c r="Y8456" s="4">
        <f>1/COUNTIF(OrdersTable[Customer ID],OrdersTable[[#This Row],[Customer ID]])</f>
        <v>0.1111111111111111</v>
      </c>
    </row>
    <row r="8457" spans="1:25" x14ac:dyDescent="0.3">
      <c r="A8457" s="1">
        <v>8456</v>
      </c>
      <c r="B8457" t="s">
        <v>10176</v>
      </c>
      <c r="C8457" s="7">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4" t="str">
        <f>VLOOKUP(OrdersTable[[#This Row],[Region]],PeopleTable[#All],2,FALSE)</f>
        <v>Anna Andreadi</v>
      </c>
      <c r="W8457" s="4" t="str">
        <f>IFERROR(VLOOKUP(OrdersTable[[#This Row],[Order ID]],ReturnsTable[#All],2,FALSE),"No")</f>
        <v>No</v>
      </c>
      <c r="X8457" s="4">
        <f>1/COUNTIF(OrdersTable[Order ID],OrdersTable[[#This Row],[Order ID]])</f>
        <v>1</v>
      </c>
      <c r="Y8457" s="4">
        <f>1/COUNTIF(OrdersTable[Customer ID],OrdersTable[[#This Row],[Customer ID]])</f>
        <v>0.05</v>
      </c>
    </row>
    <row r="8458" spans="1:25" x14ac:dyDescent="0.3">
      <c r="A8458" s="1">
        <v>8457</v>
      </c>
      <c r="B8458" t="s">
        <v>10177</v>
      </c>
      <c r="C8458" s="7">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4" t="str">
        <f>VLOOKUP(OrdersTable[[#This Row],[Region]],PeopleTable[#All],2,FALSE)</f>
        <v>Kelly Williams</v>
      </c>
      <c r="W8458" s="4" t="str">
        <f>IFERROR(VLOOKUP(OrdersTable[[#This Row],[Order ID]],ReturnsTable[#All],2,FALSE),"No")</f>
        <v>No</v>
      </c>
      <c r="X8458" s="4">
        <f>1/COUNTIF(OrdersTable[Order ID],OrdersTable[[#This Row],[Order ID]])</f>
        <v>0.5</v>
      </c>
      <c r="Y8458" s="4">
        <f>1/COUNTIF(OrdersTable[Customer ID],OrdersTable[[#This Row],[Customer ID]])</f>
        <v>7.6923076923076927E-2</v>
      </c>
    </row>
    <row r="8459" spans="1:25" x14ac:dyDescent="0.3">
      <c r="A8459" s="1">
        <v>8458</v>
      </c>
      <c r="B8459" t="s">
        <v>10177</v>
      </c>
      <c r="C8459" s="7">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4" t="str">
        <f>VLOOKUP(OrdersTable[[#This Row],[Region]],PeopleTable[#All],2,FALSE)</f>
        <v>Kelly Williams</v>
      </c>
      <c r="W8459" s="4" t="str">
        <f>IFERROR(VLOOKUP(OrdersTable[[#This Row],[Order ID]],ReturnsTable[#All],2,FALSE),"No")</f>
        <v>No</v>
      </c>
      <c r="X8459" s="4">
        <f>1/COUNTIF(OrdersTable[Order ID],OrdersTable[[#This Row],[Order ID]])</f>
        <v>0.5</v>
      </c>
      <c r="Y8459" s="4">
        <f>1/COUNTIF(OrdersTable[Customer ID],OrdersTable[[#This Row],[Customer ID]])</f>
        <v>7.6923076923076927E-2</v>
      </c>
    </row>
    <row r="8460" spans="1:25" x14ac:dyDescent="0.3">
      <c r="A8460" s="1">
        <v>8459</v>
      </c>
      <c r="B8460" t="s">
        <v>10178</v>
      </c>
      <c r="C8460" s="7">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4" t="str">
        <f>VLOOKUP(OrdersTable[[#This Row],[Region]],PeopleTable[#All],2,FALSE)</f>
        <v>Kelly Williams</v>
      </c>
      <c r="W8460" s="4" t="str">
        <f>IFERROR(VLOOKUP(OrdersTable[[#This Row],[Order ID]],ReturnsTable[#All],2,FALSE),"No")</f>
        <v>No</v>
      </c>
      <c r="X8460" s="4">
        <f>1/COUNTIF(OrdersTable[Order ID],OrdersTable[[#This Row],[Order ID]])</f>
        <v>0.5</v>
      </c>
      <c r="Y8460" s="4">
        <f>1/COUNTIF(OrdersTable[Customer ID],OrdersTable[[#This Row],[Customer ID]])</f>
        <v>4.5454545454545456E-2</v>
      </c>
    </row>
    <row r="8461" spans="1:25" x14ac:dyDescent="0.3">
      <c r="A8461" s="1">
        <v>8460</v>
      </c>
      <c r="B8461" t="s">
        <v>10178</v>
      </c>
      <c r="C8461" s="7">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4" t="str">
        <f>VLOOKUP(OrdersTable[[#This Row],[Region]],PeopleTable[#All],2,FALSE)</f>
        <v>Kelly Williams</v>
      </c>
      <c r="W8461" s="4" t="str">
        <f>IFERROR(VLOOKUP(OrdersTable[[#This Row],[Order ID]],ReturnsTable[#All],2,FALSE),"No")</f>
        <v>No</v>
      </c>
      <c r="X8461" s="4">
        <f>1/COUNTIF(OrdersTable[Order ID],OrdersTable[[#This Row],[Order ID]])</f>
        <v>0.5</v>
      </c>
      <c r="Y8461" s="4">
        <f>1/COUNTIF(OrdersTable[Customer ID],OrdersTable[[#This Row],[Customer ID]])</f>
        <v>4.5454545454545456E-2</v>
      </c>
    </row>
    <row r="8462" spans="1:25" x14ac:dyDescent="0.3">
      <c r="A8462" s="1">
        <v>8461</v>
      </c>
      <c r="B8462" t="s">
        <v>10179</v>
      </c>
      <c r="C8462" s="7">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4" t="str">
        <f>VLOOKUP(OrdersTable[[#This Row],[Region]],PeopleTable[#All],2,FALSE)</f>
        <v>Chuck Magee</v>
      </c>
      <c r="W8462" s="4" t="str">
        <f>IFERROR(VLOOKUP(OrdersTable[[#This Row],[Order ID]],ReturnsTable[#All],2,FALSE),"No")</f>
        <v>No</v>
      </c>
      <c r="X8462" s="4">
        <f>1/COUNTIF(OrdersTable[Order ID],OrdersTable[[#This Row],[Order ID]])</f>
        <v>0.5</v>
      </c>
      <c r="Y8462" s="4">
        <f>1/COUNTIF(OrdersTable[Customer ID],OrdersTable[[#This Row],[Customer ID]])</f>
        <v>6.25E-2</v>
      </c>
    </row>
    <row r="8463" spans="1:25" x14ac:dyDescent="0.3">
      <c r="A8463" s="1">
        <v>8462</v>
      </c>
      <c r="B8463" t="s">
        <v>10179</v>
      </c>
      <c r="C8463" s="7">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4" t="str">
        <f>VLOOKUP(OrdersTable[[#This Row],[Region]],PeopleTable[#All],2,FALSE)</f>
        <v>Chuck Magee</v>
      </c>
      <c r="W8463" s="4" t="str">
        <f>IFERROR(VLOOKUP(OrdersTable[[#This Row],[Order ID]],ReturnsTable[#All],2,FALSE),"No")</f>
        <v>No</v>
      </c>
      <c r="X8463" s="4">
        <f>1/COUNTIF(OrdersTable[Order ID],OrdersTable[[#This Row],[Order ID]])</f>
        <v>0.5</v>
      </c>
      <c r="Y8463" s="4">
        <f>1/COUNTIF(OrdersTable[Customer ID],OrdersTable[[#This Row],[Customer ID]])</f>
        <v>6.25E-2</v>
      </c>
    </row>
    <row r="8464" spans="1:25" x14ac:dyDescent="0.3">
      <c r="A8464" s="1">
        <v>8463</v>
      </c>
      <c r="B8464" t="s">
        <v>10180</v>
      </c>
      <c r="C8464" s="7">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4" t="str">
        <f>VLOOKUP(OrdersTable[[#This Row],[Region]],PeopleTable[#All],2,FALSE)</f>
        <v>Kelly Williams</v>
      </c>
      <c r="W8464" s="4" t="str">
        <f>IFERROR(VLOOKUP(OrdersTable[[#This Row],[Order ID]],ReturnsTable[#All],2,FALSE),"No")</f>
        <v>No</v>
      </c>
      <c r="X8464" s="4">
        <f>1/COUNTIF(OrdersTable[Order ID],OrdersTable[[#This Row],[Order ID]])</f>
        <v>1</v>
      </c>
      <c r="Y8464" s="4">
        <f>1/COUNTIF(OrdersTable[Customer ID],OrdersTable[[#This Row],[Customer ID]])</f>
        <v>0.125</v>
      </c>
    </row>
    <row r="8465" spans="1:25" x14ac:dyDescent="0.3">
      <c r="A8465" s="1">
        <v>8464</v>
      </c>
      <c r="B8465" t="s">
        <v>10181</v>
      </c>
      <c r="C8465" s="7">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4" t="str">
        <f>VLOOKUP(OrdersTable[[#This Row],[Region]],PeopleTable[#All],2,FALSE)</f>
        <v>Anna Andreadi</v>
      </c>
      <c r="W8465" s="4" t="str">
        <f>IFERROR(VLOOKUP(OrdersTable[[#This Row],[Order ID]],ReturnsTable[#All],2,FALSE),"No")</f>
        <v>No</v>
      </c>
      <c r="X8465" s="4">
        <f>1/COUNTIF(OrdersTable[Order ID],OrdersTable[[#This Row],[Order ID]])</f>
        <v>1</v>
      </c>
      <c r="Y8465" s="4">
        <f>1/COUNTIF(OrdersTable[Customer ID],OrdersTable[[#This Row],[Customer ID]])</f>
        <v>7.6923076923076927E-2</v>
      </c>
    </row>
    <row r="8466" spans="1:25" x14ac:dyDescent="0.3">
      <c r="A8466" s="1">
        <v>8465</v>
      </c>
      <c r="B8466" t="s">
        <v>10182</v>
      </c>
      <c r="C8466" s="7">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4" t="str">
        <f>VLOOKUP(OrdersTable[[#This Row],[Region]],PeopleTable[#All],2,FALSE)</f>
        <v>Anna Andreadi</v>
      </c>
      <c r="W8466" s="4" t="str">
        <f>IFERROR(VLOOKUP(OrdersTable[[#This Row],[Order ID]],ReturnsTable[#All],2,FALSE),"No")</f>
        <v>No</v>
      </c>
      <c r="X8466" s="4">
        <f>1/COUNTIF(OrdersTable[Order ID],OrdersTable[[#This Row],[Order ID]])</f>
        <v>1</v>
      </c>
      <c r="Y8466" s="4">
        <f>1/COUNTIF(OrdersTable[Customer ID],OrdersTable[[#This Row],[Customer ID]])</f>
        <v>7.1428571428571425E-2</v>
      </c>
    </row>
    <row r="8467" spans="1:25" x14ac:dyDescent="0.3">
      <c r="A8467" s="1">
        <v>8466</v>
      </c>
      <c r="B8467" t="s">
        <v>10183</v>
      </c>
      <c r="C8467" s="7">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4" t="str">
        <f>VLOOKUP(OrdersTable[[#This Row],[Region]],PeopleTable[#All],2,FALSE)</f>
        <v>Chuck Magee</v>
      </c>
      <c r="W8467" s="4" t="str">
        <f>IFERROR(VLOOKUP(OrdersTable[[#This Row],[Order ID]],ReturnsTable[#All],2,FALSE),"No")</f>
        <v>No</v>
      </c>
      <c r="X8467" s="4">
        <f>1/COUNTIF(OrdersTable[Order ID],OrdersTable[[#This Row],[Order ID]])</f>
        <v>1</v>
      </c>
      <c r="Y8467" s="4">
        <f>1/COUNTIF(OrdersTable[Customer ID],OrdersTable[[#This Row],[Customer ID]])</f>
        <v>5.2631578947368418E-2</v>
      </c>
    </row>
    <row r="8468" spans="1:25" x14ac:dyDescent="0.3">
      <c r="A8468" s="1">
        <v>8467</v>
      </c>
      <c r="B8468" t="s">
        <v>10184</v>
      </c>
      <c r="C8468" s="7">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4" t="str">
        <f>VLOOKUP(OrdersTable[[#This Row],[Region]],PeopleTable[#All],2,FALSE)</f>
        <v>Chuck Magee</v>
      </c>
      <c r="W8468" s="4" t="str">
        <f>IFERROR(VLOOKUP(OrdersTable[[#This Row],[Order ID]],ReturnsTable[#All],2,FALSE),"No")</f>
        <v>No</v>
      </c>
      <c r="X8468" s="4">
        <f>1/COUNTIF(OrdersTable[Order ID],OrdersTable[[#This Row],[Order ID]])</f>
        <v>1</v>
      </c>
      <c r="Y8468" s="4">
        <f>1/COUNTIF(OrdersTable[Customer ID],OrdersTable[[#This Row],[Customer ID]])</f>
        <v>0.14285714285714285</v>
      </c>
    </row>
    <row r="8469" spans="1:25" x14ac:dyDescent="0.3">
      <c r="A8469" s="1">
        <v>8468</v>
      </c>
      <c r="B8469" t="s">
        <v>10185</v>
      </c>
      <c r="C8469" s="7">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4" t="str">
        <f>VLOOKUP(OrdersTable[[#This Row],[Region]],PeopleTable[#All],2,FALSE)</f>
        <v>Anna Andreadi</v>
      </c>
      <c r="W8469" s="4" t="str">
        <f>IFERROR(VLOOKUP(OrdersTable[[#This Row],[Order ID]],ReturnsTable[#All],2,FALSE),"No")</f>
        <v>No</v>
      </c>
      <c r="X8469" s="4">
        <f>1/COUNTIF(OrdersTable[Order ID],OrdersTable[[#This Row],[Order ID]])</f>
        <v>1</v>
      </c>
      <c r="Y8469" s="4">
        <f>1/COUNTIF(OrdersTable[Customer ID],OrdersTable[[#This Row],[Customer ID]])</f>
        <v>4.7619047619047616E-2</v>
      </c>
    </row>
    <row r="8470" spans="1:25" x14ac:dyDescent="0.3">
      <c r="A8470" s="1">
        <v>8469</v>
      </c>
      <c r="B8470" t="s">
        <v>10186</v>
      </c>
      <c r="C8470" s="7">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4" t="str">
        <f>VLOOKUP(OrdersTable[[#This Row],[Region]],PeopleTable[#All],2,FALSE)</f>
        <v>Kelly Williams</v>
      </c>
      <c r="W8470" s="4" t="str">
        <f>IFERROR(VLOOKUP(OrdersTable[[#This Row],[Order ID]],ReturnsTable[#All],2,FALSE),"No")</f>
        <v>No</v>
      </c>
      <c r="X8470" s="4">
        <f>1/COUNTIF(OrdersTable[Order ID],OrdersTable[[#This Row],[Order ID]])</f>
        <v>1</v>
      </c>
      <c r="Y8470" s="4">
        <f>1/COUNTIF(OrdersTable[Customer ID],OrdersTable[[#This Row],[Customer ID]])</f>
        <v>0.125</v>
      </c>
    </row>
    <row r="8471" spans="1:25" x14ac:dyDescent="0.3">
      <c r="A8471" s="1">
        <v>8470</v>
      </c>
      <c r="B8471" t="s">
        <v>10187</v>
      </c>
      <c r="C8471" s="7">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4" t="str">
        <f>VLOOKUP(OrdersTable[[#This Row],[Region]],PeopleTable[#All],2,FALSE)</f>
        <v>Cassandra Brandow</v>
      </c>
      <c r="W8471" s="4" t="str">
        <f>IFERROR(VLOOKUP(OrdersTable[[#This Row],[Order ID]],ReturnsTable[#All],2,FALSE),"No")</f>
        <v>No</v>
      </c>
      <c r="X8471" s="4">
        <f>1/COUNTIF(OrdersTable[Order ID],OrdersTable[[#This Row],[Order ID]])</f>
        <v>0.25</v>
      </c>
      <c r="Y8471" s="4">
        <f>1/COUNTIF(OrdersTable[Customer ID],OrdersTable[[#This Row],[Customer ID]])</f>
        <v>7.6923076923076927E-2</v>
      </c>
    </row>
    <row r="8472" spans="1:25" x14ac:dyDescent="0.3">
      <c r="A8472" s="1">
        <v>8471</v>
      </c>
      <c r="B8472" t="s">
        <v>10187</v>
      </c>
      <c r="C8472" s="7">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4" t="str">
        <f>VLOOKUP(OrdersTable[[#This Row],[Region]],PeopleTable[#All],2,FALSE)</f>
        <v>Cassandra Brandow</v>
      </c>
      <c r="W8472" s="4" t="str">
        <f>IFERROR(VLOOKUP(OrdersTable[[#This Row],[Order ID]],ReturnsTable[#All],2,FALSE),"No")</f>
        <v>No</v>
      </c>
      <c r="X8472" s="4">
        <f>1/COUNTIF(OrdersTable[Order ID],OrdersTable[[#This Row],[Order ID]])</f>
        <v>0.25</v>
      </c>
      <c r="Y8472" s="4">
        <f>1/COUNTIF(OrdersTable[Customer ID],OrdersTable[[#This Row],[Customer ID]])</f>
        <v>7.6923076923076927E-2</v>
      </c>
    </row>
    <row r="8473" spans="1:25" x14ac:dyDescent="0.3">
      <c r="A8473" s="1">
        <v>8472</v>
      </c>
      <c r="B8473" t="s">
        <v>10187</v>
      </c>
      <c r="C8473" s="7">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4" t="str">
        <f>VLOOKUP(OrdersTable[[#This Row],[Region]],PeopleTable[#All],2,FALSE)</f>
        <v>Cassandra Brandow</v>
      </c>
      <c r="W8473" s="4" t="str">
        <f>IFERROR(VLOOKUP(OrdersTable[[#This Row],[Order ID]],ReturnsTable[#All],2,FALSE),"No")</f>
        <v>No</v>
      </c>
      <c r="X8473" s="4">
        <f>1/COUNTIF(OrdersTable[Order ID],OrdersTable[[#This Row],[Order ID]])</f>
        <v>0.25</v>
      </c>
      <c r="Y8473" s="4">
        <f>1/COUNTIF(OrdersTable[Customer ID],OrdersTable[[#This Row],[Customer ID]])</f>
        <v>7.6923076923076927E-2</v>
      </c>
    </row>
    <row r="8474" spans="1:25" x14ac:dyDescent="0.3">
      <c r="A8474" s="1">
        <v>8473</v>
      </c>
      <c r="B8474" t="s">
        <v>10187</v>
      </c>
      <c r="C8474" s="7">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4" t="str">
        <f>VLOOKUP(OrdersTable[[#This Row],[Region]],PeopleTable[#All],2,FALSE)</f>
        <v>Cassandra Brandow</v>
      </c>
      <c r="W8474" s="4" t="str">
        <f>IFERROR(VLOOKUP(OrdersTable[[#This Row],[Order ID]],ReturnsTable[#All],2,FALSE),"No")</f>
        <v>No</v>
      </c>
      <c r="X8474" s="4">
        <f>1/COUNTIF(OrdersTable[Order ID],OrdersTable[[#This Row],[Order ID]])</f>
        <v>0.25</v>
      </c>
      <c r="Y8474" s="4">
        <f>1/COUNTIF(OrdersTable[Customer ID],OrdersTable[[#This Row],[Customer ID]])</f>
        <v>7.6923076923076927E-2</v>
      </c>
    </row>
    <row r="8475" spans="1:25" x14ac:dyDescent="0.3">
      <c r="A8475" s="1">
        <v>8474</v>
      </c>
      <c r="B8475" t="s">
        <v>10188</v>
      </c>
      <c r="C8475" s="7">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4" t="str">
        <f>VLOOKUP(OrdersTable[[#This Row],[Region]],PeopleTable[#All],2,FALSE)</f>
        <v>Cassandra Brandow</v>
      </c>
      <c r="W8475" s="4" t="str">
        <f>IFERROR(VLOOKUP(OrdersTable[[#This Row],[Order ID]],ReturnsTable[#All],2,FALSE),"No")</f>
        <v>No</v>
      </c>
      <c r="X8475" s="4">
        <f>1/COUNTIF(OrdersTable[Order ID],OrdersTable[[#This Row],[Order ID]])</f>
        <v>1</v>
      </c>
      <c r="Y8475" s="4">
        <f>1/COUNTIF(OrdersTable[Customer ID],OrdersTable[[#This Row],[Customer ID]])</f>
        <v>7.6923076923076927E-2</v>
      </c>
    </row>
    <row r="8476" spans="1:25" x14ac:dyDescent="0.3">
      <c r="A8476" s="1">
        <v>8475</v>
      </c>
      <c r="B8476" t="s">
        <v>10189</v>
      </c>
      <c r="C8476" s="7">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4" t="str">
        <f>VLOOKUP(OrdersTable[[#This Row],[Region]],PeopleTable[#All],2,FALSE)</f>
        <v>Chuck Magee</v>
      </c>
      <c r="W8476" s="4" t="str">
        <f>IFERROR(VLOOKUP(OrdersTable[[#This Row],[Order ID]],ReturnsTable[#All],2,FALSE),"No")</f>
        <v>No</v>
      </c>
      <c r="X8476" s="4">
        <f>1/COUNTIF(OrdersTable[Order ID],OrdersTable[[#This Row],[Order ID]])</f>
        <v>0.5</v>
      </c>
      <c r="Y8476" s="4">
        <f>1/COUNTIF(OrdersTable[Customer ID],OrdersTable[[#This Row],[Customer ID]])</f>
        <v>0.1111111111111111</v>
      </c>
    </row>
    <row r="8477" spans="1:25" x14ac:dyDescent="0.3">
      <c r="A8477" s="1">
        <v>8476</v>
      </c>
      <c r="B8477" t="s">
        <v>10189</v>
      </c>
      <c r="C8477" s="7">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4" t="str">
        <f>VLOOKUP(OrdersTable[[#This Row],[Region]],PeopleTable[#All],2,FALSE)</f>
        <v>Chuck Magee</v>
      </c>
      <c r="W8477" s="4" t="str">
        <f>IFERROR(VLOOKUP(OrdersTable[[#This Row],[Order ID]],ReturnsTable[#All],2,FALSE),"No")</f>
        <v>No</v>
      </c>
      <c r="X8477" s="4">
        <f>1/COUNTIF(OrdersTable[Order ID],OrdersTable[[#This Row],[Order ID]])</f>
        <v>0.5</v>
      </c>
      <c r="Y8477" s="4">
        <f>1/COUNTIF(OrdersTable[Customer ID],OrdersTable[[#This Row],[Customer ID]])</f>
        <v>0.1111111111111111</v>
      </c>
    </row>
    <row r="8478" spans="1:25" x14ac:dyDescent="0.3">
      <c r="A8478" s="1">
        <v>8477</v>
      </c>
      <c r="B8478" t="s">
        <v>10190</v>
      </c>
      <c r="C8478" s="7">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4" t="str">
        <f>VLOOKUP(OrdersTable[[#This Row],[Region]],PeopleTable[#All],2,FALSE)</f>
        <v>Anna Andreadi</v>
      </c>
      <c r="W8478" s="4" t="str">
        <f>IFERROR(VLOOKUP(OrdersTable[[#This Row],[Order ID]],ReturnsTable[#All],2,FALSE),"No")</f>
        <v>No</v>
      </c>
      <c r="X8478" s="4">
        <f>1/COUNTIF(OrdersTable[Order ID],OrdersTable[[#This Row],[Order ID]])</f>
        <v>1</v>
      </c>
      <c r="Y8478" s="4">
        <f>1/COUNTIF(OrdersTable[Customer ID],OrdersTable[[#This Row],[Customer ID]])</f>
        <v>8.3333333333333329E-2</v>
      </c>
    </row>
    <row r="8479" spans="1:25" x14ac:dyDescent="0.3">
      <c r="A8479" s="1">
        <v>8478</v>
      </c>
      <c r="B8479" t="s">
        <v>10191</v>
      </c>
      <c r="C8479" s="7">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4" t="str">
        <f>VLOOKUP(OrdersTable[[#This Row],[Region]],PeopleTable[#All],2,FALSE)</f>
        <v>Chuck Magee</v>
      </c>
      <c r="W8479" s="4" t="str">
        <f>IFERROR(VLOOKUP(OrdersTable[[#This Row],[Order ID]],ReturnsTable[#All],2,FALSE),"No")</f>
        <v>No</v>
      </c>
      <c r="X8479" s="4">
        <f>1/COUNTIF(OrdersTable[Order ID],OrdersTable[[#This Row],[Order ID]])</f>
        <v>1</v>
      </c>
      <c r="Y8479" s="4">
        <f>1/COUNTIF(OrdersTable[Customer ID],OrdersTable[[#This Row],[Customer ID]])</f>
        <v>4.7619047619047616E-2</v>
      </c>
    </row>
    <row r="8480" spans="1:25" x14ac:dyDescent="0.3">
      <c r="A8480" s="1">
        <v>8479</v>
      </c>
      <c r="B8480" t="s">
        <v>10192</v>
      </c>
      <c r="C8480" s="7">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4" t="str">
        <f>VLOOKUP(OrdersTable[[#This Row],[Region]],PeopleTable[#All],2,FALSE)</f>
        <v>Anna Andreadi</v>
      </c>
      <c r="W8480" s="4" t="str">
        <f>IFERROR(VLOOKUP(OrdersTable[[#This Row],[Order ID]],ReturnsTable[#All],2,FALSE),"No")</f>
        <v>No</v>
      </c>
      <c r="X8480" s="4">
        <f>1/COUNTIF(OrdersTable[Order ID],OrdersTable[[#This Row],[Order ID]])</f>
        <v>1</v>
      </c>
      <c r="Y8480" s="4">
        <f>1/COUNTIF(OrdersTable[Customer ID],OrdersTable[[#This Row],[Customer ID]])</f>
        <v>7.1428571428571425E-2</v>
      </c>
    </row>
    <row r="8481" spans="1:25" x14ac:dyDescent="0.3">
      <c r="A8481" s="1">
        <v>8480</v>
      </c>
      <c r="B8481" t="s">
        <v>10193</v>
      </c>
      <c r="C8481" s="7">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4" t="str">
        <f>VLOOKUP(OrdersTable[[#This Row],[Region]],PeopleTable[#All],2,FALSE)</f>
        <v>Anna Andreadi</v>
      </c>
      <c r="W8481" s="4" t="str">
        <f>IFERROR(VLOOKUP(OrdersTable[[#This Row],[Order ID]],ReturnsTable[#All],2,FALSE),"No")</f>
        <v>No</v>
      </c>
      <c r="X8481" s="4">
        <f>1/COUNTIF(OrdersTable[Order ID],OrdersTable[[#This Row],[Order ID]])</f>
        <v>1</v>
      </c>
      <c r="Y8481" s="4">
        <f>1/COUNTIF(OrdersTable[Customer ID],OrdersTable[[#This Row],[Customer ID]])</f>
        <v>0.1</v>
      </c>
    </row>
    <row r="8482" spans="1:25" x14ac:dyDescent="0.3">
      <c r="A8482" s="1">
        <v>8481</v>
      </c>
      <c r="B8482" t="s">
        <v>10194</v>
      </c>
      <c r="C8482" s="7">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4" t="str">
        <f>VLOOKUP(OrdersTable[[#This Row],[Region]],PeopleTable[#All],2,FALSE)</f>
        <v>Kelly Williams</v>
      </c>
      <c r="W8482" s="4" t="str">
        <f>IFERROR(VLOOKUP(OrdersTable[[#This Row],[Order ID]],ReturnsTable[#All],2,FALSE),"No")</f>
        <v>No</v>
      </c>
      <c r="X8482" s="4">
        <f>1/COUNTIF(OrdersTable[Order ID],OrdersTable[[#This Row],[Order ID]])</f>
        <v>1</v>
      </c>
      <c r="Y8482" s="4">
        <f>1/COUNTIF(OrdersTable[Customer ID],OrdersTable[[#This Row],[Customer ID]])</f>
        <v>3.8461538461538464E-2</v>
      </c>
    </row>
    <row r="8483" spans="1:25" x14ac:dyDescent="0.3">
      <c r="A8483" s="1">
        <v>8482</v>
      </c>
      <c r="B8483" t="s">
        <v>10195</v>
      </c>
      <c r="C8483" s="7">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4" t="str">
        <f>VLOOKUP(OrdersTable[[#This Row],[Region]],PeopleTable[#All],2,FALSE)</f>
        <v>Chuck Magee</v>
      </c>
      <c r="W8483" s="4" t="str">
        <f>IFERROR(VLOOKUP(OrdersTable[[#This Row],[Order ID]],ReturnsTable[#All],2,FALSE),"No")</f>
        <v>No</v>
      </c>
      <c r="X8483" s="4">
        <f>1/COUNTIF(OrdersTable[Order ID],OrdersTable[[#This Row],[Order ID]])</f>
        <v>1</v>
      </c>
      <c r="Y8483" s="4">
        <f>1/COUNTIF(OrdersTable[Customer ID],OrdersTable[[#This Row],[Customer ID]])</f>
        <v>7.1428571428571425E-2</v>
      </c>
    </row>
    <row r="8484" spans="1:25" x14ac:dyDescent="0.3">
      <c r="A8484" s="1">
        <v>8483</v>
      </c>
      <c r="B8484" t="s">
        <v>10196</v>
      </c>
      <c r="C8484" s="7">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4" t="str">
        <f>VLOOKUP(OrdersTable[[#This Row],[Region]],PeopleTable[#All],2,FALSE)</f>
        <v>Chuck Magee</v>
      </c>
      <c r="W8484" s="4" t="str">
        <f>IFERROR(VLOOKUP(OrdersTable[[#This Row],[Order ID]],ReturnsTable[#All],2,FALSE),"No")</f>
        <v>No</v>
      </c>
      <c r="X8484" s="4">
        <f>1/COUNTIF(OrdersTable[Order ID],OrdersTable[[#This Row],[Order ID]])</f>
        <v>1</v>
      </c>
      <c r="Y8484" s="4">
        <f>1/COUNTIF(OrdersTable[Customer ID],OrdersTable[[#This Row],[Customer ID]])</f>
        <v>7.6923076923076927E-2</v>
      </c>
    </row>
    <row r="8485" spans="1:25" x14ac:dyDescent="0.3">
      <c r="A8485" s="1">
        <v>8484</v>
      </c>
      <c r="B8485" t="s">
        <v>10197</v>
      </c>
      <c r="C8485" s="7">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4" t="str">
        <f>VLOOKUP(OrdersTable[[#This Row],[Region]],PeopleTable[#All],2,FALSE)</f>
        <v>Kelly Williams</v>
      </c>
      <c r="W8485" s="4" t="str">
        <f>IFERROR(VLOOKUP(OrdersTable[[#This Row],[Order ID]],ReturnsTable[#All],2,FALSE),"No")</f>
        <v>No</v>
      </c>
      <c r="X8485" s="4">
        <f>1/COUNTIF(OrdersTable[Order ID],OrdersTable[[#This Row],[Order ID]])</f>
        <v>1</v>
      </c>
      <c r="Y8485" s="4">
        <f>1/COUNTIF(OrdersTable[Customer ID],OrdersTable[[#This Row],[Customer ID]])</f>
        <v>0.1111111111111111</v>
      </c>
    </row>
    <row r="8486" spans="1:25" x14ac:dyDescent="0.3">
      <c r="A8486" s="1">
        <v>8485</v>
      </c>
      <c r="B8486" t="s">
        <v>10198</v>
      </c>
      <c r="C8486" s="7">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4" t="str">
        <f>VLOOKUP(OrdersTable[[#This Row],[Region]],PeopleTable[#All],2,FALSE)</f>
        <v>Anna Andreadi</v>
      </c>
      <c r="W8486" s="4" t="str">
        <f>IFERROR(VLOOKUP(OrdersTable[[#This Row],[Order ID]],ReturnsTable[#All],2,FALSE),"No")</f>
        <v>No</v>
      </c>
      <c r="X8486" s="4">
        <f>1/COUNTIF(OrdersTable[Order ID],OrdersTable[[#This Row],[Order ID]])</f>
        <v>1</v>
      </c>
      <c r="Y8486" s="4">
        <f>1/COUNTIF(OrdersTable[Customer ID],OrdersTable[[#This Row],[Customer ID]])</f>
        <v>9.0909090909090912E-2</v>
      </c>
    </row>
    <row r="8487" spans="1:25" x14ac:dyDescent="0.3">
      <c r="A8487" s="1">
        <v>8486</v>
      </c>
      <c r="B8487" t="s">
        <v>10199</v>
      </c>
      <c r="C8487" s="7">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4" t="str">
        <f>VLOOKUP(OrdersTable[[#This Row],[Region]],PeopleTable[#All],2,FALSE)</f>
        <v>Anna Andreadi</v>
      </c>
      <c r="W8487" s="4" t="str">
        <f>IFERROR(VLOOKUP(OrdersTable[[#This Row],[Order ID]],ReturnsTable[#All],2,FALSE),"No")</f>
        <v>No</v>
      </c>
      <c r="X8487" s="4">
        <f>1/COUNTIF(OrdersTable[Order ID],OrdersTable[[#This Row],[Order ID]])</f>
        <v>0.33333333333333331</v>
      </c>
      <c r="Y8487" s="4">
        <f>1/COUNTIF(OrdersTable[Customer ID],OrdersTable[[#This Row],[Customer ID]])</f>
        <v>0.25</v>
      </c>
    </row>
    <row r="8488" spans="1:25" x14ac:dyDescent="0.3">
      <c r="A8488" s="1">
        <v>8487</v>
      </c>
      <c r="B8488" t="s">
        <v>10199</v>
      </c>
      <c r="C8488" s="7">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4" t="str">
        <f>VLOOKUP(OrdersTable[[#This Row],[Region]],PeopleTable[#All],2,FALSE)</f>
        <v>Anna Andreadi</v>
      </c>
      <c r="W8488" s="4" t="str">
        <f>IFERROR(VLOOKUP(OrdersTable[[#This Row],[Order ID]],ReturnsTable[#All],2,FALSE),"No")</f>
        <v>No</v>
      </c>
      <c r="X8488" s="4">
        <f>1/COUNTIF(OrdersTable[Order ID],OrdersTable[[#This Row],[Order ID]])</f>
        <v>0.33333333333333331</v>
      </c>
      <c r="Y8488" s="4">
        <f>1/COUNTIF(OrdersTable[Customer ID],OrdersTable[[#This Row],[Customer ID]])</f>
        <v>0.25</v>
      </c>
    </row>
    <row r="8489" spans="1:25" x14ac:dyDescent="0.3">
      <c r="A8489" s="1">
        <v>8488</v>
      </c>
      <c r="B8489" t="s">
        <v>10199</v>
      </c>
      <c r="C8489" s="7">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4" t="str">
        <f>VLOOKUP(OrdersTable[[#This Row],[Region]],PeopleTable[#All],2,FALSE)</f>
        <v>Anna Andreadi</v>
      </c>
      <c r="W8489" s="4" t="str">
        <f>IFERROR(VLOOKUP(OrdersTable[[#This Row],[Order ID]],ReturnsTable[#All],2,FALSE),"No")</f>
        <v>No</v>
      </c>
      <c r="X8489" s="4">
        <f>1/COUNTIF(OrdersTable[Order ID],OrdersTable[[#This Row],[Order ID]])</f>
        <v>0.33333333333333331</v>
      </c>
      <c r="Y8489" s="4">
        <f>1/COUNTIF(OrdersTable[Customer ID],OrdersTable[[#This Row],[Customer ID]])</f>
        <v>0.25</v>
      </c>
    </row>
    <row r="8490" spans="1:25" x14ac:dyDescent="0.3">
      <c r="A8490" s="1">
        <v>8489</v>
      </c>
      <c r="B8490" t="s">
        <v>10200</v>
      </c>
      <c r="C8490" s="7">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4" t="str">
        <f>VLOOKUP(OrdersTable[[#This Row],[Region]],PeopleTable[#All],2,FALSE)</f>
        <v>Cassandra Brandow</v>
      </c>
      <c r="W8490" s="4" t="str">
        <f>IFERROR(VLOOKUP(OrdersTable[[#This Row],[Order ID]],ReturnsTable[#All],2,FALSE),"No")</f>
        <v>No</v>
      </c>
      <c r="X8490" s="4">
        <f>1/COUNTIF(OrdersTable[Order ID],OrdersTable[[#This Row],[Order ID]])</f>
        <v>0.33333333333333331</v>
      </c>
      <c r="Y8490" s="4">
        <f>1/COUNTIF(OrdersTable[Customer ID],OrdersTable[[#This Row],[Customer ID]])</f>
        <v>5.2631578947368418E-2</v>
      </c>
    </row>
    <row r="8491" spans="1:25" x14ac:dyDescent="0.3">
      <c r="A8491" s="1">
        <v>8490</v>
      </c>
      <c r="B8491" t="s">
        <v>10200</v>
      </c>
      <c r="C8491" s="7">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4" t="str">
        <f>VLOOKUP(OrdersTable[[#This Row],[Region]],PeopleTable[#All],2,FALSE)</f>
        <v>Cassandra Brandow</v>
      </c>
      <c r="W8491" s="4" t="str">
        <f>IFERROR(VLOOKUP(OrdersTable[[#This Row],[Order ID]],ReturnsTable[#All],2,FALSE),"No")</f>
        <v>No</v>
      </c>
      <c r="X8491" s="4">
        <f>1/COUNTIF(OrdersTable[Order ID],OrdersTable[[#This Row],[Order ID]])</f>
        <v>0.33333333333333331</v>
      </c>
      <c r="Y8491" s="4">
        <f>1/COUNTIF(OrdersTable[Customer ID],OrdersTable[[#This Row],[Customer ID]])</f>
        <v>5.2631578947368418E-2</v>
      </c>
    </row>
    <row r="8492" spans="1:25" x14ac:dyDescent="0.3">
      <c r="A8492" s="1">
        <v>8491</v>
      </c>
      <c r="B8492" t="s">
        <v>10200</v>
      </c>
      <c r="C8492" s="7">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4" t="str">
        <f>VLOOKUP(OrdersTable[[#This Row],[Region]],PeopleTable[#All],2,FALSE)</f>
        <v>Cassandra Brandow</v>
      </c>
      <c r="W8492" s="4" t="str">
        <f>IFERROR(VLOOKUP(OrdersTable[[#This Row],[Order ID]],ReturnsTable[#All],2,FALSE),"No")</f>
        <v>No</v>
      </c>
      <c r="X8492" s="4">
        <f>1/COUNTIF(OrdersTable[Order ID],OrdersTable[[#This Row],[Order ID]])</f>
        <v>0.33333333333333331</v>
      </c>
      <c r="Y8492" s="4">
        <f>1/COUNTIF(OrdersTable[Customer ID],OrdersTable[[#This Row],[Customer ID]])</f>
        <v>5.2631578947368418E-2</v>
      </c>
    </row>
    <row r="8493" spans="1:25" x14ac:dyDescent="0.3">
      <c r="A8493" s="1">
        <v>8492</v>
      </c>
      <c r="B8493" t="s">
        <v>10201</v>
      </c>
      <c r="C8493" s="7">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4" t="str">
        <f>VLOOKUP(OrdersTable[[#This Row],[Region]],PeopleTable[#All],2,FALSE)</f>
        <v>Anna Andreadi</v>
      </c>
      <c r="W8493" s="4" t="str">
        <f>IFERROR(VLOOKUP(OrdersTable[[#This Row],[Order ID]],ReturnsTable[#All],2,FALSE),"No")</f>
        <v>No</v>
      </c>
      <c r="X8493" s="4">
        <f>1/COUNTIF(OrdersTable[Order ID],OrdersTable[[#This Row],[Order ID]])</f>
        <v>1</v>
      </c>
      <c r="Y8493" s="4">
        <f>1/COUNTIF(OrdersTable[Customer ID],OrdersTable[[#This Row],[Customer ID]])</f>
        <v>6.25E-2</v>
      </c>
    </row>
    <row r="8494" spans="1:25" x14ac:dyDescent="0.3">
      <c r="A8494" s="1">
        <v>8493</v>
      </c>
      <c r="B8494" t="s">
        <v>10202</v>
      </c>
      <c r="C8494" s="7">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4" t="str">
        <f>VLOOKUP(OrdersTable[[#This Row],[Region]],PeopleTable[#All],2,FALSE)</f>
        <v>Kelly Williams</v>
      </c>
      <c r="W8494" s="4" t="str">
        <f>IFERROR(VLOOKUP(OrdersTable[[#This Row],[Order ID]],ReturnsTable[#All],2,FALSE),"No")</f>
        <v>No</v>
      </c>
      <c r="X8494" s="4">
        <f>1/COUNTIF(OrdersTable[Order ID],OrdersTable[[#This Row],[Order ID]])</f>
        <v>0.33333333333333331</v>
      </c>
      <c r="Y8494" s="4">
        <f>1/COUNTIF(OrdersTable[Customer ID],OrdersTable[[#This Row],[Customer ID]])</f>
        <v>8.3333333333333329E-2</v>
      </c>
    </row>
    <row r="8495" spans="1:25" x14ac:dyDescent="0.3">
      <c r="A8495" s="1">
        <v>8494</v>
      </c>
      <c r="B8495" t="s">
        <v>10202</v>
      </c>
      <c r="C8495" s="7">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4" t="str">
        <f>VLOOKUP(OrdersTable[[#This Row],[Region]],PeopleTable[#All],2,FALSE)</f>
        <v>Kelly Williams</v>
      </c>
      <c r="W8495" s="4" t="str">
        <f>IFERROR(VLOOKUP(OrdersTable[[#This Row],[Order ID]],ReturnsTable[#All],2,FALSE),"No")</f>
        <v>No</v>
      </c>
      <c r="X8495" s="4">
        <f>1/COUNTIF(OrdersTable[Order ID],OrdersTable[[#This Row],[Order ID]])</f>
        <v>0.33333333333333331</v>
      </c>
      <c r="Y8495" s="4">
        <f>1/COUNTIF(OrdersTable[Customer ID],OrdersTable[[#This Row],[Customer ID]])</f>
        <v>8.3333333333333329E-2</v>
      </c>
    </row>
    <row r="8496" spans="1:25" x14ac:dyDescent="0.3">
      <c r="A8496" s="1">
        <v>8495</v>
      </c>
      <c r="B8496" t="s">
        <v>10202</v>
      </c>
      <c r="C8496" s="7">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4" t="str">
        <f>VLOOKUP(OrdersTable[[#This Row],[Region]],PeopleTable[#All],2,FALSE)</f>
        <v>Kelly Williams</v>
      </c>
      <c r="W8496" s="4" t="str">
        <f>IFERROR(VLOOKUP(OrdersTable[[#This Row],[Order ID]],ReturnsTable[#All],2,FALSE),"No")</f>
        <v>No</v>
      </c>
      <c r="X8496" s="4">
        <f>1/COUNTIF(OrdersTable[Order ID],OrdersTable[[#This Row],[Order ID]])</f>
        <v>0.33333333333333331</v>
      </c>
      <c r="Y8496" s="4">
        <f>1/COUNTIF(OrdersTable[Customer ID],OrdersTable[[#This Row],[Customer ID]])</f>
        <v>8.3333333333333329E-2</v>
      </c>
    </row>
    <row r="8497" spans="1:25" x14ac:dyDescent="0.3">
      <c r="A8497" s="1">
        <v>8496</v>
      </c>
      <c r="B8497" t="s">
        <v>10203</v>
      </c>
      <c r="C8497" s="7">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4" t="str">
        <f>VLOOKUP(OrdersTable[[#This Row],[Region]],PeopleTable[#All],2,FALSE)</f>
        <v>Anna Andreadi</v>
      </c>
      <c r="W8497" s="4" t="str">
        <f>IFERROR(VLOOKUP(OrdersTable[[#This Row],[Order ID]],ReturnsTable[#All],2,FALSE),"No")</f>
        <v>No</v>
      </c>
      <c r="X8497" s="4">
        <f>1/COUNTIF(OrdersTable[Order ID],OrdersTable[[#This Row],[Order ID]])</f>
        <v>1</v>
      </c>
      <c r="Y8497" s="4">
        <f>1/COUNTIF(OrdersTable[Customer ID],OrdersTable[[#This Row],[Customer ID]])</f>
        <v>7.6923076923076927E-2</v>
      </c>
    </row>
    <row r="8498" spans="1:25" x14ac:dyDescent="0.3">
      <c r="A8498" s="1">
        <v>8497</v>
      </c>
      <c r="B8498" t="s">
        <v>10204</v>
      </c>
      <c r="C8498" s="7">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4" t="str">
        <f>VLOOKUP(OrdersTable[[#This Row],[Region]],PeopleTable[#All],2,FALSE)</f>
        <v>Chuck Magee</v>
      </c>
      <c r="W8498" s="4" t="str">
        <f>IFERROR(VLOOKUP(OrdersTable[[#This Row],[Order ID]],ReturnsTable[#All],2,FALSE),"No")</f>
        <v>No</v>
      </c>
      <c r="X8498" s="4">
        <f>1/COUNTIF(OrdersTable[Order ID],OrdersTable[[#This Row],[Order ID]])</f>
        <v>0.2</v>
      </c>
      <c r="Y8498" s="4">
        <f>1/COUNTIF(OrdersTable[Customer ID],OrdersTable[[#This Row],[Customer ID]])</f>
        <v>8.3333333333333329E-2</v>
      </c>
    </row>
    <row r="8499" spans="1:25" x14ac:dyDescent="0.3">
      <c r="A8499" s="1">
        <v>8498</v>
      </c>
      <c r="B8499" t="s">
        <v>10204</v>
      </c>
      <c r="C8499" s="7">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4" t="str">
        <f>VLOOKUP(OrdersTable[[#This Row],[Region]],PeopleTable[#All],2,FALSE)</f>
        <v>Chuck Magee</v>
      </c>
      <c r="W8499" s="4" t="str">
        <f>IFERROR(VLOOKUP(OrdersTable[[#This Row],[Order ID]],ReturnsTable[#All],2,FALSE),"No")</f>
        <v>No</v>
      </c>
      <c r="X8499" s="4">
        <f>1/COUNTIF(OrdersTable[Order ID],OrdersTable[[#This Row],[Order ID]])</f>
        <v>0.2</v>
      </c>
      <c r="Y8499" s="4">
        <f>1/COUNTIF(OrdersTable[Customer ID],OrdersTable[[#This Row],[Customer ID]])</f>
        <v>8.3333333333333329E-2</v>
      </c>
    </row>
    <row r="8500" spans="1:25" x14ac:dyDescent="0.3">
      <c r="A8500" s="1">
        <v>8499</v>
      </c>
      <c r="B8500" t="s">
        <v>10204</v>
      </c>
      <c r="C8500" s="7">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4" t="str">
        <f>VLOOKUP(OrdersTable[[#This Row],[Region]],PeopleTable[#All],2,FALSE)</f>
        <v>Chuck Magee</v>
      </c>
      <c r="W8500" s="4" t="str">
        <f>IFERROR(VLOOKUP(OrdersTable[[#This Row],[Order ID]],ReturnsTable[#All],2,FALSE),"No")</f>
        <v>No</v>
      </c>
      <c r="X8500" s="4">
        <f>1/COUNTIF(OrdersTable[Order ID],OrdersTable[[#This Row],[Order ID]])</f>
        <v>0.2</v>
      </c>
      <c r="Y8500" s="4">
        <f>1/COUNTIF(OrdersTable[Customer ID],OrdersTable[[#This Row],[Customer ID]])</f>
        <v>8.3333333333333329E-2</v>
      </c>
    </row>
    <row r="8501" spans="1:25" x14ac:dyDescent="0.3">
      <c r="A8501" s="1">
        <v>8500</v>
      </c>
      <c r="B8501" t="s">
        <v>10204</v>
      </c>
      <c r="C8501" s="7">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4" t="str">
        <f>VLOOKUP(OrdersTable[[#This Row],[Region]],PeopleTable[#All],2,FALSE)</f>
        <v>Chuck Magee</v>
      </c>
      <c r="W8501" s="4" t="str">
        <f>IFERROR(VLOOKUP(OrdersTable[[#This Row],[Order ID]],ReturnsTable[#All],2,FALSE),"No")</f>
        <v>No</v>
      </c>
      <c r="X8501" s="4">
        <f>1/COUNTIF(OrdersTable[Order ID],OrdersTable[[#This Row],[Order ID]])</f>
        <v>0.2</v>
      </c>
      <c r="Y8501" s="4">
        <f>1/COUNTIF(OrdersTable[Customer ID],OrdersTable[[#This Row],[Customer ID]])</f>
        <v>8.3333333333333329E-2</v>
      </c>
    </row>
    <row r="8502" spans="1:25" x14ac:dyDescent="0.3">
      <c r="A8502" s="1">
        <v>8501</v>
      </c>
      <c r="B8502" t="s">
        <v>10204</v>
      </c>
      <c r="C8502" s="7">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4" t="str">
        <f>VLOOKUP(OrdersTable[[#This Row],[Region]],PeopleTable[#All],2,FALSE)</f>
        <v>Chuck Magee</v>
      </c>
      <c r="W8502" s="4" t="str">
        <f>IFERROR(VLOOKUP(OrdersTable[[#This Row],[Order ID]],ReturnsTable[#All],2,FALSE),"No")</f>
        <v>No</v>
      </c>
      <c r="X8502" s="4">
        <f>1/COUNTIF(OrdersTable[Order ID],OrdersTable[[#This Row],[Order ID]])</f>
        <v>0.2</v>
      </c>
      <c r="Y8502" s="4">
        <f>1/COUNTIF(OrdersTable[Customer ID],OrdersTable[[#This Row],[Customer ID]])</f>
        <v>8.3333333333333329E-2</v>
      </c>
    </row>
    <row r="8503" spans="1:25" x14ac:dyDescent="0.3">
      <c r="A8503" s="1">
        <v>8502</v>
      </c>
      <c r="B8503" t="s">
        <v>10205</v>
      </c>
      <c r="C8503" s="7">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4" t="str">
        <f>VLOOKUP(OrdersTable[[#This Row],[Region]],PeopleTable[#All],2,FALSE)</f>
        <v>Anna Andreadi</v>
      </c>
      <c r="W8503" s="4" t="str">
        <f>IFERROR(VLOOKUP(OrdersTable[[#This Row],[Order ID]],ReturnsTable[#All],2,FALSE),"No")</f>
        <v>No</v>
      </c>
      <c r="X8503" s="4">
        <f>1/COUNTIF(OrdersTable[Order ID],OrdersTable[[#This Row],[Order ID]])</f>
        <v>0.5</v>
      </c>
      <c r="Y8503" s="4">
        <f>1/COUNTIF(OrdersTable[Customer ID],OrdersTable[[#This Row],[Customer ID]])</f>
        <v>4.3478260869565216E-2</v>
      </c>
    </row>
    <row r="8504" spans="1:25" x14ac:dyDescent="0.3">
      <c r="A8504" s="1">
        <v>8503</v>
      </c>
      <c r="B8504" t="s">
        <v>10205</v>
      </c>
      <c r="C8504" s="7">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4" t="str">
        <f>VLOOKUP(OrdersTable[[#This Row],[Region]],PeopleTable[#All],2,FALSE)</f>
        <v>Anna Andreadi</v>
      </c>
      <c r="W8504" s="4" t="str">
        <f>IFERROR(VLOOKUP(OrdersTable[[#This Row],[Order ID]],ReturnsTable[#All],2,FALSE),"No")</f>
        <v>No</v>
      </c>
      <c r="X8504" s="4">
        <f>1/COUNTIF(OrdersTable[Order ID],OrdersTable[[#This Row],[Order ID]])</f>
        <v>0.5</v>
      </c>
      <c r="Y8504" s="4">
        <f>1/COUNTIF(OrdersTable[Customer ID],OrdersTable[[#This Row],[Customer ID]])</f>
        <v>4.3478260869565216E-2</v>
      </c>
    </row>
    <row r="8505" spans="1:25" x14ac:dyDescent="0.3">
      <c r="A8505" s="1">
        <v>8504</v>
      </c>
      <c r="B8505" t="s">
        <v>10206</v>
      </c>
      <c r="C8505" s="7">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4" t="str">
        <f>VLOOKUP(OrdersTable[[#This Row],[Region]],PeopleTable[#All],2,FALSE)</f>
        <v>Anna Andreadi</v>
      </c>
      <c r="W8505" s="4" t="str">
        <f>IFERROR(VLOOKUP(OrdersTable[[#This Row],[Order ID]],ReturnsTable[#All],2,FALSE),"No")</f>
        <v>No</v>
      </c>
      <c r="X8505" s="4">
        <f>1/COUNTIF(OrdersTable[Order ID],OrdersTable[[#This Row],[Order ID]])</f>
        <v>1</v>
      </c>
      <c r="Y8505" s="4">
        <f>1/COUNTIF(OrdersTable[Customer ID],OrdersTable[[#This Row],[Customer ID]])</f>
        <v>8.3333333333333329E-2</v>
      </c>
    </row>
    <row r="8506" spans="1:25" x14ac:dyDescent="0.3">
      <c r="A8506" s="1">
        <v>8505</v>
      </c>
      <c r="B8506" t="s">
        <v>10207</v>
      </c>
      <c r="C8506" s="7">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4" t="str">
        <f>VLOOKUP(OrdersTable[[#This Row],[Region]],PeopleTable[#All],2,FALSE)</f>
        <v>Kelly Williams</v>
      </c>
      <c r="W8506" s="4" t="str">
        <f>IFERROR(VLOOKUP(OrdersTable[[#This Row],[Order ID]],ReturnsTable[#All],2,FALSE),"No")</f>
        <v>No</v>
      </c>
      <c r="X8506" s="4">
        <f>1/COUNTIF(OrdersTable[Order ID],OrdersTable[[#This Row],[Order ID]])</f>
        <v>1</v>
      </c>
      <c r="Y8506" s="4">
        <f>1/COUNTIF(OrdersTable[Customer ID],OrdersTable[[#This Row],[Customer ID]])</f>
        <v>7.6923076923076927E-2</v>
      </c>
    </row>
    <row r="8507" spans="1:25" x14ac:dyDescent="0.3">
      <c r="A8507" s="1">
        <v>8506</v>
      </c>
      <c r="B8507" t="s">
        <v>10208</v>
      </c>
      <c r="C8507" s="7">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4" t="str">
        <f>VLOOKUP(OrdersTable[[#This Row],[Region]],PeopleTable[#All],2,FALSE)</f>
        <v>Kelly Williams</v>
      </c>
      <c r="W8507" s="4" t="str">
        <f>IFERROR(VLOOKUP(OrdersTable[[#This Row],[Order ID]],ReturnsTable[#All],2,FALSE),"No")</f>
        <v>No</v>
      </c>
      <c r="X8507" s="4">
        <f>1/COUNTIF(OrdersTable[Order ID],OrdersTable[[#This Row],[Order ID]])</f>
        <v>0.33333333333333331</v>
      </c>
      <c r="Y8507" s="4">
        <f>1/COUNTIF(OrdersTable[Customer ID],OrdersTable[[#This Row],[Customer ID]])</f>
        <v>4.1666666666666664E-2</v>
      </c>
    </row>
    <row r="8508" spans="1:25" x14ac:dyDescent="0.3">
      <c r="A8508" s="1">
        <v>8507</v>
      </c>
      <c r="B8508" t="s">
        <v>10208</v>
      </c>
      <c r="C8508" s="7">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4" t="str">
        <f>VLOOKUP(OrdersTable[[#This Row],[Region]],PeopleTable[#All],2,FALSE)</f>
        <v>Kelly Williams</v>
      </c>
      <c r="W8508" s="4" t="str">
        <f>IFERROR(VLOOKUP(OrdersTable[[#This Row],[Order ID]],ReturnsTable[#All],2,FALSE),"No")</f>
        <v>No</v>
      </c>
      <c r="X8508" s="4">
        <f>1/COUNTIF(OrdersTable[Order ID],OrdersTable[[#This Row],[Order ID]])</f>
        <v>0.33333333333333331</v>
      </c>
      <c r="Y8508" s="4">
        <f>1/COUNTIF(OrdersTable[Customer ID],OrdersTable[[#This Row],[Customer ID]])</f>
        <v>4.1666666666666664E-2</v>
      </c>
    </row>
    <row r="8509" spans="1:25" x14ac:dyDescent="0.3">
      <c r="A8509" s="1">
        <v>8508</v>
      </c>
      <c r="B8509" t="s">
        <v>10208</v>
      </c>
      <c r="C8509" s="7">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4" t="str">
        <f>VLOOKUP(OrdersTable[[#This Row],[Region]],PeopleTable[#All],2,FALSE)</f>
        <v>Kelly Williams</v>
      </c>
      <c r="W8509" s="4" t="str">
        <f>IFERROR(VLOOKUP(OrdersTable[[#This Row],[Order ID]],ReturnsTable[#All],2,FALSE),"No")</f>
        <v>No</v>
      </c>
      <c r="X8509" s="4">
        <f>1/COUNTIF(OrdersTable[Order ID],OrdersTable[[#This Row],[Order ID]])</f>
        <v>0.33333333333333331</v>
      </c>
      <c r="Y8509" s="4">
        <f>1/COUNTIF(OrdersTable[Customer ID],OrdersTable[[#This Row],[Customer ID]])</f>
        <v>4.1666666666666664E-2</v>
      </c>
    </row>
    <row r="8510" spans="1:25" x14ac:dyDescent="0.3">
      <c r="A8510" s="1">
        <v>8509</v>
      </c>
      <c r="B8510" t="s">
        <v>10209</v>
      </c>
      <c r="C8510" s="7">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4" t="str">
        <f>VLOOKUP(OrdersTable[[#This Row],[Region]],PeopleTable[#All],2,FALSE)</f>
        <v>Kelly Williams</v>
      </c>
      <c r="W8510" s="4" t="str">
        <f>IFERROR(VLOOKUP(OrdersTable[[#This Row],[Order ID]],ReturnsTable[#All],2,FALSE),"No")</f>
        <v>No</v>
      </c>
      <c r="X8510" s="4">
        <f>1/COUNTIF(OrdersTable[Order ID],OrdersTable[[#This Row],[Order ID]])</f>
        <v>0.33333333333333331</v>
      </c>
      <c r="Y8510" s="4">
        <f>1/COUNTIF(OrdersTable[Customer ID],OrdersTable[[#This Row],[Customer ID]])</f>
        <v>5.8823529411764705E-2</v>
      </c>
    </row>
    <row r="8511" spans="1:25" x14ac:dyDescent="0.3">
      <c r="A8511" s="1">
        <v>8510</v>
      </c>
      <c r="B8511" t="s">
        <v>10209</v>
      </c>
      <c r="C8511" s="7">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4" t="str">
        <f>VLOOKUP(OrdersTable[[#This Row],[Region]],PeopleTable[#All],2,FALSE)</f>
        <v>Kelly Williams</v>
      </c>
      <c r="W8511" s="4" t="str">
        <f>IFERROR(VLOOKUP(OrdersTable[[#This Row],[Order ID]],ReturnsTable[#All],2,FALSE),"No")</f>
        <v>No</v>
      </c>
      <c r="X8511" s="4">
        <f>1/COUNTIF(OrdersTable[Order ID],OrdersTable[[#This Row],[Order ID]])</f>
        <v>0.33333333333333331</v>
      </c>
      <c r="Y8511" s="4">
        <f>1/COUNTIF(OrdersTable[Customer ID],OrdersTable[[#This Row],[Customer ID]])</f>
        <v>5.8823529411764705E-2</v>
      </c>
    </row>
    <row r="8512" spans="1:25" x14ac:dyDescent="0.3">
      <c r="A8512" s="1">
        <v>8511</v>
      </c>
      <c r="B8512" t="s">
        <v>10209</v>
      </c>
      <c r="C8512" s="7">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4" t="str">
        <f>VLOOKUP(OrdersTable[[#This Row],[Region]],PeopleTable[#All],2,FALSE)</f>
        <v>Kelly Williams</v>
      </c>
      <c r="W8512" s="4" t="str">
        <f>IFERROR(VLOOKUP(OrdersTable[[#This Row],[Order ID]],ReturnsTable[#All],2,FALSE),"No")</f>
        <v>No</v>
      </c>
      <c r="X8512" s="4">
        <f>1/COUNTIF(OrdersTable[Order ID],OrdersTable[[#This Row],[Order ID]])</f>
        <v>0.33333333333333331</v>
      </c>
      <c r="Y8512" s="4">
        <f>1/COUNTIF(OrdersTable[Customer ID],OrdersTable[[#This Row],[Customer ID]])</f>
        <v>5.8823529411764705E-2</v>
      </c>
    </row>
    <row r="8513" spans="1:25" x14ac:dyDescent="0.3">
      <c r="A8513" s="1">
        <v>8512</v>
      </c>
      <c r="B8513" t="s">
        <v>10210</v>
      </c>
      <c r="C8513" s="7">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4" t="str">
        <f>VLOOKUP(OrdersTable[[#This Row],[Region]],PeopleTable[#All],2,FALSE)</f>
        <v>Chuck Magee</v>
      </c>
      <c r="W8513" s="4" t="str">
        <f>IFERROR(VLOOKUP(OrdersTable[[#This Row],[Order ID]],ReturnsTable[#All],2,FALSE),"No")</f>
        <v>No</v>
      </c>
      <c r="X8513" s="4">
        <f>1/COUNTIF(OrdersTable[Order ID],OrdersTable[[#This Row],[Order ID]])</f>
        <v>1</v>
      </c>
      <c r="Y8513" s="4">
        <f>1/COUNTIF(OrdersTable[Customer ID],OrdersTable[[#This Row],[Customer ID]])</f>
        <v>4.3478260869565216E-2</v>
      </c>
    </row>
    <row r="8514" spans="1:25" x14ac:dyDescent="0.3">
      <c r="A8514" s="1">
        <v>8513</v>
      </c>
      <c r="B8514" t="s">
        <v>10211</v>
      </c>
      <c r="C8514" s="7">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4" t="str">
        <f>VLOOKUP(OrdersTable[[#This Row],[Region]],PeopleTable[#All],2,FALSE)</f>
        <v>Kelly Williams</v>
      </c>
      <c r="W8514" s="4" t="str">
        <f>IFERROR(VLOOKUP(OrdersTable[[#This Row],[Order ID]],ReturnsTable[#All],2,FALSE),"No")</f>
        <v>No</v>
      </c>
      <c r="X8514" s="4">
        <f>1/COUNTIF(OrdersTable[Order ID],OrdersTable[[#This Row],[Order ID]])</f>
        <v>1</v>
      </c>
      <c r="Y8514" s="4">
        <f>1/COUNTIF(OrdersTable[Customer ID],OrdersTable[[#This Row],[Customer ID]])</f>
        <v>3.8461538461538464E-2</v>
      </c>
    </row>
    <row r="8515" spans="1:25" x14ac:dyDescent="0.3">
      <c r="A8515" s="1">
        <v>8514</v>
      </c>
      <c r="B8515" t="s">
        <v>10212</v>
      </c>
      <c r="C8515" s="7">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4" t="str">
        <f>VLOOKUP(OrdersTable[[#This Row],[Region]],PeopleTable[#All],2,FALSE)</f>
        <v>Cassandra Brandow</v>
      </c>
      <c r="W8515" s="4" t="str">
        <f>IFERROR(VLOOKUP(OrdersTable[[#This Row],[Order ID]],ReturnsTable[#All],2,FALSE),"No")</f>
        <v>No</v>
      </c>
      <c r="X8515" s="4">
        <f>1/COUNTIF(OrdersTable[Order ID],OrdersTable[[#This Row],[Order ID]])</f>
        <v>1</v>
      </c>
      <c r="Y8515" s="4">
        <f>1/COUNTIF(OrdersTable[Customer ID],OrdersTable[[#This Row],[Customer ID]])</f>
        <v>3.8461538461538464E-2</v>
      </c>
    </row>
    <row r="8516" spans="1:25" x14ac:dyDescent="0.3">
      <c r="A8516" s="1">
        <v>8515</v>
      </c>
      <c r="B8516" t="s">
        <v>10213</v>
      </c>
      <c r="C8516" s="7">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4" t="str">
        <f>VLOOKUP(OrdersTable[[#This Row],[Region]],PeopleTable[#All],2,FALSE)</f>
        <v>Cassandra Brandow</v>
      </c>
      <c r="W8516" s="4" t="str">
        <f>IFERROR(VLOOKUP(OrdersTable[[#This Row],[Order ID]],ReturnsTable[#All],2,FALSE),"No")</f>
        <v>No</v>
      </c>
      <c r="X8516" s="4">
        <f>1/COUNTIF(OrdersTable[Order ID],OrdersTable[[#This Row],[Order ID]])</f>
        <v>0.5</v>
      </c>
      <c r="Y8516" s="4">
        <f>1/COUNTIF(OrdersTable[Customer ID],OrdersTable[[#This Row],[Customer ID]])</f>
        <v>5.8823529411764705E-2</v>
      </c>
    </row>
    <row r="8517" spans="1:25" x14ac:dyDescent="0.3">
      <c r="A8517" s="1">
        <v>8516</v>
      </c>
      <c r="B8517" t="s">
        <v>10213</v>
      </c>
      <c r="C8517" s="7">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4" t="str">
        <f>VLOOKUP(OrdersTable[[#This Row],[Region]],PeopleTable[#All],2,FALSE)</f>
        <v>Cassandra Brandow</v>
      </c>
      <c r="W8517" s="4" t="str">
        <f>IFERROR(VLOOKUP(OrdersTable[[#This Row],[Order ID]],ReturnsTable[#All],2,FALSE),"No")</f>
        <v>No</v>
      </c>
      <c r="X8517" s="4">
        <f>1/COUNTIF(OrdersTable[Order ID],OrdersTable[[#This Row],[Order ID]])</f>
        <v>0.5</v>
      </c>
      <c r="Y8517" s="4">
        <f>1/COUNTIF(OrdersTable[Customer ID],OrdersTable[[#This Row],[Customer ID]])</f>
        <v>5.8823529411764705E-2</v>
      </c>
    </row>
    <row r="8518" spans="1:25" x14ac:dyDescent="0.3">
      <c r="A8518" s="1">
        <v>8517</v>
      </c>
      <c r="B8518" t="s">
        <v>10214</v>
      </c>
      <c r="C8518" s="7">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4" t="str">
        <f>VLOOKUP(OrdersTable[[#This Row],[Region]],PeopleTable[#All],2,FALSE)</f>
        <v>Chuck Magee</v>
      </c>
      <c r="W8518" s="4" t="str">
        <f>IFERROR(VLOOKUP(OrdersTable[[#This Row],[Order ID]],ReturnsTable[#All],2,FALSE),"No")</f>
        <v>No</v>
      </c>
      <c r="X8518" s="4">
        <f>1/COUNTIF(OrdersTable[Order ID],OrdersTable[[#This Row],[Order ID]])</f>
        <v>1</v>
      </c>
      <c r="Y8518" s="4">
        <f>1/COUNTIF(OrdersTable[Customer ID],OrdersTable[[#This Row],[Customer ID]])</f>
        <v>6.6666666666666666E-2</v>
      </c>
    </row>
    <row r="8519" spans="1:25" x14ac:dyDescent="0.3">
      <c r="A8519" s="1">
        <v>8518</v>
      </c>
      <c r="B8519" t="s">
        <v>10215</v>
      </c>
      <c r="C8519" s="7">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4" t="str">
        <f>VLOOKUP(OrdersTable[[#This Row],[Region]],PeopleTable[#All],2,FALSE)</f>
        <v>Kelly Williams</v>
      </c>
      <c r="W8519" s="4" t="str">
        <f>IFERROR(VLOOKUP(OrdersTable[[#This Row],[Order ID]],ReturnsTable[#All],2,FALSE),"No")</f>
        <v>No</v>
      </c>
      <c r="X8519" s="4">
        <f>1/COUNTIF(OrdersTable[Order ID],OrdersTable[[#This Row],[Order ID]])</f>
        <v>1</v>
      </c>
      <c r="Y8519" s="4">
        <f>1/COUNTIF(OrdersTable[Customer ID],OrdersTable[[#This Row],[Customer ID]])</f>
        <v>0.16666666666666666</v>
      </c>
    </row>
    <row r="8520" spans="1:25" x14ac:dyDescent="0.3">
      <c r="A8520" s="1">
        <v>8519</v>
      </c>
      <c r="B8520" t="s">
        <v>10216</v>
      </c>
      <c r="C8520" s="7">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4" t="str">
        <f>VLOOKUP(OrdersTable[[#This Row],[Region]],PeopleTable[#All],2,FALSE)</f>
        <v>Chuck Magee</v>
      </c>
      <c r="W8520" s="4" t="str">
        <f>IFERROR(VLOOKUP(OrdersTable[[#This Row],[Order ID]],ReturnsTable[#All],2,FALSE),"No")</f>
        <v>No</v>
      </c>
      <c r="X8520" s="4">
        <f>1/COUNTIF(OrdersTable[Order ID],OrdersTable[[#This Row],[Order ID]])</f>
        <v>0.33333333333333331</v>
      </c>
      <c r="Y8520" s="4">
        <f>1/COUNTIF(OrdersTable[Customer ID],OrdersTable[[#This Row],[Customer ID]])</f>
        <v>9.0909090909090912E-2</v>
      </c>
    </row>
    <row r="8521" spans="1:25" x14ac:dyDescent="0.3">
      <c r="A8521" s="1">
        <v>8520</v>
      </c>
      <c r="B8521" t="s">
        <v>10216</v>
      </c>
      <c r="C8521" s="7">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4" t="str">
        <f>VLOOKUP(OrdersTable[[#This Row],[Region]],PeopleTable[#All],2,FALSE)</f>
        <v>Chuck Magee</v>
      </c>
      <c r="W8521" s="4" t="str">
        <f>IFERROR(VLOOKUP(OrdersTable[[#This Row],[Order ID]],ReturnsTable[#All],2,FALSE),"No")</f>
        <v>No</v>
      </c>
      <c r="X8521" s="4">
        <f>1/COUNTIF(OrdersTable[Order ID],OrdersTable[[#This Row],[Order ID]])</f>
        <v>0.33333333333333331</v>
      </c>
      <c r="Y8521" s="4">
        <f>1/COUNTIF(OrdersTable[Customer ID],OrdersTable[[#This Row],[Customer ID]])</f>
        <v>9.0909090909090912E-2</v>
      </c>
    </row>
    <row r="8522" spans="1:25" x14ac:dyDescent="0.3">
      <c r="A8522" s="1">
        <v>8521</v>
      </c>
      <c r="B8522" t="s">
        <v>10216</v>
      </c>
      <c r="C8522" s="7">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4" t="str">
        <f>VLOOKUP(OrdersTable[[#This Row],[Region]],PeopleTable[#All],2,FALSE)</f>
        <v>Chuck Magee</v>
      </c>
      <c r="W8522" s="4" t="str">
        <f>IFERROR(VLOOKUP(OrdersTable[[#This Row],[Order ID]],ReturnsTable[#All],2,FALSE),"No")</f>
        <v>No</v>
      </c>
      <c r="X8522" s="4">
        <f>1/COUNTIF(OrdersTable[Order ID],OrdersTable[[#This Row],[Order ID]])</f>
        <v>0.33333333333333331</v>
      </c>
      <c r="Y8522" s="4">
        <f>1/COUNTIF(OrdersTable[Customer ID],OrdersTable[[#This Row],[Customer ID]])</f>
        <v>9.0909090909090912E-2</v>
      </c>
    </row>
    <row r="8523" spans="1:25" x14ac:dyDescent="0.3">
      <c r="A8523" s="1">
        <v>8522</v>
      </c>
      <c r="B8523" t="s">
        <v>10217</v>
      </c>
      <c r="C8523" s="7">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4" t="str">
        <f>VLOOKUP(OrdersTable[[#This Row],[Region]],PeopleTable[#All],2,FALSE)</f>
        <v>Chuck Magee</v>
      </c>
      <c r="W8523" s="4" t="str">
        <f>IFERROR(VLOOKUP(OrdersTable[[#This Row],[Order ID]],ReturnsTable[#All],2,FALSE),"No")</f>
        <v>No</v>
      </c>
      <c r="X8523" s="4">
        <f>1/COUNTIF(OrdersTable[Order ID],OrdersTable[[#This Row],[Order ID]])</f>
        <v>1</v>
      </c>
      <c r="Y8523" s="4">
        <f>1/COUNTIF(OrdersTable[Customer ID],OrdersTable[[#This Row],[Customer ID]])</f>
        <v>7.1428571428571425E-2</v>
      </c>
    </row>
    <row r="8524" spans="1:25" x14ac:dyDescent="0.3">
      <c r="A8524" s="1">
        <v>8523</v>
      </c>
      <c r="B8524" t="s">
        <v>10218</v>
      </c>
      <c r="C8524" s="7">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4" t="str">
        <f>VLOOKUP(OrdersTable[[#This Row],[Region]],PeopleTable[#All],2,FALSE)</f>
        <v>Kelly Williams</v>
      </c>
      <c r="W8524" s="4" t="str">
        <f>IFERROR(VLOOKUP(OrdersTable[[#This Row],[Order ID]],ReturnsTable[#All],2,FALSE),"No")</f>
        <v>No</v>
      </c>
      <c r="X8524" s="4">
        <f>1/COUNTIF(OrdersTable[Order ID],OrdersTable[[#This Row],[Order ID]])</f>
        <v>1</v>
      </c>
      <c r="Y8524" s="4">
        <f>1/COUNTIF(OrdersTable[Customer ID],OrdersTable[[#This Row],[Customer ID]])</f>
        <v>4.7619047619047616E-2</v>
      </c>
    </row>
    <row r="8525" spans="1:25" x14ac:dyDescent="0.3">
      <c r="A8525" s="1">
        <v>8524</v>
      </c>
      <c r="B8525" t="s">
        <v>10219</v>
      </c>
      <c r="C8525" s="7">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4" t="str">
        <f>VLOOKUP(OrdersTable[[#This Row],[Region]],PeopleTable[#All],2,FALSE)</f>
        <v>Anna Andreadi</v>
      </c>
      <c r="W8525" s="4" t="str">
        <f>IFERROR(VLOOKUP(OrdersTable[[#This Row],[Order ID]],ReturnsTable[#All],2,FALSE),"No")</f>
        <v>No</v>
      </c>
      <c r="X8525" s="4">
        <f>1/COUNTIF(OrdersTable[Order ID],OrdersTable[[#This Row],[Order ID]])</f>
        <v>1</v>
      </c>
      <c r="Y8525" s="4">
        <f>1/COUNTIF(OrdersTable[Customer ID],OrdersTable[[#This Row],[Customer ID]])</f>
        <v>9.0909090909090912E-2</v>
      </c>
    </row>
    <row r="8526" spans="1:25" x14ac:dyDescent="0.3">
      <c r="A8526" s="1">
        <v>8525</v>
      </c>
      <c r="B8526" t="s">
        <v>10220</v>
      </c>
      <c r="C8526" s="7">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4" t="str">
        <f>VLOOKUP(OrdersTable[[#This Row],[Region]],PeopleTable[#All],2,FALSE)</f>
        <v>Chuck Magee</v>
      </c>
      <c r="W8526" s="4" t="str">
        <f>IFERROR(VLOOKUP(OrdersTable[[#This Row],[Order ID]],ReturnsTable[#All],2,FALSE),"No")</f>
        <v>No</v>
      </c>
      <c r="X8526" s="4">
        <f>1/COUNTIF(OrdersTable[Order ID],OrdersTable[[#This Row],[Order ID]])</f>
        <v>0.2</v>
      </c>
      <c r="Y8526" s="4">
        <f>1/COUNTIF(OrdersTable[Customer ID],OrdersTable[[#This Row],[Customer ID]])</f>
        <v>7.1428571428571425E-2</v>
      </c>
    </row>
    <row r="8527" spans="1:25" x14ac:dyDescent="0.3">
      <c r="A8527" s="1">
        <v>8526</v>
      </c>
      <c r="B8527" t="s">
        <v>10220</v>
      </c>
      <c r="C8527" s="7">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4" t="str">
        <f>VLOOKUP(OrdersTable[[#This Row],[Region]],PeopleTable[#All],2,FALSE)</f>
        <v>Chuck Magee</v>
      </c>
      <c r="W8527" s="4" t="str">
        <f>IFERROR(VLOOKUP(OrdersTable[[#This Row],[Order ID]],ReturnsTable[#All],2,FALSE),"No")</f>
        <v>No</v>
      </c>
      <c r="X8527" s="4">
        <f>1/COUNTIF(OrdersTable[Order ID],OrdersTable[[#This Row],[Order ID]])</f>
        <v>0.2</v>
      </c>
      <c r="Y8527" s="4">
        <f>1/COUNTIF(OrdersTable[Customer ID],OrdersTable[[#This Row],[Customer ID]])</f>
        <v>7.1428571428571425E-2</v>
      </c>
    </row>
    <row r="8528" spans="1:25" x14ac:dyDescent="0.3">
      <c r="A8528" s="1">
        <v>8527</v>
      </c>
      <c r="B8528" t="s">
        <v>10220</v>
      </c>
      <c r="C8528" s="7">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4" t="str">
        <f>VLOOKUP(OrdersTable[[#This Row],[Region]],PeopleTable[#All],2,FALSE)</f>
        <v>Chuck Magee</v>
      </c>
      <c r="W8528" s="4" t="str">
        <f>IFERROR(VLOOKUP(OrdersTable[[#This Row],[Order ID]],ReturnsTable[#All],2,FALSE),"No")</f>
        <v>No</v>
      </c>
      <c r="X8528" s="4">
        <f>1/COUNTIF(OrdersTable[Order ID],OrdersTable[[#This Row],[Order ID]])</f>
        <v>0.2</v>
      </c>
      <c r="Y8528" s="4">
        <f>1/COUNTIF(OrdersTable[Customer ID],OrdersTable[[#This Row],[Customer ID]])</f>
        <v>7.1428571428571425E-2</v>
      </c>
    </row>
    <row r="8529" spans="1:25" x14ac:dyDescent="0.3">
      <c r="A8529" s="1">
        <v>8528</v>
      </c>
      <c r="B8529" t="s">
        <v>10220</v>
      </c>
      <c r="C8529" s="7">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4" t="str">
        <f>VLOOKUP(OrdersTable[[#This Row],[Region]],PeopleTable[#All],2,FALSE)</f>
        <v>Chuck Magee</v>
      </c>
      <c r="W8529" s="4" t="str">
        <f>IFERROR(VLOOKUP(OrdersTable[[#This Row],[Order ID]],ReturnsTable[#All],2,FALSE),"No")</f>
        <v>No</v>
      </c>
      <c r="X8529" s="4">
        <f>1/COUNTIF(OrdersTable[Order ID],OrdersTable[[#This Row],[Order ID]])</f>
        <v>0.2</v>
      </c>
      <c r="Y8529" s="4">
        <f>1/COUNTIF(OrdersTable[Customer ID],OrdersTable[[#This Row],[Customer ID]])</f>
        <v>7.1428571428571425E-2</v>
      </c>
    </row>
    <row r="8530" spans="1:25" x14ac:dyDescent="0.3">
      <c r="A8530" s="1">
        <v>8529</v>
      </c>
      <c r="B8530" t="s">
        <v>10220</v>
      </c>
      <c r="C8530" s="7">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4" t="str">
        <f>VLOOKUP(OrdersTable[[#This Row],[Region]],PeopleTable[#All],2,FALSE)</f>
        <v>Chuck Magee</v>
      </c>
      <c r="W8530" s="4" t="str">
        <f>IFERROR(VLOOKUP(OrdersTable[[#This Row],[Order ID]],ReturnsTable[#All],2,FALSE),"No")</f>
        <v>No</v>
      </c>
      <c r="X8530" s="4">
        <f>1/COUNTIF(OrdersTable[Order ID],OrdersTable[[#This Row],[Order ID]])</f>
        <v>0.2</v>
      </c>
      <c r="Y8530" s="4">
        <f>1/COUNTIF(OrdersTable[Customer ID],OrdersTable[[#This Row],[Customer ID]])</f>
        <v>7.1428571428571425E-2</v>
      </c>
    </row>
    <row r="8531" spans="1:25" x14ac:dyDescent="0.3">
      <c r="A8531" s="1">
        <v>8530</v>
      </c>
      <c r="B8531" t="s">
        <v>10221</v>
      </c>
      <c r="C8531" s="7">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4" t="str">
        <f>VLOOKUP(OrdersTable[[#This Row],[Region]],PeopleTable[#All],2,FALSE)</f>
        <v>Anna Andreadi</v>
      </c>
      <c r="W8531" s="4" t="str">
        <f>IFERROR(VLOOKUP(OrdersTable[[#This Row],[Order ID]],ReturnsTable[#All],2,FALSE),"No")</f>
        <v>No</v>
      </c>
      <c r="X8531" s="4">
        <f>1/COUNTIF(OrdersTable[Order ID],OrdersTable[[#This Row],[Order ID]])</f>
        <v>1</v>
      </c>
      <c r="Y8531" s="4">
        <f>1/COUNTIF(OrdersTable[Customer ID],OrdersTable[[#This Row],[Customer ID]])</f>
        <v>4.5454545454545456E-2</v>
      </c>
    </row>
    <row r="8532" spans="1:25" x14ac:dyDescent="0.3">
      <c r="A8532" s="1">
        <v>8531</v>
      </c>
      <c r="B8532" t="s">
        <v>10222</v>
      </c>
      <c r="C8532" s="7">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4" t="str">
        <f>VLOOKUP(OrdersTable[[#This Row],[Region]],PeopleTable[#All],2,FALSE)</f>
        <v>Kelly Williams</v>
      </c>
      <c r="W8532" s="4" t="str">
        <f>IFERROR(VLOOKUP(OrdersTable[[#This Row],[Order ID]],ReturnsTable[#All],2,FALSE),"No")</f>
        <v>No</v>
      </c>
      <c r="X8532" s="4">
        <f>1/COUNTIF(OrdersTable[Order ID],OrdersTable[[#This Row],[Order ID]])</f>
        <v>0.25</v>
      </c>
      <c r="Y8532" s="4">
        <f>1/COUNTIF(OrdersTable[Customer ID],OrdersTable[[#This Row],[Customer ID]])</f>
        <v>7.1428571428571425E-2</v>
      </c>
    </row>
    <row r="8533" spans="1:25" x14ac:dyDescent="0.3">
      <c r="A8533" s="1">
        <v>8532</v>
      </c>
      <c r="B8533" t="s">
        <v>10222</v>
      </c>
      <c r="C8533" s="7">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4" t="str">
        <f>VLOOKUP(OrdersTable[[#This Row],[Region]],PeopleTable[#All],2,FALSE)</f>
        <v>Kelly Williams</v>
      </c>
      <c r="W8533" s="4" t="str">
        <f>IFERROR(VLOOKUP(OrdersTable[[#This Row],[Order ID]],ReturnsTable[#All],2,FALSE),"No")</f>
        <v>No</v>
      </c>
      <c r="X8533" s="4">
        <f>1/COUNTIF(OrdersTable[Order ID],OrdersTable[[#This Row],[Order ID]])</f>
        <v>0.25</v>
      </c>
      <c r="Y8533" s="4">
        <f>1/COUNTIF(OrdersTable[Customer ID],OrdersTable[[#This Row],[Customer ID]])</f>
        <v>7.1428571428571425E-2</v>
      </c>
    </row>
    <row r="8534" spans="1:25" x14ac:dyDescent="0.3">
      <c r="A8534" s="1">
        <v>8533</v>
      </c>
      <c r="B8534" t="s">
        <v>10222</v>
      </c>
      <c r="C8534" s="7">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4" t="str">
        <f>VLOOKUP(OrdersTable[[#This Row],[Region]],PeopleTable[#All],2,FALSE)</f>
        <v>Kelly Williams</v>
      </c>
      <c r="W8534" s="4" t="str">
        <f>IFERROR(VLOOKUP(OrdersTable[[#This Row],[Order ID]],ReturnsTable[#All],2,FALSE),"No")</f>
        <v>No</v>
      </c>
      <c r="X8534" s="4">
        <f>1/COUNTIF(OrdersTable[Order ID],OrdersTable[[#This Row],[Order ID]])</f>
        <v>0.25</v>
      </c>
      <c r="Y8534" s="4">
        <f>1/COUNTIF(OrdersTable[Customer ID],OrdersTable[[#This Row],[Customer ID]])</f>
        <v>7.1428571428571425E-2</v>
      </c>
    </row>
    <row r="8535" spans="1:25" x14ac:dyDescent="0.3">
      <c r="A8535" s="1">
        <v>8534</v>
      </c>
      <c r="B8535" t="s">
        <v>10222</v>
      </c>
      <c r="C8535" s="7">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4" t="str">
        <f>VLOOKUP(OrdersTable[[#This Row],[Region]],PeopleTable[#All],2,FALSE)</f>
        <v>Kelly Williams</v>
      </c>
      <c r="W8535" s="4" t="str">
        <f>IFERROR(VLOOKUP(OrdersTable[[#This Row],[Order ID]],ReturnsTable[#All],2,FALSE),"No")</f>
        <v>No</v>
      </c>
      <c r="X8535" s="4">
        <f>1/COUNTIF(OrdersTable[Order ID],OrdersTable[[#This Row],[Order ID]])</f>
        <v>0.25</v>
      </c>
      <c r="Y8535" s="4">
        <f>1/COUNTIF(OrdersTable[Customer ID],OrdersTable[[#This Row],[Customer ID]])</f>
        <v>7.1428571428571425E-2</v>
      </c>
    </row>
    <row r="8536" spans="1:25" x14ac:dyDescent="0.3">
      <c r="A8536" s="1">
        <v>8535</v>
      </c>
      <c r="B8536" t="s">
        <v>10223</v>
      </c>
      <c r="C8536" s="7">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4" t="str">
        <f>VLOOKUP(OrdersTable[[#This Row],[Region]],PeopleTable[#All],2,FALSE)</f>
        <v>Cassandra Brandow</v>
      </c>
      <c r="W8536" s="4" t="str">
        <f>IFERROR(VLOOKUP(OrdersTable[[#This Row],[Order ID]],ReturnsTable[#All],2,FALSE),"No")</f>
        <v>No</v>
      </c>
      <c r="X8536" s="4">
        <f>1/COUNTIF(OrdersTable[Order ID],OrdersTable[[#This Row],[Order ID]])</f>
        <v>1</v>
      </c>
      <c r="Y8536" s="4">
        <f>1/COUNTIF(OrdersTable[Customer ID],OrdersTable[[#This Row],[Customer ID]])</f>
        <v>0.25</v>
      </c>
    </row>
    <row r="8537" spans="1:25" x14ac:dyDescent="0.3">
      <c r="A8537" s="1">
        <v>8536</v>
      </c>
      <c r="B8537" t="s">
        <v>10224</v>
      </c>
      <c r="C8537" s="7">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4" t="str">
        <f>VLOOKUP(OrdersTable[[#This Row],[Region]],PeopleTable[#All],2,FALSE)</f>
        <v>Anna Andreadi</v>
      </c>
      <c r="W8537" s="4" t="str">
        <f>IFERROR(VLOOKUP(OrdersTable[[#This Row],[Order ID]],ReturnsTable[#All],2,FALSE),"No")</f>
        <v>No</v>
      </c>
      <c r="X8537" s="4">
        <f>1/COUNTIF(OrdersTable[Order ID],OrdersTable[[#This Row],[Order ID]])</f>
        <v>1</v>
      </c>
      <c r="Y8537" s="4">
        <f>1/COUNTIF(OrdersTable[Customer ID],OrdersTable[[#This Row],[Customer ID]])</f>
        <v>7.6923076923076927E-2</v>
      </c>
    </row>
    <row r="8538" spans="1:25" x14ac:dyDescent="0.3">
      <c r="A8538" s="1">
        <v>8537</v>
      </c>
      <c r="B8538" t="s">
        <v>10225</v>
      </c>
      <c r="C8538" s="7">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4" t="str">
        <f>VLOOKUP(OrdersTable[[#This Row],[Region]],PeopleTable[#All],2,FALSE)</f>
        <v>Chuck Magee</v>
      </c>
      <c r="W8538" s="4" t="str">
        <f>IFERROR(VLOOKUP(OrdersTable[[#This Row],[Order ID]],ReturnsTable[#All],2,FALSE),"No")</f>
        <v>No</v>
      </c>
      <c r="X8538" s="4">
        <f>1/COUNTIF(OrdersTable[Order ID],OrdersTable[[#This Row],[Order ID]])</f>
        <v>0.33333333333333331</v>
      </c>
      <c r="Y8538" s="4">
        <f>1/COUNTIF(OrdersTable[Customer ID],OrdersTable[[#This Row],[Customer ID]])</f>
        <v>0.14285714285714285</v>
      </c>
    </row>
    <row r="8539" spans="1:25" x14ac:dyDescent="0.3">
      <c r="A8539" s="1">
        <v>8538</v>
      </c>
      <c r="B8539" t="s">
        <v>10225</v>
      </c>
      <c r="C8539" s="7">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4" t="str">
        <f>VLOOKUP(OrdersTable[[#This Row],[Region]],PeopleTable[#All],2,FALSE)</f>
        <v>Chuck Magee</v>
      </c>
      <c r="W8539" s="4" t="str">
        <f>IFERROR(VLOOKUP(OrdersTable[[#This Row],[Order ID]],ReturnsTable[#All],2,FALSE),"No")</f>
        <v>No</v>
      </c>
      <c r="X8539" s="4">
        <f>1/COUNTIF(OrdersTable[Order ID],OrdersTable[[#This Row],[Order ID]])</f>
        <v>0.33333333333333331</v>
      </c>
      <c r="Y8539" s="4">
        <f>1/COUNTIF(OrdersTable[Customer ID],OrdersTable[[#This Row],[Customer ID]])</f>
        <v>0.14285714285714285</v>
      </c>
    </row>
    <row r="8540" spans="1:25" x14ac:dyDescent="0.3">
      <c r="A8540" s="1">
        <v>8539</v>
      </c>
      <c r="B8540" t="s">
        <v>10225</v>
      </c>
      <c r="C8540" s="7">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4" t="str">
        <f>VLOOKUP(OrdersTable[[#This Row],[Region]],PeopleTable[#All],2,FALSE)</f>
        <v>Chuck Magee</v>
      </c>
      <c r="W8540" s="4" t="str">
        <f>IFERROR(VLOOKUP(OrdersTable[[#This Row],[Order ID]],ReturnsTable[#All],2,FALSE),"No")</f>
        <v>No</v>
      </c>
      <c r="X8540" s="4">
        <f>1/COUNTIF(OrdersTable[Order ID],OrdersTable[[#This Row],[Order ID]])</f>
        <v>0.33333333333333331</v>
      </c>
      <c r="Y8540" s="4">
        <f>1/COUNTIF(OrdersTable[Customer ID],OrdersTable[[#This Row],[Customer ID]])</f>
        <v>0.14285714285714285</v>
      </c>
    </row>
    <row r="8541" spans="1:25" x14ac:dyDescent="0.3">
      <c r="A8541" s="1">
        <v>8540</v>
      </c>
      <c r="B8541" t="s">
        <v>10226</v>
      </c>
      <c r="C8541" s="7">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4" t="str">
        <f>VLOOKUP(OrdersTable[[#This Row],[Region]],PeopleTable[#All],2,FALSE)</f>
        <v>Anna Andreadi</v>
      </c>
      <c r="W8541" s="4" t="str">
        <f>IFERROR(VLOOKUP(OrdersTable[[#This Row],[Order ID]],ReturnsTable[#All],2,FALSE),"No")</f>
        <v>No</v>
      </c>
      <c r="X8541" s="4">
        <f>1/COUNTIF(OrdersTable[Order ID],OrdersTable[[#This Row],[Order ID]])</f>
        <v>0.5</v>
      </c>
      <c r="Y8541" s="4">
        <f>1/COUNTIF(OrdersTable[Customer ID],OrdersTable[[#This Row],[Customer ID]])</f>
        <v>4.5454545454545456E-2</v>
      </c>
    </row>
    <row r="8542" spans="1:25" x14ac:dyDescent="0.3">
      <c r="A8542" s="1">
        <v>8541</v>
      </c>
      <c r="B8542" t="s">
        <v>10226</v>
      </c>
      <c r="C8542" s="7">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4" t="str">
        <f>VLOOKUP(OrdersTable[[#This Row],[Region]],PeopleTable[#All],2,FALSE)</f>
        <v>Anna Andreadi</v>
      </c>
      <c r="W8542" s="4" t="str">
        <f>IFERROR(VLOOKUP(OrdersTable[[#This Row],[Order ID]],ReturnsTable[#All],2,FALSE),"No")</f>
        <v>No</v>
      </c>
      <c r="X8542" s="4">
        <f>1/COUNTIF(OrdersTable[Order ID],OrdersTable[[#This Row],[Order ID]])</f>
        <v>0.5</v>
      </c>
      <c r="Y8542" s="4">
        <f>1/COUNTIF(OrdersTable[Customer ID],OrdersTable[[#This Row],[Customer ID]])</f>
        <v>4.5454545454545456E-2</v>
      </c>
    </row>
    <row r="8543" spans="1:25" x14ac:dyDescent="0.3">
      <c r="A8543" s="1">
        <v>8542</v>
      </c>
      <c r="B8543" t="s">
        <v>10227</v>
      </c>
      <c r="C8543" s="7">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4" t="str">
        <f>VLOOKUP(OrdersTable[[#This Row],[Region]],PeopleTable[#All],2,FALSE)</f>
        <v>Chuck Magee</v>
      </c>
      <c r="W8543" s="4" t="str">
        <f>IFERROR(VLOOKUP(OrdersTable[[#This Row],[Order ID]],ReturnsTable[#All],2,FALSE),"No")</f>
        <v>No</v>
      </c>
      <c r="X8543" s="4">
        <f>1/COUNTIF(OrdersTable[Order ID],OrdersTable[[#This Row],[Order ID]])</f>
        <v>0.5</v>
      </c>
      <c r="Y8543" s="4">
        <f>1/COUNTIF(OrdersTable[Customer ID],OrdersTable[[#This Row],[Customer ID]])</f>
        <v>7.1428571428571425E-2</v>
      </c>
    </row>
    <row r="8544" spans="1:25" x14ac:dyDescent="0.3">
      <c r="A8544" s="1">
        <v>8543</v>
      </c>
      <c r="B8544" t="s">
        <v>10227</v>
      </c>
      <c r="C8544" s="7">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4" t="str">
        <f>VLOOKUP(OrdersTable[[#This Row],[Region]],PeopleTable[#All],2,FALSE)</f>
        <v>Chuck Magee</v>
      </c>
      <c r="W8544" s="4" t="str">
        <f>IFERROR(VLOOKUP(OrdersTable[[#This Row],[Order ID]],ReturnsTable[#All],2,FALSE),"No")</f>
        <v>No</v>
      </c>
      <c r="X8544" s="4">
        <f>1/COUNTIF(OrdersTable[Order ID],OrdersTable[[#This Row],[Order ID]])</f>
        <v>0.5</v>
      </c>
      <c r="Y8544" s="4">
        <f>1/COUNTIF(OrdersTable[Customer ID],OrdersTable[[#This Row],[Customer ID]])</f>
        <v>7.1428571428571425E-2</v>
      </c>
    </row>
    <row r="8545" spans="1:25" x14ac:dyDescent="0.3">
      <c r="A8545" s="1">
        <v>8544</v>
      </c>
      <c r="B8545" t="s">
        <v>10228</v>
      </c>
      <c r="C8545" s="7">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4" t="str">
        <f>VLOOKUP(OrdersTable[[#This Row],[Region]],PeopleTable[#All],2,FALSE)</f>
        <v>Chuck Magee</v>
      </c>
      <c r="W8545" s="4" t="str">
        <f>IFERROR(VLOOKUP(OrdersTable[[#This Row],[Order ID]],ReturnsTable[#All],2,FALSE),"No")</f>
        <v>No</v>
      </c>
      <c r="X8545" s="4">
        <f>1/COUNTIF(OrdersTable[Order ID],OrdersTable[[#This Row],[Order ID]])</f>
        <v>1</v>
      </c>
      <c r="Y8545" s="4">
        <f>1/COUNTIF(OrdersTable[Customer ID],OrdersTable[[#This Row],[Customer ID]])</f>
        <v>6.6666666666666666E-2</v>
      </c>
    </row>
    <row r="8546" spans="1:25" x14ac:dyDescent="0.3">
      <c r="A8546" s="1">
        <v>8545</v>
      </c>
      <c r="B8546" t="s">
        <v>10229</v>
      </c>
      <c r="C8546" s="7">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4" t="str">
        <f>VLOOKUP(OrdersTable[[#This Row],[Region]],PeopleTable[#All],2,FALSE)</f>
        <v>Cassandra Brandow</v>
      </c>
      <c r="W8546" s="4" t="str">
        <f>IFERROR(VLOOKUP(OrdersTable[[#This Row],[Order ID]],ReturnsTable[#All],2,FALSE),"No")</f>
        <v>No</v>
      </c>
      <c r="X8546" s="4">
        <f>1/COUNTIF(OrdersTable[Order ID],OrdersTable[[#This Row],[Order ID]])</f>
        <v>0.33333333333333331</v>
      </c>
      <c r="Y8546" s="4">
        <f>1/COUNTIF(OrdersTable[Customer ID],OrdersTable[[#This Row],[Customer ID]])</f>
        <v>0.05</v>
      </c>
    </row>
    <row r="8547" spans="1:25" x14ac:dyDescent="0.3">
      <c r="A8547" s="1">
        <v>8546</v>
      </c>
      <c r="B8547" t="s">
        <v>10229</v>
      </c>
      <c r="C8547" s="7">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4" t="str">
        <f>VLOOKUP(OrdersTable[[#This Row],[Region]],PeopleTable[#All],2,FALSE)</f>
        <v>Cassandra Brandow</v>
      </c>
      <c r="W8547" s="4" t="str">
        <f>IFERROR(VLOOKUP(OrdersTable[[#This Row],[Order ID]],ReturnsTable[#All],2,FALSE),"No")</f>
        <v>No</v>
      </c>
      <c r="X8547" s="4">
        <f>1/COUNTIF(OrdersTable[Order ID],OrdersTable[[#This Row],[Order ID]])</f>
        <v>0.33333333333333331</v>
      </c>
      <c r="Y8547" s="4">
        <f>1/COUNTIF(OrdersTable[Customer ID],OrdersTable[[#This Row],[Customer ID]])</f>
        <v>0.05</v>
      </c>
    </row>
    <row r="8548" spans="1:25" x14ac:dyDescent="0.3">
      <c r="A8548" s="1">
        <v>8547</v>
      </c>
      <c r="B8548" t="s">
        <v>10229</v>
      </c>
      <c r="C8548" s="7">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4" t="str">
        <f>VLOOKUP(OrdersTable[[#This Row],[Region]],PeopleTable[#All],2,FALSE)</f>
        <v>Cassandra Brandow</v>
      </c>
      <c r="W8548" s="4" t="str">
        <f>IFERROR(VLOOKUP(OrdersTable[[#This Row],[Order ID]],ReturnsTable[#All],2,FALSE),"No")</f>
        <v>No</v>
      </c>
      <c r="X8548" s="4">
        <f>1/COUNTIF(OrdersTable[Order ID],OrdersTable[[#This Row],[Order ID]])</f>
        <v>0.33333333333333331</v>
      </c>
      <c r="Y8548" s="4">
        <f>1/COUNTIF(OrdersTable[Customer ID],OrdersTable[[#This Row],[Customer ID]])</f>
        <v>0.05</v>
      </c>
    </row>
    <row r="8549" spans="1:25" x14ac:dyDescent="0.3">
      <c r="A8549" s="1">
        <v>8548</v>
      </c>
      <c r="B8549" t="s">
        <v>10230</v>
      </c>
      <c r="C8549" s="7">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4" t="str">
        <f>VLOOKUP(OrdersTable[[#This Row],[Region]],PeopleTable[#All],2,FALSE)</f>
        <v>Anna Andreadi</v>
      </c>
      <c r="W8549" s="4" t="str">
        <f>IFERROR(VLOOKUP(OrdersTable[[#This Row],[Order ID]],ReturnsTable[#All],2,FALSE),"No")</f>
        <v>No</v>
      </c>
      <c r="X8549" s="4">
        <f>1/COUNTIF(OrdersTable[Order ID],OrdersTable[[#This Row],[Order ID]])</f>
        <v>0.5</v>
      </c>
      <c r="Y8549" s="4">
        <f>1/COUNTIF(OrdersTable[Customer ID],OrdersTable[[#This Row],[Customer ID]])</f>
        <v>0.05</v>
      </c>
    </row>
    <row r="8550" spans="1:25" x14ac:dyDescent="0.3">
      <c r="A8550" s="1">
        <v>8549</v>
      </c>
      <c r="B8550" t="s">
        <v>10230</v>
      </c>
      <c r="C8550" s="7">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4" t="str">
        <f>VLOOKUP(OrdersTable[[#This Row],[Region]],PeopleTable[#All],2,FALSE)</f>
        <v>Anna Andreadi</v>
      </c>
      <c r="W8550" s="4" t="str">
        <f>IFERROR(VLOOKUP(OrdersTable[[#This Row],[Order ID]],ReturnsTable[#All],2,FALSE),"No")</f>
        <v>No</v>
      </c>
      <c r="X8550" s="4">
        <f>1/COUNTIF(OrdersTable[Order ID],OrdersTable[[#This Row],[Order ID]])</f>
        <v>0.5</v>
      </c>
      <c r="Y8550" s="4">
        <f>1/COUNTIF(OrdersTable[Customer ID],OrdersTable[[#This Row],[Customer ID]])</f>
        <v>0.05</v>
      </c>
    </row>
    <row r="8551" spans="1:25" x14ac:dyDescent="0.3">
      <c r="A8551" s="1">
        <v>8550</v>
      </c>
      <c r="B8551" t="s">
        <v>10231</v>
      </c>
      <c r="C8551" s="7">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4" t="str">
        <f>VLOOKUP(OrdersTable[[#This Row],[Region]],PeopleTable[#All],2,FALSE)</f>
        <v>Anna Andreadi</v>
      </c>
      <c r="W8551" s="4" t="str">
        <f>IFERROR(VLOOKUP(OrdersTable[[#This Row],[Order ID]],ReturnsTable[#All],2,FALSE),"No")</f>
        <v>No</v>
      </c>
      <c r="X8551" s="4">
        <f>1/COUNTIF(OrdersTable[Order ID],OrdersTable[[#This Row],[Order ID]])</f>
        <v>1</v>
      </c>
      <c r="Y8551" s="4">
        <f>1/COUNTIF(OrdersTable[Customer ID],OrdersTable[[#This Row],[Customer ID]])</f>
        <v>0.05</v>
      </c>
    </row>
    <row r="8552" spans="1:25" x14ac:dyDescent="0.3">
      <c r="A8552" s="1">
        <v>8551</v>
      </c>
      <c r="B8552" t="s">
        <v>10232</v>
      </c>
      <c r="C8552" s="7">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4" t="str">
        <f>VLOOKUP(OrdersTable[[#This Row],[Region]],PeopleTable[#All],2,FALSE)</f>
        <v>Kelly Williams</v>
      </c>
      <c r="W8552" s="4" t="str">
        <f>IFERROR(VLOOKUP(OrdersTable[[#This Row],[Order ID]],ReturnsTable[#All],2,FALSE),"No")</f>
        <v>No</v>
      </c>
      <c r="X8552" s="4">
        <f>1/COUNTIF(OrdersTable[Order ID],OrdersTable[[#This Row],[Order ID]])</f>
        <v>0.5</v>
      </c>
      <c r="Y8552" s="4">
        <f>1/COUNTIF(OrdersTable[Customer ID],OrdersTable[[#This Row],[Customer ID]])</f>
        <v>0.1</v>
      </c>
    </row>
    <row r="8553" spans="1:25" x14ac:dyDescent="0.3">
      <c r="A8553" s="1">
        <v>8552</v>
      </c>
      <c r="B8553" t="s">
        <v>10232</v>
      </c>
      <c r="C8553" s="7">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4" t="str">
        <f>VLOOKUP(OrdersTable[[#This Row],[Region]],PeopleTable[#All],2,FALSE)</f>
        <v>Kelly Williams</v>
      </c>
      <c r="W8553" s="4" t="str">
        <f>IFERROR(VLOOKUP(OrdersTable[[#This Row],[Order ID]],ReturnsTable[#All],2,FALSE),"No")</f>
        <v>No</v>
      </c>
      <c r="X8553" s="4">
        <f>1/COUNTIF(OrdersTable[Order ID],OrdersTable[[#This Row],[Order ID]])</f>
        <v>0.5</v>
      </c>
      <c r="Y8553" s="4">
        <f>1/COUNTIF(OrdersTable[Customer ID],OrdersTable[[#This Row],[Customer ID]])</f>
        <v>0.1</v>
      </c>
    </row>
    <row r="8554" spans="1:25" x14ac:dyDescent="0.3">
      <c r="A8554" s="1">
        <v>8553</v>
      </c>
      <c r="B8554" t="s">
        <v>10233</v>
      </c>
      <c r="C8554" s="7">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4" t="str">
        <f>VLOOKUP(OrdersTable[[#This Row],[Region]],PeopleTable[#All],2,FALSE)</f>
        <v>Kelly Williams</v>
      </c>
      <c r="W8554" s="4" t="str">
        <f>IFERROR(VLOOKUP(OrdersTable[[#This Row],[Order ID]],ReturnsTable[#All],2,FALSE),"No")</f>
        <v>No</v>
      </c>
      <c r="X8554" s="4">
        <f>1/COUNTIF(OrdersTable[Order ID],OrdersTable[[#This Row],[Order ID]])</f>
        <v>1</v>
      </c>
      <c r="Y8554" s="4">
        <f>1/COUNTIF(OrdersTable[Customer ID],OrdersTable[[#This Row],[Customer ID]])</f>
        <v>0.1</v>
      </c>
    </row>
    <row r="8555" spans="1:25" x14ac:dyDescent="0.3">
      <c r="A8555" s="1">
        <v>8554</v>
      </c>
      <c r="B8555" t="s">
        <v>10234</v>
      </c>
      <c r="C8555" s="7">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4" t="str">
        <f>VLOOKUP(OrdersTable[[#This Row],[Region]],PeopleTable[#All],2,FALSE)</f>
        <v>Cassandra Brandow</v>
      </c>
      <c r="W8555" s="4" t="str">
        <f>IFERROR(VLOOKUP(OrdersTable[[#This Row],[Order ID]],ReturnsTable[#All],2,FALSE),"No")</f>
        <v>No</v>
      </c>
      <c r="X8555" s="4">
        <f>1/COUNTIF(OrdersTable[Order ID],OrdersTable[[#This Row],[Order ID]])</f>
        <v>1</v>
      </c>
      <c r="Y8555" s="4">
        <f>1/COUNTIF(OrdersTable[Customer ID],OrdersTable[[#This Row],[Customer ID]])</f>
        <v>3.8461538461538464E-2</v>
      </c>
    </row>
    <row r="8556" spans="1:25" x14ac:dyDescent="0.3">
      <c r="A8556" s="1">
        <v>8555</v>
      </c>
      <c r="B8556" t="s">
        <v>10235</v>
      </c>
      <c r="C8556" s="7">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4" t="str">
        <f>VLOOKUP(OrdersTable[[#This Row],[Region]],PeopleTable[#All],2,FALSE)</f>
        <v>Cassandra Brandow</v>
      </c>
      <c r="W8556" s="4" t="str">
        <f>IFERROR(VLOOKUP(OrdersTable[[#This Row],[Order ID]],ReturnsTable[#All],2,FALSE),"No")</f>
        <v>No</v>
      </c>
      <c r="X8556" s="4">
        <f>1/COUNTIF(OrdersTable[Order ID],OrdersTable[[#This Row],[Order ID]])</f>
        <v>1</v>
      </c>
      <c r="Y8556" s="4">
        <f>1/COUNTIF(OrdersTable[Customer ID],OrdersTable[[#This Row],[Customer ID]])</f>
        <v>0.25</v>
      </c>
    </row>
    <row r="8557" spans="1:25" x14ac:dyDescent="0.3">
      <c r="A8557" s="1">
        <v>8556</v>
      </c>
      <c r="B8557" t="s">
        <v>10236</v>
      </c>
      <c r="C8557" s="7">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4" t="str">
        <f>VLOOKUP(OrdersTable[[#This Row],[Region]],PeopleTable[#All],2,FALSE)</f>
        <v>Cassandra Brandow</v>
      </c>
      <c r="W8557" s="4" t="str">
        <f>IFERROR(VLOOKUP(OrdersTable[[#This Row],[Order ID]],ReturnsTable[#All],2,FALSE),"No")</f>
        <v>No</v>
      </c>
      <c r="X8557" s="4">
        <f>1/COUNTIF(OrdersTable[Order ID],OrdersTable[[#This Row],[Order ID]])</f>
        <v>0.5</v>
      </c>
      <c r="Y8557" s="4">
        <f>1/COUNTIF(OrdersTable[Customer ID],OrdersTable[[#This Row],[Customer ID]])</f>
        <v>0.14285714285714285</v>
      </c>
    </row>
    <row r="8558" spans="1:25" x14ac:dyDescent="0.3">
      <c r="A8558" s="1">
        <v>8557</v>
      </c>
      <c r="B8558" t="s">
        <v>10236</v>
      </c>
      <c r="C8558" s="7">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4" t="str">
        <f>VLOOKUP(OrdersTable[[#This Row],[Region]],PeopleTable[#All],2,FALSE)</f>
        <v>Cassandra Brandow</v>
      </c>
      <c r="W8558" s="4" t="str">
        <f>IFERROR(VLOOKUP(OrdersTable[[#This Row],[Order ID]],ReturnsTable[#All],2,FALSE),"No")</f>
        <v>No</v>
      </c>
      <c r="X8558" s="4">
        <f>1/COUNTIF(OrdersTable[Order ID],OrdersTable[[#This Row],[Order ID]])</f>
        <v>0.5</v>
      </c>
      <c r="Y8558" s="4">
        <f>1/COUNTIF(OrdersTable[Customer ID],OrdersTable[[#This Row],[Customer ID]])</f>
        <v>0.14285714285714285</v>
      </c>
    </row>
    <row r="8559" spans="1:25" x14ac:dyDescent="0.3">
      <c r="A8559" s="1">
        <v>8558</v>
      </c>
      <c r="B8559" t="s">
        <v>10237</v>
      </c>
      <c r="C8559" s="7">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4" t="str">
        <f>VLOOKUP(OrdersTable[[#This Row],[Region]],PeopleTable[#All],2,FALSE)</f>
        <v>Kelly Williams</v>
      </c>
      <c r="W8559" s="4" t="str">
        <f>IFERROR(VLOOKUP(OrdersTable[[#This Row],[Order ID]],ReturnsTable[#All],2,FALSE),"No")</f>
        <v>No</v>
      </c>
      <c r="X8559" s="4">
        <f>1/COUNTIF(OrdersTable[Order ID],OrdersTable[[#This Row],[Order ID]])</f>
        <v>0.2</v>
      </c>
      <c r="Y8559" s="4">
        <f>1/COUNTIF(OrdersTable[Customer ID],OrdersTable[[#This Row],[Customer ID]])</f>
        <v>3.8461538461538464E-2</v>
      </c>
    </row>
    <row r="8560" spans="1:25" x14ac:dyDescent="0.3">
      <c r="A8560" s="1">
        <v>8559</v>
      </c>
      <c r="B8560" t="s">
        <v>10237</v>
      </c>
      <c r="C8560" s="7">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4" t="str">
        <f>VLOOKUP(OrdersTable[[#This Row],[Region]],PeopleTable[#All],2,FALSE)</f>
        <v>Kelly Williams</v>
      </c>
      <c r="W8560" s="4" t="str">
        <f>IFERROR(VLOOKUP(OrdersTable[[#This Row],[Order ID]],ReturnsTable[#All],2,FALSE),"No")</f>
        <v>No</v>
      </c>
      <c r="X8560" s="4">
        <f>1/COUNTIF(OrdersTable[Order ID],OrdersTable[[#This Row],[Order ID]])</f>
        <v>0.2</v>
      </c>
      <c r="Y8560" s="4">
        <f>1/COUNTIF(OrdersTable[Customer ID],OrdersTable[[#This Row],[Customer ID]])</f>
        <v>3.8461538461538464E-2</v>
      </c>
    </row>
    <row r="8561" spans="1:25" x14ac:dyDescent="0.3">
      <c r="A8561" s="1">
        <v>8560</v>
      </c>
      <c r="B8561" t="s">
        <v>10237</v>
      </c>
      <c r="C8561" s="7">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4" t="str">
        <f>VLOOKUP(OrdersTable[[#This Row],[Region]],PeopleTable[#All],2,FALSE)</f>
        <v>Kelly Williams</v>
      </c>
      <c r="W8561" s="4" t="str">
        <f>IFERROR(VLOOKUP(OrdersTable[[#This Row],[Order ID]],ReturnsTable[#All],2,FALSE),"No")</f>
        <v>No</v>
      </c>
      <c r="X8561" s="4">
        <f>1/COUNTIF(OrdersTable[Order ID],OrdersTable[[#This Row],[Order ID]])</f>
        <v>0.2</v>
      </c>
      <c r="Y8561" s="4">
        <f>1/COUNTIF(OrdersTable[Customer ID],OrdersTable[[#This Row],[Customer ID]])</f>
        <v>3.8461538461538464E-2</v>
      </c>
    </row>
    <row r="8562" spans="1:25" x14ac:dyDescent="0.3">
      <c r="A8562" s="1">
        <v>8561</v>
      </c>
      <c r="B8562" t="s">
        <v>10237</v>
      </c>
      <c r="C8562" s="7">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4" t="str">
        <f>VLOOKUP(OrdersTable[[#This Row],[Region]],PeopleTable[#All],2,FALSE)</f>
        <v>Kelly Williams</v>
      </c>
      <c r="W8562" s="4" t="str">
        <f>IFERROR(VLOOKUP(OrdersTable[[#This Row],[Order ID]],ReturnsTable[#All],2,FALSE),"No")</f>
        <v>No</v>
      </c>
      <c r="X8562" s="4">
        <f>1/COUNTIF(OrdersTable[Order ID],OrdersTable[[#This Row],[Order ID]])</f>
        <v>0.2</v>
      </c>
      <c r="Y8562" s="4">
        <f>1/COUNTIF(OrdersTable[Customer ID],OrdersTable[[#This Row],[Customer ID]])</f>
        <v>3.8461538461538464E-2</v>
      </c>
    </row>
    <row r="8563" spans="1:25" x14ac:dyDescent="0.3">
      <c r="A8563" s="1">
        <v>8562</v>
      </c>
      <c r="B8563" t="s">
        <v>10237</v>
      </c>
      <c r="C8563" s="7">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4" t="str">
        <f>VLOOKUP(OrdersTable[[#This Row],[Region]],PeopleTable[#All],2,FALSE)</f>
        <v>Kelly Williams</v>
      </c>
      <c r="W8563" s="4" t="str">
        <f>IFERROR(VLOOKUP(OrdersTable[[#This Row],[Order ID]],ReturnsTable[#All],2,FALSE),"No")</f>
        <v>No</v>
      </c>
      <c r="X8563" s="4">
        <f>1/COUNTIF(OrdersTable[Order ID],OrdersTable[[#This Row],[Order ID]])</f>
        <v>0.2</v>
      </c>
      <c r="Y8563" s="4">
        <f>1/COUNTIF(OrdersTable[Customer ID],OrdersTable[[#This Row],[Customer ID]])</f>
        <v>3.8461538461538464E-2</v>
      </c>
    </row>
    <row r="8564" spans="1:25" x14ac:dyDescent="0.3">
      <c r="A8564" s="1">
        <v>8563</v>
      </c>
      <c r="B8564" t="s">
        <v>10238</v>
      </c>
      <c r="C8564" s="7">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4" t="str">
        <f>VLOOKUP(OrdersTable[[#This Row],[Region]],PeopleTable[#All],2,FALSE)</f>
        <v>Kelly Williams</v>
      </c>
      <c r="W8564" s="4" t="str">
        <f>IFERROR(VLOOKUP(OrdersTable[[#This Row],[Order ID]],ReturnsTable[#All],2,FALSE),"No")</f>
        <v>No</v>
      </c>
      <c r="X8564" s="4">
        <f>1/COUNTIF(OrdersTable[Order ID],OrdersTable[[#This Row],[Order ID]])</f>
        <v>1</v>
      </c>
      <c r="Y8564" s="4">
        <f>1/COUNTIF(OrdersTable[Customer ID],OrdersTable[[#This Row],[Customer ID]])</f>
        <v>0.2</v>
      </c>
    </row>
    <row r="8565" spans="1:25" x14ac:dyDescent="0.3">
      <c r="A8565" s="1">
        <v>8564</v>
      </c>
      <c r="B8565" t="s">
        <v>10239</v>
      </c>
      <c r="C8565" s="7">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4" t="str">
        <f>VLOOKUP(OrdersTable[[#This Row],[Region]],PeopleTable[#All],2,FALSE)</f>
        <v>Cassandra Brandow</v>
      </c>
      <c r="W8565" s="4" t="str">
        <f>IFERROR(VLOOKUP(OrdersTable[[#This Row],[Order ID]],ReturnsTable[#All],2,FALSE),"No")</f>
        <v>No</v>
      </c>
      <c r="X8565" s="4">
        <f>1/COUNTIF(OrdersTable[Order ID],OrdersTable[[#This Row],[Order ID]])</f>
        <v>0.5</v>
      </c>
      <c r="Y8565" s="4">
        <f>1/COUNTIF(OrdersTable[Customer ID],OrdersTable[[#This Row],[Customer ID]])</f>
        <v>4.5454545454545456E-2</v>
      </c>
    </row>
    <row r="8566" spans="1:25" x14ac:dyDescent="0.3">
      <c r="A8566" s="1">
        <v>8565</v>
      </c>
      <c r="B8566" t="s">
        <v>10239</v>
      </c>
      <c r="C8566" s="7">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4" t="str">
        <f>VLOOKUP(OrdersTable[[#This Row],[Region]],PeopleTable[#All],2,FALSE)</f>
        <v>Cassandra Brandow</v>
      </c>
      <c r="W8566" s="4" t="str">
        <f>IFERROR(VLOOKUP(OrdersTable[[#This Row],[Order ID]],ReturnsTable[#All],2,FALSE),"No")</f>
        <v>No</v>
      </c>
      <c r="X8566" s="4">
        <f>1/COUNTIF(OrdersTable[Order ID],OrdersTable[[#This Row],[Order ID]])</f>
        <v>0.5</v>
      </c>
      <c r="Y8566" s="4">
        <f>1/COUNTIF(OrdersTable[Customer ID],OrdersTable[[#This Row],[Customer ID]])</f>
        <v>4.5454545454545456E-2</v>
      </c>
    </row>
    <row r="8567" spans="1:25" x14ac:dyDescent="0.3">
      <c r="A8567" s="1">
        <v>8566</v>
      </c>
      <c r="B8567" t="s">
        <v>10240</v>
      </c>
      <c r="C8567" s="7">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4" t="str">
        <f>VLOOKUP(OrdersTable[[#This Row],[Region]],PeopleTable[#All],2,FALSE)</f>
        <v>Kelly Williams</v>
      </c>
      <c r="W8567" s="4" t="str">
        <f>IFERROR(VLOOKUP(OrdersTable[[#This Row],[Order ID]],ReturnsTable[#All],2,FALSE),"No")</f>
        <v>No</v>
      </c>
      <c r="X8567" s="4">
        <f>1/COUNTIF(OrdersTable[Order ID],OrdersTable[[#This Row],[Order ID]])</f>
        <v>0.5</v>
      </c>
      <c r="Y8567" s="4">
        <f>1/COUNTIF(OrdersTable[Customer ID],OrdersTable[[#This Row],[Customer ID]])</f>
        <v>8.3333333333333329E-2</v>
      </c>
    </row>
    <row r="8568" spans="1:25" x14ac:dyDescent="0.3">
      <c r="A8568" s="1">
        <v>8567</v>
      </c>
      <c r="B8568" t="s">
        <v>10240</v>
      </c>
      <c r="C8568" s="7">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4" t="str">
        <f>VLOOKUP(OrdersTable[[#This Row],[Region]],PeopleTable[#All],2,FALSE)</f>
        <v>Kelly Williams</v>
      </c>
      <c r="W8568" s="4" t="str">
        <f>IFERROR(VLOOKUP(OrdersTable[[#This Row],[Order ID]],ReturnsTable[#All],2,FALSE),"No")</f>
        <v>No</v>
      </c>
      <c r="X8568" s="4">
        <f>1/COUNTIF(OrdersTable[Order ID],OrdersTable[[#This Row],[Order ID]])</f>
        <v>0.5</v>
      </c>
      <c r="Y8568" s="4">
        <f>1/COUNTIF(OrdersTable[Customer ID],OrdersTable[[#This Row],[Customer ID]])</f>
        <v>8.3333333333333329E-2</v>
      </c>
    </row>
    <row r="8569" spans="1:25" x14ac:dyDescent="0.3">
      <c r="A8569" s="1">
        <v>8568</v>
      </c>
      <c r="B8569" t="s">
        <v>10241</v>
      </c>
      <c r="C8569" s="7">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4" t="str">
        <f>VLOOKUP(OrdersTable[[#This Row],[Region]],PeopleTable[#All],2,FALSE)</f>
        <v>Chuck Magee</v>
      </c>
      <c r="W8569" s="4" t="str">
        <f>IFERROR(VLOOKUP(OrdersTable[[#This Row],[Order ID]],ReturnsTable[#All],2,FALSE),"No")</f>
        <v>No</v>
      </c>
      <c r="X8569" s="4">
        <f>1/COUNTIF(OrdersTable[Order ID],OrdersTable[[#This Row],[Order ID]])</f>
        <v>1</v>
      </c>
      <c r="Y8569" s="4">
        <f>1/COUNTIF(OrdersTable[Customer ID],OrdersTable[[#This Row],[Customer ID]])</f>
        <v>3.125E-2</v>
      </c>
    </row>
    <row r="8570" spans="1:25" x14ac:dyDescent="0.3">
      <c r="A8570" s="1">
        <v>8569</v>
      </c>
      <c r="B8570" t="s">
        <v>10242</v>
      </c>
      <c r="C8570" s="7">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4" t="str">
        <f>VLOOKUP(OrdersTable[[#This Row],[Region]],PeopleTable[#All],2,FALSE)</f>
        <v>Chuck Magee</v>
      </c>
      <c r="W8570" s="4" t="str">
        <f>IFERROR(VLOOKUP(OrdersTable[[#This Row],[Order ID]],ReturnsTable[#All],2,FALSE),"No")</f>
        <v>No</v>
      </c>
      <c r="X8570" s="4">
        <f>1/COUNTIF(OrdersTable[Order ID],OrdersTable[[#This Row],[Order ID]])</f>
        <v>0.33333333333333331</v>
      </c>
      <c r="Y8570" s="4">
        <f>1/COUNTIF(OrdersTable[Customer ID],OrdersTable[[#This Row],[Customer ID]])</f>
        <v>7.1428571428571425E-2</v>
      </c>
    </row>
    <row r="8571" spans="1:25" x14ac:dyDescent="0.3">
      <c r="A8571" s="1">
        <v>8570</v>
      </c>
      <c r="B8571" t="s">
        <v>10242</v>
      </c>
      <c r="C8571" s="7">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4" t="str">
        <f>VLOOKUP(OrdersTable[[#This Row],[Region]],PeopleTable[#All],2,FALSE)</f>
        <v>Chuck Magee</v>
      </c>
      <c r="W8571" s="4" t="str">
        <f>IFERROR(VLOOKUP(OrdersTable[[#This Row],[Order ID]],ReturnsTable[#All],2,FALSE),"No")</f>
        <v>No</v>
      </c>
      <c r="X8571" s="4">
        <f>1/COUNTIF(OrdersTable[Order ID],OrdersTable[[#This Row],[Order ID]])</f>
        <v>0.33333333333333331</v>
      </c>
      <c r="Y8571" s="4">
        <f>1/COUNTIF(OrdersTable[Customer ID],OrdersTable[[#This Row],[Customer ID]])</f>
        <v>7.1428571428571425E-2</v>
      </c>
    </row>
    <row r="8572" spans="1:25" x14ac:dyDescent="0.3">
      <c r="A8572" s="1">
        <v>8571</v>
      </c>
      <c r="B8572" t="s">
        <v>10242</v>
      </c>
      <c r="C8572" s="7">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4" t="str">
        <f>VLOOKUP(OrdersTable[[#This Row],[Region]],PeopleTable[#All],2,FALSE)</f>
        <v>Chuck Magee</v>
      </c>
      <c r="W8572" s="4" t="str">
        <f>IFERROR(VLOOKUP(OrdersTable[[#This Row],[Order ID]],ReturnsTable[#All],2,FALSE),"No")</f>
        <v>No</v>
      </c>
      <c r="X8572" s="4">
        <f>1/COUNTIF(OrdersTable[Order ID],OrdersTable[[#This Row],[Order ID]])</f>
        <v>0.33333333333333331</v>
      </c>
      <c r="Y8572" s="4">
        <f>1/COUNTIF(OrdersTable[Customer ID],OrdersTable[[#This Row],[Customer ID]])</f>
        <v>7.1428571428571425E-2</v>
      </c>
    </row>
    <row r="8573" spans="1:25" x14ac:dyDescent="0.3">
      <c r="A8573" s="1">
        <v>8572</v>
      </c>
      <c r="B8573" t="s">
        <v>10243</v>
      </c>
      <c r="C8573" s="7">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4" t="str">
        <f>VLOOKUP(OrdersTable[[#This Row],[Region]],PeopleTable[#All],2,FALSE)</f>
        <v>Kelly Williams</v>
      </c>
      <c r="W8573" s="4" t="str">
        <f>IFERROR(VLOOKUP(OrdersTable[[#This Row],[Order ID]],ReturnsTable[#All],2,FALSE),"No")</f>
        <v>No</v>
      </c>
      <c r="X8573" s="4">
        <f>1/COUNTIF(OrdersTable[Order ID],OrdersTable[[#This Row],[Order ID]])</f>
        <v>1</v>
      </c>
      <c r="Y8573" s="4">
        <f>1/COUNTIF(OrdersTable[Customer ID],OrdersTable[[#This Row],[Customer ID]])</f>
        <v>8.3333333333333329E-2</v>
      </c>
    </row>
    <row r="8574" spans="1:25" x14ac:dyDescent="0.3">
      <c r="A8574" s="1">
        <v>8573</v>
      </c>
      <c r="B8574" t="s">
        <v>10244</v>
      </c>
      <c r="C8574" s="7">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4" t="str">
        <f>VLOOKUP(OrdersTable[[#This Row],[Region]],PeopleTable[#All],2,FALSE)</f>
        <v>Kelly Williams</v>
      </c>
      <c r="W8574" s="4" t="str">
        <f>IFERROR(VLOOKUP(OrdersTable[[#This Row],[Order ID]],ReturnsTable[#All],2,FALSE),"No")</f>
        <v>No</v>
      </c>
      <c r="X8574" s="4">
        <f>1/COUNTIF(OrdersTable[Order ID],OrdersTable[[#This Row],[Order ID]])</f>
        <v>1</v>
      </c>
      <c r="Y8574" s="4">
        <f>1/COUNTIF(OrdersTable[Customer ID],OrdersTable[[#This Row],[Customer ID]])</f>
        <v>0.05</v>
      </c>
    </row>
    <row r="8575" spans="1:25" x14ac:dyDescent="0.3">
      <c r="A8575" s="1">
        <v>8574</v>
      </c>
      <c r="B8575" t="s">
        <v>10245</v>
      </c>
      <c r="C8575" s="7">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4" t="str">
        <f>VLOOKUP(OrdersTable[[#This Row],[Region]],PeopleTable[#All],2,FALSE)</f>
        <v>Chuck Magee</v>
      </c>
      <c r="W8575" s="4" t="str">
        <f>IFERROR(VLOOKUP(OrdersTable[[#This Row],[Order ID]],ReturnsTable[#All],2,FALSE),"No")</f>
        <v>No</v>
      </c>
      <c r="X8575" s="4">
        <f>1/COUNTIF(OrdersTable[Order ID],OrdersTable[[#This Row],[Order ID]])</f>
        <v>1</v>
      </c>
      <c r="Y8575" s="4">
        <f>1/COUNTIF(OrdersTable[Customer ID],OrdersTable[[#This Row],[Customer ID]])</f>
        <v>5.2631578947368418E-2</v>
      </c>
    </row>
    <row r="8576" spans="1:25" x14ac:dyDescent="0.3">
      <c r="A8576" s="1">
        <v>8575</v>
      </c>
      <c r="B8576" t="s">
        <v>10246</v>
      </c>
      <c r="C8576" s="7">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4" t="str">
        <f>VLOOKUP(OrdersTable[[#This Row],[Region]],PeopleTable[#All],2,FALSE)</f>
        <v>Anna Andreadi</v>
      </c>
      <c r="W8576" s="4" t="str">
        <f>IFERROR(VLOOKUP(OrdersTable[[#This Row],[Order ID]],ReturnsTable[#All],2,FALSE),"No")</f>
        <v>No</v>
      </c>
      <c r="X8576" s="4">
        <f>1/COUNTIF(OrdersTable[Order ID],OrdersTable[[#This Row],[Order ID]])</f>
        <v>1</v>
      </c>
      <c r="Y8576" s="4">
        <f>1/COUNTIF(OrdersTable[Customer ID],OrdersTable[[#This Row],[Customer ID]])</f>
        <v>8.3333333333333329E-2</v>
      </c>
    </row>
    <row r="8577" spans="1:25" x14ac:dyDescent="0.3">
      <c r="A8577" s="1">
        <v>8576</v>
      </c>
      <c r="B8577" t="s">
        <v>6094</v>
      </c>
      <c r="C8577" s="7">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4" t="str">
        <f>VLOOKUP(OrdersTable[[#This Row],[Region]],PeopleTable[#All],2,FALSE)</f>
        <v>Cassandra Brandow</v>
      </c>
      <c r="W8577" s="4" t="str">
        <f>IFERROR(VLOOKUP(OrdersTable[[#This Row],[Order ID]],ReturnsTable[#All],2,FALSE),"No")</f>
        <v>Yes</v>
      </c>
      <c r="X8577" s="4">
        <f>1/COUNTIF(OrdersTable[Order ID],OrdersTable[[#This Row],[Order ID]])</f>
        <v>1</v>
      </c>
      <c r="Y8577" s="4">
        <f>1/COUNTIF(OrdersTable[Customer ID],OrdersTable[[#This Row],[Customer ID]])</f>
        <v>8.3333333333333329E-2</v>
      </c>
    </row>
    <row r="8578" spans="1:25" x14ac:dyDescent="0.3">
      <c r="A8578" s="1">
        <v>8577</v>
      </c>
      <c r="B8578" t="s">
        <v>10247</v>
      </c>
      <c r="C8578" s="7">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4" t="str">
        <f>VLOOKUP(OrdersTable[[#This Row],[Region]],PeopleTable[#All],2,FALSE)</f>
        <v>Chuck Magee</v>
      </c>
      <c r="W8578" s="4" t="str">
        <f>IFERROR(VLOOKUP(OrdersTable[[#This Row],[Order ID]],ReturnsTable[#All],2,FALSE),"No")</f>
        <v>No</v>
      </c>
      <c r="X8578" s="4">
        <f>1/COUNTIF(OrdersTable[Order ID],OrdersTable[[#This Row],[Order ID]])</f>
        <v>1</v>
      </c>
      <c r="Y8578" s="4">
        <f>1/COUNTIF(OrdersTable[Customer ID],OrdersTable[[#This Row],[Customer ID]])</f>
        <v>7.1428571428571425E-2</v>
      </c>
    </row>
    <row r="8579" spans="1:25" x14ac:dyDescent="0.3">
      <c r="A8579" s="1">
        <v>8578</v>
      </c>
      <c r="B8579" t="s">
        <v>10248</v>
      </c>
      <c r="C8579" s="7">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4" t="str">
        <f>VLOOKUP(OrdersTable[[#This Row],[Region]],PeopleTable[#All],2,FALSE)</f>
        <v>Kelly Williams</v>
      </c>
      <c r="W8579" s="4" t="str">
        <f>IFERROR(VLOOKUP(OrdersTable[[#This Row],[Order ID]],ReturnsTable[#All],2,FALSE),"No")</f>
        <v>No</v>
      </c>
      <c r="X8579" s="4">
        <f>1/COUNTIF(OrdersTable[Order ID],OrdersTable[[#This Row],[Order ID]])</f>
        <v>0.5</v>
      </c>
      <c r="Y8579" s="4">
        <f>1/COUNTIF(OrdersTable[Customer ID],OrdersTable[[#This Row],[Customer ID]])</f>
        <v>0.14285714285714285</v>
      </c>
    </row>
    <row r="8580" spans="1:25" x14ac:dyDescent="0.3">
      <c r="A8580" s="1">
        <v>8579</v>
      </c>
      <c r="B8580" t="s">
        <v>10248</v>
      </c>
      <c r="C8580" s="7">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4" t="str">
        <f>VLOOKUP(OrdersTable[[#This Row],[Region]],PeopleTable[#All],2,FALSE)</f>
        <v>Kelly Williams</v>
      </c>
      <c r="W8580" s="4" t="str">
        <f>IFERROR(VLOOKUP(OrdersTable[[#This Row],[Order ID]],ReturnsTable[#All],2,FALSE),"No")</f>
        <v>No</v>
      </c>
      <c r="X8580" s="4">
        <f>1/COUNTIF(OrdersTable[Order ID],OrdersTable[[#This Row],[Order ID]])</f>
        <v>0.5</v>
      </c>
      <c r="Y8580" s="4">
        <f>1/COUNTIF(OrdersTable[Customer ID],OrdersTable[[#This Row],[Customer ID]])</f>
        <v>0.14285714285714285</v>
      </c>
    </row>
    <row r="8581" spans="1:25" x14ac:dyDescent="0.3">
      <c r="A8581" s="1">
        <v>8580</v>
      </c>
      <c r="B8581" t="s">
        <v>10249</v>
      </c>
      <c r="C8581" s="7">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4" t="str">
        <f>VLOOKUP(OrdersTable[[#This Row],[Region]],PeopleTable[#All],2,FALSE)</f>
        <v>Cassandra Brandow</v>
      </c>
      <c r="W8581" s="4" t="str">
        <f>IFERROR(VLOOKUP(OrdersTable[[#This Row],[Order ID]],ReturnsTable[#All],2,FALSE),"No")</f>
        <v>No</v>
      </c>
      <c r="X8581" s="4">
        <f>1/COUNTIF(OrdersTable[Order ID],OrdersTable[[#This Row],[Order ID]])</f>
        <v>1</v>
      </c>
      <c r="Y8581" s="4">
        <f>1/COUNTIF(OrdersTable[Customer ID],OrdersTable[[#This Row],[Customer ID]])</f>
        <v>9.0909090909090912E-2</v>
      </c>
    </row>
    <row r="8582" spans="1:25" x14ac:dyDescent="0.3">
      <c r="A8582" s="1">
        <v>8581</v>
      </c>
      <c r="B8582" t="s">
        <v>10250</v>
      </c>
      <c r="C8582" s="7">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4" t="str">
        <f>VLOOKUP(OrdersTable[[#This Row],[Region]],PeopleTable[#All],2,FALSE)</f>
        <v>Kelly Williams</v>
      </c>
      <c r="W8582" s="4" t="str">
        <f>IFERROR(VLOOKUP(OrdersTable[[#This Row],[Order ID]],ReturnsTable[#All],2,FALSE),"No")</f>
        <v>No</v>
      </c>
      <c r="X8582" s="4">
        <f>1/COUNTIF(OrdersTable[Order ID],OrdersTable[[#This Row],[Order ID]])</f>
        <v>0.25</v>
      </c>
      <c r="Y8582" s="4">
        <f>1/COUNTIF(OrdersTable[Customer ID],OrdersTable[[#This Row],[Customer ID]])</f>
        <v>5.8823529411764705E-2</v>
      </c>
    </row>
    <row r="8583" spans="1:25" x14ac:dyDescent="0.3">
      <c r="A8583" s="1">
        <v>8582</v>
      </c>
      <c r="B8583" t="s">
        <v>10250</v>
      </c>
      <c r="C8583" s="7">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4" t="str">
        <f>VLOOKUP(OrdersTable[[#This Row],[Region]],PeopleTable[#All],2,FALSE)</f>
        <v>Kelly Williams</v>
      </c>
      <c r="W8583" s="4" t="str">
        <f>IFERROR(VLOOKUP(OrdersTable[[#This Row],[Order ID]],ReturnsTable[#All],2,FALSE),"No")</f>
        <v>No</v>
      </c>
      <c r="X8583" s="4">
        <f>1/COUNTIF(OrdersTable[Order ID],OrdersTable[[#This Row],[Order ID]])</f>
        <v>0.25</v>
      </c>
      <c r="Y8583" s="4">
        <f>1/COUNTIF(OrdersTable[Customer ID],OrdersTable[[#This Row],[Customer ID]])</f>
        <v>5.8823529411764705E-2</v>
      </c>
    </row>
    <row r="8584" spans="1:25" x14ac:dyDescent="0.3">
      <c r="A8584" s="1">
        <v>8583</v>
      </c>
      <c r="B8584" t="s">
        <v>10250</v>
      </c>
      <c r="C8584" s="7">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4" t="str">
        <f>VLOOKUP(OrdersTable[[#This Row],[Region]],PeopleTable[#All],2,FALSE)</f>
        <v>Kelly Williams</v>
      </c>
      <c r="W8584" s="4" t="str">
        <f>IFERROR(VLOOKUP(OrdersTable[[#This Row],[Order ID]],ReturnsTable[#All],2,FALSE),"No")</f>
        <v>No</v>
      </c>
      <c r="X8584" s="4">
        <f>1/COUNTIF(OrdersTable[Order ID],OrdersTable[[#This Row],[Order ID]])</f>
        <v>0.25</v>
      </c>
      <c r="Y8584" s="4">
        <f>1/COUNTIF(OrdersTable[Customer ID],OrdersTable[[#This Row],[Customer ID]])</f>
        <v>5.8823529411764705E-2</v>
      </c>
    </row>
    <row r="8585" spans="1:25" x14ac:dyDescent="0.3">
      <c r="A8585" s="1">
        <v>8584</v>
      </c>
      <c r="B8585" t="s">
        <v>10250</v>
      </c>
      <c r="C8585" s="7">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4" t="str">
        <f>VLOOKUP(OrdersTable[[#This Row],[Region]],PeopleTable[#All],2,FALSE)</f>
        <v>Kelly Williams</v>
      </c>
      <c r="W8585" s="4" t="str">
        <f>IFERROR(VLOOKUP(OrdersTable[[#This Row],[Order ID]],ReturnsTable[#All],2,FALSE),"No")</f>
        <v>No</v>
      </c>
      <c r="X8585" s="4">
        <f>1/COUNTIF(OrdersTable[Order ID],OrdersTable[[#This Row],[Order ID]])</f>
        <v>0.25</v>
      </c>
      <c r="Y8585" s="4">
        <f>1/COUNTIF(OrdersTable[Customer ID],OrdersTable[[#This Row],[Customer ID]])</f>
        <v>5.8823529411764705E-2</v>
      </c>
    </row>
    <row r="8586" spans="1:25" x14ac:dyDescent="0.3">
      <c r="A8586" s="1">
        <v>8585</v>
      </c>
      <c r="B8586" t="s">
        <v>10251</v>
      </c>
      <c r="C8586" s="7">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4" t="str">
        <f>VLOOKUP(OrdersTable[[#This Row],[Region]],PeopleTable[#All],2,FALSE)</f>
        <v>Anna Andreadi</v>
      </c>
      <c r="W8586" s="4" t="str">
        <f>IFERROR(VLOOKUP(OrdersTable[[#This Row],[Order ID]],ReturnsTable[#All],2,FALSE),"No")</f>
        <v>No</v>
      </c>
      <c r="X8586" s="4">
        <f>1/COUNTIF(OrdersTable[Order ID],OrdersTable[[#This Row],[Order ID]])</f>
        <v>1</v>
      </c>
      <c r="Y8586" s="4">
        <f>1/COUNTIF(OrdersTable[Customer ID],OrdersTable[[#This Row],[Customer ID]])</f>
        <v>0.1111111111111111</v>
      </c>
    </row>
    <row r="8587" spans="1:25" x14ac:dyDescent="0.3">
      <c r="A8587" s="1">
        <v>8586</v>
      </c>
      <c r="B8587" t="s">
        <v>10252</v>
      </c>
      <c r="C8587" s="7">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4" t="str">
        <f>VLOOKUP(OrdersTable[[#This Row],[Region]],PeopleTable[#All],2,FALSE)</f>
        <v>Chuck Magee</v>
      </c>
      <c r="W8587" s="4" t="str">
        <f>IFERROR(VLOOKUP(OrdersTable[[#This Row],[Order ID]],ReturnsTable[#All],2,FALSE),"No")</f>
        <v>No</v>
      </c>
      <c r="X8587" s="4">
        <f>1/COUNTIF(OrdersTable[Order ID],OrdersTable[[#This Row],[Order ID]])</f>
        <v>1</v>
      </c>
      <c r="Y8587" s="4">
        <f>1/COUNTIF(OrdersTable[Customer ID],OrdersTable[[#This Row],[Customer ID]])</f>
        <v>0.05</v>
      </c>
    </row>
    <row r="8588" spans="1:25" x14ac:dyDescent="0.3">
      <c r="A8588" s="1">
        <v>8587</v>
      </c>
      <c r="B8588" t="s">
        <v>6174</v>
      </c>
      <c r="C8588" s="7">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4" t="str">
        <f>VLOOKUP(OrdersTable[[#This Row],[Region]],PeopleTable[#All],2,FALSE)</f>
        <v>Anna Andreadi</v>
      </c>
      <c r="W8588" s="4" t="str">
        <f>IFERROR(VLOOKUP(OrdersTable[[#This Row],[Order ID]],ReturnsTable[#All],2,FALSE),"No")</f>
        <v>Yes</v>
      </c>
      <c r="X8588" s="4">
        <f>1/COUNTIF(OrdersTable[Order ID],OrdersTable[[#This Row],[Order ID]])</f>
        <v>0.5</v>
      </c>
      <c r="Y8588" s="4">
        <f>1/COUNTIF(OrdersTable[Customer ID],OrdersTable[[#This Row],[Customer ID]])</f>
        <v>0.1</v>
      </c>
    </row>
    <row r="8589" spans="1:25" x14ac:dyDescent="0.3">
      <c r="A8589" s="1">
        <v>8588</v>
      </c>
      <c r="B8589" t="s">
        <v>6174</v>
      </c>
      <c r="C8589" s="7">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4" t="str">
        <f>VLOOKUP(OrdersTable[[#This Row],[Region]],PeopleTable[#All],2,FALSE)</f>
        <v>Anna Andreadi</v>
      </c>
      <c r="W8589" s="4" t="str">
        <f>IFERROR(VLOOKUP(OrdersTable[[#This Row],[Order ID]],ReturnsTable[#All],2,FALSE),"No")</f>
        <v>Yes</v>
      </c>
      <c r="X8589" s="4">
        <f>1/COUNTIF(OrdersTable[Order ID],OrdersTable[[#This Row],[Order ID]])</f>
        <v>0.5</v>
      </c>
      <c r="Y8589" s="4">
        <f>1/COUNTIF(OrdersTable[Customer ID],OrdersTable[[#This Row],[Customer ID]])</f>
        <v>0.1</v>
      </c>
    </row>
    <row r="8590" spans="1:25" x14ac:dyDescent="0.3">
      <c r="A8590" s="1">
        <v>8589</v>
      </c>
      <c r="B8590" t="s">
        <v>10253</v>
      </c>
      <c r="C8590" s="7">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4" t="str">
        <f>VLOOKUP(OrdersTable[[#This Row],[Region]],PeopleTable[#All],2,FALSE)</f>
        <v>Chuck Magee</v>
      </c>
      <c r="W8590" s="4" t="str">
        <f>IFERROR(VLOOKUP(OrdersTable[[#This Row],[Order ID]],ReturnsTable[#All],2,FALSE),"No")</f>
        <v>No</v>
      </c>
      <c r="X8590" s="4">
        <f>1/COUNTIF(OrdersTable[Order ID],OrdersTable[[#This Row],[Order ID]])</f>
        <v>1</v>
      </c>
      <c r="Y8590" s="4">
        <f>1/COUNTIF(OrdersTable[Customer ID],OrdersTable[[#This Row],[Customer ID]])</f>
        <v>0.1</v>
      </c>
    </row>
    <row r="8591" spans="1:25" x14ac:dyDescent="0.3">
      <c r="A8591" s="1">
        <v>8590</v>
      </c>
      <c r="B8591" t="s">
        <v>10254</v>
      </c>
      <c r="C8591" s="7">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4" t="str">
        <f>VLOOKUP(OrdersTable[[#This Row],[Region]],PeopleTable[#All],2,FALSE)</f>
        <v>Chuck Magee</v>
      </c>
      <c r="W8591" s="4" t="str">
        <f>IFERROR(VLOOKUP(OrdersTable[[#This Row],[Order ID]],ReturnsTable[#All],2,FALSE),"No")</f>
        <v>No</v>
      </c>
      <c r="X8591" s="4">
        <f>1/COUNTIF(OrdersTable[Order ID],OrdersTable[[#This Row],[Order ID]])</f>
        <v>1</v>
      </c>
      <c r="Y8591" s="4">
        <f>1/COUNTIF(OrdersTable[Customer ID],OrdersTable[[#This Row],[Customer ID]])</f>
        <v>0.1</v>
      </c>
    </row>
    <row r="8592" spans="1:25" x14ac:dyDescent="0.3">
      <c r="A8592" s="1">
        <v>8591</v>
      </c>
      <c r="B8592" t="s">
        <v>10255</v>
      </c>
      <c r="C8592" s="7">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4" t="str">
        <f>VLOOKUP(OrdersTable[[#This Row],[Region]],PeopleTable[#All],2,FALSE)</f>
        <v>Chuck Magee</v>
      </c>
      <c r="W8592" s="4" t="str">
        <f>IFERROR(VLOOKUP(OrdersTable[[#This Row],[Order ID]],ReturnsTable[#All],2,FALSE),"No")</f>
        <v>No</v>
      </c>
      <c r="X8592" s="4">
        <f>1/COUNTIF(OrdersTable[Order ID],OrdersTable[[#This Row],[Order ID]])</f>
        <v>1</v>
      </c>
      <c r="Y8592" s="4">
        <f>1/COUNTIF(OrdersTable[Customer ID],OrdersTable[[#This Row],[Customer ID]])</f>
        <v>7.6923076923076927E-2</v>
      </c>
    </row>
    <row r="8593" spans="1:25" x14ac:dyDescent="0.3">
      <c r="A8593" s="1">
        <v>8592</v>
      </c>
      <c r="B8593" t="s">
        <v>6096</v>
      </c>
      <c r="C8593" s="7">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4" t="str">
        <f>VLOOKUP(OrdersTable[[#This Row],[Region]],PeopleTable[#All],2,FALSE)</f>
        <v>Anna Andreadi</v>
      </c>
      <c r="W8593" s="4" t="str">
        <f>IFERROR(VLOOKUP(OrdersTable[[#This Row],[Order ID]],ReturnsTable[#All],2,FALSE),"No")</f>
        <v>Yes</v>
      </c>
      <c r="X8593" s="4">
        <f>1/COUNTIF(OrdersTable[Order ID],OrdersTable[[#This Row],[Order ID]])</f>
        <v>0.5</v>
      </c>
      <c r="Y8593" s="4">
        <f>1/COUNTIF(OrdersTable[Customer ID],OrdersTable[[#This Row],[Customer ID]])</f>
        <v>6.6666666666666666E-2</v>
      </c>
    </row>
    <row r="8594" spans="1:25" x14ac:dyDescent="0.3">
      <c r="A8594" s="1">
        <v>8593</v>
      </c>
      <c r="B8594" t="s">
        <v>6096</v>
      </c>
      <c r="C8594" s="7">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4" t="str">
        <f>VLOOKUP(OrdersTable[[#This Row],[Region]],PeopleTable[#All],2,FALSE)</f>
        <v>Anna Andreadi</v>
      </c>
      <c r="W8594" s="4" t="str">
        <f>IFERROR(VLOOKUP(OrdersTable[[#This Row],[Order ID]],ReturnsTable[#All],2,FALSE),"No")</f>
        <v>Yes</v>
      </c>
      <c r="X8594" s="4">
        <f>1/COUNTIF(OrdersTable[Order ID],OrdersTable[[#This Row],[Order ID]])</f>
        <v>0.5</v>
      </c>
      <c r="Y8594" s="4">
        <f>1/COUNTIF(OrdersTable[Customer ID],OrdersTable[[#This Row],[Customer ID]])</f>
        <v>6.6666666666666666E-2</v>
      </c>
    </row>
    <row r="8595" spans="1:25" x14ac:dyDescent="0.3">
      <c r="A8595" s="1">
        <v>8594</v>
      </c>
      <c r="B8595" t="s">
        <v>10256</v>
      </c>
      <c r="C8595" s="7">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4" t="str">
        <f>VLOOKUP(OrdersTable[[#This Row],[Region]],PeopleTable[#All],2,FALSE)</f>
        <v>Cassandra Brandow</v>
      </c>
      <c r="W8595" s="4" t="str">
        <f>IFERROR(VLOOKUP(OrdersTable[[#This Row],[Order ID]],ReturnsTable[#All],2,FALSE),"No")</f>
        <v>No</v>
      </c>
      <c r="X8595" s="4">
        <f>1/COUNTIF(OrdersTable[Order ID],OrdersTable[[#This Row],[Order ID]])</f>
        <v>0.5</v>
      </c>
      <c r="Y8595" s="4">
        <f>1/COUNTIF(OrdersTable[Customer ID],OrdersTable[[#This Row],[Customer ID]])</f>
        <v>0.14285714285714285</v>
      </c>
    </row>
    <row r="8596" spans="1:25" x14ac:dyDescent="0.3">
      <c r="A8596" s="1">
        <v>8595</v>
      </c>
      <c r="B8596" t="s">
        <v>10256</v>
      </c>
      <c r="C8596" s="7">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4" t="str">
        <f>VLOOKUP(OrdersTable[[#This Row],[Region]],PeopleTable[#All],2,FALSE)</f>
        <v>Cassandra Brandow</v>
      </c>
      <c r="W8596" s="4" t="str">
        <f>IFERROR(VLOOKUP(OrdersTable[[#This Row],[Order ID]],ReturnsTable[#All],2,FALSE),"No")</f>
        <v>No</v>
      </c>
      <c r="X8596" s="4">
        <f>1/COUNTIF(OrdersTable[Order ID],OrdersTable[[#This Row],[Order ID]])</f>
        <v>0.5</v>
      </c>
      <c r="Y8596" s="4">
        <f>1/COUNTIF(OrdersTable[Customer ID],OrdersTable[[#This Row],[Customer ID]])</f>
        <v>0.14285714285714285</v>
      </c>
    </row>
    <row r="8597" spans="1:25" x14ac:dyDescent="0.3">
      <c r="A8597" s="1">
        <v>8596</v>
      </c>
      <c r="B8597" t="s">
        <v>10257</v>
      </c>
      <c r="C8597" s="7">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4" t="str">
        <f>VLOOKUP(OrdersTable[[#This Row],[Region]],PeopleTable[#All],2,FALSE)</f>
        <v>Cassandra Brandow</v>
      </c>
      <c r="W8597" s="4" t="str">
        <f>IFERROR(VLOOKUP(OrdersTable[[#This Row],[Order ID]],ReturnsTable[#All],2,FALSE),"No")</f>
        <v>No</v>
      </c>
      <c r="X8597" s="4">
        <f>1/COUNTIF(OrdersTable[Order ID],OrdersTable[[#This Row],[Order ID]])</f>
        <v>0.5</v>
      </c>
      <c r="Y8597" s="4">
        <f>1/COUNTIF(OrdersTable[Customer ID],OrdersTable[[#This Row],[Customer ID]])</f>
        <v>0.16666666666666666</v>
      </c>
    </row>
    <row r="8598" spans="1:25" x14ac:dyDescent="0.3">
      <c r="A8598" s="1">
        <v>8597</v>
      </c>
      <c r="B8598" t="s">
        <v>10257</v>
      </c>
      <c r="C8598" s="7">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4" t="str">
        <f>VLOOKUP(OrdersTable[[#This Row],[Region]],PeopleTable[#All],2,FALSE)</f>
        <v>Cassandra Brandow</v>
      </c>
      <c r="W8598" s="4" t="str">
        <f>IFERROR(VLOOKUP(OrdersTable[[#This Row],[Order ID]],ReturnsTable[#All],2,FALSE),"No")</f>
        <v>No</v>
      </c>
      <c r="X8598" s="4">
        <f>1/COUNTIF(OrdersTable[Order ID],OrdersTable[[#This Row],[Order ID]])</f>
        <v>0.5</v>
      </c>
      <c r="Y8598" s="4">
        <f>1/COUNTIF(OrdersTable[Customer ID],OrdersTable[[#This Row],[Customer ID]])</f>
        <v>0.16666666666666666</v>
      </c>
    </row>
    <row r="8599" spans="1:25" x14ac:dyDescent="0.3">
      <c r="A8599" s="1">
        <v>8598</v>
      </c>
      <c r="B8599" t="s">
        <v>10258</v>
      </c>
      <c r="C8599" s="7">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4" t="str">
        <f>VLOOKUP(OrdersTable[[#This Row],[Region]],PeopleTable[#All],2,FALSE)</f>
        <v>Anna Andreadi</v>
      </c>
      <c r="W8599" s="4" t="str">
        <f>IFERROR(VLOOKUP(OrdersTable[[#This Row],[Order ID]],ReturnsTable[#All],2,FALSE),"No")</f>
        <v>No</v>
      </c>
      <c r="X8599" s="4">
        <f>1/COUNTIF(OrdersTable[Order ID],OrdersTable[[#This Row],[Order ID]])</f>
        <v>1</v>
      </c>
      <c r="Y8599" s="4">
        <f>1/COUNTIF(OrdersTable[Customer ID],OrdersTable[[#This Row],[Customer ID]])</f>
        <v>0.14285714285714285</v>
      </c>
    </row>
    <row r="8600" spans="1:25" x14ac:dyDescent="0.3">
      <c r="A8600" s="1">
        <v>8599</v>
      </c>
      <c r="B8600" t="s">
        <v>10259</v>
      </c>
      <c r="C8600" s="7">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4" t="str">
        <f>VLOOKUP(OrdersTable[[#This Row],[Region]],PeopleTable[#All],2,FALSE)</f>
        <v>Anna Andreadi</v>
      </c>
      <c r="W8600" s="4" t="str">
        <f>IFERROR(VLOOKUP(OrdersTable[[#This Row],[Order ID]],ReturnsTable[#All],2,FALSE),"No")</f>
        <v>No</v>
      </c>
      <c r="X8600" s="4">
        <f>1/COUNTIF(OrdersTable[Order ID],OrdersTable[[#This Row],[Order ID]])</f>
        <v>0.25</v>
      </c>
      <c r="Y8600" s="4">
        <f>1/COUNTIF(OrdersTable[Customer ID],OrdersTable[[#This Row],[Customer ID]])</f>
        <v>7.1428571428571425E-2</v>
      </c>
    </row>
    <row r="8601" spans="1:25" x14ac:dyDescent="0.3">
      <c r="A8601" s="1">
        <v>8600</v>
      </c>
      <c r="B8601" t="s">
        <v>10259</v>
      </c>
      <c r="C8601" s="7">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4" t="str">
        <f>VLOOKUP(OrdersTable[[#This Row],[Region]],PeopleTable[#All],2,FALSE)</f>
        <v>Anna Andreadi</v>
      </c>
      <c r="W8601" s="4" t="str">
        <f>IFERROR(VLOOKUP(OrdersTable[[#This Row],[Order ID]],ReturnsTable[#All],2,FALSE),"No")</f>
        <v>No</v>
      </c>
      <c r="X8601" s="4">
        <f>1/COUNTIF(OrdersTable[Order ID],OrdersTable[[#This Row],[Order ID]])</f>
        <v>0.25</v>
      </c>
      <c r="Y8601" s="4">
        <f>1/COUNTIF(OrdersTable[Customer ID],OrdersTable[[#This Row],[Customer ID]])</f>
        <v>7.1428571428571425E-2</v>
      </c>
    </row>
    <row r="8602" spans="1:25" x14ac:dyDescent="0.3">
      <c r="A8602" s="1">
        <v>8601</v>
      </c>
      <c r="B8602" t="s">
        <v>10259</v>
      </c>
      <c r="C8602" s="7">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4" t="str">
        <f>VLOOKUP(OrdersTable[[#This Row],[Region]],PeopleTable[#All],2,FALSE)</f>
        <v>Anna Andreadi</v>
      </c>
      <c r="W8602" s="4" t="str">
        <f>IFERROR(VLOOKUP(OrdersTable[[#This Row],[Order ID]],ReturnsTable[#All],2,FALSE),"No")</f>
        <v>No</v>
      </c>
      <c r="X8602" s="4">
        <f>1/COUNTIF(OrdersTable[Order ID],OrdersTable[[#This Row],[Order ID]])</f>
        <v>0.25</v>
      </c>
      <c r="Y8602" s="4">
        <f>1/COUNTIF(OrdersTable[Customer ID],OrdersTable[[#This Row],[Customer ID]])</f>
        <v>7.1428571428571425E-2</v>
      </c>
    </row>
    <row r="8603" spans="1:25" x14ac:dyDescent="0.3">
      <c r="A8603" s="1">
        <v>8602</v>
      </c>
      <c r="B8603" t="s">
        <v>10259</v>
      </c>
      <c r="C8603" s="7">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4" t="str">
        <f>VLOOKUP(OrdersTable[[#This Row],[Region]],PeopleTable[#All],2,FALSE)</f>
        <v>Anna Andreadi</v>
      </c>
      <c r="W8603" s="4" t="str">
        <f>IFERROR(VLOOKUP(OrdersTable[[#This Row],[Order ID]],ReturnsTable[#All],2,FALSE),"No")</f>
        <v>No</v>
      </c>
      <c r="X8603" s="4">
        <f>1/COUNTIF(OrdersTable[Order ID],OrdersTable[[#This Row],[Order ID]])</f>
        <v>0.25</v>
      </c>
      <c r="Y8603" s="4">
        <f>1/COUNTIF(OrdersTable[Customer ID],OrdersTable[[#This Row],[Customer ID]])</f>
        <v>7.1428571428571425E-2</v>
      </c>
    </row>
    <row r="8604" spans="1:25" x14ac:dyDescent="0.3">
      <c r="A8604" s="1">
        <v>8603</v>
      </c>
      <c r="B8604" t="s">
        <v>10260</v>
      </c>
      <c r="C8604" s="7">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4" t="str">
        <f>VLOOKUP(OrdersTable[[#This Row],[Region]],PeopleTable[#All],2,FALSE)</f>
        <v>Anna Andreadi</v>
      </c>
      <c r="W8604" s="4" t="str">
        <f>IFERROR(VLOOKUP(OrdersTable[[#This Row],[Order ID]],ReturnsTable[#All],2,FALSE),"No")</f>
        <v>No</v>
      </c>
      <c r="X8604" s="4">
        <f>1/COUNTIF(OrdersTable[Order ID],OrdersTable[[#This Row],[Order ID]])</f>
        <v>1</v>
      </c>
      <c r="Y8604" s="4">
        <f>1/COUNTIF(OrdersTable[Customer ID],OrdersTable[[#This Row],[Customer ID]])</f>
        <v>0.14285714285714285</v>
      </c>
    </row>
    <row r="8605" spans="1:25" x14ac:dyDescent="0.3">
      <c r="A8605" s="1">
        <v>8604</v>
      </c>
      <c r="B8605" t="s">
        <v>10261</v>
      </c>
      <c r="C8605" s="7">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4" t="str">
        <f>VLOOKUP(OrdersTable[[#This Row],[Region]],PeopleTable[#All],2,FALSE)</f>
        <v>Kelly Williams</v>
      </c>
      <c r="W8605" s="4" t="str">
        <f>IFERROR(VLOOKUP(OrdersTable[[#This Row],[Order ID]],ReturnsTable[#All],2,FALSE),"No")</f>
        <v>No</v>
      </c>
      <c r="X8605" s="4">
        <f>1/COUNTIF(OrdersTable[Order ID],OrdersTable[[#This Row],[Order ID]])</f>
        <v>0.33333333333333331</v>
      </c>
      <c r="Y8605" s="4">
        <f>1/COUNTIF(OrdersTable[Customer ID],OrdersTable[[#This Row],[Customer ID]])</f>
        <v>9.0909090909090912E-2</v>
      </c>
    </row>
    <row r="8606" spans="1:25" x14ac:dyDescent="0.3">
      <c r="A8606" s="1">
        <v>8605</v>
      </c>
      <c r="B8606" t="s">
        <v>10261</v>
      </c>
      <c r="C8606" s="7">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4" t="str">
        <f>VLOOKUP(OrdersTable[[#This Row],[Region]],PeopleTable[#All],2,FALSE)</f>
        <v>Kelly Williams</v>
      </c>
      <c r="W8606" s="4" t="str">
        <f>IFERROR(VLOOKUP(OrdersTable[[#This Row],[Order ID]],ReturnsTable[#All],2,FALSE),"No")</f>
        <v>No</v>
      </c>
      <c r="X8606" s="4">
        <f>1/COUNTIF(OrdersTable[Order ID],OrdersTable[[#This Row],[Order ID]])</f>
        <v>0.33333333333333331</v>
      </c>
      <c r="Y8606" s="4">
        <f>1/COUNTIF(OrdersTable[Customer ID],OrdersTable[[#This Row],[Customer ID]])</f>
        <v>9.0909090909090912E-2</v>
      </c>
    </row>
    <row r="8607" spans="1:25" x14ac:dyDescent="0.3">
      <c r="A8607" s="1">
        <v>8606</v>
      </c>
      <c r="B8607" t="s">
        <v>10261</v>
      </c>
      <c r="C8607" s="7">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4" t="str">
        <f>VLOOKUP(OrdersTable[[#This Row],[Region]],PeopleTable[#All],2,FALSE)</f>
        <v>Kelly Williams</v>
      </c>
      <c r="W8607" s="4" t="str">
        <f>IFERROR(VLOOKUP(OrdersTable[[#This Row],[Order ID]],ReturnsTable[#All],2,FALSE),"No")</f>
        <v>No</v>
      </c>
      <c r="X8607" s="4">
        <f>1/COUNTIF(OrdersTable[Order ID],OrdersTable[[#This Row],[Order ID]])</f>
        <v>0.33333333333333331</v>
      </c>
      <c r="Y8607" s="4">
        <f>1/COUNTIF(OrdersTable[Customer ID],OrdersTable[[#This Row],[Customer ID]])</f>
        <v>9.0909090909090912E-2</v>
      </c>
    </row>
    <row r="8608" spans="1:25" x14ac:dyDescent="0.3">
      <c r="A8608" s="1">
        <v>8607</v>
      </c>
      <c r="B8608" t="s">
        <v>10262</v>
      </c>
      <c r="C8608" s="7">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4" t="str">
        <f>VLOOKUP(OrdersTable[[#This Row],[Region]],PeopleTable[#All],2,FALSE)</f>
        <v>Chuck Magee</v>
      </c>
      <c r="W8608" s="4" t="str">
        <f>IFERROR(VLOOKUP(OrdersTable[[#This Row],[Order ID]],ReturnsTable[#All],2,FALSE),"No")</f>
        <v>No</v>
      </c>
      <c r="X8608" s="4">
        <f>1/COUNTIF(OrdersTable[Order ID],OrdersTable[[#This Row],[Order ID]])</f>
        <v>1</v>
      </c>
      <c r="Y8608" s="4">
        <f>1/COUNTIF(OrdersTable[Customer ID],OrdersTable[[#This Row],[Customer ID]])</f>
        <v>0.14285714285714285</v>
      </c>
    </row>
    <row r="8609" spans="1:25" x14ac:dyDescent="0.3">
      <c r="A8609" s="1">
        <v>8608</v>
      </c>
      <c r="B8609" t="s">
        <v>10263</v>
      </c>
      <c r="C8609" s="7">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4" t="str">
        <f>VLOOKUP(OrdersTable[[#This Row],[Region]],PeopleTable[#All],2,FALSE)</f>
        <v>Chuck Magee</v>
      </c>
      <c r="W8609" s="4" t="str">
        <f>IFERROR(VLOOKUP(OrdersTable[[#This Row],[Order ID]],ReturnsTable[#All],2,FALSE),"No")</f>
        <v>No</v>
      </c>
      <c r="X8609" s="4">
        <f>1/COUNTIF(OrdersTable[Order ID],OrdersTable[[#This Row],[Order ID]])</f>
        <v>0.25</v>
      </c>
      <c r="Y8609" s="4">
        <f>1/COUNTIF(OrdersTable[Customer ID],OrdersTable[[#This Row],[Customer ID]])</f>
        <v>0.14285714285714285</v>
      </c>
    </row>
    <row r="8610" spans="1:25" x14ac:dyDescent="0.3">
      <c r="A8610" s="1">
        <v>8609</v>
      </c>
      <c r="B8610" t="s">
        <v>10263</v>
      </c>
      <c r="C8610" s="7">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4" t="str">
        <f>VLOOKUP(OrdersTable[[#This Row],[Region]],PeopleTable[#All],2,FALSE)</f>
        <v>Chuck Magee</v>
      </c>
      <c r="W8610" s="4" t="str">
        <f>IFERROR(VLOOKUP(OrdersTable[[#This Row],[Order ID]],ReturnsTable[#All],2,FALSE),"No")</f>
        <v>No</v>
      </c>
      <c r="X8610" s="4">
        <f>1/COUNTIF(OrdersTable[Order ID],OrdersTable[[#This Row],[Order ID]])</f>
        <v>0.25</v>
      </c>
      <c r="Y8610" s="4">
        <f>1/COUNTIF(OrdersTable[Customer ID],OrdersTable[[#This Row],[Customer ID]])</f>
        <v>0.14285714285714285</v>
      </c>
    </row>
    <row r="8611" spans="1:25" x14ac:dyDescent="0.3">
      <c r="A8611" s="1">
        <v>8610</v>
      </c>
      <c r="B8611" t="s">
        <v>10263</v>
      </c>
      <c r="C8611" s="7">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4" t="str">
        <f>VLOOKUP(OrdersTable[[#This Row],[Region]],PeopleTable[#All],2,FALSE)</f>
        <v>Chuck Magee</v>
      </c>
      <c r="W8611" s="4" t="str">
        <f>IFERROR(VLOOKUP(OrdersTable[[#This Row],[Order ID]],ReturnsTable[#All],2,FALSE),"No")</f>
        <v>No</v>
      </c>
      <c r="X8611" s="4">
        <f>1/COUNTIF(OrdersTable[Order ID],OrdersTable[[#This Row],[Order ID]])</f>
        <v>0.25</v>
      </c>
      <c r="Y8611" s="4">
        <f>1/COUNTIF(OrdersTable[Customer ID],OrdersTable[[#This Row],[Customer ID]])</f>
        <v>0.14285714285714285</v>
      </c>
    </row>
    <row r="8612" spans="1:25" x14ac:dyDescent="0.3">
      <c r="A8612" s="1">
        <v>8611</v>
      </c>
      <c r="B8612" t="s">
        <v>10263</v>
      </c>
      <c r="C8612" s="7">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4" t="str">
        <f>VLOOKUP(OrdersTable[[#This Row],[Region]],PeopleTable[#All],2,FALSE)</f>
        <v>Chuck Magee</v>
      </c>
      <c r="W8612" s="4" t="str">
        <f>IFERROR(VLOOKUP(OrdersTable[[#This Row],[Order ID]],ReturnsTable[#All],2,FALSE),"No")</f>
        <v>No</v>
      </c>
      <c r="X8612" s="4">
        <f>1/COUNTIF(OrdersTable[Order ID],OrdersTable[[#This Row],[Order ID]])</f>
        <v>0.25</v>
      </c>
      <c r="Y8612" s="4">
        <f>1/COUNTIF(OrdersTable[Customer ID],OrdersTable[[#This Row],[Customer ID]])</f>
        <v>0.14285714285714285</v>
      </c>
    </row>
    <row r="8613" spans="1:25" x14ac:dyDescent="0.3">
      <c r="A8613" s="1">
        <v>8612</v>
      </c>
      <c r="B8613" t="s">
        <v>10264</v>
      </c>
      <c r="C8613" s="7">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4" t="str">
        <f>VLOOKUP(OrdersTable[[#This Row],[Region]],PeopleTable[#All],2,FALSE)</f>
        <v>Anna Andreadi</v>
      </c>
      <c r="W8613" s="4" t="str">
        <f>IFERROR(VLOOKUP(OrdersTable[[#This Row],[Order ID]],ReturnsTable[#All],2,FALSE),"No")</f>
        <v>No</v>
      </c>
      <c r="X8613" s="4">
        <f>1/COUNTIF(OrdersTable[Order ID],OrdersTable[[#This Row],[Order ID]])</f>
        <v>1</v>
      </c>
      <c r="Y8613" s="4">
        <f>1/COUNTIF(OrdersTable[Customer ID],OrdersTable[[#This Row],[Customer ID]])</f>
        <v>5.2631578947368418E-2</v>
      </c>
    </row>
    <row r="8614" spans="1:25" x14ac:dyDescent="0.3">
      <c r="A8614" s="1">
        <v>8613</v>
      </c>
      <c r="B8614" t="s">
        <v>10265</v>
      </c>
      <c r="C8614" s="7">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4" t="str">
        <f>VLOOKUP(OrdersTable[[#This Row],[Region]],PeopleTable[#All],2,FALSE)</f>
        <v>Anna Andreadi</v>
      </c>
      <c r="W8614" s="4" t="str">
        <f>IFERROR(VLOOKUP(OrdersTable[[#This Row],[Order ID]],ReturnsTable[#All],2,FALSE),"No")</f>
        <v>No</v>
      </c>
      <c r="X8614" s="4">
        <f>1/COUNTIF(OrdersTable[Order ID],OrdersTable[[#This Row],[Order ID]])</f>
        <v>1</v>
      </c>
      <c r="Y8614" s="4">
        <f>1/COUNTIF(OrdersTable[Customer ID],OrdersTable[[#This Row],[Customer ID]])</f>
        <v>5.8823529411764705E-2</v>
      </c>
    </row>
    <row r="8615" spans="1:25" x14ac:dyDescent="0.3">
      <c r="A8615" s="1">
        <v>8614</v>
      </c>
      <c r="B8615" t="s">
        <v>10266</v>
      </c>
      <c r="C8615" s="7">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4" t="str">
        <f>VLOOKUP(OrdersTable[[#This Row],[Region]],PeopleTable[#All],2,FALSE)</f>
        <v>Anna Andreadi</v>
      </c>
      <c r="W8615" s="4" t="str">
        <f>IFERROR(VLOOKUP(OrdersTable[[#This Row],[Order ID]],ReturnsTable[#All],2,FALSE),"No")</f>
        <v>No</v>
      </c>
      <c r="X8615" s="4">
        <f>1/COUNTIF(OrdersTable[Order ID],OrdersTable[[#This Row],[Order ID]])</f>
        <v>1</v>
      </c>
      <c r="Y8615" s="4">
        <f>1/COUNTIF(OrdersTable[Customer ID],OrdersTable[[#This Row],[Customer ID]])</f>
        <v>0.1</v>
      </c>
    </row>
    <row r="8616" spans="1:25" x14ac:dyDescent="0.3">
      <c r="A8616" s="1">
        <v>8615</v>
      </c>
      <c r="B8616" t="s">
        <v>10267</v>
      </c>
      <c r="C8616" s="7">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4" t="str">
        <f>VLOOKUP(OrdersTable[[#This Row],[Region]],PeopleTable[#All],2,FALSE)</f>
        <v>Anna Andreadi</v>
      </c>
      <c r="W8616" s="4" t="str">
        <f>IFERROR(VLOOKUP(OrdersTable[[#This Row],[Order ID]],ReturnsTable[#All],2,FALSE),"No")</f>
        <v>No</v>
      </c>
      <c r="X8616" s="4">
        <f>1/COUNTIF(OrdersTable[Order ID],OrdersTable[[#This Row],[Order ID]])</f>
        <v>0.25</v>
      </c>
      <c r="Y8616" s="4">
        <f>1/COUNTIF(OrdersTable[Customer ID],OrdersTable[[#This Row],[Customer ID]])</f>
        <v>0.1</v>
      </c>
    </row>
    <row r="8617" spans="1:25" x14ac:dyDescent="0.3">
      <c r="A8617" s="1">
        <v>8616</v>
      </c>
      <c r="B8617" t="s">
        <v>10267</v>
      </c>
      <c r="C8617" s="7">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4" t="str">
        <f>VLOOKUP(OrdersTable[[#This Row],[Region]],PeopleTable[#All],2,FALSE)</f>
        <v>Anna Andreadi</v>
      </c>
      <c r="W8617" s="4" t="str">
        <f>IFERROR(VLOOKUP(OrdersTable[[#This Row],[Order ID]],ReturnsTable[#All],2,FALSE),"No")</f>
        <v>No</v>
      </c>
      <c r="X8617" s="4">
        <f>1/COUNTIF(OrdersTable[Order ID],OrdersTable[[#This Row],[Order ID]])</f>
        <v>0.25</v>
      </c>
      <c r="Y8617" s="4">
        <f>1/COUNTIF(OrdersTable[Customer ID],OrdersTable[[#This Row],[Customer ID]])</f>
        <v>0.1</v>
      </c>
    </row>
    <row r="8618" spans="1:25" x14ac:dyDescent="0.3">
      <c r="A8618" s="1">
        <v>8617</v>
      </c>
      <c r="B8618" t="s">
        <v>10267</v>
      </c>
      <c r="C8618" s="7">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4" t="str">
        <f>VLOOKUP(OrdersTable[[#This Row],[Region]],PeopleTable[#All],2,FALSE)</f>
        <v>Anna Andreadi</v>
      </c>
      <c r="W8618" s="4" t="str">
        <f>IFERROR(VLOOKUP(OrdersTable[[#This Row],[Order ID]],ReturnsTable[#All],2,FALSE),"No")</f>
        <v>No</v>
      </c>
      <c r="X8618" s="4">
        <f>1/COUNTIF(OrdersTable[Order ID],OrdersTable[[#This Row],[Order ID]])</f>
        <v>0.25</v>
      </c>
      <c r="Y8618" s="4">
        <f>1/COUNTIF(OrdersTable[Customer ID],OrdersTable[[#This Row],[Customer ID]])</f>
        <v>0.1</v>
      </c>
    </row>
    <row r="8619" spans="1:25" x14ac:dyDescent="0.3">
      <c r="A8619" s="1">
        <v>8618</v>
      </c>
      <c r="B8619" t="s">
        <v>10267</v>
      </c>
      <c r="C8619" s="7">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4" t="str">
        <f>VLOOKUP(OrdersTable[[#This Row],[Region]],PeopleTable[#All],2,FALSE)</f>
        <v>Anna Andreadi</v>
      </c>
      <c r="W8619" s="4" t="str">
        <f>IFERROR(VLOOKUP(OrdersTable[[#This Row],[Order ID]],ReturnsTable[#All],2,FALSE),"No")</f>
        <v>No</v>
      </c>
      <c r="X8619" s="4">
        <f>1/COUNTIF(OrdersTable[Order ID],OrdersTable[[#This Row],[Order ID]])</f>
        <v>0.25</v>
      </c>
      <c r="Y8619" s="4">
        <f>1/COUNTIF(OrdersTable[Customer ID],OrdersTable[[#This Row],[Customer ID]])</f>
        <v>0.1</v>
      </c>
    </row>
    <row r="8620" spans="1:25" x14ac:dyDescent="0.3">
      <c r="A8620" s="1">
        <v>8619</v>
      </c>
      <c r="B8620" t="s">
        <v>6112</v>
      </c>
      <c r="C8620" s="7">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4" t="str">
        <f>VLOOKUP(OrdersTable[[#This Row],[Region]],PeopleTable[#All],2,FALSE)</f>
        <v>Anna Andreadi</v>
      </c>
      <c r="W8620" s="4" t="str">
        <f>IFERROR(VLOOKUP(OrdersTable[[#This Row],[Order ID]],ReturnsTable[#All],2,FALSE),"No")</f>
        <v>Yes</v>
      </c>
      <c r="X8620" s="4">
        <f>1/COUNTIF(OrdersTable[Order ID],OrdersTable[[#This Row],[Order ID]])</f>
        <v>1</v>
      </c>
      <c r="Y8620" s="4">
        <f>1/COUNTIF(OrdersTable[Customer ID],OrdersTable[[#This Row],[Customer ID]])</f>
        <v>0.1</v>
      </c>
    </row>
    <row r="8621" spans="1:25" x14ac:dyDescent="0.3">
      <c r="A8621" s="1">
        <v>8620</v>
      </c>
      <c r="B8621" t="s">
        <v>10268</v>
      </c>
      <c r="C8621" s="7">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4" t="str">
        <f>VLOOKUP(OrdersTable[[#This Row],[Region]],PeopleTable[#All],2,FALSE)</f>
        <v>Chuck Magee</v>
      </c>
      <c r="W8621" s="4" t="str">
        <f>IFERROR(VLOOKUP(OrdersTable[[#This Row],[Order ID]],ReturnsTable[#All],2,FALSE),"No")</f>
        <v>No</v>
      </c>
      <c r="X8621" s="4">
        <f>1/COUNTIF(OrdersTable[Order ID],OrdersTable[[#This Row],[Order ID]])</f>
        <v>1</v>
      </c>
      <c r="Y8621" s="4">
        <f>1/COUNTIF(OrdersTable[Customer ID],OrdersTable[[#This Row],[Customer ID]])</f>
        <v>0.1</v>
      </c>
    </row>
    <row r="8622" spans="1:25" x14ac:dyDescent="0.3">
      <c r="A8622" s="1">
        <v>8621</v>
      </c>
      <c r="B8622" t="s">
        <v>10269</v>
      </c>
      <c r="C8622" s="7">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4" t="str">
        <f>VLOOKUP(OrdersTable[[#This Row],[Region]],PeopleTable[#All],2,FALSE)</f>
        <v>Kelly Williams</v>
      </c>
      <c r="W8622" s="4" t="str">
        <f>IFERROR(VLOOKUP(OrdersTable[[#This Row],[Order ID]],ReturnsTable[#All],2,FALSE),"No")</f>
        <v>No</v>
      </c>
      <c r="X8622" s="4">
        <f>1/COUNTIF(OrdersTable[Order ID],OrdersTable[[#This Row],[Order ID]])</f>
        <v>1</v>
      </c>
      <c r="Y8622" s="4">
        <f>1/COUNTIF(OrdersTable[Customer ID],OrdersTable[[#This Row],[Customer ID]])</f>
        <v>0.1111111111111111</v>
      </c>
    </row>
    <row r="8623" spans="1:25" x14ac:dyDescent="0.3">
      <c r="A8623" s="1">
        <v>8622</v>
      </c>
      <c r="B8623" t="s">
        <v>10270</v>
      </c>
      <c r="C8623" s="7">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4" t="str">
        <f>VLOOKUP(OrdersTable[[#This Row],[Region]],PeopleTable[#All],2,FALSE)</f>
        <v>Cassandra Brandow</v>
      </c>
      <c r="W8623" s="4" t="str">
        <f>IFERROR(VLOOKUP(OrdersTable[[#This Row],[Order ID]],ReturnsTable[#All],2,FALSE),"No")</f>
        <v>No</v>
      </c>
      <c r="X8623" s="4">
        <f>1/COUNTIF(OrdersTable[Order ID],OrdersTable[[#This Row],[Order ID]])</f>
        <v>1</v>
      </c>
      <c r="Y8623" s="4">
        <f>1/COUNTIF(OrdersTable[Customer ID],OrdersTable[[#This Row],[Customer ID]])</f>
        <v>4.7619047619047616E-2</v>
      </c>
    </row>
    <row r="8624" spans="1:25" x14ac:dyDescent="0.3">
      <c r="A8624" s="1">
        <v>8623</v>
      </c>
      <c r="B8624" t="s">
        <v>6203</v>
      </c>
      <c r="C8624" s="7">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4" t="str">
        <f>VLOOKUP(OrdersTable[[#This Row],[Region]],PeopleTable[#All],2,FALSE)</f>
        <v>Anna Andreadi</v>
      </c>
      <c r="W8624" s="4" t="str">
        <f>IFERROR(VLOOKUP(OrdersTable[[#This Row],[Order ID]],ReturnsTable[#All],2,FALSE),"No")</f>
        <v>Yes</v>
      </c>
      <c r="X8624" s="4">
        <f>1/COUNTIF(OrdersTable[Order ID],OrdersTable[[#This Row],[Order ID]])</f>
        <v>1</v>
      </c>
      <c r="Y8624" s="4">
        <f>1/COUNTIF(OrdersTable[Customer ID],OrdersTable[[#This Row],[Customer ID]])</f>
        <v>0.125</v>
      </c>
    </row>
    <row r="8625" spans="1:25" x14ac:dyDescent="0.3">
      <c r="A8625" s="1">
        <v>8624</v>
      </c>
      <c r="B8625" t="s">
        <v>10271</v>
      </c>
      <c r="C8625" s="7">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4" t="str">
        <f>VLOOKUP(OrdersTable[[#This Row],[Region]],PeopleTable[#All],2,FALSE)</f>
        <v>Cassandra Brandow</v>
      </c>
      <c r="W8625" s="4" t="str">
        <f>IFERROR(VLOOKUP(OrdersTable[[#This Row],[Order ID]],ReturnsTable[#All],2,FALSE),"No")</f>
        <v>No</v>
      </c>
      <c r="X8625" s="4">
        <f>1/COUNTIF(OrdersTable[Order ID],OrdersTable[[#This Row],[Order ID]])</f>
        <v>0.5</v>
      </c>
      <c r="Y8625" s="4">
        <f>1/COUNTIF(OrdersTable[Customer ID],OrdersTable[[#This Row],[Customer ID]])</f>
        <v>7.1428571428571425E-2</v>
      </c>
    </row>
    <row r="8626" spans="1:25" x14ac:dyDescent="0.3">
      <c r="A8626" s="1">
        <v>8625</v>
      </c>
      <c r="B8626" t="s">
        <v>10271</v>
      </c>
      <c r="C8626" s="7">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4" t="str">
        <f>VLOOKUP(OrdersTable[[#This Row],[Region]],PeopleTable[#All],2,FALSE)</f>
        <v>Cassandra Brandow</v>
      </c>
      <c r="W8626" s="4" t="str">
        <f>IFERROR(VLOOKUP(OrdersTable[[#This Row],[Order ID]],ReturnsTable[#All],2,FALSE),"No")</f>
        <v>No</v>
      </c>
      <c r="X8626" s="4">
        <f>1/COUNTIF(OrdersTable[Order ID],OrdersTable[[#This Row],[Order ID]])</f>
        <v>0.5</v>
      </c>
      <c r="Y8626" s="4">
        <f>1/COUNTIF(OrdersTable[Customer ID],OrdersTable[[#This Row],[Customer ID]])</f>
        <v>7.1428571428571425E-2</v>
      </c>
    </row>
    <row r="8627" spans="1:25" x14ac:dyDescent="0.3">
      <c r="A8627" s="1">
        <v>8626</v>
      </c>
      <c r="B8627" t="s">
        <v>10272</v>
      </c>
      <c r="C8627" s="7">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4" t="str">
        <f>VLOOKUP(OrdersTable[[#This Row],[Region]],PeopleTable[#All],2,FALSE)</f>
        <v>Anna Andreadi</v>
      </c>
      <c r="W8627" s="4" t="str">
        <f>IFERROR(VLOOKUP(OrdersTable[[#This Row],[Order ID]],ReturnsTable[#All],2,FALSE),"No")</f>
        <v>No</v>
      </c>
      <c r="X8627" s="4">
        <f>1/COUNTIF(OrdersTable[Order ID],OrdersTable[[#This Row],[Order ID]])</f>
        <v>1</v>
      </c>
      <c r="Y8627" s="4">
        <f>1/COUNTIF(OrdersTable[Customer ID],OrdersTable[[#This Row],[Customer ID]])</f>
        <v>5.8823529411764705E-2</v>
      </c>
    </row>
    <row r="8628" spans="1:25" x14ac:dyDescent="0.3">
      <c r="A8628" s="1">
        <v>8627</v>
      </c>
      <c r="B8628" t="s">
        <v>10273</v>
      </c>
      <c r="C8628" s="7">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4" t="str">
        <f>VLOOKUP(OrdersTable[[#This Row],[Region]],PeopleTable[#All],2,FALSE)</f>
        <v>Chuck Magee</v>
      </c>
      <c r="W8628" s="4" t="str">
        <f>IFERROR(VLOOKUP(OrdersTable[[#This Row],[Order ID]],ReturnsTable[#All],2,FALSE),"No")</f>
        <v>No</v>
      </c>
      <c r="X8628" s="4">
        <f>1/COUNTIF(OrdersTable[Order ID],OrdersTable[[#This Row],[Order ID]])</f>
        <v>0.2</v>
      </c>
      <c r="Y8628" s="4">
        <f>1/COUNTIF(OrdersTable[Customer ID],OrdersTable[[#This Row],[Customer ID]])</f>
        <v>0.1111111111111111</v>
      </c>
    </row>
    <row r="8629" spans="1:25" x14ac:dyDescent="0.3">
      <c r="A8629" s="1">
        <v>8628</v>
      </c>
      <c r="B8629" t="s">
        <v>10273</v>
      </c>
      <c r="C8629" s="7">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4" t="str">
        <f>VLOOKUP(OrdersTable[[#This Row],[Region]],PeopleTable[#All],2,FALSE)</f>
        <v>Chuck Magee</v>
      </c>
      <c r="W8629" s="4" t="str">
        <f>IFERROR(VLOOKUP(OrdersTable[[#This Row],[Order ID]],ReturnsTable[#All],2,FALSE),"No")</f>
        <v>No</v>
      </c>
      <c r="X8629" s="4">
        <f>1/COUNTIF(OrdersTable[Order ID],OrdersTable[[#This Row],[Order ID]])</f>
        <v>0.2</v>
      </c>
      <c r="Y8629" s="4">
        <f>1/COUNTIF(OrdersTable[Customer ID],OrdersTable[[#This Row],[Customer ID]])</f>
        <v>0.1111111111111111</v>
      </c>
    </row>
    <row r="8630" spans="1:25" x14ac:dyDescent="0.3">
      <c r="A8630" s="1">
        <v>8629</v>
      </c>
      <c r="B8630" t="s">
        <v>10273</v>
      </c>
      <c r="C8630" s="7">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4" t="str">
        <f>VLOOKUP(OrdersTable[[#This Row],[Region]],PeopleTable[#All],2,FALSE)</f>
        <v>Chuck Magee</v>
      </c>
      <c r="W8630" s="4" t="str">
        <f>IFERROR(VLOOKUP(OrdersTable[[#This Row],[Order ID]],ReturnsTable[#All],2,FALSE),"No")</f>
        <v>No</v>
      </c>
      <c r="X8630" s="4">
        <f>1/COUNTIF(OrdersTable[Order ID],OrdersTable[[#This Row],[Order ID]])</f>
        <v>0.2</v>
      </c>
      <c r="Y8630" s="4">
        <f>1/COUNTIF(OrdersTable[Customer ID],OrdersTable[[#This Row],[Customer ID]])</f>
        <v>0.1111111111111111</v>
      </c>
    </row>
    <row r="8631" spans="1:25" x14ac:dyDescent="0.3">
      <c r="A8631" s="1">
        <v>8630</v>
      </c>
      <c r="B8631" t="s">
        <v>10273</v>
      </c>
      <c r="C8631" s="7">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4" t="str">
        <f>VLOOKUP(OrdersTable[[#This Row],[Region]],PeopleTable[#All],2,FALSE)</f>
        <v>Chuck Magee</v>
      </c>
      <c r="W8631" s="4" t="str">
        <f>IFERROR(VLOOKUP(OrdersTable[[#This Row],[Order ID]],ReturnsTable[#All],2,FALSE),"No")</f>
        <v>No</v>
      </c>
      <c r="X8631" s="4">
        <f>1/COUNTIF(OrdersTable[Order ID],OrdersTable[[#This Row],[Order ID]])</f>
        <v>0.2</v>
      </c>
      <c r="Y8631" s="4">
        <f>1/COUNTIF(OrdersTable[Customer ID],OrdersTable[[#This Row],[Customer ID]])</f>
        <v>0.1111111111111111</v>
      </c>
    </row>
    <row r="8632" spans="1:25" x14ac:dyDescent="0.3">
      <c r="A8632" s="1">
        <v>8631</v>
      </c>
      <c r="B8632" t="s">
        <v>10273</v>
      </c>
      <c r="C8632" s="7">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4" t="str">
        <f>VLOOKUP(OrdersTable[[#This Row],[Region]],PeopleTable[#All],2,FALSE)</f>
        <v>Chuck Magee</v>
      </c>
      <c r="W8632" s="4" t="str">
        <f>IFERROR(VLOOKUP(OrdersTable[[#This Row],[Order ID]],ReturnsTable[#All],2,FALSE),"No")</f>
        <v>No</v>
      </c>
      <c r="X8632" s="4">
        <f>1/COUNTIF(OrdersTable[Order ID],OrdersTable[[#This Row],[Order ID]])</f>
        <v>0.2</v>
      </c>
      <c r="Y8632" s="4">
        <f>1/COUNTIF(OrdersTable[Customer ID],OrdersTable[[#This Row],[Customer ID]])</f>
        <v>0.1111111111111111</v>
      </c>
    </row>
    <row r="8633" spans="1:25" x14ac:dyDescent="0.3">
      <c r="A8633" s="1">
        <v>8632</v>
      </c>
      <c r="B8633" t="s">
        <v>10274</v>
      </c>
      <c r="C8633" s="7">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4" t="str">
        <f>VLOOKUP(OrdersTable[[#This Row],[Region]],PeopleTable[#All],2,FALSE)</f>
        <v>Chuck Magee</v>
      </c>
      <c r="W8633" s="4" t="str">
        <f>IFERROR(VLOOKUP(OrdersTable[[#This Row],[Order ID]],ReturnsTable[#All],2,FALSE),"No")</f>
        <v>No</v>
      </c>
      <c r="X8633" s="4">
        <f>1/COUNTIF(OrdersTable[Order ID],OrdersTable[[#This Row],[Order ID]])</f>
        <v>0.33333333333333331</v>
      </c>
      <c r="Y8633" s="4">
        <f>1/COUNTIF(OrdersTable[Customer ID],OrdersTable[[#This Row],[Customer ID]])</f>
        <v>0.1</v>
      </c>
    </row>
    <row r="8634" spans="1:25" x14ac:dyDescent="0.3">
      <c r="A8634" s="1">
        <v>8633</v>
      </c>
      <c r="B8634" t="s">
        <v>10274</v>
      </c>
      <c r="C8634" s="7">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4" t="str">
        <f>VLOOKUP(OrdersTable[[#This Row],[Region]],PeopleTable[#All],2,FALSE)</f>
        <v>Chuck Magee</v>
      </c>
      <c r="W8634" s="4" t="str">
        <f>IFERROR(VLOOKUP(OrdersTable[[#This Row],[Order ID]],ReturnsTable[#All],2,FALSE),"No")</f>
        <v>No</v>
      </c>
      <c r="X8634" s="4">
        <f>1/COUNTIF(OrdersTable[Order ID],OrdersTable[[#This Row],[Order ID]])</f>
        <v>0.33333333333333331</v>
      </c>
      <c r="Y8634" s="4">
        <f>1/COUNTIF(OrdersTable[Customer ID],OrdersTable[[#This Row],[Customer ID]])</f>
        <v>0.1</v>
      </c>
    </row>
    <row r="8635" spans="1:25" x14ac:dyDescent="0.3">
      <c r="A8635" s="1">
        <v>8634</v>
      </c>
      <c r="B8635" t="s">
        <v>10274</v>
      </c>
      <c r="C8635" s="7">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4" t="str">
        <f>VLOOKUP(OrdersTable[[#This Row],[Region]],PeopleTable[#All],2,FALSE)</f>
        <v>Chuck Magee</v>
      </c>
      <c r="W8635" s="4" t="str">
        <f>IFERROR(VLOOKUP(OrdersTable[[#This Row],[Order ID]],ReturnsTable[#All],2,FALSE),"No")</f>
        <v>No</v>
      </c>
      <c r="X8635" s="4">
        <f>1/COUNTIF(OrdersTable[Order ID],OrdersTable[[#This Row],[Order ID]])</f>
        <v>0.33333333333333331</v>
      </c>
      <c r="Y8635" s="4">
        <f>1/COUNTIF(OrdersTable[Customer ID],OrdersTable[[#This Row],[Customer ID]])</f>
        <v>0.1</v>
      </c>
    </row>
    <row r="8636" spans="1:25" x14ac:dyDescent="0.3">
      <c r="A8636" s="1">
        <v>8635</v>
      </c>
      <c r="B8636" t="s">
        <v>10275</v>
      </c>
      <c r="C8636" s="7">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4" t="str">
        <f>VLOOKUP(OrdersTable[[#This Row],[Region]],PeopleTable[#All],2,FALSE)</f>
        <v>Chuck Magee</v>
      </c>
      <c r="W8636" s="4" t="str">
        <f>IFERROR(VLOOKUP(OrdersTable[[#This Row],[Order ID]],ReturnsTable[#All],2,FALSE),"No")</f>
        <v>No</v>
      </c>
      <c r="X8636" s="4">
        <f>1/COUNTIF(OrdersTable[Order ID],OrdersTable[[#This Row],[Order ID]])</f>
        <v>1</v>
      </c>
      <c r="Y8636" s="4">
        <f>1/COUNTIF(OrdersTable[Customer ID],OrdersTable[[#This Row],[Customer ID]])</f>
        <v>3.125E-2</v>
      </c>
    </row>
    <row r="8637" spans="1:25" x14ac:dyDescent="0.3">
      <c r="A8637" s="1">
        <v>8636</v>
      </c>
      <c r="B8637" t="s">
        <v>10276</v>
      </c>
      <c r="C8637" s="7">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4" t="str">
        <f>VLOOKUP(OrdersTable[[#This Row],[Region]],PeopleTable[#All],2,FALSE)</f>
        <v>Cassandra Brandow</v>
      </c>
      <c r="W8637" s="4" t="str">
        <f>IFERROR(VLOOKUP(OrdersTable[[#This Row],[Order ID]],ReturnsTable[#All],2,FALSE),"No")</f>
        <v>No</v>
      </c>
      <c r="X8637" s="4">
        <f>1/COUNTIF(OrdersTable[Order ID],OrdersTable[[#This Row],[Order ID]])</f>
        <v>0.5</v>
      </c>
      <c r="Y8637" s="4">
        <f>1/COUNTIF(OrdersTable[Customer ID],OrdersTable[[#This Row],[Customer ID]])</f>
        <v>5.2631578947368418E-2</v>
      </c>
    </row>
    <row r="8638" spans="1:25" x14ac:dyDescent="0.3">
      <c r="A8638" s="1">
        <v>8637</v>
      </c>
      <c r="B8638" t="s">
        <v>10276</v>
      </c>
      <c r="C8638" s="7">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4" t="str">
        <f>VLOOKUP(OrdersTable[[#This Row],[Region]],PeopleTable[#All],2,FALSE)</f>
        <v>Cassandra Brandow</v>
      </c>
      <c r="W8638" s="4" t="str">
        <f>IFERROR(VLOOKUP(OrdersTable[[#This Row],[Order ID]],ReturnsTable[#All],2,FALSE),"No")</f>
        <v>No</v>
      </c>
      <c r="X8638" s="4">
        <f>1/COUNTIF(OrdersTable[Order ID],OrdersTable[[#This Row],[Order ID]])</f>
        <v>0.5</v>
      </c>
      <c r="Y8638" s="4">
        <f>1/COUNTIF(OrdersTable[Customer ID],OrdersTable[[#This Row],[Customer ID]])</f>
        <v>5.2631578947368418E-2</v>
      </c>
    </row>
    <row r="8639" spans="1:25" x14ac:dyDescent="0.3">
      <c r="A8639" s="1">
        <v>8638</v>
      </c>
      <c r="B8639" t="s">
        <v>10277</v>
      </c>
      <c r="C8639" s="7">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4" t="str">
        <f>VLOOKUP(OrdersTable[[#This Row],[Region]],PeopleTable[#All],2,FALSE)</f>
        <v>Anna Andreadi</v>
      </c>
      <c r="W8639" s="4" t="str">
        <f>IFERROR(VLOOKUP(OrdersTable[[#This Row],[Order ID]],ReturnsTable[#All],2,FALSE),"No")</f>
        <v>No</v>
      </c>
      <c r="X8639" s="4">
        <f>1/COUNTIF(OrdersTable[Order ID],OrdersTable[[#This Row],[Order ID]])</f>
        <v>1</v>
      </c>
      <c r="Y8639" s="4">
        <f>1/COUNTIF(OrdersTable[Customer ID],OrdersTable[[#This Row],[Customer ID]])</f>
        <v>0.14285714285714285</v>
      </c>
    </row>
    <row r="8640" spans="1:25" x14ac:dyDescent="0.3">
      <c r="A8640" s="1">
        <v>8639</v>
      </c>
      <c r="B8640" t="s">
        <v>10278</v>
      </c>
      <c r="C8640" s="7">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4" t="str">
        <f>VLOOKUP(OrdersTable[[#This Row],[Region]],PeopleTable[#All],2,FALSE)</f>
        <v>Kelly Williams</v>
      </c>
      <c r="W8640" s="4" t="str">
        <f>IFERROR(VLOOKUP(OrdersTable[[#This Row],[Order ID]],ReturnsTable[#All],2,FALSE),"No")</f>
        <v>No</v>
      </c>
      <c r="X8640" s="4">
        <f>1/COUNTIF(OrdersTable[Order ID],OrdersTable[[#This Row],[Order ID]])</f>
        <v>1</v>
      </c>
      <c r="Y8640" s="4">
        <f>1/COUNTIF(OrdersTable[Customer ID],OrdersTable[[#This Row],[Customer ID]])</f>
        <v>5.5555555555555552E-2</v>
      </c>
    </row>
    <row r="8641" spans="1:25" x14ac:dyDescent="0.3">
      <c r="A8641" s="1">
        <v>8640</v>
      </c>
      <c r="B8641" t="s">
        <v>10279</v>
      </c>
      <c r="C8641" s="7">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4" t="str">
        <f>VLOOKUP(OrdersTable[[#This Row],[Region]],PeopleTable[#All],2,FALSE)</f>
        <v>Cassandra Brandow</v>
      </c>
      <c r="W8641" s="4" t="str">
        <f>IFERROR(VLOOKUP(OrdersTable[[#This Row],[Order ID]],ReturnsTable[#All],2,FALSE),"No")</f>
        <v>No</v>
      </c>
      <c r="X8641" s="4">
        <f>1/COUNTIF(OrdersTable[Order ID],OrdersTable[[#This Row],[Order ID]])</f>
        <v>1</v>
      </c>
      <c r="Y8641" s="4">
        <f>1/COUNTIF(OrdersTable[Customer ID],OrdersTable[[#This Row],[Customer ID]])</f>
        <v>0.14285714285714285</v>
      </c>
    </row>
    <row r="8642" spans="1:25" x14ac:dyDescent="0.3">
      <c r="A8642" s="1">
        <v>8641</v>
      </c>
      <c r="B8642" t="s">
        <v>10280</v>
      </c>
      <c r="C8642" s="7">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4" t="str">
        <f>VLOOKUP(OrdersTable[[#This Row],[Region]],PeopleTable[#All],2,FALSE)</f>
        <v>Kelly Williams</v>
      </c>
      <c r="W8642" s="4" t="str">
        <f>IFERROR(VLOOKUP(OrdersTable[[#This Row],[Order ID]],ReturnsTable[#All],2,FALSE),"No")</f>
        <v>No</v>
      </c>
      <c r="X8642" s="4">
        <f>1/COUNTIF(OrdersTable[Order ID],OrdersTable[[#This Row],[Order ID]])</f>
        <v>1</v>
      </c>
      <c r="Y8642" s="4">
        <f>1/COUNTIF(OrdersTable[Customer ID],OrdersTable[[#This Row],[Customer ID]])</f>
        <v>7.1428571428571425E-2</v>
      </c>
    </row>
    <row r="8643" spans="1:25" x14ac:dyDescent="0.3">
      <c r="A8643" s="1">
        <v>8642</v>
      </c>
      <c r="B8643" t="s">
        <v>10281</v>
      </c>
      <c r="C8643" s="7">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4" t="str">
        <f>VLOOKUP(OrdersTable[[#This Row],[Region]],PeopleTable[#All],2,FALSE)</f>
        <v>Anna Andreadi</v>
      </c>
      <c r="W8643" s="4" t="str">
        <f>IFERROR(VLOOKUP(OrdersTable[[#This Row],[Order ID]],ReturnsTable[#All],2,FALSE),"No")</f>
        <v>No</v>
      </c>
      <c r="X8643" s="4">
        <f>1/COUNTIF(OrdersTable[Order ID],OrdersTable[[#This Row],[Order ID]])</f>
        <v>1</v>
      </c>
      <c r="Y8643" s="4">
        <f>1/COUNTIF(OrdersTable[Customer ID],OrdersTable[[#This Row],[Customer ID]])</f>
        <v>7.6923076923076927E-2</v>
      </c>
    </row>
    <row r="8644" spans="1:25" x14ac:dyDescent="0.3">
      <c r="A8644" s="1">
        <v>8643</v>
      </c>
      <c r="B8644" t="s">
        <v>10282</v>
      </c>
      <c r="C8644" s="7">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4" t="str">
        <f>VLOOKUP(OrdersTable[[#This Row],[Region]],PeopleTable[#All],2,FALSE)</f>
        <v>Cassandra Brandow</v>
      </c>
      <c r="W8644" s="4" t="str">
        <f>IFERROR(VLOOKUP(OrdersTable[[#This Row],[Order ID]],ReturnsTable[#All],2,FALSE),"No")</f>
        <v>No</v>
      </c>
      <c r="X8644" s="4">
        <f>1/COUNTIF(OrdersTable[Order ID],OrdersTable[[#This Row],[Order ID]])</f>
        <v>0.25</v>
      </c>
      <c r="Y8644" s="4">
        <f>1/COUNTIF(OrdersTable[Customer ID],OrdersTable[[#This Row],[Customer ID]])</f>
        <v>3.8461538461538464E-2</v>
      </c>
    </row>
    <row r="8645" spans="1:25" x14ac:dyDescent="0.3">
      <c r="A8645" s="1">
        <v>8644</v>
      </c>
      <c r="B8645" t="s">
        <v>10282</v>
      </c>
      <c r="C8645" s="7">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4" t="str">
        <f>VLOOKUP(OrdersTable[[#This Row],[Region]],PeopleTable[#All],2,FALSE)</f>
        <v>Cassandra Brandow</v>
      </c>
      <c r="W8645" s="4" t="str">
        <f>IFERROR(VLOOKUP(OrdersTable[[#This Row],[Order ID]],ReturnsTable[#All],2,FALSE),"No")</f>
        <v>No</v>
      </c>
      <c r="X8645" s="4">
        <f>1/COUNTIF(OrdersTable[Order ID],OrdersTable[[#This Row],[Order ID]])</f>
        <v>0.25</v>
      </c>
      <c r="Y8645" s="4">
        <f>1/COUNTIF(OrdersTable[Customer ID],OrdersTable[[#This Row],[Customer ID]])</f>
        <v>3.8461538461538464E-2</v>
      </c>
    </row>
    <row r="8646" spans="1:25" x14ac:dyDescent="0.3">
      <c r="A8646" s="1">
        <v>8645</v>
      </c>
      <c r="B8646" t="s">
        <v>10282</v>
      </c>
      <c r="C8646" s="7">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4" t="str">
        <f>VLOOKUP(OrdersTable[[#This Row],[Region]],PeopleTable[#All],2,FALSE)</f>
        <v>Cassandra Brandow</v>
      </c>
      <c r="W8646" s="4" t="str">
        <f>IFERROR(VLOOKUP(OrdersTable[[#This Row],[Order ID]],ReturnsTable[#All],2,FALSE),"No")</f>
        <v>No</v>
      </c>
      <c r="X8646" s="4">
        <f>1/COUNTIF(OrdersTable[Order ID],OrdersTable[[#This Row],[Order ID]])</f>
        <v>0.25</v>
      </c>
      <c r="Y8646" s="4">
        <f>1/COUNTIF(OrdersTable[Customer ID],OrdersTable[[#This Row],[Customer ID]])</f>
        <v>3.8461538461538464E-2</v>
      </c>
    </row>
    <row r="8647" spans="1:25" x14ac:dyDescent="0.3">
      <c r="A8647" s="1">
        <v>8646</v>
      </c>
      <c r="B8647" t="s">
        <v>10282</v>
      </c>
      <c r="C8647" s="7">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4" t="str">
        <f>VLOOKUP(OrdersTable[[#This Row],[Region]],PeopleTable[#All],2,FALSE)</f>
        <v>Cassandra Brandow</v>
      </c>
      <c r="W8647" s="4" t="str">
        <f>IFERROR(VLOOKUP(OrdersTable[[#This Row],[Order ID]],ReturnsTable[#All],2,FALSE),"No")</f>
        <v>No</v>
      </c>
      <c r="X8647" s="4">
        <f>1/COUNTIF(OrdersTable[Order ID],OrdersTable[[#This Row],[Order ID]])</f>
        <v>0.25</v>
      </c>
      <c r="Y8647" s="4">
        <f>1/COUNTIF(OrdersTable[Customer ID],OrdersTable[[#This Row],[Customer ID]])</f>
        <v>3.8461538461538464E-2</v>
      </c>
    </row>
    <row r="8648" spans="1:25" x14ac:dyDescent="0.3">
      <c r="A8648" s="1">
        <v>8647</v>
      </c>
      <c r="B8648" t="s">
        <v>6043</v>
      </c>
      <c r="C8648" s="7">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4" t="str">
        <f>VLOOKUP(OrdersTable[[#This Row],[Region]],PeopleTable[#All],2,FALSE)</f>
        <v>Anna Andreadi</v>
      </c>
      <c r="W8648" s="4" t="str">
        <f>IFERROR(VLOOKUP(OrdersTable[[#This Row],[Order ID]],ReturnsTable[#All],2,FALSE),"No")</f>
        <v>Yes</v>
      </c>
      <c r="X8648" s="4">
        <f>1/COUNTIF(OrdersTable[Order ID],OrdersTable[[#This Row],[Order ID]])</f>
        <v>1</v>
      </c>
      <c r="Y8648" s="4">
        <f>1/COUNTIF(OrdersTable[Customer ID],OrdersTable[[#This Row],[Customer ID]])</f>
        <v>9.0909090909090912E-2</v>
      </c>
    </row>
    <row r="8649" spans="1:25" x14ac:dyDescent="0.3">
      <c r="A8649" s="1">
        <v>8648</v>
      </c>
      <c r="B8649" t="s">
        <v>10283</v>
      </c>
      <c r="C8649" s="7">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4" t="str">
        <f>VLOOKUP(OrdersTable[[#This Row],[Region]],PeopleTable[#All],2,FALSE)</f>
        <v>Cassandra Brandow</v>
      </c>
      <c r="W8649" s="4" t="str">
        <f>IFERROR(VLOOKUP(OrdersTable[[#This Row],[Order ID]],ReturnsTable[#All],2,FALSE),"No")</f>
        <v>No</v>
      </c>
      <c r="X8649" s="4">
        <f>1/COUNTIF(OrdersTable[Order ID],OrdersTable[[#This Row],[Order ID]])</f>
        <v>1</v>
      </c>
      <c r="Y8649" s="4">
        <f>1/COUNTIF(OrdersTable[Customer ID],OrdersTable[[#This Row],[Customer ID]])</f>
        <v>0.1</v>
      </c>
    </row>
    <row r="8650" spans="1:25" x14ac:dyDescent="0.3">
      <c r="A8650" s="1">
        <v>8649</v>
      </c>
      <c r="B8650" t="s">
        <v>10284</v>
      </c>
      <c r="C8650" s="7">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4" t="str">
        <f>VLOOKUP(OrdersTable[[#This Row],[Region]],PeopleTable[#All],2,FALSE)</f>
        <v>Cassandra Brandow</v>
      </c>
      <c r="W8650" s="4" t="str">
        <f>IFERROR(VLOOKUP(OrdersTable[[#This Row],[Order ID]],ReturnsTable[#All],2,FALSE),"No")</f>
        <v>No</v>
      </c>
      <c r="X8650" s="4">
        <f>1/COUNTIF(OrdersTable[Order ID],OrdersTable[[#This Row],[Order ID]])</f>
        <v>0.5</v>
      </c>
      <c r="Y8650" s="4">
        <f>1/COUNTIF(OrdersTable[Customer ID],OrdersTable[[#This Row],[Customer ID]])</f>
        <v>0.33333333333333331</v>
      </c>
    </row>
    <row r="8651" spans="1:25" x14ac:dyDescent="0.3">
      <c r="A8651" s="1">
        <v>8650</v>
      </c>
      <c r="B8651" t="s">
        <v>10284</v>
      </c>
      <c r="C8651" s="7">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4" t="str">
        <f>VLOOKUP(OrdersTable[[#This Row],[Region]],PeopleTable[#All],2,FALSE)</f>
        <v>Cassandra Brandow</v>
      </c>
      <c r="W8651" s="4" t="str">
        <f>IFERROR(VLOOKUP(OrdersTable[[#This Row],[Order ID]],ReturnsTable[#All],2,FALSE),"No")</f>
        <v>No</v>
      </c>
      <c r="X8651" s="4">
        <f>1/COUNTIF(OrdersTable[Order ID],OrdersTable[[#This Row],[Order ID]])</f>
        <v>0.5</v>
      </c>
      <c r="Y8651" s="4">
        <f>1/COUNTIF(OrdersTable[Customer ID],OrdersTable[[#This Row],[Customer ID]])</f>
        <v>0.33333333333333331</v>
      </c>
    </row>
    <row r="8652" spans="1:25" x14ac:dyDescent="0.3">
      <c r="A8652" s="1">
        <v>8651</v>
      </c>
      <c r="B8652" t="s">
        <v>5962</v>
      </c>
      <c r="C8652" s="7">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4" t="str">
        <f>VLOOKUP(OrdersTable[[#This Row],[Region]],PeopleTable[#All],2,FALSE)</f>
        <v>Anna Andreadi</v>
      </c>
      <c r="W8652" s="4" t="str">
        <f>IFERROR(VLOOKUP(OrdersTable[[#This Row],[Order ID]],ReturnsTable[#All],2,FALSE),"No")</f>
        <v>Yes</v>
      </c>
      <c r="X8652" s="4">
        <f>1/COUNTIF(OrdersTable[Order ID],OrdersTable[[#This Row],[Order ID]])</f>
        <v>0.125</v>
      </c>
      <c r="Y8652" s="4">
        <f>1/COUNTIF(OrdersTable[Customer ID],OrdersTable[[#This Row],[Customer ID]])</f>
        <v>0.04</v>
      </c>
    </row>
    <row r="8653" spans="1:25" x14ac:dyDescent="0.3">
      <c r="A8653" s="1">
        <v>8652</v>
      </c>
      <c r="B8653" t="s">
        <v>5962</v>
      </c>
      <c r="C8653" s="7">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4" t="str">
        <f>VLOOKUP(OrdersTable[[#This Row],[Region]],PeopleTable[#All],2,FALSE)</f>
        <v>Anna Andreadi</v>
      </c>
      <c r="W8653" s="4" t="str">
        <f>IFERROR(VLOOKUP(OrdersTable[[#This Row],[Order ID]],ReturnsTable[#All],2,FALSE),"No")</f>
        <v>Yes</v>
      </c>
      <c r="X8653" s="4">
        <f>1/COUNTIF(OrdersTable[Order ID],OrdersTable[[#This Row],[Order ID]])</f>
        <v>0.125</v>
      </c>
      <c r="Y8653" s="4">
        <f>1/COUNTIF(OrdersTable[Customer ID],OrdersTable[[#This Row],[Customer ID]])</f>
        <v>0.04</v>
      </c>
    </row>
    <row r="8654" spans="1:25" x14ac:dyDescent="0.3">
      <c r="A8654" s="1">
        <v>8653</v>
      </c>
      <c r="B8654" t="s">
        <v>5962</v>
      </c>
      <c r="C8654" s="7">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4" t="str">
        <f>VLOOKUP(OrdersTable[[#This Row],[Region]],PeopleTable[#All],2,FALSE)</f>
        <v>Anna Andreadi</v>
      </c>
      <c r="W8654" s="4" t="str">
        <f>IFERROR(VLOOKUP(OrdersTable[[#This Row],[Order ID]],ReturnsTable[#All],2,FALSE),"No")</f>
        <v>Yes</v>
      </c>
      <c r="X8654" s="4">
        <f>1/COUNTIF(OrdersTable[Order ID],OrdersTable[[#This Row],[Order ID]])</f>
        <v>0.125</v>
      </c>
      <c r="Y8654" s="4">
        <f>1/COUNTIF(OrdersTable[Customer ID],OrdersTable[[#This Row],[Customer ID]])</f>
        <v>0.04</v>
      </c>
    </row>
    <row r="8655" spans="1:25" x14ac:dyDescent="0.3">
      <c r="A8655" s="1">
        <v>8654</v>
      </c>
      <c r="B8655" t="s">
        <v>5962</v>
      </c>
      <c r="C8655" s="7">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4" t="str">
        <f>VLOOKUP(OrdersTable[[#This Row],[Region]],PeopleTable[#All],2,FALSE)</f>
        <v>Anna Andreadi</v>
      </c>
      <c r="W8655" s="4" t="str">
        <f>IFERROR(VLOOKUP(OrdersTable[[#This Row],[Order ID]],ReturnsTable[#All],2,FALSE),"No")</f>
        <v>Yes</v>
      </c>
      <c r="X8655" s="4">
        <f>1/COUNTIF(OrdersTable[Order ID],OrdersTable[[#This Row],[Order ID]])</f>
        <v>0.125</v>
      </c>
      <c r="Y8655" s="4">
        <f>1/COUNTIF(OrdersTable[Customer ID],OrdersTable[[#This Row],[Customer ID]])</f>
        <v>0.04</v>
      </c>
    </row>
    <row r="8656" spans="1:25" x14ac:dyDescent="0.3">
      <c r="A8656" s="1">
        <v>8655</v>
      </c>
      <c r="B8656" t="s">
        <v>5962</v>
      </c>
      <c r="C8656" s="7">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4" t="str">
        <f>VLOOKUP(OrdersTable[[#This Row],[Region]],PeopleTable[#All],2,FALSE)</f>
        <v>Anna Andreadi</v>
      </c>
      <c r="W8656" s="4" t="str">
        <f>IFERROR(VLOOKUP(OrdersTable[[#This Row],[Order ID]],ReturnsTable[#All],2,FALSE),"No")</f>
        <v>Yes</v>
      </c>
      <c r="X8656" s="4">
        <f>1/COUNTIF(OrdersTable[Order ID],OrdersTable[[#This Row],[Order ID]])</f>
        <v>0.125</v>
      </c>
      <c r="Y8656" s="4">
        <f>1/COUNTIF(OrdersTable[Customer ID],OrdersTable[[#This Row],[Customer ID]])</f>
        <v>0.04</v>
      </c>
    </row>
    <row r="8657" spans="1:25" x14ac:dyDescent="0.3">
      <c r="A8657" s="1">
        <v>8656</v>
      </c>
      <c r="B8657" t="s">
        <v>5962</v>
      </c>
      <c r="C8657" s="7">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4" t="str">
        <f>VLOOKUP(OrdersTable[[#This Row],[Region]],PeopleTable[#All],2,FALSE)</f>
        <v>Anna Andreadi</v>
      </c>
      <c r="W8657" s="4" t="str">
        <f>IFERROR(VLOOKUP(OrdersTable[[#This Row],[Order ID]],ReturnsTable[#All],2,FALSE),"No")</f>
        <v>Yes</v>
      </c>
      <c r="X8657" s="4">
        <f>1/COUNTIF(OrdersTable[Order ID],OrdersTable[[#This Row],[Order ID]])</f>
        <v>0.125</v>
      </c>
      <c r="Y8657" s="4">
        <f>1/COUNTIF(OrdersTable[Customer ID],OrdersTable[[#This Row],[Customer ID]])</f>
        <v>0.04</v>
      </c>
    </row>
    <row r="8658" spans="1:25" x14ac:dyDescent="0.3">
      <c r="A8658" s="1">
        <v>8657</v>
      </c>
      <c r="B8658" t="s">
        <v>5962</v>
      </c>
      <c r="C8658" s="7">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4" t="str">
        <f>VLOOKUP(OrdersTable[[#This Row],[Region]],PeopleTable[#All],2,FALSE)</f>
        <v>Anna Andreadi</v>
      </c>
      <c r="W8658" s="4" t="str">
        <f>IFERROR(VLOOKUP(OrdersTable[[#This Row],[Order ID]],ReturnsTable[#All],2,FALSE),"No")</f>
        <v>Yes</v>
      </c>
      <c r="X8658" s="4">
        <f>1/COUNTIF(OrdersTable[Order ID],OrdersTable[[#This Row],[Order ID]])</f>
        <v>0.125</v>
      </c>
      <c r="Y8658" s="4">
        <f>1/COUNTIF(OrdersTable[Customer ID],OrdersTable[[#This Row],[Customer ID]])</f>
        <v>0.04</v>
      </c>
    </row>
    <row r="8659" spans="1:25" x14ac:dyDescent="0.3">
      <c r="A8659" s="1">
        <v>8658</v>
      </c>
      <c r="B8659" t="s">
        <v>5962</v>
      </c>
      <c r="C8659" s="7">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4" t="str">
        <f>VLOOKUP(OrdersTable[[#This Row],[Region]],PeopleTable[#All],2,FALSE)</f>
        <v>Anna Andreadi</v>
      </c>
      <c r="W8659" s="4" t="str">
        <f>IFERROR(VLOOKUP(OrdersTable[[#This Row],[Order ID]],ReturnsTable[#All],2,FALSE),"No")</f>
        <v>Yes</v>
      </c>
      <c r="X8659" s="4">
        <f>1/COUNTIF(OrdersTable[Order ID],OrdersTable[[#This Row],[Order ID]])</f>
        <v>0.125</v>
      </c>
      <c r="Y8659" s="4">
        <f>1/COUNTIF(OrdersTable[Customer ID],OrdersTable[[#This Row],[Customer ID]])</f>
        <v>0.04</v>
      </c>
    </row>
    <row r="8660" spans="1:25" x14ac:dyDescent="0.3">
      <c r="A8660" s="1">
        <v>8659</v>
      </c>
      <c r="B8660" t="s">
        <v>10285</v>
      </c>
      <c r="C8660" s="7">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4" t="str">
        <f>VLOOKUP(OrdersTable[[#This Row],[Region]],PeopleTable[#All],2,FALSE)</f>
        <v>Kelly Williams</v>
      </c>
      <c r="W8660" s="4" t="str">
        <f>IFERROR(VLOOKUP(OrdersTable[[#This Row],[Order ID]],ReturnsTable[#All],2,FALSE),"No")</f>
        <v>No</v>
      </c>
      <c r="X8660" s="4">
        <f>1/COUNTIF(OrdersTable[Order ID],OrdersTable[[#This Row],[Order ID]])</f>
        <v>1</v>
      </c>
      <c r="Y8660" s="4">
        <f>1/COUNTIF(OrdersTable[Customer ID],OrdersTable[[#This Row],[Customer ID]])</f>
        <v>0.1111111111111111</v>
      </c>
    </row>
    <row r="8661" spans="1:25" x14ac:dyDescent="0.3">
      <c r="A8661" s="1">
        <v>8660</v>
      </c>
      <c r="B8661" t="s">
        <v>10286</v>
      </c>
      <c r="C8661" s="7">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4" t="str">
        <f>VLOOKUP(OrdersTable[[#This Row],[Region]],PeopleTable[#All],2,FALSE)</f>
        <v>Chuck Magee</v>
      </c>
      <c r="W8661" s="4" t="str">
        <f>IFERROR(VLOOKUP(OrdersTable[[#This Row],[Order ID]],ReturnsTable[#All],2,FALSE),"No")</f>
        <v>No</v>
      </c>
      <c r="X8661" s="4">
        <f>1/COUNTIF(OrdersTable[Order ID],OrdersTable[[#This Row],[Order ID]])</f>
        <v>1</v>
      </c>
      <c r="Y8661" s="4">
        <f>1/COUNTIF(OrdersTable[Customer ID],OrdersTable[[#This Row],[Customer ID]])</f>
        <v>0.16666666666666666</v>
      </c>
    </row>
    <row r="8662" spans="1:25" x14ac:dyDescent="0.3">
      <c r="A8662" s="1">
        <v>8661</v>
      </c>
      <c r="B8662" t="s">
        <v>10287</v>
      </c>
      <c r="C8662" s="7">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4" t="str">
        <f>VLOOKUP(OrdersTable[[#This Row],[Region]],PeopleTable[#All],2,FALSE)</f>
        <v>Cassandra Brandow</v>
      </c>
      <c r="W8662" s="4" t="str">
        <f>IFERROR(VLOOKUP(OrdersTable[[#This Row],[Order ID]],ReturnsTable[#All],2,FALSE),"No")</f>
        <v>No</v>
      </c>
      <c r="X8662" s="4">
        <f>1/COUNTIF(OrdersTable[Order ID],OrdersTable[[#This Row],[Order ID]])</f>
        <v>1</v>
      </c>
      <c r="Y8662" s="4">
        <f>1/COUNTIF(OrdersTable[Customer ID],OrdersTable[[#This Row],[Customer ID]])</f>
        <v>0.16666666666666666</v>
      </c>
    </row>
    <row r="8663" spans="1:25" x14ac:dyDescent="0.3">
      <c r="A8663" s="1">
        <v>8662</v>
      </c>
      <c r="B8663" t="s">
        <v>10288</v>
      </c>
      <c r="C8663" s="7">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4" t="str">
        <f>VLOOKUP(OrdersTable[[#This Row],[Region]],PeopleTable[#All],2,FALSE)</f>
        <v>Kelly Williams</v>
      </c>
      <c r="W8663" s="4" t="str">
        <f>IFERROR(VLOOKUP(OrdersTable[[#This Row],[Order ID]],ReturnsTable[#All],2,FALSE),"No")</f>
        <v>No</v>
      </c>
      <c r="X8663" s="4">
        <f>1/COUNTIF(OrdersTable[Order ID],OrdersTable[[#This Row],[Order ID]])</f>
        <v>0.33333333333333331</v>
      </c>
      <c r="Y8663" s="4">
        <f>1/COUNTIF(OrdersTable[Customer ID],OrdersTable[[#This Row],[Customer ID]])</f>
        <v>5.5555555555555552E-2</v>
      </c>
    </row>
    <row r="8664" spans="1:25" x14ac:dyDescent="0.3">
      <c r="A8664" s="1">
        <v>8663</v>
      </c>
      <c r="B8664" t="s">
        <v>10288</v>
      </c>
      <c r="C8664" s="7">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4" t="str">
        <f>VLOOKUP(OrdersTable[[#This Row],[Region]],PeopleTable[#All],2,FALSE)</f>
        <v>Kelly Williams</v>
      </c>
      <c r="W8664" s="4" t="str">
        <f>IFERROR(VLOOKUP(OrdersTable[[#This Row],[Order ID]],ReturnsTable[#All],2,FALSE),"No")</f>
        <v>No</v>
      </c>
      <c r="X8664" s="4">
        <f>1/COUNTIF(OrdersTable[Order ID],OrdersTable[[#This Row],[Order ID]])</f>
        <v>0.33333333333333331</v>
      </c>
      <c r="Y8664" s="4">
        <f>1/COUNTIF(OrdersTable[Customer ID],OrdersTable[[#This Row],[Customer ID]])</f>
        <v>5.5555555555555552E-2</v>
      </c>
    </row>
    <row r="8665" spans="1:25" x14ac:dyDescent="0.3">
      <c r="A8665" s="1">
        <v>8664</v>
      </c>
      <c r="B8665" t="s">
        <v>10288</v>
      </c>
      <c r="C8665" s="7">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4" t="str">
        <f>VLOOKUP(OrdersTable[[#This Row],[Region]],PeopleTable[#All],2,FALSE)</f>
        <v>Kelly Williams</v>
      </c>
      <c r="W8665" s="4" t="str">
        <f>IFERROR(VLOOKUP(OrdersTable[[#This Row],[Order ID]],ReturnsTable[#All],2,FALSE),"No")</f>
        <v>No</v>
      </c>
      <c r="X8665" s="4">
        <f>1/COUNTIF(OrdersTable[Order ID],OrdersTable[[#This Row],[Order ID]])</f>
        <v>0.33333333333333331</v>
      </c>
      <c r="Y8665" s="4">
        <f>1/COUNTIF(OrdersTable[Customer ID],OrdersTable[[#This Row],[Customer ID]])</f>
        <v>5.5555555555555552E-2</v>
      </c>
    </row>
    <row r="8666" spans="1:25" x14ac:dyDescent="0.3">
      <c r="A8666" s="1">
        <v>8665</v>
      </c>
      <c r="B8666" t="s">
        <v>10289</v>
      </c>
      <c r="C8666" s="7">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4" t="str">
        <f>VLOOKUP(OrdersTable[[#This Row],[Region]],PeopleTable[#All],2,FALSE)</f>
        <v>Anna Andreadi</v>
      </c>
      <c r="W8666" s="4" t="str">
        <f>IFERROR(VLOOKUP(OrdersTable[[#This Row],[Order ID]],ReturnsTable[#All],2,FALSE),"No")</f>
        <v>No</v>
      </c>
      <c r="X8666" s="4">
        <f>1/COUNTIF(OrdersTable[Order ID],OrdersTable[[#This Row],[Order ID]])</f>
        <v>1</v>
      </c>
      <c r="Y8666" s="4">
        <f>1/COUNTIF(OrdersTable[Customer ID],OrdersTable[[#This Row],[Customer ID]])</f>
        <v>7.1428571428571425E-2</v>
      </c>
    </row>
    <row r="8667" spans="1:25" x14ac:dyDescent="0.3">
      <c r="A8667" s="1">
        <v>8666</v>
      </c>
      <c r="B8667" t="s">
        <v>6050</v>
      </c>
      <c r="C8667" s="7">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4" t="str">
        <f>VLOOKUP(OrdersTable[[#This Row],[Region]],PeopleTable[#All],2,FALSE)</f>
        <v>Anna Andreadi</v>
      </c>
      <c r="W8667" s="4" t="str">
        <f>IFERROR(VLOOKUP(OrdersTable[[#This Row],[Order ID]],ReturnsTable[#All],2,FALSE),"No")</f>
        <v>Yes</v>
      </c>
      <c r="X8667" s="4">
        <f>1/COUNTIF(OrdersTable[Order ID],OrdersTable[[#This Row],[Order ID]])</f>
        <v>1</v>
      </c>
      <c r="Y8667" s="4">
        <f>1/COUNTIF(OrdersTable[Customer ID],OrdersTable[[#This Row],[Customer ID]])</f>
        <v>0.16666666666666666</v>
      </c>
    </row>
    <row r="8668" spans="1:25" x14ac:dyDescent="0.3">
      <c r="A8668" s="1">
        <v>8667</v>
      </c>
      <c r="B8668" t="s">
        <v>10290</v>
      </c>
      <c r="C8668" s="7">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4" t="str">
        <f>VLOOKUP(OrdersTable[[#This Row],[Region]],PeopleTable[#All],2,FALSE)</f>
        <v>Chuck Magee</v>
      </c>
      <c r="W8668" s="4" t="str">
        <f>IFERROR(VLOOKUP(OrdersTable[[#This Row],[Order ID]],ReturnsTable[#All],2,FALSE),"No")</f>
        <v>No</v>
      </c>
      <c r="X8668" s="4">
        <f>1/COUNTIF(OrdersTable[Order ID],OrdersTable[[#This Row],[Order ID]])</f>
        <v>1</v>
      </c>
      <c r="Y8668" s="4">
        <f>1/COUNTIF(OrdersTable[Customer ID],OrdersTable[[#This Row],[Customer ID]])</f>
        <v>1</v>
      </c>
    </row>
    <row r="8669" spans="1:25" x14ac:dyDescent="0.3">
      <c r="A8669" s="1">
        <v>8668</v>
      </c>
      <c r="B8669" t="s">
        <v>10291</v>
      </c>
      <c r="C8669" s="7">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4" t="str">
        <f>VLOOKUP(OrdersTable[[#This Row],[Region]],PeopleTable[#All],2,FALSE)</f>
        <v>Anna Andreadi</v>
      </c>
      <c r="W8669" s="4" t="str">
        <f>IFERROR(VLOOKUP(OrdersTable[[#This Row],[Order ID]],ReturnsTable[#All],2,FALSE),"No")</f>
        <v>No</v>
      </c>
      <c r="X8669" s="4">
        <f>1/COUNTIF(OrdersTable[Order ID],OrdersTable[[#This Row],[Order ID]])</f>
        <v>0.5</v>
      </c>
      <c r="Y8669" s="4">
        <f>1/COUNTIF(OrdersTable[Customer ID],OrdersTable[[#This Row],[Customer ID]])</f>
        <v>7.1428571428571425E-2</v>
      </c>
    </row>
    <row r="8670" spans="1:25" x14ac:dyDescent="0.3">
      <c r="A8670" s="1">
        <v>8669</v>
      </c>
      <c r="B8670" t="s">
        <v>10291</v>
      </c>
      <c r="C8670" s="7">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4" t="str">
        <f>VLOOKUP(OrdersTable[[#This Row],[Region]],PeopleTable[#All],2,FALSE)</f>
        <v>Anna Andreadi</v>
      </c>
      <c r="W8670" s="4" t="str">
        <f>IFERROR(VLOOKUP(OrdersTable[[#This Row],[Order ID]],ReturnsTable[#All],2,FALSE),"No")</f>
        <v>No</v>
      </c>
      <c r="X8670" s="4">
        <f>1/COUNTIF(OrdersTable[Order ID],OrdersTable[[#This Row],[Order ID]])</f>
        <v>0.5</v>
      </c>
      <c r="Y8670" s="4">
        <f>1/COUNTIF(OrdersTable[Customer ID],OrdersTable[[#This Row],[Customer ID]])</f>
        <v>7.1428571428571425E-2</v>
      </c>
    </row>
    <row r="8671" spans="1:25" x14ac:dyDescent="0.3">
      <c r="A8671" s="1">
        <v>8670</v>
      </c>
      <c r="B8671" t="s">
        <v>10292</v>
      </c>
      <c r="C8671" s="7">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4" t="str">
        <f>VLOOKUP(OrdersTable[[#This Row],[Region]],PeopleTable[#All],2,FALSE)</f>
        <v>Anna Andreadi</v>
      </c>
      <c r="W8671" s="4" t="str">
        <f>IFERROR(VLOOKUP(OrdersTable[[#This Row],[Order ID]],ReturnsTable[#All],2,FALSE),"No")</f>
        <v>No</v>
      </c>
      <c r="X8671" s="4">
        <f>1/COUNTIF(OrdersTable[Order ID],OrdersTable[[#This Row],[Order ID]])</f>
        <v>1</v>
      </c>
      <c r="Y8671" s="4">
        <f>1/COUNTIF(OrdersTable[Customer ID],OrdersTable[[#This Row],[Customer ID]])</f>
        <v>5.5555555555555552E-2</v>
      </c>
    </row>
    <row r="8672" spans="1:25" x14ac:dyDescent="0.3">
      <c r="A8672" s="1">
        <v>8671</v>
      </c>
      <c r="B8672" t="s">
        <v>10293</v>
      </c>
      <c r="C8672" s="7">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4" t="str">
        <f>VLOOKUP(OrdersTable[[#This Row],[Region]],PeopleTable[#All],2,FALSE)</f>
        <v>Chuck Magee</v>
      </c>
      <c r="W8672" s="4" t="str">
        <f>IFERROR(VLOOKUP(OrdersTable[[#This Row],[Order ID]],ReturnsTable[#All],2,FALSE),"No")</f>
        <v>No</v>
      </c>
      <c r="X8672" s="4">
        <f>1/COUNTIF(OrdersTable[Order ID],OrdersTable[[#This Row],[Order ID]])</f>
        <v>0.5</v>
      </c>
      <c r="Y8672" s="4">
        <f>1/COUNTIF(OrdersTable[Customer ID],OrdersTable[[#This Row],[Customer ID]])</f>
        <v>4.5454545454545456E-2</v>
      </c>
    </row>
    <row r="8673" spans="1:25" x14ac:dyDescent="0.3">
      <c r="A8673" s="1">
        <v>8672</v>
      </c>
      <c r="B8673" t="s">
        <v>10293</v>
      </c>
      <c r="C8673" s="7">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4" t="str">
        <f>VLOOKUP(OrdersTable[[#This Row],[Region]],PeopleTable[#All],2,FALSE)</f>
        <v>Chuck Magee</v>
      </c>
      <c r="W8673" s="4" t="str">
        <f>IFERROR(VLOOKUP(OrdersTable[[#This Row],[Order ID]],ReturnsTable[#All],2,FALSE),"No")</f>
        <v>No</v>
      </c>
      <c r="X8673" s="4">
        <f>1/COUNTIF(OrdersTable[Order ID],OrdersTable[[#This Row],[Order ID]])</f>
        <v>0.5</v>
      </c>
      <c r="Y8673" s="4">
        <f>1/COUNTIF(OrdersTable[Customer ID],OrdersTable[[#This Row],[Customer ID]])</f>
        <v>4.5454545454545456E-2</v>
      </c>
    </row>
    <row r="8674" spans="1:25" x14ac:dyDescent="0.3">
      <c r="A8674" s="1">
        <v>8673</v>
      </c>
      <c r="B8674" t="s">
        <v>10294</v>
      </c>
      <c r="C8674" s="7">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4" t="str">
        <f>VLOOKUP(OrdersTable[[#This Row],[Region]],PeopleTable[#All],2,FALSE)</f>
        <v>Kelly Williams</v>
      </c>
      <c r="W8674" s="4" t="str">
        <f>IFERROR(VLOOKUP(OrdersTable[[#This Row],[Order ID]],ReturnsTable[#All],2,FALSE),"No")</f>
        <v>No</v>
      </c>
      <c r="X8674" s="4">
        <f>1/COUNTIF(OrdersTable[Order ID],OrdersTable[[#This Row],[Order ID]])</f>
        <v>0.2</v>
      </c>
      <c r="Y8674" s="4">
        <f>1/COUNTIF(OrdersTable[Customer ID],OrdersTable[[#This Row],[Customer ID]])</f>
        <v>5.5555555555555552E-2</v>
      </c>
    </row>
    <row r="8675" spans="1:25" x14ac:dyDescent="0.3">
      <c r="A8675" s="1">
        <v>8674</v>
      </c>
      <c r="B8675" t="s">
        <v>10294</v>
      </c>
      <c r="C8675" s="7">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4" t="str">
        <f>VLOOKUP(OrdersTable[[#This Row],[Region]],PeopleTable[#All],2,FALSE)</f>
        <v>Kelly Williams</v>
      </c>
      <c r="W8675" s="4" t="str">
        <f>IFERROR(VLOOKUP(OrdersTable[[#This Row],[Order ID]],ReturnsTable[#All],2,FALSE),"No")</f>
        <v>No</v>
      </c>
      <c r="X8675" s="4">
        <f>1/COUNTIF(OrdersTable[Order ID],OrdersTable[[#This Row],[Order ID]])</f>
        <v>0.2</v>
      </c>
      <c r="Y8675" s="4">
        <f>1/COUNTIF(OrdersTable[Customer ID],OrdersTable[[#This Row],[Customer ID]])</f>
        <v>5.5555555555555552E-2</v>
      </c>
    </row>
    <row r="8676" spans="1:25" x14ac:dyDescent="0.3">
      <c r="A8676" s="1">
        <v>8675</v>
      </c>
      <c r="B8676" t="s">
        <v>10294</v>
      </c>
      <c r="C8676" s="7">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4" t="str">
        <f>VLOOKUP(OrdersTable[[#This Row],[Region]],PeopleTable[#All],2,FALSE)</f>
        <v>Kelly Williams</v>
      </c>
      <c r="W8676" s="4" t="str">
        <f>IFERROR(VLOOKUP(OrdersTable[[#This Row],[Order ID]],ReturnsTable[#All],2,FALSE),"No")</f>
        <v>No</v>
      </c>
      <c r="X8676" s="4">
        <f>1/COUNTIF(OrdersTable[Order ID],OrdersTable[[#This Row],[Order ID]])</f>
        <v>0.2</v>
      </c>
      <c r="Y8676" s="4">
        <f>1/COUNTIF(OrdersTable[Customer ID],OrdersTable[[#This Row],[Customer ID]])</f>
        <v>5.5555555555555552E-2</v>
      </c>
    </row>
    <row r="8677" spans="1:25" x14ac:dyDescent="0.3">
      <c r="A8677" s="1">
        <v>8676</v>
      </c>
      <c r="B8677" t="s">
        <v>10294</v>
      </c>
      <c r="C8677" s="7">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4" t="str">
        <f>VLOOKUP(OrdersTable[[#This Row],[Region]],PeopleTable[#All],2,FALSE)</f>
        <v>Kelly Williams</v>
      </c>
      <c r="W8677" s="4" t="str">
        <f>IFERROR(VLOOKUP(OrdersTable[[#This Row],[Order ID]],ReturnsTable[#All],2,FALSE),"No")</f>
        <v>No</v>
      </c>
      <c r="X8677" s="4">
        <f>1/COUNTIF(OrdersTable[Order ID],OrdersTable[[#This Row],[Order ID]])</f>
        <v>0.2</v>
      </c>
      <c r="Y8677" s="4">
        <f>1/COUNTIF(OrdersTable[Customer ID],OrdersTable[[#This Row],[Customer ID]])</f>
        <v>5.5555555555555552E-2</v>
      </c>
    </row>
    <row r="8678" spans="1:25" x14ac:dyDescent="0.3">
      <c r="A8678" s="1">
        <v>8677</v>
      </c>
      <c r="B8678" t="s">
        <v>10294</v>
      </c>
      <c r="C8678" s="7">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4" t="str">
        <f>VLOOKUP(OrdersTable[[#This Row],[Region]],PeopleTable[#All],2,FALSE)</f>
        <v>Kelly Williams</v>
      </c>
      <c r="W8678" s="4" t="str">
        <f>IFERROR(VLOOKUP(OrdersTable[[#This Row],[Order ID]],ReturnsTable[#All],2,FALSE),"No")</f>
        <v>No</v>
      </c>
      <c r="X8678" s="4">
        <f>1/COUNTIF(OrdersTable[Order ID],OrdersTable[[#This Row],[Order ID]])</f>
        <v>0.2</v>
      </c>
      <c r="Y8678" s="4">
        <f>1/COUNTIF(OrdersTable[Customer ID],OrdersTable[[#This Row],[Customer ID]])</f>
        <v>5.5555555555555552E-2</v>
      </c>
    </row>
    <row r="8679" spans="1:25" x14ac:dyDescent="0.3">
      <c r="A8679" s="1">
        <v>8678</v>
      </c>
      <c r="B8679" t="s">
        <v>10295</v>
      </c>
      <c r="C8679" s="7">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4" t="str">
        <f>VLOOKUP(OrdersTable[[#This Row],[Region]],PeopleTable[#All],2,FALSE)</f>
        <v>Kelly Williams</v>
      </c>
      <c r="W8679" s="4" t="str">
        <f>IFERROR(VLOOKUP(OrdersTable[[#This Row],[Order ID]],ReturnsTable[#All],2,FALSE),"No")</f>
        <v>No</v>
      </c>
      <c r="X8679" s="4">
        <f>1/COUNTIF(OrdersTable[Order ID],OrdersTable[[#This Row],[Order ID]])</f>
        <v>1</v>
      </c>
      <c r="Y8679" s="4">
        <f>1/COUNTIF(OrdersTable[Customer ID],OrdersTable[[#This Row],[Customer ID]])</f>
        <v>4.5454545454545456E-2</v>
      </c>
    </row>
    <row r="8680" spans="1:25" x14ac:dyDescent="0.3">
      <c r="A8680" s="1">
        <v>8679</v>
      </c>
      <c r="B8680" t="s">
        <v>10296</v>
      </c>
      <c r="C8680" s="7">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4" t="str">
        <f>VLOOKUP(OrdersTable[[#This Row],[Region]],PeopleTable[#All],2,FALSE)</f>
        <v>Kelly Williams</v>
      </c>
      <c r="W8680" s="4" t="str">
        <f>IFERROR(VLOOKUP(OrdersTable[[#This Row],[Order ID]],ReturnsTable[#All],2,FALSE),"No")</f>
        <v>No</v>
      </c>
      <c r="X8680" s="4">
        <f>1/COUNTIF(OrdersTable[Order ID],OrdersTable[[#This Row],[Order ID]])</f>
        <v>0.5</v>
      </c>
      <c r="Y8680" s="4">
        <f>1/COUNTIF(OrdersTable[Customer ID],OrdersTable[[#This Row],[Customer ID]])</f>
        <v>6.25E-2</v>
      </c>
    </row>
    <row r="8681" spans="1:25" x14ac:dyDescent="0.3">
      <c r="A8681" s="1">
        <v>8680</v>
      </c>
      <c r="B8681" t="s">
        <v>10296</v>
      </c>
      <c r="C8681" s="7">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4" t="str">
        <f>VLOOKUP(OrdersTable[[#This Row],[Region]],PeopleTable[#All],2,FALSE)</f>
        <v>Kelly Williams</v>
      </c>
      <c r="W8681" s="4" t="str">
        <f>IFERROR(VLOOKUP(OrdersTable[[#This Row],[Order ID]],ReturnsTable[#All],2,FALSE),"No")</f>
        <v>No</v>
      </c>
      <c r="X8681" s="4">
        <f>1/COUNTIF(OrdersTable[Order ID],OrdersTable[[#This Row],[Order ID]])</f>
        <v>0.5</v>
      </c>
      <c r="Y8681" s="4">
        <f>1/COUNTIF(OrdersTable[Customer ID],OrdersTable[[#This Row],[Customer ID]])</f>
        <v>6.25E-2</v>
      </c>
    </row>
    <row r="8682" spans="1:25" x14ac:dyDescent="0.3">
      <c r="A8682" s="1">
        <v>8681</v>
      </c>
      <c r="B8682" t="s">
        <v>10297</v>
      </c>
      <c r="C8682" s="7">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4" t="str">
        <f>VLOOKUP(OrdersTable[[#This Row],[Region]],PeopleTable[#All],2,FALSE)</f>
        <v>Cassandra Brandow</v>
      </c>
      <c r="W8682" s="4" t="str">
        <f>IFERROR(VLOOKUP(OrdersTable[[#This Row],[Order ID]],ReturnsTable[#All],2,FALSE),"No")</f>
        <v>No</v>
      </c>
      <c r="X8682" s="4">
        <f>1/COUNTIF(OrdersTable[Order ID],OrdersTable[[#This Row],[Order ID]])</f>
        <v>0.5</v>
      </c>
      <c r="Y8682" s="4">
        <f>1/COUNTIF(OrdersTable[Customer ID],OrdersTable[[#This Row],[Customer ID]])</f>
        <v>3.125E-2</v>
      </c>
    </row>
    <row r="8683" spans="1:25" x14ac:dyDescent="0.3">
      <c r="A8683" s="1">
        <v>8682</v>
      </c>
      <c r="B8683" t="s">
        <v>10297</v>
      </c>
      <c r="C8683" s="7">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4" t="str">
        <f>VLOOKUP(OrdersTable[[#This Row],[Region]],PeopleTable[#All],2,FALSE)</f>
        <v>Cassandra Brandow</v>
      </c>
      <c r="W8683" s="4" t="str">
        <f>IFERROR(VLOOKUP(OrdersTable[[#This Row],[Order ID]],ReturnsTable[#All],2,FALSE),"No")</f>
        <v>No</v>
      </c>
      <c r="X8683" s="4">
        <f>1/COUNTIF(OrdersTable[Order ID],OrdersTable[[#This Row],[Order ID]])</f>
        <v>0.5</v>
      </c>
      <c r="Y8683" s="4">
        <f>1/COUNTIF(OrdersTable[Customer ID],OrdersTable[[#This Row],[Customer ID]])</f>
        <v>3.125E-2</v>
      </c>
    </row>
    <row r="8684" spans="1:25" x14ac:dyDescent="0.3">
      <c r="A8684" s="1">
        <v>8683</v>
      </c>
      <c r="B8684" t="s">
        <v>10298</v>
      </c>
      <c r="C8684" s="7">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4" t="str">
        <f>VLOOKUP(OrdersTable[[#This Row],[Region]],PeopleTable[#All],2,FALSE)</f>
        <v>Cassandra Brandow</v>
      </c>
      <c r="W8684" s="4" t="str">
        <f>IFERROR(VLOOKUP(OrdersTable[[#This Row],[Order ID]],ReturnsTable[#All],2,FALSE),"No")</f>
        <v>No</v>
      </c>
      <c r="X8684" s="4">
        <f>1/COUNTIF(OrdersTable[Order ID],OrdersTable[[#This Row],[Order ID]])</f>
        <v>1</v>
      </c>
      <c r="Y8684" s="4">
        <f>1/COUNTIF(OrdersTable[Customer ID],OrdersTable[[#This Row],[Customer ID]])</f>
        <v>8.3333333333333329E-2</v>
      </c>
    </row>
    <row r="8685" spans="1:25" x14ac:dyDescent="0.3">
      <c r="A8685" s="1">
        <v>8684</v>
      </c>
      <c r="B8685" t="s">
        <v>10299</v>
      </c>
      <c r="C8685" s="7">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4" t="str">
        <f>VLOOKUP(OrdersTable[[#This Row],[Region]],PeopleTable[#All],2,FALSE)</f>
        <v>Anna Andreadi</v>
      </c>
      <c r="W8685" s="4" t="str">
        <f>IFERROR(VLOOKUP(OrdersTable[[#This Row],[Order ID]],ReturnsTable[#All],2,FALSE),"No")</f>
        <v>No</v>
      </c>
      <c r="X8685" s="4">
        <f>1/COUNTIF(OrdersTable[Order ID],OrdersTable[[#This Row],[Order ID]])</f>
        <v>1</v>
      </c>
      <c r="Y8685" s="4">
        <f>1/COUNTIF(OrdersTable[Customer ID],OrdersTable[[#This Row],[Customer ID]])</f>
        <v>0.1111111111111111</v>
      </c>
    </row>
    <row r="8686" spans="1:25" x14ac:dyDescent="0.3">
      <c r="A8686" s="1">
        <v>8685</v>
      </c>
      <c r="B8686" t="s">
        <v>10300</v>
      </c>
      <c r="C8686" s="7">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4" t="str">
        <f>VLOOKUP(OrdersTable[[#This Row],[Region]],PeopleTable[#All],2,FALSE)</f>
        <v>Anna Andreadi</v>
      </c>
      <c r="W8686" s="4" t="str">
        <f>IFERROR(VLOOKUP(OrdersTable[[#This Row],[Order ID]],ReturnsTable[#All],2,FALSE),"No")</f>
        <v>No</v>
      </c>
      <c r="X8686" s="4">
        <f>1/COUNTIF(OrdersTable[Order ID],OrdersTable[[#This Row],[Order ID]])</f>
        <v>1</v>
      </c>
      <c r="Y8686" s="4">
        <f>1/COUNTIF(OrdersTable[Customer ID],OrdersTable[[#This Row],[Customer ID]])</f>
        <v>8.3333333333333329E-2</v>
      </c>
    </row>
    <row r="8687" spans="1:25" x14ac:dyDescent="0.3">
      <c r="A8687" s="1">
        <v>8686</v>
      </c>
      <c r="B8687" t="s">
        <v>10301</v>
      </c>
      <c r="C8687" s="7">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4" t="str">
        <f>VLOOKUP(OrdersTable[[#This Row],[Region]],PeopleTable[#All],2,FALSE)</f>
        <v>Chuck Magee</v>
      </c>
      <c r="W8687" s="4" t="str">
        <f>IFERROR(VLOOKUP(OrdersTable[[#This Row],[Order ID]],ReturnsTable[#All],2,FALSE),"No")</f>
        <v>No</v>
      </c>
      <c r="X8687" s="4">
        <f>1/COUNTIF(OrdersTable[Order ID],OrdersTable[[#This Row],[Order ID]])</f>
        <v>1</v>
      </c>
      <c r="Y8687" s="4">
        <f>1/COUNTIF(OrdersTable[Customer ID],OrdersTable[[#This Row],[Customer ID]])</f>
        <v>7.6923076923076927E-2</v>
      </c>
    </row>
    <row r="8688" spans="1:25" x14ac:dyDescent="0.3">
      <c r="A8688" s="1">
        <v>8687</v>
      </c>
      <c r="B8688" t="s">
        <v>10302</v>
      </c>
      <c r="C8688" s="7">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4" t="str">
        <f>VLOOKUP(OrdersTable[[#This Row],[Region]],PeopleTable[#All],2,FALSE)</f>
        <v>Anna Andreadi</v>
      </c>
      <c r="W8688" s="4" t="str">
        <f>IFERROR(VLOOKUP(OrdersTable[[#This Row],[Order ID]],ReturnsTable[#All],2,FALSE),"No")</f>
        <v>No</v>
      </c>
      <c r="X8688" s="4">
        <f>1/COUNTIF(OrdersTable[Order ID],OrdersTable[[#This Row],[Order ID]])</f>
        <v>0.33333333333333331</v>
      </c>
      <c r="Y8688" s="4">
        <f>1/COUNTIF(OrdersTable[Customer ID],OrdersTable[[#This Row],[Customer ID]])</f>
        <v>0.05</v>
      </c>
    </row>
    <row r="8689" spans="1:25" x14ac:dyDescent="0.3">
      <c r="A8689" s="1">
        <v>8688</v>
      </c>
      <c r="B8689" t="s">
        <v>10302</v>
      </c>
      <c r="C8689" s="7">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4" t="str">
        <f>VLOOKUP(OrdersTable[[#This Row],[Region]],PeopleTable[#All],2,FALSE)</f>
        <v>Anna Andreadi</v>
      </c>
      <c r="W8689" s="4" t="str">
        <f>IFERROR(VLOOKUP(OrdersTable[[#This Row],[Order ID]],ReturnsTable[#All],2,FALSE),"No")</f>
        <v>No</v>
      </c>
      <c r="X8689" s="4">
        <f>1/COUNTIF(OrdersTable[Order ID],OrdersTable[[#This Row],[Order ID]])</f>
        <v>0.33333333333333331</v>
      </c>
      <c r="Y8689" s="4">
        <f>1/COUNTIF(OrdersTable[Customer ID],OrdersTable[[#This Row],[Customer ID]])</f>
        <v>0.05</v>
      </c>
    </row>
    <row r="8690" spans="1:25" x14ac:dyDescent="0.3">
      <c r="A8690" s="1">
        <v>8689</v>
      </c>
      <c r="B8690" t="s">
        <v>10302</v>
      </c>
      <c r="C8690" s="7">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4" t="str">
        <f>VLOOKUP(OrdersTable[[#This Row],[Region]],PeopleTable[#All],2,FALSE)</f>
        <v>Anna Andreadi</v>
      </c>
      <c r="W8690" s="4" t="str">
        <f>IFERROR(VLOOKUP(OrdersTable[[#This Row],[Order ID]],ReturnsTable[#All],2,FALSE),"No")</f>
        <v>No</v>
      </c>
      <c r="X8690" s="4">
        <f>1/COUNTIF(OrdersTable[Order ID],OrdersTable[[#This Row],[Order ID]])</f>
        <v>0.33333333333333331</v>
      </c>
      <c r="Y8690" s="4">
        <f>1/COUNTIF(OrdersTable[Customer ID],OrdersTable[[#This Row],[Customer ID]])</f>
        <v>0.05</v>
      </c>
    </row>
    <row r="8691" spans="1:25" x14ac:dyDescent="0.3">
      <c r="A8691" s="1">
        <v>8690</v>
      </c>
      <c r="B8691" t="s">
        <v>10303</v>
      </c>
      <c r="C8691" s="7">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4" t="str">
        <f>VLOOKUP(OrdersTable[[#This Row],[Region]],PeopleTable[#All],2,FALSE)</f>
        <v>Chuck Magee</v>
      </c>
      <c r="W8691" s="4" t="str">
        <f>IFERROR(VLOOKUP(OrdersTable[[#This Row],[Order ID]],ReturnsTable[#All],2,FALSE),"No")</f>
        <v>No</v>
      </c>
      <c r="X8691" s="4">
        <f>1/COUNTIF(OrdersTable[Order ID],OrdersTable[[#This Row],[Order ID]])</f>
        <v>1</v>
      </c>
      <c r="Y8691" s="4">
        <f>1/COUNTIF(OrdersTable[Customer ID],OrdersTable[[#This Row],[Customer ID]])</f>
        <v>0.1</v>
      </c>
    </row>
    <row r="8692" spans="1:25" x14ac:dyDescent="0.3">
      <c r="A8692" s="1">
        <v>8691</v>
      </c>
      <c r="B8692" t="s">
        <v>10304</v>
      </c>
      <c r="C8692" s="7">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4" t="str">
        <f>VLOOKUP(OrdersTable[[#This Row],[Region]],PeopleTable[#All],2,FALSE)</f>
        <v>Chuck Magee</v>
      </c>
      <c r="W8692" s="4" t="str">
        <f>IFERROR(VLOOKUP(OrdersTable[[#This Row],[Order ID]],ReturnsTable[#All],2,FALSE),"No")</f>
        <v>No</v>
      </c>
      <c r="X8692" s="4">
        <f>1/COUNTIF(OrdersTable[Order ID],OrdersTable[[#This Row],[Order ID]])</f>
        <v>0.33333333333333331</v>
      </c>
      <c r="Y8692" s="4">
        <f>1/COUNTIF(OrdersTable[Customer ID],OrdersTable[[#This Row],[Customer ID]])</f>
        <v>6.6666666666666666E-2</v>
      </c>
    </row>
    <row r="8693" spans="1:25" x14ac:dyDescent="0.3">
      <c r="A8693" s="1">
        <v>8692</v>
      </c>
      <c r="B8693" t="s">
        <v>10304</v>
      </c>
      <c r="C8693" s="7">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4" t="str">
        <f>VLOOKUP(OrdersTable[[#This Row],[Region]],PeopleTable[#All],2,FALSE)</f>
        <v>Chuck Magee</v>
      </c>
      <c r="W8693" s="4" t="str">
        <f>IFERROR(VLOOKUP(OrdersTable[[#This Row],[Order ID]],ReturnsTable[#All],2,FALSE),"No")</f>
        <v>No</v>
      </c>
      <c r="X8693" s="4">
        <f>1/COUNTIF(OrdersTable[Order ID],OrdersTable[[#This Row],[Order ID]])</f>
        <v>0.33333333333333331</v>
      </c>
      <c r="Y8693" s="4">
        <f>1/COUNTIF(OrdersTable[Customer ID],OrdersTable[[#This Row],[Customer ID]])</f>
        <v>6.6666666666666666E-2</v>
      </c>
    </row>
    <row r="8694" spans="1:25" x14ac:dyDescent="0.3">
      <c r="A8694" s="1">
        <v>8693</v>
      </c>
      <c r="B8694" t="s">
        <v>10304</v>
      </c>
      <c r="C8694" s="7">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4" t="str">
        <f>VLOOKUP(OrdersTable[[#This Row],[Region]],PeopleTable[#All],2,FALSE)</f>
        <v>Chuck Magee</v>
      </c>
      <c r="W8694" s="4" t="str">
        <f>IFERROR(VLOOKUP(OrdersTable[[#This Row],[Order ID]],ReturnsTable[#All],2,FALSE),"No")</f>
        <v>No</v>
      </c>
      <c r="X8694" s="4">
        <f>1/COUNTIF(OrdersTable[Order ID],OrdersTable[[#This Row],[Order ID]])</f>
        <v>0.33333333333333331</v>
      </c>
      <c r="Y8694" s="4">
        <f>1/COUNTIF(OrdersTable[Customer ID],OrdersTable[[#This Row],[Customer ID]])</f>
        <v>6.6666666666666666E-2</v>
      </c>
    </row>
    <row r="8695" spans="1:25" x14ac:dyDescent="0.3">
      <c r="A8695" s="1">
        <v>8694</v>
      </c>
      <c r="B8695" t="s">
        <v>6049</v>
      </c>
      <c r="C8695" s="7">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4" t="str">
        <f>VLOOKUP(OrdersTable[[#This Row],[Region]],PeopleTable[#All],2,FALSE)</f>
        <v>Anna Andreadi</v>
      </c>
      <c r="W8695" s="4" t="str">
        <f>IFERROR(VLOOKUP(OrdersTable[[#This Row],[Order ID]],ReturnsTable[#All],2,FALSE),"No")</f>
        <v>Yes</v>
      </c>
      <c r="X8695" s="4">
        <f>1/COUNTIF(OrdersTable[Order ID],OrdersTable[[#This Row],[Order ID]])</f>
        <v>1</v>
      </c>
      <c r="Y8695" s="4">
        <f>1/COUNTIF(OrdersTable[Customer ID],OrdersTable[[#This Row],[Customer ID]])</f>
        <v>7.1428571428571425E-2</v>
      </c>
    </row>
    <row r="8696" spans="1:25" x14ac:dyDescent="0.3">
      <c r="A8696" s="1">
        <v>8695</v>
      </c>
      <c r="B8696" t="s">
        <v>10305</v>
      </c>
      <c r="C8696" s="7">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4" t="str">
        <f>VLOOKUP(OrdersTable[[#This Row],[Region]],PeopleTable[#All],2,FALSE)</f>
        <v>Kelly Williams</v>
      </c>
      <c r="W8696" s="4" t="str">
        <f>IFERROR(VLOOKUP(OrdersTable[[#This Row],[Order ID]],ReturnsTable[#All],2,FALSE),"No")</f>
        <v>No</v>
      </c>
      <c r="X8696" s="4">
        <f>1/COUNTIF(OrdersTable[Order ID],OrdersTable[[#This Row],[Order ID]])</f>
        <v>1</v>
      </c>
      <c r="Y8696" s="4">
        <f>1/COUNTIF(OrdersTable[Customer ID],OrdersTable[[#This Row],[Customer ID]])</f>
        <v>0.25</v>
      </c>
    </row>
    <row r="8697" spans="1:25" x14ac:dyDescent="0.3">
      <c r="A8697" s="1">
        <v>8696</v>
      </c>
      <c r="B8697" t="s">
        <v>10306</v>
      </c>
      <c r="C8697" s="7">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4" t="str">
        <f>VLOOKUP(OrdersTable[[#This Row],[Region]],PeopleTable[#All],2,FALSE)</f>
        <v>Anna Andreadi</v>
      </c>
      <c r="W8697" s="4" t="str">
        <f>IFERROR(VLOOKUP(OrdersTable[[#This Row],[Order ID]],ReturnsTable[#All],2,FALSE),"No")</f>
        <v>No</v>
      </c>
      <c r="X8697" s="4">
        <f>1/COUNTIF(OrdersTable[Order ID],OrdersTable[[#This Row],[Order ID]])</f>
        <v>1</v>
      </c>
      <c r="Y8697" s="4">
        <f>1/COUNTIF(OrdersTable[Customer ID],OrdersTable[[#This Row],[Customer ID]])</f>
        <v>7.1428571428571425E-2</v>
      </c>
    </row>
    <row r="8698" spans="1:25" x14ac:dyDescent="0.3">
      <c r="A8698" s="1">
        <v>8697</v>
      </c>
      <c r="B8698" t="s">
        <v>6116</v>
      </c>
      <c r="C8698" s="7">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4" t="str">
        <f>VLOOKUP(OrdersTable[[#This Row],[Region]],PeopleTable[#All],2,FALSE)</f>
        <v>Cassandra Brandow</v>
      </c>
      <c r="W8698" s="4" t="str">
        <f>IFERROR(VLOOKUP(OrdersTable[[#This Row],[Order ID]],ReturnsTable[#All],2,FALSE),"No")</f>
        <v>Yes</v>
      </c>
      <c r="X8698" s="4">
        <f>1/COUNTIF(OrdersTable[Order ID],OrdersTable[[#This Row],[Order ID]])</f>
        <v>0.14285714285714285</v>
      </c>
      <c r="Y8698" s="4">
        <f>1/COUNTIF(OrdersTable[Customer ID],OrdersTable[[#This Row],[Customer ID]])</f>
        <v>5.2631578947368418E-2</v>
      </c>
    </row>
    <row r="8699" spans="1:25" x14ac:dyDescent="0.3">
      <c r="A8699" s="1">
        <v>8698</v>
      </c>
      <c r="B8699" t="s">
        <v>6116</v>
      </c>
      <c r="C8699" s="7">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4" t="str">
        <f>VLOOKUP(OrdersTable[[#This Row],[Region]],PeopleTable[#All],2,FALSE)</f>
        <v>Cassandra Brandow</v>
      </c>
      <c r="W8699" s="4" t="str">
        <f>IFERROR(VLOOKUP(OrdersTable[[#This Row],[Order ID]],ReturnsTable[#All],2,FALSE),"No")</f>
        <v>Yes</v>
      </c>
      <c r="X8699" s="4">
        <f>1/COUNTIF(OrdersTable[Order ID],OrdersTable[[#This Row],[Order ID]])</f>
        <v>0.14285714285714285</v>
      </c>
      <c r="Y8699" s="4">
        <f>1/COUNTIF(OrdersTable[Customer ID],OrdersTable[[#This Row],[Customer ID]])</f>
        <v>5.2631578947368418E-2</v>
      </c>
    </row>
    <row r="8700" spans="1:25" x14ac:dyDescent="0.3">
      <c r="A8700" s="1">
        <v>8699</v>
      </c>
      <c r="B8700" t="s">
        <v>6116</v>
      </c>
      <c r="C8700" s="7">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4" t="str">
        <f>VLOOKUP(OrdersTable[[#This Row],[Region]],PeopleTable[#All],2,FALSE)</f>
        <v>Cassandra Brandow</v>
      </c>
      <c r="W8700" s="4" t="str">
        <f>IFERROR(VLOOKUP(OrdersTable[[#This Row],[Order ID]],ReturnsTable[#All],2,FALSE),"No")</f>
        <v>Yes</v>
      </c>
      <c r="X8700" s="4">
        <f>1/COUNTIF(OrdersTable[Order ID],OrdersTable[[#This Row],[Order ID]])</f>
        <v>0.14285714285714285</v>
      </c>
      <c r="Y8700" s="4">
        <f>1/COUNTIF(OrdersTable[Customer ID],OrdersTable[[#This Row],[Customer ID]])</f>
        <v>5.2631578947368418E-2</v>
      </c>
    </row>
    <row r="8701" spans="1:25" x14ac:dyDescent="0.3">
      <c r="A8701" s="1">
        <v>8700</v>
      </c>
      <c r="B8701" t="s">
        <v>6116</v>
      </c>
      <c r="C8701" s="7">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4" t="str">
        <f>VLOOKUP(OrdersTable[[#This Row],[Region]],PeopleTable[#All],2,FALSE)</f>
        <v>Cassandra Brandow</v>
      </c>
      <c r="W8701" s="4" t="str">
        <f>IFERROR(VLOOKUP(OrdersTable[[#This Row],[Order ID]],ReturnsTable[#All],2,FALSE),"No")</f>
        <v>Yes</v>
      </c>
      <c r="X8701" s="4">
        <f>1/COUNTIF(OrdersTable[Order ID],OrdersTable[[#This Row],[Order ID]])</f>
        <v>0.14285714285714285</v>
      </c>
      <c r="Y8701" s="4">
        <f>1/COUNTIF(OrdersTable[Customer ID],OrdersTable[[#This Row],[Customer ID]])</f>
        <v>5.2631578947368418E-2</v>
      </c>
    </row>
    <row r="8702" spans="1:25" x14ac:dyDescent="0.3">
      <c r="A8702" s="1">
        <v>8701</v>
      </c>
      <c r="B8702" t="s">
        <v>6116</v>
      </c>
      <c r="C8702" s="7">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4" t="str">
        <f>VLOOKUP(OrdersTable[[#This Row],[Region]],PeopleTable[#All],2,FALSE)</f>
        <v>Cassandra Brandow</v>
      </c>
      <c r="W8702" s="4" t="str">
        <f>IFERROR(VLOOKUP(OrdersTable[[#This Row],[Order ID]],ReturnsTable[#All],2,FALSE),"No")</f>
        <v>Yes</v>
      </c>
      <c r="X8702" s="4">
        <f>1/COUNTIF(OrdersTable[Order ID],OrdersTable[[#This Row],[Order ID]])</f>
        <v>0.14285714285714285</v>
      </c>
      <c r="Y8702" s="4">
        <f>1/COUNTIF(OrdersTable[Customer ID],OrdersTable[[#This Row],[Customer ID]])</f>
        <v>5.2631578947368418E-2</v>
      </c>
    </row>
    <row r="8703" spans="1:25" x14ac:dyDescent="0.3">
      <c r="A8703" s="1">
        <v>8702</v>
      </c>
      <c r="B8703" t="s">
        <v>6116</v>
      </c>
      <c r="C8703" s="7">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4" t="str">
        <f>VLOOKUP(OrdersTable[[#This Row],[Region]],PeopleTable[#All],2,FALSE)</f>
        <v>Cassandra Brandow</v>
      </c>
      <c r="W8703" s="4" t="str">
        <f>IFERROR(VLOOKUP(OrdersTable[[#This Row],[Order ID]],ReturnsTable[#All],2,FALSE),"No")</f>
        <v>Yes</v>
      </c>
      <c r="X8703" s="4">
        <f>1/COUNTIF(OrdersTable[Order ID],OrdersTable[[#This Row],[Order ID]])</f>
        <v>0.14285714285714285</v>
      </c>
      <c r="Y8703" s="4">
        <f>1/COUNTIF(OrdersTable[Customer ID],OrdersTable[[#This Row],[Customer ID]])</f>
        <v>5.2631578947368418E-2</v>
      </c>
    </row>
    <row r="8704" spans="1:25" x14ac:dyDescent="0.3">
      <c r="A8704" s="1">
        <v>8703</v>
      </c>
      <c r="B8704" t="s">
        <v>6116</v>
      </c>
      <c r="C8704" s="7">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4" t="str">
        <f>VLOOKUP(OrdersTable[[#This Row],[Region]],PeopleTable[#All],2,FALSE)</f>
        <v>Cassandra Brandow</v>
      </c>
      <c r="W8704" s="4" t="str">
        <f>IFERROR(VLOOKUP(OrdersTable[[#This Row],[Order ID]],ReturnsTable[#All],2,FALSE),"No")</f>
        <v>Yes</v>
      </c>
      <c r="X8704" s="4">
        <f>1/COUNTIF(OrdersTable[Order ID],OrdersTable[[#This Row],[Order ID]])</f>
        <v>0.14285714285714285</v>
      </c>
      <c r="Y8704" s="4">
        <f>1/COUNTIF(OrdersTable[Customer ID],OrdersTable[[#This Row],[Customer ID]])</f>
        <v>5.2631578947368418E-2</v>
      </c>
    </row>
    <row r="8705" spans="1:25" x14ac:dyDescent="0.3">
      <c r="A8705" s="1">
        <v>8704</v>
      </c>
      <c r="B8705" t="s">
        <v>10307</v>
      </c>
      <c r="C8705" s="7">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4" t="str">
        <f>VLOOKUP(OrdersTable[[#This Row],[Region]],PeopleTable[#All],2,FALSE)</f>
        <v>Chuck Magee</v>
      </c>
      <c r="W8705" s="4" t="str">
        <f>IFERROR(VLOOKUP(OrdersTable[[#This Row],[Order ID]],ReturnsTable[#All],2,FALSE),"No")</f>
        <v>No</v>
      </c>
      <c r="X8705" s="4">
        <f>1/COUNTIF(OrdersTable[Order ID],OrdersTable[[#This Row],[Order ID]])</f>
        <v>1</v>
      </c>
      <c r="Y8705" s="4">
        <f>1/COUNTIF(OrdersTable[Customer ID],OrdersTable[[#This Row],[Customer ID]])</f>
        <v>0.04</v>
      </c>
    </row>
    <row r="8706" spans="1:25" x14ac:dyDescent="0.3">
      <c r="A8706" s="1">
        <v>8705</v>
      </c>
      <c r="B8706" t="s">
        <v>10308</v>
      </c>
      <c r="C8706" s="7">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4" t="str">
        <f>VLOOKUP(OrdersTable[[#This Row],[Region]],PeopleTable[#All],2,FALSE)</f>
        <v>Kelly Williams</v>
      </c>
      <c r="W8706" s="4" t="str">
        <f>IFERROR(VLOOKUP(OrdersTable[[#This Row],[Order ID]],ReturnsTable[#All],2,FALSE),"No")</f>
        <v>No</v>
      </c>
      <c r="X8706" s="4">
        <f>1/COUNTIF(OrdersTable[Order ID],OrdersTable[[#This Row],[Order ID]])</f>
        <v>1</v>
      </c>
      <c r="Y8706" s="4">
        <f>1/COUNTIF(OrdersTable[Customer ID],OrdersTable[[#This Row],[Customer ID]])</f>
        <v>7.1428571428571425E-2</v>
      </c>
    </row>
    <row r="8707" spans="1:25" x14ac:dyDescent="0.3">
      <c r="A8707" s="1">
        <v>8706</v>
      </c>
      <c r="B8707" t="s">
        <v>10309</v>
      </c>
      <c r="C8707" s="7">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4" t="str">
        <f>VLOOKUP(OrdersTable[[#This Row],[Region]],PeopleTable[#All],2,FALSE)</f>
        <v>Anna Andreadi</v>
      </c>
      <c r="W8707" s="4" t="str">
        <f>IFERROR(VLOOKUP(OrdersTable[[#This Row],[Order ID]],ReturnsTable[#All],2,FALSE),"No")</f>
        <v>No</v>
      </c>
      <c r="X8707" s="4">
        <f>1/COUNTIF(OrdersTable[Order ID],OrdersTable[[#This Row],[Order ID]])</f>
        <v>1</v>
      </c>
      <c r="Y8707" s="4">
        <f>1/COUNTIF(OrdersTable[Customer ID],OrdersTable[[#This Row],[Customer ID]])</f>
        <v>0.25</v>
      </c>
    </row>
    <row r="8708" spans="1:25" x14ac:dyDescent="0.3">
      <c r="A8708" s="1">
        <v>8707</v>
      </c>
      <c r="B8708" t="s">
        <v>10310</v>
      </c>
      <c r="C8708" s="7">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4" t="str">
        <f>VLOOKUP(OrdersTable[[#This Row],[Region]],PeopleTable[#All],2,FALSE)</f>
        <v>Chuck Magee</v>
      </c>
      <c r="W8708" s="4" t="str">
        <f>IFERROR(VLOOKUP(OrdersTable[[#This Row],[Order ID]],ReturnsTable[#All],2,FALSE),"No")</f>
        <v>No</v>
      </c>
      <c r="X8708" s="4">
        <f>1/COUNTIF(OrdersTable[Order ID],OrdersTable[[#This Row],[Order ID]])</f>
        <v>0.5</v>
      </c>
      <c r="Y8708" s="4">
        <f>1/COUNTIF(OrdersTable[Customer ID],OrdersTable[[#This Row],[Customer ID]])</f>
        <v>2.9411764705882353E-2</v>
      </c>
    </row>
    <row r="8709" spans="1:25" x14ac:dyDescent="0.3">
      <c r="A8709" s="1">
        <v>8708</v>
      </c>
      <c r="B8709" t="s">
        <v>10310</v>
      </c>
      <c r="C8709" s="7">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4" t="str">
        <f>VLOOKUP(OrdersTable[[#This Row],[Region]],PeopleTable[#All],2,FALSE)</f>
        <v>Chuck Magee</v>
      </c>
      <c r="W8709" s="4" t="str">
        <f>IFERROR(VLOOKUP(OrdersTable[[#This Row],[Order ID]],ReturnsTable[#All],2,FALSE),"No")</f>
        <v>No</v>
      </c>
      <c r="X8709" s="4">
        <f>1/COUNTIF(OrdersTable[Order ID],OrdersTable[[#This Row],[Order ID]])</f>
        <v>0.5</v>
      </c>
      <c r="Y8709" s="4">
        <f>1/COUNTIF(OrdersTable[Customer ID],OrdersTable[[#This Row],[Customer ID]])</f>
        <v>2.9411764705882353E-2</v>
      </c>
    </row>
    <row r="8710" spans="1:25" x14ac:dyDescent="0.3">
      <c r="A8710" s="1">
        <v>8709</v>
      </c>
      <c r="B8710" t="s">
        <v>10311</v>
      </c>
      <c r="C8710" s="7">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4" t="str">
        <f>VLOOKUP(OrdersTable[[#This Row],[Region]],PeopleTable[#All],2,FALSE)</f>
        <v>Anna Andreadi</v>
      </c>
      <c r="W8710" s="4" t="str">
        <f>IFERROR(VLOOKUP(OrdersTable[[#This Row],[Order ID]],ReturnsTable[#All],2,FALSE),"No")</f>
        <v>No</v>
      </c>
      <c r="X8710" s="4">
        <f>1/COUNTIF(OrdersTable[Order ID],OrdersTable[[#This Row],[Order ID]])</f>
        <v>0.33333333333333331</v>
      </c>
      <c r="Y8710" s="4">
        <f>1/COUNTIF(OrdersTable[Customer ID],OrdersTable[[#This Row],[Customer ID]])</f>
        <v>5.8823529411764705E-2</v>
      </c>
    </row>
    <row r="8711" spans="1:25" x14ac:dyDescent="0.3">
      <c r="A8711" s="1">
        <v>8710</v>
      </c>
      <c r="B8711" t="s">
        <v>10311</v>
      </c>
      <c r="C8711" s="7">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4" t="str">
        <f>VLOOKUP(OrdersTable[[#This Row],[Region]],PeopleTable[#All],2,FALSE)</f>
        <v>Anna Andreadi</v>
      </c>
      <c r="W8711" s="4" t="str">
        <f>IFERROR(VLOOKUP(OrdersTable[[#This Row],[Order ID]],ReturnsTable[#All],2,FALSE),"No")</f>
        <v>No</v>
      </c>
      <c r="X8711" s="4">
        <f>1/COUNTIF(OrdersTable[Order ID],OrdersTable[[#This Row],[Order ID]])</f>
        <v>0.33333333333333331</v>
      </c>
      <c r="Y8711" s="4">
        <f>1/COUNTIF(OrdersTable[Customer ID],OrdersTable[[#This Row],[Customer ID]])</f>
        <v>5.8823529411764705E-2</v>
      </c>
    </row>
    <row r="8712" spans="1:25" x14ac:dyDescent="0.3">
      <c r="A8712" s="1">
        <v>8711</v>
      </c>
      <c r="B8712" t="s">
        <v>10311</v>
      </c>
      <c r="C8712" s="7">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4" t="str">
        <f>VLOOKUP(OrdersTable[[#This Row],[Region]],PeopleTable[#All],2,FALSE)</f>
        <v>Anna Andreadi</v>
      </c>
      <c r="W8712" s="4" t="str">
        <f>IFERROR(VLOOKUP(OrdersTable[[#This Row],[Order ID]],ReturnsTable[#All],2,FALSE),"No")</f>
        <v>No</v>
      </c>
      <c r="X8712" s="4">
        <f>1/COUNTIF(OrdersTable[Order ID],OrdersTable[[#This Row],[Order ID]])</f>
        <v>0.33333333333333331</v>
      </c>
      <c r="Y8712" s="4">
        <f>1/COUNTIF(OrdersTable[Customer ID],OrdersTable[[#This Row],[Customer ID]])</f>
        <v>5.8823529411764705E-2</v>
      </c>
    </row>
    <row r="8713" spans="1:25" x14ac:dyDescent="0.3">
      <c r="A8713" s="1">
        <v>8712</v>
      </c>
      <c r="B8713" t="s">
        <v>10312</v>
      </c>
      <c r="C8713" s="7">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4" t="str">
        <f>VLOOKUP(OrdersTable[[#This Row],[Region]],PeopleTable[#All],2,FALSE)</f>
        <v>Anna Andreadi</v>
      </c>
      <c r="W8713" s="4" t="str">
        <f>IFERROR(VLOOKUP(OrdersTable[[#This Row],[Order ID]],ReturnsTable[#All],2,FALSE),"No")</f>
        <v>No</v>
      </c>
      <c r="X8713" s="4">
        <f>1/COUNTIF(OrdersTable[Order ID],OrdersTable[[#This Row],[Order ID]])</f>
        <v>1</v>
      </c>
      <c r="Y8713" s="4">
        <f>1/COUNTIF(OrdersTable[Customer ID],OrdersTable[[#This Row],[Customer ID]])</f>
        <v>0.125</v>
      </c>
    </row>
    <row r="8714" spans="1:25" x14ac:dyDescent="0.3">
      <c r="A8714" s="1">
        <v>8713</v>
      </c>
      <c r="B8714" t="s">
        <v>10313</v>
      </c>
      <c r="C8714" s="7">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4" t="str">
        <f>VLOOKUP(OrdersTable[[#This Row],[Region]],PeopleTable[#All],2,FALSE)</f>
        <v>Anna Andreadi</v>
      </c>
      <c r="W8714" s="4" t="str">
        <f>IFERROR(VLOOKUP(OrdersTable[[#This Row],[Order ID]],ReturnsTable[#All],2,FALSE),"No")</f>
        <v>No</v>
      </c>
      <c r="X8714" s="4">
        <f>1/COUNTIF(OrdersTable[Order ID],OrdersTable[[#This Row],[Order ID]])</f>
        <v>1</v>
      </c>
      <c r="Y8714" s="4">
        <f>1/COUNTIF(OrdersTable[Customer ID],OrdersTable[[#This Row],[Customer ID]])</f>
        <v>8.3333333333333329E-2</v>
      </c>
    </row>
    <row r="8715" spans="1:25" x14ac:dyDescent="0.3">
      <c r="A8715" s="1">
        <v>8714</v>
      </c>
      <c r="B8715" t="s">
        <v>10314</v>
      </c>
      <c r="C8715" s="7">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4" t="str">
        <f>VLOOKUP(OrdersTable[[#This Row],[Region]],PeopleTable[#All],2,FALSE)</f>
        <v>Anna Andreadi</v>
      </c>
      <c r="W8715" s="4" t="str">
        <f>IFERROR(VLOOKUP(OrdersTable[[#This Row],[Order ID]],ReturnsTable[#All],2,FALSE),"No")</f>
        <v>No</v>
      </c>
      <c r="X8715" s="4">
        <f>1/COUNTIF(OrdersTable[Order ID],OrdersTable[[#This Row],[Order ID]])</f>
        <v>0.5</v>
      </c>
      <c r="Y8715" s="4">
        <f>1/COUNTIF(OrdersTable[Customer ID],OrdersTable[[#This Row],[Customer ID]])</f>
        <v>0.14285714285714285</v>
      </c>
    </row>
    <row r="8716" spans="1:25" x14ac:dyDescent="0.3">
      <c r="A8716" s="1">
        <v>8715</v>
      </c>
      <c r="B8716" t="s">
        <v>10314</v>
      </c>
      <c r="C8716" s="7">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4" t="str">
        <f>VLOOKUP(OrdersTable[[#This Row],[Region]],PeopleTable[#All],2,FALSE)</f>
        <v>Anna Andreadi</v>
      </c>
      <c r="W8716" s="4" t="str">
        <f>IFERROR(VLOOKUP(OrdersTable[[#This Row],[Order ID]],ReturnsTable[#All],2,FALSE),"No")</f>
        <v>No</v>
      </c>
      <c r="X8716" s="4">
        <f>1/COUNTIF(OrdersTable[Order ID],OrdersTable[[#This Row],[Order ID]])</f>
        <v>0.5</v>
      </c>
      <c r="Y8716" s="4">
        <f>1/COUNTIF(OrdersTable[Customer ID],OrdersTable[[#This Row],[Customer ID]])</f>
        <v>0.14285714285714285</v>
      </c>
    </row>
    <row r="8717" spans="1:25" x14ac:dyDescent="0.3">
      <c r="A8717" s="1">
        <v>8716</v>
      </c>
      <c r="B8717" t="s">
        <v>10315</v>
      </c>
      <c r="C8717" s="7">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4" t="str">
        <f>VLOOKUP(OrdersTable[[#This Row],[Region]],PeopleTable[#All],2,FALSE)</f>
        <v>Chuck Magee</v>
      </c>
      <c r="W8717" s="4" t="str">
        <f>IFERROR(VLOOKUP(OrdersTable[[#This Row],[Order ID]],ReturnsTable[#All],2,FALSE),"No")</f>
        <v>No</v>
      </c>
      <c r="X8717" s="4">
        <f>1/COUNTIF(OrdersTable[Order ID],OrdersTable[[#This Row],[Order ID]])</f>
        <v>1</v>
      </c>
      <c r="Y8717" s="4">
        <f>1/COUNTIF(OrdersTable[Customer ID],OrdersTable[[#This Row],[Customer ID]])</f>
        <v>3.4482758620689655E-2</v>
      </c>
    </row>
    <row r="8718" spans="1:25" x14ac:dyDescent="0.3">
      <c r="A8718" s="1">
        <v>8717</v>
      </c>
      <c r="B8718" t="s">
        <v>10316</v>
      </c>
      <c r="C8718" s="7">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4" t="str">
        <f>VLOOKUP(OrdersTable[[#This Row],[Region]],PeopleTable[#All],2,FALSE)</f>
        <v>Kelly Williams</v>
      </c>
      <c r="W8718" s="4" t="str">
        <f>IFERROR(VLOOKUP(OrdersTable[[#This Row],[Order ID]],ReturnsTable[#All],2,FALSE),"No")</f>
        <v>No</v>
      </c>
      <c r="X8718" s="4">
        <f>1/COUNTIF(OrdersTable[Order ID],OrdersTable[[#This Row],[Order ID]])</f>
        <v>0.14285714285714285</v>
      </c>
      <c r="Y8718" s="4">
        <f>1/COUNTIF(OrdersTable[Customer ID],OrdersTable[[#This Row],[Customer ID]])</f>
        <v>6.25E-2</v>
      </c>
    </row>
    <row r="8719" spans="1:25" x14ac:dyDescent="0.3">
      <c r="A8719" s="1">
        <v>8718</v>
      </c>
      <c r="B8719" t="s">
        <v>10316</v>
      </c>
      <c r="C8719" s="7">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4" t="str">
        <f>VLOOKUP(OrdersTable[[#This Row],[Region]],PeopleTable[#All],2,FALSE)</f>
        <v>Kelly Williams</v>
      </c>
      <c r="W8719" s="4" t="str">
        <f>IFERROR(VLOOKUP(OrdersTable[[#This Row],[Order ID]],ReturnsTable[#All],2,FALSE),"No")</f>
        <v>No</v>
      </c>
      <c r="X8719" s="4">
        <f>1/COUNTIF(OrdersTable[Order ID],OrdersTable[[#This Row],[Order ID]])</f>
        <v>0.14285714285714285</v>
      </c>
      <c r="Y8719" s="4">
        <f>1/COUNTIF(OrdersTable[Customer ID],OrdersTable[[#This Row],[Customer ID]])</f>
        <v>6.25E-2</v>
      </c>
    </row>
    <row r="8720" spans="1:25" x14ac:dyDescent="0.3">
      <c r="A8720" s="1">
        <v>8719</v>
      </c>
      <c r="B8720" t="s">
        <v>10316</v>
      </c>
      <c r="C8720" s="7">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4" t="str">
        <f>VLOOKUP(OrdersTable[[#This Row],[Region]],PeopleTable[#All],2,FALSE)</f>
        <v>Kelly Williams</v>
      </c>
      <c r="W8720" s="4" t="str">
        <f>IFERROR(VLOOKUP(OrdersTable[[#This Row],[Order ID]],ReturnsTable[#All],2,FALSE),"No")</f>
        <v>No</v>
      </c>
      <c r="X8720" s="4">
        <f>1/COUNTIF(OrdersTable[Order ID],OrdersTable[[#This Row],[Order ID]])</f>
        <v>0.14285714285714285</v>
      </c>
      <c r="Y8720" s="4">
        <f>1/COUNTIF(OrdersTable[Customer ID],OrdersTable[[#This Row],[Customer ID]])</f>
        <v>6.25E-2</v>
      </c>
    </row>
    <row r="8721" spans="1:25" x14ac:dyDescent="0.3">
      <c r="A8721" s="1">
        <v>8720</v>
      </c>
      <c r="B8721" t="s">
        <v>10316</v>
      </c>
      <c r="C8721" s="7">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4" t="str">
        <f>VLOOKUP(OrdersTable[[#This Row],[Region]],PeopleTable[#All],2,FALSE)</f>
        <v>Kelly Williams</v>
      </c>
      <c r="W8721" s="4" t="str">
        <f>IFERROR(VLOOKUP(OrdersTable[[#This Row],[Order ID]],ReturnsTable[#All],2,FALSE),"No")</f>
        <v>No</v>
      </c>
      <c r="X8721" s="4">
        <f>1/COUNTIF(OrdersTable[Order ID],OrdersTable[[#This Row],[Order ID]])</f>
        <v>0.14285714285714285</v>
      </c>
      <c r="Y8721" s="4">
        <f>1/COUNTIF(OrdersTable[Customer ID],OrdersTable[[#This Row],[Customer ID]])</f>
        <v>6.25E-2</v>
      </c>
    </row>
    <row r="8722" spans="1:25" x14ac:dyDescent="0.3">
      <c r="A8722" s="1">
        <v>8721</v>
      </c>
      <c r="B8722" t="s">
        <v>10316</v>
      </c>
      <c r="C8722" s="7">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4" t="str">
        <f>VLOOKUP(OrdersTable[[#This Row],[Region]],PeopleTable[#All],2,FALSE)</f>
        <v>Kelly Williams</v>
      </c>
      <c r="W8722" s="4" t="str">
        <f>IFERROR(VLOOKUP(OrdersTable[[#This Row],[Order ID]],ReturnsTable[#All],2,FALSE),"No")</f>
        <v>No</v>
      </c>
      <c r="X8722" s="4">
        <f>1/COUNTIF(OrdersTable[Order ID],OrdersTable[[#This Row],[Order ID]])</f>
        <v>0.14285714285714285</v>
      </c>
      <c r="Y8722" s="4">
        <f>1/COUNTIF(OrdersTable[Customer ID],OrdersTable[[#This Row],[Customer ID]])</f>
        <v>6.25E-2</v>
      </c>
    </row>
    <row r="8723" spans="1:25" x14ac:dyDescent="0.3">
      <c r="A8723" s="1">
        <v>8722</v>
      </c>
      <c r="B8723" t="s">
        <v>10316</v>
      </c>
      <c r="C8723" s="7">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4" t="str">
        <f>VLOOKUP(OrdersTable[[#This Row],[Region]],PeopleTable[#All],2,FALSE)</f>
        <v>Kelly Williams</v>
      </c>
      <c r="W8723" s="4" t="str">
        <f>IFERROR(VLOOKUP(OrdersTable[[#This Row],[Order ID]],ReturnsTable[#All],2,FALSE),"No")</f>
        <v>No</v>
      </c>
      <c r="X8723" s="4">
        <f>1/COUNTIF(OrdersTable[Order ID],OrdersTable[[#This Row],[Order ID]])</f>
        <v>0.14285714285714285</v>
      </c>
      <c r="Y8723" s="4">
        <f>1/COUNTIF(OrdersTable[Customer ID],OrdersTable[[#This Row],[Customer ID]])</f>
        <v>6.25E-2</v>
      </c>
    </row>
    <row r="8724" spans="1:25" x14ac:dyDescent="0.3">
      <c r="A8724" s="1">
        <v>8723</v>
      </c>
      <c r="B8724" t="s">
        <v>10316</v>
      </c>
      <c r="C8724" s="7">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4" t="str">
        <f>VLOOKUP(OrdersTable[[#This Row],[Region]],PeopleTable[#All],2,FALSE)</f>
        <v>Kelly Williams</v>
      </c>
      <c r="W8724" s="4" t="str">
        <f>IFERROR(VLOOKUP(OrdersTable[[#This Row],[Order ID]],ReturnsTable[#All],2,FALSE),"No")</f>
        <v>No</v>
      </c>
      <c r="X8724" s="4">
        <f>1/COUNTIF(OrdersTable[Order ID],OrdersTable[[#This Row],[Order ID]])</f>
        <v>0.14285714285714285</v>
      </c>
      <c r="Y8724" s="4">
        <f>1/COUNTIF(OrdersTable[Customer ID],OrdersTable[[#This Row],[Customer ID]])</f>
        <v>6.25E-2</v>
      </c>
    </row>
    <row r="8725" spans="1:25" x14ac:dyDescent="0.3">
      <c r="A8725" s="1">
        <v>8724</v>
      </c>
      <c r="B8725" t="s">
        <v>10317</v>
      </c>
      <c r="C8725" s="7">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4" t="str">
        <f>VLOOKUP(OrdersTable[[#This Row],[Region]],PeopleTable[#All],2,FALSE)</f>
        <v>Cassandra Brandow</v>
      </c>
      <c r="W8725" s="4" t="str">
        <f>IFERROR(VLOOKUP(OrdersTable[[#This Row],[Order ID]],ReturnsTable[#All],2,FALSE),"No")</f>
        <v>No</v>
      </c>
      <c r="X8725" s="4">
        <f>1/COUNTIF(OrdersTable[Order ID],OrdersTable[[#This Row],[Order ID]])</f>
        <v>0.5</v>
      </c>
      <c r="Y8725" s="4">
        <f>1/COUNTIF(OrdersTable[Customer ID],OrdersTable[[#This Row],[Customer ID]])</f>
        <v>7.6923076923076927E-2</v>
      </c>
    </row>
    <row r="8726" spans="1:25" x14ac:dyDescent="0.3">
      <c r="A8726" s="1">
        <v>8725</v>
      </c>
      <c r="B8726" t="s">
        <v>10317</v>
      </c>
      <c r="C8726" s="7">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4" t="str">
        <f>VLOOKUP(OrdersTable[[#This Row],[Region]],PeopleTable[#All],2,FALSE)</f>
        <v>Cassandra Brandow</v>
      </c>
      <c r="W8726" s="4" t="str">
        <f>IFERROR(VLOOKUP(OrdersTable[[#This Row],[Order ID]],ReturnsTable[#All],2,FALSE),"No")</f>
        <v>No</v>
      </c>
      <c r="X8726" s="4">
        <f>1/COUNTIF(OrdersTable[Order ID],OrdersTable[[#This Row],[Order ID]])</f>
        <v>0.5</v>
      </c>
      <c r="Y8726" s="4">
        <f>1/COUNTIF(OrdersTable[Customer ID],OrdersTable[[#This Row],[Customer ID]])</f>
        <v>7.6923076923076927E-2</v>
      </c>
    </row>
    <row r="8727" spans="1:25" x14ac:dyDescent="0.3">
      <c r="A8727" s="1">
        <v>8726</v>
      </c>
      <c r="B8727" t="s">
        <v>10318</v>
      </c>
      <c r="C8727" s="7">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4" t="str">
        <f>VLOOKUP(OrdersTable[[#This Row],[Region]],PeopleTable[#All],2,FALSE)</f>
        <v>Anna Andreadi</v>
      </c>
      <c r="W8727" s="4" t="str">
        <f>IFERROR(VLOOKUP(OrdersTable[[#This Row],[Order ID]],ReturnsTable[#All],2,FALSE),"No")</f>
        <v>No</v>
      </c>
      <c r="X8727" s="4">
        <f>1/COUNTIF(OrdersTable[Order ID],OrdersTable[[#This Row],[Order ID]])</f>
        <v>1</v>
      </c>
      <c r="Y8727" s="4">
        <f>1/COUNTIF(OrdersTable[Customer ID],OrdersTable[[#This Row],[Customer ID]])</f>
        <v>0.14285714285714285</v>
      </c>
    </row>
    <row r="8728" spans="1:25" x14ac:dyDescent="0.3">
      <c r="A8728" s="1">
        <v>8727</v>
      </c>
      <c r="B8728" t="s">
        <v>10319</v>
      </c>
      <c r="C8728" s="7">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4" t="str">
        <f>VLOOKUP(OrdersTable[[#This Row],[Region]],PeopleTable[#All],2,FALSE)</f>
        <v>Cassandra Brandow</v>
      </c>
      <c r="W8728" s="4" t="str">
        <f>IFERROR(VLOOKUP(OrdersTable[[#This Row],[Order ID]],ReturnsTable[#All],2,FALSE),"No")</f>
        <v>No</v>
      </c>
      <c r="X8728" s="4">
        <f>1/COUNTIF(OrdersTable[Order ID],OrdersTable[[#This Row],[Order ID]])</f>
        <v>0.2</v>
      </c>
      <c r="Y8728" s="4">
        <f>1/COUNTIF(OrdersTable[Customer ID],OrdersTable[[#This Row],[Customer ID]])</f>
        <v>4.1666666666666664E-2</v>
      </c>
    </row>
    <row r="8729" spans="1:25" x14ac:dyDescent="0.3">
      <c r="A8729" s="1">
        <v>8728</v>
      </c>
      <c r="B8729" t="s">
        <v>10319</v>
      </c>
      <c r="C8729" s="7">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4" t="str">
        <f>VLOOKUP(OrdersTable[[#This Row],[Region]],PeopleTable[#All],2,FALSE)</f>
        <v>Cassandra Brandow</v>
      </c>
      <c r="W8729" s="4" t="str">
        <f>IFERROR(VLOOKUP(OrdersTable[[#This Row],[Order ID]],ReturnsTable[#All],2,FALSE),"No")</f>
        <v>No</v>
      </c>
      <c r="X8729" s="4">
        <f>1/COUNTIF(OrdersTable[Order ID],OrdersTable[[#This Row],[Order ID]])</f>
        <v>0.2</v>
      </c>
      <c r="Y8729" s="4">
        <f>1/COUNTIF(OrdersTable[Customer ID],OrdersTable[[#This Row],[Customer ID]])</f>
        <v>4.1666666666666664E-2</v>
      </c>
    </row>
    <row r="8730" spans="1:25" x14ac:dyDescent="0.3">
      <c r="A8730" s="1">
        <v>8729</v>
      </c>
      <c r="B8730" t="s">
        <v>10319</v>
      </c>
      <c r="C8730" s="7">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4" t="str">
        <f>VLOOKUP(OrdersTable[[#This Row],[Region]],PeopleTable[#All],2,FALSE)</f>
        <v>Cassandra Brandow</v>
      </c>
      <c r="W8730" s="4" t="str">
        <f>IFERROR(VLOOKUP(OrdersTable[[#This Row],[Order ID]],ReturnsTable[#All],2,FALSE),"No")</f>
        <v>No</v>
      </c>
      <c r="X8730" s="4">
        <f>1/COUNTIF(OrdersTable[Order ID],OrdersTable[[#This Row],[Order ID]])</f>
        <v>0.2</v>
      </c>
      <c r="Y8730" s="4">
        <f>1/COUNTIF(OrdersTable[Customer ID],OrdersTable[[#This Row],[Customer ID]])</f>
        <v>4.1666666666666664E-2</v>
      </c>
    </row>
    <row r="8731" spans="1:25" x14ac:dyDescent="0.3">
      <c r="A8731" s="1">
        <v>8730</v>
      </c>
      <c r="B8731" t="s">
        <v>10319</v>
      </c>
      <c r="C8731" s="7">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4" t="str">
        <f>VLOOKUP(OrdersTable[[#This Row],[Region]],PeopleTable[#All],2,FALSE)</f>
        <v>Cassandra Brandow</v>
      </c>
      <c r="W8731" s="4" t="str">
        <f>IFERROR(VLOOKUP(OrdersTable[[#This Row],[Order ID]],ReturnsTable[#All],2,FALSE),"No")</f>
        <v>No</v>
      </c>
      <c r="X8731" s="4">
        <f>1/COUNTIF(OrdersTable[Order ID],OrdersTable[[#This Row],[Order ID]])</f>
        <v>0.2</v>
      </c>
      <c r="Y8731" s="4">
        <f>1/COUNTIF(OrdersTable[Customer ID],OrdersTable[[#This Row],[Customer ID]])</f>
        <v>4.1666666666666664E-2</v>
      </c>
    </row>
    <row r="8732" spans="1:25" x14ac:dyDescent="0.3">
      <c r="A8732" s="1">
        <v>8731</v>
      </c>
      <c r="B8732" t="s">
        <v>10319</v>
      </c>
      <c r="C8732" s="7">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4" t="str">
        <f>VLOOKUP(OrdersTable[[#This Row],[Region]],PeopleTable[#All],2,FALSE)</f>
        <v>Cassandra Brandow</v>
      </c>
      <c r="W8732" s="4" t="str">
        <f>IFERROR(VLOOKUP(OrdersTable[[#This Row],[Order ID]],ReturnsTable[#All],2,FALSE),"No")</f>
        <v>No</v>
      </c>
      <c r="X8732" s="4">
        <f>1/COUNTIF(OrdersTable[Order ID],OrdersTable[[#This Row],[Order ID]])</f>
        <v>0.2</v>
      </c>
      <c r="Y8732" s="4">
        <f>1/COUNTIF(OrdersTable[Customer ID],OrdersTable[[#This Row],[Customer ID]])</f>
        <v>4.1666666666666664E-2</v>
      </c>
    </row>
    <row r="8733" spans="1:25" x14ac:dyDescent="0.3">
      <c r="A8733" s="1">
        <v>8732</v>
      </c>
      <c r="B8733" t="s">
        <v>10320</v>
      </c>
      <c r="C8733" s="7">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4" t="str">
        <f>VLOOKUP(OrdersTable[[#This Row],[Region]],PeopleTable[#All],2,FALSE)</f>
        <v>Kelly Williams</v>
      </c>
      <c r="W8733" s="4" t="str">
        <f>IFERROR(VLOOKUP(OrdersTable[[#This Row],[Order ID]],ReturnsTable[#All],2,FALSE),"No")</f>
        <v>No</v>
      </c>
      <c r="X8733" s="4">
        <f>1/COUNTIF(OrdersTable[Order ID],OrdersTable[[#This Row],[Order ID]])</f>
        <v>1</v>
      </c>
      <c r="Y8733" s="4">
        <f>1/COUNTIF(OrdersTable[Customer ID],OrdersTable[[#This Row],[Customer ID]])</f>
        <v>7.1428571428571425E-2</v>
      </c>
    </row>
    <row r="8734" spans="1:25" x14ac:dyDescent="0.3">
      <c r="A8734" s="1">
        <v>8733</v>
      </c>
      <c r="B8734" t="s">
        <v>10321</v>
      </c>
      <c r="C8734" s="7">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4" t="str">
        <f>VLOOKUP(OrdersTable[[#This Row],[Region]],PeopleTable[#All],2,FALSE)</f>
        <v>Anna Andreadi</v>
      </c>
      <c r="W8734" s="4" t="str">
        <f>IFERROR(VLOOKUP(OrdersTable[[#This Row],[Order ID]],ReturnsTable[#All],2,FALSE),"No")</f>
        <v>No</v>
      </c>
      <c r="X8734" s="4">
        <f>1/COUNTIF(OrdersTable[Order ID],OrdersTable[[#This Row],[Order ID]])</f>
        <v>0.33333333333333331</v>
      </c>
      <c r="Y8734" s="4">
        <f>1/COUNTIF(OrdersTable[Customer ID],OrdersTable[[#This Row],[Customer ID]])</f>
        <v>7.6923076923076927E-2</v>
      </c>
    </row>
    <row r="8735" spans="1:25" x14ac:dyDescent="0.3">
      <c r="A8735" s="1">
        <v>8734</v>
      </c>
      <c r="B8735" t="s">
        <v>10321</v>
      </c>
      <c r="C8735" s="7">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4" t="str">
        <f>VLOOKUP(OrdersTable[[#This Row],[Region]],PeopleTable[#All],2,FALSE)</f>
        <v>Anna Andreadi</v>
      </c>
      <c r="W8735" s="4" t="str">
        <f>IFERROR(VLOOKUP(OrdersTable[[#This Row],[Order ID]],ReturnsTable[#All],2,FALSE),"No")</f>
        <v>No</v>
      </c>
      <c r="X8735" s="4">
        <f>1/COUNTIF(OrdersTable[Order ID],OrdersTable[[#This Row],[Order ID]])</f>
        <v>0.33333333333333331</v>
      </c>
      <c r="Y8735" s="4">
        <f>1/COUNTIF(OrdersTable[Customer ID],OrdersTable[[#This Row],[Customer ID]])</f>
        <v>7.6923076923076927E-2</v>
      </c>
    </row>
    <row r="8736" spans="1:25" x14ac:dyDescent="0.3">
      <c r="A8736" s="1">
        <v>8735</v>
      </c>
      <c r="B8736" t="s">
        <v>10321</v>
      </c>
      <c r="C8736" s="7">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4" t="str">
        <f>VLOOKUP(OrdersTable[[#This Row],[Region]],PeopleTable[#All],2,FALSE)</f>
        <v>Anna Andreadi</v>
      </c>
      <c r="W8736" s="4" t="str">
        <f>IFERROR(VLOOKUP(OrdersTable[[#This Row],[Order ID]],ReturnsTable[#All],2,FALSE),"No")</f>
        <v>No</v>
      </c>
      <c r="X8736" s="4">
        <f>1/COUNTIF(OrdersTable[Order ID],OrdersTable[[#This Row],[Order ID]])</f>
        <v>0.33333333333333331</v>
      </c>
      <c r="Y8736" s="4">
        <f>1/COUNTIF(OrdersTable[Customer ID],OrdersTable[[#This Row],[Customer ID]])</f>
        <v>7.6923076923076927E-2</v>
      </c>
    </row>
    <row r="8737" spans="1:25" x14ac:dyDescent="0.3">
      <c r="A8737" s="1">
        <v>8736</v>
      </c>
      <c r="B8737" t="s">
        <v>10322</v>
      </c>
      <c r="C8737" s="7">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4" t="str">
        <f>VLOOKUP(OrdersTable[[#This Row],[Region]],PeopleTable[#All],2,FALSE)</f>
        <v>Chuck Magee</v>
      </c>
      <c r="W8737" s="4" t="str">
        <f>IFERROR(VLOOKUP(OrdersTable[[#This Row],[Order ID]],ReturnsTable[#All],2,FALSE),"No")</f>
        <v>No</v>
      </c>
      <c r="X8737" s="4">
        <f>1/COUNTIF(OrdersTable[Order ID],OrdersTable[[#This Row],[Order ID]])</f>
        <v>1</v>
      </c>
      <c r="Y8737" s="4">
        <f>1/COUNTIF(OrdersTable[Customer ID],OrdersTable[[#This Row],[Customer ID]])</f>
        <v>3.5714285714285712E-2</v>
      </c>
    </row>
    <row r="8738" spans="1:25" x14ac:dyDescent="0.3">
      <c r="A8738" s="1">
        <v>8737</v>
      </c>
      <c r="B8738" t="s">
        <v>10323</v>
      </c>
      <c r="C8738" s="7">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4" t="str">
        <f>VLOOKUP(OrdersTable[[#This Row],[Region]],PeopleTable[#All],2,FALSE)</f>
        <v>Kelly Williams</v>
      </c>
      <c r="W8738" s="4" t="str">
        <f>IFERROR(VLOOKUP(OrdersTable[[#This Row],[Order ID]],ReturnsTable[#All],2,FALSE),"No")</f>
        <v>No</v>
      </c>
      <c r="X8738" s="4">
        <f>1/COUNTIF(OrdersTable[Order ID],OrdersTable[[#This Row],[Order ID]])</f>
        <v>1</v>
      </c>
      <c r="Y8738" s="4">
        <f>1/COUNTIF(OrdersTable[Customer ID],OrdersTable[[#This Row],[Customer ID]])</f>
        <v>6.6666666666666666E-2</v>
      </c>
    </row>
    <row r="8739" spans="1:25" x14ac:dyDescent="0.3">
      <c r="A8739" s="1">
        <v>8738</v>
      </c>
      <c r="B8739" t="s">
        <v>10324</v>
      </c>
      <c r="C8739" s="7">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4" t="str">
        <f>VLOOKUP(OrdersTable[[#This Row],[Region]],PeopleTable[#All],2,FALSE)</f>
        <v>Cassandra Brandow</v>
      </c>
      <c r="W8739" s="4" t="str">
        <f>IFERROR(VLOOKUP(OrdersTable[[#This Row],[Order ID]],ReturnsTable[#All],2,FALSE),"No")</f>
        <v>No</v>
      </c>
      <c r="X8739" s="4">
        <f>1/COUNTIF(OrdersTable[Order ID],OrdersTable[[#This Row],[Order ID]])</f>
        <v>1</v>
      </c>
      <c r="Y8739" s="4">
        <f>1/COUNTIF(OrdersTable[Customer ID],OrdersTable[[#This Row],[Customer ID]])</f>
        <v>0.125</v>
      </c>
    </row>
    <row r="8740" spans="1:25" x14ac:dyDescent="0.3">
      <c r="A8740" s="1">
        <v>8739</v>
      </c>
      <c r="B8740" t="s">
        <v>10325</v>
      </c>
      <c r="C8740" s="7">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4" t="str">
        <f>VLOOKUP(OrdersTable[[#This Row],[Region]],PeopleTable[#All],2,FALSE)</f>
        <v>Chuck Magee</v>
      </c>
      <c r="W8740" s="4" t="str">
        <f>IFERROR(VLOOKUP(OrdersTable[[#This Row],[Order ID]],ReturnsTable[#All],2,FALSE),"No")</f>
        <v>No</v>
      </c>
      <c r="X8740" s="4">
        <f>1/COUNTIF(OrdersTable[Order ID],OrdersTable[[#This Row],[Order ID]])</f>
        <v>0.5</v>
      </c>
      <c r="Y8740" s="4">
        <f>1/COUNTIF(OrdersTable[Customer ID],OrdersTable[[#This Row],[Customer ID]])</f>
        <v>6.6666666666666666E-2</v>
      </c>
    </row>
    <row r="8741" spans="1:25" x14ac:dyDescent="0.3">
      <c r="A8741" s="1">
        <v>8740</v>
      </c>
      <c r="B8741" t="s">
        <v>10325</v>
      </c>
      <c r="C8741" s="7">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4" t="str">
        <f>VLOOKUP(OrdersTable[[#This Row],[Region]],PeopleTable[#All],2,FALSE)</f>
        <v>Chuck Magee</v>
      </c>
      <c r="W8741" s="4" t="str">
        <f>IFERROR(VLOOKUP(OrdersTable[[#This Row],[Order ID]],ReturnsTable[#All],2,FALSE),"No")</f>
        <v>No</v>
      </c>
      <c r="X8741" s="4">
        <f>1/COUNTIF(OrdersTable[Order ID],OrdersTable[[#This Row],[Order ID]])</f>
        <v>0.5</v>
      </c>
      <c r="Y8741" s="4">
        <f>1/COUNTIF(OrdersTable[Customer ID],OrdersTable[[#This Row],[Customer ID]])</f>
        <v>6.6666666666666666E-2</v>
      </c>
    </row>
    <row r="8742" spans="1:25" x14ac:dyDescent="0.3">
      <c r="A8742" s="1">
        <v>8741</v>
      </c>
      <c r="B8742" t="s">
        <v>10326</v>
      </c>
      <c r="C8742" s="7">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4" t="str">
        <f>VLOOKUP(OrdersTable[[#This Row],[Region]],PeopleTable[#All],2,FALSE)</f>
        <v>Cassandra Brandow</v>
      </c>
      <c r="W8742" s="4" t="str">
        <f>IFERROR(VLOOKUP(OrdersTable[[#This Row],[Order ID]],ReturnsTable[#All],2,FALSE),"No")</f>
        <v>No</v>
      </c>
      <c r="X8742" s="4">
        <f>1/COUNTIF(OrdersTable[Order ID],OrdersTable[[#This Row],[Order ID]])</f>
        <v>1</v>
      </c>
      <c r="Y8742" s="4">
        <f>1/COUNTIF(OrdersTable[Customer ID],OrdersTable[[#This Row],[Customer ID]])</f>
        <v>5.5555555555555552E-2</v>
      </c>
    </row>
    <row r="8743" spans="1:25" x14ac:dyDescent="0.3">
      <c r="A8743" s="1">
        <v>8742</v>
      </c>
      <c r="B8743" t="s">
        <v>10327</v>
      </c>
      <c r="C8743" s="7">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4" t="str">
        <f>VLOOKUP(OrdersTable[[#This Row],[Region]],PeopleTable[#All],2,FALSE)</f>
        <v>Kelly Williams</v>
      </c>
      <c r="W8743" s="4" t="str">
        <f>IFERROR(VLOOKUP(OrdersTable[[#This Row],[Order ID]],ReturnsTable[#All],2,FALSE),"No")</f>
        <v>No</v>
      </c>
      <c r="X8743" s="4">
        <f>1/COUNTIF(OrdersTable[Order ID],OrdersTable[[#This Row],[Order ID]])</f>
        <v>1</v>
      </c>
      <c r="Y8743" s="4">
        <f>1/COUNTIF(OrdersTable[Customer ID],OrdersTable[[#This Row],[Customer ID]])</f>
        <v>0.2</v>
      </c>
    </row>
    <row r="8744" spans="1:25" x14ac:dyDescent="0.3">
      <c r="A8744" s="1">
        <v>8743</v>
      </c>
      <c r="B8744" t="s">
        <v>10328</v>
      </c>
      <c r="C8744" s="7">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4" t="str">
        <f>VLOOKUP(OrdersTable[[#This Row],[Region]],PeopleTable[#All],2,FALSE)</f>
        <v>Anna Andreadi</v>
      </c>
      <c r="W8744" s="4" t="str">
        <f>IFERROR(VLOOKUP(OrdersTable[[#This Row],[Order ID]],ReturnsTable[#All],2,FALSE),"No")</f>
        <v>No</v>
      </c>
      <c r="X8744" s="4">
        <f>1/COUNTIF(OrdersTable[Order ID],OrdersTable[[#This Row],[Order ID]])</f>
        <v>0.5</v>
      </c>
      <c r="Y8744" s="4">
        <f>1/COUNTIF(OrdersTable[Customer ID],OrdersTable[[#This Row],[Customer ID]])</f>
        <v>3.125E-2</v>
      </c>
    </row>
    <row r="8745" spans="1:25" x14ac:dyDescent="0.3">
      <c r="A8745" s="1">
        <v>8744</v>
      </c>
      <c r="B8745" t="s">
        <v>10328</v>
      </c>
      <c r="C8745" s="7">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4" t="str">
        <f>VLOOKUP(OrdersTable[[#This Row],[Region]],PeopleTable[#All],2,FALSE)</f>
        <v>Anna Andreadi</v>
      </c>
      <c r="W8745" s="4" t="str">
        <f>IFERROR(VLOOKUP(OrdersTable[[#This Row],[Order ID]],ReturnsTable[#All],2,FALSE),"No")</f>
        <v>No</v>
      </c>
      <c r="X8745" s="4">
        <f>1/COUNTIF(OrdersTable[Order ID],OrdersTable[[#This Row],[Order ID]])</f>
        <v>0.5</v>
      </c>
      <c r="Y8745" s="4">
        <f>1/COUNTIF(OrdersTable[Customer ID],OrdersTable[[#This Row],[Customer ID]])</f>
        <v>3.125E-2</v>
      </c>
    </row>
    <row r="8746" spans="1:25" x14ac:dyDescent="0.3">
      <c r="A8746" s="1">
        <v>8745</v>
      </c>
      <c r="B8746" t="s">
        <v>10329</v>
      </c>
      <c r="C8746" s="7">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4" t="str">
        <f>VLOOKUP(OrdersTable[[#This Row],[Region]],PeopleTable[#All],2,FALSE)</f>
        <v>Chuck Magee</v>
      </c>
      <c r="W8746" s="4" t="str">
        <f>IFERROR(VLOOKUP(OrdersTable[[#This Row],[Order ID]],ReturnsTable[#All],2,FALSE),"No")</f>
        <v>No</v>
      </c>
      <c r="X8746" s="4">
        <f>1/COUNTIF(OrdersTable[Order ID],OrdersTable[[#This Row],[Order ID]])</f>
        <v>0.5</v>
      </c>
      <c r="Y8746" s="4">
        <f>1/COUNTIF(OrdersTable[Customer ID],OrdersTable[[#This Row],[Customer ID]])</f>
        <v>0.14285714285714285</v>
      </c>
    </row>
    <row r="8747" spans="1:25" x14ac:dyDescent="0.3">
      <c r="A8747" s="1">
        <v>8746</v>
      </c>
      <c r="B8747" t="s">
        <v>10329</v>
      </c>
      <c r="C8747" s="7">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4" t="str">
        <f>VLOOKUP(OrdersTable[[#This Row],[Region]],PeopleTable[#All],2,FALSE)</f>
        <v>Chuck Magee</v>
      </c>
      <c r="W8747" s="4" t="str">
        <f>IFERROR(VLOOKUP(OrdersTable[[#This Row],[Order ID]],ReturnsTable[#All],2,FALSE),"No")</f>
        <v>No</v>
      </c>
      <c r="X8747" s="4">
        <f>1/COUNTIF(OrdersTable[Order ID],OrdersTable[[#This Row],[Order ID]])</f>
        <v>0.5</v>
      </c>
      <c r="Y8747" s="4">
        <f>1/COUNTIF(OrdersTable[Customer ID],OrdersTable[[#This Row],[Customer ID]])</f>
        <v>0.14285714285714285</v>
      </c>
    </row>
    <row r="8748" spans="1:25" x14ac:dyDescent="0.3">
      <c r="A8748" s="1">
        <v>8747</v>
      </c>
      <c r="B8748" t="s">
        <v>10330</v>
      </c>
      <c r="C8748" s="7">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4" t="str">
        <f>VLOOKUP(OrdersTable[[#This Row],[Region]],PeopleTable[#All],2,FALSE)</f>
        <v>Anna Andreadi</v>
      </c>
      <c r="W8748" s="4" t="str">
        <f>IFERROR(VLOOKUP(OrdersTable[[#This Row],[Order ID]],ReturnsTable[#All],2,FALSE),"No")</f>
        <v>No</v>
      </c>
      <c r="X8748" s="4">
        <f>1/COUNTIF(OrdersTable[Order ID],OrdersTable[[#This Row],[Order ID]])</f>
        <v>0.33333333333333331</v>
      </c>
      <c r="Y8748" s="4">
        <f>1/COUNTIF(OrdersTable[Customer ID],OrdersTable[[#This Row],[Customer ID]])</f>
        <v>8.3333333333333329E-2</v>
      </c>
    </row>
    <row r="8749" spans="1:25" x14ac:dyDescent="0.3">
      <c r="A8749" s="1">
        <v>8748</v>
      </c>
      <c r="B8749" t="s">
        <v>10330</v>
      </c>
      <c r="C8749" s="7">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4" t="str">
        <f>VLOOKUP(OrdersTable[[#This Row],[Region]],PeopleTable[#All],2,FALSE)</f>
        <v>Anna Andreadi</v>
      </c>
      <c r="W8749" s="4" t="str">
        <f>IFERROR(VLOOKUP(OrdersTable[[#This Row],[Order ID]],ReturnsTable[#All],2,FALSE),"No")</f>
        <v>No</v>
      </c>
      <c r="X8749" s="4">
        <f>1/COUNTIF(OrdersTable[Order ID],OrdersTable[[#This Row],[Order ID]])</f>
        <v>0.33333333333333331</v>
      </c>
      <c r="Y8749" s="4">
        <f>1/COUNTIF(OrdersTable[Customer ID],OrdersTable[[#This Row],[Customer ID]])</f>
        <v>8.3333333333333329E-2</v>
      </c>
    </row>
    <row r="8750" spans="1:25" x14ac:dyDescent="0.3">
      <c r="A8750" s="1">
        <v>8749</v>
      </c>
      <c r="B8750" t="s">
        <v>10330</v>
      </c>
      <c r="C8750" s="7">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4" t="str">
        <f>VLOOKUP(OrdersTable[[#This Row],[Region]],PeopleTable[#All],2,FALSE)</f>
        <v>Anna Andreadi</v>
      </c>
      <c r="W8750" s="4" t="str">
        <f>IFERROR(VLOOKUP(OrdersTable[[#This Row],[Order ID]],ReturnsTable[#All],2,FALSE),"No")</f>
        <v>No</v>
      </c>
      <c r="X8750" s="4">
        <f>1/COUNTIF(OrdersTable[Order ID],OrdersTable[[#This Row],[Order ID]])</f>
        <v>0.33333333333333331</v>
      </c>
      <c r="Y8750" s="4">
        <f>1/COUNTIF(OrdersTable[Customer ID],OrdersTable[[#This Row],[Customer ID]])</f>
        <v>8.3333333333333329E-2</v>
      </c>
    </row>
    <row r="8751" spans="1:25" x14ac:dyDescent="0.3">
      <c r="A8751" s="1">
        <v>8750</v>
      </c>
      <c r="B8751" t="s">
        <v>10331</v>
      </c>
      <c r="C8751" s="7">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4" t="str">
        <f>VLOOKUP(OrdersTable[[#This Row],[Region]],PeopleTable[#All],2,FALSE)</f>
        <v>Chuck Magee</v>
      </c>
      <c r="W8751" s="4" t="str">
        <f>IFERROR(VLOOKUP(OrdersTable[[#This Row],[Order ID]],ReturnsTable[#All],2,FALSE),"No")</f>
        <v>No</v>
      </c>
      <c r="X8751" s="4">
        <f>1/COUNTIF(OrdersTable[Order ID],OrdersTable[[#This Row],[Order ID]])</f>
        <v>0.5</v>
      </c>
      <c r="Y8751" s="4">
        <f>1/COUNTIF(OrdersTable[Customer ID],OrdersTable[[#This Row],[Customer ID]])</f>
        <v>4.3478260869565216E-2</v>
      </c>
    </row>
    <row r="8752" spans="1:25" x14ac:dyDescent="0.3">
      <c r="A8752" s="1">
        <v>8751</v>
      </c>
      <c r="B8752" t="s">
        <v>10331</v>
      </c>
      <c r="C8752" s="7">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4" t="str">
        <f>VLOOKUP(OrdersTable[[#This Row],[Region]],PeopleTable[#All],2,FALSE)</f>
        <v>Chuck Magee</v>
      </c>
      <c r="W8752" s="4" t="str">
        <f>IFERROR(VLOOKUP(OrdersTable[[#This Row],[Order ID]],ReturnsTable[#All],2,FALSE),"No")</f>
        <v>No</v>
      </c>
      <c r="X8752" s="4">
        <f>1/COUNTIF(OrdersTable[Order ID],OrdersTable[[#This Row],[Order ID]])</f>
        <v>0.5</v>
      </c>
      <c r="Y8752" s="4">
        <f>1/COUNTIF(OrdersTable[Customer ID],OrdersTable[[#This Row],[Customer ID]])</f>
        <v>4.3478260869565216E-2</v>
      </c>
    </row>
    <row r="8753" spans="1:25" x14ac:dyDescent="0.3">
      <c r="A8753" s="1">
        <v>8752</v>
      </c>
      <c r="B8753" t="s">
        <v>10332</v>
      </c>
      <c r="C8753" s="7">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4" t="str">
        <f>VLOOKUP(OrdersTable[[#This Row],[Region]],PeopleTable[#All],2,FALSE)</f>
        <v>Cassandra Brandow</v>
      </c>
      <c r="W8753" s="4" t="str">
        <f>IFERROR(VLOOKUP(OrdersTable[[#This Row],[Order ID]],ReturnsTable[#All],2,FALSE),"No")</f>
        <v>No</v>
      </c>
      <c r="X8753" s="4">
        <f>1/COUNTIF(OrdersTable[Order ID],OrdersTable[[#This Row],[Order ID]])</f>
        <v>0.5</v>
      </c>
      <c r="Y8753" s="4">
        <f>1/COUNTIF(OrdersTable[Customer ID],OrdersTable[[#This Row],[Customer ID]])</f>
        <v>4.3478260869565216E-2</v>
      </c>
    </row>
    <row r="8754" spans="1:25" x14ac:dyDescent="0.3">
      <c r="A8754" s="1">
        <v>8753</v>
      </c>
      <c r="B8754" t="s">
        <v>10332</v>
      </c>
      <c r="C8754" s="7">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4" t="str">
        <f>VLOOKUP(OrdersTable[[#This Row],[Region]],PeopleTable[#All],2,FALSE)</f>
        <v>Cassandra Brandow</v>
      </c>
      <c r="W8754" s="4" t="str">
        <f>IFERROR(VLOOKUP(OrdersTable[[#This Row],[Order ID]],ReturnsTable[#All],2,FALSE),"No")</f>
        <v>No</v>
      </c>
      <c r="X8754" s="4">
        <f>1/COUNTIF(OrdersTable[Order ID],OrdersTable[[#This Row],[Order ID]])</f>
        <v>0.5</v>
      </c>
      <c r="Y8754" s="4">
        <f>1/COUNTIF(OrdersTable[Customer ID],OrdersTable[[#This Row],[Customer ID]])</f>
        <v>4.3478260869565216E-2</v>
      </c>
    </row>
    <row r="8755" spans="1:25" x14ac:dyDescent="0.3">
      <c r="A8755" s="1">
        <v>8754</v>
      </c>
      <c r="B8755" t="s">
        <v>10333</v>
      </c>
      <c r="C8755" s="7">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4" t="str">
        <f>VLOOKUP(OrdersTable[[#This Row],[Region]],PeopleTable[#All],2,FALSE)</f>
        <v>Chuck Magee</v>
      </c>
      <c r="W8755" s="4" t="str">
        <f>IFERROR(VLOOKUP(OrdersTable[[#This Row],[Order ID]],ReturnsTable[#All],2,FALSE),"No")</f>
        <v>No</v>
      </c>
      <c r="X8755" s="4">
        <f>1/COUNTIF(OrdersTable[Order ID],OrdersTable[[#This Row],[Order ID]])</f>
        <v>0.33333333333333331</v>
      </c>
      <c r="Y8755" s="4">
        <f>1/COUNTIF(OrdersTable[Customer ID],OrdersTable[[#This Row],[Customer ID]])</f>
        <v>9.0909090909090912E-2</v>
      </c>
    </row>
    <row r="8756" spans="1:25" x14ac:dyDescent="0.3">
      <c r="A8756" s="1">
        <v>8755</v>
      </c>
      <c r="B8756" t="s">
        <v>10333</v>
      </c>
      <c r="C8756" s="7">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4" t="str">
        <f>VLOOKUP(OrdersTable[[#This Row],[Region]],PeopleTable[#All],2,FALSE)</f>
        <v>Chuck Magee</v>
      </c>
      <c r="W8756" s="4" t="str">
        <f>IFERROR(VLOOKUP(OrdersTable[[#This Row],[Order ID]],ReturnsTable[#All],2,FALSE),"No")</f>
        <v>No</v>
      </c>
      <c r="X8756" s="4">
        <f>1/COUNTIF(OrdersTable[Order ID],OrdersTable[[#This Row],[Order ID]])</f>
        <v>0.33333333333333331</v>
      </c>
      <c r="Y8756" s="4">
        <f>1/COUNTIF(OrdersTable[Customer ID],OrdersTable[[#This Row],[Customer ID]])</f>
        <v>9.0909090909090912E-2</v>
      </c>
    </row>
    <row r="8757" spans="1:25" x14ac:dyDescent="0.3">
      <c r="A8757" s="1">
        <v>8756</v>
      </c>
      <c r="B8757" t="s">
        <v>10333</v>
      </c>
      <c r="C8757" s="7">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4" t="str">
        <f>VLOOKUP(OrdersTable[[#This Row],[Region]],PeopleTable[#All],2,FALSE)</f>
        <v>Chuck Magee</v>
      </c>
      <c r="W8757" s="4" t="str">
        <f>IFERROR(VLOOKUP(OrdersTable[[#This Row],[Order ID]],ReturnsTable[#All],2,FALSE),"No")</f>
        <v>No</v>
      </c>
      <c r="X8757" s="4">
        <f>1/COUNTIF(OrdersTable[Order ID],OrdersTable[[#This Row],[Order ID]])</f>
        <v>0.33333333333333331</v>
      </c>
      <c r="Y8757" s="4">
        <f>1/COUNTIF(OrdersTable[Customer ID],OrdersTable[[#This Row],[Customer ID]])</f>
        <v>9.0909090909090912E-2</v>
      </c>
    </row>
    <row r="8758" spans="1:25" x14ac:dyDescent="0.3">
      <c r="A8758" s="1">
        <v>8757</v>
      </c>
      <c r="B8758" t="s">
        <v>6044</v>
      </c>
      <c r="C8758" s="7">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4" t="str">
        <f>VLOOKUP(OrdersTable[[#This Row],[Region]],PeopleTable[#All],2,FALSE)</f>
        <v>Chuck Magee</v>
      </c>
      <c r="W8758" s="4" t="str">
        <f>IFERROR(VLOOKUP(OrdersTable[[#This Row],[Order ID]],ReturnsTable[#All],2,FALSE),"No")</f>
        <v>Yes</v>
      </c>
      <c r="X8758" s="4">
        <f>1/COUNTIF(OrdersTable[Order ID],OrdersTable[[#This Row],[Order ID]])</f>
        <v>0.25</v>
      </c>
      <c r="Y8758" s="4">
        <f>1/COUNTIF(OrdersTable[Customer ID],OrdersTable[[#This Row],[Customer ID]])</f>
        <v>0.125</v>
      </c>
    </row>
    <row r="8759" spans="1:25" x14ac:dyDescent="0.3">
      <c r="A8759" s="1">
        <v>8758</v>
      </c>
      <c r="B8759" t="s">
        <v>6044</v>
      </c>
      <c r="C8759" s="7">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4" t="str">
        <f>VLOOKUP(OrdersTable[[#This Row],[Region]],PeopleTable[#All],2,FALSE)</f>
        <v>Chuck Magee</v>
      </c>
      <c r="W8759" s="4" t="str">
        <f>IFERROR(VLOOKUP(OrdersTable[[#This Row],[Order ID]],ReturnsTable[#All],2,FALSE),"No")</f>
        <v>Yes</v>
      </c>
      <c r="X8759" s="4">
        <f>1/COUNTIF(OrdersTable[Order ID],OrdersTable[[#This Row],[Order ID]])</f>
        <v>0.25</v>
      </c>
      <c r="Y8759" s="4">
        <f>1/COUNTIF(OrdersTable[Customer ID],OrdersTable[[#This Row],[Customer ID]])</f>
        <v>0.125</v>
      </c>
    </row>
    <row r="8760" spans="1:25" x14ac:dyDescent="0.3">
      <c r="A8760" s="1">
        <v>8759</v>
      </c>
      <c r="B8760" t="s">
        <v>6044</v>
      </c>
      <c r="C8760" s="7">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4" t="str">
        <f>VLOOKUP(OrdersTable[[#This Row],[Region]],PeopleTable[#All],2,FALSE)</f>
        <v>Chuck Magee</v>
      </c>
      <c r="W8760" s="4" t="str">
        <f>IFERROR(VLOOKUP(OrdersTable[[#This Row],[Order ID]],ReturnsTable[#All],2,FALSE),"No")</f>
        <v>Yes</v>
      </c>
      <c r="X8760" s="4">
        <f>1/COUNTIF(OrdersTable[Order ID],OrdersTable[[#This Row],[Order ID]])</f>
        <v>0.25</v>
      </c>
      <c r="Y8760" s="4">
        <f>1/COUNTIF(OrdersTable[Customer ID],OrdersTable[[#This Row],[Customer ID]])</f>
        <v>0.125</v>
      </c>
    </row>
    <row r="8761" spans="1:25" x14ac:dyDescent="0.3">
      <c r="A8761" s="1">
        <v>8760</v>
      </c>
      <c r="B8761" t="s">
        <v>6044</v>
      </c>
      <c r="C8761" s="7">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4" t="str">
        <f>VLOOKUP(OrdersTable[[#This Row],[Region]],PeopleTable[#All],2,FALSE)</f>
        <v>Chuck Magee</v>
      </c>
      <c r="W8761" s="4" t="str">
        <f>IFERROR(VLOOKUP(OrdersTable[[#This Row],[Order ID]],ReturnsTable[#All],2,FALSE),"No")</f>
        <v>Yes</v>
      </c>
      <c r="X8761" s="4">
        <f>1/COUNTIF(OrdersTable[Order ID],OrdersTable[[#This Row],[Order ID]])</f>
        <v>0.25</v>
      </c>
      <c r="Y8761" s="4">
        <f>1/COUNTIF(OrdersTable[Customer ID],OrdersTable[[#This Row],[Customer ID]])</f>
        <v>0.125</v>
      </c>
    </row>
    <row r="8762" spans="1:25" x14ac:dyDescent="0.3">
      <c r="A8762" s="1">
        <v>8761</v>
      </c>
      <c r="B8762" t="s">
        <v>10334</v>
      </c>
      <c r="C8762" s="7">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4" t="str">
        <f>VLOOKUP(OrdersTable[[#This Row],[Region]],PeopleTable[#All],2,FALSE)</f>
        <v>Cassandra Brandow</v>
      </c>
      <c r="W8762" s="4" t="str">
        <f>IFERROR(VLOOKUP(OrdersTable[[#This Row],[Order ID]],ReturnsTable[#All],2,FALSE),"No")</f>
        <v>No</v>
      </c>
      <c r="X8762" s="4">
        <f>1/COUNTIF(OrdersTable[Order ID],OrdersTable[[#This Row],[Order ID]])</f>
        <v>0.5</v>
      </c>
      <c r="Y8762" s="4">
        <f>1/COUNTIF(OrdersTable[Customer ID],OrdersTable[[#This Row],[Customer ID]])</f>
        <v>3.7037037037037035E-2</v>
      </c>
    </row>
    <row r="8763" spans="1:25" x14ac:dyDescent="0.3">
      <c r="A8763" s="1">
        <v>8762</v>
      </c>
      <c r="B8763" t="s">
        <v>10334</v>
      </c>
      <c r="C8763" s="7">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4" t="str">
        <f>VLOOKUP(OrdersTable[[#This Row],[Region]],PeopleTable[#All],2,FALSE)</f>
        <v>Cassandra Brandow</v>
      </c>
      <c r="W8763" s="4" t="str">
        <f>IFERROR(VLOOKUP(OrdersTable[[#This Row],[Order ID]],ReturnsTable[#All],2,FALSE),"No")</f>
        <v>No</v>
      </c>
      <c r="X8763" s="4">
        <f>1/COUNTIF(OrdersTable[Order ID],OrdersTable[[#This Row],[Order ID]])</f>
        <v>0.5</v>
      </c>
      <c r="Y8763" s="4">
        <f>1/COUNTIF(OrdersTable[Customer ID],OrdersTable[[#This Row],[Customer ID]])</f>
        <v>3.7037037037037035E-2</v>
      </c>
    </row>
    <row r="8764" spans="1:25" x14ac:dyDescent="0.3">
      <c r="A8764" s="1">
        <v>8763</v>
      </c>
      <c r="B8764" t="s">
        <v>10335</v>
      </c>
      <c r="C8764" s="7">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4" t="str">
        <f>VLOOKUP(OrdersTable[[#This Row],[Region]],PeopleTable[#All],2,FALSE)</f>
        <v>Anna Andreadi</v>
      </c>
      <c r="W8764" s="4" t="str">
        <f>IFERROR(VLOOKUP(OrdersTable[[#This Row],[Order ID]],ReturnsTable[#All],2,FALSE),"No")</f>
        <v>No</v>
      </c>
      <c r="X8764" s="4">
        <f>1/COUNTIF(OrdersTable[Order ID],OrdersTable[[#This Row],[Order ID]])</f>
        <v>0.5</v>
      </c>
      <c r="Y8764" s="4">
        <f>1/COUNTIF(OrdersTable[Customer ID],OrdersTable[[#This Row],[Customer ID]])</f>
        <v>6.6666666666666666E-2</v>
      </c>
    </row>
    <row r="8765" spans="1:25" x14ac:dyDescent="0.3">
      <c r="A8765" s="1">
        <v>8764</v>
      </c>
      <c r="B8765" t="s">
        <v>10335</v>
      </c>
      <c r="C8765" s="7">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4" t="str">
        <f>VLOOKUP(OrdersTable[[#This Row],[Region]],PeopleTable[#All],2,FALSE)</f>
        <v>Anna Andreadi</v>
      </c>
      <c r="W8765" s="4" t="str">
        <f>IFERROR(VLOOKUP(OrdersTable[[#This Row],[Order ID]],ReturnsTable[#All],2,FALSE),"No")</f>
        <v>No</v>
      </c>
      <c r="X8765" s="4">
        <f>1/COUNTIF(OrdersTable[Order ID],OrdersTable[[#This Row],[Order ID]])</f>
        <v>0.5</v>
      </c>
      <c r="Y8765" s="4">
        <f>1/COUNTIF(OrdersTable[Customer ID],OrdersTable[[#This Row],[Customer ID]])</f>
        <v>6.6666666666666666E-2</v>
      </c>
    </row>
    <row r="8766" spans="1:25" x14ac:dyDescent="0.3">
      <c r="A8766" s="1">
        <v>8765</v>
      </c>
      <c r="B8766" t="s">
        <v>10336</v>
      </c>
      <c r="C8766" s="7">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4" t="str">
        <f>VLOOKUP(OrdersTable[[#This Row],[Region]],PeopleTable[#All],2,FALSE)</f>
        <v>Kelly Williams</v>
      </c>
      <c r="W8766" s="4" t="str">
        <f>IFERROR(VLOOKUP(OrdersTable[[#This Row],[Order ID]],ReturnsTable[#All],2,FALSE),"No")</f>
        <v>No</v>
      </c>
      <c r="X8766" s="4">
        <f>1/COUNTIF(OrdersTable[Order ID],OrdersTable[[#This Row],[Order ID]])</f>
        <v>0.25</v>
      </c>
      <c r="Y8766" s="4">
        <f>1/COUNTIF(OrdersTable[Customer ID],OrdersTable[[#This Row],[Customer ID]])</f>
        <v>0.05</v>
      </c>
    </row>
    <row r="8767" spans="1:25" x14ac:dyDescent="0.3">
      <c r="A8767" s="1">
        <v>8766</v>
      </c>
      <c r="B8767" t="s">
        <v>10336</v>
      </c>
      <c r="C8767" s="7">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4" t="str">
        <f>VLOOKUP(OrdersTable[[#This Row],[Region]],PeopleTable[#All],2,FALSE)</f>
        <v>Kelly Williams</v>
      </c>
      <c r="W8767" s="4" t="str">
        <f>IFERROR(VLOOKUP(OrdersTable[[#This Row],[Order ID]],ReturnsTable[#All],2,FALSE),"No")</f>
        <v>No</v>
      </c>
      <c r="X8767" s="4">
        <f>1/COUNTIF(OrdersTable[Order ID],OrdersTable[[#This Row],[Order ID]])</f>
        <v>0.25</v>
      </c>
      <c r="Y8767" s="4">
        <f>1/COUNTIF(OrdersTable[Customer ID],OrdersTable[[#This Row],[Customer ID]])</f>
        <v>0.05</v>
      </c>
    </row>
    <row r="8768" spans="1:25" x14ac:dyDescent="0.3">
      <c r="A8768" s="1">
        <v>8767</v>
      </c>
      <c r="B8768" t="s">
        <v>10336</v>
      </c>
      <c r="C8768" s="7">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4" t="str">
        <f>VLOOKUP(OrdersTable[[#This Row],[Region]],PeopleTable[#All],2,FALSE)</f>
        <v>Kelly Williams</v>
      </c>
      <c r="W8768" s="4" t="str">
        <f>IFERROR(VLOOKUP(OrdersTable[[#This Row],[Order ID]],ReturnsTable[#All],2,FALSE),"No")</f>
        <v>No</v>
      </c>
      <c r="X8768" s="4">
        <f>1/COUNTIF(OrdersTable[Order ID],OrdersTable[[#This Row],[Order ID]])</f>
        <v>0.25</v>
      </c>
      <c r="Y8768" s="4">
        <f>1/COUNTIF(OrdersTable[Customer ID],OrdersTable[[#This Row],[Customer ID]])</f>
        <v>0.05</v>
      </c>
    </row>
    <row r="8769" spans="1:25" x14ac:dyDescent="0.3">
      <c r="A8769" s="1">
        <v>8768</v>
      </c>
      <c r="B8769" t="s">
        <v>10336</v>
      </c>
      <c r="C8769" s="7">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4" t="str">
        <f>VLOOKUP(OrdersTable[[#This Row],[Region]],PeopleTable[#All],2,FALSE)</f>
        <v>Kelly Williams</v>
      </c>
      <c r="W8769" s="4" t="str">
        <f>IFERROR(VLOOKUP(OrdersTable[[#This Row],[Order ID]],ReturnsTable[#All],2,FALSE),"No")</f>
        <v>No</v>
      </c>
      <c r="X8769" s="4">
        <f>1/COUNTIF(OrdersTable[Order ID],OrdersTable[[#This Row],[Order ID]])</f>
        <v>0.25</v>
      </c>
      <c r="Y8769" s="4">
        <f>1/COUNTIF(OrdersTable[Customer ID],OrdersTable[[#This Row],[Customer ID]])</f>
        <v>0.05</v>
      </c>
    </row>
    <row r="8770" spans="1:25" x14ac:dyDescent="0.3">
      <c r="A8770" s="1">
        <v>8769</v>
      </c>
      <c r="B8770" t="s">
        <v>10337</v>
      </c>
      <c r="C8770" s="7">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4" t="str">
        <f>VLOOKUP(OrdersTable[[#This Row],[Region]],PeopleTable[#All],2,FALSE)</f>
        <v>Chuck Magee</v>
      </c>
      <c r="W8770" s="4" t="str">
        <f>IFERROR(VLOOKUP(OrdersTable[[#This Row],[Order ID]],ReturnsTable[#All],2,FALSE),"No")</f>
        <v>No</v>
      </c>
      <c r="X8770" s="4">
        <f>1/COUNTIF(OrdersTable[Order ID],OrdersTable[[#This Row],[Order ID]])</f>
        <v>1</v>
      </c>
      <c r="Y8770" s="4">
        <f>1/COUNTIF(OrdersTable[Customer ID],OrdersTable[[#This Row],[Customer ID]])</f>
        <v>7.1428571428571425E-2</v>
      </c>
    </row>
    <row r="8771" spans="1:25" x14ac:dyDescent="0.3">
      <c r="A8771" s="1">
        <v>8770</v>
      </c>
      <c r="B8771" t="s">
        <v>10338</v>
      </c>
      <c r="C8771" s="7">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4" t="str">
        <f>VLOOKUP(OrdersTable[[#This Row],[Region]],PeopleTable[#All],2,FALSE)</f>
        <v>Anna Andreadi</v>
      </c>
      <c r="W8771" s="4" t="str">
        <f>IFERROR(VLOOKUP(OrdersTable[[#This Row],[Order ID]],ReturnsTable[#All],2,FALSE),"No")</f>
        <v>No</v>
      </c>
      <c r="X8771" s="4">
        <f>1/COUNTIF(OrdersTable[Order ID],OrdersTable[[#This Row],[Order ID]])</f>
        <v>0.5</v>
      </c>
      <c r="Y8771" s="4">
        <f>1/COUNTIF(OrdersTable[Customer ID],OrdersTable[[#This Row],[Customer ID]])</f>
        <v>5.5555555555555552E-2</v>
      </c>
    </row>
    <row r="8772" spans="1:25" x14ac:dyDescent="0.3">
      <c r="A8772" s="1">
        <v>8771</v>
      </c>
      <c r="B8772" t="s">
        <v>10338</v>
      </c>
      <c r="C8772" s="7">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4" t="str">
        <f>VLOOKUP(OrdersTable[[#This Row],[Region]],PeopleTable[#All],2,FALSE)</f>
        <v>Anna Andreadi</v>
      </c>
      <c r="W8772" s="4" t="str">
        <f>IFERROR(VLOOKUP(OrdersTable[[#This Row],[Order ID]],ReturnsTable[#All],2,FALSE),"No")</f>
        <v>No</v>
      </c>
      <c r="X8772" s="4">
        <f>1/COUNTIF(OrdersTable[Order ID],OrdersTable[[#This Row],[Order ID]])</f>
        <v>0.5</v>
      </c>
      <c r="Y8772" s="4">
        <f>1/COUNTIF(OrdersTable[Customer ID],OrdersTable[[#This Row],[Customer ID]])</f>
        <v>5.5555555555555552E-2</v>
      </c>
    </row>
    <row r="8773" spans="1:25" x14ac:dyDescent="0.3">
      <c r="A8773" s="1">
        <v>8772</v>
      </c>
      <c r="B8773" t="s">
        <v>10339</v>
      </c>
      <c r="C8773" s="7">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4" t="str">
        <f>VLOOKUP(OrdersTable[[#This Row],[Region]],PeopleTable[#All],2,FALSE)</f>
        <v>Cassandra Brandow</v>
      </c>
      <c r="W8773" s="4" t="str">
        <f>IFERROR(VLOOKUP(OrdersTable[[#This Row],[Order ID]],ReturnsTable[#All],2,FALSE),"No")</f>
        <v>No</v>
      </c>
      <c r="X8773" s="4">
        <f>1/COUNTIF(OrdersTable[Order ID],OrdersTable[[#This Row],[Order ID]])</f>
        <v>0.5</v>
      </c>
      <c r="Y8773" s="4">
        <f>1/COUNTIF(OrdersTable[Customer ID],OrdersTable[[#This Row],[Customer ID]])</f>
        <v>7.1428571428571425E-2</v>
      </c>
    </row>
    <row r="8774" spans="1:25" x14ac:dyDescent="0.3">
      <c r="A8774" s="1">
        <v>8773</v>
      </c>
      <c r="B8774" t="s">
        <v>10339</v>
      </c>
      <c r="C8774" s="7">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4" t="str">
        <f>VLOOKUP(OrdersTable[[#This Row],[Region]],PeopleTable[#All],2,FALSE)</f>
        <v>Cassandra Brandow</v>
      </c>
      <c r="W8774" s="4" t="str">
        <f>IFERROR(VLOOKUP(OrdersTable[[#This Row],[Order ID]],ReturnsTable[#All],2,FALSE),"No")</f>
        <v>No</v>
      </c>
      <c r="X8774" s="4">
        <f>1/COUNTIF(OrdersTable[Order ID],OrdersTable[[#This Row],[Order ID]])</f>
        <v>0.5</v>
      </c>
      <c r="Y8774" s="4">
        <f>1/COUNTIF(OrdersTable[Customer ID],OrdersTable[[#This Row],[Customer ID]])</f>
        <v>7.1428571428571425E-2</v>
      </c>
    </row>
    <row r="8775" spans="1:25" x14ac:dyDescent="0.3">
      <c r="A8775" s="1">
        <v>8774</v>
      </c>
      <c r="B8775" t="s">
        <v>10340</v>
      </c>
      <c r="C8775" s="7">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4" t="str">
        <f>VLOOKUP(OrdersTable[[#This Row],[Region]],PeopleTable[#All],2,FALSE)</f>
        <v>Chuck Magee</v>
      </c>
      <c r="W8775" s="4" t="str">
        <f>IFERROR(VLOOKUP(OrdersTable[[#This Row],[Order ID]],ReturnsTable[#All],2,FALSE),"No")</f>
        <v>No</v>
      </c>
      <c r="X8775" s="4">
        <f>1/COUNTIF(OrdersTable[Order ID],OrdersTable[[#This Row],[Order ID]])</f>
        <v>0.5</v>
      </c>
      <c r="Y8775" s="4">
        <f>1/COUNTIF(OrdersTable[Customer ID],OrdersTable[[#This Row],[Customer ID]])</f>
        <v>0.14285714285714285</v>
      </c>
    </row>
    <row r="8776" spans="1:25" x14ac:dyDescent="0.3">
      <c r="A8776" s="1">
        <v>8775</v>
      </c>
      <c r="B8776" t="s">
        <v>10340</v>
      </c>
      <c r="C8776" s="7">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4" t="str">
        <f>VLOOKUP(OrdersTable[[#This Row],[Region]],PeopleTable[#All],2,FALSE)</f>
        <v>Chuck Magee</v>
      </c>
      <c r="W8776" s="4" t="str">
        <f>IFERROR(VLOOKUP(OrdersTable[[#This Row],[Order ID]],ReturnsTable[#All],2,FALSE),"No")</f>
        <v>No</v>
      </c>
      <c r="X8776" s="4">
        <f>1/COUNTIF(OrdersTable[Order ID],OrdersTable[[#This Row],[Order ID]])</f>
        <v>0.5</v>
      </c>
      <c r="Y8776" s="4">
        <f>1/COUNTIF(OrdersTable[Customer ID],OrdersTable[[#This Row],[Customer ID]])</f>
        <v>0.14285714285714285</v>
      </c>
    </row>
    <row r="8777" spans="1:25" x14ac:dyDescent="0.3">
      <c r="A8777" s="1">
        <v>8776</v>
      </c>
      <c r="B8777" t="s">
        <v>10341</v>
      </c>
      <c r="C8777" s="7">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4" t="str">
        <f>VLOOKUP(OrdersTable[[#This Row],[Region]],PeopleTable[#All],2,FALSE)</f>
        <v>Kelly Williams</v>
      </c>
      <c r="W8777" s="4" t="str">
        <f>IFERROR(VLOOKUP(OrdersTable[[#This Row],[Order ID]],ReturnsTable[#All],2,FALSE),"No")</f>
        <v>No</v>
      </c>
      <c r="X8777" s="4">
        <f>1/COUNTIF(OrdersTable[Order ID],OrdersTable[[#This Row],[Order ID]])</f>
        <v>1</v>
      </c>
      <c r="Y8777" s="4">
        <f>1/COUNTIF(OrdersTable[Customer ID],OrdersTable[[#This Row],[Customer ID]])</f>
        <v>5.2631578947368418E-2</v>
      </c>
    </row>
    <row r="8778" spans="1:25" x14ac:dyDescent="0.3">
      <c r="A8778" s="1">
        <v>8777</v>
      </c>
      <c r="B8778" t="s">
        <v>10342</v>
      </c>
      <c r="C8778" s="7">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4" t="str">
        <f>VLOOKUP(OrdersTable[[#This Row],[Region]],PeopleTable[#All],2,FALSE)</f>
        <v>Kelly Williams</v>
      </c>
      <c r="W8778" s="4" t="str">
        <f>IFERROR(VLOOKUP(OrdersTable[[#This Row],[Order ID]],ReturnsTable[#All],2,FALSE),"No")</f>
        <v>No</v>
      </c>
      <c r="X8778" s="4">
        <f>1/COUNTIF(OrdersTable[Order ID],OrdersTable[[#This Row],[Order ID]])</f>
        <v>0.5</v>
      </c>
      <c r="Y8778" s="4">
        <f>1/COUNTIF(OrdersTable[Customer ID],OrdersTable[[#This Row],[Customer ID]])</f>
        <v>0.04</v>
      </c>
    </row>
    <row r="8779" spans="1:25" x14ac:dyDescent="0.3">
      <c r="A8779" s="1">
        <v>8778</v>
      </c>
      <c r="B8779" t="s">
        <v>10342</v>
      </c>
      <c r="C8779" s="7">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4" t="str">
        <f>VLOOKUP(OrdersTable[[#This Row],[Region]],PeopleTable[#All],2,FALSE)</f>
        <v>Kelly Williams</v>
      </c>
      <c r="W8779" s="4" t="str">
        <f>IFERROR(VLOOKUP(OrdersTable[[#This Row],[Order ID]],ReturnsTable[#All],2,FALSE),"No")</f>
        <v>No</v>
      </c>
      <c r="X8779" s="4">
        <f>1/COUNTIF(OrdersTable[Order ID],OrdersTable[[#This Row],[Order ID]])</f>
        <v>0.5</v>
      </c>
      <c r="Y8779" s="4">
        <f>1/COUNTIF(OrdersTable[Customer ID],OrdersTable[[#This Row],[Customer ID]])</f>
        <v>0.04</v>
      </c>
    </row>
    <row r="8780" spans="1:25" x14ac:dyDescent="0.3">
      <c r="A8780" s="1">
        <v>8779</v>
      </c>
      <c r="B8780" t="s">
        <v>10343</v>
      </c>
      <c r="C8780" s="7">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4" t="str">
        <f>VLOOKUP(OrdersTable[[#This Row],[Region]],PeopleTable[#All],2,FALSE)</f>
        <v>Chuck Magee</v>
      </c>
      <c r="W8780" s="4" t="str">
        <f>IFERROR(VLOOKUP(OrdersTable[[#This Row],[Order ID]],ReturnsTable[#All],2,FALSE),"No")</f>
        <v>No</v>
      </c>
      <c r="X8780" s="4">
        <f>1/COUNTIF(OrdersTable[Order ID],OrdersTable[[#This Row],[Order ID]])</f>
        <v>1</v>
      </c>
      <c r="Y8780" s="4">
        <f>1/COUNTIF(OrdersTable[Customer ID],OrdersTable[[#This Row],[Customer ID]])</f>
        <v>0.05</v>
      </c>
    </row>
    <row r="8781" spans="1:25" x14ac:dyDescent="0.3">
      <c r="A8781" s="1">
        <v>8780</v>
      </c>
      <c r="B8781" t="s">
        <v>10344</v>
      </c>
      <c r="C8781" s="7">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4" t="str">
        <f>VLOOKUP(OrdersTable[[#This Row],[Region]],PeopleTable[#All],2,FALSE)</f>
        <v>Anna Andreadi</v>
      </c>
      <c r="W8781" s="4" t="str">
        <f>IFERROR(VLOOKUP(OrdersTable[[#This Row],[Order ID]],ReturnsTable[#All],2,FALSE),"No")</f>
        <v>No</v>
      </c>
      <c r="X8781" s="4">
        <f>1/COUNTIF(OrdersTable[Order ID],OrdersTable[[#This Row],[Order ID]])</f>
        <v>1</v>
      </c>
      <c r="Y8781" s="4">
        <f>1/COUNTIF(OrdersTable[Customer ID],OrdersTable[[#This Row],[Customer ID]])</f>
        <v>7.1428571428571425E-2</v>
      </c>
    </row>
    <row r="8782" spans="1:25" x14ac:dyDescent="0.3">
      <c r="A8782" s="1">
        <v>8781</v>
      </c>
      <c r="B8782" t="s">
        <v>10345</v>
      </c>
      <c r="C8782" s="7">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4" t="str">
        <f>VLOOKUP(OrdersTable[[#This Row],[Region]],PeopleTable[#All],2,FALSE)</f>
        <v>Kelly Williams</v>
      </c>
      <c r="W8782" s="4" t="str">
        <f>IFERROR(VLOOKUP(OrdersTable[[#This Row],[Order ID]],ReturnsTable[#All],2,FALSE),"No")</f>
        <v>No</v>
      </c>
      <c r="X8782" s="4">
        <f>1/COUNTIF(OrdersTable[Order ID],OrdersTable[[#This Row],[Order ID]])</f>
        <v>0.5</v>
      </c>
      <c r="Y8782" s="4">
        <f>1/COUNTIF(OrdersTable[Customer ID],OrdersTable[[#This Row],[Customer ID]])</f>
        <v>7.6923076923076927E-2</v>
      </c>
    </row>
    <row r="8783" spans="1:25" x14ac:dyDescent="0.3">
      <c r="A8783" s="1">
        <v>8782</v>
      </c>
      <c r="B8783" t="s">
        <v>10345</v>
      </c>
      <c r="C8783" s="7">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4" t="str">
        <f>VLOOKUP(OrdersTable[[#This Row],[Region]],PeopleTable[#All],2,FALSE)</f>
        <v>Kelly Williams</v>
      </c>
      <c r="W8783" s="4" t="str">
        <f>IFERROR(VLOOKUP(OrdersTable[[#This Row],[Order ID]],ReturnsTable[#All],2,FALSE),"No")</f>
        <v>No</v>
      </c>
      <c r="X8783" s="4">
        <f>1/COUNTIF(OrdersTable[Order ID],OrdersTable[[#This Row],[Order ID]])</f>
        <v>0.5</v>
      </c>
      <c r="Y8783" s="4">
        <f>1/COUNTIF(OrdersTable[Customer ID],OrdersTable[[#This Row],[Customer ID]])</f>
        <v>7.6923076923076927E-2</v>
      </c>
    </row>
    <row r="8784" spans="1:25" x14ac:dyDescent="0.3">
      <c r="A8784" s="1">
        <v>8783</v>
      </c>
      <c r="B8784" t="s">
        <v>10346</v>
      </c>
      <c r="C8784" s="7">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4" t="str">
        <f>VLOOKUP(OrdersTable[[#This Row],[Region]],PeopleTable[#All],2,FALSE)</f>
        <v>Anna Andreadi</v>
      </c>
      <c r="W8784" s="4" t="str">
        <f>IFERROR(VLOOKUP(OrdersTable[[#This Row],[Order ID]],ReturnsTable[#All],2,FALSE),"No")</f>
        <v>No</v>
      </c>
      <c r="X8784" s="4">
        <f>1/COUNTIF(OrdersTable[Order ID],OrdersTable[[#This Row],[Order ID]])</f>
        <v>0.5</v>
      </c>
      <c r="Y8784" s="4">
        <f>1/COUNTIF(OrdersTable[Customer ID],OrdersTable[[#This Row],[Customer ID]])</f>
        <v>5.8823529411764705E-2</v>
      </c>
    </row>
    <row r="8785" spans="1:25" x14ac:dyDescent="0.3">
      <c r="A8785" s="1">
        <v>8784</v>
      </c>
      <c r="B8785" t="s">
        <v>10346</v>
      </c>
      <c r="C8785" s="7">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4" t="str">
        <f>VLOOKUP(OrdersTable[[#This Row],[Region]],PeopleTable[#All],2,FALSE)</f>
        <v>Anna Andreadi</v>
      </c>
      <c r="W8785" s="4" t="str">
        <f>IFERROR(VLOOKUP(OrdersTable[[#This Row],[Order ID]],ReturnsTable[#All],2,FALSE),"No")</f>
        <v>No</v>
      </c>
      <c r="X8785" s="4">
        <f>1/COUNTIF(OrdersTable[Order ID],OrdersTable[[#This Row],[Order ID]])</f>
        <v>0.5</v>
      </c>
      <c r="Y8785" s="4">
        <f>1/COUNTIF(OrdersTable[Customer ID],OrdersTable[[#This Row],[Customer ID]])</f>
        <v>5.8823529411764705E-2</v>
      </c>
    </row>
    <row r="8786" spans="1:25" x14ac:dyDescent="0.3">
      <c r="A8786" s="1">
        <v>8785</v>
      </c>
      <c r="B8786" t="s">
        <v>10347</v>
      </c>
      <c r="C8786" s="7">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4" t="str">
        <f>VLOOKUP(OrdersTable[[#This Row],[Region]],PeopleTable[#All],2,FALSE)</f>
        <v>Cassandra Brandow</v>
      </c>
      <c r="W8786" s="4" t="str">
        <f>IFERROR(VLOOKUP(OrdersTable[[#This Row],[Order ID]],ReturnsTable[#All],2,FALSE),"No")</f>
        <v>No</v>
      </c>
      <c r="X8786" s="4">
        <f>1/COUNTIF(OrdersTable[Order ID],OrdersTable[[#This Row],[Order ID]])</f>
        <v>1</v>
      </c>
      <c r="Y8786" s="4">
        <f>1/COUNTIF(OrdersTable[Customer ID],OrdersTable[[#This Row],[Customer ID]])</f>
        <v>8.3333333333333329E-2</v>
      </c>
    </row>
    <row r="8787" spans="1:25" x14ac:dyDescent="0.3">
      <c r="A8787" s="1">
        <v>8786</v>
      </c>
      <c r="B8787" t="s">
        <v>10348</v>
      </c>
      <c r="C8787" s="7">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4" t="str">
        <f>VLOOKUP(OrdersTable[[#This Row],[Region]],PeopleTable[#All],2,FALSE)</f>
        <v>Anna Andreadi</v>
      </c>
      <c r="W8787" s="4" t="str">
        <f>IFERROR(VLOOKUP(OrdersTable[[#This Row],[Order ID]],ReturnsTable[#All],2,FALSE),"No")</f>
        <v>No</v>
      </c>
      <c r="X8787" s="4">
        <f>1/COUNTIF(OrdersTable[Order ID],OrdersTable[[#This Row],[Order ID]])</f>
        <v>0.33333333333333331</v>
      </c>
      <c r="Y8787" s="4">
        <f>1/COUNTIF(OrdersTable[Customer ID],OrdersTable[[#This Row],[Customer ID]])</f>
        <v>0.1</v>
      </c>
    </row>
    <row r="8788" spans="1:25" x14ac:dyDescent="0.3">
      <c r="A8788" s="1">
        <v>8787</v>
      </c>
      <c r="B8788" t="s">
        <v>10348</v>
      </c>
      <c r="C8788" s="7">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4" t="str">
        <f>VLOOKUP(OrdersTable[[#This Row],[Region]],PeopleTable[#All],2,FALSE)</f>
        <v>Anna Andreadi</v>
      </c>
      <c r="W8788" s="4" t="str">
        <f>IFERROR(VLOOKUP(OrdersTable[[#This Row],[Order ID]],ReturnsTable[#All],2,FALSE),"No")</f>
        <v>No</v>
      </c>
      <c r="X8788" s="4">
        <f>1/COUNTIF(OrdersTable[Order ID],OrdersTable[[#This Row],[Order ID]])</f>
        <v>0.33333333333333331</v>
      </c>
      <c r="Y8788" s="4">
        <f>1/COUNTIF(OrdersTable[Customer ID],OrdersTable[[#This Row],[Customer ID]])</f>
        <v>0.1</v>
      </c>
    </row>
    <row r="8789" spans="1:25" x14ac:dyDescent="0.3">
      <c r="A8789" s="1">
        <v>8788</v>
      </c>
      <c r="B8789" t="s">
        <v>10348</v>
      </c>
      <c r="C8789" s="7">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4" t="str">
        <f>VLOOKUP(OrdersTable[[#This Row],[Region]],PeopleTable[#All],2,FALSE)</f>
        <v>Anna Andreadi</v>
      </c>
      <c r="W8789" s="4" t="str">
        <f>IFERROR(VLOOKUP(OrdersTable[[#This Row],[Order ID]],ReturnsTable[#All],2,FALSE),"No")</f>
        <v>No</v>
      </c>
      <c r="X8789" s="4">
        <f>1/COUNTIF(OrdersTable[Order ID],OrdersTable[[#This Row],[Order ID]])</f>
        <v>0.33333333333333331</v>
      </c>
      <c r="Y8789" s="4">
        <f>1/COUNTIF(OrdersTable[Customer ID],OrdersTable[[#This Row],[Customer ID]])</f>
        <v>0.1</v>
      </c>
    </row>
    <row r="8790" spans="1:25" x14ac:dyDescent="0.3">
      <c r="A8790" s="1">
        <v>8789</v>
      </c>
      <c r="B8790" t="s">
        <v>10349</v>
      </c>
      <c r="C8790" s="7">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4" t="str">
        <f>VLOOKUP(OrdersTable[[#This Row],[Region]],PeopleTable[#All],2,FALSE)</f>
        <v>Cassandra Brandow</v>
      </c>
      <c r="W8790" s="4" t="str">
        <f>IFERROR(VLOOKUP(OrdersTable[[#This Row],[Order ID]],ReturnsTable[#All],2,FALSE),"No")</f>
        <v>No</v>
      </c>
      <c r="X8790" s="4">
        <f>1/COUNTIF(OrdersTable[Order ID],OrdersTable[[#This Row],[Order ID]])</f>
        <v>0.5</v>
      </c>
      <c r="Y8790" s="4">
        <f>1/COUNTIF(OrdersTable[Customer ID],OrdersTable[[#This Row],[Customer ID]])</f>
        <v>4.5454545454545456E-2</v>
      </c>
    </row>
    <row r="8791" spans="1:25" x14ac:dyDescent="0.3">
      <c r="A8791" s="1">
        <v>8790</v>
      </c>
      <c r="B8791" t="s">
        <v>10349</v>
      </c>
      <c r="C8791" s="7">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4" t="str">
        <f>VLOOKUP(OrdersTable[[#This Row],[Region]],PeopleTable[#All],2,FALSE)</f>
        <v>Cassandra Brandow</v>
      </c>
      <c r="W8791" s="4" t="str">
        <f>IFERROR(VLOOKUP(OrdersTable[[#This Row],[Order ID]],ReturnsTable[#All],2,FALSE),"No")</f>
        <v>No</v>
      </c>
      <c r="X8791" s="4">
        <f>1/COUNTIF(OrdersTable[Order ID],OrdersTable[[#This Row],[Order ID]])</f>
        <v>0.5</v>
      </c>
      <c r="Y8791" s="4">
        <f>1/COUNTIF(OrdersTable[Customer ID],OrdersTable[[#This Row],[Customer ID]])</f>
        <v>4.5454545454545456E-2</v>
      </c>
    </row>
    <row r="8792" spans="1:25" x14ac:dyDescent="0.3">
      <c r="A8792" s="1">
        <v>8791</v>
      </c>
      <c r="B8792" t="s">
        <v>10350</v>
      </c>
      <c r="C8792" s="7">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4" t="str">
        <f>VLOOKUP(OrdersTable[[#This Row],[Region]],PeopleTable[#All],2,FALSE)</f>
        <v>Cassandra Brandow</v>
      </c>
      <c r="W8792" s="4" t="str">
        <f>IFERROR(VLOOKUP(OrdersTable[[#This Row],[Order ID]],ReturnsTable[#All],2,FALSE),"No")</f>
        <v>No</v>
      </c>
      <c r="X8792" s="4">
        <f>1/COUNTIF(OrdersTable[Order ID],OrdersTable[[#This Row],[Order ID]])</f>
        <v>1</v>
      </c>
      <c r="Y8792" s="4">
        <f>1/COUNTIF(OrdersTable[Customer ID],OrdersTable[[#This Row],[Customer ID]])</f>
        <v>0.1111111111111111</v>
      </c>
    </row>
    <row r="8793" spans="1:25" x14ac:dyDescent="0.3">
      <c r="A8793" s="1">
        <v>8792</v>
      </c>
      <c r="B8793" t="s">
        <v>10351</v>
      </c>
      <c r="C8793" s="7">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4" t="str">
        <f>VLOOKUP(OrdersTable[[#This Row],[Region]],PeopleTable[#All],2,FALSE)</f>
        <v>Kelly Williams</v>
      </c>
      <c r="W8793" s="4" t="str">
        <f>IFERROR(VLOOKUP(OrdersTable[[#This Row],[Order ID]],ReturnsTable[#All],2,FALSE),"No")</f>
        <v>No</v>
      </c>
      <c r="X8793" s="4">
        <f>1/COUNTIF(OrdersTable[Order ID],OrdersTable[[#This Row],[Order ID]])</f>
        <v>1</v>
      </c>
      <c r="Y8793" s="4">
        <f>1/COUNTIF(OrdersTable[Customer ID],OrdersTable[[#This Row],[Customer ID]])</f>
        <v>6.6666666666666666E-2</v>
      </c>
    </row>
    <row r="8794" spans="1:25" x14ac:dyDescent="0.3">
      <c r="A8794" s="1">
        <v>8793</v>
      </c>
      <c r="B8794" t="s">
        <v>10352</v>
      </c>
      <c r="C8794" s="7">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4" t="str">
        <f>VLOOKUP(OrdersTable[[#This Row],[Region]],PeopleTable[#All],2,FALSE)</f>
        <v>Anna Andreadi</v>
      </c>
      <c r="W8794" s="4" t="str">
        <f>IFERROR(VLOOKUP(OrdersTable[[#This Row],[Order ID]],ReturnsTable[#All],2,FALSE),"No")</f>
        <v>No</v>
      </c>
      <c r="X8794" s="4">
        <f>1/COUNTIF(OrdersTable[Order ID],OrdersTable[[#This Row],[Order ID]])</f>
        <v>0.25</v>
      </c>
      <c r="Y8794" s="4">
        <f>1/COUNTIF(OrdersTable[Customer ID],OrdersTable[[#This Row],[Customer ID]])</f>
        <v>0.05</v>
      </c>
    </row>
    <row r="8795" spans="1:25" x14ac:dyDescent="0.3">
      <c r="A8795" s="1">
        <v>8794</v>
      </c>
      <c r="B8795" t="s">
        <v>10352</v>
      </c>
      <c r="C8795" s="7">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4" t="str">
        <f>VLOOKUP(OrdersTable[[#This Row],[Region]],PeopleTable[#All],2,FALSE)</f>
        <v>Anna Andreadi</v>
      </c>
      <c r="W8795" s="4" t="str">
        <f>IFERROR(VLOOKUP(OrdersTable[[#This Row],[Order ID]],ReturnsTable[#All],2,FALSE),"No")</f>
        <v>No</v>
      </c>
      <c r="X8795" s="4">
        <f>1/COUNTIF(OrdersTable[Order ID],OrdersTable[[#This Row],[Order ID]])</f>
        <v>0.25</v>
      </c>
      <c r="Y8795" s="4">
        <f>1/COUNTIF(OrdersTable[Customer ID],OrdersTable[[#This Row],[Customer ID]])</f>
        <v>0.05</v>
      </c>
    </row>
    <row r="8796" spans="1:25" x14ac:dyDescent="0.3">
      <c r="A8796" s="1">
        <v>8795</v>
      </c>
      <c r="B8796" t="s">
        <v>10352</v>
      </c>
      <c r="C8796" s="7">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4" t="str">
        <f>VLOOKUP(OrdersTable[[#This Row],[Region]],PeopleTable[#All],2,FALSE)</f>
        <v>Anna Andreadi</v>
      </c>
      <c r="W8796" s="4" t="str">
        <f>IFERROR(VLOOKUP(OrdersTable[[#This Row],[Order ID]],ReturnsTable[#All],2,FALSE),"No")</f>
        <v>No</v>
      </c>
      <c r="X8796" s="4">
        <f>1/COUNTIF(OrdersTable[Order ID],OrdersTable[[#This Row],[Order ID]])</f>
        <v>0.25</v>
      </c>
      <c r="Y8796" s="4">
        <f>1/COUNTIF(OrdersTable[Customer ID],OrdersTable[[#This Row],[Customer ID]])</f>
        <v>0.05</v>
      </c>
    </row>
    <row r="8797" spans="1:25" x14ac:dyDescent="0.3">
      <c r="A8797" s="1">
        <v>8796</v>
      </c>
      <c r="B8797" t="s">
        <v>10352</v>
      </c>
      <c r="C8797" s="7">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4" t="str">
        <f>VLOOKUP(OrdersTable[[#This Row],[Region]],PeopleTable[#All],2,FALSE)</f>
        <v>Anna Andreadi</v>
      </c>
      <c r="W8797" s="4" t="str">
        <f>IFERROR(VLOOKUP(OrdersTable[[#This Row],[Order ID]],ReturnsTable[#All],2,FALSE),"No")</f>
        <v>No</v>
      </c>
      <c r="X8797" s="4">
        <f>1/COUNTIF(OrdersTable[Order ID],OrdersTable[[#This Row],[Order ID]])</f>
        <v>0.25</v>
      </c>
      <c r="Y8797" s="4">
        <f>1/COUNTIF(OrdersTable[Customer ID],OrdersTable[[#This Row],[Customer ID]])</f>
        <v>0.05</v>
      </c>
    </row>
    <row r="8798" spans="1:25" x14ac:dyDescent="0.3">
      <c r="A8798" s="1">
        <v>8797</v>
      </c>
      <c r="B8798" t="s">
        <v>10353</v>
      </c>
      <c r="C8798" s="7">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4" t="str">
        <f>VLOOKUP(OrdersTable[[#This Row],[Region]],PeopleTable[#All],2,FALSE)</f>
        <v>Anna Andreadi</v>
      </c>
      <c r="W8798" s="4" t="str">
        <f>IFERROR(VLOOKUP(OrdersTable[[#This Row],[Order ID]],ReturnsTable[#All],2,FALSE),"No")</f>
        <v>No</v>
      </c>
      <c r="X8798" s="4">
        <f>1/COUNTIF(OrdersTable[Order ID],OrdersTable[[#This Row],[Order ID]])</f>
        <v>0.5</v>
      </c>
      <c r="Y8798" s="4">
        <f>1/COUNTIF(OrdersTable[Customer ID],OrdersTable[[#This Row],[Customer ID]])</f>
        <v>6.6666666666666666E-2</v>
      </c>
    </row>
    <row r="8799" spans="1:25" x14ac:dyDescent="0.3">
      <c r="A8799" s="1">
        <v>8798</v>
      </c>
      <c r="B8799" t="s">
        <v>10353</v>
      </c>
      <c r="C8799" s="7">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4" t="str">
        <f>VLOOKUP(OrdersTable[[#This Row],[Region]],PeopleTable[#All],2,FALSE)</f>
        <v>Anna Andreadi</v>
      </c>
      <c r="W8799" s="4" t="str">
        <f>IFERROR(VLOOKUP(OrdersTable[[#This Row],[Order ID]],ReturnsTable[#All],2,FALSE),"No")</f>
        <v>No</v>
      </c>
      <c r="X8799" s="4">
        <f>1/COUNTIF(OrdersTable[Order ID],OrdersTable[[#This Row],[Order ID]])</f>
        <v>0.5</v>
      </c>
      <c r="Y8799" s="4">
        <f>1/COUNTIF(OrdersTable[Customer ID],OrdersTable[[#This Row],[Customer ID]])</f>
        <v>6.6666666666666666E-2</v>
      </c>
    </row>
    <row r="8800" spans="1:25" x14ac:dyDescent="0.3">
      <c r="A8800" s="1">
        <v>8799</v>
      </c>
      <c r="B8800" t="s">
        <v>10354</v>
      </c>
      <c r="C8800" s="7">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4" t="str">
        <f>VLOOKUP(OrdersTable[[#This Row],[Region]],PeopleTable[#All],2,FALSE)</f>
        <v>Chuck Magee</v>
      </c>
      <c r="W8800" s="4" t="str">
        <f>IFERROR(VLOOKUP(OrdersTable[[#This Row],[Order ID]],ReturnsTable[#All],2,FALSE),"No")</f>
        <v>No</v>
      </c>
      <c r="X8800" s="4">
        <f>1/COUNTIF(OrdersTable[Order ID],OrdersTable[[#This Row],[Order ID]])</f>
        <v>1</v>
      </c>
      <c r="Y8800" s="4">
        <f>1/COUNTIF(OrdersTable[Customer ID],OrdersTable[[#This Row],[Customer ID]])</f>
        <v>8.3333333333333329E-2</v>
      </c>
    </row>
    <row r="8801" spans="1:25" x14ac:dyDescent="0.3">
      <c r="A8801" s="1">
        <v>8800</v>
      </c>
      <c r="B8801" t="s">
        <v>10355</v>
      </c>
      <c r="C8801" s="7">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4" t="str">
        <f>VLOOKUP(OrdersTable[[#This Row],[Region]],PeopleTable[#All],2,FALSE)</f>
        <v>Chuck Magee</v>
      </c>
      <c r="W8801" s="4" t="str">
        <f>IFERROR(VLOOKUP(OrdersTable[[#This Row],[Order ID]],ReturnsTable[#All],2,FALSE),"No")</f>
        <v>No</v>
      </c>
      <c r="X8801" s="4">
        <f>1/COUNTIF(OrdersTable[Order ID],OrdersTable[[#This Row],[Order ID]])</f>
        <v>1</v>
      </c>
      <c r="Y8801" s="4">
        <f>1/COUNTIF(OrdersTable[Customer ID],OrdersTable[[#This Row],[Customer ID]])</f>
        <v>7.6923076923076927E-2</v>
      </c>
    </row>
    <row r="8802" spans="1:25" x14ac:dyDescent="0.3">
      <c r="A8802" s="1">
        <v>8801</v>
      </c>
      <c r="B8802" t="s">
        <v>10356</v>
      </c>
      <c r="C8802" s="7">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4" t="str">
        <f>VLOOKUP(OrdersTable[[#This Row],[Region]],PeopleTable[#All],2,FALSE)</f>
        <v>Kelly Williams</v>
      </c>
      <c r="W8802" s="4" t="str">
        <f>IFERROR(VLOOKUP(OrdersTable[[#This Row],[Order ID]],ReturnsTable[#All],2,FALSE),"No")</f>
        <v>No</v>
      </c>
      <c r="X8802" s="4">
        <f>1/COUNTIF(OrdersTable[Order ID],OrdersTable[[#This Row],[Order ID]])</f>
        <v>1</v>
      </c>
      <c r="Y8802" s="4">
        <f>1/COUNTIF(OrdersTable[Customer ID],OrdersTable[[#This Row],[Customer ID]])</f>
        <v>3.5714285714285712E-2</v>
      </c>
    </row>
    <row r="8803" spans="1:25" x14ac:dyDescent="0.3">
      <c r="A8803" s="1">
        <v>8802</v>
      </c>
      <c r="B8803" t="s">
        <v>10357</v>
      </c>
      <c r="C8803" s="7">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4" t="str">
        <f>VLOOKUP(OrdersTable[[#This Row],[Region]],PeopleTable[#All],2,FALSE)</f>
        <v>Kelly Williams</v>
      </c>
      <c r="W8803" s="4" t="str">
        <f>IFERROR(VLOOKUP(OrdersTable[[#This Row],[Order ID]],ReturnsTable[#All],2,FALSE),"No")</f>
        <v>No</v>
      </c>
      <c r="X8803" s="4">
        <f>1/COUNTIF(OrdersTable[Order ID],OrdersTable[[#This Row],[Order ID]])</f>
        <v>0.5</v>
      </c>
      <c r="Y8803" s="4">
        <f>1/COUNTIF(OrdersTable[Customer ID],OrdersTable[[#This Row],[Customer ID]])</f>
        <v>0.16666666666666666</v>
      </c>
    </row>
    <row r="8804" spans="1:25" x14ac:dyDescent="0.3">
      <c r="A8804" s="1">
        <v>8803</v>
      </c>
      <c r="B8804" t="s">
        <v>10357</v>
      </c>
      <c r="C8804" s="7">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4" t="str">
        <f>VLOOKUP(OrdersTable[[#This Row],[Region]],PeopleTable[#All],2,FALSE)</f>
        <v>Kelly Williams</v>
      </c>
      <c r="W8804" s="4" t="str">
        <f>IFERROR(VLOOKUP(OrdersTable[[#This Row],[Order ID]],ReturnsTable[#All],2,FALSE),"No")</f>
        <v>No</v>
      </c>
      <c r="X8804" s="4">
        <f>1/COUNTIF(OrdersTable[Order ID],OrdersTable[[#This Row],[Order ID]])</f>
        <v>0.5</v>
      </c>
      <c r="Y8804" s="4">
        <f>1/COUNTIF(OrdersTable[Customer ID],OrdersTable[[#This Row],[Customer ID]])</f>
        <v>0.16666666666666666</v>
      </c>
    </row>
    <row r="8805" spans="1:25" x14ac:dyDescent="0.3">
      <c r="A8805" s="1">
        <v>8804</v>
      </c>
      <c r="B8805" t="s">
        <v>10358</v>
      </c>
      <c r="C8805" s="7">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4" t="str">
        <f>VLOOKUP(OrdersTable[[#This Row],[Region]],PeopleTable[#All],2,FALSE)</f>
        <v>Chuck Magee</v>
      </c>
      <c r="W8805" s="4" t="str">
        <f>IFERROR(VLOOKUP(OrdersTable[[#This Row],[Order ID]],ReturnsTable[#All],2,FALSE),"No")</f>
        <v>No</v>
      </c>
      <c r="X8805" s="4">
        <f>1/COUNTIF(OrdersTable[Order ID],OrdersTable[[#This Row],[Order ID]])</f>
        <v>0.5</v>
      </c>
      <c r="Y8805" s="4">
        <f>1/COUNTIF(OrdersTable[Customer ID],OrdersTable[[#This Row],[Customer ID]])</f>
        <v>9.0909090909090912E-2</v>
      </c>
    </row>
    <row r="8806" spans="1:25" x14ac:dyDescent="0.3">
      <c r="A8806" s="1">
        <v>8805</v>
      </c>
      <c r="B8806" t="s">
        <v>10358</v>
      </c>
      <c r="C8806" s="7">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4" t="str">
        <f>VLOOKUP(OrdersTable[[#This Row],[Region]],PeopleTable[#All],2,FALSE)</f>
        <v>Chuck Magee</v>
      </c>
      <c r="W8806" s="4" t="str">
        <f>IFERROR(VLOOKUP(OrdersTable[[#This Row],[Order ID]],ReturnsTable[#All],2,FALSE),"No")</f>
        <v>No</v>
      </c>
      <c r="X8806" s="4">
        <f>1/COUNTIF(OrdersTable[Order ID],OrdersTable[[#This Row],[Order ID]])</f>
        <v>0.5</v>
      </c>
      <c r="Y8806" s="4">
        <f>1/COUNTIF(OrdersTable[Customer ID],OrdersTable[[#This Row],[Customer ID]])</f>
        <v>9.0909090909090912E-2</v>
      </c>
    </row>
    <row r="8807" spans="1:25" x14ac:dyDescent="0.3">
      <c r="A8807" s="1">
        <v>8806</v>
      </c>
      <c r="B8807" t="s">
        <v>10359</v>
      </c>
      <c r="C8807" s="7">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4" t="str">
        <f>VLOOKUP(OrdersTable[[#This Row],[Region]],PeopleTable[#All],2,FALSE)</f>
        <v>Anna Andreadi</v>
      </c>
      <c r="W8807" s="4" t="str">
        <f>IFERROR(VLOOKUP(OrdersTable[[#This Row],[Order ID]],ReturnsTable[#All],2,FALSE),"No")</f>
        <v>No</v>
      </c>
      <c r="X8807" s="4">
        <f>1/COUNTIF(OrdersTable[Order ID],OrdersTable[[#This Row],[Order ID]])</f>
        <v>1</v>
      </c>
      <c r="Y8807" s="4">
        <f>1/COUNTIF(OrdersTable[Customer ID],OrdersTable[[#This Row],[Customer ID]])</f>
        <v>7.6923076923076927E-2</v>
      </c>
    </row>
    <row r="8808" spans="1:25" x14ac:dyDescent="0.3">
      <c r="A8808" s="1">
        <v>8807</v>
      </c>
      <c r="B8808" t="s">
        <v>10360</v>
      </c>
      <c r="C8808" s="7">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4" t="str">
        <f>VLOOKUP(OrdersTable[[#This Row],[Region]],PeopleTable[#All],2,FALSE)</f>
        <v>Chuck Magee</v>
      </c>
      <c r="W8808" s="4" t="str">
        <f>IFERROR(VLOOKUP(OrdersTable[[#This Row],[Order ID]],ReturnsTable[#All],2,FALSE),"No")</f>
        <v>No</v>
      </c>
      <c r="X8808" s="4">
        <f>1/COUNTIF(OrdersTable[Order ID],OrdersTable[[#This Row],[Order ID]])</f>
        <v>1</v>
      </c>
      <c r="Y8808" s="4">
        <f>1/COUNTIF(OrdersTable[Customer ID],OrdersTable[[#This Row],[Customer ID]])</f>
        <v>5.8823529411764705E-2</v>
      </c>
    </row>
    <row r="8809" spans="1:25" x14ac:dyDescent="0.3">
      <c r="A8809" s="1">
        <v>8808</v>
      </c>
      <c r="B8809" t="s">
        <v>10361</v>
      </c>
      <c r="C8809" s="7">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4" t="str">
        <f>VLOOKUP(OrdersTable[[#This Row],[Region]],PeopleTable[#All],2,FALSE)</f>
        <v>Chuck Magee</v>
      </c>
      <c r="W8809" s="4" t="str">
        <f>IFERROR(VLOOKUP(OrdersTable[[#This Row],[Order ID]],ReturnsTable[#All],2,FALSE),"No")</f>
        <v>No</v>
      </c>
      <c r="X8809" s="4">
        <f>1/COUNTIF(OrdersTable[Order ID],OrdersTable[[#This Row],[Order ID]])</f>
        <v>0.33333333333333331</v>
      </c>
      <c r="Y8809" s="4">
        <f>1/COUNTIF(OrdersTable[Customer ID],OrdersTable[[#This Row],[Customer ID]])</f>
        <v>5.2631578947368418E-2</v>
      </c>
    </row>
    <row r="8810" spans="1:25" x14ac:dyDescent="0.3">
      <c r="A8810" s="1">
        <v>8809</v>
      </c>
      <c r="B8810" t="s">
        <v>10361</v>
      </c>
      <c r="C8810" s="7">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4" t="str">
        <f>VLOOKUP(OrdersTable[[#This Row],[Region]],PeopleTable[#All],2,FALSE)</f>
        <v>Chuck Magee</v>
      </c>
      <c r="W8810" s="4" t="str">
        <f>IFERROR(VLOOKUP(OrdersTable[[#This Row],[Order ID]],ReturnsTable[#All],2,FALSE),"No")</f>
        <v>No</v>
      </c>
      <c r="X8810" s="4">
        <f>1/COUNTIF(OrdersTable[Order ID],OrdersTable[[#This Row],[Order ID]])</f>
        <v>0.33333333333333331</v>
      </c>
      <c r="Y8810" s="4">
        <f>1/COUNTIF(OrdersTable[Customer ID],OrdersTable[[#This Row],[Customer ID]])</f>
        <v>5.2631578947368418E-2</v>
      </c>
    </row>
    <row r="8811" spans="1:25" x14ac:dyDescent="0.3">
      <c r="A8811" s="1">
        <v>8810</v>
      </c>
      <c r="B8811" t="s">
        <v>10361</v>
      </c>
      <c r="C8811" s="7">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4" t="str">
        <f>VLOOKUP(OrdersTable[[#This Row],[Region]],PeopleTable[#All],2,FALSE)</f>
        <v>Chuck Magee</v>
      </c>
      <c r="W8811" s="4" t="str">
        <f>IFERROR(VLOOKUP(OrdersTable[[#This Row],[Order ID]],ReturnsTable[#All],2,FALSE),"No")</f>
        <v>No</v>
      </c>
      <c r="X8811" s="4">
        <f>1/COUNTIF(OrdersTable[Order ID],OrdersTable[[#This Row],[Order ID]])</f>
        <v>0.33333333333333331</v>
      </c>
      <c r="Y8811" s="4">
        <f>1/COUNTIF(OrdersTable[Customer ID],OrdersTable[[#This Row],[Customer ID]])</f>
        <v>5.2631578947368418E-2</v>
      </c>
    </row>
    <row r="8812" spans="1:25" x14ac:dyDescent="0.3">
      <c r="A8812" s="1">
        <v>8811</v>
      </c>
      <c r="B8812" t="s">
        <v>10362</v>
      </c>
      <c r="C8812" s="7">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4" t="str">
        <f>VLOOKUP(OrdersTable[[#This Row],[Region]],PeopleTable[#All],2,FALSE)</f>
        <v>Anna Andreadi</v>
      </c>
      <c r="W8812" s="4" t="str">
        <f>IFERROR(VLOOKUP(OrdersTable[[#This Row],[Order ID]],ReturnsTable[#All],2,FALSE),"No")</f>
        <v>No</v>
      </c>
      <c r="X8812" s="4">
        <f>1/COUNTIF(OrdersTable[Order ID],OrdersTable[[#This Row],[Order ID]])</f>
        <v>1</v>
      </c>
      <c r="Y8812" s="4">
        <f>1/COUNTIF(OrdersTable[Customer ID],OrdersTable[[#This Row],[Customer ID]])</f>
        <v>4.5454545454545456E-2</v>
      </c>
    </row>
    <row r="8813" spans="1:25" x14ac:dyDescent="0.3">
      <c r="A8813" s="1">
        <v>8812</v>
      </c>
      <c r="B8813" t="s">
        <v>6210</v>
      </c>
      <c r="C8813" s="7">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4" t="str">
        <f>VLOOKUP(OrdersTable[[#This Row],[Region]],PeopleTable[#All],2,FALSE)</f>
        <v>Kelly Williams</v>
      </c>
      <c r="W8813" s="4" t="str">
        <f>IFERROR(VLOOKUP(OrdersTable[[#This Row],[Order ID]],ReturnsTable[#All],2,FALSE),"No")</f>
        <v>Yes</v>
      </c>
      <c r="X8813" s="4">
        <f>1/COUNTIF(OrdersTable[Order ID],OrdersTable[[#This Row],[Order ID]])</f>
        <v>0.5</v>
      </c>
      <c r="Y8813" s="4">
        <f>1/COUNTIF(OrdersTable[Customer ID],OrdersTable[[#This Row],[Customer ID]])</f>
        <v>6.6666666666666666E-2</v>
      </c>
    </row>
    <row r="8814" spans="1:25" x14ac:dyDescent="0.3">
      <c r="A8814" s="1">
        <v>8813</v>
      </c>
      <c r="B8814" t="s">
        <v>6210</v>
      </c>
      <c r="C8814" s="7">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4" t="str">
        <f>VLOOKUP(OrdersTable[[#This Row],[Region]],PeopleTable[#All],2,FALSE)</f>
        <v>Kelly Williams</v>
      </c>
      <c r="W8814" s="4" t="str">
        <f>IFERROR(VLOOKUP(OrdersTable[[#This Row],[Order ID]],ReturnsTable[#All],2,FALSE),"No")</f>
        <v>Yes</v>
      </c>
      <c r="X8814" s="4">
        <f>1/COUNTIF(OrdersTable[Order ID],OrdersTable[[#This Row],[Order ID]])</f>
        <v>0.5</v>
      </c>
      <c r="Y8814" s="4">
        <f>1/COUNTIF(OrdersTable[Customer ID],OrdersTable[[#This Row],[Customer ID]])</f>
        <v>6.6666666666666666E-2</v>
      </c>
    </row>
    <row r="8815" spans="1:25" x14ac:dyDescent="0.3">
      <c r="A8815" s="1">
        <v>8814</v>
      </c>
      <c r="B8815" t="s">
        <v>10363</v>
      </c>
      <c r="C8815" s="7">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4" t="str">
        <f>VLOOKUP(OrdersTable[[#This Row],[Region]],PeopleTable[#All],2,FALSE)</f>
        <v>Anna Andreadi</v>
      </c>
      <c r="W8815" s="4" t="str">
        <f>IFERROR(VLOOKUP(OrdersTable[[#This Row],[Order ID]],ReturnsTable[#All],2,FALSE),"No")</f>
        <v>No</v>
      </c>
      <c r="X8815" s="4">
        <f>1/COUNTIF(OrdersTable[Order ID],OrdersTable[[#This Row],[Order ID]])</f>
        <v>1</v>
      </c>
      <c r="Y8815" s="4">
        <f>1/COUNTIF(OrdersTable[Customer ID],OrdersTable[[#This Row],[Customer ID]])</f>
        <v>7.1428571428571425E-2</v>
      </c>
    </row>
    <row r="8816" spans="1:25" x14ac:dyDescent="0.3">
      <c r="A8816" s="1">
        <v>8815</v>
      </c>
      <c r="B8816" t="s">
        <v>10364</v>
      </c>
      <c r="C8816" s="7">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4" t="str">
        <f>VLOOKUP(OrdersTable[[#This Row],[Region]],PeopleTable[#All],2,FALSE)</f>
        <v>Chuck Magee</v>
      </c>
      <c r="W8816" s="4" t="str">
        <f>IFERROR(VLOOKUP(OrdersTable[[#This Row],[Order ID]],ReturnsTable[#All],2,FALSE),"No")</f>
        <v>No</v>
      </c>
      <c r="X8816" s="4">
        <f>1/COUNTIF(OrdersTable[Order ID],OrdersTable[[#This Row],[Order ID]])</f>
        <v>0.2</v>
      </c>
      <c r="Y8816" s="4">
        <f>1/COUNTIF(OrdersTable[Customer ID],OrdersTable[[#This Row],[Customer ID]])</f>
        <v>8.3333333333333329E-2</v>
      </c>
    </row>
    <row r="8817" spans="1:25" x14ac:dyDescent="0.3">
      <c r="A8817" s="1">
        <v>8816</v>
      </c>
      <c r="B8817" t="s">
        <v>10364</v>
      </c>
      <c r="C8817" s="7">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4" t="str">
        <f>VLOOKUP(OrdersTable[[#This Row],[Region]],PeopleTable[#All],2,FALSE)</f>
        <v>Chuck Magee</v>
      </c>
      <c r="W8817" s="4" t="str">
        <f>IFERROR(VLOOKUP(OrdersTable[[#This Row],[Order ID]],ReturnsTable[#All],2,FALSE),"No")</f>
        <v>No</v>
      </c>
      <c r="X8817" s="4">
        <f>1/COUNTIF(OrdersTable[Order ID],OrdersTable[[#This Row],[Order ID]])</f>
        <v>0.2</v>
      </c>
      <c r="Y8817" s="4">
        <f>1/COUNTIF(OrdersTable[Customer ID],OrdersTable[[#This Row],[Customer ID]])</f>
        <v>8.3333333333333329E-2</v>
      </c>
    </row>
    <row r="8818" spans="1:25" x14ac:dyDescent="0.3">
      <c r="A8818" s="1">
        <v>8817</v>
      </c>
      <c r="B8818" t="s">
        <v>10364</v>
      </c>
      <c r="C8818" s="7">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4" t="str">
        <f>VLOOKUP(OrdersTable[[#This Row],[Region]],PeopleTable[#All],2,FALSE)</f>
        <v>Chuck Magee</v>
      </c>
      <c r="W8818" s="4" t="str">
        <f>IFERROR(VLOOKUP(OrdersTable[[#This Row],[Order ID]],ReturnsTable[#All],2,FALSE),"No")</f>
        <v>No</v>
      </c>
      <c r="X8818" s="4">
        <f>1/COUNTIF(OrdersTable[Order ID],OrdersTable[[#This Row],[Order ID]])</f>
        <v>0.2</v>
      </c>
      <c r="Y8818" s="4">
        <f>1/COUNTIF(OrdersTable[Customer ID],OrdersTable[[#This Row],[Customer ID]])</f>
        <v>8.3333333333333329E-2</v>
      </c>
    </row>
    <row r="8819" spans="1:25" x14ac:dyDescent="0.3">
      <c r="A8819" s="1">
        <v>8818</v>
      </c>
      <c r="B8819" t="s">
        <v>10364</v>
      </c>
      <c r="C8819" s="7">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4" t="str">
        <f>VLOOKUP(OrdersTable[[#This Row],[Region]],PeopleTable[#All],2,FALSE)</f>
        <v>Chuck Magee</v>
      </c>
      <c r="W8819" s="4" t="str">
        <f>IFERROR(VLOOKUP(OrdersTable[[#This Row],[Order ID]],ReturnsTable[#All],2,FALSE),"No")</f>
        <v>No</v>
      </c>
      <c r="X8819" s="4">
        <f>1/COUNTIF(OrdersTable[Order ID],OrdersTable[[#This Row],[Order ID]])</f>
        <v>0.2</v>
      </c>
      <c r="Y8819" s="4">
        <f>1/COUNTIF(OrdersTable[Customer ID],OrdersTable[[#This Row],[Customer ID]])</f>
        <v>8.3333333333333329E-2</v>
      </c>
    </row>
    <row r="8820" spans="1:25" x14ac:dyDescent="0.3">
      <c r="A8820" s="1">
        <v>8819</v>
      </c>
      <c r="B8820" t="s">
        <v>10364</v>
      </c>
      <c r="C8820" s="7">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4" t="str">
        <f>VLOOKUP(OrdersTable[[#This Row],[Region]],PeopleTable[#All],2,FALSE)</f>
        <v>Chuck Magee</v>
      </c>
      <c r="W8820" s="4" t="str">
        <f>IFERROR(VLOOKUP(OrdersTable[[#This Row],[Order ID]],ReturnsTable[#All],2,FALSE),"No")</f>
        <v>No</v>
      </c>
      <c r="X8820" s="4">
        <f>1/COUNTIF(OrdersTable[Order ID],OrdersTable[[#This Row],[Order ID]])</f>
        <v>0.2</v>
      </c>
      <c r="Y8820" s="4">
        <f>1/COUNTIF(OrdersTable[Customer ID],OrdersTable[[#This Row],[Customer ID]])</f>
        <v>8.3333333333333329E-2</v>
      </c>
    </row>
    <row r="8821" spans="1:25" x14ac:dyDescent="0.3">
      <c r="A8821" s="1">
        <v>8820</v>
      </c>
      <c r="B8821" t="s">
        <v>10365</v>
      </c>
      <c r="C8821" s="7">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4" t="str">
        <f>VLOOKUP(OrdersTable[[#This Row],[Region]],PeopleTable[#All],2,FALSE)</f>
        <v>Kelly Williams</v>
      </c>
      <c r="W8821" s="4" t="str">
        <f>IFERROR(VLOOKUP(OrdersTable[[#This Row],[Order ID]],ReturnsTable[#All],2,FALSE),"No")</f>
        <v>No</v>
      </c>
      <c r="X8821" s="4">
        <f>1/COUNTIF(OrdersTable[Order ID],OrdersTable[[#This Row],[Order ID]])</f>
        <v>1</v>
      </c>
      <c r="Y8821" s="4">
        <f>1/COUNTIF(OrdersTable[Customer ID],OrdersTable[[#This Row],[Customer ID]])</f>
        <v>0.14285714285714285</v>
      </c>
    </row>
    <row r="8822" spans="1:25" x14ac:dyDescent="0.3">
      <c r="A8822" s="1">
        <v>8821</v>
      </c>
      <c r="B8822" t="s">
        <v>10366</v>
      </c>
      <c r="C8822" s="7">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4" t="str">
        <f>VLOOKUP(OrdersTable[[#This Row],[Region]],PeopleTable[#All],2,FALSE)</f>
        <v>Cassandra Brandow</v>
      </c>
      <c r="W8822" s="4" t="str">
        <f>IFERROR(VLOOKUP(OrdersTable[[#This Row],[Order ID]],ReturnsTable[#All],2,FALSE),"No")</f>
        <v>No</v>
      </c>
      <c r="X8822" s="4">
        <f>1/COUNTIF(OrdersTable[Order ID],OrdersTable[[#This Row],[Order ID]])</f>
        <v>0.25</v>
      </c>
      <c r="Y8822" s="4">
        <f>1/COUNTIF(OrdersTable[Customer ID],OrdersTable[[#This Row],[Customer ID]])</f>
        <v>7.6923076923076927E-2</v>
      </c>
    </row>
    <row r="8823" spans="1:25" x14ac:dyDescent="0.3">
      <c r="A8823" s="1">
        <v>8822</v>
      </c>
      <c r="B8823" t="s">
        <v>10366</v>
      </c>
      <c r="C8823" s="7">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4" t="str">
        <f>VLOOKUP(OrdersTable[[#This Row],[Region]],PeopleTable[#All],2,FALSE)</f>
        <v>Cassandra Brandow</v>
      </c>
      <c r="W8823" s="4" t="str">
        <f>IFERROR(VLOOKUP(OrdersTable[[#This Row],[Order ID]],ReturnsTable[#All],2,FALSE),"No")</f>
        <v>No</v>
      </c>
      <c r="X8823" s="4">
        <f>1/COUNTIF(OrdersTable[Order ID],OrdersTable[[#This Row],[Order ID]])</f>
        <v>0.25</v>
      </c>
      <c r="Y8823" s="4">
        <f>1/COUNTIF(OrdersTable[Customer ID],OrdersTable[[#This Row],[Customer ID]])</f>
        <v>7.6923076923076927E-2</v>
      </c>
    </row>
    <row r="8824" spans="1:25" x14ac:dyDescent="0.3">
      <c r="A8824" s="1">
        <v>8823</v>
      </c>
      <c r="B8824" t="s">
        <v>10366</v>
      </c>
      <c r="C8824" s="7">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4" t="str">
        <f>VLOOKUP(OrdersTable[[#This Row],[Region]],PeopleTable[#All],2,FALSE)</f>
        <v>Cassandra Brandow</v>
      </c>
      <c r="W8824" s="4" t="str">
        <f>IFERROR(VLOOKUP(OrdersTable[[#This Row],[Order ID]],ReturnsTable[#All],2,FALSE),"No")</f>
        <v>No</v>
      </c>
      <c r="X8824" s="4">
        <f>1/COUNTIF(OrdersTable[Order ID],OrdersTable[[#This Row],[Order ID]])</f>
        <v>0.25</v>
      </c>
      <c r="Y8824" s="4">
        <f>1/COUNTIF(OrdersTable[Customer ID],OrdersTable[[#This Row],[Customer ID]])</f>
        <v>7.6923076923076927E-2</v>
      </c>
    </row>
    <row r="8825" spans="1:25" x14ac:dyDescent="0.3">
      <c r="A8825" s="1">
        <v>8824</v>
      </c>
      <c r="B8825" t="s">
        <v>10366</v>
      </c>
      <c r="C8825" s="7">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4" t="str">
        <f>VLOOKUP(OrdersTable[[#This Row],[Region]],PeopleTable[#All],2,FALSE)</f>
        <v>Cassandra Brandow</v>
      </c>
      <c r="W8825" s="4" t="str">
        <f>IFERROR(VLOOKUP(OrdersTable[[#This Row],[Order ID]],ReturnsTable[#All],2,FALSE),"No")</f>
        <v>No</v>
      </c>
      <c r="X8825" s="4">
        <f>1/COUNTIF(OrdersTable[Order ID],OrdersTable[[#This Row],[Order ID]])</f>
        <v>0.25</v>
      </c>
      <c r="Y8825" s="4">
        <f>1/COUNTIF(OrdersTable[Customer ID],OrdersTable[[#This Row],[Customer ID]])</f>
        <v>7.6923076923076927E-2</v>
      </c>
    </row>
    <row r="8826" spans="1:25" x14ac:dyDescent="0.3">
      <c r="A8826" s="1">
        <v>8825</v>
      </c>
      <c r="B8826" t="s">
        <v>10367</v>
      </c>
      <c r="C8826" s="7">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4" t="str">
        <f>VLOOKUP(OrdersTable[[#This Row],[Region]],PeopleTable[#All],2,FALSE)</f>
        <v>Chuck Magee</v>
      </c>
      <c r="W8826" s="4" t="str">
        <f>IFERROR(VLOOKUP(OrdersTable[[#This Row],[Order ID]],ReturnsTable[#All],2,FALSE),"No")</f>
        <v>No</v>
      </c>
      <c r="X8826" s="4">
        <f>1/COUNTIF(OrdersTable[Order ID],OrdersTable[[#This Row],[Order ID]])</f>
        <v>1</v>
      </c>
      <c r="Y8826" s="4">
        <f>1/COUNTIF(OrdersTable[Customer ID],OrdersTable[[#This Row],[Customer ID]])</f>
        <v>5.5555555555555552E-2</v>
      </c>
    </row>
    <row r="8827" spans="1:25" x14ac:dyDescent="0.3">
      <c r="A8827" s="1">
        <v>8826</v>
      </c>
      <c r="B8827" t="s">
        <v>10368</v>
      </c>
      <c r="C8827" s="7">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4" t="str">
        <f>VLOOKUP(OrdersTable[[#This Row],[Region]],PeopleTable[#All],2,FALSE)</f>
        <v>Chuck Magee</v>
      </c>
      <c r="W8827" s="4" t="str">
        <f>IFERROR(VLOOKUP(OrdersTable[[#This Row],[Order ID]],ReturnsTable[#All],2,FALSE),"No")</f>
        <v>No</v>
      </c>
      <c r="X8827" s="4">
        <f>1/COUNTIF(OrdersTable[Order ID],OrdersTable[[#This Row],[Order ID]])</f>
        <v>1</v>
      </c>
      <c r="Y8827" s="4">
        <f>1/COUNTIF(OrdersTable[Customer ID],OrdersTable[[#This Row],[Customer ID]])</f>
        <v>4.7619047619047616E-2</v>
      </c>
    </row>
    <row r="8828" spans="1:25" x14ac:dyDescent="0.3">
      <c r="A8828" s="1">
        <v>8827</v>
      </c>
      <c r="B8828" t="s">
        <v>10369</v>
      </c>
      <c r="C8828" s="7">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4" t="str">
        <f>VLOOKUP(OrdersTable[[#This Row],[Region]],PeopleTable[#All],2,FALSE)</f>
        <v>Kelly Williams</v>
      </c>
      <c r="W8828" s="4" t="str">
        <f>IFERROR(VLOOKUP(OrdersTable[[#This Row],[Order ID]],ReturnsTable[#All],2,FALSE),"No")</f>
        <v>No</v>
      </c>
      <c r="X8828" s="4">
        <f>1/COUNTIF(OrdersTable[Order ID],OrdersTable[[#This Row],[Order ID]])</f>
        <v>0.5</v>
      </c>
      <c r="Y8828" s="4">
        <f>1/COUNTIF(OrdersTable[Customer ID],OrdersTable[[#This Row],[Customer ID]])</f>
        <v>5.8823529411764705E-2</v>
      </c>
    </row>
    <row r="8829" spans="1:25" x14ac:dyDescent="0.3">
      <c r="A8829" s="1">
        <v>8828</v>
      </c>
      <c r="B8829" t="s">
        <v>10369</v>
      </c>
      <c r="C8829" s="7">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4" t="str">
        <f>VLOOKUP(OrdersTable[[#This Row],[Region]],PeopleTable[#All],2,FALSE)</f>
        <v>Kelly Williams</v>
      </c>
      <c r="W8829" s="4" t="str">
        <f>IFERROR(VLOOKUP(OrdersTable[[#This Row],[Order ID]],ReturnsTable[#All],2,FALSE),"No")</f>
        <v>No</v>
      </c>
      <c r="X8829" s="4">
        <f>1/COUNTIF(OrdersTable[Order ID],OrdersTable[[#This Row],[Order ID]])</f>
        <v>0.5</v>
      </c>
      <c r="Y8829" s="4">
        <f>1/COUNTIF(OrdersTable[Customer ID],OrdersTable[[#This Row],[Customer ID]])</f>
        <v>5.8823529411764705E-2</v>
      </c>
    </row>
    <row r="8830" spans="1:25" x14ac:dyDescent="0.3">
      <c r="A8830" s="1">
        <v>8829</v>
      </c>
      <c r="B8830" t="s">
        <v>10370</v>
      </c>
      <c r="C8830" s="7">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4" t="str">
        <f>VLOOKUP(OrdersTable[[#This Row],[Region]],PeopleTable[#All],2,FALSE)</f>
        <v>Kelly Williams</v>
      </c>
      <c r="W8830" s="4" t="str">
        <f>IFERROR(VLOOKUP(OrdersTable[[#This Row],[Order ID]],ReturnsTable[#All],2,FALSE),"No")</f>
        <v>No</v>
      </c>
      <c r="X8830" s="4">
        <f>1/COUNTIF(OrdersTable[Order ID],OrdersTable[[#This Row],[Order ID]])</f>
        <v>1</v>
      </c>
      <c r="Y8830" s="4">
        <f>1/COUNTIF(OrdersTable[Customer ID],OrdersTable[[#This Row],[Customer ID]])</f>
        <v>0.05</v>
      </c>
    </row>
    <row r="8831" spans="1:25" x14ac:dyDescent="0.3">
      <c r="A8831" s="1">
        <v>8830</v>
      </c>
      <c r="B8831" t="s">
        <v>10371</v>
      </c>
      <c r="C8831" s="7">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4" t="str">
        <f>VLOOKUP(OrdersTable[[#This Row],[Region]],PeopleTable[#All],2,FALSE)</f>
        <v>Kelly Williams</v>
      </c>
      <c r="W8831" s="4" t="str">
        <f>IFERROR(VLOOKUP(OrdersTable[[#This Row],[Order ID]],ReturnsTable[#All],2,FALSE),"No")</f>
        <v>No</v>
      </c>
      <c r="X8831" s="4">
        <f>1/COUNTIF(OrdersTable[Order ID],OrdersTable[[#This Row],[Order ID]])</f>
        <v>1</v>
      </c>
      <c r="Y8831" s="4">
        <f>1/COUNTIF(OrdersTable[Customer ID],OrdersTable[[#This Row],[Customer ID]])</f>
        <v>7.1428571428571425E-2</v>
      </c>
    </row>
    <row r="8832" spans="1:25" x14ac:dyDescent="0.3">
      <c r="A8832" s="1">
        <v>8831</v>
      </c>
      <c r="B8832" t="s">
        <v>10372</v>
      </c>
      <c r="C8832" s="7">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4" t="str">
        <f>VLOOKUP(OrdersTable[[#This Row],[Region]],PeopleTable[#All],2,FALSE)</f>
        <v>Anna Andreadi</v>
      </c>
      <c r="W8832" s="4" t="str">
        <f>IFERROR(VLOOKUP(OrdersTable[[#This Row],[Order ID]],ReturnsTable[#All],2,FALSE),"No")</f>
        <v>No</v>
      </c>
      <c r="X8832" s="4">
        <f>1/COUNTIF(OrdersTable[Order ID],OrdersTable[[#This Row],[Order ID]])</f>
        <v>1</v>
      </c>
      <c r="Y8832" s="4">
        <f>1/COUNTIF(OrdersTable[Customer ID],OrdersTable[[#This Row],[Customer ID]])</f>
        <v>8.3333333333333329E-2</v>
      </c>
    </row>
    <row r="8833" spans="1:25" x14ac:dyDescent="0.3">
      <c r="A8833" s="1">
        <v>8832</v>
      </c>
      <c r="B8833" t="s">
        <v>10373</v>
      </c>
      <c r="C8833" s="7">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4" t="str">
        <f>VLOOKUP(OrdersTable[[#This Row],[Region]],PeopleTable[#All],2,FALSE)</f>
        <v>Cassandra Brandow</v>
      </c>
      <c r="W8833" s="4" t="str">
        <f>IFERROR(VLOOKUP(OrdersTable[[#This Row],[Order ID]],ReturnsTable[#All],2,FALSE),"No")</f>
        <v>No</v>
      </c>
      <c r="X8833" s="4">
        <f>1/COUNTIF(OrdersTable[Order ID],OrdersTable[[#This Row],[Order ID]])</f>
        <v>1</v>
      </c>
      <c r="Y8833" s="4">
        <f>1/COUNTIF(OrdersTable[Customer ID],OrdersTable[[#This Row],[Customer ID]])</f>
        <v>9.0909090909090912E-2</v>
      </c>
    </row>
    <row r="8834" spans="1:25" x14ac:dyDescent="0.3">
      <c r="A8834" s="1">
        <v>8833</v>
      </c>
      <c r="B8834" t="s">
        <v>10374</v>
      </c>
      <c r="C8834" s="7">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4" t="str">
        <f>VLOOKUP(OrdersTable[[#This Row],[Region]],PeopleTable[#All],2,FALSE)</f>
        <v>Chuck Magee</v>
      </c>
      <c r="W8834" s="4" t="str">
        <f>IFERROR(VLOOKUP(OrdersTable[[#This Row],[Order ID]],ReturnsTable[#All],2,FALSE),"No")</f>
        <v>No</v>
      </c>
      <c r="X8834" s="4">
        <f>1/COUNTIF(OrdersTable[Order ID],OrdersTable[[#This Row],[Order ID]])</f>
        <v>1</v>
      </c>
      <c r="Y8834" s="4">
        <f>1/COUNTIF(OrdersTable[Customer ID],OrdersTable[[#This Row],[Customer ID]])</f>
        <v>0.1111111111111111</v>
      </c>
    </row>
    <row r="8835" spans="1:25" x14ac:dyDescent="0.3">
      <c r="A8835" s="1">
        <v>8834</v>
      </c>
      <c r="B8835" t="s">
        <v>10375</v>
      </c>
      <c r="C8835" s="7">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4" t="str">
        <f>VLOOKUP(OrdersTable[[#This Row],[Region]],PeopleTable[#All],2,FALSE)</f>
        <v>Cassandra Brandow</v>
      </c>
      <c r="W8835" s="4" t="str">
        <f>IFERROR(VLOOKUP(OrdersTable[[#This Row],[Order ID]],ReturnsTable[#All],2,FALSE),"No")</f>
        <v>No</v>
      </c>
      <c r="X8835" s="4">
        <f>1/COUNTIF(OrdersTable[Order ID],OrdersTable[[#This Row],[Order ID]])</f>
        <v>0.2</v>
      </c>
      <c r="Y8835" s="4">
        <f>1/COUNTIF(OrdersTable[Customer ID],OrdersTable[[#This Row],[Customer ID]])</f>
        <v>5.5555555555555552E-2</v>
      </c>
    </row>
    <row r="8836" spans="1:25" x14ac:dyDescent="0.3">
      <c r="A8836" s="1">
        <v>8835</v>
      </c>
      <c r="B8836" t="s">
        <v>10375</v>
      </c>
      <c r="C8836" s="7">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4" t="str">
        <f>VLOOKUP(OrdersTable[[#This Row],[Region]],PeopleTable[#All],2,FALSE)</f>
        <v>Cassandra Brandow</v>
      </c>
      <c r="W8836" s="4" t="str">
        <f>IFERROR(VLOOKUP(OrdersTable[[#This Row],[Order ID]],ReturnsTable[#All],2,FALSE),"No")</f>
        <v>No</v>
      </c>
      <c r="X8836" s="4">
        <f>1/COUNTIF(OrdersTable[Order ID],OrdersTable[[#This Row],[Order ID]])</f>
        <v>0.2</v>
      </c>
      <c r="Y8836" s="4">
        <f>1/COUNTIF(OrdersTable[Customer ID],OrdersTable[[#This Row],[Customer ID]])</f>
        <v>5.5555555555555552E-2</v>
      </c>
    </row>
    <row r="8837" spans="1:25" x14ac:dyDescent="0.3">
      <c r="A8837" s="1">
        <v>8836</v>
      </c>
      <c r="B8837" t="s">
        <v>10375</v>
      </c>
      <c r="C8837" s="7">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4" t="str">
        <f>VLOOKUP(OrdersTable[[#This Row],[Region]],PeopleTable[#All],2,FALSE)</f>
        <v>Cassandra Brandow</v>
      </c>
      <c r="W8837" s="4" t="str">
        <f>IFERROR(VLOOKUP(OrdersTable[[#This Row],[Order ID]],ReturnsTable[#All],2,FALSE),"No")</f>
        <v>No</v>
      </c>
      <c r="X8837" s="4">
        <f>1/COUNTIF(OrdersTable[Order ID],OrdersTable[[#This Row],[Order ID]])</f>
        <v>0.2</v>
      </c>
      <c r="Y8837" s="4">
        <f>1/COUNTIF(OrdersTable[Customer ID],OrdersTable[[#This Row],[Customer ID]])</f>
        <v>5.5555555555555552E-2</v>
      </c>
    </row>
    <row r="8838" spans="1:25" x14ac:dyDescent="0.3">
      <c r="A8838" s="1">
        <v>8837</v>
      </c>
      <c r="B8838" t="s">
        <v>10375</v>
      </c>
      <c r="C8838" s="7">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4" t="str">
        <f>VLOOKUP(OrdersTable[[#This Row],[Region]],PeopleTable[#All],2,FALSE)</f>
        <v>Cassandra Brandow</v>
      </c>
      <c r="W8838" s="4" t="str">
        <f>IFERROR(VLOOKUP(OrdersTable[[#This Row],[Order ID]],ReturnsTable[#All],2,FALSE),"No")</f>
        <v>No</v>
      </c>
      <c r="X8838" s="4">
        <f>1/COUNTIF(OrdersTable[Order ID],OrdersTable[[#This Row],[Order ID]])</f>
        <v>0.2</v>
      </c>
      <c r="Y8838" s="4">
        <f>1/COUNTIF(OrdersTable[Customer ID],OrdersTable[[#This Row],[Customer ID]])</f>
        <v>5.5555555555555552E-2</v>
      </c>
    </row>
    <row r="8839" spans="1:25" x14ac:dyDescent="0.3">
      <c r="A8839" s="1">
        <v>8838</v>
      </c>
      <c r="B8839" t="s">
        <v>10375</v>
      </c>
      <c r="C8839" s="7">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4" t="str">
        <f>VLOOKUP(OrdersTable[[#This Row],[Region]],PeopleTable[#All],2,FALSE)</f>
        <v>Cassandra Brandow</v>
      </c>
      <c r="W8839" s="4" t="str">
        <f>IFERROR(VLOOKUP(OrdersTable[[#This Row],[Order ID]],ReturnsTable[#All],2,FALSE),"No")</f>
        <v>No</v>
      </c>
      <c r="X8839" s="4">
        <f>1/COUNTIF(OrdersTable[Order ID],OrdersTable[[#This Row],[Order ID]])</f>
        <v>0.2</v>
      </c>
      <c r="Y8839" s="4">
        <f>1/COUNTIF(OrdersTable[Customer ID],OrdersTable[[#This Row],[Customer ID]])</f>
        <v>5.5555555555555552E-2</v>
      </c>
    </row>
    <row r="8840" spans="1:25" x14ac:dyDescent="0.3">
      <c r="A8840" s="1">
        <v>8839</v>
      </c>
      <c r="B8840" t="s">
        <v>10376</v>
      </c>
      <c r="C8840" s="7">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4" t="str">
        <f>VLOOKUP(OrdersTable[[#This Row],[Region]],PeopleTable[#All],2,FALSE)</f>
        <v>Anna Andreadi</v>
      </c>
      <c r="W8840" s="4" t="str">
        <f>IFERROR(VLOOKUP(OrdersTable[[#This Row],[Order ID]],ReturnsTable[#All],2,FALSE),"No")</f>
        <v>No</v>
      </c>
      <c r="X8840" s="4">
        <f>1/COUNTIF(OrdersTable[Order ID],OrdersTable[[#This Row],[Order ID]])</f>
        <v>0.33333333333333331</v>
      </c>
      <c r="Y8840" s="4">
        <f>1/COUNTIF(OrdersTable[Customer ID],OrdersTable[[#This Row],[Customer ID]])</f>
        <v>4.7619047619047616E-2</v>
      </c>
    </row>
    <row r="8841" spans="1:25" x14ac:dyDescent="0.3">
      <c r="A8841" s="1">
        <v>8840</v>
      </c>
      <c r="B8841" t="s">
        <v>10376</v>
      </c>
      <c r="C8841" s="7">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4" t="str">
        <f>VLOOKUP(OrdersTable[[#This Row],[Region]],PeopleTable[#All],2,FALSE)</f>
        <v>Anna Andreadi</v>
      </c>
      <c r="W8841" s="4" t="str">
        <f>IFERROR(VLOOKUP(OrdersTable[[#This Row],[Order ID]],ReturnsTable[#All],2,FALSE),"No")</f>
        <v>No</v>
      </c>
      <c r="X8841" s="4">
        <f>1/COUNTIF(OrdersTable[Order ID],OrdersTable[[#This Row],[Order ID]])</f>
        <v>0.33333333333333331</v>
      </c>
      <c r="Y8841" s="4">
        <f>1/COUNTIF(OrdersTable[Customer ID],OrdersTable[[#This Row],[Customer ID]])</f>
        <v>4.7619047619047616E-2</v>
      </c>
    </row>
    <row r="8842" spans="1:25" x14ac:dyDescent="0.3">
      <c r="A8842" s="1">
        <v>8841</v>
      </c>
      <c r="B8842" t="s">
        <v>10376</v>
      </c>
      <c r="C8842" s="7">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4" t="str">
        <f>VLOOKUP(OrdersTable[[#This Row],[Region]],PeopleTable[#All],2,FALSE)</f>
        <v>Anna Andreadi</v>
      </c>
      <c r="W8842" s="4" t="str">
        <f>IFERROR(VLOOKUP(OrdersTable[[#This Row],[Order ID]],ReturnsTable[#All],2,FALSE),"No")</f>
        <v>No</v>
      </c>
      <c r="X8842" s="4">
        <f>1/COUNTIF(OrdersTable[Order ID],OrdersTable[[#This Row],[Order ID]])</f>
        <v>0.33333333333333331</v>
      </c>
      <c r="Y8842" s="4">
        <f>1/COUNTIF(OrdersTable[Customer ID],OrdersTable[[#This Row],[Customer ID]])</f>
        <v>4.7619047619047616E-2</v>
      </c>
    </row>
    <row r="8843" spans="1:25" x14ac:dyDescent="0.3">
      <c r="A8843" s="1">
        <v>8842</v>
      </c>
      <c r="B8843" t="s">
        <v>10377</v>
      </c>
      <c r="C8843" s="7">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4" t="str">
        <f>VLOOKUP(OrdersTable[[#This Row],[Region]],PeopleTable[#All],2,FALSE)</f>
        <v>Anna Andreadi</v>
      </c>
      <c r="W8843" s="4" t="str">
        <f>IFERROR(VLOOKUP(OrdersTable[[#This Row],[Order ID]],ReturnsTable[#All],2,FALSE),"No")</f>
        <v>No</v>
      </c>
      <c r="X8843" s="4">
        <f>1/COUNTIF(OrdersTable[Order ID],OrdersTable[[#This Row],[Order ID]])</f>
        <v>0.5</v>
      </c>
      <c r="Y8843" s="4">
        <f>1/COUNTIF(OrdersTable[Customer ID],OrdersTable[[#This Row],[Customer ID]])</f>
        <v>0.1</v>
      </c>
    </row>
    <row r="8844" spans="1:25" x14ac:dyDescent="0.3">
      <c r="A8844" s="1">
        <v>8843</v>
      </c>
      <c r="B8844" t="s">
        <v>10377</v>
      </c>
      <c r="C8844" s="7">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4" t="str">
        <f>VLOOKUP(OrdersTable[[#This Row],[Region]],PeopleTable[#All],2,FALSE)</f>
        <v>Anna Andreadi</v>
      </c>
      <c r="W8844" s="4" t="str">
        <f>IFERROR(VLOOKUP(OrdersTable[[#This Row],[Order ID]],ReturnsTable[#All],2,FALSE),"No")</f>
        <v>No</v>
      </c>
      <c r="X8844" s="4">
        <f>1/COUNTIF(OrdersTable[Order ID],OrdersTable[[#This Row],[Order ID]])</f>
        <v>0.5</v>
      </c>
      <c r="Y8844" s="4">
        <f>1/COUNTIF(OrdersTable[Customer ID],OrdersTable[[#This Row],[Customer ID]])</f>
        <v>0.1</v>
      </c>
    </row>
    <row r="8845" spans="1:25" x14ac:dyDescent="0.3">
      <c r="A8845" s="1">
        <v>8844</v>
      </c>
      <c r="B8845" t="s">
        <v>10378</v>
      </c>
      <c r="C8845" s="7">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4" t="str">
        <f>VLOOKUP(OrdersTable[[#This Row],[Region]],PeopleTable[#All],2,FALSE)</f>
        <v>Kelly Williams</v>
      </c>
      <c r="W8845" s="4" t="str">
        <f>IFERROR(VLOOKUP(OrdersTable[[#This Row],[Order ID]],ReturnsTable[#All],2,FALSE),"No")</f>
        <v>No</v>
      </c>
      <c r="X8845" s="4">
        <f>1/COUNTIF(OrdersTable[Order ID],OrdersTable[[#This Row],[Order ID]])</f>
        <v>1</v>
      </c>
      <c r="Y8845" s="4">
        <f>1/COUNTIF(OrdersTable[Customer ID],OrdersTable[[#This Row],[Customer ID]])</f>
        <v>0.1111111111111111</v>
      </c>
    </row>
    <row r="8846" spans="1:25" x14ac:dyDescent="0.3">
      <c r="A8846" s="1">
        <v>8845</v>
      </c>
      <c r="B8846" t="s">
        <v>10379</v>
      </c>
      <c r="C8846" s="7">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4" t="str">
        <f>VLOOKUP(OrdersTable[[#This Row],[Region]],PeopleTable[#All],2,FALSE)</f>
        <v>Chuck Magee</v>
      </c>
      <c r="W8846" s="4" t="str">
        <f>IFERROR(VLOOKUP(OrdersTable[[#This Row],[Order ID]],ReturnsTable[#All],2,FALSE),"No")</f>
        <v>No</v>
      </c>
      <c r="X8846" s="4">
        <f>1/COUNTIF(OrdersTable[Order ID],OrdersTable[[#This Row],[Order ID]])</f>
        <v>0.25</v>
      </c>
      <c r="Y8846" s="4">
        <f>1/COUNTIF(OrdersTable[Customer ID],OrdersTable[[#This Row],[Customer ID]])</f>
        <v>6.25E-2</v>
      </c>
    </row>
    <row r="8847" spans="1:25" x14ac:dyDescent="0.3">
      <c r="A8847" s="1">
        <v>8846</v>
      </c>
      <c r="B8847" t="s">
        <v>10379</v>
      </c>
      <c r="C8847" s="7">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4" t="str">
        <f>VLOOKUP(OrdersTable[[#This Row],[Region]],PeopleTable[#All],2,FALSE)</f>
        <v>Chuck Magee</v>
      </c>
      <c r="W8847" s="4" t="str">
        <f>IFERROR(VLOOKUP(OrdersTable[[#This Row],[Order ID]],ReturnsTable[#All],2,FALSE),"No")</f>
        <v>No</v>
      </c>
      <c r="X8847" s="4">
        <f>1/COUNTIF(OrdersTable[Order ID],OrdersTable[[#This Row],[Order ID]])</f>
        <v>0.25</v>
      </c>
      <c r="Y8847" s="4">
        <f>1/COUNTIF(OrdersTable[Customer ID],OrdersTable[[#This Row],[Customer ID]])</f>
        <v>6.25E-2</v>
      </c>
    </row>
    <row r="8848" spans="1:25" x14ac:dyDescent="0.3">
      <c r="A8848" s="1">
        <v>8847</v>
      </c>
      <c r="B8848" t="s">
        <v>10379</v>
      </c>
      <c r="C8848" s="7">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4" t="str">
        <f>VLOOKUP(OrdersTable[[#This Row],[Region]],PeopleTable[#All],2,FALSE)</f>
        <v>Chuck Magee</v>
      </c>
      <c r="W8848" s="4" t="str">
        <f>IFERROR(VLOOKUP(OrdersTable[[#This Row],[Order ID]],ReturnsTable[#All],2,FALSE),"No")</f>
        <v>No</v>
      </c>
      <c r="X8848" s="4">
        <f>1/COUNTIF(OrdersTable[Order ID],OrdersTable[[#This Row],[Order ID]])</f>
        <v>0.25</v>
      </c>
      <c r="Y8848" s="4">
        <f>1/COUNTIF(OrdersTable[Customer ID],OrdersTable[[#This Row],[Customer ID]])</f>
        <v>6.25E-2</v>
      </c>
    </row>
    <row r="8849" spans="1:25" x14ac:dyDescent="0.3">
      <c r="A8849" s="1">
        <v>8848</v>
      </c>
      <c r="B8849" t="s">
        <v>10379</v>
      </c>
      <c r="C8849" s="7">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4" t="str">
        <f>VLOOKUP(OrdersTable[[#This Row],[Region]],PeopleTable[#All],2,FALSE)</f>
        <v>Chuck Magee</v>
      </c>
      <c r="W8849" s="4" t="str">
        <f>IFERROR(VLOOKUP(OrdersTable[[#This Row],[Order ID]],ReturnsTable[#All],2,FALSE),"No")</f>
        <v>No</v>
      </c>
      <c r="X8849" s="4">
        <f>1/COUNTIF(OrdersTable[Order ID],OrdersTable[[#This Row],[Order ID]])</f>
        <v>0.25</v>
      </c>
      <c r="Y8849" s="4">
        <f>1/COUNTIF(OrdersTable[Customer ID],OrdersTable[[#This Row],[Customer ID]])</f>
        <v>6.25E-2</v>
      </c>
    </row>
    <row r="8850" spans="1:25" x14ac:dyDescent="0.3">
      <c r="A8850" s="1">
        <v>8849</v>
      </c>
      <c r="B8850" t="s">
        <v>10380</v>
      </c>
      <c r="C8850" s="7">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4" t="str">
        <f>VLOOKUP(OrdersTable[[#This Row],[Region]],PeopleTable[#All],2,FALSE)</f>
        <v>Cassandra Brandow</v>
      </c>
      <c r="W8850" s="4" t="str">
        <f>IFERROR(VLOOKUP(OrdersTable[[#This Row],[Order ID]],ReturnsTable[#All],2,FALSE),"No")</f>
        <v>No</v>
      </c>
      <c r="X8850" s="4">
        <f>1/COUNTIF(OrdersTable[Order ID],OrdersTable[[#This Row],[Order ID]])</f>
        <v>0.25</v>
      </c>
      <c r="Y8850" s="4">
        <f>1/COUNTIF(OrdersTable[Customer ID],OrdersTable[[#This Row],[Customer ID]])</f>
        <v>5.8823529411764705E-2</v>
      </c>
    </row>
    <row r="8851" spans="1:25" x14ac:dyDescent="0.3">
      <c r="A8851" s="1">
        <v>8850</v>
      </c>
      <c r="B8851" t="s">
        <v>10380</v>
      </c>
      <c r="C8851" s="7">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4" t="str">
        <f>VLOOKUP(OrdersTable[[#This Row],[Region]],PeopleTable[#All],2,FALSE)</f>
        <v>Cassandra Brandow</v>
      </c>
      <c r="W8851" s="4" t="str">
        <f>IFERROR(VLOOKUP(OrdersTable[[#This Row],[Order ID]],ReturnsTable[#All],2,FALSE),"No")</f>
        <v>No</v>
      </c>
      <c r="X8851" s="4">
        <f>1/COUNTIF(OrdersTable[Order ID],OrdersTable[[#This Row],[Order ID]])</f>
        <v>0.25</v>
      </c>
      <c r="Y8851" s="4">
        <f>1/COUNTIF(OrdersTable[Customer ID],OrdersTable[[#This Row],[Customer ID]])</f>
        <v>5.8823529411764705E-2</v>
      </c>
    </row>
    <row r="8852" spans="1:25" x14ac:dyDescent="0.3">
      <c r="A8852" s="1">
        <v>8851</v>
      </c>
      <c r="B8852" t="s">
        <v>10380</v>
      </c>
      <c r="C8852" s="7">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4" t="str">
        <f>VLOOKUP(OrdersTable[[#This Row],[Region]],PeopleTable[#All],2,FALSE)</f>
        <v>Cassandra Brandow</v>
      </c>
      <c r="W8852" s="4" t="str">
        <f>IFERROR(VLOOKUP(OrdersTable[[#This Row],[Order ID]],ReturnsTable[#All],2,FALSE),"No")</f>
        <v>No</v>
      </c>
      <c r="X8852" s="4">
        <f>1/COUNTIF(OrdersTable[Order ID],OrdersTable[[#This Row],[Order ID]])</f>
        <v>0.25</v>
      </c>
      <c r="Y8852" s="4">
        <f>1/COUNTIF(OrdersTable[Customer ID],OrdersTable[[#This Row],[Customer ID]])</f>
        <v>5.8823529411764705E-2</v>
      </c>
    </row>
    <row r="8853" spans="1:25" x14ac:dyDescent="0.3">
      <c r="A8853" s="1">
        <v>8852</v>
      </c>
      <c r="B8853" t="s">
        <v>10380</v>
      </c>
      <c r="C8853" s="7">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4" t="str">
        <f>VLOOKUP(OrdersTable[[#This Row],[Region]],PeopleTable[#All],2,FALSE)</f>
        <v>Cassandra Brandow</v>
      </c>
      <c r="W8853" s="4" t="str">
        <f>IFERROR(VLOOKUP(OrdersTable[[#This Row],[Order ID]],ReturnsTable[#All],2,FALSE),"No")</f>
        <v>No</v>
      </c>
      <c r="X8853" s="4">
        <f>1/COUNTIF(OrdersTable[Order ID],OrdersTable[[#This Row],[Order ID]])</f>
        <v>0.25</v>
      </c>
      <c r="Y8853" s="4">
        <f>1/COUNTIF(OrdersTable[Customer ID],OrdersTable[[#This Row],[Customer ID]])</f>
        <v>5.8823529411764705E-2</v>
      </c>
    </row>
    <row r="8854" spans="1:25" x14ac:dyDescent="0.3">
      <c r="A8854" s="1">
        <v>8853</v>
      </c>
      <c r="B8854" t="s">
        <v>10381</v>
      </c>
      <c r="C8854" s="7">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4" t="str">
        <f>VLOOKUP(OrdersTable[[#This Row],[Region]],PeopleTable[#All],2,FALSE)</f>
        <v>Chuck Magee</v>
      </c>
      <c r="W8854" s="4" t="str">
        <f>IFERROR(VLOOKUP(OrdersTable[[#This Row],[Order ID]],ReturnsTable[#All],2,FALSE),"No")</f>
        <v>No</v>
      </c>
      <c r="X8854" s="4">
        <f>1/COUNTIF(OrdersTable[Order ID],OrdersTable[[#This Row],[Order ID]])</f>
        <v>1</v>
      </c>
      <c r="Y8854" s="4">
        <f>1/COUNTIF(OrdersTable[Customer ID],OrdersTable[[#This Row],[Customer ID]])</f>
        <v>9.0909090909090912E-2</v>
      </c>
    </row>
    <row r="8855" spans="1:25" x14ac:dyDescent="0.3">
      <c r="A8855" s="1">
        <v>8854</v>
      </c>
      <c r="B8855" t="s">
        <v>10382</v>
      </c>
      <c r="C8855" s="7">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4" t="str">
        <f>VLOOKUP(OrdersTable[[#This Row],[Region]],PeopleTable[#All],2,FALSE)</f>
        <v>Chuck Magee</v>
      </c>
      <c r="W8855" s="4" t="str">
        <f>IFERROR(VLOOKUP(OrdersTable[[#This Row],[Order ID]],ReturnsTable[#All],2,FALSE),"No")</f>
        <v>No</v>
      </c>
      <c r="X8855" s="4">
        <f>1/COUNTIF(OrdersTable[Order ID],OrdersTable[[#This Row],[Order ID]])</f>
        <v>0.5</v>
      </c>
      <c r="Y8855" s="4">
        <f>1/COUNTIF(OrdersTable[Customer ID],OrdersTable[[#This Row],[Customer ID]])</f>
        <v>6.6666666666666666E-2</v>
      </c>
    </row>
    <row r="8856" spans="1:25" x14ac:dyDescent="0.3">
      <c r="A8856" s="1">
        <v>8855</v>
      </c>
      <c r="B8856" t="s">
        <v>10382</v>
      </c>
      <c r="C8856" s="7">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4" t="str">
        <f>VLOOKUP(OrdersTable[[#This Row],[Region]],PeopleTable[#All],2,FALSE)</f>
        <v>Chuck Magee</v>
      </c>
      <c r="W8856" s="4" t="str">
        <f>IFERROR(VLOOKUP(OrdersTable[[#This Row],[Order ID]],ReturnsTable[#All],2,FALSE),"No")</f>
        <v>No</v>
      </c>
      <c r="X8856" s="4">
        <f>1/COUNTIF(OrdersTable[Order ID],OrdersTable[[#This Row],[Order ID]])</f>
        <v>0.5</v>
      </c>
      <c r="Y8856" s="4">
        <f>1/COUNTIF(OrdersTable[Customer ID],OrdersTable[[#This Row],[Customer ID]])</f>
        <v>6.6666666666666666E-2</v>
      </c>
    </row>
    <row r="8857" spans="1:25" x14ac:dyDescent="0.3">
      <c r="A8857" s="1">
        <v>8856</v>
      </c>
      <c r="B8857" t="s">
        <v>10383</v>
      </c>
      <c r="C8857" s="7">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4" t="str">
        <f>VLOOKUP(OrdersTable[[#This Row],[Region]],PeopleTable[#All],2,FALSE)</f>
        <v>Anna Andreadi</v>
      </c>
      <c r="W8857" s="4" t="str">
        <f>IFERROR(VLOOKUP(OrdersTable[[#This Row],[Order ID]],ReturnsTable[#All],2,FALSE),"No")</f>
        <v>No</v>
      </c>
      <c r="X8857" s="4">
        <f>1/COUNTIF(OrdersTable[Order ID],OrdersTable[[#This Row],[Order ID]])</f>
        <v>1</v>
      </c>
      <c r="Y8857" s="4">
        <f>1/COUNTIF(OrdersTable[Customer ID],OrdersTable[[#This Row],[Customer ID]])</f>
        <v>7.1428571428571425E-2</v>
      </c>
    </row>
    <row r="8858" spans="1:25" x14ac:dyDescent="0.3">
      <c r="A8858" s="1">
        <v>8857</v>
      </c>
      <c r="B8858" t="s">
        <v>10384</v>
      </c>
      <c r="C8858" s="7">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4" t="str">
        <f>VLOOKUP(OrdersTable[[#This Row],[Region]],PeopleTable[#All],2,FALSE)</f>
        <v>Anna Andreadi</v>
      </c>
      <c r="W8858" s="4" t="str">
        <f>IFERROR(VLOOKUP(OrdersTable[[#This Row],[Order ID]],ReturnsTable[#All],2,FALSE),"No")</f>
        <v>No</v>
      </c>
      <c r="X8858" s="4">
        <f>1/COUNTIF(OrdersTable[Order ID],OrdersTable[[#This Row],[Order ID]])</f>
        <v>0.33333333333333331</v>
      </c>
      <c r="Y8858" s="4">
        <f>1/COUNTIF(OrdersTable[Customer ID],OrdersTable[[#This Row],[Customer ID]])</f>
        <v>7.1428571428571425E-2</v>
      </c>
    </row>
    <row r="8859" spans="1:25" x14ac:dyDescent="0.3">
      <c r="A8859" s="1">
        <v>8858</v>
      </c>
      <c r="B8859" t="s">
        <v>10384</v>
      </c>
      <c r="C8859" s="7">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4" t="str">
        <f>VLOOKUP(OrdersTable[[#This Row],[Region]],PeopleTable[#All],2,FALSE)</f>
        <v>Anna Andreadi</v>
      </c>
      <c r="W8859" s="4" t="str">
        <f>IFERROR(VLOOKUP(OrdersTable[[#This Row],[Order ID]],ReturnsTable[#All],2,FALSE),"No")</f>
        <v>No</v>
      </c>
      <c r="X8859" s="4">
        <f>1/COUNTIF(OrdersTable[Order ID],OrdersTable[[#This Row],[Order ID]])</f>
        <v>0.33333333333333331</v>
      </c>
      <c r="Y8859" s="4">
        <f>1/COUNTIF(OrdersTable[Customer ID],OrdersTable[[#This Row],[Customer ID]])</f>
        <v>7.1428571428571425E-2</v>
      </c>
    </row>
    <row r="8860" spans="1:25" x14ac:dyDescent="0.3">
      <c r="A8860" s="1">
        <v>8859</v>
      </c>
      <c r="B8860" t="s">
        <v>10384</v>
      </c>
      <c r="C8860" s="7">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4" t="str">
        <f>VLOOKUP(OrdersTable[[#This Row],[Region]],PeopleTable[#All],2,FALSE)</f>
        <v>Anna Andreadi</v>
      </c>
      <c r="W8860" s="4" t="str">
        <f>IFERROR(VLOOKUP(OrdersTable[[#This Row],[Order ID]],ReturnsTable[#All],2,FALSE),"No")</f>
        <v>No</v>
      </c>
      <c r="X8860" s="4">
        <f>1/COUNTIF(OrdersTable[Order ID],OrdersTable[[#This Row],[Order ID]])</f>
        <v>0.33333333333333331</v>
      </c>
      <c r="Y8860" s="4">
        <f>1/COUNTIF(OrdersTable[Customer ID],OrdersTable[[#This Row],[Customer ID]])</f>
        <v>7.1428571428571425E-2</v>
      </c>
    </row>
    <row r="8861" spans="1:25" x14ac:dyDescent="0.3">
      <c r="A8861" s="1">
        <v>8860</v>
      </c>
      <c r="B8861" t="s">
        <v>10385</v>
      </c>
      <c r="C8861" s="7">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4" t="str">
        <f>VLOOKUP(OrdersTable[[#This Row],[Region]],PeopleTable[#All],2,FALSE)</f>
        <v>Cassandra Brandow</v>
      </c>
      <c r="W8861" s="4" t="str">
        <f>IFERROR(VLOOKUP(OrdersTable[[#This Row],[Order ID]],ReturnsTable[#All],2,FALSE),"No")</f>
        <v>No</v>
      </c>
      <c r="X8861" s="4">
        <f>1/COUNTIF(OrdersTable[Order ID],OrdersTable[[#This Row],[Order ID]])</f>
        <v>1</v>
      </c>
      <c r="Y8861" s="4">
        <f>1/COUNTIF(OrdersTable[Customer ID],OrdersTable[[#This Row],[Customer ID]])</f>
        <v>7.1428571428571425E-2</v>
      </c>
    </row>
    <row r="8862" spans="1:25" x14ac:dyDescent="0.3">
      <c r="A8862" s="1">
        <v>8861</v>
      </c>
      <c r="B8862" t="s">
        <v>10386</v>
      </c>
      <c r="C8862" s="7">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4" t="str">
        <f>VLOOKUP(OrdersTable[[#This Row],[Region]],PeopleTable[#All],2,FALSE)</f>
        <v>Chuck Magee</v>
      </c>
      <c r="W8862" s="4" t="str">
        <f>IFERROR(VLOOKUP(OrdersTable[[#This Row],[Order ID]],ReturnsTable[#All],2,FALSE),"No")</f>
        <v>No</v>
      </c>
      <c r="X8862" s="4">
        <f>1/COUNTIF(OrdersTable[Order ID],OrdersTable[[#This Row],[Order ID]])</f>
        <v>0.2</v>
      </c>
      <c r="Y8862" s="4">
        <f>1/COUNTIF(OrdersTable[Customer ID],OrdersTable[[#This Row],[Customer ID]])</f>
        <v>6.6666666666666666E-2</v>
      </c>
    </row>
    <row r="8863" spans="1:25" x14ac:dyDescent="0.3">
      <c r="A8863" s="1">
        <v>8862</v>
      </c>
      <c r="B8863" t="s">
        <v>10386</v>
      </c>
      <c r="C8863" s="7">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4" t="str">
        <f>VLOOKUP(OrdersTable[[#This Row],[Region]],PeopleTable[#All],2,FALSE)</f>
        <v>Chuck Magee</v>
      </c>
      <c r="W8863" s="4" t="str">
        <f>IFERROR(VLOOKUP(OrdersTable[[#This Row],[Order ID]],ReturnsTable[#All],2,FALSE),"No")</f>
        <v>No</v>
      </c>
      <c r="X8863" s="4">
        <f>1/COUNTIF(OrdersTable[Order ID],OrdersTable[[#This Row],[Order ID]])</f>
        <v>0.2</v>
      </c>
      <c r="Y8863" s="4">
        <f>1/COUNTIF(OrdersTable[Customer ID],OrdersTable[[#This Row],[Customer ID]])</f>
        <v>6.6666666666666666E-2</v>
      </c>
    </row>
    <row r="8864" spans="1:25" x14ac:dyDescent="0.3">
      <c r="A8864" s="1">
        <v>8863</v>
      </c>
      <c r="B8864" t="s">
        <v>10386</v>
      </c>
      <c r="C8864" s="7">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4" t="str">
        <f>VLOOKUP(OrdersTable[[#This Row],[Region]],PeopleTable[#All],2,FALSE)</f>
        <v>Chuck Magee</v>
      </c>
      <c r="W8864" s="4" t="str">
        <f>IFERROR(VLOOKUP(OrdersTable[[#This Row],[Order ID]],ReturnsTable[#All],2,FALSE),"No")</f>
        <v>No</v>
      </c>
      <c r="X8864" s="4">
        <f>1/COUNTIF(OrdersTable[Order ID],OrdersTable[[#This Row],[Order ID]])</f>
        <v>0.2</v>
      </c>
      <c r="Y8864" s="4">
        <f>1/COUNTIF(OrdersTable[Customer ID],OrdersTable[[#This Row],[Customer ID]])</f>
        <v>6.6666666666666666E-2</v>
      </c>
    </row>
    <row r="8865" spans="1:25" x14ac:dyDescent="0.3">
      <c r="A8865" s="1">
        <v>8864</v>
      </c>
      <c r="B8865" t="s">
        <v>10386</v>
      </c>
      <c r="C8865" s="7">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4" t="str">
        <f>VLOOKUP(OrdersTable[[#This Row],[Region]],PeopleTable[#All],2,FALSE)</f>
        <v>Chuck Magee</v>
      </c>
      <c r="W8865" s="4" t="str">
        <f>IFERROR(VLOOKUP(OrdersTable[[#This Row],[Order ID]],ReturnsTable[#All],2,FALSE),"No")</f>
        <v>No</v>
      </c>
      <c r="X8865" s="4">
        <f>1/COUNTIF(OrdersTable[Order ID],OrdersTable[[#This Row],[Order ID]])</f>
        <v>0.2</v>
      </c>
      <c r="Y8865" s="4">
        <f>1/COUNTIF(OrdersTable[Customer ID],OrdersTable[[#This Row],[Customer ID]])</f>
        <v>6.6666666666666666E-2</v>
      </c>
    </row>
    <row r="8866" spans="1:25" x14ac:dyDescent="0.3">
      <c r="A8866" s="1">
        <v>8865</v>
      </c>
      <c r="B8866" t="s">
        <v>10386</v>
      </c>
      <c r="C8866" s="7">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4" t="str">
        <f>VLOOKUP(OrdersTable[[#This Row],[Region]],PeopleTable[#All],2,FALSE)</f>
        <v>Chuck Magee</v>
      </c>
      <c r="W8866" s="4" t="str">
        <f>IFERROR(VLOOKUP(OrdersTable[[#This Row],[Order ID]],ReturnsTable[#All],2,FALSE),"No")</f>
        <v>No</v>
      </c>
      <c r="X8866" s="4">
        <f>1/COUNTIF(OrdersTable[Order ID],OrdersTable[[#This Row],[Order ID]])</f>
        <v>0.2</v>
      </c>
      <c r="Y8866" s="4">
        <f>1/COUNTIF(OrdersTable[Customer ID],OrdersTable[[#This Row],[Customer ID]])</f>
        <v>6.6666666666666666E-2</v>
      </c>
    </row>
    <row r="8867" spans="1:25" x14ac:dyDescent="0.3">
      <c r="A8867" s="1">
        <v>8866</v>
      </c>
      <c r="B8867" t="s">
        <v>10387</v>
      </c>
      <c r="C8867" s="7">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4" t="str">
        <f>VLOOKUP(OrdersTable[[#This Row],[Region]],PeopleTable[#All],2,FALSE)</f>
        <v>Cassandra Brandow</v>
      </c>
      <c r="W8867" s="4" t="str">
        <f>IFERROR(VLOOKUP(OrdersTable[[#This Row],[Order ID]],ReturnsTable[#All],2,FALSE),"No")</f>
        <v>No</v>
      </c>
      <c r="X8867" s="4">
        <f>1/COUNTIF(OrdersTable[Order ID],OrdersTable[[#This Row],[Order ID]])</f>
        <v>1</v>
      </c>
      <c r="Y8867" s="4">
        <f>1/COUNTIF(OrdersTable[Customer ID],OrdersTable[[#This Row],[Customer ID]])</f>
        <v>7.6923076923076927E-2</v>
      </c>
    </row>
    <row r="8868" spans="1:25" x14ac:dyDescent="0.3">
      <c r="A8868" s="1">
        <v>8867</v>
      </c>
      <c r="B8868" t="s">
        <v>10388</v>
      </c>
      <c r="C8868" s="7">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4" t="str">
        <f>VLOOKUP(OrdersTable[[#This Row],[Region]],PeopleTable[#All],2,FALSE)</f>
        <v>Kelly Williams</v>
      </c>
      <c r="W8868" s="4" t="str">
        <f>IFERROR(VLOOKUP(OrdersTable[[#This Row],[Order ID]],ReturnsTable[#All],2,FALSE),"No")</f>
        <v>No</v>
      </c>
      <c r="X8868" s="4">
        <f>1/COUNTIF(OrdersTable[Order ID],OrdersTable[[#This Row],[Order ID]])</f>
        <v>0.5</v>
      </c>
      <c r="Y8868" s="4">
        <f>1/COUNTIF(OrdersTable[Customer ID],OrdersTable[[#This Row],[Customer ID]])</f>
        <v>8.3333333333333329E-2</v>
      </c>
    </row>
    <row r="8869" spans="1:25" x14ac:dyDescent="0.3">
      <c r="A8869" s="1">
        <v>8868</v>
      </c>
      <c r="B8869" t="s">
        <v>10388</v>
      </c>
      <c r="C8869" s="7">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4" t="str">
        <f>VLOOKUP(OrdersTable[[#This Row],[Region]],PeopleTable[#All],2,FALSE)</f>
        <v>Kelly Williams</v>
      </c>
      <c r="W8869" s="4" t="str">
        <f>IFERROR(VLOOKUP(OrdersTable[[#This Row],[Order ID]],ReturnsTable[#All],2,FALSE),"No")</f>
        <v>No</v>
      </c>
      <c r="X8869" s="4">
        <f>1/COUNTIF(OrdersTable[Order ID],OrdersTable[[#This Row],[Order ID]])</f>
        <v>0.5</v>
      </c>
      <c r="Y8869" s="4">
        <f>1/COUNTIF(OrdersTable[Customer ID],OrdersTable[[#This Row],[Customer ID]])</f>
        <v>8.3333333333333329E-2</v>
      </c>
    </row>
    <row r="8870" spans="1:25" x14ac:dyDescent="0.3">
      <c r="A8870" s="1">
        <v>8869</v>
      </c>
      <c r="B8870" t="s">
        <v>10389</v>
      </c>
      <c r="C8870" s="7">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4" t="str">
        <f>VLOOKUP(OrdersTable[[#This Row],[Region]],PeopleTable[#All],2,FALSE)</f>
        <v>Anna Andreadi</v>
      </c>
      <c r="W8870" s="4" t="str">
        <f>IFERROR(VLOOKUP(OrdersTable[[#This Row],[Order ID]],ReturnsTable[#All],2,FALSE),"No")</f>
        <v>No</v>
      </c>
      <c r="X8870" s="4">
        <f>1/COUNTIF(OrdersTable[Order ID],OrdersTable[[#This Row],[Order ID]])</f>
        <v>1</v>
      </c>
      <c r="Y8870" s="4">
        <f>1/COUNTIF(OrdersTable[Customer ID],OrdersTable[[#This Row],[Customer ID]])</f>
        <v>7.6923076923076927E-2</v>
      </c>
    </row>
    <row r="8871" spans="1:25" x14ac:dyDescent="0.3">
      <c r="A8871" s="1">
        <v>8870</v>
      </c>
      <c r="B8871" t="s">
        <v>6097</v>
      </c>
      <c r="C8871" s="7">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4" t="str">
        <f>VLOOKUP(OrdersTable[[#This Row],[Region]],PeopleTable[#All],2,FALSE)</f>
        <v>Anna Andreadi</v>
      </c>
      <c r="W8871" s="4" t="str">
        <f>IFERROR(VLOOKUP(OrdersTable[[#This Row],[Order ID]],ReturnsTable[#All],2,FALSE),"No")</f>
        <v>Yes</v>
      </c>
      <c r="X8871" s="4">
        <f>1/COUNTIF(OrdersTable[Order ID],OrdersTable[[#This Row],[Order ID]])</f>
        <v>0.33333333333333331</v>
      </c>
      <c r="Y8871" s="4">
        <f>1/COUNTIF(OrdersTable[Customer ID],OrdersTable[[#This Row],[Customer ID]])</f>
        <v>3.4482758620689655E-2</v>
      </c>
    </row>
    <row r="8872" spans="1:25" x14ac:dyDescent="0.3">
      <c r="A8872" s="1">
        <v>8871</v>
      </c>
      <c r="B8872" t="s">
        <v>6097</v>
      </c>
      <c r="C8872" s="7">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4" t="str">
        <f>VLOOKUP(OrdersTable[[#This Row],[Region]],PeopleTable[#All],2,FALSE)</f>
        <v>Anna Andreadi</v>
      </c>
      <c r="W8872" s="4" t="str">
        <f>IFERROR(VLOOKUP(OrdersTable[[#This Row],[Order ID]],ReturnsTable[#All],2,FALSE),"No")</f>
        <v>Yes</v>
      </c>
      <c r="X8872" s="4">
        <f>1/COUNTIF(OrdersTable[Order ID],OrdersTable[[#This Row],[Order ID]])</f>
        <v>0.33333333333333331</v>
      </c>
      <c r="Y8872" s="4">
        <f>1/COUNTIF(OrdersTable[Customer ID],OrdersTable[[#This Row],[Customer ID]])</f>
        <v>3.4482758620689655E-2</v>
      </c>
    </row>
    <row r="8873" spans="1:25" x14ac:dyDescent="0.3">
      <c r="A8873" s="1">
        <v>8872</v>
      </c>
      <c r="B8873" t="s">
        <v>6097</v>
      </c>
      <c r="C8873" s="7">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4" t="str">
        <f>VLOOKUP(OrdersTable[[#This Row],[Region]],PeopleTable[#All],2,FALSE)</f>
        <v>Anna Andreadi</v>
      </c>
      <c r="W8873" s="4" t="str">
        <f>IFERROR(VLOOKUP(OrdersTable[[#This Row],[Order ID]],ReturnsTable[#All],2,FALSE),"No")</f>
        <v>Yes</v>
      </c>
      <c r="X8873" s="4">
        <f>1/COUNTIF(OrdersTable[Order ID],OrdersTable[[#This Row],[Order ID]])</f>
        <v>0.33333333333333331</v>
      </c>
      <c r="Y8873" s="4">
        <f>1/COUNTIF(OrdersTable[Customer ID],OrdersTable[[#This Row],[Customer ID]])</f>
        <v>3.4482758620689655E-2</v>
      </c>
    </row>
    <row r="8874" spans="1:25" x14ac:dyDescent="0.3">
      <c r="A8874" s="1">
        <v>8873</v>
      </c>
      <c r="B8874" t="s">
        <v>6186</v>
      </c>
      <c r="C8874" s="7">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4" t="str">
        <f>VLOOKUP(OrdersTable[[#This Row],[Region]],PeopleTable[#All],2,FALSE)</f>
        <v>Chuck Magee</v>
      </c>
      <c r="W8874" s="4" t="str">
        <f>IFERROR(VLOOKUP(OrdersTable[[#This Row],[Order ID]],ReturnsTable[#All],2,FALSE),"No")</f>
        <v>Yes</v>
      </c>
      <c r="X8874" s="4">
        <f>1/COUNTIF(OrdersTable[Order ID],OrdersTable[[#This Row],[Order ID]])</f>
        <v>0.5</v>
      </c>
      <c r="Y8874" s="4">
        <f>1/COUNTIF(OrdersTable[Customer ID],OrdersTable[[#This Row],[Customer ID]])</f>
        <v>6.25E-2</v>
      </c>
    </row>
    <row r="8875" spans="1:25" x14ac:dyDescent="0.3">
      <c r="A8875" s="1">
        <v>8874</v>
      </c>
      <c r="B8875" t="s">
        <v>6186</v>
      </c>
      <c r="C8875" s="7">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4" t="str">
        <f>VLOOKUP(OrdersTable[[#This Row],[Region]],PeopleTable[#All],2,FALSE)</f>
        <v>Chuck Magee</v>
      </c>
      <c r="W8875" s="4" t="str">
        <f>IFERROR(VLOOKUP(OrdersTable[[#This Row],[Order ID]],ReturnsTable[#All],2,FALSE),"No")</f>
        <v>Yes</v>
      </c>
      <c r="X8875" s="4">
        <f>1/COUNTIF(OrdersTable[Order ID],OrdersTable[[#This Row],[Order ID]])</f>
        <v>0.5</v>
      </c>
      <c r="Y8875" s="4">
        <f>1/COUNTIF(OrdersTable[Customer ID],OrdersTable[[#This Row],[Customer ID]])</f>
        <v>6.25E-2</v>
      </c>
    </row>
    <row r="8876" spans="1:25" x14ac:dyDescent="0.3">
      <c r="A8876" s="1">
        <v>8875</v>
      </c>
      <c r="B8876" t="s">
        <v>10390</v>
      </c>
      <c r="C8876" s="7">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4" t="str">
        <f>VLOOKUP(OrdersTable[[#This Row],[Region]],PeopleTable[#All],2,FALSE)</f>
        <v>Kelly Williams</v>
      </c>
      <c r="W8876" s="4" t="str">
        <f>IFERROR(VLOOKUP(OrdersTable[[#This Row],[Order ID]],ReturnsTable[#All],2,FALSE),"No")</f>
        <v>No</v>
      </c>
      <c r="X8876" s="4">
        <f>1/COUNTIF(OrdersTable[Order ID],OrdersTable[[#This Row],[Order ID]])</f>
        <v>1</v>
      </c>
      <c r="Y8876" s="4">
        <f>1/COUNTIF(OrdersTable[Customer ID],OrdersTable[[#This Row],[Customer ID]])</f>
        <v>6.25E-2</v>
      </c>
    </row>
    <row r="8877" spans="1:25" x14ac:dyDescent="0.3">
      <c r="A8877" s="1">
        <v>8876</v>
      </c>
      <c r="B8877" t="s">
        <v>10391</v>
      </c>
      <c r="C8877" s="7">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4" t="str">
        <f>VLOOKUP(OrdersTable[[#This Row],[Region]],PeopleTable[#All],2,FALSE)</f>
        <v>Kelly Williams</v>
      </c>
      <c r="W8877" s="4" t="str">
        <f>IFERROR(VLOOKUP(OrdersTable[[#This Row],[Order ID]],ReturnsTable[#All],2,FALSE),"No")</f>
        <v>No</v>
      </c>
      <c r="X8877" s="4">
        <f>1/COUNTIF(OrdersTable[Order ID],OrdersTable[[#This Row],[Order ID]])</f>
        <v>0.5</v>
      </c>
      <c r="Y8877" s="4">
        <f>1/COUNTIF(OrdersTable[Customer ID],OrdersTable[[#This Row],[Customer ID]])</f>
        <v>5.5555555555555552E-2</v>
      </c>
    </row>
    <row r="8878" spans="1:25" x14ac:dyDescent="0.3">
      <c r="A8878" s="1">
        <v>8877</v>
      </c>
      <c r="B8878" t="s">
        <v>10391</v>
      </c>
      <c r="C8878" s="7">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4" t="str">
        <f>VLOOKUP(OrdersTable[[#This Row],[Region]],PeopleTable[#All],2,FALSE)</f>
        <v>Kelly Williams</v>
      </c>
      <c r="W8878" s="4" t="str">
        <f>IFERROR(VLOOKUP(OrdersTable[[#This Row],[Order ID]],ReturnsTable[#All],2,FALSE),"No")</f>
        <v>No</v>
      </c>
      <c r="X8878" s="4">
        <f>1/COUNTIF(OrdersTable[Order ID],OrdersTable[[#This Row],[Order ID]])</f>
        <v>0.5</v>
      </c>
      <c r="Y8878" s="4">
        <f>1/COUNTIF(OrdersTable[Customer ID],OrdersTable[[#This Row],[Customer ID]])</f>
        <v>5.5555555555555552E-2</v>
      </c>
    </row>
    <row r="8879" spans="1:25" x14ac:dyDescent="0.3">
      <c r="A8879" s="1">
        <v>8878</v>
      </c>
      <c r="B8879" t="s">
        <v>10392</v>
      </c>
      <c r="C8879" s="7">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4" t="str">
        <f>VLOOKUP(OrdersTable[[#This Row],[Region]],PeopleTable[#All],2,FALSE)</f>
        <v>Chuck Magee</v>
      </c>
      <c r="W8879" s="4" t="str">
        <f>IFERROR(VLOOKUP(OrdersTable[[#This Row],[Order ID]],ReturnsTable[#All],2,FALSE),"No")</f>
        <v>No</v>
      </c>
      <c r="X8879" s="4">
        <f>1/COUNTIF(OrdersTable[Order ID],OrdersTable[[#This Row],[Order ID]])</f>
        <v>0.5</v>
      </c>
      <c r="Y8879" s="4">
        <f>1/COUNTIF(OrdersTable[Customer ID],OrdersTable[[#This Row],[Customer ID]])</f>
        <v>7.1428571428571425E-2</v>
      </c>
    </row>
    <row r="8880" spans="1:25" x14ac:dyDescent="0.3">
      <c r="A8880" s="1">
        <v>8879</v>
      </c>
      <c r="B8880" t="s">
        <v>10392</v>
      </c>
      <c r="C8880" s="7">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4" t="str">
        <f>VLOOKUP(OrdersTable[[#This Row],[Region]],PeopleTable[#All],2,FALSE)</f>
        <v>Chuck Magee</v>
      </c>
      <c r="W8880" s="4" t="str">
        <f>IFERROR(VLOOKUP(OrdersTable[[#This Row],[Order ID]],ReturnsTable[#All],2,FALSE),"No")</f>
        <v>No</v>
      </c>
      <c r="X8880" s="4">
        <f>1/COUNTIF(OrdersTable[Order ID],OrdersTable[[#This Row],[Order ID]])</f>
        <v>0.5</v>
      </c>
      <c r="Y8880" s="4">
        <f>1/COUNTIF(OrdersTable[Customer ID],OrdersTable[[#This Row],[Customer ID]])</f>
        <v>7.1428571428571425E-2</v>
      </c>
    </row>
    <row r="8881" spans="1:25" x14ac:dyDescent="0.3">
      <c r="A8881" s="1">
        <v>8880</v>
      </c>
      <c r="B8881" t="s">
        <v>10393</v>
      </c>
      <c r="C8881" s="7">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4" t="str">
        <f>VLOOKUP(OrdersTable[[#This Row],[Region]],PeopleTable[#All],2,FALSE)</f>
        <v>Anna Andreadi</v>
      </c>
      <c r="W8881" s="4" t="str">
        <f>IFERROR(VLOOKUP(OrdersTable[[#This Row],[Order ID]],ReturnsTable[#All],2,FALSE),"No")</f>
        <v>No</v>
      </c>
      <c r="X8881" s="4">
        <f>1/COUNTIF(OrdersTable[Order ID],OrdersTable[[#This Row],[Order ID]])</f>
        <v>0.5</v>
      </c>
      <c r="Y8881" s="4">
        <f>1/COUNTIF(OrdersTable[Customer ID],OrdersTable[[#This Row],[Customer ID]])</f>
        <v>8.3333333333333329E-2</v>
      </c>
    </row>
    <row r="8882" spans="1:25" x14ac:dyDescent="0.3">
      <c r="A8882" s="1">
        <v>8881</v>
      </c>
      <c r="B8882" t="s">
        <v>10393</v>
      </c>
      <c r="C8882" s="7">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4" t="str">
        <f>VLOOKUP(OrdersTable[[#This Row],[Region]],PeopleTable[#All],2,FALSE)</f>
        <v>Anna Andreadi</v>
      </c>
      <c r="W8882" s="4" t="str">
        <f>IFERROR(VLOOKUP(OrdersTable[[#This Row],[Order ID]],ReturnsTable[#All],2,FALSE),"No")</f>
        <v>No</v>
      </c>
      <c r="X8882" s="4">
        <f>1/COUNTIF(OrdersTable[Order ID],OrdersTable[[#This Row],[Order ID]])</f>
        <v>0.5</v>
      </c>
      <c r="Y8882" s="4">
        <f>1/COUNTIF(OrdersTable[Customer ID],OrdersTable[[#This Row],[Customer ID]])</f>
        <v>8.3333333333333329E-2</v>
      </c>
    </row>
    <row r="8883" spans="1:25" x14ac:dyDescent="0.3">
      <c r="A8883" s="1">
        <v>8882</v>
      </c>
      <c r="B8883" t="s">
        <v>10394</v>
      </c>
      <c r="C8883" s="7">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4" t="str">
        <f>VLOOKUP(OrdersTable[[#This Row],[Region]],PeopleTable[#All],2,FALSE)</f>
        <v>Kelly Williams</v>
      </c>
      <c r="W8883" s="4" t="str">
        <f>IFERROR(VLOOKUP(OrdersTable[[#This Row],[Order ID]],ReturnsTable[#All],2,FALSE),"No")</f>
        <v>No</v>
      </c>
      <c r="X8883" s="4">
        <f>1/COUNTIF(OrdersTable[Order ID],OrdersTable[[#This Row],[Order ID]])</f>
        <v>1</v>
      </c>
      <c r="Y8883" s="4">
        <f>1/COUNTIF(OrdersTable[Customer ID],OrdersTable[[#This Row],[Customer ID]])</f>
        <v>6.25E-2</v>
      </c>
    </row>
    <row r="8884" spans="1:25" x14ac:dyDescent="0.3">
      <c r="A8884" s="1">
        <v>8883</v>
      </c>
      <c r="B8884" t="s">
        <v>10395</v>
      </c>
      <c r="C8884" s="7">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4" t="str">
        <f>VLOOKUP(OrdersTable[[#This Row],[Region]],PeopleTable[#All],2,FALSE)</f>
        <v>Cassandra Brandow</v>
      </c>
      <c r="W8884" s="4" t="str">
        <f>IFERROR(VLOOKUP(OrdersTable[[#This Row],[Order ID]],ReturnsTable[#All],2,FALSE),"No")</f>
        <v>No</v>
      </c>
      <c r="X8884" s="4">
        <f>1/COUNTIF(OrdersTable[Order ID],OrdersTable[[#This Row],[Order ID]])</f>
        <v>0.5</v>
      </c>
      <c r="Y8884" s="4">
        <f>1/COUNTIF(OrdersTable[Customer ID],OrdersTable[[#This Row],[Customer ID]])</f>
        <v>4.7619047619047616E-2</v>
      </c>
    </row>
    <row r="8885" spans="1:25" x14ac:dyDescent="0.3">
      <c r="A8885" s="1">
        <v>8884</v>
      </c>
      <c r="B8885" t="s">
        <v>10395</v>
      </c>
      <c r="C8885" s="7">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4" t="str">
        <f>VLOOKUP(OrdersTable[[#This Row],[Region]],PeopleTable[#All],2,FALSE)</f>
        <v>Cassandra Brandow</v>
      </c>
      <c r="W8885" s="4" t="str">
        <f>IFERROR(VLOOKUP(OrdersTable[[#This Row],[Order ID]],ReturnsTable[#All],2,FALSE),"No")</f>
        <v>No</v>
      </c>
      <c r="X8885" s="4">
        <f>1/COUNTIF(OrdersTable[Order ID],OrdersTable[[#This Row],[Order ID]])</f>
        <v>0.5</v>
      </c>
      <c r="Y8885" s="4">
        <f>1/COUNTIF(OrdersTable[Customer ID],OrdersTable[[#This Row],[Customer ID]])</f>
        <v>4.7619047619047616E-2</v>
      </c>
    </row>
    <row r="8886" spans="1:25" x14ac:dyDescent="0.3">
      <c r="A8886" s="1">
        <v>8885</v>
      </c>
      <c r="B8886" t="s">
        <v>10396</v>
      </c>
      <c r="C8886" s="7">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4" t="str">
        <f>VLOOKUP(OrdersTable[[#This Row],[Region]],PeopleTable[#All],2,FALSE)</f>
        <v>Chuck Magee</v>
      </c>
      <c r="W8886" s="4" t="str">
        <f>IFERROR(VLOOKUP(OrdersTable[[#This Row],[Order ID]],ReturnsTable[#All],2,FALSE),"No")</f>
        <v>No</v>
      </c>
      <c r="X8886" s="4">
        <f>1/COUNTIF(OrdersTable[Order ID],OrdersTable[[#This Row],[Order ID]])</f>
        <v>0.33333333333333331</v>
      </c>
      <c r="Y8886" s="4">
        <f>1/COUNTIF(OrdersTable[Customer ID],OrdersTable[[#This Row],[Customer ID]])</f>
        <v>0.1</v>
      </c>
    </row>
    <row r="8887" spans="1:25" x14ac:dyDescent="0.3">
      <c r="A8887" s="1">
        <v>8886</v>
      </c>
      <c r="B8887" t="s">
        <v>10396</v>
      </c>
      <c r="C8887" s="7">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4" t="str">
        <f>VLOOKUP(OrdersTable[[#This Row],[Region]],PeopleTable[#All],2,FALSE)</f>
        <v>Chuck Magee</v>
      </c>
      <c r="W8887" s="4" t="str">
        <f>IFERROR(VLOOKUP(OrdersTable[[#This Row],[Order ID]],ReturnsTable[#All],2,FALSE),"No")</f>
        <v>No</v>
      </c>
      <c r="X8887" s="4">
        <f>1/COUNTIF(OrdersTable[Order ID],OrdersTable[[#This Row],[Order ID]])</f>
        <v>0.33333333333333331</v>
      </c>
      <c r="Y8887" s="4">
        <f>1/COUNTIF(OrdersTable[Customer ID],OrdersTable[[#This Row],[Customer ID]])</f>
        <v>0.1</v>
      </c>
    </row>
    <row r="8888" spans="1:25" x14ac:dyDescent="0.3">
      <c r="A8888" s="1">
        <v>8887</v>
      </c>
      <c r="B8888" t="s">
        <v>10396</v>
      </c>
      <c r="C8888" s="7">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4" t="str">
        <f>VLOOKUP(OrdersTable[[#This Row],[Region]],PeopleTable[#All],2,FALSE)</f>
        <v>Chuck Magee</v>
      </c>
      <c r="W8888" s="4" t="str">
        <f>IFERROR(VLOOKUP(OrdersTable[[#This Row],[Order ID]],ReturnsTable[#All],2,FALSE),"No")</f>
        <v>No</v>
      </c>
      <c r="X8888" s="4">
        <f>1/COUNTIF(OrdersTable[Order ID],OrdersTable[[#This Row],[Order ID]])</f>
        <v>0.33333333333333331</v>
      </c>
      <c r="Y8888" s="4">
        <f>1/COUNTIF(OrdersTable[Customer ID],OrdersTable[[#This Row],[Customer ID]])</f>
        <v>0.1</v>
      </c>
    </row>
    <row r="8889" spans="1:25" x14ac:dyDescent="0.3">
      <c r="A8889" s="1">
        <v>8888</v>
      </c>
      <c r="B8889" t="s">
        <v>10397</v>
      </c>
      <c r="C8889" s="7">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4" t="str">
        <f>VLOOKUP(OrdersTable[[#This Row],[Region]],PeopleTable[#All],2,FALSE)</f>
        <v>Anna Andreadi</v>
      </c>
      <c r="W8889" s="4" t="str">
        <f>IFERROR(VLOOKUP(OrdersTable[[#This Row],[Order ID]],ReturnsTable[#All],2,FALSE),"No")</f>
        <v>No</v>
      </c>
      <c r="X8889" s="4">
        <f>1/COUNTIF(OrdersTable[Order ID],OrdersTable[[#This Row],[Order ID]])</f>
        <v>1</v>
      </c>
      <c r="Y8889" s="4">
        <f>1/COUNTIF(OrdersTable[Customer ID],OrdersTable[[#This Row],[Customer ID]])</f>
        <v>0.125</v>
      </c>
    </row>
    <row r="8890" spans="1:25" x14ac:dyDescent="0.3">
      <c r="A8890" s="1">
        <v>8889</v>
      </c>
      <c r="B8890" t="s">
        <v>10398</v>
      </c>
      <c r="C8890" s="7">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4" t="str">
        <f>VLOOKUP(OrdersTable[[#This Row],[Region]],PeopleTable[#All],2,FALSE)</f>
        <v>Anna Andreadi</v>
      </c>
      <c r="W8890" s="4" t="str">
        <f>IFERROR(VLOOKUP(OrdersTable[[#This Row],[Order ID]],ReturnsTable[#All],2,FALSE),"No")</f>
        <v>No</v>
      </c>
      <c r="X8890" s="4">
        <f>1/COUNTIF(OrdersTable[Order ID],OrdersTable[[#This Row],[Order ID]])</f>
        <v>1</v>
      </c>
      <c r="Y8890" s="4">
        <f>1/COUNTIF(OrdersTable[Customer ID],OrdersTable[[#This Row],[Customer ID]])</f>
        <v>7.6923076923076927E-2</v>
      </c>
    </row>
    <row r="8891" spans="1:25" x14ac:dyDescent="0.3">
      <c r="A8891" s="1">
        <v>8890</v>
      </c>
      <c r="B8891" t="s">
        <v>10399</v>
      </c>
      <c r="C8891" s="7">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4" t="str">
        <f>VLOOKUP(OrdersTable[[#This Row],[Region]],PeopleTable[#All],2,FALSE)</f>
        <v>Kelly Williams</v>
      </c>
      <c r="W8891" s="4" t="str">
        <f>IFERROR(VLOOKUP(OrdersTable[[#This Row],[Order ID]],ReturnsTable[#All],2,FALSE),"No")</f>
        <v>No</v>
      </c>
      <c r="X8891" s="4">
        <f>1/COUNTIF(OrdersTable[Order ID],OrdersTable[[#This Row],[Order ID]])</f>
        <v>0.5</v>
      </c>
      <c r="Y8891" s="4">
        <f>1/COUNTIF(OrdersTable[Customer ID],OrdersTable[[#This Row],[Customer ID]])</f>
        <v>7.1428571428571425E-2</v>
      </c>
    </row>
    <row r="8892" spans="1:25" x14ac:dyDescent="0.3">
      <c r="A8892" s="1">
        <v>8891</v>
      </c>
      <c r="B8892" t="s">
        <v>10399</v>
      </c>
      <c r="C8892" s="7">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4" t="str">
        <f>VLOOKUP(OrdersTable[[#This Row],[Region]],PeopleTable[#All],2,FALSE)</f>
        <v>Kelly Williams</v>
      </c>
      <c r="W8892" s="4" t="str">
        <f>IFERROR(VLOOKUP(OrdersTable[[#This Row],[Order ID]],ReturnsTable[#All],2,FALSE),"No")</f>
        <v>No</v>
      </c>
      <c r="X8892" s="4">
        <f>1/COUNTIF(OrdersTable[Order ID],OrdersTable[[#This Row],[Order ID]])</f>
        <v>0.5</v>
      </c>
      <c r="Y8892" s="4">
        <f>1/COUNTIF(OrdersTable[Customer ID],OrdersTable[[#This Row],[Customer ID]])</f>
        <v>7.1428571428571425E-2</v>
      </c>
    </row>
    <row r="8893" spans="1:25" x14ac:dyDescent="0.3">
      <c r="A8893" s="1">
        <v>8892</v>
      </c>
      <c r="B8893" t="s">
        <v>6088</v>
      </c>
      <c r="C8893" s="7">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4" t="str">
        <f>VLOOKUP(OrdersTable[[#This Row],[Region]],PeopleTable[#All],2,FALSE)</f>
        <v>Cassandra Brandow</v>
      </c>
      <c r="W8893" s="4" t="str">
        <f>IFERROR(VLOOKUP(OrdersTable[[#This Row],[Order ID]],ReturnsTable[#All],2,FALSE),"No")</f>
        <v>Yes</v>
      </c>
      <c r="X8893" s="4">
        <f>1/COUNTIF(OrdersTable[Order ID],OrdersTable[[#This Row],[Order ID]])</f>
        <v>1</v>
      </c>
      <c r="Y8893" s="4">
        <f>1/COUNTIF(OrdersTable[Customer ID],OrdersTable[[#This Row],[Customer ID]])</f>
        <v>0.25</v>
      </c>
    </row>
    <row r="8894" spans="1:25" x14ac:dyDescent="0.3">
      <c r="A8894" s="1">
        <v>8893</v>
      </c>
      <c r="B8894" t="s">
        <v>10400</v>
      </c>
      <c r="C8894" s="7">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4" t="str">
        <f>VLOOKUP(OrdersTable[[#This Row],[Region]],PeopleTable[#All],2,FALSE)</f>
        <v>Anna Andreadi</v>
      </c>
      <c r="W8894" s="4" t="str">
        <f>IFERROR(VLOOKUP(OrdersTable[[#This Row],[Order ID]],ReturnsTable[#All],2,FALSE),"No")</f>
        <v>No</v>
      </c>
      <c r="X8894" s="4">
        <f>1/COUNTIF(OrdersTable[Order ID],OrdersTable[[#This Row],[Order ID]])</f>
        <v>1</v>
      </c>
      <c r="Y8894" s="4">
        <f>1/COUNTIF(OrdersTable[Customer ID],OrdersTable[[#This Row],[Customer ID]])</f>
        <v>0.14285714285714285</v>
      </c>
    </row>
    <row r="8895" spans="1:25" x14ac:dyDescent="0.3">
      <c r="A8895" s="1">
        <v>8894</v>
      </c>
      <c r="B8895" t="s">
        <v>10401</v>
      </c>
      <c r="C8895" s="7">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4" t="str">
        <f>VLOOKUP(OrdersTable[[#This Row],[Region]],PeopleTable[#All],2,FALSE)</f>
        <v>Kelly Williams</v>
      </c>
      <c r="W8895" s="4" t="str">
        <f>IFERROR(VLOOKUP(OrdersTable[[#This Row],[Order ID]],ReturnsTable[#All],2,FALSE),"No")</f>
        <v>No</v>
      </c>
      <c r="X8895" s="4">
        <f>1/COUNTIF(OrdersTable[Order ID],OrdersTable[[#This Row],[Order ID]])</f>
        <v>1</v>
      </c>
      <c r="Y8895" s="4">
        <f>1/COUNTIF(OrdersTable[Customer ID],OrdersTable[[#This Row],[Customer ID]])</f>
        <v>7.1428571428571425E-2</v>
      </c>
    </row>
    <row r="8896" spans="1:25" x14ac:dyDescent="0.3">
      <c r="A8896" s="1">
        <v>8895</v>
      </c>
      <c r="B8896" t="s">
        <v>10402</v>
      </c>
      <c r="C8896" s="7">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4" t="str">
        <f>VLOOKUP(OrdersTable[[#This Row],[Region]],PeopleTable[#All],2,FALSE)</f>
        <v>Anna Andreadi</v>
      </c>
      <c r="W8896" s="4" t="str">
        <f>IFERROR(VLOOKUP(OrdersTable[[#This Row],[Order ID]],ReturnsTable[#All],2,FALSE),"No")</f>
        <v>No</v>
      </c>
      <c r="X8896" s="4">
        <f>1/COUNTIF(OrdersTable[Order ID],OrdersTable[[#This Row],[Order ID]])</f>
        <v>0.25</v>
      </c>
      <c r="Y8896" s="4">
        <f>1/COUNTIF(OrdersTable[Customer ID],OrdersTable[[#This Row],[Customer ID]])</f>
        <v>5.2631578947368418E-2</v>
      </c>
    </row>
    <row r="8897" spans="1:25" x14ac:dyDescent="0.3">
      <c r="A8897" s="1">
        <v>8896</v>
      </c>
      <c r="B8897" t="s">
        <v>10402</v>
      </c>
      <c r="C8897" s="7">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4" t="str">
        <f>VLOOKUP(OrdersTable[[#This Row],[Region]],PeopleTable[#All],2,FALSE)</f>
        <v>Anna Andreadi</v>
      </c>
      <c r="W8897" s="4" t="str">
        <f>IFERROR(VLOOKUP(OrdersTable[[#This Row],[Order ID]],ReturnsTable[#All],2,FALSE),"No")</f>
        <v>No</v>
      </c>
      <c r="X8897" s="4">
        <f>1/COUNTIF(OrdersTable[Order ID],OrdersTable[[#This Row],[Order ID]])</f>
        <v>0.25</v>
      </c>
      <c r="Y8897" s="4">
        <f>1/COUNTIF(OrdersTable[Customer ID],OrdersTable[[#This Row],[Customer ID]])</f>
        <v>5.2631578947368418E-2</v>
      </c>
    </row>
    <row r="8898" spans="1:25" x14ac:dyDescent="0.3">
      <c r="A8898" s="1">
        <v>8897</v>
      </c>
      <c r="B8898" t="s">
        <v>10402</v>
      </c>
      <c r="C8898" s="7">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4" t="str">
        <f>VLOOKUP(OrdersTable[[#This Row],[Region]],PeopleTable[#All],2,FALSE)</f>
        <v>Anna Andreadi</v>
      </c>
      <c r="W8898" s="4" t="str">
        <f>IFERROR(VLOOKUP(OrdersTable[[#This Row],[Order ID]],ReturnsTable[#All],2,FALSE),"No")</f>
        <v>No</v>
      </c>
      <c r="X8898" s="4">
        <f>1/COUNTIF(OrdersTable[Order ID],OrdersTable[[#This Row],[Order ID]])</f>
        <v>0.25</v>
      </c>
      <c r="Y8898" s="4">
        <f>1/COUNTIF(OrdersTable[Customer ID],OrdersTable[[#This Row],[Customer ID]])</f>
        <v>5.2631578947368418E-2</v>
      </c>
    </row>
    <row r="8899" spans="1:25" x14ac:dyDescent="0.3">
      <c r="A8899" s="1">
        <v>8898</v>
      </c>
      <c r="B8899" t="s">
        <v>10402</v>
      </c>
      <c r="C8899" s="7">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4" t="str">
        <f>VLOOKUP(OrdersTable[[#This Row],[Region]],PeopleTable[#All],2,FALSE)</f>
        <v>Anna Andreadi</v>
      </c>
      <c r="W8899" s="4" t="str">
        <f>IFERROR(VLOOKUP(OrdersTable[[#This Row],[Order ID]],ReturnsTable[#All],2,FALSE),"No")</f>
        <v>No</v>
      </c>
      <c r="X8899" s="4">
        <f>1/COUNTIF(OrdersTable[Order ID],OrdersTable[[#This Row],[Order ID]])</f>
        <v>0.25</v>
      </c>
      <c r="Y8899" s="4">
        <f>1/COUNTIF(OrdersTable[Customer ID],OrdersTable[[#This Row],[Customer ID]])</f>
        <v>5.2631578947368418E-2</v>
      </c>
    </row>
    <row r="8900" spans="1:25" x14ac:dyDescent="0.3">
      <c r="A8900" s="1">
        <v>8899</v>
      </c>
      <c r="B8900" t="s">
        <v>10403</v>
      </c>
      <c r="C8900" s="7">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4" t="str">
        <f>VLOOKUP(OrdersTable[[#This Row],[Region]],PeopleTable[#All],2,FALSE)</f>
        <v>Cassandra Brandow</v>
      </c>
      <c r="W8900" s="4" t="str">
        <f>IFERROR(VLOOKUP(OrdersTable[[#This Row],[Order ID]],ReturnsTable[#All],2,FALSE),"No")</f>
        <v>No</v>
      </c>
      <c r="X8900" s="4">
        <f>1/COUNTIF(OrdersTable[Order ID],OrdersTable[[#This Row],[Order ID]])</f>
        <v>0.5</v>
      </c>
      <c r="Y8900" s="4">
        <f>1/COUNTIF(OrdersTable[Customer ID],OrdersTable[[#This Row],[Customer ID]])</f>
        <v>0.1</v>
      </c>
    </row>
    <row r="8901" spans="1:25" x14ac:dyDescent="0.3">
      <c r="A8901" s="1">
        <v>8900</v>
      </c>
      <c r="B8901" t="s">
        <v>10403</v>
      </c>
      <c r="C8901" s="7">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4" t="str">
        <f>VLOOKUP(OrdersTable[[#This Row],[Region]],PeopleTable[#All],2,FALSE)</f>
        <v>Cassandra Brandow</v>
      </c>
      <c r="W8901" s="4" t="str">
        <f>IFERROR(VLOOKUP(OrdersTable[[#This Row],[Order ID]],ReturnsTable[#All],2,FALSE),"No")</f>
        <v>No</v>
      </c>
      <c r="X8901" s="4">
        <f>1/COUNTIF(OrdersTable[Order ID],OrdersTable[[#This Row],[Order ID]])</f>
        <v>0.5</v>
      </c>
      <c r="Y8901" s="4">
        <f>1/COUNTIF(OrdersTable[Customer ID],OrdersTable[[#This Row],[Customer ID]])</f>
        <v>0.1</v>
      </c>
    </row>
    <row r="8902" spans="1:25" x14ac:dyDescent="0.3">
      <c r="A8902" s="1">
        <v>8901</v>
      </c>
      <c r="B8902" t="s">
        <v>10404</v>
      </c>
      <c r="C8902" s="7">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4" t="str">
        <f>VLOOKUP(OrdersTable[[#This Row],[Region]],PeopleTable[#All],2,FALSE)</f>
        <v>Kelly Williams</v>
      </c>
      <c r="W8902" s="4" t="str">
        <f>IFERROR(VLOOKUP(OrdersTable[[#This Row],[Order ID]],ReturnsTable[#All],2,FALSE),"No")</f>
        <v>No</v>
      </c>
      <c r="X8902" s="4">
        <f>1/COUNTIF(OrdersTable[Order ID],OrdersTable[[#This Row],[Order ID]])</f>
        <v>0.25</v>
      </c>
      <c r="Y8902" s="4">
        <f>1/COUNTIF(OrdersTable[Customer ID],OrdersTable[[#This Row],[Customer ID]])</f>
        <v>6.25E-2</v>
      </c>
    </row>
    <row r="8903" spans="1:25" x14ac:dyDescent="0.3">
      <c r="A8903" s="1">
        <v>8902</v>
      </c>
      <c r="B8903" t="s">
        <v>10404</v>
      </c>
      <c r="C8903" s="7">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4" t="str">
        <f>VLOOKUP(OrdersTable[[#This Row],[Region]],PeopleTable[#All],2,FALSE)</f>
        <v>Kelly Williams</v>
      </c>
      <c r="W8903" s="4" t="str">
        <f>IFERROR(VLOOKUP(OrdersTable[[#This Row],[Order ID]],ReturnsTable[#All],2,FALSE),"No")</f>
        <v>No</v>
      </c>
      <c r="X8903" s="4">
        <f>1/COUNTIF(OrdersTable[Order ID],OrdersTable[[#This Row],[Order ID]])</f>
        <v>0.25</v>
      </c>
      <c r="Y8903" s="4">
        <f>1/COUNTIF(OrdersTable[Customer ID],OrdersTable[[#This Row],[Customer ID]])</f>
        <v>6.25E-2</v>
      </c>
    </row>
    <row r="8904" spans="1:25" x14ac:dyDescent="0.3">
      <c r="A8904" s="1">
        <v>8903</v>
      </c>
      <c r="B8904" t="s">
        <v>10404</v>
      </c>
      <c r="C8904" s="7">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4" t="str">
        <f>VLOOKUP(OrdersTable[[#This Row],[Region]],PeopleTable[#All],2,FALSE)</f>
        <v>Kelly Williams</v>
      </c>
      <c r="W8904" s="4" t="str">
        <f>IFERROR(VLOOKUP(OrdersTable[[#This Row],[Order ID]],ReturnsTable[#All],2,FALSE),"No")</f>
        <v>No</v>
      </c>
      <c r="X8904" s="4">
        <f>1/COUNTIF(OrdersTable[Order ID],OrdersTable[[#This Row],[Order ID]])</f>
        <v>0.25</v>
      </c>
      <c r="Y8904" s="4">
        <f>1/COUNTIF(OrdersTable[Customer ID],OrdersTable[[#This Row],[Customer ID]])</f>
        <v>6.25E-2</v>
      </c>
    </row>
    <row r="8905" spans="1:25" x14ac:dyDescent="0.3">
      <c r="A8905" s="1">
        <v>8904</v>
      </c>
      <c r="B8905" t="s">
        <v>10404</v>
      </c>
      <c r="C8905" s="7">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4" t="str">
        <f>VLOOKUP(OrdersTable[[#This Row],[Region]],PeopleTable[#All],2,FALSE)</f>
        <v>Kelly Williams</v>
      </c>
      <c r="W8905" s="4" t="str">
        <f>IFERROR(VLOOKUP(OrdersTable[[#This Row],[Order ID]],ReturnsTable[#All],2,FALSE),"No")</f>
        <v>No</v>
      </c>
      <c r="X8905" s="4">
        <f>1/COUNTIF(OrdersTable[Order ID],OrdersTable[[#This Row],[Order ID]])</f>
        <v>0.25</v>
      </c>
      <c r="Y8905" s="4">
        <f>1/COUNTIF(OrdersTable[Customer ID],OrdersTable[[#This Row],[Customer ID]])</f>
        <v>6.25E-2</v>
      </c>
    </row>
    <row r="8906" spans="1:25" x14ac:dyDescent="0.3">
      <c r="A8906" s="1">
        <v>8905</v>
      </c>
      <c r="B8906" t="s">
        <v>10405</v>
      </c>
      <c r="C8906" s="7">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4" t="str">
        <f>VLOOKUP(OrdersTable[[#This Row],[Region]],PeopleTable[#All],2,FALSE)</f>
        <v>Chuck Magee</v>
      </c>
      <c r="W8906" s="4" t="str">
        <f>IFERROR(VLOOKUP(OrdersTable[[#This Row],[Order ID]],ReturnsTable[#All],2,FALSE),"No")</f>
        <v>No</v>
      </c>
      <c r="X8906" s="4">
        <f>1/COUNTIF(OrdersTable[Order ID],OrdersTable[[#This Row],[Order ID]])</f>
        <v>0.33333333333333331</v>
      </c>
      <c r="Y8906" s="4">
        <f>1/COUNTIF(OrdersTable[Customer ID],OrdersTable[[#This Row],[Customer ID]])</f>
        <v>5.5555555555555552E-2</v>
      </c>
    </row>
    <row r="8907" spans="1:25" x14ac:dyDescent="0.3">
      <c r="A8907" s="1">
        <v>8906</v>
      </c>
      <c r="B8907" t="s">
        <v>10405</v>
      </c>
      <c r="C8907" s="7">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4" t="str">
        <f>VLOOKUP(OrdersTable[[#This Row],[Region]],PeopleTable[#All],2,FALSE)</f>
        <v>Chuck Magee</v>
      </c>
      <c r="W8907" s="4" t="str">
        <f>IFERROR(VLOOKUP(OrdersTable[[#This Row],[Order ID]],ReturnsTable[#All],2,FALSE),"No")</f>
        <v>No</v>
      </c>
      <c r="X8907" s="4">
        <f>1/COUNTIF(OrdersTable[Order ID],OrdersTable[[#This Row],[Order ID]])</f>
        <v>0.33333333333333331</v>
      </c>
      <c r="Y8907" s="4">
        <f>1/COUNTIF(OrdersTable[Customer ID],OrdersTable[[#This Row],[Customer ID]])</f>
        <v>5.5555555555555552E-2</v>
      </c>
    </row>
    <row r="8908" spans="1:25" x14ac:dyDescent="0.3">
      <c r="A8908" s="1">
        <v>8907</v>
      </c>
      <c r="B8908" t="s">
        <v>10405</v>
      </c>
      <c r="C8908" s="7">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4" t="str">
        <f>VLOOKUP(OrdersTable[[#This Row],[Region]],PeopleTable[#All],2,FALSE)</f>
        <v>Chuck Magee</v>
      </c>
      <c r="W8908" s="4" t="str">
        <f>IFERROR(VLOOKUP(OrdersTable[[#This Row],[Order ID]],ReturnsTable[#All],2,FALSE),"No")</f>
        <v>No</v>
      </c>
      <c r="X8908" s="4">
        <f>1/COUNTIF(OrdersTable[Order ID],OrdersTable[[#This Row],[Order ID]])</f>
        <v>0.33333333333333331</v>
      </c>
      <c r="Y8908" s="4">
        <f>1/COUNTIF(OrdersTable[Customer ID],OrdersTable[[#This Row],[Customer ID]])</f>
        <v>5.5555555555555552E-2</v>
      </c>
    </row>
    <row r="8909" spans="1:25" x14ac:dyDescent="0.3">
      <c r="A8909" s="1">
        <v>8908</v>
      </c>
      <c r="B8909" t="s">
        <v>10406</v>
      </c>
      <c r="C8909" s="7">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4" t="str">
        <f>VLOOKUP(OrdersTable[[#This Row],[Region]],PeopleTable[#All],2,FALSE)</f>
        <v>Anna Andreadi</v>
      </c>
      <c r="W8909" s="4" t="str">
        <f>IFERROR(VLOOKUP(OrdersTable[[#This Row],[Order ID]],ReturnsTable[#All],2,FALSE),"No")</f>
        <v>No</v>
      </c>
      <c r="X8909" s="4">
        <f>1/COUNTIF(OrdersTable[Order ID],OrdersTable[[#This Row],[Order ID]])</f>
        <v>1</v>
      </c>
      <c r="Y8909" s="4">
        <f>1/COUNTIF(OrdersTable[Customer ID],OrdersTable[[#This Row],[Customer ID]])</f>
        <v>0.1</v>
      </c>
    </row>
    <row r="8910" spans="1:25" x14ac:dyDescent="0.3">
      <c r="A8910" s="1">
        <v>8909</v>
      </c>
      <c r="B8910" t="s">
        <v>10407</v>
      </c>
      <c r="C8910" s="7">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4" t="str">
        <f>VLOOKUP(OrdersTable[[#This Row],[Region]],PeopleTable[#All],2,FALSE)</f>
        <v>Anna Andreadi</v>
      </c>
      <c r="W8910" s="4" t="str">
        <f>IFERROR(VLOOKUP(OrdersTable[[#This Row],[Order ID]],ReturnsTable[#All],2,FALSE),"No")</f>
        <v>No</v>
      </c>
      <c r="X8910" s="4">
        <f>1/COUNTIF(OrdersTable[Order ID],OrdersTable[[#This Row],[Order ID]])</f>
        <v>1</v>
      </c>
      <c r="Y8910" s="4">
        <f>1/COUNTIF(OrdersTable[Customer ID],OrdersTable[[#This Row],[Customer ID]])</f>
        <v>6.25E-2</v>
      </c>
    </row>
    <row r="8911" spans="1:25" x14ac:dyDescent="0.3">
      <c r="A8911" s="1">
        <v>8910</v>
      </c>
      <c r="B8911" t="s">
        <v>10408</v>
      </c>
      <c r="C8911" s="7">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4" t="str">
        <f>VLOOKUP(OrdersTable[[#This Row],[Region]],PeopleTable[#All],2,FALSE)</f>
        <v>Chuck Magee</v>
      </c>
      <c r="W8911" s="4" t="str">
        <f>IFERROR(VLOOKUP(OrdersTable[[#This Row],[Order ID]],ReturnsTable[#All],2,FALSE),"No")</f>
        <v>No</v>
      </c>
      <c r="X8911" s="4">
        <f>1/COUNTIF(OrdersTable[Order ID],OrdersTable[[#This Row],[Order ID]])</f>
        <v>1</v>
      </c>
      <c r="Y8911" s="4">
        <f>1/COUNTIF(OrdersTable[Customer ID],OrdersTable[[#This Row],[Customer ID]])</f>
        <v>4.7619047619047616E-2</v>
      </c>
    </row>
    <row r="8912" spans="1:25" x14ac:dyDescent="0.3">
      <c r="A8912" s="1">
        <v>8911</v>
      </c>
      <c r="B8912" t="s">
        <v>10409</v>
      </c>
      <c r="C8912" s="7">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4" t="str">
        <f>VLOOKUP(OrdersTable[[#This Row],[Region]],PeopleTable[#All],2,FALSE)</f>
        <v>Cassandra Brandow</v>
      </c>
      <c r="W8912" s="4" t="str">
        <f>IFERROR(VLOOKUP(OrdersTable[[#This Row],[Order ID]],ReturnsTable[#All],2,FALSE),"No")</f>
        <v>No</v>
      </c>
      <c r="X8912" s="4">
        <f>1/COUNTIF(OrdersTable[Order ID],OrdersTable[[#This Row],[Order ID]])</f>
        <v>0.25</v>
      </c>
      <c r="Y8912" s="4">
        <f>1/COUNTIF(OrdersTable[Customer ID],OrdersTable[[#This Row],[Customer ID]])</f>
        <v>5.8823529411764705E-2</v>
      </c>
    </row>
    <row r="8913" spans="1:25" x14ac:dyDescent="0.3">
      <c r="A8913" s="1">
        <v>8912</v>
      </c>
      <c r="B8913" t="s">
        <v>10409</v>
      </c>
      <c r="C8913" s="7">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4" t="str">
        <f>VLOOKUP(OrdersTable[[#This Row],[Region]],PeopleTable[#All],2,FALSE)</f>
        <v>Cassandra Brandow</v>
      </c>
      <c r="W8913" s="4" t="str">
        <f>IFERROR(VLOOKUP(OrdersTable[[#This Row],[Order ID]],ReturnsTable[#All],2,FALSE),"No")</f>
        <v>No</v>
      </c>
      <c r="X8913" s="4">
        <f>1/COUNTIF(OrdersTable[Order ID],OrdersTable[[#This Row],[Order ID]])</f>
        <v>0.25</v>
      </c>
      <c r="Y8913" s="4">
        <f>1/COUNTIF(OrdersTable[Customer ID],OrdersTable[[#This Row],[Customer ID]])</f>
        <v>5.8823529411764705E-2</v>
      </c>
    </row>
    <row r="8914" spans="1:25" x14ac:dyDescent="0.3">
      <c r="A8914" s="1">
        <v>8913</v>
      </c>
      <c r="B8914" t="s">
        <v>10409</v>
      </c>
      <c r="C8914" s="7">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4" t="str">
        <f>VLOOKUP(OrdersTable[[#This Row],[Region]],PeopleTable[#All],2,FALSE)</f>
        <v>Cassandra Brandow</v>
      </c>
      <c r="W8914" s="4" t="str">
        <f>IFERROR(VLOOKUP(OrdersTable[[#This Row],[Order ID]],ReturnsTable[#All],2,FALSE),"No")</f>
        <v>No</v>
      </c>
      <c r="X8914" s="4">
        <f>1/COUNTIF(OrdersTable[Order ID],OrdersTable[[#This Row],[Order ID]])</f>
        <v>0.25</v>
      </c>
      <c r="Y8914" s="4">
        <f>1/COUNTIF(OrdersTable[Customer ID],OrdersTable[[#This Row],[Customer ID]])</f>
        <v>5.8823529411764705E-2</v>
      </c>
    </row>
    <row r="8915" spans="1:25" x14ac:dyDescent="0.3">
      <c r="A8915" s="1">
        <v>8914</v>
      </c>
      <c r="B8915" t="s">
        <v>10409</v>
      </c>
      <c r="C8915" s="7">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4" t="str">
        <f>VLOOKUP(OrdersTable[[#This Row],[Region]],PeopleTable[#All],2,FALSE)</f>
        <v>Cassandra Brandow</v>
      </c>
      <c r="W8915" s="4" t="str">
        <f>IFERROR(VLOOKUP(OrdersTable[[#This Row],[Order ID]],ReturnsTable[#All],2,FALSE),"No")</f>
        <v>No</v>
      </c>
      <c r="X8915" s="4">
        <f>1/COUNTIF(OrdersTable[Order ID],OrdersTable[[#This Row],[Order ID]])</f>
        <v>0.25</v>
      </c>
      <c r="Y8915" s="4">
        <f>1/COUNTIF(OrdersTable[Customer ID],OrdersTable[[#This Row],[Customer ID]])</f>
        <v>5.8823529411764705E-2</v>
      </c>
    </row>
    <row r="8916" spans="1:25" x14ac:dyDescent="0.3">
      <c r="A8916" s="1">
        <v>8915</v>
      </c>
      <c r="B8916" t="s">
        <v>6211</v>
      </c>
      <c r="C8916" s="7">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4" t="str">
        <f>VLOOKUP(OrdersTable[[#This Row],[Region]],PeopleTable[#All],2,FALSE)</f>
        <v>Kelly Williams</v>
      </c>
      <c r="W8916" s="4" t="str">
        <f>IFERROR(VLOOKUP(OrdersTable[[#This Row],[Order ID]],ReturnsTable[#All],2,FALSE),"No")</f>
        <v>Yes</v>
      </c>
      <c r="X8916" s="4">
        <f>1/COUNTIF(OrdersTable[Order ID],OrdersTable[[#This Row],[Order ID]])</f>
        <v>0.2</v>
      </c>
      <c r="Y8916" s="4">
        <f>1/COUNTIF(OrdersTable[Customer ID],OrdersTable[[#This Row],[Customer ID]])</f>
        <v>5.2631578947368418E-2</v>
      </c>
    </row>
    <row r="8917" spans="1:25" x14ac:dyDescent="0.3">
      <c r="A8917" s="1">
        <v>8916</v>
      </c>
      <c r="B8917" t="s">
        <v>6211</v>
      </c>
      <c r="C8917" s="7">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4" t="str">
        <f>VLOOKUP(OrdersTable[[#This Row],[Region]],PeopleTable[#All],2,FALSE)</f>
        <v>Kelly Williams</v>
      </c>
      <c r="W8917" s="4" t="str">
        <f>IFERROR(VLOOKUP(OrdersTable[[#This Row],[Order ID]],ReturnsTable[#All],2,FALSE),"No")</f>
        <v>Yes</v>
      </c>
      <c r="X8917" s="4">
        <f>1/COUNTIF(OrdersTable[Order ID],OrdersTable[[#This Row],[Order ID]])</f>
        <v>0.2</v>
      </c>
      <c r="Y8917" s="4">
        <f>1/COUNTIF(OrdersTable[Customer ID],OrdersTable[[#This Row],[Customer ID]])</f>
        <v>5.2631578947368418E-2</v>
      </c>
    </row>
    <row r="8918" spans="1:25" x14ac:dyDescent="0.3">
      <c r="A8918" s="1">
        <v>8917</v>
      </c>
      <c r="B8918" t="s">
        <v>6211</v>
      </c>
      <c r="C8918" s="7">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4" t="str">
        <f>VLOOKUP(OrdersTable[[#This Row],[Region]],PeopleTable[#All],2,FALSE)</f>
        <v>Kelly Williams</v>
      </c>
      <c r="W8918" s="4" t="str">
        <f>IFERROR(VLOOKUP(OrdersTable[[#This Row],[Order ID]],ReturnsTable[#All],2,FALSE),"No")</f>
        <v>Yes</v>
      </c>
      <c r="X8918" s="4">
        <f>1/COUNTIF(OrdersTable[Order ID],OrdersTable[[#This Row],[Order ID]])</f>
        <v>0.2</v>
      </c>
      <c r="Y8918" s="4">
        <f>1/COUNTIF(OrdersTable[Customer ID],OrdersTable[[#This Row],[Customer ID]])</f>
        <v>5.2631578947368418E-2</v>
      </c>
    </row>
    <row r="8919" spans="1:25" x14ac:dyDescent="0.3">
      <c r="A8919" s="1">
        <v>8918</v>
      </c>
      <c r="B8919" t="s">
        <v>6211</v>
      </c>
      <c r="C8919" s="7">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4" t="str">
        <f>VLOOKUP(OrdersTable[[#This Row],[Region]],PeopleTable[#All],2,FALSE)</f>
        <v>Kelly Williams</v>
      </c>
      <c r="W8919" s="4" t="str">
        <f>IFERROR(VLOOKUP(OrdersTable[[#This Row],[Order ID]],ReturnsTable[#All],2,FALSE),"No")</f>
        <v>Yes</v>
      </c>
      <c r="X8919" s="4">
        <f>1/COUNTIF(OrdersTable[Order ID],OrdersTable[[#This Row],[Order ID]])</f>
        <v>0.2</v>
      </c>
      <c r="Y8919" s="4">
        <f>1/COUNTIF(OrdersTable[Customer ID],OrdersTable[[#This Row],[Customer ID]])</f>
        <v>5.2631578947368418E-2</v>
      </c>
    </row>
    <row r="8920" spans="1:25" x14ac:dyDescent="0.3">
      <c r="A8920" s="1">
        <v>8919</v>
      </c>
      <c r="B8920" t="s">
        <v>6211</v>
      </c>
      <c r="C8920" s="7">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4" t="str">
        <f>VLOOKUP(OrdersTable[[#This Row],[Region]],PeopleTable[#All],2,FALSE)</f>
        <v>Kelly Williams</v>
      </c>
      <c r="W8920" s="4" t="str">
        <f>IFERROR(VLOOKUP(OrdersTable[[#This Row],[Order ID]],ReturnsTable[#All],2,FALSE),"No")</f>
        <v>Yes</v>
      </c>
      <c r="X8920" s="4">
        <f>1/COUNTIF(OrdersTable[Order ID],OrdersTable[[#This Row],[Order ID]])</f>
        <v>0.2</v>
      </c>
      <c r="Y8920" s="4">
        <f>1/COUNTIF(OrdersTable[Customer ID],OrdersTable[[#This Row],[Customer ID]])</f>
        <v>5.2631578947368418E-2</v>
      </c>
    </row>
    <row r="8921" spans="1:25" x14ac:dyDescent="0.3">
      <c r="A8921" s="1">
        <v>8920</v>
      </c>
      <c r="B8921" t="s">
        <v>10410</v>
      </c>
      <c r="C8921" s="7">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4" t="str">
        <f>VLOOKUP(OrdersTable[[#This Row],[Region]],PeopleTable[#All],2,FALSE)</f>
        <v>Cassandra Brandow</v>
      </c>
      <c r="W8921" s="4" t="str">
        <f>IFERROR(VLOOKUP(OrdersTable[[#This Row],[Order ID]],ReturnsTable[#All],2,FALSE),"No")</f>
        <v>No</v>
      </c>
      <c r="X8921" s="4">
        <f>1/COUNTIF(OrdersTable[Order ID],OrdersTable[[#This Row],[Order ID]])</f>
        <v>1</v>
      </c>
      <c r="Y8921" s="4">
        <f>1/COUNTIF(OrdersTable[Customer ID],OrdersTable[[#This Row],[Customer ID]])</f>
        <v>4.3478260869565216E-2</v>
      </c>
    </row>
    <row r="8922" spans="1:25" x14ac:dyDescent="0.3">
      <c r="A8922" s="1">
        <v>8921</v>
      </c>
      <c r="B8922" t="s">
        <v>10411</v>
      </c>
      <c r="C8922" s="7">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4" t="str">
        <f>VLOOKUP(OrdersTable[[#This Row],[Region]],PeopleTable[#All],2,FALSE)</f>
        <v>Chuck Magee</v>
      </c>
      <c r="W8922" s="4" t="str">
        <f>IFERROR(VLOOKUP(OrdersTable[[#This Row],[Order ID]],ReturnsTable[#All],2,FALSE),"No")</f>
        <v>No</v>
      </c>
      <c r="X8922" s="4">
        <f>1/COUNTIF(OrdersTable[Order ID],OrdersTable[[#This Row],[Order ID]])</f>
        <v>1</v>
      </c>
      <c r="Y8922" s="4">
        <f>1/COUNTIF(OrdersTable[Customer ID],OrdersTable[[#This Row],[Customer ID]])</f>
        <v>0.05</v>
      </c>
    </row>
    <row r="8923" spans="1:25" x14ac:dyDescent="0.3">
      <c r="A8923" s="1">
        <v>8922</v>
      </c>
      <c r="B8923" t="s">
        <v>10412</v>
      </c>
      <c r="C8923" s="7">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4" t="str">
        <f>VLOOKUP(OrdersTable[[#This Row],[Region]],PeopleTable[#All],2,FALSE)</f>
        <v>Cassandra Brandow</v>
      </c>
      <c r="W8923" s="4" t="str">
        <f>IFERROR(VLOOKUP(OrdersTable[[#This Row],[Order ID]],ReturnsTable[#All],2,FALSE),"No")</f>
        <v>No</v>
      </c>
      <c r="X8923" s="4">
        <f>1/COUNTIF(OrdersTable[Order ID],OrdersTable[[#This Row],[Order ID]])</f>
        <v>0.5</v>
      </c>
      <c r="Y8923" s="4">
        <f>1/COUNTIF(OrdersTable[Customer ID],OrdersTable[[#This Row],[Customer ID]])</f>
        <v>4.3478260869565216E-2</v>
      </c>
    </row>
    <row r="8924" spans="1:25" x14ac:dyDescent="0.3">
      <c r="A8924" s="1">
        <v>8923</v>
      </c>
      <c r="B8924" t="s">
        <v>10412</v>
      </c>
      <c r="C8924" s="7">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4" t="str">
        <f>VLOOKUP(OrdersTable[[#This Row],[Region]],PeopleTable[#All],2,FALSE)</f>
        <v>Cassandra Brandow</v>
      </c>
      <c r="W8924" s="4" t="str">
        <f>IFERROR(VLOOKUP(OrdersTable[[#This Row],[Order ID]],ReturnsTable[#All],2,FALSE),"No")</f>
        <v>No</v>
      </c>
      <c r="X8924" s="4">
        <f>1/COUNTIF(OrdersTable[Order ID],OrdersTable[[#This Row],[Order ID]])</f>
        <v>0.5</v>
      </c>
      <c r="Y8924" s="4">
        <f>1/COUNTIF(OrdersTable[Customer ID],OrdersTable[[#This Row],[Customer ID]])</f>
        <v>4.3478260869565216E-2</v>
      </c>
    </row>
    <row r="8925" spans="1:25" x14ac:dyDescent="0.3">
      <c r="A8925" s="1">
        <v>8924</v>
      </c>
      <c r="B8925" t="s">
        <v>10413</v>
      </c>
      <c r="C8925" s="7">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4" t="str">
        <f>VLOOKUP(OrdersTable[[#This Row],[Region]],PeopleTable[#All],2,FALSE)</f>
        <v>Cassandra Brandow</v>
      </c>
      <c r="W8925" s="4" t="str">
        <f>IFERROR(VLOOKUP(OrdersTable[[#This Row],[Order ID]],ReturnsTable[#All],2,FALSE),"No")</f>
        <v>No</v>
      </c>
      <c r="X8925" s="4">
        <f>1/COUNTIF(OrdersTable[Order ID],OrdersTable[[#This Row],[Order ID]])</f>
        <v>1</v>
      </c>
      <c r="Y8925" s="4">
        <f>1/COUNTIF(OrdersTable[Customer ID],OrdersTable[[#This Row],[Customer ID]])</f>
        <v>3.2258064516129031E-2</v>
      </c>
    </row>
    <row r="8926" spans="1:25" x14ac:dyDescent="0.3">
      <c r="A8926" s="1">
        <v>8925</v>
      </c>
      <c r="B8926" t="s">
        <v>10414</v>
      </c>
      <c r="C8926" s="7">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4" t="str">
        <f>VLOOKUP(OrdersTable[[#This Row],[Region]],PeopleTable[#All],2,FALSE)</f>
        <v>Kelly Williams</v>
      </c>
      <c r="W8926" s="4" t="str">
        <f>IFERROR(VLOOKUP(OrdersTable[[#This Row],[Order ID]],ReturnsTable[#All],2,FALSE),"No")</f>
        <v>No</v>
      </c>
      <c r="X8926" s="4">
        <f>1/COUNTIF(OrdersTable[Order ID],OrdersTable[[#This Row],[Order ID]])</f>
        <v>0.33333333333333331</v>
      </c>
      <c r="Y8926" s="4">
        <f>1/COUNTIF(OrdersTable[Customer ID],OrdersTable[[#This Row],[Customer ID]])</f>
        <v>0.16666666666666666</v>
      </c>
    </row>
    <row r="8927" spans="1:25" x14ac:dyDescent="0.3">
      <c r="A8927" s="1">
        <v>8926</v>
      </c>
      <c r="B8927" t="s">
        <v>10414</v>
      </c>
      <c r="C8927" s="7">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4" t="str">
        <f>VLOOKUP(OrdersTable[[#This Row],[Region]],PeopleTable[#All],2,FALSE)</f>
        <v>Kelly Williams</v>
      </c>
      <c r="W8927" s="4" t="str">
        <f>IFERROR(VLOOKUP(OrdersTable[[#This Row],[Order ID]],ReturnsTable[#All],2,FALSE),"No")</f>
        <v>No</v>
      </c>
      <c r="X8927" s="4">
        <f>1/COUNTIF(OrdersTable[Order ID],OrdersTable[[#This Row],[Order ID]])</f>
        <v>0.33333333333333331</v>
      </c>
      <c r="Y8927" s="4">
        <f>1/COUNTIF(OrdersTable[Customer ID],OrdersTable[[#This Row],[Customer ID]])</f>
        <v>0.16666666666666666</v>
      </c>
    </row>
    <row r="8928" spans="1:25" x14ac:dyDescent="0.3">
      <c r="A8928" s="1">
        <v>8927</v>
      </c>
      <c r="B8928" t="s">
        <v>10414</v>
      </c>
      <c r="C8928" s="7">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4" t="str">
        <f>VLOOKUP(OrdersTable[[#This Row],[Region]],PeopleTable[#All],2,FALSE)</f>
        <v>Kelly Williams</v>
      </c>
      <c r="W8928" s="4" t="str">
        <f>IFERROR(VLOOKUP(OrdersTable[[#This Row],[Order ID]],ReturnsTable[#All],2,FALSE),"No")</f>
        <v>No</v>
      </c>
      <c r="X8928" s="4">
        <f>1/COUNTIF(OrdersTable[Order ID],OrdersTable[[#This Row],[Order ID]])</f>
        <v>0.33333333333333331</v>
      </c>
      <c r="Y8928" s="4">
        <f>1/COUNTIF(OrdersTable[Customer ID],OrdersTable[[#This Row],[Customer ID]])</f>
        <v>0.16666666666666666</v>
      </c>
    </row>
    <row r="8929" spans="1:25" x14ac:dyDescent="0.3">
      <c r="A8929" s="1">
        <v>8928</v>
      </c>
      <c r="B8929" t="s">
        <v>10415</v>
      </c>
      <c r="C8929" s="7">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4" t="str">
        <f>VLOOKUP(OrdersTable[[#This Row],[Region]],PeopleTable[#All],2,FALSE)</f>
        <v>Anna Andreadi</v>
      </c>
      <c r="W8929" s="4" t="str">
        <f>IFERROR(VLOOKUP(OrdersTable[[#This Row],[Order ID]],ReturnsTable[#All],2,FALSE),"No")</f>
        <v>No</v>
      </c>
      <c r="X8929" s="4">
        <f>1/COUNTIF(OrdersTable[Order ID],OrdersTable[[#This Row],[Order ID]])</f>
        <v>1</v>
      </c>
      <c r="Y8929" s="4">
        <f>1/COUNTIF(OrdersTable[Customer ID],OrdersTable[[#This Row],[Customer ID]])</f>
        <v>4.7619047619047616E-2</v>
      </c>
    </row>
    <row r="8930" spans="1:25" x14ac:dyDescent="0.3">
      <c r="A8930" s="1">
        <v>8929</v>
      </c>
      <c r="B8930" t="s">
        <v>10416</v>
      </c>
      <c r="C8930" s="7">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4" t="str">
        <f>VLOOKUP(OrdersTable[[#This Row],[Region]],PeopleTable[#All],2,FALSE)</f>
        <v>Kelly Williams</v>
      </c>
      <c r="W8930" s="4" t="str">
        <f>IFERROR(VLOOKUP(OrdersTable[[#This Row],[Order ID]],ReturnsTable[#All],2,FALSE),"No")</f>
        <v>No</v>
      </c>
      <c r="X8930" s="4">
        <f>1/COUNTIF(OrdersTable[Order ID],OrdersTable[[#This Row],[Order ID]])</f>
        <v>0.33333333333333331</v>
      </c>
      <c r="Y8930" s="4">
        <f>1/COUNTIF(OrdersTable[Customer ID],OrdersTable[[#This Row],[Customer ID]])</f>
        <v>7.1428571428571425E-2</v>
      </c>
    </row>
    <row r="8931" spans="1:25" x14ac:dyDescent="0.3">
      <c r="A8931" s="1">
        <v>8930</v>
      </c>
      <c r="B8931" t="s">
        <v>10416</v>
      </c>
      <c r="C8931" s="7">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4" t="str">
        <f>VLOOKUP(OrdersTable[[#This Row],[Region]],PeopleTable[#All],2,FALSE)</f>
        <v>Kelly Williams</v>
      </c>
      <c r="W8931" s="4" t="str">
        <f>IFERROR(VLOOKUP(OrdersTable[[#This Row],[Order ID]],ReturnsTable[#All],2,FALSE),"No")</f>
        <v>No</v>
      </c>
      <c r="X8931" s="4">
        <f>1/COUNTIF(OrdersTable[Order ID],OrdersTable[[#This Row],[Order ID]])</f>
        <v>0.33333333333333331</v>
      </c>
      <c r="Y8931" s="4">
        <f>1/COUNTIF(OrdersTable[Customer ID],OrdersTable[[#This Row],[Customer ID]])</f>
        <v>7.1428571428571425E-2</v>
      </c>
    </row>
    <row r="8932" spans="1:25" x14ac:dyDescent="0.3">
      <c r="A8932" s="1">
        <v>8931</v>
      </c>
      <c r="B8932" t="s">
        <v>10416</v>
      </c>
      <c r="C8932" s="7">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4" t="str">
        <f>VLOOKUP(OrdersTable[[#This Row],[Region]],PeopleTable[#All],2,FALSE)</f>
        <v>Kelly Williams</v>
      </c>
      <c r="W8932" s="4" t="str">
        <f>IFERROR(VLOOKUP(OrdersTable[[#This Row],[Order ID]],ReturnsTable[#All],2,FALSE),"No")</f>
        <v>No</v>
      </c>
      <c r="X8932" s="4">
        <f>1/COUNTIF(OrdersTable[Order ID],OrdersTable[[#This Row],[Order ID]])</f>
        <v>0.33333333333333331</v>
      </c>
      <c r="Y8932" s="4">
        <f>1/COUNTIF(OrdersTable[Customer ID],OrdersTable[[#This Row],[Customer ID]])</f>
        <v>7.1428571428571425E-2</v>
      </c>
    </row>
    <row r="8933" spans="1:25" x14ac:dyDescent="0.3">
      <c r="A8933" s="1">
        <v>8932</v>
      </c>
      <c r="B8933" t="s">
        <v>10417</v>
      </c>
      <c r="C8933" s="7">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4" t="str">
        <f>VLOOKUP(OrdersTable[[#This Row],[Region]],PeopleTable[#All],2,FALSE)</f>
        <v>Kelly Williams</v>
      </c>
      <c r="W8933" s="4" t="str">
        <f>IFERROR(VLOOKUP(OrdersTable[[#This Row],[Order ID]],ReturnsTable[#All],2,FALSE),"No")</f>
        <v>No</v>
      </c>
      <c r="X8933" s="4">
        <f>1/COUNTIF(OrdersTable[Order ID],OrdersTable[[#This Row],[Order ID]])</f>
        <v>0.5</v>
      </c>
      <c r="Y8933" s="4">
        <f>1/COUNTIF(OrdersTable[Customer ID],OrdersTable[[#This Row],[Customer ID]])</f>
        <v>9.0909090909090912E-2</v>
      </c>
    </row>
    <row r="8934" spans="1:25" x14ac:dyDescent="0.3">
      <c r="A8934" s="1">
        <v>8933</v>
      </c>
      <c r="B8934" t="s">
        <v>10417</v>
      </c>
      <c r="C8934" s="7">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4" t="str">
        <f>VLOOKUP(OrdersTable[[#This Row],[Region]],PeopleTable[#All],2,FALSE)</f>
        <v>Kelly Williams</v>
      </c>
      <c r="W8934" s="4" t="str">
        <f>IFERROR(VLOOKUP(OrdersTable[[#This Row],[Order ID]],ReturnsTable[#All],2,FALSE),"No")</f>
        <v>No</v>
      </c>
      <c r="X8934" s="4">
        <f>1/COUNTIF(OrdersTable[Order ID],OrdersTable[[#This Row],[Order ID]])</f>
        <v>0.5</v>
      </c>
      <c r="Y8934" s="4">
        <f>1/COUNTIF(OrdersTable[Customer ID],OrdersTable[[#This Row],[Customer ID]])</f>
        <v>9.0909090909090912E-2</v>
      </c>
    </row>
    <row r="8935" spans="1:25" x14ac:dyDescent="0.3">
      <c r="A8935" s="1">
        <v>8934</v>
      </c>
      <c r="B8935" t="s">
        <v>10418</v>
      </c>
      <c r="C8935" s="7">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4" t="str">
        <f>VLOOKUP(OrdersTable[[#This Row],[Region]],PeopleTable[#All],2,FALSE)</f>
        <v>Kelly Williams</v>
      </c>
      <c r="W8935" s="4" t="str">
        <f>IFERROR(VLOOKUP(OrdersTable[[#This Row],[Order ID]],ReturnsTable[#All],2,FALSE),"No")</f>
        <v>No</v>
      </c>
      <c r="X8935" s="4">
        <f>1/COUNTIF(OrdersTable[Order ID],OrdersTable[[#This Row],[Order ID]])</f>
        <v>1</v>
      </c>
      <c r="Y8935" s="4">
        <f>1/COUNTIF(OrdersTable[Customer ID],OrdersTable[[#This Row],[Customer ID]])</f>
        <v>0.1</v>
      </c>
    </row>
    <row r="8936" spans="1:25" x14ac:dyDescent="0.3">
      <c r="A8936" s="1">
        <v>8935</v>
      </c>
      <c r="B8936" t="s">
        <v>10419</v>
      </c>
      <c r="C8936" s="7">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4" t="str">
        <f>VLOOKUP(OrdersTable[[#This Row],[Region]],PeopleTable[#All],2,FALSE)</f>
        <v>Chuck Magee</v>
      </c>
      <c r="W8936" s="4" t="str">
        <f>IFERROR(VLOOKUP(OrdersTable[[#This Row],[Order ID]],ReturnsTable[#All],2,FALSE),"No")</f>
        <v>No</v>
      </c>
      <c r="X8936" s="4">
        <f>1/COUNTIF(OrdersTable[Order ID],OrdersTable[[#This Row],[Order ID]])</f>
        <v>0.5</v>
      </c>
      <c r="Y8936" s="4">
        <f>1/COUNTIF(OrdersTable[Customer ID],OrdersTable[[#This Row],[Customer ID]])</f>
        <v>5.5555555555555552E-2</v>
      </c>
    </row>
    <row r="8937" spans="1:25" x14ac:dyDescent="0.3">
      <c r="A8937" s="1">
        <v>8936</v>
      </c>
      <c r="B8937" t="s">
        <v>10419</v>
      </c>
      <c r="C8937" s="7">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4" t="str">
        <f>VLOOKUP(OrdersTable[[#This Row],[Region]],PeopleTable[#All],2,FALSE)</f>
        <v>Chuck Magee</v>
      </c>
      <c r="W8937" s="4" t="str">
        <f>IFERROR(VLOOKUP(OrdersTable[[#This Row],[Order ID]],ReturnsTable[#All],2,FALSE),"No")</f>
        <v>No</v>
      </c>
      <c r="X8937" s="4">
        <f>1/COUNTIF(OrdersTable[Order ID],OrdersTable[[#This Row],[Order ID]])</f>
        <v>0.5</v>
      </c>
      <c r="Y8937" s="4">
        <f>1/COUNTIF(OrdersTable[Customer ID],OrdersTable[[#This Row],[Customer ID]])</f>
        <v>5.5555555555555552E-2</v>
      </c>
    </row>
    <row r="8938" spans="1:25" x14ac:dyDescent="0.3">
      <c r="A8938" s="1">
        <v>8937</v>
      </c>
      <c r="B8938" t="s">
        <v>10420</v>
      </c>
      <c r="C8938" s="7">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4" t="str">
        <f>VLOOKUP(OrdersTable[[#This Row],[Region]],PeopleTable[#All],2,FALSE)</f>
        <v>Anna Andreadi</v>
      </c>
      <c r="W8938" s="4" t="str">
        <f>IFERROR(VLOOKUP(OrdersTable[[#This Row],[Order ID]],ReturnsTable[#All],2,FALSE),"No")</f>
        <v>No</v>
      </c>
      <c r="X8938" s="4">
        <f>1/COUNTIF(OrdersTable[Order ID],OrdersTable[[#This Row],[Order ID]])</f>
        <v>0.25</v>
      </c>
      <c r="Y8938" s="4">
        <f>1/COUNTIF(OrdersTable[Customer ID],OrdersTable[[#This Row],[Customer ID]])</f>
        <v>5.8823529411764705E-2</v>
      </c>
    </row>
    <row r="8939" spans="1:25" x14ac:dyDescent="0.3">
      <c r="A8939" s="1">
        <v>8938</v>
      </c>
      <c r="B8939" t="s">
        <v>10420</v>
      </c>
      <c r="C8939" s="7">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4" t="str">
        <f>VLOOKUP(OrdersTable[[#This Row],[Region]],PeopleTable[#All],2,FALSE)</f>
        <v>Anna Andreadi</v>
      </c>
      <c r="W8939" s="4" t="str">
        <f>IFERROR(VLOOKUP(OrdersTable[[#This Row],[Order ID]],ReturnsTable[#All],2,FALSE),"No")</f>
        <v>No</v>
      </c>
      <c r="X8939" s="4">
        <f>1/COUNTIF(OrdersTable[Order ID],OrdersTable[[#This Row],[Order ID]])</f>
        <v>0.25</v>
      </c>
      <c r="Y8939" s="4">
        <f>1/COUNTIF(OrdersTable[Customer ID],OrdersTable[[#This Row],[Customer ID]])</f>
        <v>5.8823529411764705E-2</v>
      </c>
    </row>
    <row r="8940" spans="1:25" x14ac:dyDescent="0.3">
      <c r="A8940" s="1">
        <v>8939</v>
      </c>
      <c r="B8940" t="s">
        <v>10420</v>
      </c>
      <c r="C8940" s="7">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4" t="str">
        <f>VLOOKUP(OrdersTable[[#This Row],[Region]],PeopleTable[#All],2,FALSE)</f>
        <v>Anna Andreadi</v>
      </c>
      <c r="W8940" s="4" t="str">
        <f>IFERROR(VLOOKUP(OrdersTable[[#This Row],[Order ID]],ReturnsTable[#All],2,FALSE),"No")</f>
        <v>No</v>
      </c>
      <c r="X8940" s="4">
        <f>1/COUNTIF(OrdersTable[Order ID],OrdersTable[[#This Row],[Order ID]])</f>
        <v>0.25</v>
      </c>
      <c r="Y8940" s="4">
        <f>1/COUNTIF(OrdersTable[Customer ID],OrdersTable[[#This Row],[Customer ID]])</f>
        <v>5.8823529411764705E-2</v>
      </c>
    </row>
    <row r="8941" spans="1:25" x14ac:dyDescent="0.3">
      <c r="A8941" s="1">
        <v>8940</v>
      </c>
      <c r="B8941" t="s">
        <v>10420</v>
      </c>
      <c r="C8941" s="7">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4" t="str">
        <f>VLOOKUP(OrdersTable[[#This Row],[Region]],PeopleTable[#All],2,FALSE)</f>
        <v>Anna Andreadi</v>
      </c>
      <c r="W8941" s="4" t="str">
        <f>IFERROR(VLOOKUP(OrdersTable[[#This Row],[Order ID]],ReturnsTable[#All],2,FALSE),"No")</f>
        <v>No</v>
      </c>
      <c r="X8941" s="4">
        <f>1/COUNTIF(OrdersTable[Order ID],OrdersTable[[#This Row],[Order ID]])</f>
        <v>0.25</v>
      </c>
      <c r="Y8941" s="4">
        <f>1/COUNTIF(OrdersTable[Customer ID],OrdersTable[[#This Row],[Customer ID]])</f>
        <v>5.8823529411764705E-2</v>
      </c>
    </row>
    <row r="8942" spans="1:25" x14ac:dyDescent="0.3">
      <c r="A8942" s="1">
        <v>8941</v>
      </c>
      <c r="B8942" t="s">
        <v>10421</v>
      </c>
      <c r="C8942" s="7">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4" t="str">
        <f>VLOOKUP(OrdersTable[[#This Row],[Region]],PeopleTable[#All],2,FALSE)</f>
        <v>Cassandra Brandow</v>
      </c>
      <c r="W8942" s="4" t="str">
        <f>IFERROR(VLOOKUP(OrdersTable[[#This Row],[Order ID]],ReturnsTable[#All],2,FALSE),"No")</f>
        <v>No</v>
      </c>
      <c r="X8942" s="4">
        <f>1/COUNTIF(OrdersTable[Order ID],OrdersTable[[#This Row],[Order ID]])</f>
        <v>1</v>
      </c>
      <c r="Y8942" s="4">
        <f>1/COUNTIF(OrdersTable[Customer ID],OrdersTable[[#This Row],[Customer ID]])</f>
        <v>6.25E-2</v>
      </c>
    </row>
    <row r="8943" spans="1:25" x14ac:dyDescent="0.3">
      <c r="A8943" s="1">
        <v>8942</v>
      </c>
      <c r="B8943" t="s">
        <v>6083</v>
      </c>
      <c r="C8943" s="7">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4" t="str">
        <f>VLOOKUP(OrdersTable[[#This Row],[Region]],PeopleTable[#All],2,FALSE)</f>
        <v>Anna Andreadi</v>
      </c>
      <c r="W8943" s="4" t="str">
        <f>IFERROR(VLOOKUP(OrdersTable[[#This Row],[Order ID]],ReturnsTable[#All],2,FALSE),"No")</f>
        <v>Yes</v>
      </c>
      <c r="X8943" s="4">
        <f>1/COUNTIF(OrdersTable[Order ID],OrdersTable[[#This Row],[Order ID]])</f>
        <v>0.5</v>
      </c>
      <c r="Y8943" s="4">
        <f>1/COUNTIF(OrdersTable[Customer ID],OrdersTable[[#This Row],[Customer ID]])</f>
        <v>4.5454545454545456E-2</v>
      </c>
    </row>
    <row r="8944" spans="1:25" x14ac:dyDescent="0.3">
      <c r="A8944" s="1">
        <v>8943</v>
      </c>
      <c r="B8944" t="s">
        <v>6083</v>
      </c>
      <c r="C8944" s="7">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4" t="str">
        <f>VLOOKUP(OrdersTable[[#This Row],[Region]],PeopleTable[#All],2,FALSE)</f>
        <v>Anna Andreadi</v>
      </c>
      <c r="W8944" s="4" t="str">
        <f>IFERROR(VLOOKUP(OrdersTable[[#This Row],[Order ID]],ReturnsTable[#All],2,FALSE),"No")</f>
        <v>Yes</v>
      </c>
      <c r="X8944" s="4">
        <f>1/COUNTIF(OrdersTable[Order ID],OrdersTable[[#This Row],[Order ID]])</f>
        <v>0.5</v>
      </c>
      <c r="Y8944" s="4">
        <f>1/COUNTIF(OrdersTable[Customer ID],OrdersTable[[#This Row],[Customer ID]])</f>
        <v>4.5454545454545456E-2</v>
      </c>
    </row>
    <row r="8945" spans="1:25" x14ac:dyDescent="0.3">
      <c r="A8945" s="1">
        <v>8944</v>
      </c>
      <c r="B8945" t="s">
        <v>10422</v>
      </c>
      <c r="C8945" s="7">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4" t="str">
        <f>VLOOKUP(OrdersTable[[#This Row],[Region]],PeopleTable[#All],2,FALSE)</f>
        <v>Kelly Williams</v>
      </c>
      <c r="W8945" s="4" t="str">
        <f>IFERROR(VLOOKUP(OrdersTable[[#This Row],[Order ID]],ReturnsTable[#All],2,FALSE),"No")</f>
        <v>No</v>
      </c>
      <c r="X8945" s="4">
        <f>1/COUNTIF(OrdersTable[Order ID],OrdersTable[[#This Row],[Order ID]])</f>
        <v>1</v>
      </c>
      <c r="Y8945" s="4">
        <f>1/COUNTIF(OrdersTable[Customer ID],OrdersTable[[#This Row],[Customer ID]])</f>
        <v>0.1</v>
      </c>
    </row>
    <row r="8946" spans="1:25" x14ac:dyDescent="0.3">
      <c r="A8946" s="1">
        <v>8945</v>
      </c>
      <c r="B8946" t="s">
        <v>10423</v>
      </c>
      <c r="C8946" s="7">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4" t="str">
        <f>VLOOKUP(OrdersTable[[#This Row],[Region]],PeopleTable[#All],2,FALSE)</f>
        <v>Anna Andreadi</v>
      </c>
      <c r="W8946" s="4" t="str">
        <f>IFERROR(VLOOKUP(OrdersTable[[#This Row],[Order ID]],ReturnsTable[#All],2,FALSE),"No")</f>
        <v>No</v>
      </c>
      <c r="X8946" s="4">
        <f>1/COUNTIF(OrdersTable[Order ID],OrdersTable[[#This Row],[Order ID]])</f>
        <v>1</v>
      </c>
      <c r="Y8946" s="4">
        <f>1/COUNTIF(OrdersTable[Customer ID],OrdersTable[[#This Row],[Customer ID]])</f>
        <v>9.0909090909090912E-2</v>
      </c>
    </row>
    <row r="8947" spans="1:25" x14ac:dyDescent="0.3">
      <c r="A8947" s="1">
        <v>8946</v>
      </c>
      <c r="B8947" t="s">
        <v>10424</v>
      </c>
      <c r="C8947" s="7">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4" t="str">
        <f>VLOOKUP(OrdersTable[[#This Row],[Region]],PeopleTable[#All],2,FALSE)</f>
        <v>Anna Andreadi</v>
      </c>
      <c r="W8947" s="4" t="str">
        <f>IFERROR(VLOOKUP(OrdersTable[[#This Row],[Order ID]],ReturnsTable[#All],2,FALSE),"No")</f>
        <v>No</v>
      </c>
      <c r="X8947" s="4">
        <f>1/COUNTIF(OrdersTable[Order ID],OrdersTable[[#This Row],[Order ID]])</f>
        <v>1</v>
      </c>
      <c r="Y8947" s="4">
        <f>1/COUNTIF(OrdersTable[Customer ID],OrdersTable[[#This Row],[Customer ID]])</f>
        <v>5.5555555555555552E-2</v>
      </c>
    </row>
    <row r="8948" spans="1:25" x14ac:dyDescent="0.3">
      <c r="A8948" s="1">
        <v>8947</v>
      </c>
      <c r="B8948" t="s">
        <v>10425</v>
      </c>
      <c r="C8948" s="7">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4" t="str">
        <f>VLOOKUP(OrdersTable[[#This Row],[Region]],PeopleTable[#All],2,FALSE)</f>
        <v>Chuck Magee</v>
      </c>
      <c r="W8948" s="4" t="str">
        <f>IFERROR(VLOOKUP(OrdersTable[[#This Row],[Order ID]],ReturnsTable[#All],2,FALSE),"No")</f>
        <v>No</v>
      </c>
      <c r="X8948" s="4">
        <f>1/COUNTIF(OrdersTable[Order ID],OrdersTable[[#This Row],[Order ID]])</f>
        <v>0.5</v>
      </c>
      <c r="Y8948" s="4">
        <f>1/COUNTIF(OrdersTable[Customer ID],OrdersTable[[#This Row],[Customer ID]])</f>
        <v>6.6666666666666666E-2</v>
      </c>
    </row>
    <row r="8949" spans="1:25" x14ac:dyDescent="0.3">
      <c r="A8949" s="1">
        <v>8948</v>
      </c>
      <c r="B8949" t="s">
        <v>10425</v>
      </c>
      <c r="C8949" s="7">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4" t="str">
        <f>VLOOKUP(OrdersTable[[#This Row],[Region]],PeopleTable[#All],2,FALSE)</f>
        <v>Chuck Magee</v>
      </c>
      <c r="W8949" s="4" t="str">
        <f>IFERROR(VLOOKUP(OrdersTable[[#This Row],[Order ID]],ReturnsTable[#All],2,FALSE),"No")</f>
        <v>No</v>
      </c>
      <c r="X8949" s="4">
        <f>1/COUNTIF(OrdersTable[Order ID],OrdersTable[[#This Row],[Order ID]])</f>
        <v>0.5</v>
      </c>
      <c r="Y8949" s="4">
        <f>1/COUNTIF(OrdersTable[Customer ID],OrdersTable[[#This Row],[Customer ID]])</f>
        <v>6.6666666666666666E-2</v>
      </c>
    </row>
    <row r="8950" spans="1:25" x14ac:dyDescent="0.3">
      <c r="A8950" s="1">
        <v>8949</v>
      </c>
      <c r="B8950" t="s">
        <v>10426</v>
      </c>
      <c r="C8950" s="7">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4" t="str">
        <f>VLOOKUP(OrdersTable[[#This Row],[Region]],PeopleTable[#All],2,FALSE)</f>
        <v>Anna Andreadi</v>
      </c>
      <c r="W8950" s="4" t="str">
        <f>IFERROR(VLOOKUP(OrdersTable[[#This Row],[Order ID]],ReturnsTable[#All],2,FALSE),"No")</f>
        <v>No</v>
      </c>
      <c r="X8950" s="4">
        <f>1/COUNTIF(OrdersTable[Order ID],OrdersTable[[#This Row],[Order ID]])</f>
        <v>1</v>
      </c>
      <c r="Y8950" s="4">
        <f>1/COUNTIF(OrdersTable[Customer ID],OrdersTable[[#This Row],[Customer ID]])</f>
        <v>0.04</v>
      </c>
    </row>
    <row r="8951" spans="1:25" x14ac:dyDescent="0.3">
      <c r="A8951" s="1">
        <v>8950</v>
      </c>
      <c r="B8951" t="s">
        <v>6159</v>
      </c>
      <c r="C8951" s="7">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4" t="str">
        <f>VLOOKUP(OrdersTable[[#This Row],[Region]],PeopleTable[#All],2,FALSE)</f>
        <v>Cassandra Brandow</v>
      </c>
      <c r="W8951" s="4" t="str">
        <f>IFERROR(VLOOKUP(OrdersTable[[#This Row],[Order ID]],ReturnsTable[#All],2,FALSE),"No")</f>
        <v>Yes</v>
      </c>
      <c r="X8951" s="4">
        <f>1/COUNTIF(OrdersTable[Order ID],OrdersTable[[#This Row],[Order ID]])</f>
        <v>0.2</v>
      </c>
      <c r="Y8951" s="4">
        <f>1/COUNTIF(OrdersTable[Customer ID],OrdersTable[[#This Row],[Customer ID]])</f>
        <v>8.3333333333333329E-2</v>
      </c>
    </row>
    <row r="8952" spans="1:25" x14ac:dyDescent="0.3">
      <c r="A8952" s="1">
        <v>8951</v>
      </c>
      <c r="B8952" t="s">
        <v>6159</v>
      </c>
      <c r="C8952" s="7">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4" t="str">
        <f>VLOOKUP(OrdersTable[[#This Row],[Region]],PeopleTable[#All],2,FALSE)</f>
        <v>Cassandra Brandow</v>
      </c>
      <c r="W8952" s="4" t="str">
        <f>IFERROR(VLOOKUP(OrdersTable[[#This Row],[Order ID]],ReturnsTable[#All],2,FALSE),"No")</f>
        <v>Yes</v>
      </c>
      <c r="X8952" s="4">
        <f>1/COUNTIF(OrdersTable[Order ID],OrdersTable[[#This Row],[Order ID]])</f>
        <v>0.2</v>
      </c>
      <c r="Y8952" s="4">
        <f>1/COUNTIF(OrdersTable[Customer ID],OrdersTable[[#This Row],[Customer ID]])</f>
        <v>8.3333333333333329E-2</v>
      </c>
    </row>
    <row r="8953" spans="1:25" x14ac:dyDescent="0.3">
      <c r="A8953" s="1">
        <v>8952</v>
      </c>
      <c r="B8953" t="s">
        <v>6159</v>
      </c>
      <c r="C8953" s="7">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4" t="str">
        <f>VLOOKUP(OrdersTable[[#This Row],[Region]],PeopleTable[#All],2,FALSE)</f>
        <v>Cassandra Brandow</v>
      </c>
      <c r="W8953" s="4" t="str">
        <f>IFERROR(VLOOKUP(OrdersTable[[#This Row],[Order ID]],ReturnsTable[#All],2,FALSE),"No")</f>
        <v>Yes</v>
      </c>
      <c r="X8953" s="4">
        <f>1/COUNTIF(OrdersTable[Order ID],OrdersTable[[#This Row],[Order ID]])</f>
        <v>0.2</v>
      </c>
      <c r="Y8953" s="4">
        <f>1/COUNTIF(OrdersTable[Customer ID],OrdersTable[[#This Row],[Customer ID]])</f>
        <v>8.3333333333333329E-2</v>
      </c>
    </row>
    <row r="8954" spans="1:25" x14ac:dyDescent="0.3">
      <c r="A8954" s="1">
        <v>8953</v>
      </c>
      <c r="B8954" t="s">
        <v>6159</v>
      </c>
      <c r="C8954" s="7">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4" t="str">
        <f>VLOOKUP(OrdersTable[[#This Row],[Region]],PeopleTable[#All],2,FALSE)</f>
        <v>Cassandra Brandow</v>
      </c>
      <c r="W8954" s="4" t="str">
        <f>IFERROR(VLOOKUP(OrdersTable[[#This Row],[Order ID]],ReturnsTable[#All],2,FALSE),"No")</f>
        <v>Yes</v>
      </c>
      <c r="X8954" s="4">
        <f>1/COUNTIF(OrdersTable[Order ID],OrdersTable[[#This Row],[Order ID]])</f>
        <v>0.2</v>
      </c>
      <c r="Y8954" s="4">
        <f>1/COUNTIF(OrdersTable[Customer ID],OrdersTable[[#This Row],[Customer ID]])</f>
        <v>8.3333333333333329E-2</v>
      </c>
    </row>
    <row r="8955" spans="1:25" x14ac:dyDescent="0.3">
      <c r="A8955" s="1">
        <v>8954</v>
      </c>
      <c r="B8955" t="s">
        <v>6159</v>
      </c>
      <c r="C8955" s="7">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4" t="str">
        <f>VLOOKUP(OrdersTable[[#This Row],[Region]],PeopleTable[#All],2,FALSE)</f>
        <v>Cassandra Brandow</v>
      </c>
      <c r="W8955" s="4" t="str">
        <f>IFERROR(VLOOKUP(OrdersTable[[#This Row],[Order ID]],ReturnsTable[#All],2,FALSE),"No")</f>
        <v>Yes</v>
      </c>
      <c r="X8955" s="4">
        <f>1/COUNTIF(OrdersTable[Order ID],OrdersTable[[#This Row],[Order ID]])</f>
        <v>0.2</v>
      </c>
      <c r="Y8955" s="4">
        <f>1/COUNTIF(OrdersTable[Customer ID],OrdersTable[[#This Row],[Customer ID]])</f>
        <v>8.3333333333333329E-2</v>
      </c>
    </row>
    <row r="8956" spans="1:25" x14ac:dyDescent="0.3">
      <c r="A8956" s="1">
        <v>8955</v>
      </c>
      <c r="B8956" t="s">
        <v>10427</v>
      </c>
      <c r="C8956" s="7">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4" t="str">
        <f>VLOOKUP(OrdersTable[[#This Row],[Region]],PeopleTable[#All],2,FALSE)</f>
        <v>Cassandra Brandow</v>
      </c>
      <c r="W8956" s="4" t="str">
        <f>IFERROR(VLOOKUP(OrdersTable[[#This Row],[Order ID]],ReturnsTable[#All],2,FALSE),"No")</f>
        <v>No</v>
      </c>
      <c r="X8956" s="4">
        <f>1/COUNTIF(OrdersTable[Order ID],OrdersTable[[#This Row],[Order ID]])</f>
        <v>1</v>
      </c>
      <c r="Y8956" s="4">
        <f>1/COUNTIF(OrdersTable[Customer ID],OrdersTable[[#This Row],[Customer ID]])</f>
        <v>0.125</v>
      </c>
    </row>
    <row r="8957" spans="1:25" x14ac:dyDescent="0.3">
      <c r="A8957" s="1">
        <v>8956</v>
      </c>
      <c r="B8957" t="s">
        <v>10428</v>
      </c>
      <c r="C8957" s="7">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4" t="str">
        <f>VLOOKUP(OrdersTable[[#This Row],[Region]],PeopleTable[#All],2,FALSE)</f>
        <v>Anna Andreadi</v>
      </c>
      <c r="W8957" s="4" t="str">
        <f>IFERROR(VLOOKUP(OrdersTable[[#This Row],[Order ID]],ReturnsTable[#All],2,FALSE),"No")</f>
        <v>No</v>
      </c>
      <c r="X8957" s="4">
        <f>1/COUNTIF(OrdersTable[Order ID],OrdersTable[[#This Row],[Order ID]])</f>
        <v>1</v>
      </c>
      <c r="Y8957" s="4">
        <f>1/COUNTIF(OrdersTable[Customer ID],OrdersTable[[#This Row],[Customer ID]])</f>
        <v>5.8823529411764705E-2</v>
      </c>
    </row>
    <row r="8958" spans="1:25" x14ac:dyDescent="0.3">
      <c r="A8958" s="1">
        <v>8957</v>
      </c>
      <c r="B8958" t="s">
        <v>10429</v>
      </c>
      <c r="C8958" s="7">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4" t="str">
        <f>VLOOKUP(OrdersTable[[#This Row],[Region]],PeopleTable[#All],2,FALSE)</f>
        <v>Cassandra Brandow</v>
      </c>
      <c r="W8958" s="4" t="str">
        <f>IFERROR(VLOOKUP(OrdersTable[[#This Row],[Order ID]],ReturnsTable[#All],2,FALSE),"No")</f>
        <v>No</v>
      </c>
      <c r="X8958" s="4">
        <f>1/COUNTIF(OrdersTable[Order ID],OrdersTable[[#This Row],[Order ID]])</f>
        <v>0.5</v>
      </c>
      <c r="Y8958" s="4">
        <f>1/COUNTIF(OrdersTable[Customer ID],OrdersTable[[#This Row],[Customer ID]])</f>
        <v>0.14285714285714285</v>
      </c>
    </row>
    <row r="8959" spans="1:25" x14ac:dyDescent="0.3">
      <c r="A8959" s="1">
        <v>8958</v>
      </c>
      <c r="B8959" t="s">
        <v>10429</v>
      </c>
      <c r="C8959" s="7">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4" t="str">
        <f>VLOOKUP(OrdersTable[[#This Row],[Region]],PeopleTable[#All],2,FALSE)</f>
        <v>Cassandra Brandow</v>
      </c>
      <c r="W8959" s="4" t="str">
        <f>IFERROR(VLOOKUP(OrdersTable[[#This Row],[Order ID]],ReturnsTable[#All],2,FALSE),"No")</f>
        <v>No</v>
      </c>
      <c r="X8959" s="4">
        <f>1/COUNTIF(OrdersTable[Order ID],OrdersTable[[#This Row],[Order ID]])</f>
        <v>0.5</v>
      </c>
      <c r="Y8959" s="4">
        <f>1/COUNTIF(OrdersTable[Customer ID],OrdersTable[[#This Row],[Customer ID]])</f>
        <v>0.14285714285714285</v>
      </c>
    </row>
    <row r="8960" spans="1:25" x14ac:dyDescent="0.3">
      <c r="A8960" s="1">
        <v>8959</v>
      </c>
      <c r="B8960" t="s">
        <v>10430</v>
      </c>
      <c r="C8960" s="7">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4" t="str">
        <f>VLOOKUP(OrdersTable[[#This Row],[Region]],PeopleTable[#All],2,FALSE)</f>
        <v>Kelly Williams</v>
      </c>
      <c r="W8960" s="4" t="str">
        <f>IFERROR(VLOOKUP(OrdersTable[[#This Row],[Order ID]],ReturnsTable[#All],2,FALSE),"No")</f>
        <v>No</v>
      </c>
      <c r="X8960" s="4">
        <f>1/COUNTIF(OrdersTable[Order ID],OrdersTable[[#This Row],[Order ID]])</f>
        <v>0.25</v>
      </c>
      <c r="Y8960" s="4">
        <f>1/COUNTIF(OrdersTable[Customer ID],OrdersTable[[#This Row],[Customer ID]])</f>
        <v>8.3333333333333329E-2</v>
      </c>
    </row>
    <row r="8961" spans="1:25" x14ac:dyDescent="0.3">
      <c r="A8961" s="1">
        <v>8960</v>
      </c>
      <c r="B8961" t="s">
        <v>10430</v>
      </c>
      <c r="C8961" s="7">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4" t="str">
        <f>VLOOKUP(OrdersTable[[#This Row],[Region]],PeopleTable[#All],2,FALSE)</f>
        <v>Kelly Williams</v>
      </c>
      <c r="W8961" s="4" t="str">
        <f>IFERROR(VLOOKUP(OrdersTable[[#This Row],[Order ID]],ReturnsTable[#All],2,FALSE),"No")</f>
        <v>No</v>
      </c>
      <c r="X8961" s="4">
        <f>1/COUNTIF(OrdersTable[Order ID],OrdersTable[[#This Row],[Order ID]])</f>
        <v>0.25</v>
      </c>
      <c r="Y8961" s="4">
        <f>1/COUNTIF(OrdersTable[Customer ID],OrdersTable[[#This Row],[Customer ID]])</f>
        <v>8.3333333333333329E-2</v>
      </c>
    </row>
    <row r="8962" spans="1:25" x14ac:dyDescent="0.3">
      <c r="A8962" s="1">
        <v>8961</v>
      </c>
      <c r="B8962" t="s">
        <v>10430</v>
      </c>
      <c r="C8962" s="7">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4" t="str">
        <f>VLOOKUP(OrdersTable[[#This Row],[Region]],PeopleTable[#All],2,FALSE)</f>
        <v>Kelly Williams</v>
      </c>
      <c r="W8962" s="4" t="str">
        <f>IFERROR(VLOOKUP(OrdersTable[[#This Row],[Order ID]],ReturnsTable[#All],2,FALSE),"No")</f>
        <v>No</v>
      </c>
      <c r="X8962" s="4">
        <f>1/COUNTIF(OrdersTable[Order ID],OrdersTable[[#This Row],[Order ID]])</f>
        <v>0.25</v>
      </c>
      <c r="Y8962" s="4">
        <f>1/COUNTIF(OrdersTable[Customer ID],OrdersTable[[#This Row],[Customer ID]])</f>
        <v>8.3333333333333329E-2</v>
      </c>
    </row>
    <row r="8963" spans="1:25" x14ac:dyDescent="0.3">
      <c r="A8963" s="1">
        <v>8962</v>
      </c>
      <c r="B8963" t="s">
        <v>10430</v>
      </c>
      <c r="C8963" s="7">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4" t="str">
        <f>VLOOKUP(OrdersTable[[#This Row],[Region]],PeopleTable[#All],2,FALSE)</f>
        <v>Kelly Williams</v>
      </c>
      <c r="W8963" s="4" t="str">
        <f>IFERROR(VLOOKUP(OrdersTable[[#This Row],[Order ID]],ReturnsTable[#All],2,FALSE),"No")</f>
        <v>No</v>
      </c>
      <c r="X8963" s="4">
        <f>1/COUNTIF(OrdersTable[Order ID],OrdersTable[[#This Row],[Order ID]])</f>
        <v>0.25</v>
      </c>
      <c r="Y8963" s="4">
        <f>1/COUNTIF(OrdersTable[Customer ID],OrdersTable[[#This Row],[Customer ID]])</f>
        <v>8.3333333333333329E-2</v>
      </c>
    </row>
    <row r="8964" spans="1:25" x14ac:dyDescent="0.3">
      <c r="A8964" s="1">
        <v>8963</v>
      </c>
      <c r="B8964" t="s">
        <v>6082</v>
      </c>
      <c r="C8964" s="7">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4" t="str">
        <f>VLOOKUP(OrdersTable[[#This Row],[Region]],PeopleTable[#All],2,FALSE)</f>
        <v>Cassandra Brandow</v>
      </c>
      <c r="W8964" s="4" t="str">
        <f>IFERROR(VLOOKUP(OrdersTable[[#This Row],[Order ID]],ReturnsTable[#All],2,FALSE),"No")</f>
        <v>Yes</v>
      </c>
      <c r="X8964" s="4">
        <f>1/COUNTIF(OrdersTable[Order ID],OrdersTable[[#This Row],[Order ID]])</f>
        <v>0.33333333333333331</v>
      </c>
      <c r="Y8964" s="4">
        <f>1/COUNTIF(OrdersTable[Customer ID],OrdersTable[[#This Row],[Customer ID]])</f>
        <v>0.2</v>
      </c>
    </row>
    <row r="8965" spans="1:25" x14ac:dyDescent="0.3">
      <c r="A8965" s="1">
        <v>8964</v>
      </c>
      <c r="B8965" t="s">
        <v>6082</v>
      </c>
      <c r="C8965" s="7">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4" t="str">
        <f>VLOOKUP(OrdersTable[[#This Row],[Region]],PeopleTable[#All],2,FALSE)</f>
        <v>Cassandra Brandow</v>
      </c>
      <c r="W8965" s="4" t="str">
        <f>IFERROR(VLOOKUP(OrdersTable[[#This Row],[Order ID]],ReturnsTable[#All],2,FALSE),"No")</f>
        <v>Yes</v>
      </c>
      <c r="X8965" s="4">
        <f>1/COUNTIF(OrdersTable[Order ID],OrdersTable[[#This Row],[Order ID]])</f>
        <v>0.33333333333333331</v>
      </c>
      <c r="Y8965" s="4">
        <f>1/COUNTIF(OrdersTable[Customer ID],OrdersTable[[#This Row],[Customer ID]])</f>
        <v>0.2</v>
      </c>
    </row>
    <row r="8966" spans="1:25" x14ac:dyDescent="0.3">
      <c r="A8966" s="1">
        <v>8965</v>
      </c>
      <c r="B8966" t="s">
        <v>6082</v>
      </c>
      <c r="C8966" s="7">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4" t="str">
        <f>VLOOKUP(OrdersTable[[#This Row],[Region]],PeopleTable[#All],2,FALSE)</f>
        <v>Cassandra Brandow</v>
      </c>
      <c r="W8966" s="4" t="str">
        <f>IFERROR(VLOOKUP(OrdersTable[[#This Row],[Order ID]],ReturnsTable[#All],2,FALSE),"No")</f>
        <v>Yes</v>
      </c>
      <c r="X8966" s="4">
        <f>1/COUNTIF(OrdersTable[Order ID],OrdersTable[[#This Row],[Order ID]])</f>
        <v>0.33333333333333331</v>
      </c>
      <c r="Y8966" s="4">
        <f>1/COUNTIF(OrdersTable[Customer ID],OrdersTable[[#This Row],[Customer ID]])</f>
        <v>0.2</v>
      </c>
    </row>
    <row r="8967" spans="1:25" x14ac:dyDescent="0.3">
      <c r="A8967" s="1">
        <v>8966</v>
      </c>
      <c r="B8967" t="s">
        <v>10431</v>
      </c>
      <c r="C8967" s="7">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4" t="str">
        <f>VLOOKUP(OrdersTable[[#This Row],[Region]],PeopleTable[#All],2,FALSE)</f>
        <v>Kelly Williams</v>
      </c>
      <c r="W8967" s="4" t="str">
        <f>IFERROR(VLOOKUP(OrdersTable[[#This Row],[Order ID]],ReturnsTable[#All],2,FALSE),"No")</f>
        <v>No</v>
      </c>
      <c r="X8967" s="4">
        <f>1/COUNTIF(OrdersTable[Order ID],OrdersTable[[#This Row],[Order ID]])</f>
        <v>1</v>
      </c>
      <c r="Y8967" s="4">
        <f>1/COUNTIF(OrdersTable[Customer ID],OrdersTable[[#This Row],[Customer ID]])</f>
        <v>9.0909090909090912E-2</v>
      </c>
    </row>
    <row r="8968" spans="1:25" x14ac:dyDescent="0.3">
      <c r="A8968" s="1">
        <v>8967</v>
      </c>
      <c r="B8968" t="s">
        <v>10432</v>
      </c>
      <c r="C8968" s="7">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4" t="str">
        <f>VLOOKUP(OrdersTable[[#This Row],[Region]],PeopleTable[#All],2,FALSE)</f>
        <v>Chuck Magee</v>
      </c>
      <c r="W8968" s="4" t="str">
        <f>IFERROR(VLOOKUP(OrdersTable[[#This Row],[Order ID]],ReturnsTable[#All],2,FALSE),"No")</f>
        <v>No</v>
      </c>
      <c r="X8968" s="4">
        <f>1/COUNTIF(OrdersTable[Order ID],OrdersTable[[#This Row],[Order ID]])</f>
        <v>0.5</v>
      </c>
      <c r="Y8968" s="4">
        <f>1/COUNTIF(OrdersTable[Customer ID],OrdersTable[[#This Row],[Customer ID]])</f>
        <v>7.6923076923076927E-2</v>
      </c>
    </row>
    <row r="8969" spans="1:25" x14ac:dyDescent="0.3">
      <c r="A8969" s="1">
        <v>8968</v>
      </c>
      <c r="B8969" t="s">
        <v>10432</v>
      </c>
      <c r="C8969" s="7">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4" t="str">
        <f>VLOOKUP(OrdersTable[[#This Row],[Region]],PeopleTable[#All],2,FALSE)</f>
        <v>Chuck Magee</v>
      </c>
      <c r="W8969" s="4" t="str">
        <f>IFERROR(VLOOKUP(OrdersTable[[#This Row],[Order ID]],ReturnsTable[#All],2,FALSE),"No")</f>
        <v>No</v>
      </c>
      <c r="X8969" s="4">
        <f>1/COUNTIF(OrdersTable[Order ID],OrdersTable[[#This Row],[Order ID]])</f>
        <v>0.5</v>
      </c>
      <c r="Y8969" s="4">
        <f>1/COUNTIF(OrdersTable[Customer ID],OrdersTable[[#This Row],[Customer ID]])</f>
        <v>7.6923076923076927E-2</v>
      </c>
    </row>
    <row r="8970" spans="1:25" x14ac:dyDescent="0.3">
      <c r="A8970" s="1">
        <v>8969</v>
      </c>
      <c r="B8970" t="s">
        <v>10433</v>
      </c>
      <c r="C8970" s="7">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4" t="str">
        <f>VLOOKUP(OrdersTable[[#This Row],[Region]],PeopleTable[#All],2,FALSE)</f>
        <v>Cassandra Brandow</v>
      </c>
      <c r="W8970" s="4" t="str">
        <f>IFERROR(VLOOKUP(OrdersTable[[#This Row],[Order ID]],ReturnsTable[#All],2,FALSE),"No")</f>
        <v>No</v>
      </c>
      <c r="X8970" s="4">
        <f>1/COUNTIF(OrdersTable[Order ID],OrdersTable[[#This Row],[Order ID]])</f>
        <v>1</v>
      </c>
      <c r="Y8970" s="4">
        <f>1/COUNTIF(OrdersTable[Customer ID],OrdersTable[[#This Row],[Customer ID]])</f>
        <v>0.1111111111111111</v>
      </c>
    </row>
    <row r="8971" spans="1:25" x14ac:dyDescent="0.3">
      <c r="A8971" s="1">
        <v>8970</v>
      </c>
      <c r="B8971" t="s">
        <v>10434</v>
      </c>
      <c r="C8971" s="7">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4" t="str">
        <f>VLOOKUP(OrdersTable[[#This Row],[Region]],PeopleTable[#All],2,FALSE)</f>
        <v>Chuck Magee</v>
      </c>
      <c r="W8971" s="4" t="str">
        <f>IFERROR(VLOOKUP(OrdersTable[[#This Row],[Order ID]],ReturnsTable[#All],2,FALSE),"No")</f>
        <v>No</v>
      </c>
      <c r="X8971" s="4">
        <f>1/COUNTIF(OrdersTable[Order ID],OrdersTable[[#This Row],[Order ID]])</f>
        <v>0.5</v>
      </c>
      <c r="Y8971" s="4">
        <f>1/COUNTIF(OrdersTable[Customer ID],OrdersTable[[#This Row],[Customer ID]])</f>
        <v>0.05</v>
      </c>
    </row>
    <row r="8972" spans="1:25" x14ac:dyDescent="0.3">
      <c r="A8972" s="1">
        <v>8971</v>
      </c>
      <c r="B8972" t="s">
        <v>10434</v>
      </c>
      <c r="C8972" s="7">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4" t="str">
        <f>VLOOKUP(OrdersTable[[#This Row],[Region]],PeopleTable[#All],2,FALSE)</f>
        <v>Chuck Magee</v>
      </c>
      <c r="W8972" s="4" t="str">
        <f>IFERROR(VLOOKUP(OrdersTable[[#This Row],[Order ID]],ReturnsTable[#All],2,FALSE),"No")</f>
        <v>No</v>
      </c>
      <c r="X8972" s="4">
        <f>1/COUNTIF(OrdersTable[Order ID],OrdersTable[[#This Row],[Order ID]])</f>
        <v>0.5</v>
      </c>
      <c r="Y8972" s="4">
        <f>1/COUNTIF(OrdersTable[Customer ID],OrdersTable[[#This Row],[Customer ID]])</f>
        <v>0.05</v>
      </c>
    </row>
    <row r="8973" spans="1:25" x14ac:dyDescent="0.3">
      <c r="A8973" s="1">
        <v>8972</v>
      </c>
      <c r="B8973" t="s">
        <v>10435</v>
      </c>
      <c r="C8973" s="7">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4" t="str">
        <f>VLOOKUP(OrdersTable[[#This Row],[Region]],PeopleTable[#All],2,FALSE)</f>
        <v>Chuck Magee</v>
      </c>
      <c r="W8973" s="4" t="str">
        <f>IFERROR(VLOOKUP(OrdersTable[[#This Row],[Order ID]],ReturnsTable[#All],2,FALSE),"No")</f>
        <v>No</v>
      </c>
      <c r="X8973" s="4">
        <f>1/COUNTIF(OrdersTable[Order ID],OrdersTable[[#This Row],[Order ID]])</f>
        <v>1</v>
      </c>
      <c r="Y8973" s="4">
        <f>1/COUNTIF(OrdersTable[Customer ID],OrdersTable[[#This Row],[Customer ID]])</f>
        <v>6.6666666666666666E-2</v>
      </c>
    </row>
    <row r="8974" spans="1:25" x14ac:dyDescent="0.3">
      <c r="A8974" s="1">
        <v>8973</v>
      </c>
      <c r="B8974" t="s">
        <v>10436</v>
      </c>
      <c r="C8974" s="7">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4" t="str">
        <f>VLOOKUP(OrdersTable[[#This Row],[Region]],PeopleTable[#All],2,FALSE)</f>
        <v>Chuck Magee</v>
      </c>
      <c r="W8974" s="4" t="str">
        <f>IFERROR(VLOOKUP(OrdersTable[[#This Row],[Order ID]],ReturnsTable[#All],2,FALSE),"No")</f>
        <v>No</v>
      </c>
      <c r="X8974" s="4">
        <f>1/COUNTIF(OrdersTable[Order ID],OrdersTable[[#This Row],[Order ID]])</f>
        <v>1</v>
      </c>
      <c r="Y8974" s="4">
        <f>1/COUNTIF(OrdersTable[Customer ID],OrdersTable[[#This Row],[Customer ID]])</f>
        <v>4.7619047619047616E-2</v>
      </c>
    </row>
    <row r="8975" spans="1:25" x14ac:dyDescent="0.3">
      <c r="A8975" s="1">
        <v>8974</v>
      </c>
      <c r="B8975" t="s">
        <v>10437</v>
      </c>
      <c r="C8975" s="7">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4" t="str">
        <f>VLOOKUP(OrdersTable[[#This Row],[Region]],PeopleTable[#All],2,FALSE)</f>
        <v>Anna Andreadi</v>
      </c>
      <c r="W8975" s="4" t="str">
        <f>IFERROR(VLOOKUP(OrdersTable[[#This Row],[Order ID]],ReturnsTable[#All],2,FALSE),"No")</f>
        <v>No</v>
      </c>
      <c r="X8975" s="4">
        <f>1/COUNTIF(OrdersTable[Order ID],OrdersTable[[#This Row],[Order ID]])</f>
        <v>1</v>
      </c>
      <c r="Y8975" s="4">
        <f>1/COUNTIF(OrdersTable[Customer ID],OrdersTable[[#This Row],[Customer ID]])</f>
        <v>4.1666666666666664E-2</v>
      </c>
    </row>
    <row r="8976" spans="1:25" x14ac:dyDescent="0.3">
      <c r="A8976" s="1">
        <v>8975</v>
      </c>
      <c r="B8976" t="s">
        <v>10438</v>
      </c>
      <c r="C8976" s="7">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4" t="str">
        <f>VLOOKUP(OrdersTable[[#This Row],[Region]],PeopleTable[#All],2,FALSE)</f>
        <v>Kelly Williams</v>
      </c>
      <c r="W8976" s="4" t="str">
        <f>IFERROR(VLOOKUP(OrdersTable[[#This Row],[Order ID]],ReturnsTable[#All],2,FALSE),"No")</f>
        <v>No</v>
      </c>
      <c r="X8976" s="4">
        <f>1/COUNTIF(OrdersTable[Order ID],OrdersTable[[#This Row],[Order ID]])</f>
        <v>0.25</v>
      </c>
      <c r="Y8976" s="4">
        <f>1/COUNTIF(OrdersTable[Customer ID],OrdersTable[[#This Row],[Customer ID]])</f>
        <v>6.6666666666666666E-2</v>
      </c>
    </row>
    <row r="8977" spans="1:25" x14ac:dyDescent="0.3">
      <c r="A8977" s="1">
        <v>8976</v>
      </c>
      <c r="B8977" t="s">
        <v>10438</v>
      </c>
      <c r="C8977" s="7">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4" t="str">
        <f>VLOOKUP(OrdersTable[[#This Row],[Region]],PeopleTable[#All],2,FALSE)</f>
        <v>Kelly Williams</v>
      </c>
      <c r="W8977" s="4" t="str">
        <f>IFERROR(VLOOKUP(OrdersTable[[#This Row],[Order ID]],ReturnsTable[#All],2,FALSE),"No")</f>
        <v>No</v>
      </c>
      <c r="X8977" s="4">
        <f>1/COUNTIF(OrdersTable[Order ID],OrdersTable[[#This Row],[Order ID]])</f>
        <v>0.25</v>
      </c>
      <c r="Y8977" s="4">
        <f>1/COUNTIF(OrdersTable[Customer ID],OrdersTable[[#This Row],[Customer ID]])</f>
        <v>6.6666666666666666E-2</v>
      </c>
    </row>
    <row r="8978" spans="1:25" x14ac:dyDescent="0.3">
      <c r="A8978" s="1">
        <v>8977</v>
      </c>
      <c r="B8978" t="s">
        <v>10438</v>
      </c>
      <c r="C8978" s="7">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4" t="str">
        <f>VLOOKUP(OrdersTable[[#This Row],[Region]],PeopleTable[#All],2,FALSE)</f>
        <v>Kelly Williams</v>
      </c>
      <c r="W8978" s="4" t="str">
        <f>IFERROR(VLOOKUP(OrdersTable[[#This Row],[Order ID]],ReturnsTable[#All],2,FALSE),"No")</f>
        <v>No</v>
      </c>
      <c r="X8978" s="4">
        <f>1/COUNTIF(OrdersTable[Order ID],OrdersTable[[#This Row],[Order ID]])</f>
        <v>0.25</v>
      </c>
      <c r="Y8978" s="4">
        <f>1/COUNTIF(OrdersTable[Customer ID],OrdersTable[[#This Row],[Customer ID]])</f>
        <v>6.6666666666666666E-2</v>
      </c>
    </row>
    <row r="8979" spans="1:25" x14ac:dyDescent="0.3">
      <c r="A8979" s="1">
        <v>8978</v>
      </c>
      <c r="B8979" t="s">
        <v>10438</v>
      </c>
      <c r="C8979" s="7">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4" t="str">
        <f>VLOOKUP(OrdersTable[[#This Row],[Region]],PeopleTable[#All],2,FALSE)</f>
        <v>Kelly Williams</v>
      </c>
      <c r="W8979" s="4" t="str">
        <f>IFERROR(VLOOKUP(OrdersTable[[#This Row],[Order ID]],ReturnsTable[#All],2,FALSE),"No")</f>
        <v>No</v>
      </c>
      <c r="X8979" s="4">
        <f>1/COUNTIF(OrdersTable[Order ID],OrdersTable[[#This Row],[Order ID]])</f>
        <v>0.25</v>
      </c>
      <c r="Y8979" s="4">
        <f>1/COUNTIF(OrdersTable[Customer ID],OrdersTable[[#This Row],[Customer ID]])</f>
        <v>6.6666666666666666E-2</v>
      </c>
    </row>
    <row r="8980" spans="1:25" x14ac:dyDescent="0.3">
      <c r="A8980" s="1">
        <v>8979</v>
      </c>
      <c r="B8980" t="s">
        <v>10439</v>
      </c>
      <c r="C8980" s="7">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4" t="str">
        <f>VLOOKUP(OrdersTable[[#This Row],[Region]],PeopleTable[#All],2,FALSE)</f>
        <v>Chuck Magee</v>
      </c>
      <c r="W8980" s="4" t="str">
        <f>IFERROR(VLOOKUP(OrdersTable[[#This Row],[Order ID]],ReturnsTable[#All],2,FALSE),"No")</f>
        <v>No</v>
      </c>
      <c r="X8980" s="4">
        <f>1/COUNTIF(OrdersTable[Order ID],OrdersTable[[#This Row],[Order ID]])</f>
        <v>1</v>
      </c>
      <c r="Y8980" s="4">
        <f>1/COUNTIF(OrdersTable[Customer ID],OrdersTable[[#This Row],[Customer ID]])</f>
        <v>7.6923076923076927E-2</v>
      </c>
    </row>
    <row r="8981" spans="1:25" x14ac:dyDescent="0.3">
      <c r="A8981" s="1">
        <v>8980</v>
      </c>
      <c r="B8981" t="s">
        <v>10440</v>
      </c>
      <c r="C8981" s="7">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4" t="str">
        <f>VLOOKUP(OrdersTable[[#This Row],[Region]],PeopleTable[#All],2,FALSE)</f>
        <v>Kelly Williams</v>
      </c>
      <c r="W8981" s="4" t="str">
        <f>IFERROR(VLOOKUP(OrdersTable[[#This Row],[Order ID]],ReturnsTable[#All],2,FALSE),"No")</f>
        <v>No</v>
      </c>
      <c r="X8981" s="4">
        <f>1/COUNTIF(OrdersTable[Order ID],OrdersTable[[#This Row],[Order ID]])</f>
        <v>1</v>
      </c>
      <c r="Y8981" s="4">
        <f>1/COUNTIF(OrdersTable[Customer ID],OrdersTable[[#This Row],[Customer ID]])</f>
        <v>0.14285714285714285</v>
      </c>
    </row>
    <row r="8982" spans="1:25" x14ac:dyDescent="0.3">
      <c r="A8982" s="1">
        <v>8981</v>
      </c>
      <c r="B8982" t="s">
        <v>10441</v>
      </c>
      <c r="C8982" s="7">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4" t="str">
        <f>VLOOKUP(OrdersTable[[#This Row],[Region]],PeopleTable[#All],2,FALSE)</f>
        <v>Kelly Williams</v>
      </c>
      <c r="W8982" s="4" t="str">
        <f>IFERROR(VLOOKUP(OrdersTable[[#This Row],[Order ID]],ReturnsTable[#All],2,FALSE),"No")</f>
        <v>No</v>
      </c>
      <c r="X8982" s="4">
        <f>1/COUNTIF(OrdersTable[Order ID],OrdersTable[[#This Row],[Order ID]])</f>
        <v>1</v>
      </c>
      <c r="Y8982" s="4">
        <f>1/COUNTIF(OrdersTable[Customer ID],OrdersTable[[#This Row],[Customer ID]])</f>
        <v>5.8823529411764705E-2</v>
      </c>
    </row>
    <row r="8983" spans="1:25" x14ac:dyDescent="0.3">
      <c r="A8983" s="1">
        <v>8982</v>
      </c>
      <c r="B8983" t="s">
        <v>10442</v>
      </c>
      <c r="C8983" s="7">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4" t="str">
        <f>VLOOKUP(OrdersTable[[#This Row],[Region]],PeopleTable[#All],2,FALSE)</f>
        <v>Kelly Williams</v>
      </c>
      <c r="W8983" s="4" t="str">
        <f>IFERROR(VLOOKUP(OrdersTable[[#This Row],[Order ID]],ReturnsTable[#All],2,FALSE),"No")</f>
        <v>No</v>
      </c>
      <c r="X8983" s="4">
        <f>1/COUNTIF(OrdersTable[Order ID],OrdersTable[[#This Row],[Order ID]])</f>
        <v>0.25</v>
      </c>
      <c r="Y8983" s="4">
        <f>1/COUNTIF(OrdersTable[Customer ID],OrdersTable[[#This Row],[Customer ID]])</f>
        <v>3.3333333333333333E-2</v>
      </c>
    </row>
    <row r="8984" spans="1:25" x14ac:dyDescent="0.3">
      <c r="A8984" s="1">
        <v>8983</v>
      </c>
      <c r="B8984" t="s">
        <v>10442</v>
      </c>
      <c r="C8984" s="7">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4" t="str">
        <f>VLOOKUP(OrdersTable[[#This Row],[Region]],PeopleTable[#All],2,FALSE)</f>
        <v>Kelly Williams</v>
      </c>
      <c r="W8984" s="4" t="str">
        <f>IFERROR(VLOOKUP(OrdersTable[[#This Row],[Order ID]],ReturnsTable[#All],2,FALSE),"No")</f>
        <v>No</v>
      </c>
      <c r="X8984" s="4">
        <f>1/COUNTIF(OrdersTable[Order ID],OrdersTable[[#This Row],[Order ID]])</f>
        <v>0.25</v>
      </c>
      <c r="Y8984" s="4">
        <f>1/COUNTIF(OrdersTable[Customer ID],OrdersTable[[#This Row],[Customer ID]])</f>
        <v>3.3333333333333333E-2</v>
      </c>
    </row>
    <row r="8985" spans="1:25" x14ac:dyDescent="0.3">
      <c r="A8985" s="1">
        <v>8984</v>
      </c>
      <c r="B8985" t="s">
        <v>10442</v>
      </c>
      <c r="C8985" s="7">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4" t="str">
        <f>VLOOKUP(OrdersTable[[#This Row],[Region]],PeopleTable[#All],2,FALSE)</f>
        <v>Kelly Williams</v>
      </c>
      <c r="W8985" s="4" t="str">
        <f>IFERROR(VLOOKUP(OrdersTable[[#This Row],[Order ID]],ReturnsTable[#All],2,FALSE),"No")</f>
        <v>No</v>
      </c>
      <c r="X8985" s="4">
        <f>1/COUNTIF(OrdersTable[Order ID],OrdersTable[[#This Row],[Order ID]])</f>
        <v>0.25</v>
      </c>
      <c r="Y8985" s="4">
        <f>1/COUNTIF(OrdersTable[Customer ID],OrdersTable[[#This Row],[Customer ID]])</f>
        <v>3.3333333333333333E-2</v>
      </c>
    </row>
    <row r="8986" spans="1:25" x14ac:dyDescent="0.3">
      <c r="A8986" s="1">
        <v>8985</v>
      </c>
      <c r="B8986" t="s">
        <v>10442</v>
      </c>
      <c r="C8986" s="7">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4" t="str">
        <f>VLOOKUP(OrdersTable[[#This Row],[Region]],PeopleTable[#All],2,FALSE)</f>
        <v>Kelly Williams</v>
      </c>
      <c r="W8986" s="4" t="str">
        <f>IFERROR(VLOOKUP(OrdersTable[[#This Row],[Order ID]],ReturnsTable[#All],2,FALSE),"No")</f>
        <v>No</v>
      </c>
      <c r="X8986" s="4">
        <f>1/COUNTIF(OrdersTable[Order ID],OrdersTable[[#This Row],[Order ID]])</f>
        <v>0.25</v>
      </c>
      <c r="Y8986" s="4">
        <f>1/COUNTIF(OrdersTable[Customer ID],OrdersTable[[#This Row],[Customer ID]])</f>
        <v>3.3333333333333333E-2</v>
      </c>
    </row>
    <row r="8987" spans="1:25" x14ac:dyDescent="0.3">
      <c r="A8987" s="1">
        <v>8986</v>
      </c>
      <c r="B8987" t="s">
        <v>10443</v>
      </c>
      <c r="C8987" s="7">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4" t="str">
        <f>VLOOKUP(OrdersTable[[#This Row],[Region]],PeopleTable[#All],2,FALSE)</f>
        <v>Cassandra Brandow</v>
      </c>
      <c r="W8987" s="4" t="str">
        <f>IFERROR(VLOOKUP(OrdersTable[[#This Row],[Order ID]],ReturnsTable[#All],2,FALSE),"No")</f>
        <v>No</v>
      </c>
      <c r="X8987" s="4">
        <f>1/COUNTIF(OrdersTable[Order ID],OrdersTable[[#This Row],[Order ID]])</f>
        <v>0.25</v>
      </c>
      <c r="Y8987" s="4">
        <f>1/COUNTIF(OrdersTable[Customer ID],OrdersTable[[#This Row],[Customer ID]])</f>
        <v>0.14285714285714285</v>
      </c>
    </row>
    <row r="8988" spans="1:25" x14ac:dyDescent="0.3">
      <c r="A8988" s="1">
        <v>8987</v>
      </c>
      <c r="B8988" t="s">
        <v>10443</v>
      </c>
      <c r="C8988" s="7">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4" t="str">
        <f>VLOOKUP(OrdersTable[[#This Row],[Region]],PeopleTable[#All],2,FALSE)</f>
        <v>Cassandra Brandow</v>
      </c>
      <c r="W8988" s="4" t="str">
        <f>IFERROR(VLOOKUP(OrdersTable[[#This Row],[Order ID]],ReturnsTable[#All],2,FALSE),"No")</f>
        <v>No</v>
      </c>
      <c r="X8988" s="4">
        <f>1/COUNTIF(OrdersTable[Order ID],OrdersTable[[#This Row],[Order ID]])</f>
        <v>0.25</v>
      </c>
      <c r="Y8988" s="4">
        <f>1/COUNTIF(OrdersTable[Customer ID],OrdersTable[[#This Row],[Customer ID]])</f>
        <v>0.14285714285714285</v>
      </c>
    </row>
    <row r="8989" spans="1:25" x14ac:dyDescent="0.3">
      <c r="A8989" s="1">
        <v>8988</v>
      </c>
      <c r="B8989" t="s">
        <v>10443</v>
      </c>
      <c r="C8989" s="7">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4" t="str">
        <f>VLOOKUP(OrdersTable[[#This Row],[Region]],PeopleTable[#All],2,FALSE)</f>
        <v>Cassandra Brandow</v>
      </c>
      <c r="W8989" s="4" t="str">
        <f>IFERROR(VLOOKUP(OrdersTable[[#This Row],[Order ID]],ReturnsTable[#All],2,FALSE),"No")</f>
        <v>No</v>
      </c>
      <c r="X8989" s="4">
        <f>1/COUNTIF(OrdersTable[Order ID],OrdersTable[[#This Row],[Order ID]])</f>
        <v>0.25</v>
      </c>
      <c r="Y8989" s="4">
        <f>1/COUNTIF(OrdersTable[Customer ID],OrdersTable[[#This Row],[Customer ID]])</f>
        <v>0.14285714285714285</v>
      </c>
    </row>
    <row r="8990" spans="1:25" x14ac:dyDescent="0.3">
      <c r="A8990" s="1">
        <v>8989</v>
      </c>
      <c r="B8990" t="s">
        <v>10443</v>
      </c>
      <c r="C8990" s="7">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4" t="str">
        <f>VLOOKUP(OrdersTable[[#This Row],[Region]],PeopleTable[#All],2,FALSE)</f>
        <v>Cassandra Brandow</v>
      </c>
      <c r="W8990" s="4" t="str">
        <f>IFERROR(VLOOKUP(OrdersTable[[#This Row],[Order ID]],ReturnsTable[#All],2,FALSE),"No")</f>
        <v>No</v>
      </c>
      <c r="X8990" s="4">
        <f>1/COUNTIF(OrdersTable[Order ID],OrdersTable[[#This Row],[Order ID]])</f>
        <v>0.25</v>
      </c>
      <c r="Y8990" s="4">
        <f>1/COUNTIF(OrdersTable[Customer ID],OrdersTable[[#This Row],[Customer ID]])</f>
        <v>0.14285714285714285</v>
      </c>
    </row>
    <row r="8991" spans="1:25" x14ac:dyDescent="0.3">
      <c r="A8991" s="1">
        <v>8990</v>
      </c>
      <c r="B8991" t="s">
        <v>10444</v>
      </c>
      <c r="C8991" s="7">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4" t="str">
        <f>VLOOKUP(OrdersTable[[#This Row],[Region]],PeopleTable[#All],2,FALSE)</f>
        <v>Kelly Williams</v>
      </c>
      <c r="W8991" s="4" t="str">
        <f>IFERROR(VLOOKUP(OrdersTable[[#This Row],[Order ID]],ReturnsTable[#All],2,FALSE),"No")</f>
        <v>No</v>
      </c>
      <c r="X8991" s="4">
        <f>1/COUNTIF(OrdersTable[Order ID],OrdersTable[[#This Row],[Order ID]])</f>
        <v>0.5</v>
      </c>
      <c r="Y8991" s="4">
        <f>1/COUNTIF(OrdersTable[Customer ID],OrdersTable[[#This Row],[Customer ID]])</f>
        <v>0.05</v>
      </c>
    </row>
    <row r="8992" spans="1:25" x14ac:dyDescent="0.3">
      <c r="A8992" s="1">
        <v>8991</v>
      </c>
      <c r="B8992" t="s">
        <v>10444</v>
      </c>
      <c r="C8992" s="7">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4" t="str">
        <f>VLOOKUP(OrdersTable[[#This Row],[Region]],PeopleTable[#All],2,FALSE)</f>
        <v>Kelly Williams</v>
      </c>
      <c r="W8992" s="4" t="str">
        <f>IFERROR(VLOOKUP(OrdersTable[[#This Row],[Order ID]],ReturnsTable[#All],2,FALSE),"No")</f>
        <v>No</v>
      </c>
      <c r="X8992" s="4">
        <f>1/COUNTIF(OrdersTable[Order ID],OrdersTable[[#This Row],[Order ID]])</f>
        <v>0.5</v>
      </c>
      <c r="Y8992" s="4">
        <f>1/COUNTIF(OrdersTable[Customer ID],OrdersTable[[#This Row],[Customer ID]])</f>
        <v>0.05</v>
      </c>
    </row>
    <row r="8993" spans="1:25" x14ac:dyDescent="0.3">
      <c r="A8993" s="1">
        <v>8992</v>
      </c>
      <c r="B8993" t="s">
        <v>10445</v>
      </c>
      <c r="C8993" s="7">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4" t="str">
        <f>VLOOKUP(OrdersTable[[#This Row],[Region]],PeopleTable[#All],2,FALSE)</f>
        <v>Anna Andreadi</v>
      </c>
      <c r="W8993" s="4" t="str">
        <f>IFERROR(VLOOKUP(OrdersTable[[#This Row],[Order ID]],ReturnsTable[#All],2,FALSE),"No")</f>
        <v>No</v>
      </c>
      <c r="X8993" s="4">
        <f>1/COUNTIF(OrdersTable[Order ID],OrdersTable[[#This Row],[Order ID]])</f>
        <v>1</v>
      </c>
      <c r="Y8993" s="4">
        <f>1/COUNTIF(OrdersTable[Customer ID],OrdersTable[[#This Row],[Customer ID]])</f>
        <v>8.3333333333333329E-2</v>
      </c>
    </row>
    <row r="8994" spans="1:25" x14ac:dyDescent="0.3">
      <c r="A8994" s="1">
        <v>8993</v>
      </c>
      <c r="B8994" t="s">
        <v>10446</v>
      </c>
      <c r="C8994" s="7">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4" t="str">
        <f>VLOOKUP(OrdersTable[[#This Row],[Region]],PeopleTable[#All],2,FALSE)</f>
        <v>Cassandra Brandow</v>
      </c>
      <c r="W8994" s="4" t="str">
        <f>IFERROR(VLOOKUP(OrdersTable[[#This Row],[Order ID]],ReturnsTable[#All],2,FALSE),"No")</f>
        <v>No</v>
      </c>
      <c r="X8994" s="4">
        <f>1/COUNTIF(OrdersTable[Order ID],OrdersTable[[#This Row],[Order ID]])</f>
        <v>0.5</v>
      </c>
      <c r="Y8994" s="4">
        <f>1/COUNTIF(OrdersTable[Customer ID],OrdersTable[[#This Row],[Customer ID]])</f>
        <v>7.1428571428571425E-2</v>
      </c>
    </row>
    <row r="8995" spans="1:25" x14ac:dyDescent="0.3">
      <c r="A8995" s="1">
        <v>8994</v>
      </c>
      <c r="B8995" t="s">
        <v>10446</v>
      </c>
      <c r="C8995" s="7">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4" t="str">
        <f>VLOOKUP(OrdersTable[[#This Row],[Region]],PeopleTable[#All],2,FALSE)</f>
        <v>Cassandra Brandow</v>
      </c>
      <c r="W8995" s="4" t="str">
        <f>IFERROR(VLOOKUP(OrdersTable[[#This Row],[Order ID]],ReturnsTable[#All],2,FALSE),"No")</f>
        <v>No</v>
      </c>
      <c r="X8995" s="4">
        <f>1/COUNTIF(OrdersTable[Order ID],OrdersTable[[#This Row],[Order ID]])</f>
        <v>0.5</v>
      </c>
      <c r="Y8995" s="4">
        <f>1/COUNTIF(OrdersTable[Customer ID],OrdersTable[[#This Row],[Customer ID]])</f>
        <v>7.1428571428571425E-2</v>
      </c>
    </row>
    <row r="8996" spans="1:25" x14ac:dyDescent="0.3">
      <c r="A8996" s="1">
        <v>8995</v>
      </c>
      <c r="B8996" t="s">
        <v>10447</v>
      </c>
      <c r="C8996" s="7">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4" t="str">
        <f>VLOOKUP(OrdersTable[[#This Row],[Region]],PeopleTable[#All],2,FALSE)</f>
        <v>Cassandra Brandow</v>
      </c>
      <c r="W8996" s="4" t="str">
        <f>IFERROR(VLOOKUP(OrdersTable[[#This Row],[Order ID]],ReturnsTable[#All],2,FALSE),"No")</f>
        <v>No</v>
      </c>
      <c r="X8996" s="4">
        <f>1/COUNTIF(OrdersTable[Order ID],OrdersTable[[#This Row],[Order ID]])</f>
        <v>0.5</v>
      </c>
      <c r="Y8996" s="4">
        <f>1/COUNTIF(OrdersTable[Customer ID],OrdersTable[[#This Row],[Customer ID]])</f>
        <v>4.5454545454545456E-2</v>
      </c>
    </row>
    <row r="8997" spans="1:25" x14ac:dyDescent="0.3">
      <c r="A8997" s="1">
        <v>8996</v>
      </c>
      <c r="B8997" t="s">
        <v>10447</v>
      </c>
      <c r="C8997" s="7">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4" t="str">
        <f>VLOOKUP(OrdersTable[[#This Row],[Region]],PeopleTable[#All],2,FALSE)</f>
        <v>Cassandra Brandow</v>
      </c>
      <c r="W8997" s="4" t="str">
        <f>IFERROR(VLOOKUP(OrdersTable[[#This Row],[Order ID]],ReturnsTable[#All],2,FALSE),"No")</f>
        <v>No</v>
      </c>
      <c r="X8997" s="4">
        <f>1/COUNTIF(OrdersTable[Order ID],OrdersTable[[#This Row],[Order ID]])</f>
        <v>0.5</v>
      </c>
      <c r="Y8997" s="4">
        <f>1/COUNTIF(OrdersTable[Customer ID],OrdersTable[[#This Row],[Customer ID]])</f>
        <v>4.5454545454545456E-2</v>
      </c>
    </row>
    <row r="8998" spans="1:25" x14ac:dyDescent="0.3">
      <c r="A8998" s="1">
        <v>8997</v>
      </c>
      <c r="B8998" t="s">
        <v>10448</v>
      </c>
      <c r="C8998" s="7">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4" t="str">
        <f>VLOOKUP(OrdersTable[[#This Row],[Region]],PeopleTable[#All],2,FALSE)</f>
        <v>Kelly Williams</v>
      </c>
      <c r="W8998" s="4" t="str">
        <f>IFERROR(VLOOKUP(OrdersTable[[#This Row],[Order ID]],ReturnsTable[#All],2,FALSE),"No")</f>
        <v>No</v>
      </c>
      <c r="X8998" s="4">
        <f>1/COUNTIF(OrdersTable[Order ID],OrdersTable[[#This Row],[Order ID]])</f>
        <v>1</v>
      </c>
      <c r="Y8998" s="4">
        <f>1/COUNTIF(OrdersTable[Customer ID],OrdersTable[[#This Row],[Customer ID]])</f>
        <v>3.8461538461538464E-2</v>
      </c>
    </row>
    <row r="8999" spans="1:25" x14ac:dyDescent="0.3">
      <c r="A8999" s="1">
        <v>8998</v>
      </c>
      <c r="B8999" t="s">
        <v>10449</v>
      </c>
      <c r="C8999" s="7">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4" t="str">
        <f>VLOOKUP(OrdersTable[[#This Row],[Region]],PeopleTable[#All],2,FALSE)</f>
        <v>Kelly Williams</v>
      </c>
      <c r="W8999" s="4" t="str">
        <f>IFERROR(VLOOKUP(OrdersTable[[#This Row],[Order ID]],ReturnsTable[#All],2,FALSE),"No")</f>
        <v>No</v>
      </c>
      <c r="X8999" s="4">
        <f>1/COUNTIF(OrdersTable[Order ID],OrdersTable[[#This Row],[Order ID]])</f>
        <v>0.5</v>
      </c>
      <c r="Y8999" s="4">
        <f>1/COUNTIF(OrdersTable[Customer ID],OrdersTable[[#This Row],[Customer ID]])</f>
        <v>0.1</v>
      </c>
    </row>
    <row r="9000" spans="1:25" x14ac:dyDescent="0.3">
      <c r="A9000" s="1">
        <v>8999</v>
      </c>
      <c r="B9000" t="s">
        <v>10449</v>
      </c>
      <c r="C9000" s="7">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4" t="str">
        <f>VLOOKUP(OrdersTable[[#This Row],[Region]],PeopleTable[#All],2,FALSE)</f>
        <v>Kelly Williams</v>
      </c>
      <c r="W9000" s="4" t="str">
        <f>IFERROR(VLOOKUP(OrdersTable[[#This Row],[Order ID]],ReturnsTable[#All],2,FALSE),"No")</f>
        <v>No</v>
      </c>
      <c r="X9000" s="4">
        <f>1/COUNTIF(OrdersTable[Order ID],OrdersTable[[#This Row],[Order ID]])</f>
        <v>0.5</v>
      </c>
      <c r="Y9000" s="4">
        <f>1/COUNTIF(OrdersTable[Customer ID],OrdersTable[[#This Row],[Customer ID]])</f>
        <v>0.1</v>
      </c>
    </row>
    <row r="9001" spans="1:25" x14ac:dyDescent="0.3">
      <c r="A9001" s="1">
        <v>9000</v>
      </c>
      <c r="B9001" t="s">
        <v>10450</v>
      </c>
      <c r="C9001" s="7">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4" t="str">
        <f>VLOOKUP(OrdersTable[[#This Row],[Region]],PeopleTable[#All],2,FALSE)</f>
        <v>Chuck Magee</v>
      </c>
      <c r="W9001" s="4" t="str">
        <f>IFERROR(VLOOKUP(OrdersTable[[#This Row],[Order ID]],ReturnsTable[#All],2,FALSE),"No")</f>
        <v>No</v>
      </c>
      <c r="X9001" s="4">
        <f>1/COUNTIF(OrdersTable[Order ID],OrdersTable[[#This Row],[Order ID]])</f>
        <v>1</v>
      </c>
      <c r="Y9001" s="4">
        <f>1/COUNTIF(OrdersTable[Customer ID],OrdersTable[[#This Row],[Customer ID]])</f>
        <v>4.5454545454545456E-2</v>
      </c>
    </row>
    <row r="9002" spans="1:25" x14ac:dyDescent="0.3">
      <c r="A9002" s="1">
        <v>9001</v>
      </c>
      <c r="B9002" t="s">
        <v>10451</v>
      </c>
      <c r="C9002" s="7">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4" t="str">
        <f>VLOOKUP(OrdersTable[[#This Row],[Region]],PeopleTable[#All],2,FALSE)</f>
        <v>Anna Andreadi</v>
      </c>
      <c r="W9002" s="4" t="str">
        <f>IFERROR(VLOOKUP(OrdersTable[[#This Row],[Order ID]],ReturnsTable[#All],2,FALSE),"No")</f>
        <v>No</v>
      </c>
      <c r="X9002" s="4">
        <f>1/COUNTIF(OrdersTable[Order ID],OrdersTable[[#This Row],[Order ID]])</f>
        <v>1</v>
      </c>
      <c r="Y9002" s="4">
        <f>1/COUNTIF(OrdersTable[Customer ID],OrdersTable[[#This Row],[Customer ID]])</f>
        <v>9.0909090909090912E-2</v>
      </c>
    </row>
    <row r="9003" spans="1:25" x14ac:dyDescent="0.3">
      <c r="A9003" s="1">
        <v>9002</v>
      </c>
      <c r="B9003" t="s">
        <v>10452</v>
      </c>
      <c r="C9003" s="7">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4" t="str">
        <f>VLOOKUP(OrdersTable[[#This Row],[Region]],PeopleTable[#All],2,FALSE)</f>
        <v>Cassandra Brandow</v>
      </c>
      <c r="W9003" s="4" t="str">
        <f>IFERROR(VLOOKUP(OrdersTable[[#This Row],[Order ID]],ReturnsTable[#All],2,FALSE),"No")</f>
        <v>No</v>
      </c>
      <c r="X9003" s="4">
        <f>1/COUNTIF(OrdersTable[Order ID],OrdersTable[[#This Row],[Order ID]])</f>
        <v>0.5</v>
      </c>
      <c r="Y9003" s="4">
        <f>1/COUNTIF(OrdersTable[Customer ID],OrdersTable[[#This Row],[Customer ID]])</f>
        <v>6.25E-2</v>
      </c>
    </row>
    <row r="9004" spans="1:25" x14ac:dyDescent="0.3">
      <c r="A9004" s="1">
        <v>9003</v>
      </c>
      <c r="B9004" t="s">
        <v>10452</v>
      </c>
      <c r="C9004" s="7">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4" t="str">
        <f>VLOOKUP(OrdersTable[[#This Row],[Region]],PeopleTable[#All],2,FALSE)</f>
        <v>Cassandra Brandow</v>
      </c>
      <c r="W9004" s="4" t="str">
        <f>IFERROR(VLOOKUP(OrdersTable[[#This Row],[Order ID]],ReturnsTable[#All],2,FALSE),"No")</f>
        <v>No</v>
      </c>
      <c r="X9004" s="4">
        <f>1/COUNTIF(OrdersTable[Order ID],OrdersTable[[#This Row],[Order ID]])</f>
        <v>0.5</v>
      </c>
      <c r="Y9004" s="4">
        <f>1/COUNTIF(OrdersTable[Customer ID],OrdersTable[[#This Row],[Customer ID]])</f>
        <v>6.25E-2</v>
      </c>
    </row>
    <row r="9005" spans="1:25" x14ac:dyDescent="0.3">
      <c r="A9005" s="1">
        <v>9004</v>
      </c>
      <c r="B9005" t="s">
        <v>10453</v>
      </c>
      <c r="C9005" s="7">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4" t="str">
        <f>VLOOKUP(OrdersTable[[#This Row],[Region]],PeopleTable[#All],2,FALSE)</f>
        <v>Anna Andreadi</v>
      </c>
      <c r="W9005" s="4" t="str">
        <f>IFERROR(VLOOKUP(OrdersTable[[#This Row],[Order ID]],ReturnsTable[#All],2,FALSE),"No")</f>
        <v>No</v>
      </c>
      <c r="X9005" s="4">
        <f>1/COUNTIF(OrdersTable[Order ID],OrdersTable[[#This Row],[Order ID]])</f>
        <v>0.5</v>
      </c>
      <c r="Y9005" s="4">
        <f>1/COUNTIF(OrdersTable[Customer ID],OrdersTable[[#This Row],[Customer ID]])</f>
        <v>7.1428571428571425E-2</v>
      </c>
    </row>
    <row r="9006" spans="1:25" x14ac:dyDescent="0.3">
      <c r="A9006" s="1">
        <v>9005</v>
      </c>
      <c r="B9006" t="s">
        <v>10453</v>
      </c>
      <c r="C9006" s="7">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4" t="str">
        <f>VLOOKUP(OrdersTable[[#This Row],[Region]],PeopleTable[#All],2,FALSE)</f>
        <v>Anna Andreadi</v>
      </c>
      <c r="W9006" s="4" t="str">
        <f>IFERROR(VLOOKUP(OrdersTable[[#This Row],[Order ID]],ReturnsTable[#All],2,FALSE),"No")</f>
        <v>No</v>
      </c>
      <c r="X9006" s="4">
        <f>1/COUNTIF(OrdersTable[Order ID],OrdersTable[[#This Row],[Order ID]])</f>
        <v>0.5</v>
      </c>
      <c r="Y9006" s="4">
        <f>1/COUNTIF(OrdersTable[Customer ID],OrdersTable[[#This Row],[Customer ID]])</f>
        <v>7.1428571428571425E-2</v>
      </c>
    </row>
    <row r="9007" spans="1:25" x14ac:dyDescent="0.3">
      <c r="A9007" s="1">
        <v>9006</v>
      </c>
      <c r="B9007" t="s">
        <v>6100</v>
      </c>
      <c r="C9007" s="7">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4" t="str">
        <f>VLOOKUP(OrdersTable[[#This Row],[Region]],PeopleTable[#All],2,FALSE)</f>
        <v>Kelly Williams</v>
      </c>
      <c r="W9007" s="4" t="str">
        <f>IFERROR(VLOOKUP(OrdersTable[[#This Row],[Order ID]],ReturnsTable[#All],2,FALSE),"No")</f>
        <v>Yes</v>
      </c>
      <c r="X9007" s="4">
        <f>1/COUNTIF(OrdersTable[Order ID],OrdersTable[[#This Row],[Order ID]])</f>
        <v>0.25</v>
      </c>
      <c r="Y9007" s="4">
        <f>1/COUNTIF(OrdersTable[Customer ID],OrdersTable[[#This Row],[Customer ID]])</f>
        <v>5.8823529411764705E-2</v>
      </c>
    </row>
    <row r="9008" spans="1:25" x14ac:dyDescent="0.3">
      <c r="A9008" s="1">
        <v>9007</v>
      </c>
      <c r="B9008" t="s">
        <v>6100</v>
      </c>
      <c r="C9008" s="7">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4" t="str">
        <f>VLOOKUP(OrdersTable[[#This Row],[Region]],PeopleTable[#All],2,FALSE)</f>
        <v>Kelly Williams</v>
      </c>
      <c r="W9008" s="4" t="str">
        <f>IFERROR(VLOOKUP(OrdersTable[[#This Row],[Order ID]],ReturnsTable[#All],2,FALSE),"No")</f>
        <v>Yes</v>
      </c>
      <c r="X9008" s="4">
        <f>1/COUNTIF(OrdersTable[Order ID],OrdersTable[[#This Row],[Order ID]])</f>
        <v>0.25</v>
      </c>
      <c r="Y9008" s="4">
        <f>1/COUNTIF(OrdersTable[Customer ID],OrdersTable[[#This Row],[Customer ID]])</f>
        <v>5.8823529411764705E-2</v>
      </c>
    </row>
    <row r="9009" spans="1:25" x14ac:dyDescent="0.3">
      <c r="A9009" s="1">
        <v>9008</v>
      </c>
      <c r="B9009" t="s">
        <v>6100</v>
      </c>
      <c r="C9009" s="7">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4" t="str">
        <f>VLOOKUP(OrdersTable[[#This Row],[Region]],PeopleTable[#All],2,FALSE)</f>
        <v>Kelly Williams</v>
      </c>
      <c r="W9009" s="4" t="str">
        <f>IFERROR(VLOOKUP(OrdersTable[[#This Row],[Order ID]],ReturnsTable[#All],2,FALSE),"No")</f>
        <v>Yes</v>
      </c>
      <c r="X9009" s="4">
        <f>1/COUNTIF(OrdersTable[Order ID],OrdersTable[[#This Row],[Order ID]])</f>
        <v>0.25</v>
      </c>
      <c r="Y9009" s="4">
        <f>1/COUNTIF(OrdersTable[Customer ID],OrdersTable[[#This Row],[Customer ID]])</f>
        <v>5.8823529411764705E-2</v>
      </c>
    </row>
    <row r="9010" spans="1:25" x14ac:dyDescent="0.3">
      <c r="A9010" s="1">
        <v>9009</v>
      </c>
      <c r="B9010" t="s">
        <v>6100</v>
      </c>
      <c r="C9010" s="7">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4" t="str">
        <f>VLOOKUP(OrdersTable[[#This Row],[Region]],PeopleTable[#All],2,FALSE)</f>
        <v>Kelly Williams</v>
      </c>
      <c r="W9010" s="4" t="str">
        <f>IFERROR(VLOOKUP(OrdersTable[[#This Row],[Order ID]],ReturnsTable[#All],2,FALSE),"No")</f>
        <v>Yes</v>
      </c>
      <c r="X9010" s="4">
        <f>1/COUNTIF(OrdersTable[Order ID],OrdersTable[[#This Row],[Order ID]])</f>
        <v>0.25</v>
      </c>
      <c r="Y9010" s="4">
        <f>1/COUNTIF(OrdersTable[Customer ID],OrdersTable[[#This Row],[Customer ID]])</f>
        <v>5.8823529411764705E-2</v>
      </c>
    </row>
    <row r="9011" spans="1:25" x14ac:dyDescent="0.3">
      <c r="A9011" s="1">
        <v>9010</v>
      </c>
      <c r="B9011" t="s">
        <v>10454</v>
      </c>
      <c r="C9011" s="7">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4" t="str">
        <f>VLOOKUP(OrdersTable[[#This Row],[Region]],PeopleTable[#All],2,FALSE)</f>
        <v>Chuck Magee</v>
      </c>
      <c r="W9011" s="4" t="str">
        <f>IFERROR(VLOOKUP(OrdersTable[[#This Row],[Order ID]],ReturnsTable[#All],2,FALSE),"No")</f>
        <v>No</v>
      </c>
      <c r="X9011" s="4">
        <f>1/COUNTIF(OrdersTable[Order ID],OrdersTable[[#This Row],[Order ID]])</f>
        <v>1</v>
      </c>
      <c r="Y9011" s="4">
        <f>1/COUNTIF(OrdersTable[Customer ID],OrdersTable[[#This Row],[Customer ID]])</f>
        <v>0.14285714285714285</v>
      </c>
    </row>
    <row r="9012" spans="1:25" x14ac:dyDescent="0.3">
      <c r="A9012" s="1">
        <v>9011</v>
      </c>
      <c r="B9012" t="s">
        <v>10455</v>
      </c>
      <c r="C9012" s="7">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4" t="str">
        <f>VLOOKUP(OrdersTable[[#This Row],[Region]],PeopleTable[#All],2,FALSE)</f>
        <v>Cassandra Brandow</v>
      </c>
      <c r="W9012" s="4" t="str">
        <f>IFERROR(VLOOKUP(OrdersTable[[#This Row],[Order ID]],ReturnsTable[#All],2,FALSE),"No")</f>
        <v>No</v>
      </c>
      <c r="X9012" s="4">
        <f>1/COUNTIF(OrdersTable[Order ID],OrdersTable[[#This Row],[Order ID]])</f>
        <v>1</v>
      </c>
      <c r="Y9012" s="4">
        <f>1/COUNTIF(OrdersTable[Customer ID],OrdersTable[[#This Row],[Customer ID]])</f>
        <v>0.125</v>
      </c>
    </row>
    <row r="9013" spans="1:25" x14ac:dyDescent="0.3">
      <c r="A9013" s="1">
        <v>9012</v>
      </c>
      <c r="B9013" t="s">
        <v>10456</v>
      </c>
      <c r="C9013" s="7">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4" t="str">
        <f>VLOOKUP(OrdersTable[[#This Row],[Region]],PeopleTable[#All],2,FALSE)</f>
        <v>Kelly Williams</v>
      </c>
      <c r="W9013" s="4" t="str">
        <f>IFERROR(VLOOKUP(OrdersTable[[#This Row],[Order ID]],ReturnsTable[#All],2,FALSE),"No")</f>
        <v>No</v>
      </c>
      <c r="X9013" s="4">
        <f>1/COUNTIF(OrdersTable[Order ID],OrdersTable[[#This Row],[Order ID]])</f>
        <v>1</v>
      </c>
      <c r="Y9013" s="4">
        <f>1/COUNTIF(OrdersTable[Customer ID],OrdersTable[[#This Row],[Customer ID]])</f>
        <v>7.1428571428571425E-2</v>
      </c>
    </row>
    <row r="9014" spans="1:25" x14ac:dyDescent="0.3">
      <c r="A9014" s="1">
        <v>9013</v>
      </c>
      <c r="B9014" t="s">
        <v>10457</v>
      </c>
      <c r="C9014" s="7">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4" t="str">
        <f>VLOOKUP(OrdersTable[[#This Row],[Region]],PeopleTable[#All],2,FALSE)</f>
        <v>Chuck Magee</v>
      </c>
      <c r="W9014" s="4" t="str">
        <f>IFERROR(VLOOKUP(OrdersTable[[#This Row],[Order ID]],ReturnsTable[#All],2,FALSE),"No")</f>
        <v>No</v>
      </c>
      <c r="X9014" s="4">
        <f>1/COUNTIF(OrdersTable[Order ID],OrdersTable[[#This Row],[Order ID]])</f>
        <v>1</v>
      </c>
      <c r="Y9014" s="4">
        <f>1/COUNTIF(OrdersTable[Customer ID],OrdersTable[[#This Row],[Customer ID]])</f>
        <v>0.04</v>
      </c>
    </row>
    <row r="9015" spans="1:25" x14ac:dyDescent="0.3">
      <c r="A9015" s="1">
        <v>9014</v>
      </c>
      <c r="B9015" t="s">
        <v>6153</v>
      </c>
      <c r="C9015" s="7">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4" t="str">
        <f>VLOOKUP(OrdersTable[[#This Row],[Region]],PeopleTable[#All],2,FALSE)</f>
        <v>Anna Andreadi</v>
      </c>
      <c r="W9015" s="4" t="str">
        <f>IFERROR(VLOOKUP(OrdersTable[[#This Row],[Order ID]],ReturnsTable[#All],2,FALSE),"No")</f>
        <v>Yes</v>
      </c>
      <c r="X9015" s="4">
        <f>1/COUNTIF(OrdersTable[Order ID],OrdersTable[[#This Row],[Order ID]])</f>
        <v>0.5</v>
      </c>
      <c r="Y9015" s="4">
        <f>1/COUNTIF(OrdersTable[Customer ID],OrdersTable[[#This Row],[Customer ID]])</f>
        <v>0.14285714285714285</v>
      </c>
    </row>
    <row r="9016" spans="1:25" x14ac:dyDescent="0.3">
      <c r="A9016" s="1">
        <v>9015</v>
      </c>
      <c r="B9016" t="s">
        <v>6153</v>
      </c>
      <c r="C9016" s="7">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4" t="str">
        <f>VLOOKUP(OrdersTable[[#This Row],[Region]],PeopleTable[#All],2,FALSE)</f>
        <v>Anna Andreadi</v>
      </c>
      <c r="W9016" s="4" t="str">
        <f>IFERROR(VLOOKUP(OrdersTable[[#This Row],[Order ID]],ReturnsTable[#All],2,FALSE),"No")</f>
        <v>Yes</v>
      </c>
      <c r="X9016" s="4">
        <f>1/COUNTIF(OrdersTable[Order ID],OrdersTable[[#This Row],[Order ID]])</f>
        <v>0.5</v>
      </c>
      <c r="Y9016" s="4">
        <f>1/COUNTIF(OrdersTable[Customer ID],OrdersTable[[#This Row],[Customer ID]])</f>
        <v>0.14285714285714285</v>
      </c>
    </row>
    <row r="9017" spans="1:25" x14ac:dyDescent="0.3">
      <c r="A9017" s="1">
        <v>9016</v>
      </c>
      <c r="B9017" t="s">
        <v>10458</v>
      </c>
      <c r="C9017" s="7">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4" t="str">
        <f>VLOOKUP(OrdersTable[[#This Row],[Region]],PeopleTable[#All],2,FALSE)</f>
        <v>Anna Andreadi</v>
      </c>
      <c r="W9017" s="4" t="str">
        <f>IFERROR(VLOOKUP(OrdersTable[[#This Row],[Order ID]],ReturnsTable[#All],2,FALSE),"No")</f>
        <v>No</v>
      </c>
      <c r="X9017" s="4">
        <f>1/COUNTIF(OrdersTable[Order ID],OrdersTable[[#This Row],[Order ID]])</f>
        <v>0.5</v>
      </c>
      <c r="Y9017" s="4">
        <f>1/COUNTIF(OrdersTable[Customer ID],OrdersTable[[#This Row],[Customer ID]])</f>
        <v>3.8461538461538464E-2</v>
      </c>
    </row>
    <row r="9018" spans="1:25" x14ac:dyDescent="0.3">
      <c r="A9018" s="1">
        <v>9017</v>
      </c>
      <c r="B9018" t="s">
        <v>10458</v>
      </c>
      <c r="C9018" s="7">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4" t="str">
        <f>VLOOKUP(OrdersTable[[#This Row],[Region]],PeopleTable[#All],2,FALSE)</f>
        <v>Anna Andreadi</v>
      </c>
      <c r="W9018" s="4" t="str">
        <f>IFERROR(VLOOKUP(OrdersTable[[#This Row],[Order ID]],ReturnsTable[#All],2,FALSE),"No")</f>
        <v>No</v>
      </c>
      <c r="X9018" s="4">
        <f>1/COUNTIF(OrdersTable[Order ID],OrdersTable[[#This Row],[Order ID]])</f>
        <v>0.5</v>
      </c>
      <c r="Y9018" s="4">
        <f>1/COUNTIF(OrdersTable[Customer ID],OrdersTable[[#This Row],[Customer ID]])</f>
        <v>3.8461538461538464E-2</v>
      </c>
    </row>
    <row r="9019" spans="1:25" x14ac:dyDescent="0.3">
      <c r="A9019" s="1">
        <v>9018</v>
      </c>
      <c r="B9019" t="s">
        <v>10459</v>
      </c>
      <c r="C9019" s="7">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4" t="str">
        <f>VLOOKUP(OrdersTable[[#This Row],[Region]],PeopleTable[#All],2,FALSE)</f>
        <v>Anna Andreadi</v>
      </c>
      <c r="W9019" s="4" t="str">
        <f>IFERROR(VLOOKUP(OrdersTable[[#This Row],[Order ID]],ReturnsTable[#All],2,FALSE),"No")</f>
        <v>No</v>
      </c>
      <c r="X9019" s="4">
        <f>1/COUNTIF(OrdersTable[Order ID],OrdersTable[[#This Row],[Order ID]])</f>
        <v>0.5</v>
      </c>
      <c r="Y9019" s="4">
        <f>1/COUNTIF(OrdersTable[Customer ID],OrdersTable[[#This Row],[Customer ID]])</f>
        <v>6.6666666666666666E-2</v>
      </c>
    </row>
    <row r="9020" spans="1:25" x14ac:dyDescent="0.3">
      <c r="A9020" s="1">
        <v>9019</v>
      </c>
      <c r="B9020" t="s">
        <v>10459</v>
      </c>
      <c r="C9020" s="7">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4" t="str">
        <f>VLOOKUP(OrdersTable[[#This Row],[Region]],PeopleTable[#All],2,FALSE)</f>
        <v>Anna Andreadi</v>
      </c>
      <c r="W9020" s="4" t="str">
        <f>IFERROR(VLOOKUP(OrdersTable[[#This Row],[Order ID]],ReturnsTable[#All],2,FALSE),"No")</f>
        <v>No</v>
      </c>
      <c r="X9020" s="4">
        <f>1/COUNTIF(OrdersTable[Order ID],OrdersTable[[#This Row],[Order ID]])</f>
        <v>0.5</v>
      </c>
      <c r="Y9020" s="4">
        <f>1/COUNTIF(OrdersTable[Customer ID],OrdersTable[[#This Row],[Customer ID]])</f>
        <v>6.6666666666666666E-2</v>
      </c>
    </row>
    <row r="9021" spans="1:25" x14ac:dyDescent="0.3">
      <c r="A9021" s="1">
        <v>9020</v>
      </c>
      <c r="B9021" t="s">
        <v>10460</v>
      </c>
      <c r="C9021" s="7">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4" t="str">
        <f>VLOOKUP(OrdersTable[[#This Row],[Region]],PeopleTable[#All],2,FALSE)</f>
        <v>Cassandra Brandow</v>
      </c>
      <c r="W9021" s="4" t="str">
        <f>IFERROR(VLOOKUP(OrdersTable[[#This Row],[Order ID]],ReturnsTable[#All],2,FALSE),"No")</f>
        <v>No</v>
      </c>
      <c r="X9021" s="4">
        <f>1/COUNTIF(OrdersTable[Order ID],OrdersTable[[#This Row],[Order ID]])</f>
        <v>0.5</v>
      </c>
      <c r="Y9021" s="4">
        <f>1/COUNTIF(OrdersTable[Customer ID],OrdersTable[[#This Row],[Customer ID]])</f>
        <v>0.1111111111111111</v>
      </c>
    </row>
    <row r="9022" spans="1:25" x14ac:dyDescent="0.3">
      <c r="A9022" s="1">
        <v>9021</v>
      </c>
      <c r="B9022" t="s">
        <v>10460</v>
      </c>
      <c r="C9022" s="7">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4" t="str">
        <f>VLOOKUP(OrdersTable[[#This Row],[Region]],PeopleTable[#All],2,FALSE)</f>
        <v>Cassandra Brandow</v>
      </c>
      <c r="W9022" s="4" t="str">
        <f>IFERROR(VLOOKUP(OrdersTable[[#This Row],[Order ID]],ReturnsTable[#All],2,FALSE),"No")</f>
        <v>No</v>
      </c>
      <c r="X9022" s="4">
        <f>1/COUNTIF(OrdersTable[Order ID],OrdersTable[[#This Row],[Order ID]])</f>
        <v>0.5</v>
      </c>
      <c r="Y9022" s="4">
        <f>1/COUNTIF(OrdersTable[Customer ID],OrdersTable[[#This Row],[Customer ID]])</f>
        <v>0.1111111111111111</v>
      </c>
    </row>
    <row r="9023" spans="1:25" x14ac:dyDescent="0.3">
      <c r="A9023" s="1">
        <v>9022</v>
      </c>
      <c r="B9023" t="s">
        <v>10461</v>
      </c>
      <c r="C9023" s="7">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4" t="str">
        <f>VLOOKUP(OrdersTable[[#This Row],[Region]],PeopleTable[#All],2,FALSE)</f>
        <v>Chuck Magee</v>
      </c>
      <c r="W9023" s="4" t="str">
        <f>IFERROR(VLOOKUP(OrdersTable[[#This Row],[Order ID]],ReturnsTable[#All],2,FALSE),"No")</f>
        <v>No</v>
      </c>
      <c r="X9023" s="4">
        <f>1/COUNTIF(OrdersTable[Order ID],OrdersTable[[#This Row],[Order ID]])</f>
        <v>1</v>
      </c>
      <c r="Y9023" s="4">
        <f>1/COUNTIF(OrdersTable[Customer ID],OrdersTable[[#This Row],[Customer ID]])</f>
        <v>7.1428571428571425E-2</v>
      </c>
    </row>
    <row r="9024" spans="1:25" x14ac:dyDescent="0.3">
      <c r="A9024" s="1">
        <v>9023</v>
      </c>
      <c r="B9024" t="s">
        <v>10462</v>
      </c>
      <c r="C9024" s="7">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4" t="str">
        <f>VLOOKUP(OrdersTable[[#This Row],[Region]],PeopleTable[#All],2,FALSE)</f>
        <v>Anna Andreadi</v>
      </c>
      <c r="W9024" s="4" t="str">
        <f>IFERROR(VLOOKUP(OrdersTable[[#This Row],[Order ID]],ReturnsTable[#All],2,FALSE),"No")</f>
        <v>No</v>
      </c>
      <c r="X9024" s="4">
        <f>1/COUNTIF(OrdersTable[Order ID],OrdersTable[[#This Row],[Order ID]])</f>
        <v>1</v>
      </c>
      <c r="Y9024" s="4">
        <f>1/COUNTIF(OrdersTable[Customer ID],OrdersTable[[#This Row],[Customer ID]])</f>
        <v>9.0909090909090912E-2</v>
      </c>
    </row>
    <row r="9025" spans="1:25" x14ac:dyDescent="0.3">
      <c r="A9025" s="1">
        <v>9024</v>
      </c>
      <c r="B9025" t="s">
        <v>10463</v>
      </c>
      <c r="C9025" s="7">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4" t="str">
        <f>VLOOKUP(OrdersTable[[#This Row],[Region]],PeopleTable[#All],2,FALSE)</f>
        <v>Chuck Magee</v>
      </c>
      <c r="W9025" s="4" t="str">
        <f>IFERROR(VLOOKUP(OrdersTable[[#This Row],[Order ID]],ReturnsTable[#All],2,FALSE),"No")</f>
        <v>No</v>
      </c>
      <c r="X9025" s="4">
        <f>1/COUNTIF(OrdersTable[Order ID],OrdersTable[[#This Row],[Order ID]])</f>
        <v>1</v>
      </c>
      <c r="Y9025" s="4">
        <f>1/COUNTIF(OrdersTable[Customer ID],OrdersTable[[#This Row],[Customer ID]])</f>
        <v>7.1428571428571425E-2</v>
      </c>
    </row>
    <row r="9026" spans="1:25" x14ac:dyDescent="0.3">
      <c r="A9026" s="1">
        <v>9025</v>
      </c>
      <c r="B9026" t="s">
        <v>10464</v>
      </c>
      <c r="C9026" s="7">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4" t="str">
        <f>VLOOKUP(OrdersTable[[#This Row],[Region]],PeopleTable[#All],2,FALSE)</f>
        <v>Chuck Magee</v>
      </c>
      <c r="W9026" s="4" t="str">
        <f>IFERROR(VLOOKUP(OrdersTable[[#This Row],[Order ID]],ReturnsTable[#All],2,FALSE),"No")</f>
        <v>No</v>
      </c>
      <c r="X9026" s="4">
        <f>1/COUNTIF(OrdersTable[Order ID],OrdersTable[[#This Row],[Order ID]])</f>
        <v>0.33333333333333331</v>
      </c>
      <c r="Y9026" s="4">
        <f>1/COUNTIF(OrdersTable[Customer ID],OrdersTable[[#This Row],[Customer ID]])</f>
        <v>7.1428571428571425E-2</v>
      </c>
    </row>
    <row r="9027" spans="1:25" x14ac:dyDescent="0.3">
      <c r="A9027" s="1">
        <v>9026</v>
      </c>
      <c r="B9027" t="s">
        <v>10464</v>
      </c>
      <c r="C9027" s="7">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4" t="str">
        <f>VLOOKUP(OrdersTable[[#This Row],[Region]],PeopleTable[#All],2,FALSE)</f>
        <v>Chuck Magee</v>
      </c>
      <c r="W9027" s="4" t="str">
        <f>IFERROR(VLOOKUP(OrdersTable[[#This Row],[Order ID]],ReturnsTable[#All],2,FALSE),"No")</f>
        <v>No</v>
      </c>
      <c r="X9027" s="4">
        <f>1/COUNTIF(OrdersTable[Order ID],OrdersTable[[#This Row],[Order ID]])</f>
        <v>0.33333333333333331</v>
      </c>
      <c r="Y9027" s="4">
        <f>1/COUNTIF(OrdersTable[Customer ID],OrdersTable[[#This Row],[Customer ID]])</f>
        <v>7.1428571428571425E-2</v>
      </c>
    </row>
    <row r="9028" spans="1:25" x14ac:dyDescent="0.3">
      <c r="A9028" s="1">
        <v>9027</v>
      </c>
      <c r="B9028" t="s">
        <v>10464</v>
      </c>
      <c r="C9028" s="7">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4" t="str">
        <f>VLOOKUP(OrdersTable[[#This Row],[Region]],PeopleTable[#All],2,FALSE)</f>
        <v>Chuck Magee</v>
      </c>
      <c r="W9028" s="4" t="str">
        <f>IFERROR(VLOOKUP(OrdersTable[[#This Row],[Order ID]],ReturnsTable[#All],2,FALSE),"No")</f>
        <v>No</v>
      </c>
      <c r="X9028" s="4">
        <f>1/COUNTIF(OrdersTable[Order ID],OrdersTable[[#This Row],[Order ID]])</f>
        <v>0.33333333333333331</v>
      </c>
      <c r="Y9028" s="4">
        <f>1/COUNTIF(OrdersTable[Customer ID],OrdersTable[[#This Row],[Customer ID]])</f>
        <v>7.1428571428571425E-2</v>
      </c>
    </row>
    <row r="9029" spans="1:25" x14ac:dyDescent="0.3">
      <c r="A9029" s="1">
        <v>9028</v>
      </c>
      <c r="B9029" t="s">
        <v>10465</v>
      </c>
      <c r="C9029" s="7">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4" t="str">
        <f>VLOOKUP(OrdersTable[[#This Row],[Region]],PeopleTable[#All],2,FALSE)</f>
        <v>Chuck Magee</v>
      </c>
      <c r="W9029" s="4" t="str">
        <f>IFERROR(VLOOKUP(OrdersTable[[#This Row],[Order ID]],ReturnsTable[#All],2,FALSE),"No")</f>
        <v>No</v>
      </c>
      <c r="X9029" s="4">
        <f>1/COUNTIF(OrdersTable[Order ID],OrdersTable[[#This Row],[Order ID]])</f>
        <v>0.5</v>
      </c>
      <c r="Y9029" s="4">
        <f>1/COUNTIF(OrdersTable[Customer ID],OrdersTable[[#This Row],[Customer ID]])</f>
        <v>7.6923076923076927E-2</v>
      </c>
    </row>
    <row r="9030" spans="1:25" x14ac:dyDescent="0.3">
      <c r="A9030" s="1">
        <v>9029</v>
      </c>
      <c r="B9030" t="s">
        <v>10465</v>
      </c>
      <c r="C9030" s="7">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4" t="str">
        <f>VLOOKUP(OrdersTable[[#This Row],[Region]],PeopleTable[#All],2,FALSE)</f>
        <v>Chuck Magee</v>
      </c>
      <c r="W9030" s="4" t="str">
        <f>IFERROR(VLOOKUP(OrdersTable[[#This Row],[Order ID]],ReturnsTable[#All],2,FALSE),"No")</f>
        <v>No</v>
      </c>
      <c r="X9030" s="4">
        <f>1/COUNTIF(OrdersTable[Order ID],OrdersTable[[#This Row],[Order ID]])</f>
        <v>0.5</v>
      </c>
      <c r="Y9030" s="4">
        <f>1/COUNTIF(OrdersTable[Customer ID],OrdersTable[[#This Row],[Customer ID]])</f>
        <v>7.6923076923076927E-2</v>
      </c>
    </row>
    <row r="9031" spans="1:25" x14ac:dyDescent="0.3">
      <c r="A9031" s="1">
        <v>9030</v>
      </c>
      <c r="B9031" t="s">
        <v>10466</v>
      </c>
      <c r="C9031" s="7">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4" t="str">
        <f>VLOOKUP(OrdersTable[[#This Row],[Region]],PeopleTable[#All],2,FALSE)</f>
        <v>Chuck Magee</v>
      </c>
      <c r="W9031" s="4" t="str">
        <f>IFERROR(VLOOKUP(OrdersTable[[#This Row],[Order ID]],ReturnsTable[#All],2,FALSE),"No")</f>
        <v>No</v>
      </c>
      <c r="X9031" s="4">
        <f>1/COUNTIF(OrdersTable[Order ID],OrdersTable[[#This Row],[Order ID]])</f>
        <v>1</v>
      </c>
      <c r="Y9031" s="4">
        <f>1/COUNTIF(OrdersTable[Customer ID],OrdersTable[[#This Row],[Customer ID]])</f>
        <v>8.3333333333333329E-2</v>
      </c>
    </row>
    <row r="9032" spans="1:25" x14ac:dyDescent="0.3">
      <c r="A9032" s="1">
        <v>9031</v>
      </c>
      <c r="B9032" t="s">
        <v>10467</v>
      </c>
      <c r="C9032" s="7">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4" t="str">
        <f>VLOOKUP(OrdersTable[[#This Row],[Region]],PeopleTable[#All],2,FALSE)</f>
        <v>Anna Andreadi</v>
      </c>
      <c r="W9032" s="4" t="str">
        <f>IFERROR(VLOOKUP(OrdersTable[[#This Row],[Order ID]],ReturnsTable[#All],2,FALSE),"No")</f>
        <v>No</v>
      </c>
      <c r="X9032" s="4">
        <f>1/COUNTIF(OrdersTable[Order ID],OrdersTable[[#This Row],[Order ID]])</f>
        <v>0.5</v>
      </c>
      <c r="Y9032" s="4">
        <f>1/COUNTIF(OrdersTable[Customer ID],OrdersTable[[#This Row],[Customer ID]])</f>
        <v>4.3478260869565216E-2</v>
      </c>
    </row>
    <row r="9033" spans="1:25" x14ac:dyDescent="0.3">
      <c r="A9033" s="1">
        <v>9032</v>
      </c>
      <c r="B9033" t="s">
        <v>10467</v>
      </c>
      <c r="C9033" s="7">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4" t="str">
        <f>VLOOKUP(OrdersTable[[#This Row],[Region]],PeopleTable[#All],2,FALSE)</f>
        <v>Anna Andreadi</v>
      </c>
      <c r="W9033" s="4" t="str">
        <f>IFERROR(VLOOKUP(OrdersTable[[#This Row],[Order ID]],ReturnsTable[#All],2,FALSE),"No")</f>
        <v>No</v>
      </c>
      <c r="X9033" s="4">
        <f>1/COUNTIF(OrdersTable[Order ID],OrdersTable[[#This Row],[Order ID]])</f>
        <v>0.5</v>
      </c>
      <c r="Y9033" s="4">
        <f>1/COUNTIF(OrdersTable[Customer ID],OrdersTable[[#This Row],[Customer ID]])</f>
        <v>4.3478260869565216E-2</v>
      </c>
    </row>
    <row r="9034" spans="1:25" x14ac:dyDescent="0.3">
      <c r="A9034" s="1">
        <v>9033</v>
      </c>
      <c r="B9034" t="s">
        <v>10468</v>
      </c>
      <c r="C9034" s="7">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4" t="str">
        <f>VLOOKUP(OrdersTable[[#This Row],[Region]],PeopleTable[#All],2,FALSE)</f>
        <v>Kelly Williams</v>
      </c>
      <c r="W9034" s="4" t="str">
        <f>IFERROR(VLOOKUP(OrdersTable[[#This Row],[Order ID]],ReturnsTable[#All],2,FALSE),"No")</f>
        <v>No</v>
      </c>
      <c r="X9034" s="4">
        <f>1/COUNTIF(OrdersTable[Order ID],OrdersTable[[#This Row],[Order ID]])</f>
        <v>1</v>
      </c>
      <c r="Y9034" s="4">
        <f>1/COUNTIF(OrdersTable[Customer ID],OrdersTable[[#This Row],[Customer ID]])</f>
        <v>4.3478260869565216E-2</v>
      </c>
    </row>
    <row r="9035" spans="1:25" x14ac:dyDescent="0.3">
      <c r="A9035" s="1">
        <v>9034</v>
      </c>
      <c r="B9035" t="s">
        <v>10469</v>
      </c>
      <c r="C9035" s="7">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4" t="str">
        <f>VLOOKUP(OrdersTable[[#This Row],[Region]],PeopleTable[#All],2,FALSE)</f>
        <v>Cassandra Brandow</v>
      </c>
      <c r="W9035" s="4" t="str">
        <f>IFERROR(VLOOKUP(OrdersTable[[#This Row],[Order ID]],ReturnsTable[#All],2,FALSE),"No")</f>
        <v>No</v>
      </c>
      <c r="X9035" s="4">
        <f>1/COUNTIF(OrdersTable[Order ID],OrdersTable[[#This Row],[Order ID]])</f>
        <v>1</v>
      </c>
      <c r="Y9035" s="4">
        <f>1/COUNTIF(OrdersTable[Customer ID],OrdersTable[[#This Row],[Customer ID]])</f>
        <v>4.5454545454545456E-2</v>
      </c>
    </row>
    <row r="9036" spans="1:25" x14ac:dyDescent="0.3">
      <c r="A9036" s="1">
        <v>9035</v>
      </c>
      <c r="B9036" t="s">
        <v>6014</v>
      </c>
      <c r="C9036" s="7">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4" t="str">
        <f>VLOOKUP(OrdersTable[[#This Row],[Region]],PeopleTable[#All],2,FALSE)</f>
        <v>Kelly Williams</v>
      </c>
      <c r="W9036" s="4" t="str">
        <f>IFERROR(VLOOKUP(OrdersTable[[#This Row],[Order ID]],ReturnsTable[#All],2,FALSE),"No")</f>
        <v>Yes</v>
      </c>
      <c r="X9036" s="4">
        <f>1/COUNTIF(OrdersTable[Order ID],OrdersTable[[#This Row],[Order ID]])</f>
        <v>0.5</v>
      </c>
      <c r="Y9036" s="4">
        <f>1/COUNTIF(OrdersTable[Customer ID],OrdersTable[[#This Row],[Customer ID]])</f>
        <v>0.16666666666666666</v>
      </c>
    </row>
    <row r="9037" spans="1:25" x14ac:dyDescent="0.3">
      <c r="A9037" s="1">
        <v>9036</v>
      </c>
      <c r="B9037" t="s">
        <v>6014</v>
      </c>
      <c r="C9037" s="7">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4" t="str">
        <f>VLOOKUP(OrdersTable[[#This Row],[Region]],PeopleTable[#All],2,FALSE)</f>
        <v>Kelly Williams</v>
      </c>
      <c r="W9037" s="4" t="str">
        <f>IFERROR(VLOOKUP(OrdersTable[[#This Row],[Order ID]],ReturnsTable[#All],2,FALSE),"No")</f>
        <v>Yes</v>
      </c>
      <c r="X9037" s="4">
        <f>1/COUNTIF(OrdersTable[Order ID],OrdersTable[[#This Row],[Order ID]])</f>
        <v>0.5</v>
      </c>
      <c r="Y9037" s="4">
        <f>1/COUNTIF(OrdersTable[Customer ID],OrdersTable[[#This Row],[Customer ID]])</f>
        <v>0.16666666666666666</v>
      </c>
    </row>
    <row r="9038" spans="1:25" x14ac:dyDescent="0.3">
      <c r="A9038" s="1">
        <v>9037</v>
      </c>
      <c r="B9038" t="s">
        <v>10470</v>
      </c>
      <c r="C9038" s="7">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4" t="str">
        <f>VLOOKUP(OrdersTable[[#This Row],[Region]],PeopleTable[#All],2,FALSE)</f>
        <v>Chuck Magee</v>
      </c>
      <c r="W9038" s="4" t="str">
        <f>IFERROR(VLOOKUP(OrdersTable[[#This Row],[Order ID]],ReturnsTable[#All],2,FALSE),"No")</f>
        <v>No</v>
      </c>
      <c r="X9038" s="4">
        <f>1/COUNTIF(OrdersTable[Order ID],OrdersTable[[#This Row],[Order ID]])</f>
        <v>0.5</v>
      </c>
      <c r="Y9038" s="4">
        <f>1/COUNTIF(OrdersTable[Customer ID],OrdersTable[[#This Row],[Customer ID]])</f>
        <v>0.04</v>
      </c>
    </row>
    <row r="9039" spans="1:25" x14ac:dyDescent="0.3">
      <c r="A9039" s="1">
        <v>9038</v>
      </c>
      <c r="B9039" t="s">
        <v>10470</v>
      </c>
      <c r="C9039" s="7">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4" t="str">
        <f>VLOOKUP(OrdersTable[[#This Row],[Region]],PeopleTable[#All],2,FALSE)</f>
        <v>Chuck Magee</v>
      </c>
      <c r="W9039" s="4" t="str">
        <f>IFERROR(VLOOKUP(OrdersTable[[#This Row],[Order ID]],ReturnsTable[#All],2,FALSE),"No")</f>
        <v>No</v>
      </c>
      <c r="X9039" s="4">
        <f>1/COUNTIF(OrdersTable[Order ID],OrdersTable[[#This Row],[Order ID]])</f>
        <v>0.5</v>
      </c>
      <c r="Y9039" s="4">
        <f>1/COUNTIF(OrdersTable[Customer ID],OrdersTable[[#This Row],[Customer ID]])</f>
        <v>0.04</v>
      </c>
    </row>
    <row r="9040" spans="1:25" x14ac:dyDescent="0.3">
      <c r="A9040" s="1">
        <v>9039</v>
      </c>
      <c r="B9040" t="s">
        <v>10471</v>
      </c>
      <c r="C9040" s="7">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4" t="str">
        <f>VLOOKUP(OrdersTable[[#This Row],[Region]],PeopleTable[#All],2,FALSE)</f>
        <v>Kelly Williams</v>
      </c>
      <c r="W9040" s="4" t="str">
        <f>IFERROR(VLOOKUP(OrdersTable[[#This Row],[Order ID]],ReturnsTable[#All],2,FALSE),"No")</f>
        <v>No</v>
      </c>
      <c r="X9040" s="4">
        <f>1/COUNTIF(OrdersTable[Order ID],OrdersTable[[#This Row],[Order ID]])</f>
        <v>1</v>
      </c>
      <c r="Y9040" s="4">
        <f>1/COUNTIF(OrdersTable[Customer ID],OrdersTable[[#This Row],[Customer ID]])</f>
        <v>0.16666666666666666</v>
      </c>
    </row>
    <row r="9041" spans="1:25" x14ac:dyDescent="0.3">
      <c r="A9041" s="1">
        <v>9040</v>
      </c>
      <c r="B9041" t="s">
        <v>10472</v>
      </c>
      <c r="C9041" s="7">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4" t="str">
        <f>VLOOKUP(OrdersTable[[#This Row],[Region]],PeopleTable[#All],2,FALSE)</f>
        <v>Kelly Williams</v>
      </c>
      <c r="W9041" s="4" t="str">
        <f>IFERROR(VLOOKUP(OrdersTable[[#This Row],[Order ID]],ReturnsTable[#All],2,FALSE),"No")</f>
        <v>No</v>
      </c>
      <c r="X9041" s="4">
        <f>1/COUNTIF(OrdersTable[Order ID],OrdersTable[[#This Row],[Order ID]])</f>
        <v>1</v>
      </c>
      <c r="Y9041" s="4">
        <f>1/COUNTIF(OrdersTable[Customer ID],OrdersTable[[#This Row],[Customer ID]])</f>
        <v>0.05</v>
      </c>
    </row>
    <row r="9042" spans="1:25" x14ac:dyDescent="0.3">
      <c r="A9042" s="1">
        <v>9041</v>
      </c>
      <c r="B9042" t="s">
        <v>10473</v>
      </c>
      <c r="C9042" s="7">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4" t="str">
        <f>VLOOKUP(OrdersTable[[#This Row],[Region]],PeopleTable[#All],2,FALSE)</f>
        <v>Anna Andreadi</v>
      </c>
      <c r="W9042" s="4" t="str">
        <f>IFERROR(VLOOKUP(OrdersTable[[#This Row],[Order ID]],ReturnsTable[#All],2,FALSE),"No")</f>
        <v>No</v>
      </c>
      <c r="X9042" s="4">
        <f>1/COUNTIF(OrdersTable[Order ID],OrdersTable[[#This Row],[Order ID]])</f>
        <v>1</v>
      </c>
      <c r="Y9042" s="4">
        <f>1/COUNTIF(OrdersTable[Customer ID],OrdersTable[[#This Row],[Customer ID]])</f>
        <v>0.125</v>
      </c>
    </row>
    <row r="9043" spans="1:25" x14ac:dyDescent="0.3">
      <c r="A9043" s="1">
        <v>9042</v>
      </c>
      <c r="B9043" t="s">
        <v>10474</v>
      </c>
      <c r="C9043" s="7">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4" t="str">
        <f>VLOOKUP(OrdersTable[[#This Row],[Region]],PeopleTable[#All],2,FALSE)</f>
        <v>Cassandra Brandow</v>
      </c>
      <c r="W9043" s="4" t="str">
        <f>IFERROR(VLOOKUP(OrdersTable[[#This Row],[Order ID]],ReturnsTable[#All],2,FALSE),"No")</f>
        <v>No</v>
      </c>
      <c r="X9043" s="4">
        <f>1/COUNTIF(OrdersTable[Order ID],OrdersTable[[#This Row],[Order ID]])</f>
        <v>1</v>
      </c>
      <c r="Y9043" s="4">
        <f>1/COUNTIF(OrdersTable[Customer ID],OrdersTable[[#This Row],[Customer ID]])</f>
        <v>3.5714285714285712E-2</v>
      </c>
    </row>
    <row r="9044" spans="1:25" x14ac:dyDescent="0.3">
      <c r="A9044" s="1">
        <v>9043</v>
      </c>
      <c r="B9044" t="s">
        <v>10475</v>
      </c>
      <c r="C9044" s="7">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4" t="str">
        <f>VLOOKUP(OrdersTable[[#This Row],[Region]],PeopleTable[#All],2,FALSE)</f>
        <v>Anna Andreadi</v>
      </c>
      <c r="W9044" s="4" t="str">
        <f>IFERROR(VLOOKUP(OrdersTable[[#This Row],[Order ID]],ReturnsTable[#All],2,FALSE),"No")</f>
        <v>No</v>
      </c>
      <c r="X9044" s="4">
        <f>1/COUNTIF(OrdersTable[Order ID],OrdersTable[[#This Row],[Order ID]])</f>
        <v>1</v>
      </c>
      <c r="Y9044" s="4">
        <f>1/COUNTIF(OrdersTable[Customer ID],OrdersTable[[#This Row],[Customer ID]])</f>
        <v>8.3333333333333329E-2</v>
      </c>
    </row>
    <row r="9045" spans="1:25" x14ac:dyDescent="0.3">
      <c r="A9045" s="1">
        <v>9044</v>
      </c>
      <c r="B9045" t="s">
        <v>10476</v>
      </c>
      <c r="C9045" s="7">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4" t="str">
        <f>VLOOKUP(OrdersTable[[#This Row],[Region]],PeopleTable[#All],2,FALSE)</f>
        <v>Anna Andreadi</v>
      </c>
      <c r="W9045" s="4" t="str">
        <f>IFERROR(VLOOKUP(OrdersTable[[#This Row],[Order ID]],ReturnsTable[#All],2,FALSE),"No")</f>
        <v>No</v>
      </c>
      <c r="X9045" s="4">
        <f>1/COUNTIF(OrdersTable[Order ID],OrdersTable[[#This Row],[Order ID]])</f>
        <v>1</v>
      </c>
      <c r="Y9045" s="4">
        <f>1/COUNTIF(OrdersTable[Customer ID],OrdersTable[[#This Row],[Customer ID]])</f>
        <v>0.05</v>
      </c>
    </row>
    <row r="9046" spans="1:25" x14ac:dyDescent="0.3">
      <c r="A9046" s="1">
        <v>9045</v>
      </c>
      <c r="B9046" t="s">
        <v>10477</v>
      </c>
      <c r="C9046" s="7">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4" t="str">
        <f>VLOOKUP(OrdersTable[[#This Row],[Region]],PeopleTable[#All],2,FALSE)</f>
        <v>Anna Andreadi</v>
      </c>
      <c r="W9046" s="4" t="str">
        <f>IFERROR(VLOOKUP(OrdersTable[[#This Row],[Order ID]],ReturnsTable[#All],2,FALSE),"No")</f>
        <v>No</v>
      </c>
      <c r="X9046" s="4">
        <f>1/COUNTIF(OrdersTable[Order ID],OrdersTable[[#This Row],[Order ID]])</f>
        <v>0.2</v>
      </c>
      <c r="Y9046" s="4">
        <f>1/COUNTIF(OrdersTable[Customer ID],OrdersTable[[#This Row],[Customer ID]])</f>
        <v>5.2631578947368418E-2</v>
      </c>
    </row>
    <row r="9047" spans="1:25" x14ac:dyDescent="0.3">
      <c r="A9047" s="1">
        <v>9046</v>
      </c>
      <c r="B9047" t="s">
        <v>10477</v>
      </c>
      <c r="C9047" s="7">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4" t="str">
        <f>VLOOKUP(OrdersTable[[#This Row],[Region]],PeopleTable[#All],2,FALSE)</f>
        <v>Anna Andreadi</v>
      </c>
      <c r="W9047" s="4" t="str">
        <f>IFERROR(VLOOKUP(OrdersTable[[#This Row],[Order ID]],ReturnsTable[#All],2,FALSE),"No")</f>
        <v>No</v>
      </c>
      <c r="X9047" s="4">
        <f>1/COUNTIF(OrdersTable[Order ID],OrdersTable[[#This Row],[Order ID]])</f>
        <v>0.2</v>
      </c>
      <c r="Y9047" s="4">
        <f>1/COUNTIF(OrdersTable[Customer ID],OrdersTable[[#This Row],[Customer ID]])</f>
        <v>5.2631578947368418E-2</v>
      </c>
    </row>
    <row r="9048" spans="1:25" x14ac:dyDescent="0.3">
      <c r="A9048" s="1">
        <v>9047</v>
      </c>
      <c r="B9048" t="s">
        <v>10477</v>
      </c>
      <c r="C9048" s="7">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4" t="str">
        <f>VLOOKUP(OrdersTable[[#This Row],[Region]],PeopleTable[#All],2,FALSE)</f>
        <v>Anna Andreadi</v>
      </c>
      <c r="W9048" s="4" t="str">
        <f>IFERROR(VLOOKUP(OrdersTable[[#This Row],[Order ID]],ReturnsTable[#All],2,FALSE),"No")</f>
        <v>No</v>
      </c>
      <c r="X9048" s="4">
        <f>1/COUNTIF(OrdersTable[Order ID],OrdersTable[[#This Row],[Order ID]])</f>
        <v>0.2</v>
      </c>
      <c r="Y9048" s="4">
        <f>1/COUNTIF(OrdersTable[Customer ID],OrdersTable[[#This Row],[Customer ID]])</f>
        <v>5.2631578947368418E-2</v>
      </c>
    </row>
    <row r="9049" spans="1:25" x14ac:dyDescent="0.3">
      <c r="A9049" s="1">
        <v>9048</v>
      </c>
      <c r="B9049" t="s">
        <v>10477</v>
      </c>
      <c r="C9049" s="7">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4" t="str">
        <f>VLOOKUP(OrdersTable[[#This Row],[Region]],PeopleTable[#All],2,FALSE)</f>
        <v>Anna Andreadi</v>
      </c>
      <c r="W9049" s="4" t="str">
        <f>IFERROR(VLOOKUP(OrdersTable[[#This Row],[Order ID]],ReturnsTable[#All],2,FALSE),"No")</f>
        <v>No</v>
      </c>
      <c r="X9049" s="4">
        <f>1/COUNTIF(OrdersTable[Order ID],OrdersTable[[#This Row],[Order ID]])</f>
        <v>0.2</v>
      </c>
      <c r="Y9049" s="4">
        <f>1/COUNTIF(OrdersTable[Customer ID],OrdersTable[[#This Row],[Customer ID]])</f>
        <v>5.2631578947368418E-2</v>
      </c>
    </row>
    <row r="9050" spans="1:25" x14ac:dyDescent="0.3">
      <c r="A9050" s="1">
        <v>9049</v>
      </c>
      <c r="B9050" t="s">
        <v>10477</v>
      </c>
      <c r="C9050" s="7">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4" t="str">
        <f>VLOOKUP(OrdersTable[[#This Row],[Region]],PeopleTable[#All],2,FALSE)</f>
        <v>Anna Andreadi</v>
      </c>
      <c r="W9050" s="4" t="str">
        <f>IFERROR(VLOOKUP(OrdersTable[[#This Row],[Order ID]],ReturnsTable[#All],2,FALSE),"No")</f>
        <v>No</v>
      </c>
      <c r="X9050" s="4">
        <f>1/COUNTIF(OrdersTable[Order ID],OrdersTable[[#This Row],[Order ID]])</f>
        <v>0.2</v>
      </c>
      <c r="Y9050" s="4">
        <f>1/COUNTIF(OrdersTable[Customer ID],OrdersTable[[#This Row],[Customer ID]])</f>
        <v>5.2631578947368418E-2</v>
      </c>
    </row>
    <row r="9051" spans="1:25" x14ac:dyDescent="0.3">
      <c r="A9051" s="1">
        <v>9050</v>
      </c>
      <c r="B9051" t="s">
        <v>10478</v>
      </c>
      <c r="C9051" s="7">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4" t="str">
        <f>VLOOKUP(OrdersTable[[#This Row],[Region]],PeopleTable[#All],2,FALSE)</f>
        <v>Chuck Magee</v>
      </c>
      <c r="W9051" s="4" t="str">
        <f>IFERROR(VLOOKUP(OrdersTable[[#This Row],[Order ID]],ReturnsTable[#All],2,FALSE),"No")</f>
        <v>No</v>
      </c>
      <c r="X9051" s="4">
        <f>1/COUNTIF(OrdersTable[Order ID],OrdersTable[[#This Row],[Order ID]])</f>
        <v>1</v>
      </c>
      <c r="Y9051" s="4">
        <f>1/COUNTIF(OrdersTable[Customer ID],OrdersTable[[#This Row],[Customer ID]])</f>
        <v>0.1111111111111111</v>
      </c>
    </row>
    <row r="9052" spans="1:25" x14ac:dyDescent="0.3">
      <c r="A9052" s="1">
        <v>9051</v>
      </c>
      <c r="B9052" t="s">
        <v>10479</v>
      </c>
      <c r="C9052" s="7">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4" t="str">
        <f>VLOOKUP(OrdersTable[[#This Row],[Region]],PeopleTable[#All],2,FALSE)</f>
        <v>Anna Andreadi</v>
      </c>
      <c r="W9052" s="4" t="str">
        <f>IFERROR(VLOOKUP(OrdersTable[[#This Row],[Order ID]],ReturnsTable[#All],2,FALSE),"No")</f>
        <v>No</v>
      </c>
      <c r="X9052" s="4">
        <f>1/COUNTIF(OrdersTable[Order ID],OrdersTable[[#This Row],[Order ID]])</f>
        <v>1</v>
      </c>
      <c r="Y9052" s="4">
        <f>1/COUNTIF(OrdersTable[Customer ID],OrdersTable[[#This Row],[Customer ID]])</f>
        <v>6.6666666666666666E-2</v>
      </c>
    </row>
    <row r="9053" spans="1:25" x14ac:dyDescent="0.3">
      <c r="A9053" s="1">
        <v>9052</v>
      </c>
      <c r="B9053" t="s">
        <v>10480</v>
      </c>
      <c r="C9053" s="7">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4" t="str">
        <f>VLOOKUP(OrdersTable[[#This Row],[Region]],PeopleTable[#All],2,FALSE)</f>
        <v>Anna Andreadi</v>
      </c>
      <c r="W9053" s="4" t="str">
        <f>IFERROR(VLOOKUP(OrdersTable[[#This Row],[Order ID]],ReturnsTable[#All],2,FALSE),"No")</f>
        <v>No</v>
      </c>
      <c r="X9053" s="4">
        <f>1/COUNTIF(OrdersTable[Order ID],OrdersTable[[#This Row],[Order ID]])</f>
        <v>0.33333333333333331</v>
      </c>
      <c r="Y9053" s="4">
        <f>1/COUNTIF(OrdersTable[Customer ID],OrdersTable[[#This Row],[Customer ID]])</f>
        <v>3.7037037037037035E-2</v>
      </c>
    </row>
    <row r="9054" spans="1:25" x14ac:dyDescent="0.3">
      <c r="A9054" s="1">
        <v>9053</v>
      </c>
      <c r="B9054" t="s">
        <v>10480</v>
      </c>
      <c r="C9054" s="7">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4" t="str">
        <f>VLOOKUP(OrdersTable[[#This Row],[Region]],PeopleTable[#All],2,FALSE)</f>
        <v>Anna Andreadi</v>
      </c>
      <c r="W9054" s="4" t="str">
        <f>IFERROR(VLOOKUP(OrdersTable[[#This Row],[Order ID]],ReturnsTable[#All],2,FALSE),"No")</f>
        <v>No</v>
      </c>
      <c r="X9054" s="4">
        <f>1/COUNTIF(OrdersTable[Order ID],OrdersTable[[#This Row],[Order ID]])</f>
        <v>0.33333333333333331</v>
      </c>
      <c r="Y9054" s="4">
        <f>1/COUNTIF(OrdersTable[Customer ID],OrdersTable[[#This Row],[Customer ID]])</f>
        <v>3.7037037037037035E-2</v>
      </c>
    </row>
    <row r="9055" spans="1:25" x14ac:dyDescent="0.3">
      <c r="A9055" s="1">
        <v>9054</v>
      </c>
      <c r="B9055" t="s">
        <v>10480</v>
      </c>
      <c r="C9055" s="7">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4" t="str">
        <f>VLOOKUP(OrdersTable[[#This Row],[Region]],PeopleTable[#All],2,FALSE)</f>
        <v>Anna Andreadi</v>
      </c>
      <c r="W9055" s="4" t="str">
        <f>IFERROR(VLOOKUP(OrdersTable[[#This Row],[Order ID]],ReturnsTable[#All],2,FALSE),"No")</f>
        <v>No</v>
      </c>
      <c r="X9055" s="4">
        <f>1/COUNTIF(OrdersTable[Order ID],OrdersTable[[#This Row],[Order ID]])</f>
        <v>0.33333333333333331</v>
      </c>
      <c r="Y9055" s="4">
        <f>1/COUNTIF(OrdersTable[Customer ID],OrdersTable[[#This Row],[Customer ID]])</f>
        <v>3.7037037037037035E-2</v>
      </c>
    </row>
    <row r="9056" spans="1:25" x14ac:dyDescent="0.3">
      <c r="A9056" s="1">
        <v>9055</v>
      </c>
      <c r="B9056" t="s">
        <v>10481</v>
      </c>
      <c r="C9056" s="7">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4" t="str">
        <f>VLOOKUP(OrdersTable[[#This Row],[Region]],PeopleTable[#All],2,FALSE)</f>
        <v>Anna Andreadi</v>
      </c>
      <c r="W9056" s="4" t="str">
        <f>IFERROR(VLOOKUP(OrdersTable[[#This Row],[Order ID]],ReturnsTable[#All],2,FALSE),"No")</f>
        <v>No</v>
      </c>
      <c r="X9056" s="4">
        <f>1/COUNTIF(OrdersTable[Order ID],OrdersTable[[#This Row],[Order ID]])</f>
        <v>1</v>
      </c>
      <c r="Y9056" s="4">
        <f>1/COUNTIF(OrdersTable[Customer ID],OrdersTable[[#This Row],[Customer ID]])</f>
        <v>6.25E-2</v>
      </c>
    </row>
    <row r="9057" spans="1:25" x14ac:dyDescent="0.3">
      <c r="A9057" s="1">
        <v>9056</v>
      </c>
      <c r="B9057" t="s">
        <v>10482</v>
      </c>
      <c r="C9057" s="7">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4" t="str">
        <f>VLOOKUP(OrdersTable[[#This Row],[Region]],PeopleTable[#All],2,FALSE)</f>
        <v>Anna Andreadi</v>
      </c>
      <c r="W9057" s="4" t="str">
        <f>IFERROR(VLOOKUP(OrdersTable[[#This Row],[Order ID]],ReturnsTable[#All],2,FALSE),"No")</f>
        <v>No</v>
      </c>
      <c r="X9057" s="4">
        <f>1/COUNTIF(OrdersTable[Order ID],OrdersTable[[#This Row],[Order ID]])</f>
        <v>1</v>
      </c>
      <c r="Y9057" s="4">
        <f>1/COUNTIF(OrdersTable[Customer ID],OrdersTable[[#This Row],[Customer ID]])</f>
        <v>7.1428571428571425E-2</v>
      </c>
    </row>
    <row r="9058" spans="1:25" x14ac:dyDescent="0.3">
      <c r="A9058" s="1">
        <v>9057</v>
      </c>
      <c r="B9058" t="s">
        <v>10483</v>
      </c>
      <c r="C9058" s="7">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4" t="str">
        <f>VLOOKUP(OrdersTable[[#This Row],[Region]],PeopleTable[#All],2,FALSE)</f>
        <v>Chuck Magee</v>
      </c>
      <c r="W9058" s="4" t="str">
        <f>IFERROR(VLOOKUP(OrdersTable[[#This Row],[Order ID]],ReturnsTable[#All],2,FALSE),"No")</f>
        <v>No</v>
      </c>
      <c r="X9058" s="4">
        <f>1/COUNTIF(OrdersTable[Order ID],OrdersTable[[#This Row],[Order ID]])</f>
        <v>1</v>
      </c>
      <c r="Y9058" s="4">
        <f>1/COUNTIF(OrdersTable[Customer ID],OrdersTable[[#This Row],[Customer ID]])</f>
        <v>7.1428571428571425E-2</v>
      </c>
    </row>
    <row r="9059" spans="1:25" x14ac:dyDescent="0.3">
      <c r="A9059" s="1">
        <v>9058</v>
      </c>
      <c r="B9059" t="s">
        <v>10484</v>
      </c>
      <c r="C9059" s="7">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4" t="str">
        <f>VLOOKUP(OrdersTable[[#This Row],[Region]],PeopleTable[#All],2,FALSE)</f>
        <v>Anna Andreadi</v>
      </c>
      <c r="W9059" s="4" t="str">
        <f>IFERROR(VLOOKUP(OrdersTable[[#This Row],[Order ID]],ReturnsTable[#All],2,FALSE),"No")</f>
        <v>No</v>
      </c>
      <c r="X9059" s="4">
        <f>1/COUNTIF(OrdersTable[Order ID],OrdersTable[[#This Row],[Order ID]])</f>
        <v>0.5</v>
      </c>
      <c r="Y9059" s="4">
        <f>1/COUNTIF(OrdersTable[Customer ID],OrdersTable[[#This Row],[Customer ID]])</f>
        <v>0.04</v>
      </c>
    </row>
    <row r="9060" spans="1:25" x14ac:dyDescent="0.3">
      <c r="A9060" s="1">
        <v>9059</v>
      </c>
      <c r="B9060" t="s">
        <v>10484</v>
      </c>
      <c r="C9060" s="7">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4" t="str">
        <f>VLOOKUP(OrdersTable[[#This Row],[Region]],PeopleTable[#All],2,FALSE)</f>
        <v>Anna Andreadi</v>
      </c>
      <c r="W9060" s="4" t="str">
        <f>IFERROR(VLOOKUP(OrdersTable[[#This Row],[Order ID]],ReturnsTable[#All],2,FALSE),"No")</f>
        <v>No</v>
      </c>
      <c r="X9060" s="4">
        <f>1/COUNTIF(OrdersTable[Order ID],OrdersTable[[#This Row],[Order ID]])</f>
        <v>0.5</v>
      </c>
      <c r="Y9060" s="4">
        <f>1/COUNTIF(OrdersTable[Customer ID],OrdersTable[[#This Row],[Customer ID]])</f>
        <v>0.04</v>
      </c>
    </row>
    <row r="9061" spans="1:25" x14ac:dyDescent="0.3">
      <c r="A9061" s="1">
        <v>9060</v>
      </c>
      <c r="B9061" t="s">
        <v>10485</v>
      </c>
      <c r="C9061" s="7">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4" t="str">
        <f>VLOOKUP(OrdersTable[[#This Row],[Region]],PeopleTable[#All],2,FALSE)</f>
        <v>Anna Andreadi</v>
      </c>
      <c r="W9061" s="4" t="str">
        <f>IFERROR(VLOOKUP(OrdersTable[[#This Row],[Order ID]],ReturnsTable[#All],2,FALSE),"No")</f>
        <v>No</v>
      </c>
      <c r="X9061" s="4">
        <f>1/COUNTIF(OrdersTable[Order ID],OrdersTable[[#This Row],[Order ID]])</f>
        <v>1</v>
      </c>
      <c r="Y9061" s="4">
        <f>1/COUNTIF(OrdersTable[Customer ID],OrdersTable[[#This Row],[Customer ID]])</f>
        <v>7.6923076923076927E-2</v>
      </c>
    </row>
    <row r="9062" spans="1:25" x14ac:dyDescent="0.3">
      <c r="A9062" s="1">
        <v>9061</v>
      </c>
      <c r="B9062" t="s">
        <v>10486</v>
      </c>
      <c r="C9062" s="7">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4" t="str">
        <f>VLOOKUP(OrdersTable[[#This Row],[Region]],PeopleTable[#All],2,FALSE)</f>
        <v>Anna Andreadi</v>
      </c>
      <c r="W9062" s="4" t="str">
        <f>IFERROR(VLOOKUP(OrdersTable[[#This Row],[Order ID]],ReturnsTable[#All],2,FALSE),"No")</f>
        <v>No</v>
      </c>
      <c r="X9062" s="4">
        <f>1/COUNTIF(OrdersTable[Order ID],OrdersTable[[#This Row],[Order ID]])</f>
        <v>0.5</v>
      </c>
      <c r="Y9062" s="4">
        <f>1/COUNTIF(OrdersTable[Customer ID],OrdersTable[[#This Row],[Customer ID]])</f>
        <v>3.5714285714285712E-2</v>
      </c>
    </row>
    <row r="9063" spans="1:25" x14ac:dyDescent="0.3">
      <c r="A9063" s="1">
        <v>9062</v>
      </c>
      <c r="B9063" t="s">
        <v>10486</v>
      </c>
      <c r="C9063" s="7">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4" t="str">
        <f>VLOOKUP(OrdersTable[[#This Row],[Region]],PeopleTable[#All],2,FALSE)</f>
        <v>Anna Andreadi</v>
      </c>
      <c r="W9063" s="4" t="str">
        <f>IFERROR(VLOOKUP(OrdersTable[[#This Row],[Order ID]],ReturnsTable[#All],2,FALSE),"No")</f>
        <v>No</v>
      </c>
      <c r="X9063" s="4">
        <f>1/COUNTIF(OrdersTable[Order ID],OrdersTable[[#This Row],[Order ID]])</f>
        <v>0.5</v>
      </c>
      <c r="Y9063" s="4">
        <f>1/COUNTIF(OrdersTable[Customer ID],OrdersTable[[#This Row],[Customer ID]])</f>
        <v>3.5714285714285712E-2</v>
      </c>
    </row>
    <row r="9064" spans="1:25" x14ac:dyDescent="0.3">
      <c r="A9064" s="1">
        <v>9063</v>
      </c>
      <c r="B9064" t="s">
        <v>10487</v>
      </c>
      <c r="C9064" s="7">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4" t="str">
        <f>VLOOKUP(OrdersTable[[#This Row],[Region]],PeopleTable[#All],2,FALSE)</f>
        <v>Chuck Magee</v>
      </c>
      <c r="W9064" s="4" t="str">
        <f>IFERROR(VLOOKUP(OrdersTable[[#This Row],[Order ID]],ReturnsTable[#All],2,FALSE),"No")</f>
        <v>No</v>
      </c>
      <c r="X9064" s="4">
        <f>1/COUNTIF(OrdersTable[Order ID],OrdersTable[[#This Row],[Order ID]])</f>
        <v>1</v>
      </c>
      <c r="Y9064" s="4">
        <f>1/COUNTIF(OrdersTable[Customer ID],OrdersTable[[#This Row],[Customer ID]])</f>
        <v>0.1</v>
      </c>
    </row>
    <row r="9065" spans="1:25" x14ac:dyDescent="0.3">
      <c r="A9065" s="1">
        <v>9064</v>
      </c>
      <c r="B9065" t="s">
        <v>10488</v>
      </c>
      <c r="C9065" s="7">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4" t="str">
        <f>VLOOKUP(OrdersTable[[#This Row],[Region]],PeopleTable[#All],2,FALSE)</f>
        <v>Kelly Williams</v>
      </c>
      <c r="W9065" s="4" t="str">
        <f>IFERROR(VLOOKUP(OrdersTable[[#This Row],[Order ID]],ReturnsTable[#All],2,FALSE),"No")</f>
        <v>No</v>
      </c>
      <c r="X9065" s="4">
        <f>1/COUNTIF(OrdersTable[Order ID],OrdersTable[[#This Row],[Order ID]])</f>
        <v>0.33333333333333331</v>
      </c>
      <c r="Y9065" s="4">
        <f>1/COUNTIF(OrdersTable[Customer ID],OrdersTable[[#This Row],[Customer ID]])</f>
        <v>0.1</v>
      </c>
    </row>
    <row r="9066" spans="1:25" x14ac:dyDescent="0.3">
      <c r="A9066" s="1">
        <v>9065</v>
      </c>
      <c r="B9066" t="s">
        <v>10488</v>
      </c>
      <c r="C9066" s="7">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4" t="str">
        <f>VLOOKUP(OrdersTable[[#This Row],[Region]],PeopleTable[#All],2,FALSE)</f>
        <v>Kelly Williams</v>
      </c>
      <c r="W9066" s="4" t="str">
        <f>IFERROR(VLOOKUP(OrdersTable[[#This Row],[Order ID]],ReturnsTable[#All],2,FALSE),"No")</f>
        <v>No</v>
      </c>
      <c r="X9066" s="4">
        <f>1/COUNTIF(OrdersTable[Order ID],OrdersTable[[#This Row],[Order ID]])</f>
        <v>0.33333333333333331</v>
      </c>
      <c r="Y9066" s="4">
        <f>1/COUNTIF(OrdersTable[Customer ID],OrdersTable[[#This Row],[Customer ID]])</f>
        <v>0.1</v>
      </c>
    </row>
    <row r="9067" spans="1:25" x14ac:dyDescent="0.3">
      <c r="A9067" s="1">
        <v>9066</v>
      </c>
      <c r="B9067" t="s">
        <v>10488</v>
      </c>
      <c r="C9067" s="7">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4" t="str">
        <f>VLOOKUP(OrdersTable[[#This Row],[Region]],PeopleTable[#All],2,FALSE)</f>
        <v>Kelly Williams</v>
      </c>
      <c r="W9067" s="4" t="str">
        <f>IFERROR(VLOOKUP(OrdersTable[[#This Row],[Order ID]],ReturnsTable[#All],2,FALSE),"No")</f>
        <v>No</v>
      </c>
      <c r="X9067" s="4">
        <f>1/COUNTIF(OrdersTable[Order ID],OrdersTable[[#This Row],[Order ID]])</f>
        <v>0.33333333333333331</v>
      </c>
      <c r="Y9067" s="4">
        <f>1/COUNTIF(OrdersTable[Customer ID],OrdersTable[[#This Row],[Customer ID]])</f>
        <v>0.1</v>
      </c>
    </row>
    <row r="9068" spans="1:25" x14ac:dyDescent="0.3">
      <c r="A9068" s="1">
        <v>9067</v>
      </c>
      <c r="B9068" t="s">
        <v>10489</v>
      </c>
      <c r="C9068" s="7">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4" t="str">
        <f>VLOOKUP(OrdersTable[[#This Row],[Region]],PeopleTable[#All],2,FALSE)</f>
        <v>Cassandra Brandow</v>
      </c>
      <c r="W9068" s="4" t="str">
        <f>IFERROR(VLOOKUP(OrdersTable[[#This Row],[Order ID]],ReturnsTable[#All],2,FALSE),"No")</f>
        <v>No</v>
      </c>
      <c r="X9068" s="4">
        <f>1/COUNTIF(OrdersTable[Order ID],OrdersTable[[#This Row],[Order ID]])</f>
        <v>1</v>
      </c>
      <c r="Y9068" s="4">
        <f>1/COUNTIF(OrdersTable[Customer ID],OrdersTable[[#This Row],[Customer ID]])</f>
        <v>7.1428571428571425E-2</v>
      </c>
    </row>
    <row r="9069" spans="1:25" x14ac:dyDescent="0.3">
      <c r="A9069" s="1">
        <v>9068</v>
      </c>
      <c r="B9069" t="s">
        <v>6078</v>
      </c>
      <c r="C9069" s="7">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4" t="str">
        <f>VLOOKUP(OrdersTable[[#This Row],[Region]],PeopleTable[#All],2,FALSE)</f>
        <v>Chuck Magee</v>
      </c>
      <c r="W9069" s="4" t="str">
        <f>IFERROR(VLOOKUP(OrdersTable[[#This Row],[Order ID]],ReturnsTable[#All],2,FALSE),"No")</f>
        <v>Yes</v>
      </c>
      <c r="X9069" s="4">
        <f>1/COUNTIF(OrdersTable[Order ID],OrdersTable[[#This Row],[Order ID]])</f>
        <v>1</v>
      </c>
      <c r="Y9069" s="4">
        <f>1/COUNTIF(OrdersTable[Customer ID],OrdersTable[[#This Row],[Customer ID]])</f>
        <v>4.1666666666666664E-2</v>
      </c>
    </row>
    <row r="9070" spans="1:25" x14ac:dyDescent="0.3">
      <c r="A9070" s="1">
        <v>9069</v>
      </c>
      <c r="B9070" t="s">
        <v>10490</v>
      </c>
      <c r="C9070" s="7">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4" t="str">
        <f>VLOOKUP(OrdersTable[[#This Row],[Region]],PeopleTable[#All],2,FALSE)</f>
        <v>Anna Andreadi</v>
      </c>
      <c r="W9070" s="4" t="str">
        <f>IFERROR(VLOOKUP(OrdersTable[[#This Row],[Order ID]],ReturnsTable[#All],2,FALSE),"No")</f>
        <v>No</v>
      </c>
      <c r="X9070" s="4">
        <f>1/COUNTIF(OrdersTable[Order ID],OrdersTable[[#This Row],[Order ID]])</f>
        <v>0.5</v>
      </c>
      <c r="Y9070" s="4">
        <f>1/COUNTIF(OrdersTable[Customer ID],OrdersTable[[#This Row],[Customer ID]])</f>
        <v>6.25E-2</v>
      </c>
    </row>
    <row r="9071" spans="1:25" x14ac:dyDescent="0.3">
      <c r="A9071" s="1">
        <v>9070</v>
      </c>
      <c r="B9071" t="s">
        <v>10490</v>
      </c>
      <c r="C9071" s="7">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4" t="str">
        <f>VLOOKUP(OrdersTable[[#This Row],[Region]],PeopleTable[#All],2,FALSE)</f>
        <v>Anna Andreadi</v>
      </c>
      <c r="W9071" s="4" t="str">
        <f>IFERROR(VLOOKUP(OrdersTable[[#This Row],[Order ID]],ReturnsTable[#All],2,FALSE),"No")</f>
        <v>No</v>
      </c>
      <c r="X9071" s="4">
        <f>1/COUNTIF(OrdersTable[Order ID],OrdersTable[[#This Row],[Order ID]])</f>
        <v>0.5</v>
      </c>
      <c r="Y9071" s="4">
        <f>1/COUNTIF(OrdersTable[Customer ID],OrdersTable[[#This Row],[Customer ID]])</f>
        <v>6.25E-2</v>
      </c>
    </row>
    <row r="9072" spans="1:25" x14ac:dyDescent="0.3">
      <c r="A9072" s="1">
        <v>9071</v>
      </c>
      <c r="B9072" t="s">
        <v>10491</v>
      </c>
      <c r="C9072" s="7">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4" t="str">
        <f>VLOOKUP(OrdersTable[[#This Row],[Region]],PeopleTable[#All],2,FALSE)</f>
        <v>Chuck Magee</v>
      </c>
      <c r="W9072" s="4" t="str">
        <f>IFERROR(VLOOKUP(OrdersTable[[#This Row],[Order ID]],ReturnsTable[#All],2,FALSE),"No")</f>
        <v>No</v>
      </c>
      <c r="X9072" s="4">
        <f>1/COUNTIF(OrdersTable[Order ID],OrdersTable[[#This Row],[Order ID]])</f>
        <v>1</v>
      </c>
      <c r="Y9072" s="4">
        <f>1/COUNTIF(OrdersTable[Customer ID],OrdersTable[[#This Row],[Customer ID]])</f>
        <v>6.6666666666666666E-2</v>
      </c>
    </row>
    <row r="9073" spans="1:25" x14ac:dyDescent="0.3">
      <c r="A9073" s="1">
        <v>9072</v>
      </c>
      <c r="B9073" t="s">
        <v>10492</v>
      </c>
      <c r="C9073" s="7">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4" t="str">
        <f>VLOOKUP(OrdersTable[[#This Row],[Region]],PeopleTable[#All],2,FALSE)</f>
        <v>Kelly Williams</v>
      </c>
      <c r="W9073" s="4" t="str">
        <f>IFERROR(VLOOKUP(OrdersTable[[#This Row],[Order ID]],ReturnsTable[#All],2,FALSE),"No")</f>
        <v>No</v>
      </c>
      <c r="X9073" s="4">
        <f>1/COUNTIF(OrdersTable[Order ID],OrdersTable[[#This Row],[Order ID]])</f>
        <v>1</v>
      </c>
      <c r="Y9073" s="4">
        <f>1/COUNTIF(OrdersTable[Customer ID],OrdersTable[[#This Row],[Customer ID]])</f>
        <v>0.05</v>
      </c>
    </row>
    <row r="9074" spans="1:25" x14ac:dyDescent="0.3">
      <c r="A9074" s="1">
        <v>9073</v>
      </c>
      <c r="B9074" t="s">
        <v>10493</v>
      </c>
      <c r="C9074" s="7">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4" t="str">
        <f>VLOOKUP(OrdersTable[[#This Row],[Region]],PeopleTable[#All],2,FALSE)</f>
        <v>Kelly Williams</v>
      </c>
      <c r="W9074" s="4" t="str">
        <f>IFERROR(VLOOKUP(OrdersTable[[#This Row],[Order ID]],ReturnsTable[#All],2,FALSE),"No")</f>
        <v>No</v>
      </c>
      <c r="X9074" s="4">
        <f>1/COUNTIF(OrdersTable[Order ID],OrdersTable[[#This Row],[Order ID]])</f>
        <v>0.5</v>
      </c>
      <c r="Y9074" s="4">
        <f>1/COUNTIF(OrdersTable[Customer ID],OrdersTable[[#This Row],[Customer ID]])</f>
        <v>0.1</v>
      </c>
    </row>
    <row r="9075" spans="1:25" x14ac:dyDescent="0.3">
      <c r="A9075" s="1">
        <v>9074</v>
      </c>
      <c r="B9075" t="s">
        <v>10493</v>
      </c>
      <c r="C9075" s="7">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4" t="str">
        <f>VLOOKUP(OrdersTable[[#This Row],[Region]],PeopleTable[#All],2,FALSE)</f>
        <v>Kelly Williams</v>
      </c>
      <c r="W9075" s="4" t="str">
        <f>IFERROR(VLOOKUP(OrdersTable[[#This Row],[Order ID]],ReturnsTable[#All],2,FALSE),"No")</f>
        <v>No</v>
      </c>
      <c r="X9075" s="4">
        <f>1/COUNTIF(OrdersTable[Order ID],OrdersTable[[#This Row],[Order ID]])</f>
        <v>0.5</v>
      </c>
      <c r="Y9075" s="4">
        <f>1/COUNTIF(OrdersTable[Customer ID],OrdersTable[[#This Row],[Customer ID]])</f>
        <v>0.1</v>
      </c>
    </row>
    <row r="9076" spans="1:25" x14ac:dyDescent="0.3">
      <c r="A9076" s="1">
        <v>9075</v>
      </c>
      <c r="B9076" t="s">
        <v>10494</v>
      </c>
      <c r="C9076" s="7">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4" t="str">
        <f>VLOOKUP(OrdersTable[[#This Row],[Region]],PeopleTable[#All],2,FALSE)</f>
        <v>Cassandra Brandow</v>
      </c>
      <c r="W9076" s="4" t="str">
        <f>IFERROR(VLOOKUP(OrdersTable[[#This Row],[Order ID]],ReturnsTable[#All],2,FALSE),"No")</f>
        <v>No</v>
      </c>
      <c r="X9076" s="4">
        <f>1/COUNTIF(OrdersTable[Order ID],OrdersTable[[#This Row],[Order ID]])</f>
        <v>1</v>
      </c>
      <c r="Y9076" s="4">
        <f>1/COUNTIF(OrdersTable[Customer ID],OrdersTable[[#This Row],[Customer ID]])</f>
        <v>7.1428571428571425E-2</v>
      </c>
    </row>
    <row r="9077" spans="1:25" x14ac:dyDescent="0.3">
      <c r="A9077" s="1">
        <v>9076</v>
      </c>
      <c r="B9077" t="s">
        <v>10495</v>
      </c>
      <c r="C9077" s="7">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4" t="str">
        <f>VLOOKUP(OrdersTable[[#This Row],[Region]],PeopleTable[#All],2,FALSE)</f>
        <v>Chuck Magee</v>
      </c>
      <c r="W9077" s="4" t="str">
        <f>IFERROR(VLOOKUP(OrdersTable[[#This Row],[Order ID]],ReturnsTable[#All],2,FALSE),"No")</f>
        <v>No</v>
      </c>
      <c r="X9077" s="4">
        <f>1/COUNTIF(OrdersTable[Order ID],OrdersTable[[#This Row],[Order ID]])</f>
        <v>0.5</v>
      </c>
      <c r="Y9077" s="4">
        <f>1/COUNTIF(OrdersTable[Customer ID],OrdersTable[[#This Row],[Customer ID]])</f>
        <v>8.3333333333333329E-2</v>
      </c>
    </row>
    <row r="9078" spans="1:25" x14ac:dyDescent="0.3">
      <c r="A9078" s="1">
        <v>9077</v>
      </c>
      <c r="B9078" t="s">
        <v>10495</v>
      </c>
      <c r="C9078" s="7">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4" t="str">
        <f>VLOOKUP(OrdersTable[[#This Row],[Region]],PeopleTable[#All],2,FALSE)</f>
        <v>Chuck Magee</v>
      </c>
      <c r="W9078" s="4" t="str">
        <f>IFERROR(VLOOKUP(OrdersTable[[#This Row],[Order ID]],ReturnsTable[#All],2,FALSE),"No")</f>
        <v>No</v>
      </c>
      <c r="X9078" s="4">
        <f>1/COUNTIF(OrdersTable[Order ID],OrdersTable[[#This Row],[Order ID]])</f>
        <v>0.5</v>
      </c>
      <c r="Y9078" s="4">
        <f>1/COUNTIF(OrdersTable[Customer ID],OrdersTable[[#This Row],[Customer ID]])</f>
        <v>8.3333333333333329E-2</v>
      </c>
    </row>
    <row r="9079" spans="1:25" x14ac:dyDescent="0.3">
      <c r="A9079" s="1">
        <v>9078</v>
      </c>
      <c r="B9079" t="s">
        <v>10496</v>
      </c>
      <c r="C9079" s="7">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4" t="str">
        <f>VLOOKUP(OrdersTable[[#This Row],[Region]],PeopleTable[#All],2,FALSE)</f>
        <v>Kelly Williams</v>
      </c>
      <c r="W9079" s="4" t="str">
        <f>IFERROR(VLOOKUP(OrdersTable[[#This Row],[Order ID]],ReturnsTable[#All],2,FALSE),"No")</f>
        <v>No</v>
      </c>
      <c r="X9079" s="4">
        <f>1/COUNTIF(OrdersTable[Order ID],OrdersTable[[#This Row],[Order ID]])</f>
        <v>1</v>
      </c>
      <c r="Y9079" s="4">
        <f>1/COUNTIF(OrdersTable[Customer ID],OrdersTable[[#This Row],[Customer ID]])</f>
        <v>6.6666666666666666E-2</v>
      </c>
    </row>
    <row r="9080" spans="1:25" x14ac:dyDescent="0.3">
      <c r="A9080" s="1">
        <v>9079</v>
      </c>
      <c r="B9080" t="s">
        <v>10497</v>
      </c>
      <c r="C9080" s="7">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4" t="str">
        <f>VLOOKUP(OrdersTable[[#This Row],[Region]],PeopleTable[#All],2,FALSE)</f>
        <v>Cassandra Brandow</v>
      </c>
      <c r="W9080" s="4" t="str">
        <f>IFERROR(VLOOKUP(OrdersTable[[#This Row],[Order ID]],ReturnsTable[#All],2,FALSE),"No")</f>
        <v>No</v>
      </c>
      <c r="X9080" s="4">
        <f>1/COUNTIF(OrdersTable[Order ID],OrdersTable[[#This Row],[Order ID]])</f>
        <v>0.5</v>
      </c>
      <c r="Y9080" s="4">
        <f>1/COUNTIF(OrdersTable[Customer ID],OrdersTable[[#This Row],[Customer ID]])</f>
        <v>0.1111111111111111</v>
      </c>
    </row>
    <row r="9081" spans="1:25" x14ac:dyDescent="0.3">
      <c r="A9081" s="1">
        <v>9080</v>
      </c>
      <c r="B9081" t="s">
        <v>10497</v>
      </c>
      <c r="C9081" s="7">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4" t="str">
        <f>VLOOKUP(OrdersTable[[#This Row],[Region]],PeopleTable[#All],2,FALSE)</f>
        <v>Cassandra Brandow</v>
      </c>
      <c r="W9081" s="4" t="str">
        <f>IFERROR(VLOOKUP(OrdersTable[[#This Row],[Order ID]],ReturnsTable[#All],2,FALSE),"No")</f>
        <v>No</v>
      </c>
      <c r="X9081" s="4">
        <f>1/COUNTIF(OrdersTable[Order ID],OrdersTable[[#This Row],[Order ID]])</f>
        <v>0.5</v>
      </c>
      <c r="Y9081" s="4">
        <f>1/COUNTIF(OrdersTable[Customer ID],OrdersTable[[#This Row],[Customer ID]])</f>
        <v>0.1111111111111111</v>
      </c>
    </row>
    <row r="9082" spans="1:25" x14ac:dyDescent="0.3">
      <c r="A9082" s="1">
        <v>9081</v>
      </c>
      <c r="B9082" t="s">
        <v>6179</v>
      </c>
      <c r="C9082" s="7">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4" t="str">
        <f>VLOOKUP(OrdersTable[[#This Row],[Region]],PeopleTable[#All],2,FALSE)</f>
        <v>Anna Andreadi</v>
      </c>
      <c r="W9082" s="4" t="str">
        <f>IFERROR(VLOOKUP(OrdersTable[[#This Row],[Order ID]],ReturnsTable[#All],2,FALSE),"No")</f>
        <v>Yes</v>
      </c>
      <c r="X9082" s="4">
        <f>1/COUNTIF(OrdersTable[Order ID],OrdersTable[[#This Row],[Order ID]])</f>
        <v>0.5</v>
      </c>
      <c r="Y9082" s="4">
        <f>1/COUNTIF(OrdersTable[Customer ID],OrdersTable[[#This Row],[Customer ID]])</f>
        <v>5.8823529411764705E-2</v>
      </c>
    </row>
    <row r="9083" spans="1:25" x14ac:dyDescent="0.3">
      <c r="A9083" s="1">
        <v>9082</v>
      </c>
      <c r="B9083" t="s">
        <v>6179</v>
      </c>
      <c r="C9083" s="7">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4" t="str">
        <f>VLOOKUP(OrdersTable[[#This Row],[Region]],PeopleTable[#All],2,FALSE)</f>
        <v>Anna Andreadi</v>
      </c>
      <c r="W9083" s="4" t="str">
        <f>IFERROR(VLOOKUP(OrdersTable[[#This Row],[Order ID]],ReturnsTable[#All],2,FALSE),"No")</f>
        <v>Yes</v>
      </c>
      <c r="X9083" s="4">
        <f>1/COUNTIF(OrdersTable[Order ID],OrdersTable[[#This Row],[Order ID]])</f>
        <v>0.5</v>
      </c>
      <c r="Y9083" s="4">
        <f>1/COUNTIF(OrdersTable[Customer ID],OrdersTable[[#This Row],[Customer ID]])</f>
        <v>5.8823529411764705E-2</v>
      </c>
    </row>
    <row r="9084" spans="1:25" x14ac:dyDescent="0.3">
      <c r="A9084" s="1">
        <v>9083</v>
      </c>
      <c r="B9084" t="s">
        <v>10498</v>
      </c>
      <c r="C9084" s="7">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4" t="str">
        <f>VLOOKUP(OrdersTable[[#This Row],[Region]],PeopleTable[#All],2,FALSE)</f>
        <v>Cassandra Brandow</v>
      </c>
      <c r="W9084" s="4" t="str">
        <f>IFERROR(VLOOKUP(OrdersTable[[#This Row],[Order ID]],ReturnsTable[#All],2,FALSE),"No")</f>
        <v>No</v>
      </c>
      <c r="X9084" s="4">
        <f>1/COUNTIF(OrdersTable[Order ID],OrdersTable[[#This Row],[Order ID]])</f>
        <v>1</v>
      </c>
      <c r="Y9084" s="4">
        <f>1/COUNTIF(OrdersTable[Customer ID],OrdersTable[[#This Row],[Customer ID]])</f>
        <v>8.3333333333333329E-2</v>
      </c>
    </row>
    <row r="9085" spans="1:25" x14ac:dyDescent="0.3">
      <c r="A9085" s="1">
        <v>9084</v>
      </c>
      <c r="B9085" t="s">
        <v>10499</v>
      </c>
      <c r="C9085" s="7">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4" t="str">
        <f>VLOOKUP(OrdersTable[[#This Row],[Region]],PeopleTable[#All],2,FALSE)</f>
        <v>Cassandra Brandow</v>
      </c>
      <c r="W9085" s="4" t="str">
        <f>IFERROR(VLOOKUP(OrdersTable[[#This Row],[Order ID]],ReturnsTable[#All],2,FALSE),"No")</f>
        <v>No</v>
      </c>
      <c r="X9085" s="4">
        <f>1/COUNTIF(OrdersTable[Order ID],OrdersTable[[#This Row],[Order ID]])</f>
        <v>0.5</v>
      </c>
      <c r="Y9085" s="4">
        <f>1/COUNTIF(OrdersTable[Customer ID],OrdersTable[[#This Row],[Customer ID]])</f>
        <v>0.1111111111111111</v>
      </c>
    </row>
    <row r="9086" spans="1:25" x14ac:dyDescent="0.3">
      <c r="A9086" s="1">
        <v>9085</v>
      </c>
      <c r="B9086" t="s">
        <v>10499</v>
      </c>
      <c r="C9086" s="7">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4" t="str">
        <f>VLOOKUP(OrdersTable[[#This Row],[Region]],PeopleTable[#All],2,FALSE)</f>
        <v>Cassandra Brandow</v>
      </c>
      <c r="W9086" s="4" t="str">
        <f>IFERROR(VLOOKUP(OrdersTable[[#This Row],[Order ID]],ReturnsTable[#All],2,FALSE),"No")</f>
        <v>No</v>
      </c>
      <c r="X9086" s="4">
        <f>1/COUNTIF(OrdersTable[Order ID],OrdersTable[[#This Row],[Order ID]])</f>
        <v>0.5</v>
      </c>
      <c r="Y9086" s="4">
        <f>1/COUNTIF(OrdersTable[Customer ID],OrdersTable[[#This Row],[Customer ID]])</f>
        <v>0.1111111111111111</v>
      </c>
    </row>
    <row r="9087" spans="1:25" x14ac:dyDescent="0.3">
      <c r="A9087" s="1">
        <v>9086</v>
      </c>
      <c r="B9087" t="s">
        <v>10500</v>
      </c>
      <c r="C9087" s="7">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4" t="str">
        <f>VLOOKUP(OrdersTable[[#This Row],[Region]],PeopleTable[#All],2,FALSE)</f>
        <v>Anna Andreadi</v>
      </c>
      <c r="W9087" s="4" t="str">
        <f>IFERROR(VLOOKUP(OrdersTable[[#This Row],[Order ID]],ReturnsTable[#All],2,FALSE),"No")</f>
        <v>No</v>
      </c>
      <c r="X9087" s="4">
        <f>1/COUNTIF(OrdersTable[Order ID],OrdersTable[[#This Row],[Order ID]])</f>
        <v>1</v>
      </c>
      <c r="Y9087" s="4">
        <f>1/COUNTIF(OrdersTable[Customer ID],OrdersTable[[#This Row],[Customer ID]])</f>
        <v>6.6666666666666666E-2</v>
      </c>
    </row>
    <row r="9088" spans="1:25" x14ac:dyDescent="0.3">
      <c r="A9088" s="1">
        <v>9087</v>
      </c>
      <c r="B9088" t="s">
        <v>10501</v>
      </c>
      <c r="C9088" s="7">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4" t="str">
        <f>VLOOKUP(OrdersTable[[#This Row],[Region]],PeopleTable[#All],2,FALSE)</f>
        <v>Kelly Williams</v>
      </c>
      <c r="W9088" s="4" t="str">
        <f>IFERROR(VLOOKUP(OrdersTable[[#This Row],[Order ID]],ReturnsTable[#All],2,FALSE),"No")</f>
        <v>No</v>
      </c>
      <c r="X9088" s="4">
        <f>1/COUNTIF(OrdersTable[Order ID],OrdersTable[[#This Row],[Order ID]])</f>
        <v>0.5</v>
      </c>
      <c r="Y9088" s="4">
        <f>1/COUNTIF(OrdersTable[Customer ID],OrdersTable[[#This Row],[Customer ID]])</f>
        <v>8.3333333333333329E-2</v>
      </c>
    </row>
    <row r="9089" spans="1:25" x14ac:dyDescent="0.3">
      <c r="A9089" s="1">
        <v>9088</v>
      </c>
      <c r="B9089" t="s">
        <v>10501</v>
      </c>
      <c r="C9089" s="7">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4" t="str">
        <f>VLOOKUP(OrdersTable[[#This Row],[Region]],PeopleTable[#All],2,FALSE)</f>
        <v>Kelly Williams</v>
      </c>
      <c r="W9089" s="4" t="str">
        <f>IFERROR(VLOOKUP(OrdersTable[[#This Row],[Order ID]],ReturnsTable[#All],2,FALSE),"No")</f>
        <v>No</v>
      </c>
      <c r="X9089" s="4">
        <f>1/COUNTIF(OrdersTable[Order ID],OrdersTable[[#This Row],[Order ID]])</f>
        <v>0.5</v>
      </c>
      <c r="Y9089" s="4">
        <f>1/COUNTIF(OrdersTable[Customer ID],OrdersTable[[#This Row],[Customer ID]])</f>
        <v>8.3333333333333329E-2</v>
      </c>
    </row>
    <row r="9090" spans="1:25" x14ac:dyDescent="0.3">
      <c r="A9090" s="1">
        <v>9089</v>
      </c>
      <c r="B9090" t="s">
        <v>10502</v>
      </c>
      <c r="C9090" s="7">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4" t="str">
        <f>VLOOKUP(OrdersTable[[#This Row],[Region]],PeopleTable[#All],2,FALSE)</f>
        <v>Cassandra Brandow</v>
      </c>
      <c r="W9090" s="4" t="str">
        <f>IFERROR(VLOOKUP(OrdersTable[[#This Row],[Order ID]],ReturnsTable[#All],2,FALSE),"No")</f>
        <v>No</v>
      </c>
      <c r="X9090" s="4">
        <f>1/COUNTIF(OrdersTable[Order ID],OrdersTable[[#This Row],[Order ID]])</f>
        <v>1</v>
      </c>
      <c r="Y9090" s="4">
        <f>1/COUNTIF(OrdersTable[Customer ID],OrdersTable[[#This Row],[Customer ID]])</f>
        <v>0.1</v>
      </c>
    </row>
    <row r="9091" spans="1:25" x14ac:dyDescent="0.3">
      <c r="A9091" s="1">
        <v>9090</v>
      </c>
      <c r="B9091" t="s">
        <v>10503</v>
      </c>
      <c r="C9091" s="7">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4" t="str">
        <f>VLOOKUP(OrdersTable[[#This Row],[Region]],PeopleTable[#All],2,FALSE)</f>
        <v>Chuck Magee</v>
      </c>
      <c r="W9091" s="4" t="str">
        <f>IFERROR(VLOOKUP(OrdersTable[[#This Row],[Order ID]],ReturnsTable[#All],2,FALSE),"No")</f>
        <v>No</v>
      </c>
      <c r="X9091" s="4">
        <f>1/COUNTIF(OrdersTable[Order ID],OrdersTable[[#This Row],[Order ID]])</f>
        <v>1</v>
      </c>
      <c r="Y9091" s="4">
        <f>1/COUNTIF(OrdersTable[Customer ID],OrdersTable[[#This Row],[Customer ID]])</f>
        <v>9.0909090909090912E-2</v>
      </c>
    </row>
    <row r="9092" spans="1:25" x14ac:dyDescent="0.3">
      <c r="A9092" s="1">
        <v>9091</v>
      </c>
      <c r="B9092" t="s">
        <v>10504</v>
      </c>
      <c r="C9092" s="7">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4" t="str">
        <f>VLOOKUP(OrdersTable[[#This Row],[Region]],PeopleTable[#All],2,FALSE)</f>
        <v>Cassandra Brandow</v>
      </c>
      <c r="W9092" s="4" t="str">
        <f>IFERROR(VLOOKUP(OrdersTable[[#This Row],[Order ID]],ReturnsTable[#All],2,FALSE),"No")</f>
        <v>No</v>
      </c>
      <c r="X9092" s="4">
        <f>1/COUNTIF(OrdersTable[Order ID],OrdersTable[[#This Row],[Order ID]])</f>
        <v>1</v>
      </c>
      <c r="Y9092" s="4">
        <f>1/COUNTIF(OrdersTable[Customer ID],OrdersTable[[#This Row],[Customer ID]])</f>
        <v>7.6923076923076927E-2</v>
      </c>
    </row>
    <row r="9093" spans="1:25" x14ac:dyDescent="0.3">
      <c r="A9093" s="1">
        <v>9092</v>
      </c>
      <c r="B9093" t="s">
        <v>10505</v>
      </c>
      <c r="C9093" s="7">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4" t="str">
        <f>VLOOKUP(OrdersTable[[#This Row],[Region]],PeopleTable[#All],2,FALSE)</f>
        <v>Chuck Magee</v>
      </c>
      <c r="W9093" s="4" t="str">
        <f>IFERROR(VLOOKUP(OrdersTable[[#This Row],[Order ID]],ReturnsTable[#All],2,FALSE),"No")</f>
        <v>No</v>
      </c>
      <c r="X9093" s="4">
        <f>1/COUNTIF(OrdersTable[Order ID],OrdersTable[[#This Row],[Order ID]])</f>
        <v>0.5</v>
      </c>
      <c r="Y9093" s="4">
        <f>1/COUNTIF(OrdersTable[Customer ID],OrdersTable[[#This Row],[Customer ID]])</f>
        <v>0.1</v>
      </c>
    </row>
    <row r="9094" spans="1:25" x14ac:dyDescent="0.3">
      <c r="A9094" s="1">
        <v>9093</v>
      </c>
      <c r="B9094" t="s">
        <v>10505</v>
      </c>
      <c r="C9094" s="7">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4" t="str">
        <f>VLOOKUP(OrdersTable[[#This Row],[Region]],PeopleTable[#All],2,FALSE)</f>
        <v>Chuck Magee</v>
      </c>
      <c r="W9094" s="4" t="str">
        <f>IFERROR(VLOOKUP(OrdersTable[[#This Row],[Order ID]],ReturnsTable[#All],2,FALSE),"No")</f>
        <v>No</v>
      </c>
      <c r="X9094" s="4">
        <f>1/COUNTIF(OrdersTable[Order ID],OrdersTable[[#This Row],[Order ID]])</f>
        <v>0.5</v>
      </c>
      <c r="Y9094" s="4">
        <f>1/COUNTIF(OrdersTable[Customer ID],OrdersTable[[#This Row],[Customer ID]])</f>
        <v>0.1</v>
      </c>
    </row>
    <row r="9095" spans="1:25" x14ac:dyDescent="0.3">
      <c r="A9095" s="1">
        <v>9094</v>
      </c>
      <c r="B9095" t="s">
        <v>10506</v>
      </c>
      <c r="C9095" s="7">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4" t="str">
        <f>VLOOKUP(OrdersTable[[#This Row],[Region]],PeopleTable[#All],2,FALSE)</f>
        <v>Kelly Williams</v>
      </c>
      <c r="W9095" s="4" t="str">
        <f>IFERROR(VLOOKUP(OrdersTable[[#This Row],[Order ID]],ReturnsTable[#All],2,FALSE),"No")</f>
        <v>No</v>
      </c>
      <c r="X9095" s="4">
        <f>1/COUNTIF(OrdersTable[Order ID],OrdersTable[[#This Row],[Order ID]])</f>
        <v>0.25</v>
      </c>
      <c r="Y9095" s="4">
        <f>1/COUNTIF(OrdersTable[Customer ID],OrdersTable[[#This Row],[Customer ID]])</f>
        <v>0.1</v>
      </c>
    </row>
    <row r="9096" spans="1:25" x14ac:dyDescent="0.3">
      <c r="A9096" s="1">
        <v>9095</v>
      </c>
      <c r="B9096" t="s">
        <v>10506</v>
      </c>
      <c r="C9096" s="7">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4" t="str">
        <f>VLOOKUP(OrdersTable[[#This Row],[Region]],PeopleTable[#All],2,FALSE)</f>
        <v>Kelly Williams</v>
      </c>
      <c r="W9096" s="4" t="str">
        <f>IFERROR(VLOOKUP(OrdersTable[[#This Row],[Order ID]],ReturnsTable[#All],2,FALSE),"No")</f>
        <v>No</v>
      </c>
      <c r="X9096" s="4">
        <f>1/COUNTIF(OrdersTable[Order ID],OrdersTable[[#This Row],[Order ID]])</f>
        <v>0.25</v>
      </c>
      <c r="Y9096" s="4">
        <f>1/COUNTIF(OrdersTable[Customer ID],OrdersTable[[#This Row],[Customer ID]])</f>
        <v>0.1</v>
      </c>
    </row>
    <row r="9097" spans="1:25" x14ac:dyDescent="0.3">
      <c r="A9097" s="1">
        <v>9096</v>
      </c>
      <c r="B9097" t="s">
        <v>10506</v>
      </c>
      <c r="C9097" s="7">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4" t="str">
        <f>VLOOKUP(OrdersTable[[#This Row],[Region]],PeopleTable[#All],2,FALSE)</f>
        <v>Kelly Williams</v>
      </c>
      <c r="W9097" s="4" t="str">
        <f>IFERROR(VLOOKUP(OrdersTable[[#This Row],[Order ID]],ReturnsTable[#All],2,FALSE),"No")</f>
        <v>No</v>
      </c>
      <c r="X9097" s="4">
        <f>1/COUNTIF(OrdersTable[Order ID],OrdersTable[[#This Row],[Order ID]])</f>
        <v>0.25</v>
      </c>
      <c r="Y9097" s="4">
        <f>1/COUNTIF(OrdersTable[Customer ID],OrdersTable[[#This Row],[Customer ID]])</f>
        <v>0.1</v>
      </c>
    </row>
    <row r="9098" spans="1:25" x14ac:dyDescent="0.3">
      <c r="A9098" s="1">
        <v>9097</v>
      </c>
      <c r="B9098" t="s">
        <v>10506</v>
      </c>
      <c r="C9098" s="7">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4" t="str">
        <f>VLOOKUP(OrdersTable[[#This Row],[Region]],PeopleTable[#All],2,FALSE)</f>
        <v>Kelly Williams</v>
      </c>
      <c r="W9098" s="4" t="str">
        <f>IFERROR(VLOOKUP(OrdersTable[[#This Row],[Order ID]],ReturnsTable[#All],2,FALSE),"No")</f>
        <v>No</v>
      </c>
      <c r="X9098" s="4">
        <f>1/COUNTIF(OrdersTable[Order ID],OrdersTable[[#This Row],[Order ID]])</f>
        <v>0.25</v>
      </c>
      <c r="Y9098" s="4">
        <f>1/COUNTIF(OrdersTable[Customer ID],OrdersTable[[#This Row],[Customer ID]])</f>
        <v>0.1</v>
      </c>
    </row>
    <row r="9099" spans="1:25" x14ac:dyDescent="0.3">
      <c r="A9099" s="1">
        <v>9098</v>
      </c>
      <c r="B9099" t="s">
        <v>10507</v>
      </c>
      <c r="C9099" s="7">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4" t="str">
        <f>VLOOKUP(OrdersTable[[#This Row],[Region]],PeopleTable[#All],2,FALSE)</f>
        <v>Kelly Williams</v>
      </c>
      <c r="W9099" s="4" t="str">
        <f>IFERROR(VLOOKUP(OrdersTable[[#This Row],[Order ID]],ReturnsTable[#All],2,FALSE),"No")</f>
        <v>No</v>
      </c>
      <c r="X9099" s="4">
        <f>1/COUNTIF(OrdersTable[Order ID],OrdersTable[[#This Row],[Order ID]])</f>
        <v>1</v>
      </c>
      <c r="Y9099" s="4">
        <f>1/COUNTIF(OrdersTable[Customer ID],OrdersTable[[#This Row],[Customer ID]])</f>
        <v>0.04</v>
      </c>
    </row>
    <row r="9100" spans="1:25" x14ac:dyDescent="0.3">
      <c r="A9100" s="1">
        <v>9099</v>
      </c>
      <c r="B9100" t="s">
        <v>10508</v>
      </c>
      <c r="C9100" s="7">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4" t="str">
        <f>VLOOKUP(OrdersTable[[#This Row],[Region]],PeopleTable[#All],2,FALSE)</f>
        <v>Kelly Williams</v>
      </c>
      <c r="W9100" s="4" t="str">
        <f>IFERROR(VLOOKUP(OrdersTable[[#This Row],[Order ID]],ReturnsTable[#All],2,FALSE),"No")</f>
        <v>No</v>
      </c>
      <c r="X9100" s="4">
        <f>1/COUNTIF(OrdersTable[Order ID],OrdersTable[[#This Row],[Order ID]])</f>
        <v>0.33333333333333331</v>
      </c>
      <c r="Y9100" s="4">
        <f>1/COUNTIF(OrdersTable[Customer ID],OrdersTable[[#This Row],[Customer ID]])</f>
        <v>7.1428571428571425E-2</v>
      </c>
    </row>
    <row r="9101" spans="1:25" x14ac:dyDescent="0.3">
      <c r="A9101" s="1">
        <v>9100</v>
      </c>
      <c r="B9101" t="s">
        <v>10508</v>
      </c>
      <c r="C9101" s="7">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4" t="str">
        <f>VLOOKUP(OrdersTable[[#This Row],[Region]],PeopleTable[#All],2,FALSE)</f>
        <v>Kelly Williams</v>
      </c>
      <c r="W9101" s="4" t="str">
        <f>IFERROR(VLOOKUP(OrdersTable[[#This Row],[Order ID]],ReturnsTable[#All],2,FALSE),"No")</f>
        <v>No</v>
      </c>
      <c r="X9101" s="4">
        <f>1/COUNTIF(OrdersTable[Order ID],OrdersTable[[#This Row],[Order ID]])</f>
        <v>0.33333333333333331</v>
      </c>
      <c r="Y9101" s="4">
        <f>1/COUNTIF(OrdersTable[Customer ID],OrdersTable[[#This Row],[Customer ID]])</f>
        <v>7.1428571428571425E-2</v>
      </c>
    </row>
    <row r="9102" spans="1:25" x14ac:dyDescent="0.3">
      <c r="A9102" s="1">
        <v>9101</v>
      </c>
      <c r="B9102" t="s">
        <v>10508</v>
      </c>
      <c r="C9102" s="7">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4" t="str">
        <f>VLOOKUP(OrdersTable[[#This Row],[Region]],PeopleTable[#All],2,FALSE)</f>
        <v>Kelly Williams</v>
      </c>
      <c r="W9102" s="4" t="str">
        <f>IFERROR(VLOOKUP(OrdersTable[[#This Row],[Order ID]],ReturnsTable[#All],2,FALSE),"No")</f>
        <v>No</v>
      </c>
      <c r="X9102" s="4">
        <f>1/COUNTIF(OrdersTable[Order ID],OrdersTable[[#This Row],[Order ID]])</f>
        <v>0.33333333333333331</v>
      </c>
      <c r="Y9102" s="4">
        <f>1/COUNTIF(OrdersTable[Customer ID],OrdersTable[[#This Row],[Customer ID]])</f>
        <v>7.1428571428571425E-2</v>
      </c>
    </row>
    <row r="9103" spans="1:25" x14ac:dyDescent="0.3">
      <c r="A9103" s="1">
        <v>9102</v>
      </c>
      <c r="B9103" t="s">
        <v>10509</v>
      </c>
      <c r="C9103" s="7">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4" t="str">
        <f>VLOOKUP(OrdersTable[[#This Row],[Region]],PeopleTable[#All],2,FALSE)</f>
        <v>Kelly Williams</v>
      </c>
      <c r="W9103" s="4" t="str">
        <f>IFERROR(VLOOKUP(OrdersTable[[#This Row],[Order ID]],ReturnsTable[#All],2,FALSE),"No")</f>
        <v>No</v>
      </c>
      <c r="X9103" s="4">
        <f>1/COUNTIF(OrdersTable[Order ID],OrdersTable[[#This Row],[Order ID]])</f>
        <v>0.16666666666666666</v>
      </c>
      <c r="Y9103" s="4">
        <f>1/COUNTIF(OrdersTable[Customer ID],OrdersTable[[#This Row],[Customer ID]])</f>
        <v>0.05</v>
      </c>
    </row>
    <row r="9104" spans="1:25" x14ac:dyDescent="0.3">
      <c r="A9104" s="1">
        <v>9103</v>
      </c>
      <c r="B9104" t="s">
        <v>10509</v>
      </c>
      <c r="C9104" s="7">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4" t="str">
        <f>VLOOKUP(OrdersTable[[#This Row],[Region]],PeopleTable[#All],2,FALSE)</f>
        <v>Kelly Williams</v>
      </c>
      <c r="W9104" s="4" t="str">
        <f>IFERROR(VLOOKUP(OrdersTable[[#This Row],[Order ID]],ReturnsTable[#All],2,FALSE),"No")</f>
        <v>No</v>
      </c>
      <c r="X9104" s="4">
        <f>1/COUNTIF(OrdersTable[Order ID],OrdersTable[[#This Row],[Order ID]])</f>
        <v>0.16666666666666666</v>
      </c>
      <c r="Y9104" s="4">
        <f>1/COUNTIF(OrdersTable[Customer ID],OrdersTable[[#This Row],[Customer ID]])</f>
        <v>0.05</v>
      </c>
    </row>
    <row r="9105" spans="1:25" x14ac:dyDescent="0.3">
      <c r="A9105" s="1">
        <v>9104</v>
      </c>
      <c r="B9105" t="s">
        <v>10509</v>
      </c>
      <c r="C9105" s="7">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4" t="str">
        <f>VLOOKUP(OrdersTable[[#This Row],[Region]],PeopleTable[#All],2,FALSE)</f>
        <v>Kelly Williams</v>
      </c>
      <c r="W9105" s="4" t="str">
        <f>IFERROR(VLOOKUP(OrdersTable[[#This Row],[Order ID]],ReturnsTable[#All],2,FALSE),"No")</f>
        <v>No</v>
      </c>
      <c r="X9105" s="4">
        <f>1/COUNTIF(OrdersTable[Order ID],OrdersTable[[#This Row],[Order ID]])</f>
        <v>0.16666666666666666</v>
      </c>
      <c r="Y9105" s="4">
        <f>1/COUNTIF(OrdersTable[Customer ID],OrdersTable[[#This Row],[Customer ID]])</f>
        <v>0.05</v>
      </c>
    </row>
    <row r="9106" spans="1:25" x14ac:dyDescent="0.3">
      <c r="A9106" s="1">
        <v>9105</v>
      </c>
      <c r="B9106" t="s">
        <v>10509</v>
      </c>
      <c r="C9106" s="7">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4" t="str">
        <f>VLOOKUP(OrdersTable[[#This Row],[Region]],PeopleTable[#All],2,FALSE)</f>
        <v>Kelly Williams</v>
      </c>
      <c r="W9106" s="4" t="str">
        <f>IFERROR(VLOOKUP(OrdersTable[[#This Row],[Order ID]],ReturnsTable[#All],2,FALSE),"No")</f>
        <v>No</v>
      </c>
      <c r="X9106" s="4">
        <f>1/COUNTIF(OrdersTable[Order ID],OrdersTable[[#This Row],[Order ID]])</f>
        <v>0.16666666666666666</v>
      </c>
      <c r="Y9106" s="4">
        <f>1/COUNTIF(OrdersTable[Customer ID],OrdersTable[[#This Row],[Customer ID]])</f>
        <v>0.05</v>
      </c>
    </row>
    <row r="9107" spans="1:25" x14ac:dyDescent="0.3">
      <c r="A9107" s="1">
        <v>9106</v>
      </c>
      <c r="B9107" t="s">
        <v>10509</v>
      </c>
      <c r="C9107" s="7">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4" t="str">
        <f>VLOOKUP(OrdersTable[[#This Row],[Region]],PeopleTable[#All],2,FALSE)</f>
        <v>Kelly Williams</v>
      </c>
      <c r="W9107" s="4" t="str">
        <f>IFERROR(VLOOKUP(OrdersTable[[#This Row],[Order ID]],ReturnsTable[#All],2,FALSE),"No")</f>
        <v>No</v>
      </c>
      <c r="X9107" s="4">
        <f>1/COUNTIF(OrdersTable[Order ID],OrdersTable[[#This Row],[Order ID]])</f>
        <v>0.16666666666666666</v>
      </c>
      <c r="Y9107" s="4">
        <f>1/COUNTIF(OrdersTable[Customer ID],OrdersTable[[#This Row],[Customer ID]])</f>
        <v>0.05</v>
      </c>
    </row>
    <row r="9108" spans="1:25" x14ac:dyDescent="0.3">
      <c r="A9108" s="1">
        <v>9107</v>
      </c>
      <c r="B9108" t="s">
        <v>10509</v>
      </c>
      <c r="C9108" s="7">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4" t="str">
        <f>VLOOKUP(OrdersTable[[#This Row],[Region]],PeopleTable[#All],2,FALSE)</f>
        <v>Kelly Williams</v>
      </c>
      <c r="W9108" s="4" t="str">
        <f>IFERROR(VLOOKUP(OrdersTable[[#This Row],[Order ID]],ReturnsTable[#All],2,FALSE),"No")</f>
        <v>No</v>
      </c>
      <c r="X9108" s="4">
        <f>1/COUNTIF(OrdersTable[Order ID],OrdersTable[[#This Row],[Order ID]])</f>
        <v>0.16666666666666666</v>
      </c>
      <c r="Y9108" s="4">
        <f>1/COUNTIF(OrdersTable[Customer ID],OrdersTable[[#This Row],[Customer ID]])</f>
        <v>0.05</v>
      </c>
    </row>
    <row r="9109" spans="1:25" x14ac:dyDescent="0.3">
      <c r="A9109" s="1">
        <v>9108</v>
      </c>
      <c r="B9109" t="s">
        <v>5998</v>
      </c>
      <c r="C9109" s="7">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4" t="str">
        <f>VLOOKUP(OrdersTable[[#This Row],[Region]],PeopleTable[#All],2,FALSE)</f>
        <v>Kelly Williams</v>
      </c>
      <c r="W9109" s="4" t="str">
        <f>IFERROR(VLOOKUP(OrdersTable[[#This Row],[Order ID]],ReturnsTable[#All],2,FALSE),"No")</f>
        <v>Yes</v>
      </c>
      <c r="X9109" s="4">
        <f>1/COUNTIF(OrdersTable[Order ID],OrdersTable[[#This Row],[Order ID]])</f>
        <v>0.33333333333333331</v>
      </c>
      <c r="Y9109" s="4">
        <f>1/COUNTIF(OrdersTable[Customer ID],OrdersTable[[#This Row],[Customer ID]])</f>
        <v>8.3333333333333329E-2</v>
      </c>
    </row>
    <row r="9110" spans="1:25" x14ac:dyDescent="0.3">
      <c r="A9110" s="1">
        <v>9109</v>
      </c>
      <c r="B9110" t="s">
        <v>5998</v>
      </c>
      <c r="C9110" s="7">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4" t="str">
        <f>VLOOKUP(OrdersTable[[#This Row],[Region]],PeopleTable[#All],2,FALSE)</f>
        <v>Kelly Williams</v>
      </c>
      <c r="W9110" s="4" t="str">
        <f>IFERROR(VLOOKUP(OrdersTable[[#This Row],[Order ID]],ReturnsTable[#All],2,FALSE),"No")</f>
        <v>Yes</v>
      </c>
      <c r="X9110" s="4">
        <f>1/COUNTIF(OrdersTable[Order ID],OrdersTable[[#This Row],[Order ID]])</f>
        <v>0.33333333333333331</v>
      </c>
      <c r="Y9110" s="4">
        <f>1/COUNTIF(OrdersTable[Customer ID],OrdersTable[[#This Row],[Customer ID]])</f>
        <v>8.3333333333333329E-2</v>
      </c>
    </row>
    <row r="9111" spans="1:25" x14ac:dyDescent="0.3">
      <c r="A9111" s="1">
        <v>9110</v>
      </c>
      <c r="B9111" t="s">
        <v>5998</v>
      </c>
      <c r="C9111" s="7">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4" t="str">
        <f>VLOOKUP(OrdersTable[[#This Row],[Region]],PeopleTable[#All],2,FALSE)</f>
        <v>Kelly Williams</v>
      </c>
      <c r="W9111" s="4" t="str">
        <f>IFERROR(VLOOKUP(OrdersTable[[#This Row],[Order ID]],ReturnsTable[#All],2,FALSE),"No")</f>
        <v>Yes</v>
      </c>
      <c r="X9111" s="4">
        <f>1/COUNTIF(OrdersTable[Order ID],OrdersTable[[#This Row],[Order ID]])</f>
        <v>0.33333333333333331</v>
      </c>
      <c r="Y9111" s="4">
        <f>1/COUNTIF(OrdersTable[Customer ID],OrdersTable[[#This Row],[Customer ID]])</f>
        <v>8.3333333333333329E-2</v>
      </c>
    </row>
    <row r="9112" spans="1:25" x14ac:dyDescent="0.3">
      <c r="A9112" s="1">
        <v>9111</v>
      </c>
      <c r="B9112" t="s">
        <v>10510</v>
      </c>
      <c r="C9112" s="7">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4" t="str">
        <f>VLOOKUP(OrdersTable[[#This Row],[Region]],PeopleTable[#All],2,FALSE)</f>
        <v>Cassandra Brandow</v>
      </c>
      <c r="W9112" s="4" t="str">
        <f>IFERROR(VLOOKUP(OrdersTable[[#This Row],[Order ID]],ReturnsTable[#All],2,FALSE),"No")</f>
        <v>No</v>
      </c>
      <c r="X9112" s="4">
        <f>1/COUNTIF(OrdersTable[Order ID],OrdersTable[[#This Row],[Order ID]])</f>
        <v>0.25</v>
      </c>
      <c r="Y9112" s="4">
        <f>1/COUNTIF(OrdersTable[Customer ID],OrdersTable[[#This Row],[Customer ID]])</f>
        <v>8.3333333333333329E-2</v>
      </c>
    </row>
    <row r="9113" spans="1:25" x14ac:dyDescent="0.3">
      <c r="A9113" s="1">
        <v>9112</v>
      </c>
      <c r="B9113" t="s">
        <v>10510</v>
      </c>
      <c r="C9113" s="7">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4" t="str">
        <f>VLOOKUP(OrdersTable[[#This Row],[Region]],PeopleTable[#All],2,FALSE)</f>
        <v>Cassandra Brandow</v>
      </c>
      <c r="W9113" s="4" t="str">
        <f>IFERROR(VLOOKUP(OrdersTable[[#This Row],[Order ID]],ReturnsTable[#All],2,FALSE),"No")</f>
        <v>No</v>
      </c>
      <c r="X9113" s="4">
        <f>1/COUNTIF(OrdersTable[Order ID],OrdersTable[[#This Row],[Order ID]])</f>
        <v>0.25</v>
      </c>
      <c r="Y9113" s="4">
        <f>1/COUNTIF(OrdersTable[Customer ID],OrdersTable[[#This Row],[Customer ID]])</f>
        <v>8.3333333333333329E-2</v>
      </c>
    </row>
    <row r="9114" spans="1:25" x14ac:dyDescent="0.3">
      <c r="A9114" s="1">
        <v>9113</v>
      </c>
      <c r="B9114" t="s">
        <v>10510</v>
      </c>
      <c r="C9114" s="7">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4" t="str">
        <f>VLOOKUP(OrdersTable[[#This Row],[Region]],PeopleTable[#All],2,FALSE)</f>
        <v>Cassandra Brandow</v>
      </c>
      <c r="W9114" s="4" t="str">
        <f>IFERROR(VLOOKUP(OrdersTable[[#This Row],[Order ID]],ReturnsTable[#All],2,FALSE),"No")</f>
        <v>No</v>
      </c>
      <c r="X9114" s="4">
        <f>1/COUNTIF(OrdersTable[Order ID],OrdersTable[[#This Row],[Order ID]])</f>
        <v>0.25</v>
      </c>
      <c r="Y9114" s="4">
        <f>1/COUNTIF(OrdersTable[Customer ID],OrdersTable[[#This Row],[Customer ID]])</f>
        <v>8.3333333333333329E-2</v>
      </c>
    </row>
    <row r="9115" spans="1:25" x14ac:dyDescent="0.3">
      <c r="A9115" s="1">
        <v>9114</v>
      </c>
      <c r="B9115" t="s">
        <v>10510</v>
      </c>
      <c r="C9115" s="7">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4" t="str">
        <f>VLOOKUP(OrdersTable[[#This Row],[Region]],PeopleTable[#All],2,FALSE)</f>
        <v>Cassandra Brandow</v>
      </c>
      <c r="W9115" s="4" t="str">
        <f>IFERROR(VLOOKUP(OrdersTable[[#This Row],[Order ID]],ReturnsTable[#All],2,FALSE),"No")</f>
        <v>No</v>
      </c>
      <c r="X9115" s="4">
        <f>1/COUNTIF(OrdersTable[Order ID],OrdersTable[[#This Row],[Order ID]])</f>
        <v>0.25</v>
      </c>
      <c r="Y9115" s="4">
        <f>1/COUNTIF(OrdersTable[Customer ID],OrdersTable[[#This Row],[Customer ID]])</f>
        <v>8.3333333333333329E-2</v>
      </c>
    </row>
    <row r="9116" spans="1:25" x14ac:dyDescent="0.3">
      <c r="A9116" s="1">
        <v>9115</v>
      </c>
      <c r="B9116" t="s">
        <v>10511</v>
      </c>
      <c r="C9116" s="7">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4" t="str">
        <f>VLOOKUP(OrdersTable[[#This Row],[Region]],PeopleTable[#All],2,FALSE)</f>
        <v>Anna Andreadi</v>
      </c>
      <c r="W9116" s="4" t="str">
        <f>IFERROR(VLOOKUP(OrdersTable[[#This Row],[Order ID]],ReturnsTable[#All],2,FALSE),"No")</f>
        <v>No</v>
      </c>
      <c r="X9116" s="4">
        <f>1/COUNTIF(OrdersTable[Order ID],OrdersTable[[#This Row],[Order ID]])</f>
        <v>1</v>
      </c>
      <c r="Y9116" s="4">
        <f>1/COUNTIF(OrdersTable[Customer ID],OrdersTable[[#This Row],[Customer ID]])</f>
        <v>0.16666666666666666</v>
      </c>
    </row>
    <row r="9117" spans="1:25" x14ac:dyDescent="0.3">
      <c r="A9117" s="1">
        <v>9116</v>
      </c>
      <c r="B9117" t="s">
        <v>10512</v>
      </c>
      <c r="C9117" s="7">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4" t="str">
        <f>VLOOKUP(OrdersTable[[#This Row],[Region]],PeopleTable[#All],2,FALSE)</f>
        <v>Chuck Magee</v>
      </c>
      <c r="W9117" s="4" t="str">
        <f>IFERROR(VLOOKUP(OrdersTable[[#This Row],[Order ID]],ReturnsTable[#All],2,FALSE),"No")</f>
        <v>No</v>
      </c>
      <c r="X9117" s="4">
        <f>1/COUNTIF(OrdersTable[Order ID],OrdersTable[[#This Row],[Order ID]])</f>
        <v>0.25</v>
      </c>
      <c r="Y9117" s="4">
        <f>1/COUNTIF(OrdersTable[Customer ID],OrdersTable[[#This Row],[Customer ID]])</f>
        <v>6.6666666666666666E-2</v>
      </c>
    </row>
    <row r="9118" spans="1:25" x14ac:dyDescent="0.3">
      <c r="A9118" s="1">
        <v>9117</v>
      </c>
      <c r="B9118" t="s">
        <v>10512</v>
      </c>
      <c r="C9118" s="7">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4" t="str">
        <f>VLOOKUP(OrdersTable[[#This Row],[Region]],PeopleTable[#All],2,FALSE)</f>
        <v>Chuck Magee</v>
      </c>
      <c r="W9118" s="4" t="str">
        <f>IFERROR(VLOOKUP(OrdersTable[[#This Row],[Order ID]],ReturnsTable[#All],2,FALSE),"No")</f>
        <v>No</v>
      </c>
      <c r="X9118" s="4">
        <f>1/COUNTIF(OrdersTable[Order ID],OrdersTable[[#This Row],[Order ID]])</f>
        <v>0.25</v>
      </c>
      <c r="Y9118" s="4">
        <f>1/COUNTIF(OrdersTable[Customer ID],OrdersTable[[#This Row],[Customer ID]])</f>
        <v>6.6666666666666666E-2</v>
      </c>
    </row>
    <row r="9119" spans="1:25" x14ac:dyDescent="0.3">
      <c r="A9119" s="1">
        <v>9118</v>
      </c>
      <c r="B9119" t="s">
        <v>10512</v>
      </c>
      <c r="C9119" s="7">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4" t="str">
        <f>VLOOKUP(OrdersTable[[#This Row],[Region]],PeopleTable[#All],2,FALSE)</f>
        <v>Chuck Magee</v>
      </c>
      <c r="W9119" s="4" t="str">
        <f>IFERROR(VLOOKUP(OrdersTable[[#This Row],[Order ID]],ReturnsTable[#All],2,FALSE),"No")</f>
        <v>No</v>
      </c>
      <c r="X9119" s="4">
        <f>1/COUNTIF(OrdersTable[Order ID],OrdersTable[[#This Row],[Order ID]])</f>
        <v>0.25</v>
      </c>
      <c r="Y9119" s="4">
        <f>1/COUNTIF(OrdersTable[Customer ID],OrdersTable[[#This Row],[Customer ID]])</f>
        <v>6.6666666666666666E-2</v>
      </c>
    </row>
    <row r="9120" spans="1:25" x14ac:dyDescent="0.3">
      <c r="A9120" s="1">
        <v>9119</v>
      </c>
      <c r="B9120" t="s">
        <v>10512</v>
      </c>
      <c r="C9120" s="7">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4" t="str">
        <f>VLOOKUP(OrdersTable[[#This Row],[Region]],PeopleTable[#All],2,FALSE)</f>
        <v>Chuck Magee</v>
      </c>
      <c r="W9120" s="4" t="str">
        <f>IFERROR(VLOOKUP(OrdersTable[[#This Row],[Order ID]],ReturnsTable[#All],2,FALSE),"No")</f>
        <v>No</v>
      </c>
      <c r="X9120" s="4">
        <f>1/COUNTIF(OrdersTable[Order ID],OrdersTable[[#This Row],[Order ID]])</f>
        <v>0.25</v>
      </c>
      <c r="Y9120" s="4">
        <f>1/COUNTIF(OrdersTable[Customer ID],OrdersTable[[#This Row],[Customer ID]])</f>
        <v>6.6666666666666666E-2</v>
      </c>
    </row>
    <row r="9121" spans="1:25" x14ac:dyDescent="0.3">
      <c r="A9121" s="1">
        <v>9120</v>
      </c>
      <c r="B9121" t="s">
        <v>10513</v>
      </c>
      <c r="C9121" s="7">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4" t="str">
        <f>VLOOKUP(OrdersTable[[#This Row],[Region]],PeopleTable[#All],2,FALSE)</f>
        <v>Anna Andreadi</v>
      </c>
      <c r="W9121" s="4" t="str">
        <f>IFERROR(VLOOKUP(OrdersTable[[#This Row],[Order ID]],ReturnsTable[#All],2,FALSE),"No")</f>
        <v>No</v>
      </c>
      <c r="X9121" s="4">
        <f>1/COUNTIF(OrdersTable[Order ID],OrdersTable[[#This Row],[Order ID]])</f>
        <v>0.5</v>
      </c>
      <c r="Y9121" s="4">
        <f>1/COUNTIF(OrdersTable[Customer ID],OrdersTable[[#This Row],[Customer ID]])</f>
        <v>5.5555555555555552E-2</v>
      </c>
    </row>
    <row r="9122" spans="1:25" x14ac:dyDescent="0.3">
      <c r="A9122" s="1">
        <v>9121</v>
      </c>
      <c r="B9122" t="s">
        <v>10513</v>
      </c>
      <c r="C9122" s="7">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4" t="str">
        <f>VLOOKUP(OrdersTable[[#This Row],[Region]],PeopleTable[#All],2,FALSE)</f>
        <v>Anna Andreadi</v>
      </c>
      <c r="W9122" s="4" t="str">
        <f>IFERROR(VLOOKUP(OrdersTable[[#This Row],[Order ID]],ReturnsTable[#All],2,FALSE),"No")</f>
        <v>No</v>
      </c>
      <c r="X9122" s="4">
        <f>1/COUNTIF(OrdersTable[Order ID],OrdersTable[[#This Row],[Order ID]])</f>
        <v>0.5</v>
      </c>
      <c r="Y9122" s="4">
        <f>1/COUNTIF(OrdersTable[Customer ID],OrdersTable[[#This Row],[Customer ID]])</f>
        <v>5.5555555555555552E-2</v>
      </c>
    </row>
    <row r="9123" spans="1:25" x14ac:dyDescent="0.3">
      <c r="A9123" s="1">
        <v>9122</v>
      </c>
      <c r="B9123" t="s">
        <v>6119</v>
      </c>
      <c r="C9123" s="7">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4" t="str">
        <f>VLOOKUP(OrdersTable[[#This Row],[Region]],PeopleTable[#All],2,FALSE)</f>
        <v>Anna Andreadi</v>
      </c>
      <c r="W9123" s="4" t="str">
        <f>IFERROR(VLOOKUP(OrdersTable[[#This Row],[Order ID]],ReturnsTable[#All],2,FALSE),"No")</f>
        <v>Yes</v>
      </c>
      <c r="X9123" s="4">
        <f>1/COUNTIF(OrdersTable[Order ID],OrdersTable[[#This Row],[Order ID]])</f>
        <v>1</v>
      </c>
      <c r="Y9123" s="4">
        <f>1/COUNTIF(OrdersTable[Customer ID],OrdersTable[[#This Row],[Customer ID]])</f>
        <v>0.25</v>
      </c>
    </row>
    <row r="9124" spans="1:25" x14ac:dyDescent="0.3">
      <c r="A9124" s="1">
        <v>9123</v>
      </c>
      <c r="B9124" t="s">
        <v>10514</v>
      </c>
      <c r="C9124" s="7">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4" t="str">
        <f>VLOOKUP(OrdersTable[[#This Row],[Region]],PeopleTable[#All],2,FALSE)</f>
        <v>Anna Andreadi</v>
      </c>
      <c r="W9124" s="4" t="str">
        <f>IFERROR(VLOOKUP(OrdersTable[[#This Row],[Order ID]],ReturnsTable[#All],2,FALSE),"No")</f>
        <v>No</v>
      </c>
      <c r="X9124" s="4">
        <f>1/COUNTIF(OrdersTable[Order ID],OrdersTable[[#This Row],[Order ID]])</f>
        <v>1</v>
      </c>
      <c r="Y9124" s="4">
        <f>1/COUNTIF(OrdersTable[Customer ID],OrdersTable[[#This Row],[Customer ID]])</f>
        <v>8.3333333333333329E-2</v>
      </c>
    </row>
    <row r="9125" spans="1:25" x14ac:dyDescent="0.3">
      <c r="A9125" s="1">
        <v>9124</v>
      </c>
      <c r="B9125" t="s">
        <v>10515</v>
      </c>
      <c r="C9125" s="7">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4" t="str">
        <f>VLOOKUP(OrdersTable[[#This Row],[Region]],PeopleTable[#All],2,FALSE)</f>
        <v>Chuck Magee</v>
      </c>
      <c r="W9125" s="4" t="str">
        <f>IFERROR(VLOOKUP(OrdersTable[[#This Row],[Order ID]],ReturnsTable[#All],2,FALSE),"No")</f>
        <v>No</v>
      </c>
      <c r="X9125" s="4">
        <f>1/COUNTIF(OrdersTable[Order ID],OrdersTable[[#This Row],[Order ID]])</f>
        <v>1</v>
      </c>
      <c r="Y9125" s="4">
        <f>1/COUNTIF(OrdersTable[Customer ID],OrdersTable[[#This Row],[Customer ID]])</f>
        <v>5.8823529411764705E-2</v>
      </c>
    </row>
    <row r="9126" spans="1:25" x14ac:dyDescent="0.3">
      <c r="A9126" s="1">
        <v>9125</v>
      </c>
      <c r="B9126" t="s">
        <v>10516</v>
      </c>
      <c r="C9126" s="7">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4" t="str">
        <f>VLOOKUP(OrdersTable[[#This Row],[Region]],PeopleTable[#All],2,FALSE)</f>
        <v>Kelly Williams</v>
      </c>
      <c r="W9126" s="4" t="str">
        <f>IFERROR(VLOOKUP(OrdersTable[[#This Row],[Order ID]],ReturnsTable[#All],2,FALSE),"No")</f>
        <v>No</v>
      </c>
      <c r="X9126" s="4">
        <f>1/COUNTIF(OrdersTable[Order ID],OrdersTable[[#This Row],[Order ID]])</f>
        <v>0.5</v>
      </c>
      <c r="Y9126" s="4">
        <f>1/COUNTIF(OrdersTable[Customer ID],OrdersTable[[#This Row],[Customer ID]])</f>
        <v>2.9411764705882353E-2</v>
      </c>
    </row>
    <row r="9127" spans="1:25" x14ac:dyDescent="0.3">
      <c r="A9127" s="1">
        <v>9126</v>
      </c>
      <c r="B9127" t="s">
        <v>10516</v>
      </c>
      <c r="C9127" s="7">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4" t="str">
        <f>VLOOKUP(OrdersTable[[#This Row],[Region]],PeopleTable[#All],2,FALSE)</f>
        <v>Kelly Williams</v>
      </c>
      <c r="W9127" s="4" t="str">
        <f>IFERROR(VLOOKUP(OrdersTable[[#This Row],[Order ID]],ReturnsTable[#All],2,FALSE),"No")</f>
        <v>No</v>
      </c>
      <c r="X9127" s="4">
        <f>1/COUNTIF(OrdersTable[Order ID],OrdersTable[[#This Row],[Order ID]])</f>
        <v>0.5</v>
      </c>
      <c r="Y9127" s="4">
        <f>1/COUNTIF(OrdersTable[Customer ID],OrdersTable[[#This Row],[Customer ID]])</f>
        <v>2.9411764705882353E-2</v>
      </c>
    </row>
    <row r="9128" spans="1:25" x14ac:dyDescent="0.3">
      <c r="A9128" s="1">
        <v>9127</v>
      </c>
      <c r="B9128" t="s">
        <v>10517</v>
      </c>
      <c r="C9128" s="7">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4" t="str">
        <f>VLOOKUP(OrdersTable[[#This Row],[Region]],PeopleTable[#All],2,FALSE)</f>
        <v>Anna Andreadi</v>
      </c>
      <c r="W9128" s="4" t="str">
        <f>IFERROR(VLOOKUP(OrdersTable[[#This Row],[Order ID]],ReturnsTable[#All],2,FALSE),"No")</f>
        <v>No</v>
      </c>
      <c r="X9128" s="4">
        <f>1/COUNTIF(OrdersTable[Order ID],OrdersTable[[#This Row],[Order ID]])</f>
        <v>1</v>
      </c>
      <c r="Y9128" s="4">
        <f>1/COUNTIF(OrdersTable[Customer ID],OrdersTable[[#This Row],[Customer ID]])</f>
        <v>8.3333333333333329E-2</v>
      </c>
    </row>
    <row r="9129" spans="1:25" x14ac:dyDescent="0.3">
      <c r="A9129" s="1">
        <v>9128</v>
      </c>
      <c r="B9129" t="s">
        <v>10518</v>
      </c>
      <c r="C9129" s="7">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4" t="str">
        <f>VLOOKUP(OrdersTable[[#This Row],[Region]],PeopleTable[#All],2,FALSE)</f>
        <v>Kelly Williams</v>
      </c>
      <c r="W9129" s="4" t="str">
        <f>IFERROR(VLOOKUP(OrdersTable[[#This Row],[Order ID]],ReturnsTable[#All],2,FALSE),"No")</f>
        <v>No</v>
      </c>
      <c r="X9129" s="4">
        <f>1/COUNTIF(OrdersTable[Order ID],OrdersTable[[#This Row],[Order ID]])</f>
        <v>1</v>
      </c>
      <c r="Y9129" s="4">
        <f>1/COUNTIF(OrdersTable[Customer ID],OrdersTable[[#This Row],[Customer ID]])</f>
        <v>5.8823529411764705E-2</v>
      </c>
    </row>
    <row r="9130" spans="1:25" x14ac:dyDescent="0.3">
      <c r="A9130" s="1">
        <v>9129</v>
      </c>
      <c r="B9130" t="s">
        <v>10519</v>
      </c>
      <c r="C9130" s="7">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4" t="str">
        <f>VLOOKUP(OrdersTable[[#This Row],[Region]],PeopleTable[#All],2,FALSE)</f>
        <v>Anna Andreadi</v>
      </c>
      <c r="W9130" s="4" t="str">
        <f>IFERROR(VLOOKUP(OrdersTable[[#This Row],[Order ID]],ReturnsTable[#All],2,FALSE),"No")</f>
        <v>No</v>
      </c>
      <c r="X9130" s="4">
        <f>1/COUNTIF(OrdersTable[Order ID],OrdersTable[[#This Row],[Order ID]])</f>
        <v>1</v>
      </c>
      <c r="Y9130" s="4">
        <f>1/COUNTIF(OrdersTable[Customer ID],OrdersTable[[#This Row],[Customer ID]])</f>
        <v>0.1</v>
      </c>
    </row>
    <row r="9131" spans="1:25" x14ac:dyDescent="0.3">
      <c r="A9131" s="1">
        <v>9130</v>
      </c>
      <c r="B9131" t="s">
        <v>10520</v>
      </c>
      <c r="C9131" s="7">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4" t="str">
        <f>VLOOKUP(OrdersTable[[#This Row],[Region]],PeopleTable[#All],2,FALSE)</f>
        <v>Chuck Magee</v>
      </c>
      <c r="W9131" s="4" t="str">
        <f>IFERROR(VLOOKUP(OrdersTable[[#This Row],[Order ID]],ReturnsTable[#All],2,FALSE),"No")</f>
        <v>No</v>
      </c>
      <c r="X9131" s="4">
        <f>1/COUNTIF(OrdersTable[Order ID],OrdersTable[[#This Row],[Order ID]])</f>
        <v>0.5</v>
      </c>
      <c r="Y9131" s="4">
        <f>1/COUNTIF(OrdersTable[Customer ID],OrdersTable[[#This Row],[Customer ID]])</f>
        <v>5.5555555555555552E-2</v>
      </c>
    </row>
    <row r="9132" spans="1:25" x14ac:dyDescent="0.3">
      <c r="A9132" s="1">
        <v>9131</v>
      </c>
      <c r="B9132" t="s">
        <v>10520</v>
      </c>
      <c r="C9132" s="7">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4" t="str">
        <f>VLOOKUP(OrdersTable[[#This Row],[Region]],PeopleTable[#All],2,FALSE)</f>
        <v>Chuck Magee</v>
      </c>
      <c r="W9132" s="4" t="str">
        <f>IFERROR(VLOOKUP(OrdersTable[[#This Row],[Order ID]],ReturnsTable[#All],2,FALSE),"No")</f>
        <v>No</v>
      </c>
      <c r="X9132" s="4">
        <f>1/COUNTIF(OrdersTable[Order ID],OrdersTable[[#This Row],[Order ID]])</f>
        <v>0.5</v>
      </c>
      <c r="Y9132" s="4">
        <f>1/COUNTIF(OrdersTable[Customer ID],OrdersTable[[#This Row],[Customer ID]])</f>
        <v>5.5555555555555552E-2</v>
      </c>
    </row>
    <row r="9133" spans="1:25" x14ac:dyDescent="0.3">
      <c r="A9133" s="1">
        <v>9132</v>
      </c>
      <c r="B9133" t="s">
        <v>10521</v>
      </c>
      <c r="C9133" s="7">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4" t="str">
        <f>VLOOKUP(OrdersTable[[#This Row],[Region]],PeopleTable[#All],2,FALSE)</f>
        <v>Chuck Magee</v>
      </c>
      <c r="W9133" s="4" t="str">
        <f>IFERROR(VLOOKUP(OrdersTable[[#This Row],[Order ID]],ReturnsTable[#All],2,FALSE),"No")</f>
        <v>No</v>
      </c>
      <c r="X9133" s="4">
        <f>1/COUNTIF(OrdersTable[Order ID],OrdersTable[[#This Row],[Order ID]])</f>
        <v>0.5</v>
      </c>
      <c r="Y9133" s="4">
        <f>1/COUNTIF(OrdersTable[Customer ID],OrdersTable[[#This Row],[Customer ID]])</f>
        <v>0.125</v>
      </c>
    </row>
    <row r="9134" spans="1:25" x14ac:dyDescent="0.3">
      <c r="A9134" s="1">
        <v>9133</v>
      </c>
      <c r="B9134" t="s">
        <v>10521</v>
      </c>
      <c r="C9134" s="7">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4" t="str">
        <f>VLOOKUP(OrdersTable[[#This Row],[Region]],PeopleTable[#All],2,FALSE)</f>
        <v>Chuck Magee</v>
      </c>
      <c r="W9134" s="4" t="str">
        <f>IFERROR(VLOOKUP(OrdersTable[[#This Row],[Order ID]],ReturnsTable[#All],2,FALSE),"No")</f>
        <v>No</v>
      </c>
      <c r="X9134" s="4">
        <f>1/COUNTIF(OrdersTable[Order ID],OrdersTable[[#This Row],[Order ID]])</f>
        <v>0.5</v>
      </c>
      <c r="Y9134" s="4">
        <f>1/COUNTIF(OrdersTable[Customer ID],OrdersTable[[#This Row],[Customer ID]])</f>
        <v>0.125</v>
      </c>
    </row>
    <row r="9135" spans="1:25" x14ac:dyDescent="0.3">
      <c r="A9135" s="1">
        <v>9134</v>
      </c>
      <c r="B9135" t="s">
        <v>10522</v>
      </c>
      <c r="C9135" s="7">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4" t="str">
        <f>VLOOKUP(OrdersTable[[#This Row],[Region]],PeopleTable[#All],2,FALSE)</f>
        <v>Anna Andreadi</v>
      </c>
      <c r="W9135" s="4" t="str">
        <f>IFERROR(VLOOKUP(OrdersTable[[#This Row],[Order ID]],ReturnsTable[#All],2,FALSE),"No")</f>
        <v>No</v>
      </c>
      <c r="X9135" s="4">
        <f>1/COUNTIF(OrdersTable[Order ID],OrdersTable[[#This Row],[Order ID]])</f>
        <v>1</v>
      </c>
      <c r="Y9135" s="4">
        <f>1/COUNTIF(OrdersTable[Customer ID],OrdersTable[[#This Row],[Customer ID]])</f>
        <v>8.3333333333333329E-2</v>
      </c>
    </row>
    <row r="9136" spans="1:25" x14ac:dyDescent="0.3">
      <c r="A9136" s="1">
        <v>9135</v>
      </c>
      <c r="B9136" t="s">
        <v>10523</v>
      </c>
      <c r="C9136" s="7">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4" t="str">
        <f>VLOOKUP(OrdersTable[[#This Row],[Region]],PeopleTable[#All],2,FALSE)</f>
        <v>Cassandra Brandow</v>
      </c>
      <c r="W9136" s="4" t="str">
        <f>IFERROR(VLOOKUP(OrdersTable[[#This Row],[Order ID]],ReturnsTable[#All],2,FALSE),"No")</f>
        <v>No</v>
      </c>
      <c r="X9136" s="4">
        <f>1/COUNTIF(OrdersTable[Order ID],OrdersTable[[#This Row],[Order ID]])</f>
        <v>0.33333333333333331</v>
      </c>
      <c r="Y9136" s="4">
        <f>1/COUNTIF(OrdersTable[Customer ID],OrdersTable[[#This Row],[Customer ID]])</f>
        <v>9.0909090909090912E-2</v>
      </c>
    </row>
    <row r="9137" spans="1:25" x14ac:dyDescent="0.3">
      <c r="A9137" s="1">
        <v>9136</v>
      </c>
      <c r="B9137" t="s">
        <v>10523</v>
      </c>
      <c r="C9137" s="7">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4" t="str">
        <f>VLOOKUP(OrdersTable[[#This Row],[Region]],PeopleTable[#All],2,FALSE)</f>
        <v>Cassandra Brandow</v>
      </c>
      <c r="W9137" s="4" t="str">
        <f>IFERROR(VLOOKUP(OrdersTable[[#This Row],[Order ID]],ReturnsTable[#All],2,FALSE),"No")</f>
        <v>No</v>
      </c>
      <c r="X9137" s="4">
        <f>1/COUNTIF(OrdersTable[Order ID],OrdersTable[[#This Row],[Order ID]])</f>
        <v>0.33333333333333331</v>
      </c>
      <c r="Y9137" s="4">
        <f>1/COUNTIF(OrdersTable[Customer ID],OrdersTable[[#This Row],[Customer ID]])</f>
        <v>9.0909090909090912E-2</v>
      </c>
    </row>
    <row r="9138" spans="1:25" x14ac:dyDescent="0.3">
      <c r="A9138" s="1">
        <v>9137</v>
      </c>
      <c r="B9138" t="s">
        <v>10523</v>
      </c>
      <c r="C9138" s="7">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4" t="str">
        <f>VLOOKUP(OrdersTable[[#This Row],[Region]],PeopleTable[#All],2,FALSE)</f>
        <v>Cassandra Brandow</v>
      </c>
      <c r="W9138" s="4" t="str">
        <f>IFERROR(VLOOKUP(OrdersTable[[#This Row],[Order ID]],ReturnsTable[#All],2,FALSE),"No")</f>
        <v>No</v>
      </c>
      <c r="X9138" s="4">
        <f>1/COUNTIF(OrdersTable[Order ID],OrdersTable[[#This Row],[Order ID]])</f>
        <v>0.33333333333333331</v>
      </c>
      <c r="Y9138" s="4">
        <f>1/COUNTIF(OrdersTable[Customer ID],OrdersTable[[#This Row],[Customer ID]])</f>
        <v>9.0909090909090912E-2</v>
      </c>
    </row>
    <row r="9139" spans="1:25" x14ac:dyDescent="0.3">
      <c r="A9139" s="1">
        <v>9138</v>
      </c>
      <c r="B9139" t="s">
        <v>10524</v>
      </c>
      <c r="C9139" s="7">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4" t="str">
        <f>VLOOKUP(OrdersTable[[#This Row],[Region]],PeopleTable[#All],2,FALSE)</f>
        <v>Cassandra Brandow</v>
      </c>
      <c r="W9139" s="4" t="str">
        <f>IFERROR(VLOOKUP(OrdersTable[[#This Row],[Order ID]],ReturnsTable[#All],2,FALSE),"No")</f>
        <v>No</v>
      </c>
      <c r="X9139" s="4">
        <f>1/COUNTIF(OrdersTable[Order ID],OrdersTable[[#This Row],[Order ID]])</f>
        <v>0.5</v>
      </c>
      <c r="Y9139" s="4">
        <f>1/COUNTIF(OrdersTable[Customer ID],OrdersTable[[#This Row],[Customer ID]])</f>
        <v>0.14285714285714285</v>
      </c>
    </row>
    <row r="9140" spans="1:25" x14ac:dyDescent="0.3">
      <c r="A9140" s="1">
        <v>9139</v>
      </c>
      <c r="B9140" t="s">
        <v>10524</v>
      </c>
      <c r="C9140" s="7">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4" t="str">
        <f>VLOOKUP(OrdersTable[[#This Row],[Region]],PeopleTable[#All],2,FALSE)</f>
        <v>Cassandra Brandow</v>
      </c>
      <c r="W9140" s="4" t="str">
        <f>IFERROR(VLOOKUP(OrdersTable[[#This Row],[Order ID]],ReturnsTable[#All],2,FALSE),"No")</f>
        <v>No</v>
      </c>
      <c r="X9140" s="4">
        <f>1/COUNTIF(OrdersTable[Order ID],OrdersTable[[#This Row],[Order ID]])</f>
        <v>0.5</v>
      </c>
      <c r="Y9140" s="4">
        <f>1/COUNTIF(OrdersTable[Customer ID],OrdersTable[[#This Row],[Customer ID]])</f>
        <v>0.14285714285714285</v>
      </c>
    </row>
    <row r="9141" spans="1:25" x14ac:dyDescent="0.3">
      <c r="A9141" s="1">
        <v>9140</v>
      </c>
      <c r="B9141" t="s">
        <v>10525</v>
      </c>
      <c r="C9141" s="7">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4" t="str">
        <f>VLOOKUP(OrdersTable[[#This Row],[Region]],PeopleTable[#All],2,FALSE)</f>
        <v>Kelly Williams</v>
      </c>
      <c r="W9141" s="4" t="str">
        <f>IFERROR(VLOOKUP(OrdersTable[[#This Row],[Order ID]],ReturnsTable[#All],2,FALSE),"No")</f>
        <v>No</v>
      </c>
      <c r="X9141" s="4">
        <f>1/COUNTIF(OrdersTable[Order ID],OrdersTable[[#This Row],[Order ID]])</f>
        <v>1</v>
      </c>
      <c r="Y9141" s="4">
        <f>1/COUNTIF(OrdersTable[Customer ID],OrdersTable[[#This Row],[Customer ID]])</f>
        <v>7.1428571428571425E-2</v>
      </c>
    </row>
    <row r="9142" spans="1:25" x14ac:dyDescent="0.3">
      <c r="A9142" s="1">
        <v>9141</v>
      </c>
      <c r="B9142" t="s">
        <v>10526</v>
      </c>
      <c r="C9142" s="7">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4" t="str">
        <f>VLOOKUP(OrdersTable[[#This Row],[Region]],PeopleTable[#All],2,FALSE)</f>
        <v>Anna Andreadi</v>
      </c>
      <c r="W9142" s="4" t="str">
        <f>IFERROR(VLOOKUP(OrdersTable[[#This Row],[Order ID]],ReturnsTable[#All],2,FALSE),"No")</f>
        <v>No</v>
      </c>
      <c r="X9142" s="4">
        <f>1/COUNTIF(OrdersTable[Order ID],OrdersTable[[#This Row],[Order ID]])</f>
        <v>1</v>
      </c>
      <c r="Y9142" s="4">
        <f>1/COUNTIF(OrdersTable[Customer ID],OrdersTable[[#This Row],[Customer ID]])</f>
        <v>0.1</v>
      </c>
    </row>
    <row r="9143" spans="1:25" x14ac:dyDescent="0.3">
      <c r="A9143" s="1">
        <v>9142</v>
      </c>
      <c r="B9143" t="s">
        <v>10527</v>
      </c>
      <c r="C9143" s="7">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4" t="str">
        <f>VLOOKUP(OrdersTable[[#This Row],[Region]],PeopleTable[#All],2,FALSE)</f>
        <v>Chuck Magee</v>
      </c>
      <c r="W9143" s="4" t="str">
        <f>IFERROR(VLOOKUP(OrdersTable[[#This Row],[Order ID]],ReturnsTable[#All],2,FALSE),"No")</f>
        <v>No</v>
      </c>
      <c r="X9143" s="4">
        <f>1/COUNTIF(OrdersTable[Order ID],OrdersTable[[#This Row],[Order ID]])</f>
        <v>1</v>
      </c>
      <c r="Y9143" s="4">
        <f>1/COUNTIF(OrdersTable[Customer ID],OrdersTable[[#This Row],[Customer ID]])</f>
        <v>0.33333333333333331</v>
      </c>
    </row>
    <row r="9144" spans="1:25" x14ac:dyDescent="0.3">
      <c r="A9144" s="1">
        <v>9143</v>
      </c>
      <c r="B9144" t="s">
        <v>10528</v>
      </c>
      <c r="C9144" s="7">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4" t="str">
        <f>VLOOKUP(OrdersTable[[#This Row],[Region]],PeopleTable[#All],2,FALSE)</f>
        <v>Anna Andreadi</v>
      </c>
      <c r="W9144" s="4" t="str">
        <f>IFERROR(VLOOKUP(OrdersTable[[#This Row],[Order ID]],ReturnsTable[#All],2,FALSE),"No")</f>
        <v>No</v>
      </c>
      <c r="X9144" s="4">
        <f>1/COUNTIF(OrdersTable[Order ID],OrdersTable[[#This Row],[Order ID]])</f>
        <v>0.33333333333333331</v>
      </c>
      <c r="Y9144" s="4">
        <f>1/COUNTIF(OrdersTable[Customer ID],OrdersTable[[#This Row],[Customer ID]])</f>
        <v>6.6666666666666666E-2</v>
      </c>
    </row>
    <row r="9145" spans="1:25" x14ac:dyDescent="0.3">
      <c r="A9145" s="1">
        <v>9144</v>
      </c>
      <c r="B9145" t="s">
        <v>10528</v>
      </c>
      <c r="C9145" s="7">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4" t="str">
        <f>VLOOKUP(OrdersTable[[#This Row],[Region]],PeopleTable[#All],2,FALSE)</f>
        <v>Anna Andreadi</v>
      </c>
      <c r="W9145" s="4" t="str">
        <f>IFERROR(VLOOKUP(OrdersTable[[#This Row],[Order ID]],ReturnsTable[#All],2,FALSE),"No")</f>
        <v>No</v>
      </c>
      <c r="X9145" s="4">
        <f>1/COUNTIF(OrdersTable[Order ID],OrdersTable[[#This Row],[Order ID]])</f>
        <v>0.33333333333333331</v>
      </c>
      <c r="Y9145" s="4">
        <f>1/COUNTIF(OrdersTable[Customer ID],OrdersTable[[#This Row],[Customer ID]])</f>
        <v>6.6666666666666666E-2</v>
      </c>
    </row>
    <row r="9146" spans="1:25" x14ac:dyDescent="0.3">
      <c r="A9146" s="1">
        <v>9145</v>
      </c>
      <c r="B9146" t="s">
        <v>10528</v>
      </c>
      <c r="C9146" s="7">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4" t="str">
        <f>VLOOKUP(OrdersTable[[#This Row],[Region]],PeopleTable[#All],2,FALSE)</f>
        <v>Anna Andreadi</v>
      </c>
      <c r="W9146" s="4" t="str">
        <f>IFERROR(VLOOKUP(OrdersTable[[#This Row],[Order ID]],ReturnsTable[#All],2,FALSE),"No")</f>
        <v>No</v>
      </c>
      <c r="X9146" s="4">
        <f>1/COUNTIF(OrdersTable[Order ID],OrdersTable[[#This Row],[Order ID]])</f>
        <v>0.33333333333333331</v>
      </c>
      <c r="Y9146" s="4">
        <f>1/COUNTIF(OrdersTable[Customer ID],OrdersTable[[#This Row],[Customer ID]])</f>
        <v>6.6666666666666666E-2</v>
      </c>
    </row>
    <row r="9147" spans="1:25" x14ac:dyDescent="0.3">
      <c r="A9147" s="1">
        <v>9146</v>
      </c>
      <c r="B9147" t="s">
        <v>10529</v>
      </c>
      <c r="C9147" s="7">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4" t="str">
        <f>VLOOKUP(OrdersTable[[#This Row],[Region]],PeopleTable[#All],2,FALSE)</f>
        <v>Kelly Williams</v>
      </c>
      <c r="W9147" s="4" t="str">
        <f>IFERROR(VLOOKUP(OrdersTable[[#This Row],[Order ID]],ReturnsTable[#All],2,FALSE),"No")</f>
        <v>No</v>
      </c>
      <c r="X9147" s="4">
        <f>1/COUNTIF(OrdersTable[Order ID],OrdersTable[[#This Row],[Order ID]])</f>
        <v>1</v>
      </c>
      <c r="Y9147" s="4">
        <f>1/COUNTIF(OrdersTable[Customer ID],OrdersTable[[#This Row],[Customer ID]])</f>
        <v>6.25E-2</v>
      </c>
    </row>
    <row r="9148" spans="1:25" x14ac:dyDescent="0.3">
      <c r="A9148" s="1">
        <v>9147</v>
      </c>
      <c r="B9148" t="s">
        <v>10530</v>
      </c>
      <c r="C9148" s="7">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4" t="str">
        <f>VLOOKUP(OrdersTable[[#This Row],[Region]],PeopleTable[#All],2,FALSE)</f>
        <v>Chuck Magee</v>
      </c>
      <c r="W9148" s="4" t="str">
        <f>IFERROR(VLOOKUP(OrdersTable[[#This Row],[Order ID]],ReturnsTable[#All],2,FALSE),"No")</f>
        <v>No</v>
      </c>
      <c r="X9148" s="4">
        <f>1/COUNTIF(OrdersTable[Order ID],OrdersTable[[#This Row],[Order ID]])</f>
        <v>0.33333333333333331</v>
      </c>
      <c r="Y9148" s="4">
        <f>1/COUNTIF(OrdersTable[Customer ID],OrdersTable[[#This Row],[Customer ID]])</f>
        <v>5.2631578947368418E-2</v>
      </c>
    </row>
    <row r="9149" spans="1:25" x14ac:dyDescent="0.3">
      <c r="A9149" s="1">
        <v>9148</v>
      </c>
      <c r="B9149" t="s">
        <v>10530</v>
      </c>
      <c r="C9149" s="7">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4" t="str">
        <f>VLOOKUP(OrdersTable[[#This Row],[Region]],PeopleTable[#All],2,FALSE)</f>
        <v>Chuck Magee</v>
      </c>
      <c r="W9149" s="4" t="str">
        <f>IFERROR(VLOOKUP(OrdersTable[[#This Row],[Order ID]],ReturnsTable[#All],2,FALSE),"No")</f>
        <v>No</v>
      </c>
      <c r="X9149" s="4">
        <f>1/COUNTIF(OrdersTable[Order ID],OrdersTable[[#This Row],[Order ID]])</f>
        <v>0.33333333333333331</v>
      </c>
      <c r="Y9149" s="4">
        <f>1/COUNTIF(OrdersTable[Customer ID],OrdersTable[[#This Row],[Customer ID]])</f>
        <v>5.2631578947368418E-2</v>
      </c>
    </row>
    <row r="9150" spans="1:25" x14ac:dyDescent="0.3">
      <c r="A9150" s="1">
        <v>9149</v>
      </c>
      <c r="B9150" t="s">
        <v>10530</v>
      </c>
      <c r="C9150" s="7">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4" t="str">
        <f>VLOOKUP(OrdersTable[[#This Row],[Region]],PeopleTable[#All],2,FALSE)</f>
        <v>Chuck Magee</v>
      </c>
      <c r="W9150" s="4" t="str">
        <f>IFERROR(VLOOKUP(OrdersTable[[#This Row],[Order ID]],ReturnsTable[#All],2,FALSE),"No")</f>
        <v>No</v>
      </c>
      <c r="X9150" s="4">
        <f>1/COUNTIF(OrdersTable[Order ID],OrdersTable[[#This Row],[Order ID]])</f>
        <v>0.33333333333333331</v>
      </c>
      <c r="Y9150" s="4">
        <f>1/COUNTIF(OrdersTable[Customer ID],OrdersTable[[#This Row],[Customer ID]])</f>
        <v>5.2631578947368418E-2</v>
      </c>
    </row>
    <row r="9151" spans="1:25" x14ac:dyDescent="0.3">
      <c r="A9151" s="1">
        <v>9150</v>
      </c>
      <c r="B9151" t="s">
        <v>10531</v>
      </c>
      <c r="C9151" s="7">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4" t="str">
        <f>VLOOKUP(OrdersTable[[#This Row],[Region]],PeopleTable[#All],2,FALSE)</f>
        <v>Kelly Williams</v>
      </c>
      <c r="W9151" s="4" t="str">
        <f>IFERROR(VLOOKUP(OrdersTable[[#This Row],[Order ID]],ReturnsTable[#All],2,FALSE),"No")</f>
        <v>No</v>
      </c>
      <c r="X9151" s="4">
        <f>1/COUNTIF(OrdersTable[Order ID],OrdersTable[[#This Row],[Order ID]])</f>
        <v>0.5</v>
      </c>
      <c r="Y9151" s="4">
        <f>1/COUNTIF(OrdersTable[Customer ID],OrdersTable[[#This Row],[Customer ID]])</f>
        <v>7.6923076923076927E-2</v>
      </c>
    </row>
    <row r="9152" spans="1:25" x14ac:dyDescent="0.3">
      <c r="A9152" s="1">
        <v>9151</v>
      </c>
      <c r="B9152" t="s">
        <v>10531</v>
      </c>
      <c r="C9152" s="7">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4" t="str">
        <f>VLOOKUP(OrdersTable[[#This Row],[Region]],PeopleTable[#All],2,FALSE)</f>
        <v>Kelly Williams</v>
      </c>
      <c r="W9152" s="4" t="str">
        <f>IFERROR(VLOOKUP(OrdersTable[[#This Row],[Order ID]],ReturnsTable[#All],2,FALSE),"No")</f>
        <v>No</v>
      </c>
      <c r="X9152" s="4">
        <f>1/COUNTIF(OrdersTable[Order ID],OrdersTable[[#This Row],[Order ID]])</f>
        <v>0.5</v>
      </c>
      <c r="Y9152" s="4">
        <f>1/COUNTIF(OrdersTable[Customer ID],OrdersTable[[#This Row],[Customer ID]])</f>
        <v>7.6923076923076927E-2</v>
      </c>
    </row>
    <row r="9153" spans="1:25" x14ac:dyDescent="0.3">
      <c r="A9153" s="1">
        <v>9152</v>
      </c>
      <c r="B9153" t="s">
        <v>10532</v>
      </c>
      <c r="C9153" s="7">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4" t="str">
        <f>VLOOKUP(OrdersTable[[#This Row],[Region]],PeopleTable[#All],2,FALSE)</f>
        <v>Anna Andreadi</v>
      </c>
      <c r="W9153" s="4" t="str">
        <f>IFERROR(VLOOKUP(OrdersTable[[#This Row],[Order ID]],ReturnsTable[#All],2,FALSE),"No")</f>
        <v>No</v>
      </c>
      <c r="X9153" s="4">
        <f>1/COUNTIF(OrdersTable[Order ID],OrdersTable[[#This Row],[Order ID]])</f>
        <v>0.33333333333333331</v>
      </c>
      <c r="Y9153" s="4">
        <f>1/COUNTIF(OrdersTable[Customer ID],OrdersTable[[#This Row],[Customer ID]])</f>
        <v>3.5714285714285712E-2</v>
      </c>
    </row>
    <row r="9154" spans="1:25" x14ac:dyDescent="0.3">
      <c r="A9154" s="1">
        <v>9153</v>
      </c>
      <c r="B9154" t="s">
        <v>10532</v>
      </c>
      <c r="C9154" s="7">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4" t="str">
        <f>VLOOKUP(OrdersTable[[#This Row],[Region]],PeopleTable[#All],2,FALSE)</f>
        <v>Anna Andreadi</v>
      </c>
      <c r="W9154" s="4" t="str">
        <f>IFERROR(VLOOKUP(OrdersTable[[#This Row],[Order ID]],ReturnsTable[#All],2,FALSE),"No")</f>
        <v>No</v>
      </c>
      <c r="X9154" s="4">
        <f>1/COUNTIF(OrdersTable[Order ID],OrdersTable[[#This Row],[Order ID]])</f>
        <v>0.33333333333333331</v>
      </c>
      <c r="Y9154" s="4">
        <f>1/COUNTIF(OrdersTable[Customer ID],OrdersTable[[#This Row],[Customer ID]])</f>
        <v>3.5714285714285712E-2</v>
      </c>
    </row>
    <row r="9155" spans="1:25" x14ac:dyDescent="0.3">
      <c r="A9155" s="1">
        <v>9154</v>
      </c>
      <c r="B9155" t="s">
        <v>10532</v>
      </c>
      <c r="C9155" s="7">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4" t="str">
        <f>VLOOKUP(OrdersTable[[#This Row],[Region]],PeopleTable[#All],2,FALSE)</f>
        <v>Anna Andreadi</v>
      </c>
      <c r="W9155" s="4" t="str">
        <f>IFERROR(VLOOKUP(OrdersTable[[#This Row],[Order ID]],ReturnsTable[#All],2,FALSE),"No")</f>
        <v>No</v>
      </c>
      <c r="X9155" s="4">
        <f>1/COUNTIF(OrdersTable[Order ID],OrdersTable[[#This Row],[Order ID]])</f>
        <v>0.33333333333333331</v>
      </c>
      <c r="Y9155" s="4">
        <f>1/COUNTIF(OrdersTable[Customer ID],OrdersTable[[#This Row],[Customer ID]])</f>
        <v>3.5714285714285712E-2</v>
      </c>
    </row>
    <row r="9156" spans="1:25" x14ac:dyDescent="0.3">
      <c r="A9156" s="1">
        <v>9155</v>
      </c>
      <c r="B9156" t="s">
        <v>10533</v>
      </c>
      <c r="C9156" s="7">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4" t="str">
        <f>VLOOKUP(OrdersTable[[#This Row],[Region]],PeopleTable[#All],2,FALSE)</f>
        <v>Chuck Magee</v>
      </c>
      <c r="W9156" s="4" t="str">
        <f>IFERROR(VLOOKUP(OrdersTable[[#This Row],[Order ID]],ReturnsTable[#All],2,FALSE),"No")</f>
        <v>No</v>
      </c>
      <c r="X9156" s="4">
        <f>1/COUNTIF(OrdersTable[Order ID],OrdersTable[[#This Row],[Order ID]])</f>
        <v>1</v>
      </c>
      <c r="Y9156" s="4">
        <f>1/COUNTIF(OrdersTable[Customer ID],OrdersTable[[#This Row],[Customer ID]])</f>
        <v>0.1111111111111111</v>
      </c>
    </row>
    <row r="9157" spans="1:25" x14ac:dyDescent="0.3">
      <c r="A9157" s="1">
        <v>9156</v>
      </c>
      <c r="B9157" t="s">
        <v>10534</v>
      </c>
      <c r="C9157" s="7">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4" t="str">
        <f>VLOOKUP(OrdersTable[[#This Row],[Region]],PeopleTable[#All],2,FALSE)</f>
        <v>Anna Andreadi</v>
      </c>
      <c r="W9157" s="4" t="str">
        <f>IFERROR(VLOOKUP(OrdersTable[[#This Row],[Order ID]],ReturnsTable[#All],2,FALSE),"No")</f>
        <v>No</v>
      </c>
      <c r="X9157" s="4">
        <f>1/COUNTIF(OrdersTable[Order ID],OrdersTable[[#This Row],[Order ID]])</f>
        <v>1</v>
      </c>
      <c r="Y9157" s="4">
        <f>1/COUNTIF(OrdersTable[Customer ID],OrdersTable[[#This Row],[Customer ID]])</f>
        <v>0.25</v>
      </c>
    </row>
    <row r="9158" spans="1:25" x14ac:dyDescent="0.3">
      <c r="A9158" s="1">
        <v>9157</v>
      </c>
      <c r="B9158" t="s">
        <v>10535</v>
      </c>
      <c r="C9158" s="7">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4" t="str">
        <f>VLOOKUP(OrdersTable[[#This Row],[Region]],PeopleTable[#All],2,FALSE)</f>
        <v>Chuck Magee</v>
      </c>
      <c r="W9158" s="4" t="str">
        <f>IFERROR(VLOOKUP(OrdersTable[[#This Row],[Order ID]],ReturnsTable[#All],2,FALSE),"No")</f>
        <v>No</v>
      </c>
      <c r="X9158" s="4">
        <f>1/COUNTIF(OrdersTable[Order ID],OrdersTable[[#This Row],[Order ID]])</f>
        <v>0.33333333333333331</v>
      </c>
      <c r="Y9158" s="4">
        <f>1/COUNTIF(OrdersTable[Customer ID],OrdersTable[[#This Row],[Customer ID]])</f>
        <v>0.05</v>
      </c>
    </row>
    <row r="9159" spans="1:25" x14ac:dyDescent="0.3">
      <c r="A9159" s="1">
        <v>9158</v>
      </c>
      <c r="B9159" t="s">
        <v>10535</v>
      </c>
      <c r="C9159" s="7">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4" t="str">
        <f>VLOOKUP(OrdersTable[[#This Row],[Region]],PeopleTable[#All],2,FALSE)</f>
        <v>Chuck Magee</v>
      </c>
      <c r="W9159" s="4" t="str">
        <f>IFERROR(VLOOKUP(OrdersTable[[#This Row],[Order ID]],ReturnsTable[#All],2,FALSE),"No")</f>
        <v>No</v>
      </c>
      <c r="X9159" s="4">
        <f>1/COUNTIF(OrdersTable[Order ID],OrdersTable[[#This Row],[Order ID]])</f>
        <v>0.33333333333333331</v>
      </c>
      <c r="Y9159" s="4">
        <f>1/COUNTIF(OrdersTable[Customer ID],OrdersTable[[#This Row],[Customer ID]])</f>
        <v>0.05</v>
      </c>
    </row>
    <row r="9160" spans="1:25" x14ac:dyDescent="0.3">
      <c r="A9160" s="1">
        <v>9159</v>
      </c>
      <c r="B9160" t="s">
        <v>10535</v>
      </c>
      <c r="C9160" s="7">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4" t="str">
        <f>VLOOKUP(OrdersTable[[#This Row],[Region]],PeopleTable[#All],2,FALSE)</f>
        <v>Chuck Magee</v>
      </c>
      <c r="W9160" s="4" t="str">
        <f>IFERROR(VLOOKUP(OrdersTable[[#This Row],[Order ID]],ReturnsTable[#All],2,FALSE),"No")</f>
        <v>No</v>
      </c>
      <c r="X9160" s="4">
        <f>1/COUNTIF(OrdersTable[Order ID],OrdersTable[[#This Row],[Order ID]])</f>
        <v>0.33333333333333331</v>
      </c>
      <c r="Y9160" s="4">
        <f>1/COUNTIF(OrdersTable[Customer ID],OrdersTable[[#This Row],[Customer ID]])</f>
        <v>0.05</v>
      </c>
    </row>
    <row r="9161" spans="1:25" x14ac:dyDescent="0.3">
      <c r="A9161" s="1">
        <v>9160</v>
      </c>
      <c r="B9161" t="s">
        <v>10536</v>
      </c>
      <c r="C9161" s="7">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4" t="str">
        <f>VLOOKUP(OrdersTable[[#This Row],[Region]],PeopleTable[#All],2,FALSE)</f>
        <v>Cassandra Brandow</v>
      </c>
      <c r="W9161" s="4" t="str">
        <f>IFERROR(VLOOKUP(OrdersTable[[#This Row],[Order ID]],ReturnsTable[#All],2,FALSE),"No")</f>
        <v>No</v>
      </c>
      <c r="X9161" s="4">
        <f>1/COUNTIF(OrdersTable[Order ID],OrdersTable[[#This Row],[Order ID]])</f>
        <v>0.5</v>
      </c>
      <c r="Y9161" s="4">
        <f>1/COUNTIF(OrdersTable[Customer ID],OrdersTable[[#This Row],[Customer ID]])</f>
        <v>5.8823529411764705E-2</v>
      </c>
    </row>
    <row r="9162" spans="1:25" x14ac:dyDescent="0.3">
      <c r="A9162" s="1">
        <v>9161</v>
      </c>
      <c r="B9162" t="s">
        <v>10536</v>
      </c>
      <c r="C9162" s="7">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4" t="str">
        <f>VLOOKUP(OrdersTable[[#This Row],[Region]],PeopleTable[#All],2,FALSE)</f>
        <v>Cassandra Brandow</v>
      </c>
      <c r="W9162" s="4" t="str">
        <f>IFERROR(VLOOKUP(OrdersTable[[#This Row],[Order ID]],ReturnsTable[#All],2,FALSE),"No")</f>
        <v>No</v>
      </c>
      <c r="X9162" s="4">
        <f>1/COUNTIF(OrdersTable[Order ID],OrdersTable[[#This Row],[Order ID]])</f>
        <v>0.5</v>
      </c>
      <c r="Y9162" s="4">
        <f>1/COUNTIF(OrdersTable[Customer ID],OrdersTable[[#This Row],[Customer ID]])</f>
        <v>5.8823529411764705E-2</v>
      </c>
    </row>
    <row r="9163" spans="1:25" x14ac:dyDescent="0.3">
      <c r="A9163" s="1">
        <v>9162</v>
      </c>
      <c r="B9163" t="s">
        <v>10537</v>
      </c>
      <c r="C9163" s="7">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4" t="str">
        <f>VLOOKUP(OrdersTable[[#This Row],[Region]],PeopleTable[#All],2,FALSE)</f>
        <v>Kelly Williams</v>
      </c>
      <c r="W9163" s="4" t="str">
        <f>IFERROR(VLOOKUP(OrdersTable[[#This Row],[Order ID]],ReturnsTable[#All],2,FALSE),"No")</f>
        <v>No</v>
      </c>
      <c r="X9163" s="4">
        <f>1/COUNTIF(OrdersTable[Order ID],OrdersTable[[#This Row],[Order ID]])</f>
        <v>0.5</v>
      </c>
      <c r="Y9163" s="4">
        <f>1/COUNTIF(OrdersTable[Customer ID],OrdersTable[[#This Row],[Customer ID]])</f>
        <v>4.7619047619047616E-2</v>
      </c>
    </row>
    <row r="9164" spans="1:25" x14ac:dyDescent="0.3">
      <c r="A9164" s="1">
        <v>9163</v>
      </c>
      <c r="B9164" t="s">
        <v>10537</v>
      </c>
      <c r="C9164" s="7">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4" t="str">
        <f>VLOOKUP(OrdersTable[[#This Row],[Region]],PeopleTable[#All],2,FALSE)</f>
        <v>Kelly Williams</v>
      </c>
      <c r="W9164" s="4" t="str">
        <f>IFERROR(VLOOKUP(OrdersTable[[#This Row],[Order ID]],ReturnsTable[#All],2,FALSE),"No")</f>
        <v>No</v>
      </c>
      <c r="X9164" s="4">
        <f>1/COUNTIF(OrdersTable[Order ID],OrdersTable[[#This Row],[Order ID]])</f>
        <v>0.5</v>
      </c>
      <c r="Y9164" s="4">
        <f>1/COUNTIF(OrdersTable[Customer ID],OrdersTable[[#This Row],[Customer ID]])</f>
        <v>4.7619047619047616E-2</v>
      </c>
    </row>
    <row r="9165" spans="1:25" x14ac:dyDescent="0.3">
      <c r="A9165" s="1">
        <v>9164</v>
      </c>
      <c r="B9165" t="s">
        <v>10538</v>
      </c>
      <c r="C9165" s="7">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4" t="str">
        <f>VLOOKUP(OrdersTable[[#This Row],[Region]],PeopleTable[#All],2,FALSE)</f>
        <v>Kelly Williams</v>
      </c>
      <c r="W9165" s="4" t="str">
        <f>IFERROR(VLOOKUP(OrdersTable[[#This Row],[Order ID]],ReturnsTable[#All],2,FALSE),"No")</f>
        <v>No</v>
      </c>
      <c r="X9165" s="4">
        <f>1/COUNTIF(OrdersTable[Order ID],OrdersTable[[#This Row],[Order ID]])</f>
        <v>0.5</v>
      </c>
      <c r="Y9165" s="4">
        <f>1/COUNTIF(OrdersTable[Customer ID],OrdersTable[[#This Row],[Customer ID]])</f>
        <v>0.14285714285714285</v>
      </c>
    </row>
    <row r="9166" spans="1:25" x14ac:dyDescent="0.3">
      <c r="A9166" s="1">
        <v>9165</v>
      </c>
      <c r="B9166" t="s">
        <v>10538</v>
      </c>
      <c r="C9166" s="7">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4" t="str">
        <f>VLOOKUP(OrdersTable[[#This Row],[Region]],PeopleTable[#All],2,FALSE)</f>
        <v>Kelly Williams</v>
      </c>
      <c r="W9166" s="4" t="str">
        <f>IFERROR(VLOOKUP(OrdersTable[[#This Row],[Order ID]],ReturnsTable[#All],2,FALSE),"No")</f>
        <v>No</v>
      </c>
      <c r="X9166" s="4">
        <f>1/COUNTIF(OrdersTable[Order ID],OrdersTable[[#This Row],[Order ID]])</f>
        <v>0.5</v>
      </c>
      <c r="Y9166" s="4">
        <f>1/COUNTIF(OrdersTable[Customer ID],OrdersTable[[#This Row],[Customer ID]])</f>
        <v>0.14285714285714285</v>
      </c>
    </row>
    <row r="9167" spans="1:25" x14ac:dyDescent="0.3">
      <c r="A9167" s="1">
        <v>9166</v>
      </c>
      <c r="B9167" t="s">
        <v>10539</v>
      </c>
      <c r="C9167" s="7">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4" t="str">
        <f>VLOOKUP(OrdersTable[[#This Row],[Region]],PeopleTable[#All],2,FALSE)</f>
        <v>Anna Andreadi</v>
      </c>
      <c r="W9167" s="4" t="str">
        <f>IFERROR(VLOOKUP(OrdersTable[[#This Row],[Order ID]],ReturnsTable[#All],2,FALSE),"No")</f>
        <v>No</v>
      </c>
      <c r="X9167" s="4">
        <f>1/COUNTIF(OrdersTable[Order ID],OrdersTable[[#This Row],[Order ID]])</f>
        <v>0.33333333333333331</v>
      </c>
      <c r="Y9167" s="4">
        <f>1/COUNTIF(OrdersTable[Customer ID],OrdersTable[[#This Row],[Customer ID]])</f>
        <v>6.6666666666666666E-2</v>
      </c>
    </row>
    <row r="9168" spans="1:25" x14ac:dyDescent="0.3">
      <c r="A9168" s="1">
        <v>9167</v>
      </c>
      <c r="B9168" t="s">
        <v>10539</v>
      </c>
      <c r="C9168" s="7">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4" t="str">
        <f>VLOOKUP(OrdersTable[[#This Row],[Region]],PeopleTable[#All],2,FALSE)</f>
        <v>Anna Andreadi</v>
      </c>
      <c r="W9168" s="4" t="str">
        <f>IFERROR(VLOOKUP(OrdersTable[[#This Row],[Order ID]],ReturnsTable[#All],2,FALSE),"No")</f>
        <v>No</v>
      </c>
      <c r="X9168" s="4">
        <f>1/COUNTIF(OrdersTable[Order ID],OrdersTable[[#This Row],[Order ID]])</f>
        <v>0.33333333333333331</v>
      </c>
      <c r="Y9168" s="4">
        <f>1/COUNTIF(OrdersTable[Customer ID],OrdersTable[[#This Row],[Customer ID]])</f>
        <v>6.6666666666666666E-2</v>
      </c>
    </row>
    <row r="9169" spans="1:25" x14ac:dyDescent="0.3">
      <c r="A9169" s="1">
        <v>9168</v>
      </c>
      <c r="B9169" t="s">
        <v>10539</v>
      </c>
      <c r="C9169" s="7">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4" t="str">
        <f>VLOOKUP(OrdersTable[[#This Row],[Region]],PeopleTable[#All],2,FALSE)</f>
        <v>Anna Andreadi</v>
      </c>
      <c r="W9169" s="4" t="str">
        <f>IFERROR(VLOOKUP(OrdersTable[[#This Row],[Order ID]],ReturnsTable[#All],2,FALSE),"No")</f>
        <v>No</v>
      </c>
      <c r="X9169" s="4">
        <f>1/COUNTIF(OrdersTable[Order ID],OrdersTable[[#This Row],[Order ID]])</f>
        <v>0.33333333333333331</v>
      </c>
      <c r="Y9169" s="4">
        <f>1/COUNTIF(OrdersTable[Customer ID],OrdersTable[[#This Row],[Customer ID]])</f>
        <v>6.6666666666666666E-2</v>
      </c>
    </row>
    <row r="9170" spans="1:25" x14ac:dyDescent="0.3">
      <c r="A9170" s="1">
        <v>9169</v>
      </c>
      <c r="B9170" t="s">
        <v>10540</v>
      </c>
      <c r="C9170" s="7">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4" t="str">
        <f>VLOOKUP(OrdersTable[[#This Row],[Region]],PeopleTable[#All],2,FALSE)</f>
        <v>Cassandra Brandow</v>
      </c>
      <c r="W9170" s="4" t="str">
        <f>IFERROR(VLOOKUP(OrdersTable[[#This Row],[Order ID]],ReturnsTable[#All],2,FALSE),"No")</f>
        <v>No</v>
      </c>
      <c r="X9170" s="4">
        <f>1/COUNTIF(OrdersTable[Order ID],OrdersTable[[#This Row],[Order ID]])</f>
        <v>0.5</v>
      </c>
      <c r="Y9170" s="4">
        <f>1/COUNTIF(OrdersTable[Customer ID],OrdersTable[[#This Row],[Customer ID]])</f>
        <v>4.1666666666666664E-2</v>
      </c>
    </row>
    <row r="9171" spans="1:25" x14ac:dyDescent="0.3">
      <c r="A9171" s="1">
        <v>9170</v>
      </c>
      <c r="B9171" t="s">
        <v>10540</v>
      </c>
      <c r="C9171" s="7">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4" t="str">
        <f>VLOOKUP(OrdersTable[[#This Row],[Region]],PeopleTable[#All],2,FALSE)</f>
        <v>Cassandra Brandow</v>
      </c>
      <c r="W9171" s="4" t="str">
        <f>IFERROR(VLOOKUP(OrdersTable[[#This Row],[Order ID]],ReturnsTable[#All],2,FALSE),"No")</f>
        <v>No</v>
      </c>
      <c r="X9171" s="4">
        <f>1/COUNTIF(OrdersTable[Order ID],OrdersTable[[#This Row],[Order ID]])</f>
        <v>0.5</v>
      </c>
      <c r="Y9171" s="4">
        <f>1/COUNTIF(OrdersTable[Customer ID],OrdersTable[[#This Row],[Customer ID]])</f>
        <v>4.1666666666666664E-2</v>
      </c>
    </row>
    <row r="9172" spans="1:25" x14ac:dyDescent="0.3">
      <c r="A9172" s="1">
        <v>9171</v>
      </c>
      <c r="B9172" t="s">
        <v>10541</v>
      </c>
      <c r="C9172" s="7">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4" t="str">
        <f>VLOOKUP(OrdersTable[[#This Row],[Region]],PeopleTable[#All],2,FALSE)</f>
        <v>Anna Andreadi</v>
      </c>
      <c r="W9172" s="4" t="str">
        <f>IFERROR(VLOOKUP(OrdersTable[[#This Row],[Order ID]],ReturnsTable[#All],2,FALSE),"No")</f>
        <v>No</v>
      </c>
      <c r="X9172" s="4">
        <f>1/COUNTIF(OrdersTable[Order ID],OrdersTable[[#This Row],[Order ID]])</f>
        <v>0.25</v>
      </c>
      <c r="Y9172" s="4">
        <f>1/COUNTIF(OrdersTable[Customer ID],OrdersTable[[#This Row],[Customer ID]])</f>
        <v>4.1666666666666664E-2</v>
      </c>
    </row>
    <row r="9173" spans="1:25" x14ac:dyDescent="0.3">
      <c r="A9173" s="1">
        <v>9172</v>
      </c>
      <c r="B9173" t="s">
        <v>10541</v>
      </c>
      <c r="C9173" s="7">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4" t="str">
        <f>VLOOKUP(OrdersTable[[#This Row],[Region]],PeopleTable[#All],2,FALSE)</f>
        <v>Anna Andreadi</v>
      </c>
      <c r="W9173" s="4" t="str">
        <f>IFERROR(VLOOKUP(OrdersTable[[#This Row],[Order ID]],ReturnsTable[#All],2,FALSE),"No")</f>
        <v>No</v>
      </c>
      <c r="X9173" s="4">
        <f>1/COUNTIF(OrdersTable[Order ID],OrdersTable[[#This Row],[Order ID]])</f>
        <v>0.25</v>
      </c>
      <c r="Y9173" s="4">
        <f>1/COUNTIF(OrdersTable[Customer ID],OrdersTable[[#This Row],[Customer ID]])</f>
        <v>4.1666666666666664E-2</v>
      </c>
    </row>
    <row r="9174" spans="1:25" x14ac:dyDescent="0.3">
      <c r="A9174" s="1">
        <v>9173</v>
      </c>
      <c r="B9174" t="s">
        <v>10541</v>
      </c>
      <c r="C9174" s="7">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4" t="str">
        <f>VLOOKUP(OrdersTable[[#This Row],[Region]],PeopleTable[#All],2,FALSE)</f>
        <v>Anna Andreadi</v>
      </c>
      <c r="W9174" s="4" t="str">
        <f>IFERROR(VLOOKUP(OrdersTable[[#This Row],[Order ID]],ReturnsTable[#All],2,FALSE),"No")</f>
        <v>No</v>
      </c>
      <c r="X9174" s="4">
        <f>1/COUNTIF(OrdersTable[Order ID],OrdersTable[[#This Row],[Order ID]])</f>
        <v>0.25</v>
      </c>
      <c r="Y9174" s="4">
        <f>1/COUNTIF(OrdersTable[Customer ID],OrdersTable[[#This Row],[Customer ID]])</f>
        <v>4.1666666666666664E-2</v>
      </c>
    </row>
    <row r="9175" spans="1:25" x14ac:dyDescent="0.3">
      <c r="A9175" s="1">
        <v>9174</v>
      </c>
      <c r="B9175" t="s">
        <v>10541</v>
      </c>
      <c r="C9175" s="7">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4" t="str">
        <f>VLOOKUP(OrdersTable[[#This Row],[Region]],PeopleTable[#All],2,FALSE)</f>
        <v>Anna Andreadi</v>
      </c>
      <c r="W9175" s="4" t="str">
        <f>IFERROR(VLOOKUP(OrdersTable[[#This Row],[Order ID]],ReturnsTable[#All],2,FALSE),"No")</f>
        <v>No</v>
      </c>
      <c r="X9175" s="4">
        <f>1/COUNTIF(OrdersTable[Order ID],OrdersTable[[#This Row],[Order ID]])</f>
        <v>0.25</v>
      </c>
      <c r="Y9175" s="4">
        <f>1/COUNTIF(OrdersTable[Customer ID],OrdersTable[[#This Row],[Customer ID]])</f>
        <v>4.1666666666666664E-2</v>
      </c>
    </row>
    <row r="9176" spans="1:25" x14ac:dyDescent="0.3">
      <c r="A9176" s="1">
        <v>9175</v>
      </c>
      <c r="B9176" t="s">
        <v>10542</v>
      </c>
      <c r="C9176" s="7">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4" t="str">
        <f>VLOOKUP(OrdersTable[[#This Row],[Region]],PeopleTable[#All],2,FALSE)</f>
        <v>Anna Andreadi</v>
      </c>
      <c r="W9176" s="4" t="str">
        <f>IFERROR(VLOOKUP(OrdersTable[[#This Row],[Order ID]],ReturnsTable[#All],2,FALSE),"No")</f>
        <v>No</v>
      </c>
      <c r="X9176" s="4">
        <f>1/COUNTIF(OrdersTable[Order ID],OrdersTable[[#This Row],[Order ID]])</f>
        <v>0.5</v>
      </c>
      <c r="Y9176" s="4">
        <f>1/COUNTIF(OrdersTable[Customer ID],OrdersTable[[#This Row],[Customer ID]])</f>
        <v>8.3333333333333329E-2</v>
      </c>
    </row>
    <row r="9177" spans="1:25" x14ac:dyDescent="0.3">
      <c r="A9177" s="1">
        <v>9176</v>
      </c>
      <c r="B9177" t="s">
        <v>10542</v>
      </c>
      <c r="C9177" s="7">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4" t="str">
        <f>VLOOKUP(OrdersTable[[#This Row],[Region]],PeopleTable[#All],2,FALSE)</f>
        <v>Anna Andreadi</v>
      </c>
      <c r="W9177" s="4" t="str">
        <f>IFERROR(VLOOKUP(OrdersTable[[#This Row],[Order ID]],ReturnsTable[#All],2,FALSE),"No")</f>
        <v>No</v>
      </c>
      <c r="X9177" s="4">
        <f>1/COUNTIF(OrdersTable[Order ID],OrdersTable[[#This Row],[Order ID]])</f>
        <v>0.5</v>
      </c>
      <c r="Y9177" s="4">
        <f>1/COUNTIF(OrdersTable[Customer ID],OrdersTable[[#This Row],[Customer ID]])</f>
        <v>8.3333333333333329E-2</v>
      </c>
    </row>
    <row r="9178" spans="1:25" x14ac:dyDescent="0.3">
      <c r="A9178" s="1">
        <v>9177</v>
      </c>
      <c r="B9178" t="s">
        <v>10543</v>
      </c>
      <c r="C9178" s="7">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4" t="str">
        <f>VLOOKUP(OrdersTable[[#This Row],[Region]],PeopleTable[#All],2,FALSE)</f>
        <v>Cassandra Brandow</v>
      </c>
      <c r="W9178" s="4" t="str">
        <f>IFERROR(VLOOKUP(OrdersTable[[#This Row],[Order ID]],ReturnsTable[#All],2,FALSE),"No")</f>
        <v>No</v>
      </c>
      <c r="X9178" s="4">
        <f>1/COUNTIF(OrdersTable[Order ID],OrdersTable[[#This Row],[Order ID]])</f>
        <v>1</v>
      </c>
      <c r="Y9178" s="4">
        <f>1/COUNTIF(OrdersTable[Customer ID],OrdersTable[[#This Row],[Customer ID]])</f>
        <v>8.3333333333333329E-2</v>
      </c>
    </row>
    <row r="9179" spans="1:25" x14ac:dyDescent="0.3">
      <c r="A9179" s="1">
        <v>9178</v>
      </c>
      <c r="B9179" t="s">
        <v>10544</v>
      </c>
      <c r="C9179" s="7">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4" t="str">
        <f>VLOOKUP(OrdersTable[[#This Row],[Region]],PeopleTable[#All],2,FALSE)</f>
        <v>Chuck Magee</v>
      </c>
      <c r="W9179" s="4" t="str">
        <f>IFERROR(VLOOKUP(OrdersTable[[#This Row],[Order ID]],ReturnsTable[#All],2,FALSE),"No")</f>
        <v>No</v>
      </c>
      <c r="X9179" s="4">
        <f>1/COUNTIF(OrdersTable[Order ID],OrdersTable[[#This Row],[Order ID]])</f>
        <v>0.5</v>
      </c>
      <c r="Y9179" s="4">
        <f>1/COUNTIF(OrdersTable[Customer ID],OrdersTable[[#This Row],[Customer ID]])</f>
        <v>5.8823529411764705E-2</v>
      </c>
    </row>
    <row r="9180" spans="1:25" x14ac:dyDescent="0.3">
      <c r="A9180" s="1">
        <v>9179</v>
      </c>
      <c r="B9180" t="s">
        <v>10544</v>
      </c>
      <c r="C9180" s="7">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4" t="str">
        <f>VLOOKUP(OrdersTable[[#This Row],[Region]],PeopleTable[#All],2,FALSE)</f>
        <v>Chuck Magee</v>
      </c>
      <c r="W9180" s="4" t="str">
        <f>IFERROR(VLOOKUP(OrdersTable[[#This Row],[Order ID]],ReturnsTable[#All],2,FALSE),"No")</f>
        <v>No</v>
      </c>
      <c r="X9180" s="4">
        <f>1/COUNTIF(OrdersTable[Order ID],OrdersTable[[#This Row],[Order ID]])</f>
        <v>0.5</v>
      </c>
      <c r="Y9180" s="4">
        <f>1/COUNTIF(OrdersTable[Customer ID],OrdersTable[[#This Row],[Customer ID]])</f>
        <v>5.8823529411764705E-2</v>
      </c>
    </row>
    <row r="9181" spans="1:25" x14ac:dyDescent="0.3">
      <c r="A9181" s="1">
        <v>9180</v>
      </c>
      <c r="B9181" t="s">
        <v>10545</v>
      </c>
      <c r="C9181" s="7">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4" t="str">
        <f>VLOOKUP(OrdersTable[[#This Row],[Region]],PeopleTable[#All],2,FALSE)</f>
        <v>Anna Andreadi</v>
      </c>
      <c r="W9181" s="4" t="str">
        <f>IFERROR(VLOOKUP(OrdersTable[[#This Row],[Order ID]],ReturnsTable[#All],2,FALSE),"No")</f>
        <v>No</v>
      </c>
      <c r="X9181" s="4">
        <f>1/COUNTIF(OrdersTable[Order ID],OrdersTable[[#This Row],[Order ID]])</f>
        <v>0.125</v>
      </c>
      <c r="Y9181" s="4">
        <f>1/COUNTIF(OrdersTable[Customer ID],OrdersTable[[#This Row],[Customer ID]])</f>
        <v>5.8823529411764705E-2</v>
      </c>
    </row>
    <row r="9182" spans="1:25" x14ac:dyDescent="0.3">
      <c r="A9182" s="1">
        <v>9181</v>
      </c>
      <c r="B9182" t="s">
        <v>10545</v>
      </c>
      <c r="C9182" s="7">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4" t="str">
        <f>VLOOKUP(OrdersTable[[#This Row],[Region]],PeopleTable[#All],2,FALSE)</f>
        <v>Anna Andreadi</v>
      </c>
      <c r="W9182" s="4" t="str">
        <f>IFERROR(VLOOKUP(OrdersTable[[#This Row],[Order ID]],ReturnsTable[#All],2,FALSE),"No")</f>
        <v>No</v>
      </c>
      <c r="X9182" s="4">
        <f>1/COUNTIF(OrdersTable[Order ID],OrdersTable[[#This Row],[Order ID]])</f>
        <v>0.125</v>
      </c>
      <c r="Y9182" s="4">
        <f>1/COUNTIF(OrdersTable[Customer ID],OrdersTable[[#This Row],[Customer ID]])</f>
        <v>5.8823529411764705E-2</v>
      </c>
    </row>
    <row r="9183" spans="1:25" x14ac:dyDescent="0.3">
      <c r="A9183" s="1">
        <v>9182</v>
      </c>
      <c r="B9183" t="s">
        <v>10545</v>
      </c>
      <c r="C9183" s="7">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4" t="str">
        <f>VLOOKUP(OrdersTable[[#This Row],[Region]],PeopleTable[#All],2,FALSE)</f>
        <v>Anna Andreadi</v>
      </c>
      <c r="W9183" s="4" t="str">
        <f>IFERROR(VLOOKUP(OrdersTable[[#This Row],[Order ID]],ReturnsTable[#All],2,FALSE),"No")</f>
        <v>No</v>
      </c>
      <c r="X9183" s="4">
        <f>1/COUNTIF(OrdersTable[Order ID],OrdersTable[[#This Row],[Order ID]])</f>
        <v>0.125</v>
      </c>
      <c r="Y9183" s="4">
        <f>1/COUNTIF(OrdersTable[Customer ID],OrdersTable[[#This Row],[Customer ID]])</f>
        <v>5.8823529411764705E-2</v>
      </c>
    </row>
    <row r="9184" spans="1:25" x14ac:dyDescent="0.3">
      <c r="A9184" s="1">
        <v>9183</v>
      </c>
      <c r="B9184" t="s">
        <v>10545</v>
      </c>
      <c r="C9184" s="7">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4" t="str">
        <f>VLOOKUP(OrdersTable[[#This Row],[Region]],PeopleTable[#All],2,FALSE)</f>
        <v>Anna Andreadi</v>
      </c>
      <c r="W9184" s="4" t="str">
        <f>IFERROR(VLOOKUP(OrdersTable[[#This Row],[Order ID]],ReturnsTable[#All],2,FALSE),"No")</f>
        <v>No</v>
      </c>
      <c r="X9184" s="4">
        <f>1/COUNTIF(OrdersTable[Order ID],OrdersTable[[#This Row],[Order ID]])</f>
        <v>0.125</v>
      </c>
      <c r="Y9184" s="4">
        <f>1/COUNTIF(OrdersTable[Customer ID],OrdersTable[[#This Row],[Customer ID]])</f>
        <v>5.8823529411764705E-2</v>
      </c>
    </row>
    <row r="9185" spans="1:25" x14ac:dyDescent="0.3">
      <c r="A9185" s="1">
        <v>9184</v>
      </c>
      <c r="B9185" t="s">
        <v>10545</v>
      </c>
      <c r="C9185" s="7">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4" t="str">
        <f>VLOOKUP(OrdersTable[[#This Row],[Region]],PeopleTable[#All],2,FALSE)</f>
        <v>Anna Andreadi</v>
      </c>
      <c r="W9185" s="4" t="str">
        <f>IFERROR(VLOOKUP(OrdersTable[[#This Row],[Order ID]],ReturnsTable[#All],2,FALSE),"No")</f>
        <v>No</v>
      </c>
      <c r="X9185" s="4">
        <f>1/COUNTIF(OrdersTable[Order ID],OrdersTable[[#This Row],[Order ID]])</f>
        <v>0.125</v>
      </c>
      <c r="Y9185" s="4">
        <f>1/COUNTIF(OrdersTable[Customer ID],OrdersTable[[#This Row],[Customer ID]])</f>
        <v>5.8823529411764705E-2</v>
      </c>
    </row>
    <row r="9186" spans="1:25" x14ac:dyDescent="0.3">
      <c r="A9186" s="1">
        <v>9185</v>
      </c>
      <c r="B9186" t="s">
        <v>10545</v>
      </c>
      <c r="C9186" s="7">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4" t="str">
        <f>VLOOKUP(OrdersTable[[#This Row],[Region]],PeopleTable[#All],2,FALSE)</f>
        <v>Anna Andreadi</v>
      </c>
      <c r="W9186" s="4" t="str">
        <f>IFERROR(VLOOKUP(OrdersTable[[#This Row],[Order ID]],ReturnsTable[#All],2,FALSE),"No")</f>
        <v>No</v>
      </c>
      <c r="X9186" s="4">
        <f>1/COUNTIF(OrdersTable[Order ID],OrdersTable[[#This Row],[Order ID]])</f>
        <v>0.125</v>
      </c>
      <c r="Y9186" s="4">
        <f>1/COUNTIF(OrdersTable[Customer ID],OrdersTable[[#This Row],[Customer ID]])</f>
        <v>5.8823529411764705E-2</v>
      </c>
    </row>
    <row r="9187" spans="1:25" x14ac:dyDescent="0.3">
      <c r="A9187" s="1">
        <v>9186</v>
      </c>
      <c r="B9187" t="s">
        <v>10545</v>
      </c>
      <c r="C9187" s="7">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4" t="str">
        <f>VLOOKUP(OrdersTable[[#This Row],[Region]],PeopleTable[#All],2,FALSE)</f>
        <v>Anna Andreadi</v>
      </c>
      <c r="W9187" s="4" t="str">
        <f>IFERROR(VLOOKUP(OrdersTable[[#This Row],[Order ID]],ReturnsTable[#All],2,FALSE),"No")</f>
        <v>No</v>
      </c>
      <c r="X9187" s="4">
        <f>1/COUNTIF(OrdersTable[Order ID],OrdersTable[[#This Row],[Order ID]])</f>
        <v>0.125</v>
      </c>
      <c r="Y9187" s="4">
        <f>1/COUNTIF(OrdersTable[Customer ID],OrdersTable[[#This Row],[Customer ID]])</f>
        <v>5.8823529411764705E-2</v>
      </c>
    </row>
    <row r="9188" spans="1:25" x14ac:dyDescent="0.3">
      <c r="A9188" s="1">
        <v>9187</v>
      </c>
      <c r="B9188" t="s">
        <v>10545</v>
      </c>
      <c r="C9188" s="7">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4" t="str">
        <f>VLOOKUP(OrdersTable[[#This Row],[Region]],PeopleTable[#All],2,FALSE)</f>
        <v>Anna Andreadi</v>
      </c>
      <c r="W9188" s="4" t="str">
        <f>IFERROR(VLOOKUP(OrdersTable[[#This Row],[Order ID]],ReturnsTable[#All],2,FALSE),"No")</f>
        <v>No</v>
      </c>
      <c r="X9188" s="4">
        <f>1/COUNTIF(OrdersTable[Order ID],OrdersTable[[#This Row],[Order ID]])</f>
        <v>0.125</v>
      </c>
      <c r="Y9188" s="4">
        <f>1/COUNTIF(OrdersTable[Customer ID],OrdersTable[[#This Row],[Customer ID]])</f>
        <v>5.8823529411764705E-2</v>
      </c>
    </row>
    <row r="9189" spans="1:25" x14ac:dyDescent="0.3">
      <c r="A9189" s="1">
        <v>9188</v>
      </c>
      <c r="B9189" t="s">
        <v>10546</v>
      </c>
      <c r="C9189" s="7">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4" t="str">
        <f>VLOOKUP(OrdersTable[[#This Row],[Region]],PeopleTable[#All],2,FALSE)</f>
        <v>Chuck Magee</v>
      </c>
      <c r="W9189" s="4" t="str">
        <f>IFERROR(VLOOKUP(OrdersTable[[#This Row],[Order ID]],ReturnsTable[#All],2,FALSE),"No")</f>
        <v>No</v>
      </c>
      <c r="X9189" s="4">
        <f>1/COUNTIF(OrdersTable[Order ID],OrdersTable[[#This Row],[Order ID]])</f>
        <v>0.2</v>
      </c>
      <c r="Y9189" s="4">
        <f>1/COUNTIF(OrdersTable[Customer ID],OrdersTable[[#This Row],[Customer ID]])</f>
        <v>6.6666666666666666E-2</v>
      </c>
    </row>
    <row r="9190" spans="1:25" x14ac:dyDescent="0.3">
      <c r="A9190" s="1">
        <v>9189</v>
      </c>
      <c r="B9190" t="s">
        <v>10546</v>
      </c>
      <c r="C9190" s="7">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4" t="str">
        <f>VLOOKUP(OrdersTable[[#This Row],[Region]],PeopleTable[#All],2,FALSE)</f>
        <v>Chuck Magee</v>
      </c>
      <c r="W9190" s="4" t="str">
        <f>IFERROR(VLOOKUP(OrdersTable[[#This Row],[Order ID]],ReturnsTable[#All],2,FALSE),"No")</f>
        <v>No</v>
      </c>
      <c r="X9190" s="4">
        <f>1/COUNTIF(OrdersTable[Order ID],OrdersTable[[#This Row],[Order ID]])</f>
        <v>0.2</v>
      </c>
      <c r="Y9190" s="4">
        <f>1/COUNTIF(OrdersTable[Customer ID],OrdersTable[[#This Row],[Customer ID]])</f>
        <v>6.6666666666666666E-2</v>
      </c>
    </row>
    <row r="9191" spans="1:25" x14ac:dyDescent="0.3">
      <c r="A9191" s="1">
        <v>9190</v>
      </c>
      <c r="B9191" t="s">
        <v>10546</v>
      </c>
      <c r="C9191" s="7">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4" t="str">
        <f>VLOOKUP(OrdersTable[[#This Row],[Region]],PeopleTable[#All],2,FALSE)</f>
        <v>Chuck Magee</v>
      </c>
      <c r="W9191" s="4" t="str">
        <f>IFERROR(VLOOKUP(OrdersTable[[#This Row],[Order ID]],ReturnsTable[#All],2,FALSE),"No")</f>
        <v>No</v>
      </c>
      <c r="X9191" s="4">
        <f>1/COUNTIF(OrdersTable[Order ID],OrdersTable[[#This Row],[Order ID]])</f>
        <v>0.2</v>
      </c>
      <c r="Y9191" s="4">
        <f>1/COUNTIF(OrdersTable[Customer ID],OrdersTable[[#This Row],[Customer ID]])</f>
        <v>6.6666666666666666E-2</v>
      </c>
    </row>
    <row r="9192" spans="1:25" x14ac:dyDescent="0.3">
      <c r="A9192" s="1">
        <v>9191</v>
      </c>
      <c r="B9192" t="s">
        <v>10546</v>
      </c>
      <c r="C9192" s="7">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4" t="str">
        <f>VLOOKUP(OrdersTable[[#This Row],[Region]],PeopleTable[#All],2,FALSE)</f>
        <v>Chuck Magee</v>
      </c>
      <c r="W9192" s="4" t="str">
        <f>IFERROR(VLOOKUP(OrdersTable[[#This Row],[Order ID]],ReturnsTable[#All],2,FALSE),"No")</f>
        <v>No</v>
      </c>
      <c r="X9192" s="4">
        <f>1/COUNTIF(OrdersTable[Order ID],OrdersTable[[#This Row],[Order ID]])</f>
        <v>0.2</v>
      </c>
      <c r="Y9192" s="4">
        <f>1/COUNTIF(OrdersTable[Customer ID],OrdersTable[[#This Row],[Customer ID]])</f>
        <v>6.6666666666666666E-2</v>
      </c>
    </row>
    <row r="9193" spans="1:25" x14ac:dyDescent="0.3">
      <c r="A9193" s="1">
        <v>9192</v>
      </c>
      <c r="B9193" t="s">
        <v>10546</v>
      </c>
      <c r="C9193" s="7">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4" t="str">
        <f>VLOOKUP(OrdersTable[[#This Row],[Region]],PeopleTable[#All],2,FALSE)</f>
        <v>Chuck Magee</v>
      </c>
      <c r="W9193" s="4" t="str">
        <f>IFERROR(VLOOKUP(OrdersTable[[#This Row],[Order ID]],ReturnsTable[#All],2,FALSE),"No")</f>
        <v>No</v>
      </c>
      <c r="X9193" s="4">
        <f>1/COUNTIF(OrdersTable[Order ID],OrdersTable[[#This Row],[Order ID]])</f>
        <v>0.2</v>
      </c>
      <c r="Y9193" s="4">
        <f>1/COUNTIF(OrdersTable[Customer ID],OrdersTable[[#This Row],[Customer ID]])</f>
        <v>6.6666666666666666E-2</v>
      </c>
    </row>
    <row r="9194" spans="1:25" x14ac:dyDescent="0.3">
      <c r="A9194" s="1">
        <v>9193</v>
      </c>
      <c r="B9194" t="s">
        <v>10547</v>
      </c>
      <c r="C9194" s="7">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4" t="str">
        <f>VLOOKUP(OrdersTable[[#This Row],[Region]],PeopleTable[#All],2,FALSE)</f>
        <v>Kelly Williams</v>
      </c>
      <c r="W9194" s="4" t="str">
        <f>IFERROR(VLOOKUP(OrdersTable[[#This Row],[Order ID]],ReturnsTable[#All],2,FALSE),"No")</f>
        <v>No</v>
      </c>
      <c r="X9194" s="4">
        <f>1/COUNTIF(OrdersTable[Order ID],OrdersTable[[#This Row],[Order ID]])</f>
        <v>0.5</v>
      </c>
      <c r="Y9194" s="4">
        <f>1/COUNTIF(OrdersTable[Customer ID],OrdersTable[[#This Row],[Customer ID]])</f>
        <v>0.125</v>
      </c>
    </row>
    <row r="9195" spans="1:25" x14ac:dyDescent="0.3">
      <c r="A9195" s="1">
        <v>9194</v>
      </c>
      <c r="B9195" t="s">
        <v>10547</v>
      </c>
      <c r="C9195" s="7">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4" t="str">
        <f>VLOOKUP(OrdersTable[[#This Row],[Region]],PeopleTable[#All],2,FALSE)</f>
        <v>Kelly Williams</v>
      </c>
      <c r="W9195" s="4" t="str">
        <f>IFERROR(VLOOKUP(OrdersTable[[#This Row],[Order ID]],ReturnsTable[#All],2,FALSE),"No")</f>
        <v>No</v>
      </c>
      <c r="X9195" s="4">
        <f>1/COUNTIF(OrdersTable[Order ID],OrdersTable[[#This Row],[Order ID]])</f>
        <v>0.5</v>
      </c>
      <c r="Y9195" s="4">
        <f>1/COUNTIF(OrdersTable[Customer ID],OrdersTable[[#This Row],[Customer ID]])</f>
        <v>0.125</v>
      </c>
    </row>
    <row r="9196" spans="1:25" x14ac:dyDescent="0.3">
      <c r="A9196" s="1">
        <v>9195</v>
      </c>
      <c r="B9196" t="s">
        <v>10548</v>
      </c>
      <c r="C9196" s="7">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4" t="str">
        <f>VLOOKUP(OrdersTable[[#This Row],[Region]],PeopleTable[#All],2,FALSE)</f>
        <v>Anna Andreadi</v>
      </c>
      <c r="W9196" s="4" t="str">
        <f>IFERROR(VLOOKUP(OrdersTable[[#This Row],[Order ID]],ReturnsTable[#All],2,FALSE),"No")</f>
        <v>No</v>
      </c>
      <c r="X9196" s="4">
        <f>1/COUNTIF(OrdersTable[Order ID],OrdersTable[[#This Row],[Order ID]])</f>
        <v>0.5</v>
      </c>
      <c r="Y9196" s="4">
        <f>1/COUNTIF(OrdersTable[Customer ID],OrdersTable[[#This Row],[Customer ID]])</f>
        <v>9.0909090909090912E-2</v>
      </c>
    </row>
    <row r="9197" spans="1:25" x14ac:dyDescent="0.3">
      <c r="A9197" s="1">
        <v>9196</v>
      </c>
      <c r="B9197" t="s">
        <v>10548</v>
      </c>
      <c r="C9197" s="7">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4" t="str">
        <f>VLOOKUP(OrdersTable[[#This Row],[Region]],PeopleTable[#All],2,FALSE)</f>
        <v>Anna Andreadi</v>
      </c>
      <c r="W9197" s="4" t="str">
        <f>IFERROR(VLOOKUP(OrdersTable[[#This Row],[Order ID]],ReturnsTable[#All],2,FALSE),"No")</f>
        <v>No</v>
      </c>
      <c r="X9197" s="4">
        <f>1/COUNTIF(OrdersTable[Order ID],OrdersTable[[#This Row],[Order ID]])</f>
        <v>0.5</v>
      </c>
      <c r="Y9197" s="4">
        <f>1/COUNTIF(OrdersTable[Customer ID],OrdersTable[[#This Row],[Customer ID]])</f>
        <v>9.0909090909090912E-2</v>
      </c>
    </row>
    <row r="9198" spans="1:25" x14ac:dyDescent="0.3">
      <c r="A9198" s="1">
        <v>9197</v>
      </c>
      <c r="B9198" t="s">
        <v>10549</v>
      </c>
      <c r="C9198" s="7">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4" t="str">
        <f>VLOOKUP(OrdersTable[[#This Row],[Region]],PeopleTable[#All],2,FALSE)</f>
        <v>Anna Andreadi</v>
      </c>
      <c r="W9198" s="4" t="str">
        <f>IFERROR(VLOOKUP(OrdersTable[[#This Row],[Order ID]],ReturnsTable[#All],2,FALSE),"No")</f>
        <v>No</v>
      </c>
      <c r="X9198" s="4">
        <f>1/COUNTIF(OrdersTable[Order ID],OrdersTable[[#This Row],[Order ID]])</f>
        <v>0.25</v>
      </c>
      <c r="Y9198" s="4">
        <f>1/COUNTIF(OrdersTable[Customer ID],OrdersTable[[#This Row],[Customer ID]])</f>
        <v>9.0909090909090912E-2</v>
      </c>
    </row>
    <row r="9199" spans="1:25" x14ac:dyDescent="0.3">
      <c r="A9199" s="1">
        <v>9198</v>
      </c>
      <c r="B9199" t="s">
        <v>10549</v>
      </c>
      <c r="C9199" s="7">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4" t="str">
        <f>VLOOKUP(OrdersTable[[#This Row],[Region]],PeopleTable[#All],2,FALSE)</f>
        <v>Anna Andreadi</v>
      </c>
      <c r="W9199" s="4" t="str">
        <f>IFERROR(VLOOKUP(OrdersTable[[#This Row],[Order ID]],ReturnsTable[#All],2,FALSE),"No")</f>
        <v>No</v>
      </c>
      <c r="X9199" s="4">
        <f>1/COUNTIF(OrdersTable[Order ID],OrdersTable[[#This Row],[Order ID]])</f>
        <v>0.25</v>
      </c>
      <c r="Y9199" s="4">
        <f>1/COUNTIF(OrdersTable[Customer ID],OrdersTable[[#This Row],[Customer ID]])</f>
        <v>9.0909090909090912E-2</v>
      </c>
    </row>
    <row r="9200" spans="1:25" x14ac:dyDescent="0.3">
      <c r="A9200" s="1">
        <v>9199</v>
      </c>
      <c r="B9200" t="s">
        <v>10549</v>
      </c>
      <c r="C9200" s="7">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4" t="str">
        <f>VLOOKUP(OrdersTable[[#This Row],[Region]],PeopleTable[#All],2,FALSE)</f>
        <v>Anna Andreadi</v>
      </c>
      <c r="W9200" s="4" t="str">
        <f>IFERROR(VLOOKUP(OrdersTable[[#This Row],[Order ID]],ReturnsTable[#All],2,FALSE),"No")</f>
        <v>No</v>
      </c>
      <c r="X9200" s="4">
        <f>1/COUNTIF(OrdersTable[Order ID],OrdersTable[[#This Row],[Order ID]])</f>
        <v>0.25</v>
      </c>
      <c r="Y9200" s="4">
        <f>1/COUNTIF(OrdersTable[Customer ID],OrdersTable[[#This Row],[Customer ID]])</f>
        <v>9.0909090909090912E-2</v>
      </c>
    </row>
    <row r="9201" spans="1:25" x14ac:dyDescent="0.3">
      <c r="A9201" s="1">
        <v>9200</v>
      </c>
      <c r="B9201" t="s">
        <v>10549</v>
      </c>
      <c r="C9201" s="7">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4" t="str">
        <f>VLOOKUP(OrdersTable[[#This Row],[Region]],PeopleTable[#All],2,FALSE)</f>
        <v>Anna Andreadi</v>
      </c>
      <c r="W9201" s="4" t="str">
        <f>IFERROR(VLOOKUP(OrdersTable[[#This Row],[Order ID]],ReturnsTable[#All],2,FALSE),"No")</f>
        <v>No</v>
      </c>
      <c r="X9201" s="4">
        <f>1/COUNTIF(OrdersTable[Order ID],OrdersTable[[#This Row],[Order ID]])</f>
        <v>0.25</v>
      </c>
      <c r="Y9201" s="4">
        <f>1/COUNTIF(OrdersTable[Customer ID],OrdersTable[[#This Row],[Customer ID]])</f>
        <v>9.0909090909090912E-2</v>
      </c>
    </row>
    <row r="9202" spans="1:25" x14ac:dyDescent="0.3">
      <c r="A9202" s="1">
        <v>9201</v>
      </c>
      <c r="B9202" t="s">
        <v>10550</v>
      </c>
      <c r="C9202" s="7">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4" t="str">
        <f>VLOOKUP(OrdersTable[[#This Row],[Region]],PeopleTable[#All],2,FALSE)</f>
        <v>Chuck Magee</v>
      </c>
      <c r="W9202" s="4" t="str">
        <f>IFERROR(VLOOKUP(OrdersTable[[#This Row],[Order ID]],ReturnsTable[#All],2,FALSE),"No")</f>
        <v>No</v>
      </c>
      <c r="X9202" s="4">
        <f>1/COUNTIF(OrdersTable[Order ID],OrdersTable[[#This Row],[Order ID]])</f>
        <v>0.5</v>
      </c>
      <c r="Y9202" s="4">
        <f>1/COUNTIF(OrdersTable[Customer ID],OrdersTable[[#This Row],[Customer ID]])</f>
        <v>7.6923076923076927E-2</v>
      </c>
    </row>
    <row r="9203" spans="1:25" x14ac:dyDescent="0.3">
      <c r="A9203" s="1">
        <v>9202</v>
      </c>
      <c r="B9203" t="s">
        <v>10550</v>
      </c>
      <c r="C9203" s="7">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4" t="str">
        <f>VLOOKUP(OrdersTable[[#This Row],[Region]],PeopleTable[#All],2,FALSE)</f>
        <v>Chuck Magee</v>
      </c>
      <c r="W9203" s="4" t="str">
        <f>IFERROR(VLOOKUP(OrdersTable[[#This Row],[Order ID]],ReturnsTable[#All],2,FALSE),"No")</f>
        <v>No</v>
      </c>
      <c r="X9203" s="4">
        <f>1/COUNTIF(OrdersTable[Order ID],OrdersTable[[#This Row],[Order ID]])</f>
        <v>0.5</v>
      </c>
      <c r="Y9203" s="4">
        <f>1/COUNTIF(OrdersTable[Customer ID],OrdersTable[[#This Row],[Customer ID]])</f>
        <v>7.6923076923076927E-2</v>
      </c>
    </row>
    <row r="9204" spans="1:25" x14ac:dyDescent="0.3">
      <c r="A9204" s="1">
        <v>9203</v>
      </c>
      <c r="B9204" t="s">
        <v>10551</v>
      </c>
      <c r="C9204" s="7">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4" t="str">
        <f>VLOOKUP(OrdersTable[[#This Row],[Region]],PeopleTable[#All],2,FALSE)</f>
        <v>Chuck Magee</v>
      </c>
      <c r="W9204" s="4" t="str">
        <f>IFERROR(VLOOKUP(OrdersTable[[#This Row],[Order ID]],ReturnsTable[#All],2,FALSE),"No")</f>
        <v>No</v>
      </c>
      <c r="X9204" s="4">
        <f>1/COUNTIF(OrdersTable[Order ID],OrdersTable[[#This Row],[Order ID]])</f>
        <v>0.5</v>
      </c>
      <c r="Y9204" s="4">
        <f>1/COUNTIF(OrdersTable[Customer ID],OrdersTable[[#This Row],[Customer ID]])</f>
        <v>3.125E-2</v>
      </c>
    </row>
    <row r="9205" spans="1:25" x14ac:dyDescent="0.3">
      <c r="A9205" s="1">
        <v>9204</v>
      </c>
      <c r="B9205" t="s">
        <v>10551</v>
      </c>
      <c r="C9205" s="7">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4" t="str">
        <f>VLOOKUP(OrdersTable[[#This Row],[Region]],PeopleTable[#All],2,FALSE)</f>
        <v>Chuck Magee</v>
      </c>
      <c r="W9205" s="4" t="str">
        <f>IFERROR(VLOOKUP(OrdersTable[[#This Row],[Order ID]],ReturnsTable[#All],2,FALSE),"No")</f>
        <v>No</v>
      </c>
      <c r="X9205" s="4">
        <f>1/COUNTIF(OrdersTable[Order ID],OrdersTable[[#This Row],[Order ID]])</f>
        <v>0.5</v>
      </c>
      <c r="Y9205" s="4">
        <f>1/COUNTIF(OrdersTable[Customer ID],OrdersTable[[#This Row],[Customer ID]])</f>
        <v>3.125E-2</v>
      </c>
    </row>
    <row r="9206" spans="1:25" x14ac:dyDescent="0.3">
      <c r="A9206" s="1">
        <v>9205</v>
      </c>
      <c r="B9206" t="s">
        <v>6033</v>
      </c>
      <c r="C9206" s="7">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4" t="str">
        <f>VLOOKUP(OrdersTable[[#This Row],[Region]],PeopleTable[#All],2,FALSE)</f>
        <v>Anna Andreadi</v>
      </c>
      <c r="W9206" s="4" t="str">
        <f>IFERROR(VLOOKUP(OrdersTable[[#This Row],[Order ID]],ReturnsTable[#All],2,FALSE),"No")</f>
        <v>Yes</v>
      </c>
      <c r="X9206" s="4">
        <f>1/COUNTIF(OrdersTable[Order ID],OrdersTable[[#This Row],[Order ID]])</f>
        <v>1</v>
      </c>
      <c r="Y9206" s="4">
        <f>1/COUNTIF(OrdersTable[Customer ID],OrdersTable[[#This Row],[Customer ID]])</f>
        <v>7.6923076923076927E-2</v>
      </c>
    </row>
    <row r="9207" spans="1:25" x14ac:dyDescent="0.3">
      <c r="A9207" s="1">
        <v>9206</v>
      </c>
      <c r="B9207" t="s">
        <v>10552</v>
      </c>
      <c r="C9207" s="7">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4" t="str">
        <f>VLOOKUP(OrdersTable[[#This Row],[Region]],PeopleTable[#All],2,FALSE)</f>
        <v>Chuck Magee</v>
      </c>
      <c r="W9207" s="4" t="str">
        <f>IFERROR(VLOOKUP(OrdersTable[[#This Row],[Order ID]],ReturnsTable[#All],2,FALSE),"No")</f>
        <v>No</v>
      </c>
      <c r="X9207" s="4">
        <f>1/COUNTIF(OrdersTable[Order ID],OrdersTable[[#This Row],[Order ID]])</f>
        <v>0.5</v>
      </c>
      <c r="Y9207" s="4">
        <f>1/COUNTIF(OrdersTable[Customer ID],OrdersTable[[#This Row],[Customer ID]])</f>
        <v>0.05</v>
      </c>
    </row>
    <row r="9208" spans="1:25" x14ac:dyDescent="0.3">
      <c r="A9208" s="1">
        <v>9207</v>
      </c>
      <c r="B9208" t="s">
        <v>10552</v>
      </c>
      <c r="C9208" s="7">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4" t="str">
        <f>VLOOKUP(OrdersTable[[#This Row],[Region]],PeopleTable[#All],2,FALSE)</f>
        <v>Chuck Magee</v>
      </c>
      <c r="W9208" s="4" t="str">
        <f>IFERROR(VLOOKUP(OrdersTable[[#This Row],[Order ID]],ReturnsTable[#All],2,FALSE),"No")</f>
        <v>No</v>
      </c>
      <c r="X9208" s="4">
        <f>1/COUNTIF(OrdersTable[Order ID],OrdersTable[[#This Row],[Order ID]])</f>
        <v>0.5</v>
      </c>
      <c r="Y9208" s="4">
        <f>1/COUNTIF(OrdersTable[Customer ID],OrdersTable[[#This Row],[Customer ID]])</f>
        <v>0.05</v>
      </c>
    </row>
    <row r="9209" spans="1:25" x14ac:dyDescent="0.3">
      <c r="A9209" s="1">
        <v>9208</v>
      </c>
      <c r="B9209" t="s">
        <v>10553</v>
      </c>
      <c r="C9209" s="7">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4" t="str">
        <f>VLOOKUP(OrdersTable[[#This Row],[Region]],PeopleTable[#All],2,FALSE)</f>
        <v>Kelly Williams</v>
      </c>
      <c r="W9209" s="4" t="str">
        <f>IFERROR(VLOOKUP(OrdersTable[[#This Row],[Order ID]],ReturnsTable[#All],2,FALSE),"No")</f>
        <v>No</v>
      </c>
      <c r="X9209" s="4">
        <f>1/COUNTIF(OrdersTable[Order ID],OrdersTable[[#This Row],[Order ID]])</f>
        <v>1</v>
      </c>
      <c r="Y9209" s="4">
        <f>1/COUNTIF(OrdersTable[Customer ID],OrdersTable[[#This Row],[Customer ID]])</f>
        <v>0.05</v>
      </c>
    </row>
    <row r="9210" spans="1:25" x14ac:dyDescent="0.3">
      <c r="A9210" s="1">
        <v>9209</v>
      </c>
      <c r="B9210" t="s">
        <v>10554</v>
      </c>
      <c r="C9210" s="7">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4" t="str">
        <f>VLOOKUP(OrdersTable[[#This Row],[Region]],PeopleTable[#All],2,FALSE)</f>
        <v>Anna Andreadi</v>
      </c>
      <c r="W9210" s="4" t="str">
        <f>IFERROR(VLOOKUP(OrdersTable[[#This Row],[Order ID]],ReturnsTable[#All],2,FALSE),"No")</f>
        <v>No</v>
      </c>
      <c r="X9210" s="4">
        <f>1/COUNTIF(OrdersTable[Order ID],OrdersTable[[#This Row],[Order ID]])</f>
        <v>1</v>
      </c>
      <c r="Y9210" s="4">
        <f>1/COUNTIF(OrdersTable[Customer ID],OrdersTable[[#This Row],[Customer ID]])</f>
        <v>9.0909090909090912E-2</v>
      </c>
    </row>
    <row r="9211" spans="1:25" x14ac:dyDescent="0.3">
      <c r="A9211" s="1">
        <v>9210</v>
      </c>
      <c r="B9211" t="s">
        <v>10555</v>
      </c>
      <c r="C9211" s="7">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4" t="str">
        <f>VLOOKUP(OrdersTable[[#This Row],[Region]],PeopleTable[#All],2,FALSE)</f>
        <v>Kelly Williams</v>
      </c>
      <c r="W9211" s="4" t="str">
        <f>IFERROR(VLOOKUP(OrdersTable[[#This Row],[Order ID]],ReturnsTable[#All],2,FALSE),"No")</f>
        <v>No</v>
      </c>
      <c r="X9211" s="4">
        <f>1/COUNTIF(OrdersTable[Order ID],OrdersTable[[#This Row],[Order ID]])</f>
        <v>0.5</v>
      </c>
      <c r="Y9211" s="4">
        <f>1/COUNTIF(OrdersTable[Customer ID],OrdersTable[[#This Row],[Customer ID]])</f>
        <v>0.33333333333333331</v>
      </c>
    </row>
    <row r="9212" spans="1:25" x14ac:dyDescent="0.3">
      <c r="A9212" s="1">
        <v>9211</v>
      </c>
      <c r="B9212" t="s">
        <v>10555</v>
      </c>
      <c r="C9212" s="7">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4" t="str">
        <f>VLOOKUP(OrdersTable[[#This Row],[Region]],PeopleTable[#All],2,FALSE)</f>
        <v>Kelly Williams</v>
      </c>
      <c r="W9212" s="4" t="str">
        <f>IFERROR(VLOOKUP(OrdersTable[[#This Row],[Order ID]],ReturnsTable[#All],2,FALSE),"No")</f>
        <v>No</v>
      </c>
      <c r="X9212" s="4">
        <f>1/COUNTIF(OrdersTable[Order ID],OrdersTable[[#This Row],[Order ID]])</f>
        <v>0.5</v>
      </c>
      <c r="Y9212" s="4">
        <f>1/COUNTIF(OrdersTable[Customer ID],OrdersTable[[#This Row],[Customer ID]])</f>
        <v>0.33333333333333331</v>
      </c>
    </row>
    <row r="9213" spans="1:25" x14ac:dyDescent="0.3">
      <c r="A9213" s="1">
        <v>9212</v>
      </c>
      <c r="B9213" t="s">
        <v>10556</v>
      </c>
      <c r="C9213" s="7">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4" t="str">
        <f>VLOOKUP(OrdersTable[[#This Row],[Region]],PeopleTable[#All],2,FALSE)</f>
        <v>Anna Andreadi</v>
      </c>
      <c r="W9213" s="4" t="str">
        <f>IFERROR(VLOOKUP(OrdersTable[[#This Row],[Order ID]],ReturnsTable[#All],2,FALSE),"No")</f>
        <v>No</v>
      </c>
      <c r="X9213" s="4">
        <f>1/COUNTIF(OrdersTable[Order ID],OrdersTable[[#This Row],[Order ID]])</f>
        <v>1</v>
      </c>
      <c r="Y9213" s="4">
        <f>1/COUNTIF(OrdersTable[Customer ID],OrdersTable[[#This Row],[Customer ID]])</f>
        <v>5.5555555555555552E-2</v>
      </c>
    </row>
    <row r="9214" spans="1:25" x14ac:dyDescent="0.3">
      <c r="A9214" s="1">
        <v>9213</v>
      </c>
      <c r="B9214" t="s">
        <v>10557</v>
      </c>
      <c r="C9214" s="7">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4" t="str">
        <f>VLOOKUP(OrdersTable[[#This Row],[Region]],PeopleTable[#All],2,FALSE)</f>
        <v>Anna Andreadi</v>
      </c>
      <c r="W9214" s="4" t="str">
        <f>IFERROR(VLOOKUP(OrdersTable[[#This Row],[Order ID]],ReturnsTable[#All],2,FALSE),"No")</f>
        <v>No</v>
      </c>
      <c r="X9214" s="4">
        <f>1/COUNTIF(OrdersTable[Order ID],OrdersTable[[#This Row],[Order ID]])</f>
        <v>0.5</v>
      </c>
      <c r="Y9214" s="4">
        <f>1/COUNTIF(OrdersTable[Customer ID],OrdersTable[[#This Row],[Customer ID]])</f>
        <v>0.2</v>
      </c>
    </row>
    <row r="9215" spans="1:25" x14ac:dyDescent="0.3">
      <c r="A9215" s="1">
        <v>9214</v>
      </c>
      <c r="B9215" t="s">
        <v>10557</v>
      </c>
      <c r="C9215" s="7">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4" t="str">
        <f>VLOOKUP(OrdersTable[[#This Row],[Region]],PeopleTable[#All],2,FALSE)</f>
        <v>Anna Andreadi</v>
      </c>
      <c r="W9215" s="4" t="str">
        <f>IFERROR(VLOOKUP(OrdersTable[[#This Row],[Order ID]],ReturnsTable[#All],2,FALSE),"No")</f>
        <v>No</v>
      </c>
      <c r="X9215" s="4">
        <f>1/COUNTIF(OrdersTable[Order ID],OrdersTable[[#This Row],[Order ID]])</f>
        <v>0.5</v>
      </c>
      <c r="Y9215" s="4">
        <f>1/COUNTIF(OrdersTable[Customer ID],OrdersTable[[#This Row],[Customer ID]])</f>
        <v>0.2</v>
      </c>
    </row>
    <row r="9216" spans="1:25" x14ac:dyDescent="0.3">
      <c r="A9216" s="1">
        <v>9215</v>
      </c>
      <c r="B9216" t="s">
        <v>10558</v>
      </c>
      <c r="C9216" s="7">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4" t="str">
        <f>VLOOKUP(OrdersTable[[#This Row],[Region]],PeopleTable[#All],2,FALSE)</f>
        <v>Chuck Magee</v>
      </c>
      <c r="W9216" s="4" t="str">
        <f>IFERROR(VLOOKUP(OrdersTable[[#This Row],[Order ID]],ReturnsTable[#All],2,FALSE),"No")</f>
        <v>No</v>
      </c>
      <c r="X9216" s="4">
        <f>1/COUNTIF(OrdersTable[Order ID],OrdersTable[[#This Row],[Order ID]])</f>
        <v>1</v>
      </c>
      <c r="Y9216" s="4">
        <f>1/COUNTIF(OrdersTable[Customer ID],OrdersTable[[#This Row],[Customer ID]])</f>
        <v>7.6923076923076927E-2</v>
      </c>
    </row>
    <row r="9217" spans="1:25" x14ac:dyDescent="0.3">
      <c r="A9217" s="1">
        <v>9216</v>
      </c>
      <c r="B9217" t="s">
        <v>10559</v>
      </c>
      <c r="C9217" s="7">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4" t="str">
        <f>VLOOKUP(OrdersTable[[#This Row],[Region]],PeopleTable[#All],2,FALSE)</f>
        <v>Anna Andreadi</v>
      </c>
      <c r="W9217" s="4" t="str">
        <f>IFERROR(VLOOKUP(OrdersTable[[#This Row],[Order ID]],ReturnsTable[#All],2,FALSE),"No")</f>
        <v>No</v>
      </c>
      <c r="X9217" s="4">
        <f>1/COUNTIF(OrdersTable[Order ID],OrdersTable[[#This Row],[Order ID]])</f>
        <v>1</v>
      </c>
      <c r="Y9217" s="4">
        <f>1/COUNTIF(OrdersTable[Customer ID],OrdersTable[[#This Row],[Customer ID]])</f>
        <v>7.6923076923076927E-2</v>
      </c>
    </row>
    <row r="9218" spans="1:25" x14ac:dyDescent="0.3">
      <c r="A9218" s="1">
        <v>9217</v>
      </c>
      <c r="B9218" t="s">
        <v>10560</v>
      </c>
      <c r="C9218" s="7">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4" t="str">
        <f>VLOOKUP(OrdersTable[[#This Row],[Region]],PeopleTable[#All],2,FALSE)</f>
        <v>Kelly Williams</v>
      </c>
      <c r="W9218" s="4" t="str">
        <f>IFERROR(VLOOKUP(OrdersTable[[#This Row],[Order ID]],ReturnsTable[#All],2,FALSE),"No")</f>
        <v>No</v>
      </c>
      <c r="X9218" s="4">
        <f>1/COUNTIF(OrdersTable[Order ID],OrdersTable[[#This Row],[Order ID]])</f>
        <v>1</v>
      </c>
      <c r="Y9218" s="4">
        <f>1/COUNTIF(OrdersTable[Customer ID],OrdersTable[[#This Row],[Customer ID]])</f>
        <v>9.0909090909090912E-2</v>
      </c>
    </row>
    <row r="9219" spans="1:25" x14ac:dyDescent="0.3">
      <c r="A9219" s="1">
        <v>9218</v>
      </c>
      <c r="B9219" t="s">
        <v>10561</v>
      </c>
      <c r="C9219" s="7">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4" t="str">
        <f>VLOOKUP(OrdersTable[[#This Row],[Region]],PeopleTable[#All],2,FALSE)</f>
        <v>Kelly Williams</v>
      </c>
      <c r="W9219" s="4" t="str">
        <f>IFERROR(VLOOKUP(OrdersTable[[#This Row],[Order ID]],ReturnsTable[#All],2,FALSE),"No")</f>
        <v>No</v>
      </c>
      <c r="X9219" s="4">
        <f>1/COUNTIF(OrdersTable[Order ID],OrdersTable[[#This Row],[Order ID]])</f>
        <v>1</v>
      </c>
      <c r="Y9219" s="4">
        <f>1/COUNTIF(OrdersTable[Customer ID],OrdersTable[[#This Row],[Customer ID]])</f>
        <v>6.25E-2</v>
      </c>
    </row>
    <row r="9220" spans="1:25" x14ac:dyDescent="0.3">
      <c r="A9220" s="1">
        <v>9219</v>
      </c>
      <c r="B9220" t="s">
        <v>10562</v>
      </c>
      <c r="C9220" s="7">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4" t="str">
        <f>VLOOKUP(OrdersTable[[#This Row],[Region]],PeopleTable[#All],2,FALSE)</f>
        <v>Chuck Magee</v>
      </c>
      <c r="W9220" s="4" t="str">
        <f>IFERROR(VLOOKUP(OrdersTable[[#This Row],[Order ID]],ReturnsTable[#All],2,FALSE),"No")</f>
        <v>No</v>
      </c>
      <c r="X9220" s="4">
        <f>1/COUNTIF(OrdersTable[Order ID],OrdersTable[[#This Row],[Order ID]])</f>
        <v>0.5</v>
      </c>
      <c r="Y9220" s="4">
        <f>1/COUNTIF(OrdersTable[Customer ID],OrdersTable[[#This Row],[Customer ID]])</f>
        <v>9.0909090909090912E-2</v>
      </c>
    </row>
    <row r="9221" spans="1:25" x14ac:dyDescent="0.3">
      <c r="A9221" s="1">
        <v>9220</v>
      </c>
      <c r="B9221" t="s">
        <v>10562</v>
      </c>
      <c r="C9221" s="7">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4" t="str">
        <f>VLOOKUP(OrdersTable[[#This Row],[Region]],PeopleTable[#All],2,FALSE)</f>
        <v>Chuck Magee</v>
      </c>
      <c r="W9221" s="4" t="str">
        <f>IFERROR(VLOOKUP(OrdersTable[[#This Row],[Order ID]],ReturnsTable[#All],2,FALSE),"No")</f>
        <v>No</v>
      </c>
      <c r="X9221" s="4">
        <f>1/COUNTIF(OrdersTable[Order ID],OrdersTable[[#This Row],[Order ID]])</f>
        <v>0.5</v>
      </c>
      <c r="Y9221" s="4">
        <f>1/COUNTIF(OrdersTable[Customer ID],OrdersTable[[#This Row],[Customer ID]])</f>
        <v>9.0909090909090912E-2</v>
      </c>
    </row>
    <row r="9222" spans="1:25" x14ac:dyDescent="0.3">
      <c r="A9222" s="1">
        <v>9221</v>
      </c>
      <c r="B9222" t="s">
        <v>10563</v>
      </c>
      <c r="C9222" s="7">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4" t="str">
        <f>VLOOKUP(OrdersTable[[#This Row],[Region]],PeopleTable[#All],2,FALSE)</f>
        <v>Cassandra Brandow</v>
      </c>
      <c r="W9222" s="4" t="str">
        <f>IFERROR(VLOOKUP(OrdersTable[[#This Row],[Order ID]],ReturnsTable[#All],2,FALSE),"No")</f>
        <v>No</v>
      </c>
      <c r="X9222" s="4">
        <f>1/COUNTIF(OrdersTable[Order ID],OrdersTable[[#This Row],[Order ID]])</f>
        <v>0.33333333333333331</v>
      </c>
      <c r="Y9222" s="4">
        <f>1/COUNTIF(OrdersTable[Customer ID],OrdersTable[[#This Row],[Customer ID]])</f>
        <v>0.1</v>
      </c>
    </row>
    <row r="9223" spans="1:25" x14ac:dyDescent="0.3">
      <c r="A9223" s="1">
        <v>9222</v>
      </c>
      <c r="B9223" t="s">
        <v>10563</v>
      </c>
      <c r="C9223" s="7">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4" t="str">
        <f>VLOOKUP(OrdersTable[[#This Row],[Region]],PeopleTable[#All],2,FALSE)</f>
        <v>Cassandra Brandow</v>
      </c>
      <c r="W9223" s="4" t="str">
        <f>IFERROR(VLOOKUP(OrdersTable[[#This Row],[Order ID]],ReturnsTable[#All],2,FALSE),"No")</f>
        <v>No</v>
      </c>
      <c r="X9223" s="4">
        <f>1/COUNTIF(OrdersTable[Order ID],OrdersTable[[#This Row],[Order ID]])</f>
        <v>0.33333333333333331</v>
      </c>
      <c r="Y9223" s="4">
        <f>1/COUNTIF(OrdersTable[Customer ID],OrdersTable[[#This Row],[Customer ID]])</f>
        <v>0.1</v>
      </c>
    </row>
    <row r="9224" spans="1:25" x14ac:dyDescent="0.3">
      <c r="A9224" s="1">
        <v>9223</v>
      </c>
      <c r="B9224" t="s">
        <v>10563</v>
      </c>
      <c r="C9224" s="7">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4" t="str">
        <f>VLOOKUP(OrdersTable[[#This Row],[Region]],PeopleTable[#All],2,FALSE)</f>
        <v>Cassandra Brandow</v>
      </c>
      <c r="W9224" s="4" t="str">
        <f>IFERROR(VLOOKUP(OrdersTable[[#This Row],[Order ID]],ReturnsTable[#All],2,FALSE),"No")</f>
        <v>No</v>
      </c>
      <c r="X9224" s="4">
        <f>1/COUNTIF(OrdersTable[Order ID],OrdersTable[[#This Row],[Order ID]])</f>
        <v>0.33333333333333331</v>
      </c>
      <c r="Y9224" s="4">
        <f>1/COUNTIF(OrdersTable[Customer ID],OrdersTable[[#This Row],[Customer ID]])</f>
        <v>0.1</v>
      </c>
    </row>
    <row r="9225" spans="1:25" x14ac:dyDescent="0.3">
      <c r="A9225" s="1">
        <v>9224</v>
      </c>
      <c r="B9225" t="s">
        <v>10564</v>
      </c>
      <c r="C9225" s="7">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4" t="str">
        <f>VLOOKUP(OrdersTable[[#This Row],[Region]],PeopleTable[#All],2,FALSE)</f>
        <v>Kelly Williams</v>
      </c>
      <c r="W9225" s="4" t="str">
        <f>IFERROR(VLOOKUP(OrdersTable[[#This Row],[Order ID]],ReturnsTable[#All],2,FALSE),"No")</f>
        <v>No</v>
      </c>
      <c r="X9225" s="4">
        <f>1/COUNTIF(OrdersTable[Order ID],OrdersTable[[#This Row],[Order ID]])</f>
        <v>0.25</v>
      </c>
      <c r="Y9225" s="4">
        <f>1/COUNTIF(OrdersTable[Customer ID],OrdersTable[[#This Row],[Customer ID]])</f>
        <v>0.05</v>
      </c>
    </row>
    <row r="9226" spans="1:25" x14ac:dyDescent="0.3">
      <c r="A9226" s="1">
        <v>9225</v>
      </c>
      <c r="B9226" t="s">
        <v>10564</v>
      </c>
      <c r="C9226" s="7">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4" t="str">
        <f>VLOOKUP(OrdersTable[[#This Row],[Region]],PeopleTable[#All],2,FALSE)</f>
        <v>Kelly Williams</v>
      </c>
      <c r="W9226" s="4" t="str">
        <f>IFERROR(VLOOKUP(OrdersTable[[#This Row],[Order ID]],ReturnsTable[#All],2,FALSE),"No")</f>
        <v>No</v>
      </c>
      <c r="X9226" s="4">
        <f>1/COUNTIF(OrdersTable[Order ID],OrdersTable[[#This Row],[Order ID]])</f>
        <v>0.25</v>
      </c>
      <c r="Y9226" s="4">
        <f>1/COUNTIF(OrdersTable[Customer ID],OrdersTable[[#This Row],[Customer ID]])</f>
        <v>0.05</v>
      </c>
    </row>
    <row r="9227" spans="1:25" x14ac:dyDescent="0.3">
      <c r="A9227" s="1">
        <v>9226</v>
      </c>
      <c r="B9227" t="s">
        <v>10564</v>
      </c>
      <c r="C9227" s="7">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4" t="str">
        <f>VLOOKUP(OrdersTable[[#This Row],[Region]],PeopleTable[#All],2,FALSE)</f>
        <v>Kelly Williams</v>
      </c>
      <c r="W9227" s="4" t="str">
        <f>IFERROR(VLOOKUP(OrdersTable[[#This Row],[Order ID]],ReturnsTable[#All],2,FALSE),"No")</f>
        <v>No</v>
      </c>
      <c r="X9227" s="4">
        <f>1/COUNTIF(OrdersTable[Order ID],OrdersTable[[#This Row],[Order ID]])</f>
        <v>0.25</v>
      </c>
      <c r="Y9227" s="4">
        <f>1/COUNTIF(OrdersTable[Customer ID],OrdersTable[[#This Row],[Customer ID]])</f>
        <v>0.05</v>
      </c>
    </row>
    <row r="9228" spans="1:25" x14ac:dyDescent="0.3">
      <c r="A9228" s="1">
        <v>9227</v>
      </c>
      <c r="B9228" t="s">
        <v>10564</v>
      </c>
      <c r="C9228" s="7">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4" t="str">
        <f>VLOOKUP(OrdersTable[[#This Row],[Region]],PeopleTable[#All],2,FALSE)</f>
        <v>Kelly Williams</v>
      </c>
      <c r="W9228" s="4" t="str">
        <f>IFERROR(VLOOKUP(OrdersTable[[#This Row],[Order ID]],ReturnsTable[#All],2,FALSE),"No")</f>
        <v>No</v>
      </c>
      <c r="X9228" s="4">
        <f>1/COUNTIF(OrdersTable[Order ID],OrdersTable[[#This Row],[Order ID]])</f>
        <v>0.25</v>
      </c>
      <c r="Y9228" s="4">
        <f>1/COUNTIF(OrdersTable[Customer ID],OrdersTable[[#This Row],[Customer ID]])</f>
        <v>0.05</v>
      </c>
    </row>
    <row r="9229" spans="1:25" x14ac:dyDescent="0.3">
      <c r="A9229" s="1">
        <v>9228</v>
      </c>
      <c r="B9229" t="s">
        <v>10565</v>
      </c>
      <c r="C9229" s="7">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4" t="str">
        <f>VLOOKUP(OrdersTable[[#This Row],[Region]],PeopleTable[#All],2,FALSE)</f>
        <v>Anna Andreadi</v>
      </c>
      <c r="W9229" s="4" t="str">
        <f>IFERROR(VLOOKUP(OrdersTable[[#This Row],[Order ID]],ReturnsTable[#All],2,FALSE),"No")</f>
        <v>No</v>
      </c>
      <c r="X9229" s="4">
        <f>1/COUNTIF(OrdersTable[Order ID],OrdersTable[[#This Row],[Order ID]])</f>
        <v>1</v>
      </c>
      <c r="Y9229" s="4">
        <f>1/COUNTIF(OrdersTable[Customer ID],OrdersTable[[#This Row],[Customer ID]])</f>
        <v>0.2</v>
      </c>
    </row>
    <row r="9230" spans="1:25" x14ac:dyDescent="0.3">
      <c r="A9230" s="1">
        <v>9229</v>
      </c>
      <c r="B9230" t="s">
        <v>10566</v>
      </c>
      <c r="C9230" s="7">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4" t="str">
        <f>VLOOKUP(OrdersTable[[#This Row],[Region]],PeopleTable[#All],2,FALSE)</f>
        <v>Anna Andreadi</v>
      </c>
      <c r="W9230" s="4" t="str">
        <f>IFERROR(VLOOKUP(OrdersTable[[#This Row],[Order ID]],ReturnsTable[#All],2,FALSE),"No")</f>
        <v>No</v>
      </c>
      <c r="X9230" s="4">
        <f>1/COUNTIF(OrdersTable[Order ID],OrdersTable[[#This Row],[Order ID]])</f>
        <v>1</v>
      </c>
      <c r="Y9230" s="4">
        <f>1/COUNTIF(OrdersTable[Customer ID],OrdersTable[[#This Row],[Customer ID]])</f>
        <v>0.1</v>
      </c>
    </row>
    <row r="9231" spans="1:25" x14ac:dyDescent="0.3">
      <c r="A9231" s="1">
        <v>9230</v>
      </c>
      <c r="B9231" t="s">
        <v>10567</v>
      </c>
      <c r="C9231" s="7">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4" t="str">
        <f>VLOOKUP(OrdersTable[[#This Row],[Region]],PeopleTable[#All],2,FALSE)</f>
        <v>Anna Andreadi</v>
      </c>
      <c r="W9231" s="4" t="str">
        <f>IFERROR(VLOOKUP(OrdersTable[[#This Row],[Order ID]],ReturnsTable[#All],2,FALSE),"No")</f>
        <v>No</v>
      </c>
      <c r="X9231" s="4">
        <f>1/COUNTIF(OrdersTable[Order ID],OrdersTable[[#This Row],[Order ID]])</f>
        <v>0.5</v>
      </c>
      <c r="Y9231" s="4">
        <f>1/COUNTIF(OrdersTable[Customer ID],OrdersTable[[#This Row],[Customer ID]])</f>
        <v>0.05</v>
      </c>
    </row>
    <row r="9232" spans="1:25" x14ac:dyDescent="0.3">
      <c r="A9232" s="1">
        <v>9231</v>
      </c>
      <c r="B9232" t="s">
        <v>10567</v>
      </c>
      <c r="C9232" s="7">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4" t="str">
        <f>VLOOKUP(OrdersTable[[#This Row],[Region]],PeopleTable[#All],2,FALSE)</f>
        <v>Anna Andreadi</v>
      </c>
      <c r="W9232" s="4" t="str">
        <f>IFERROR(VLOOKUP(OrdersTable[[#This Row],[Order ID]],ReturnsTable[#All],2,FALSE),"No")</f>
        <v>No</v>
      </c>
      <c r="X9232" s="4">
        <f>1/COUNTIF(OrdersTable[Order ID],OrdersTable[[#This Row],[Order ID]])</f>
        <v>0.5</v>
      </c>
      <c r="Y9232" s="4">
        <f>1/COUNTIF(OrdersTable[Customer ID],OrdersTable[[#This Row],[Customer ID]])</f>
        <v>0.05</v>
      </c>
    </row>
    <row r="9233" spans="1:25" x14ac:dyDescent="0.3">
      <c r="A9233" s="1">
        <v>9232</v>
      </c>
      <c r="B9233" t="s">
        <v>10568</v>
      </c>
      <c r="C9233" s="7">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4" t="str">
        <f>VLOOKUP(OrdersTable[[#This Row],[Region]],PeopleTable[#All],2,FALSE)</f>
        <v>Anna Andreadi</v>
      </c>
      <c r="W9233" s="4" t="str">
        <f>IFERROR(VLOOKUP(OrdersTable[[#This Row],[Order ID]],ReturnsTable[#All],2,FALSE),"No")</f>
        <v>No</v>
      </c>
      <c r="X9233" s="4">
        <f>1/COUNTIF(OrdersTable[Order ID],OrdersTable[[#This Row],[Order ID]])</f>
        <v>1</v>
      </c>
      <c r="Y9233" s="4">
        <f>1/COUNTIF(OrdersTable[Customer ID],OrdersTable[[#This Row],[Customer ID]])</f>
        <v>0.04</v>
      </c>
    </row>
    <row r="9234" spans="1:25" x14ac:dyDescent="0.3">
      <c r="A9234" s="1">
        <v>9233</v>
      </c>
      <c r="B9234" t="s">
        <v>6056</v>
      </c>
      <c r="C9234" s="7">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4" t="str">
        <f>VLOOKUP(OrdersTable[[#This Row],[Region]],PeopleTable[#All],2,FALSE)</f>
        <v>Anna Andreadi</v>
      </c>
      <c r="W9234" s="4" t="str">
        <f>IFERROR(VLOOKUP(OrdersTable[[#This Row],[Order ID]],ReturnsTable[#All],2,FALSE),"No")</f>
        <v>Yes</v>
      </c>
      <c r="X9234" s="4">
        <f>1/COUNTIF(OrdersTable[Order ID],OrdersTable[[#This Row],[Order ID]])</f>
        <v>0.16666666666666666</v>
      </c>
      <c r="Y9234" s="4">
        <f>1/COUNTIF(OrdersTable[Customer ID],OrdersTable[[#This Row],[Customer ID]])</f>
        <v>6.25E-2</v>
      </c>
    </row>
    <row r="9235" spans="1:25" x14ac:dyDescent="0.3">
      <c r="A9235" s="1">
        <v>9234</v>
      </c>
      <c r="B9235" t="s">
        <v>6056</v>
      </c>
      <c r="C9235" s="7">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4" t="str">
        <f>VLOOKUP(OrdersTable[[#This Row],[Region]],PeopleTable[#All],2,FALSE)</f>
        <v>Anna Andreadi</v>
      </c>
      <c r="W9235" s="4" t="str">
        <f>IFERROR(VLOOKUP(OrdersTable[[#This Row],[Order ID]],ReturnsTable[#All],2,FALSE),"No")</f>
        <v>Yes</v>
      </c>
      <c r="X9235" s="4">
        <f>1/COUNTIF(OrdersTable[Order ID],OrdersTable[[#This Row],[Order ID]])</f>
        <v>0.16666666666666666</v>
      </c>
      <c r="Y9235" s="4">
        <f>1/COUNTIF(OrdersTable[Customer ID],OrdersTable[[#This Row],[Customer ID]])</f>
        <v>6.25E-2</v>
      </c>
    </row>
    <row r="9236" spans="1:25" x14ac:dyDescent="0.3">
      <c r="A9236" s="1">
        <v>9235</v>
      </c>
      <c r="B9236" t="s">
        <v>6056</v>
      </c>
      <c r="C9236" s="7">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4" t="str">
        <f>VLOOKUP(OrdersTable[[#This Row],[Region]],PeopleTable[#All],2,FALSE)</f>
        <v>Anna Andreadi</v>
      </c>
      <c r="W9236" s="4" t="str">
        <f>IFERROR(VLOOKUP(OrdersTable[[#This Row],[Order ID]],ReturnsTable[#All],2,FALSE),"No")</f>
        <v>Yes</v>
      </c>
      <c r="X9236" s="4">
        <f>1/COUNTIF(OrdersTable[Order ID],OrdersTable[[#This Row],[Order ID]])</f>
        <v>0.16666666666666666</v>
      </c>
      <c r="Y9236" s="4">
        <f>1/COUNTIF(OrdersTable[Customer ID],OrdersTable[[#This Row],[Customer ID]])</f>
        <v>6.25E-2</v>
      </c>
    </row>
    <row r="9237" spans="1:25" x14ac:dyDescent="0.3">
      <c r="A9237" s="1">
        <v>9236</v>
      </c>
      <c r="B9237" t="s">
        <v>6056</v>
      </c>
      <c r="C9237" s="7">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4" t="str">
        <f>VLOOKUP(OrdersTable[[#This Row],[Region]],PeopleTable[#All],2,FALSE)</f>
        <v>Anna Andreadi</v>
      </c>
      <c r="W9237" s="4" t="str">
        <f>IFERROR(VLOOKUP(OrdersTable[[#This Row],[Order ID]],ReturnsTable[#All],2,FALSE),"No")</f>
        <v>Yes</v>
      </c>
      <c r="X9237" s="4">
        <f>1/COUNTIF(OrdersTable[Order ID],OrdersTable[[#This Row],[Order ID]])</f>
        <v>0.16666666666666666</v>
      </c>
      <c r="Y9237" s="4">
        <f>1/COUNTIF(OrdersTable[Customer ID],OrdersTable[[#This Row],[Customer ID]])</f>
        <v>6.25E-2</v>
      </c>
    </row>
    <row r="9238" spans="1:25" x14ac:dyDescent="0.3">
      <c r="A9238" s="1">
        <v>9237</v>
      </c>
      <c r="B9238" t="s">
        <v>6056</v>
      </c>
      <c r="C9238" s="7">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4" t="str">
        <f>VLOOKUP(OrdersTable[[#This Row],[Region]],PeopleTable[#All],2,FALSE)</f>
        <v>Anna Andreadi</v>
      </c>
      <c r="W9238" s="4" t="str">
        <f>IFERROR(VLOOKUP(OrdersTable[[#This Row],[Order ID]],ReturnsTable[#All],2,FALSE),"No")</f>
        <v>Yes</v>
      </c>
      <c r="X9238" s="4">
        <f>1/COUNTIF(OrdersTable[Order ID],OrdersTable[[#This Row],[Order ID]])</f>
        <v>0.16666666666666666</v>
      </c>
      <c r="Y9238" s="4">
        <f>1/COUNTIF(OrdersTable[Customer ID],OrdersTable[[#This Row],[Customer ID]])</f>
        <v>6.25E-2</v>
      </c>
    </row>
    <row r="9239" spans="1:25" x14ac:dyDescent="0.3">
      <c r="A9239" s="1">
        <v>9238</v>
      </c>
      <c r="B9239" t="s">
        <v>6056</v>
      </c>
      <c r="C9239" s="7">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4" t="str">
        <f>VLOOKUP(OrdersTable[[#This Row],[Region]],PeopleTable[#All],2,FALSE)</f>
        <v>Anna Andreadi</v>
      </c>
      <c r="W9239" s="4" t="str">
        <f>IFERROR(VLOOKUP(OrdersTable[[#This Row],[Order ID]],ReturnsTable[#All],2,FALSE),"No")</f>
        <v>Yes</v>
      </c>
      <c r="X9239" s="4">
        <f>1/COUNTIF(OrdersTable[Order ID],OrdersTable[[#This Row],[Order ID]])</f>
        <v>0.16666666666666666</v>
      </c>
      <c r="Y9239" s="4">
        <f>1/COUNTIF(OrdersTable[Customer ID],OrdersTable[[#This Row],[Customer ID]])</f>
        <v>6.25E-2</v>
      </c>
    </row>
    <row r="9240" spans="1:25" x14ac:dyDescent="0.3">
      <c r="A9240" s="1">
        <v>9239</v>
      </c>
      <c r="B9240" t="s">
        <v>10569</v>
      </c>
      <c r="C9240" s="7">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4" t="str">
        <f>VLOOKUP(OrdersTable[[#This Row],[Region]],PeopleTable[#All],2,FALSE)</f>
        <v>Chuck Magee</v>
      </c>
      <c r="W9240" s="4" t="str">
        <f>IFERROR(VLOOKUP(OrdersTable[[#This Row],[Order ID]],ReturnsTable[#All],2,FALSE),"No")</f>
        <v>No</v>
      </c>
      <c r="X9240" s="4">
        <f>1/COUNTIF(OrdersTable[Order ID],OrdersTable[[#This Row],[Order ID]])</f>
        <v>1</v>
      </c>
      <c r="Y9240" s="4">
        <f>1/COUNTIF(OrdersTable[Customer ID],OrdersTable[[#This Row],[Customer ID]])</f>
        <v>0.16666666666666666</v>
      </c>
    </row>
    <row r="9241" spans="1:25" x14ac:dyDescent="0.3">
      <c r="A9241" s="1">
        <v>9240</v>
      </c>
      <c r="B9241" t="s">
        <v>10570</v>
      </c>
      <c r="C9241" s="7">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4" t="str">
        <f>VLOOKUP(OrdersTable[[#This Row],[Region]],PeopleTable[#All],2,FALSE)</f>
        <v>Cassandra Brandow</v>
      </c>
      <c r="W9241" s="4" t="str">
        <f>IFERROR(VLOOKUP(OrdersTable[[#This Row],[Order ID]],ReturnsTable[#All],2,FALSE),"No")</f>
        <v>No</v>
      </c>
      <c r="X9241" s="4">
        <f>1/COUNTIF(OrdersTable[Order ID],OrdersTable[[#This Row],[Order ID]])</f>
        <v>0.33333333333333331</v>
      </c>
      <c r="Y9241" s="4">
        <f>1/COUNTIF(OrdersTable[Customer ID],OrdersTable[[#This Row],[Customer ID]])</f>
        <v>5.8823529411764705E-2</v>
      </c>
    </row>
    <row r="9242" spans="1:25" x14ac:dyDescent="0.3">
      <c r="A9242" s="1">
        <v>9241</v>
      </c>
      <c r="B9242" t="s">
        <v>10570</v>
      </c>
      <c r="C9242" s="7">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4" t="str">
        <f>VLOOKUP(OrdersTable[[#This Row],[Region]],PeopleTable[#All],2,FALSE)</f>
        <v>Cassandra Brandow</v>
      </c>
      <c r="W9242" s="4" t="str">
        <f>IFERROR(VLOOKUP(OrdersTable[[#This Row],[Order ID]],ReturnsTable[#All],2,FALSE),"No")</f>
        <v>No</v>
      </c>
      <c r="X9242" s="4">
        <f>1/COUNTIF(OrdersTable[Order ID],OrdersTable[[#This Row],[Order ID]])</f>
        <v>0.33333333333333331</v>
      </c>
      <c r="Y9242" s="4">
        <f>1/COUNTIF(OrdersTable[Customer ID],OrdersTable[[#This Row],[Customer ID]])</f>
        <v>5.8823529411764705E-2</v>
      </c>
    </row>
    <row r="9243" spans="1:25" x14ac:dyDescent="0.3">
      <c r="A9243" s="1">
        <v>9242</v>
      </c>
      <c r="B9243" t="s">
        <v>10570</v>
      </c>
      <c r="C9243" s="7">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4" t="str">
        <f>VLOOKUP(OrdersTable[[#This Row],[Region]],PeopleTable[#All],2,FALSE)</f>
        <v>Cassandra Brandow</v>
      </c>
      <c r="W9243" s="4" t="str">
        <f>IFERROR(VLOOKUP(OrdersTable[[#This Row],[Order ID]],ReturnsTable[#All],2,FALSE),"No")</f>
        <v>No</v>
      </c>
      <c r="X9243" s="4">
        <f>1/COUNTIF(OrdersTable[Order ID],OrdersTable[[#This Row],[Order ID]])</f>
        <v>0.33333333333333331</v>
      </c>
      <c r="Y9243" s="4">
        <f>1/COUNTIF(OrdersTable[Customer ID],OrdersTable[[#This Row],[Customer ID]])</f>
        <v>5.8823529411764705E-2</v>
      </c>
    </row>
    <row r="9244" spans="1:25" x14ac:dyDescent="0.3">
      <c r="A9244" s="1">
        <v>9243</v>
      </c>
      <c r="B9244" t="s">
        <v>10571</v>
      </c>
      <c r="C9244" s="7">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4" t="str">
        <f>VLOOKUP(OrdersTable[[#This Row],[Region]],PeopleTable[#All],2,FALSE)</f>
        <v>Anna Andreadi</v>
      </c>
      <c r="W9244" s="4" t="str">
        <f>IFERROR(VLOOKUP(OrdersTable[[#This Row],[Order ID]],ReturnsTable[#All],2,FALSE),"No")</f>
        <v>No</v>
      </c>
      <c r="X9244" s="4">
        <f>1/COUNTIF(OrdersTable[Order ID],OrdersTable[[#This Row],[Order ID]])</f>
        <v>0.25</v>
      </c>
      <c r="Y9244" s="4">
        <f>1/COUNTIF(OrdersTable[Customer ID],OrdersTable[[#This Row],[Customer ID]])</f>
        <v>5.2631578947368418E-2</v>
      </c>
    </row>
    <row r="9245" spans="1:25" x14ac:dyDescent="0.3">
      <c r="A9245" s="1">
        <v>9244</v>
      </c>
      <c r="B9245" t="s">
        <v>10571</v>
      </c>
      <c r="C9245" s="7">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4" t="str">
        <f>VLOOKUP(OrdersTable[[#This Row],[Region]],PeopleTable[#All],2,FALSE)</f>
        <v>Anna Andreadi</v>
      </c>
      <c r="W9245" s="4" t="str">
        <f>IFERROR(VLOOKUP(OrdersTable[[#This Row],[Order ID]],ReturnsTable[#All],2,FALSE),"No")</f>
        <v>No</v>
      </c>
      <c r="X9245" s="4">
        <f>1/COUNTIF(OrdersTable[Order ID],OrdersTable[[#This Row],[Order ID]])</f>
        <v>0.25</v>
      </c>
      <c r="Y9245" s="4">
        <f>1/COUNTIF(OrdersTable[Customer ID],OrdersTable[[#This Row],[Customer ID]])</f>
        <v>5.2631578947368418E-2</v>
      </c>
    </row>
    <row r="9246" spans="1:25" x14ac:dyDescent="0.3">
      <c r="A9246" s="1">
        <v>9245</v>
      </c>
      <c r="B9246" t="s">
        <v>10571</v>
      </c>
      <c r="C9246" s="7">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4" t="str">
        <f>VLOOKUP(OrdersTable[[#This Row],[Region]],PeopleTable[#All],2,FALSE)</f>
        <v>Anna Andreadi</v>
      </c>
      <c r="W9246" s="4" t="str">
        <f>IFERROR(VLOOKUP(OrdersTable[[#This Row],[Order ID]],ReturnsTable[#All],2,FALSE),"No")</f>
        <v>No</v>
      </c>
      <c r="X9246" s="4">
        <f>1/COUNTIF(OrdersTable[Order ID],OrdersTable[[#This Row],[Order ID]])</f>
        <v>0.25</v>
      </c>
      <c r="Y9246" s="4">
        <f>1/COUNTIF(OrdersTable[Customer ID],OrdersTable[[#This Row],[Customer ID]])</f>
        <v>5.2631578947368418E-2</v>
      </c>
    </row>
    <row r="9247" spans="1:25" x14ac:dyDescent="0.3">
      <c r="A9247" s="1">
        <v>9246</v>
      </c>
      <c r="B9247" t="s">
        <v>10571</v>
      </c>
      <c r="C9247" s="7">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4" t="str">
        <f>VLOOKUP(OrdersTable[[#This Row],[Region]],PeopleTable[#All],2,FALSE)</f>
        <v>Anna Andreadi</v>
      </c>
      <c r="W9247" s="4" t="str">
        <f>IFERROR(VLOOKUP(OrdersTable[[#This Row],[Order ID]],ReturnsTable[#All],2,FALSE),"No")</f>
        <v>No</v>
      </c>
      <c r="X9247" s="4">
        <f>1/COUNTIF(OrdersTable[Order ID],OrdersTable[[#This Row],[Order ID]])</f>
        <v>0.25</v>
      </c>
      <c r="Y9247" s="4">
        <f>1/COUNTIF(OrdersTable[Customer ID],OrdersTable[[#This Row],[Customer ID]])</f>
        <v>5.2631578947368418E-2</v>
      </c>
    </row>
    <row r="9248" spans="1:25" x14ac:dyDescent="0.3">
      <c r="A9248" s="1">
        <v>9247</v>
      </c>
      <c r="B9248" t="s">
        <v>10572</v>
      </c>
      <c r="C9248" s="7">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4" t="str">
        <f>VLOOKUP(OrdersTable[[#This Row],[Region]],PeopleTable[#All],2,FALSE)</f>
        <v>Anna Andreadi</v>
      </c>
      <c r="W9248" s="4" t="str">
        <f>IFERROR(VLOOKUP(OrdersTable[[#This Row],[Order ID]],ReturnsTable[#All],2,FALSE),"No")</f>
        <v>No</v>
      </c>
      <c r="X9248" s="4">
        <f>1/COUNTIF(OrdersTable[Order ID],OrdersTable[[#This Row],[Order ID]])</f>
        <v>0.5</v>
      </c>
      <c r="Y9248" s="4">
        <f>1/COUNTIF(OrdersTable[Customer ID],OrdersTable[[#This Row],[Customer ID]])</f>
        <v>9.0909090909090912E-2</v>
      </c>
    </row>
    <row r="9249" spans="1:25" x14ac:dyDescent="0.3">
      <c r="A9249" s="1">
        <v>9248</v>
      </c>
      <c r="B9249" t="s">
        <v>10572</v>
      </c>
      <c r="C9249" s="7">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4" t="str">
        <f>VLOOKUP(OrdersTable[[#This Row],[Region]],PeopleTable[#All],2,FALSE)</f>
        <v>Anna Andreadi</v>
      </c>
      <c r="W9249" s="4" t="str">
        <f>IFERROR(VLOOKUP(OrdersTable[[#This Row],[Order ID]],ReturnsTable[#All],2,FALSE),"No")</f>
        <v>No</v>
      </c>
      <c r="X9249" s="4">
        <f>1/COUNTIF(OrdersTable[Order ID],OrdersTable[[#This Row],[Order ID]])</f>
        <v>0.5</v>
      </c>
      <c r="Y9249" s="4">
        <f>1/COUNTIF(OrdersTable[Customer ID],OrdersTable[[#This Row],[Customer ID]])</f>
        <v>9.0909090909090912E-2</v>
      </c>
    </row>
    <row r="9250" spans="1:25" x14ac:dyDescent="0.3">
      <c r="A9250" s="1">
        <v>9249</v>
      </c>
      <c r="B9250" t="s">
        <v>10573</v>
      </c>
      <c r="C9250" s="7">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4" t="str">
        <f>VLOOKUP(OrdersTable[[#This Row],[Region]],PeopleTable[#All],2,FALSE)</f>
        <v>Chuck Magee</v>
      </c>
      <c r="W9250" s="4" t="str">
        <f>IFERROR(VLOOKUP(OrdersTable[[#This Row],[Order ID]],ReturnsTable[#All],2,FALSE),"No")</f>
        <v>No</v>
      </c>
      <c r="X9250" s="4">
        <f>1/COUNTIF(OrdersTable[Order ID],OrdersTable[[#This Row],[Order ID]])</f>
        <v>0.5</v>
      </c>
      <c r="Y9250" s="4">
        <f>1/COUNTIF(OrdersTable[Customer ID],OrdersTable[[#This Row],[Customer ID]])</f>
        <v>0.14285714285714285</v>
      </c>
    </row>
    <row r="9251" spans="1:25" x14ac:dyDescent="0.3">
      <c r="A9251" s="1">
        <v>9250</v>
      </c>
      <c r="B9251" t="s">
        <v>10573</v>
      </c>
      <c r="C9251" s="7">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4" t="str">
        <f>VLOOKUP(OrdersTable[[#This Row],[Region]],PeopleTable[#All],2,FALSE)</f>
        <v>Chuck Magee</v>
      </c>
      <c r="W9251" s="4" t="str">
        <f>IFERROR(VLOOKUP(OrdersTable[[#This Row],[Order ID]],ReturnsTable[#All],2,FALSE),"No")</f>
        <v>No</v>
      </c>
      <c r="X9251" s="4">
        <f>1/COUNTIF(OrdersTable[Order ID],OrdersTable[[#This Row],[Order ID]])</f>
        <v>0.5</v>
      </c>
      <c r="Y9251" s="4">
        <f>1/COUNTIF(OrdersTable[Customer ID],OrdersTable[[#This Row],[Customer ID]])</f>
        <v>0.14285714285714285</v>
      </c>
    </row>
    <row r="9252" spans="1:25" x14ac:dyDescent="0.3">
      <c r="A9252" s="1">
        <v>9251</v>
      </c>
      <c r="B9252" t="s">
        <v>10574</v>
      </c>
      <c r="C9252" s="7">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4" t="str">
        <f>VLOOKUP(OrdersTable[[#This Row],[Region]],PeopleTable[#All],2,FALSE)</f>
        <v>Kelly Williams</v>
      </c>
      <c r="W9252" s="4" t="str">
        <f>IFERROR(VLOOKUP(OrdersTable[[#This Row],[Order ID]],ReturnsTable[#All],2,FALSE),"No")</f>
        <v>No</v>
      </c>
      <c r="X9252" s="4">
        <f>1/COUNTIF(OrdersTable[Order ID],OrdersTable[[#This Row],[Order ID]])</f>
        <v>1</v>
      </c>
      <c r="Y9252" s="4">
        <f>1/COUNTIF(OrdersTable[Customer ID],OrdersTable[[#This Row],[Customer ID]])</f>
        <v>7.6923076923076927E-2</v>
      </c>
    </row>
    <row r="9253" spans="1:25" x14ac:dyDescent="0.3">
      <c r="A9253" s="1">
        <v>9252</v>
      </c>
      <c r="B9253" t="s">
        <v>6165</v>
      </c>
      <c r="C9253" s="7">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4" t="str">
        <f>VLOOKUP(OrdersTable[[#This Row],[Region]],PeopleTable[#All],2,FALSE)</f>
        <v>Anna Andreadi</v>
      </c>
      <c r="W9253" s="4" t="str">
        <f>IFERROR(VLOOKUP(OrdersTable[[#This Row],[Order ID]],ReturnsTable[#All],2,FALSE),"No")</f>
        <v>Yes</v>
      </c>
      <c r="X9253" s="4">
        <f>1/COUNTIF(OrdersTable[Order ID],OrdersTable[[#This Row],[Order ID]])</f>
        <v>1</v>
      </c>
      <c r="Y9253" s="4">
        <f>1/COUNTIF(OrdersTable[Customer ID],OrdersTable[[#This Row],[Customer ID]])</f>
        <v>7.6923076923076927E-2</v>
      </c>
    </row>
    <row r="9254" spans="1:25" x14ac:dyDescent="0.3">
      <c r="A9254" s="1">
        <v>9253</v>
      </c>
      <c r="B9254" t="s">
        <v>10575</v>
      </c>
      <c r="C9254" s="7">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4" t="str">
        <f>VLOOKUP(OrdersTable[[#This Row],[Region]],PeopleTable[#All],2,FALSE)</f>
        <v>Cassandra Brandow</v>
      </c>
      <c r="W9254" s="4" t="str">
        <f>IFERROR(VLOOKUP(OrdersTable[[#This Row],[Order ID]],ReturnsTable[#All],2,FALSE),"No")</f>
        <v>No</v>
      </c>
      <c r="X9254" s="4">
        <f>1/COUNTIF(OrdersTable[Order ID],OrdersTable[[#This Row],[Order ID]])</f>
        <v>0.5</v>
      </c>
      <c r="Y9254" s="4">
        <f>1/COUNTIF(OrdersTable[Customer ID],OrdersTable[[#This Row],[Customer ID]])</f>
        <v>9.0909090909090912E-2</v>
      </c>
    </row>
    <row r="9255" spans="1:25" x14ac:dyDescent="0.3">
      <c r="A9255" s="1">
        <v>9254</v>
      </c>
      <c r="B9255" t="s">
        <v>10575</v>
      </c>
      <c r="C9255" s="7">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4" t="str">
        <f>VLOOKUP(OrdersTable[[#This Row],[Region]],PeopleTable[#All],2,FALSE)</f>
        <v>Cassandra Brandow</v>
      </c>
      <c r="W9255" s="4" t="str">
        <f>IFERROR(VLOOKUP(OrdersTable[[#This Row],[Order ID]],ReturnsTable[#All],2,FALSE),"No")</f>
        <v>No</v>
      </c>
      <c r="X9255" s="4">
        <f>1/COUNTIF(OrdersTable[Order ID],OrdersTable[[#This Row],[Order ID]])</f>
        <v>0.5</v>
      </c>
      <c r="Y9255" s="4">
        <f>1/COUNTIF(OrdersTable[Customer ID],OrdersTable[[#This Row],[Customer ID]])</f>
        <v>9.0909090909090912E-2</v>
      </c>
    </row>
    <row r="9256" spans="1:25" x14ac:dyDescent="0.3">
      <c r="A9256" s="1">
        <v>9255</v>
      </c>
      <c r="B9256" t="s">
        <v>10576</v>
      </c>
      <c r="C9256" s="7">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4" t="str">
        <f>VLOOKUP(OrdersTable[[#This Row],[Region]],PeopleTable[#All],2,FALSE)</f>
        <v>Kelly Williams</v>
      </c>
      <c r="W9256" s="4" t="str">
        <f>IFERROR(VLOOKUP(OrdersTable[[#This Row],[Order ID]],ReturnsTable[#All],2,FALSE),"No")</f>
        <v>No</v>
      </c>
      <c r="X9256" s="4">
        <f>1/COUNTIF(OrdersTable[Order ID],OrdersTable[[#This Row],[Order ID]])</f>
        <v>0.16666666666666666</v>
      </c>
      <c r="Y9256" s="4">
        <f>1/COUNTIF(OrdersTable[Customer ID],OrdersTable[[#This Row],[Customer ID]])</f>
        <v>4.5454545454545456E-2</v>
      </c>
    </row>
    <row r="9257" spans="1:25" x14ac:dyDescent="0.3">
      <c r="A9257" s="1">
        <v>9256</v>
      </c>
      <c r="B9257" t="s">
        <v>10576</v>
      </c>
      <c r="C9257" s="7">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4" t="str">
        <f>VLOOKUP(OrdersTable[[#This Row],[Region]],PeopleTable[#All],2,FALSE)</f>
        <v>Kelly Williams</v>
      </c>
      <c r="W9257" s="4" t="str">
        <f>IFERROR(VLOOKUP(OrdersTable[[#This Row],[Order ID]],ReturnsTable[#All],2,FALSE),"No")</f>
        <v>No</v>
      </c>
      <c r="X9257" s="4">
        <f>1/COUNTIF(OrdersTable[Order ID],OrdersTable[[#This Row],[Order ID]])</f>
        <v>0.16666666666666666</v>
      </c>
      <c r="Y9257" s="4">
        <f>1/COUNTIF(OrdersTable[Customer ID],OrdersTable[[#This Row],[Customer ID]])</f>
        <v>4.5454545454545456E-2</v>
      </c>
    </row>
    <row r="9258" spans="1:25" x14ac:dyDescent="0.3">
      <c r="A9258" s="1">
        <v>9257</v>
      </c>
      <c r="B9258" t="s">
        <v>10576</v>
      </c>
      <c r="C9258" s="7">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4" t="str">
        <f>VLOOKUP(OrdersTable[[#This Row],[Region]],PeopleTable[#All],2,FALSE)</f>
        <v>Kelly Williams</v>
      </c>
      <c r="W9258" s="4" t="str">
        <f>IFERROR(VLOOKUP(OrdersTable[[#This Row],[Order ID]],ReturnsTable[#All],2,FALSE),"No")</f>
        <v>No</v>
      </c>
      <c r="X9258" s="4">
        <f>1/COUNTIF(OrdersTable[Order ID],OrdersTable[[#This Row],[Order ID]])</f>
        <v>0.16666666666666666</v>
      </c>
      <c r="Y9258" s="4">
        <f>1/COUNTIF(OrdersTable[Customer ID],OrdersTable[[#This Row],[Customer ID]])</f>
        <v>4.5454545454545456E-2</v>
      </c>
    </row>
    <row r="9259" spans="1:25" x14ac:dyDescent="0.3">
      <c r="A9259" s="1">
        <v>9258</v>
      </c>
      <c r="B9259" t="s">
        <v>10576</v>
      </c>
      <c r="C9259" s="7">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4" t="str">
        <f>VLOOKUP(OrdersTable[[#This Row],[Region]],PeopleTable[#All],2,FALSE)</f>
        <v>Kelly Williams</v>
      </c>
      <c r="W9259" s="4" t="str">
        <f>IFERROR(VLOOKUP(OrdersTable[[#This Row],[Order ID]],ReturnsTable[#All],2,FALSE),"No")</f>
        <v>No</v>
      </c>
      <c r="X9259" s="4">
        <f>1/COUNTIF(OrdersTable[Order ID],OrdersTable[[#This Row],[Order ID]])</f>
        <v>0.16666666666666666</v>
      </c>
      <c r="Y9259" s="4">
        <f>1/COUNTIF(OrdersTable[Customer ID],OrdersTable[[#This Row],[Customer ID]])</f>
        <v>4.5454545454545456E-2</v>
      </c>
    </row>
    <row r="9260" spans="1:25" x14ac:dyDescent="0.3">
      <c r="A9260" s="1">
        <v>9259</v>
      </c>
      <c r="B9260" t="s">
        <v>10576</v>
      </c>
      <c r="C9260" s="7">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4" t="str">
        <f>VLOOKUP(OrdersTable[[#This Row],[Region]],PeopleTable[#All],2,FALSE)</f>
        <v>Kelly Williams</v>
      </c>
      <c r="W9260" s="4" t="str">
        <f>IFERROR(VLOOKUP(OrdersTable[[#This Row],[Order ID]],ReturnsTable[#All],2,FALSE),"No")</f>
        <v>No</v>
      </c>
      <c r="X9260" s="4">
        <f>1/COUNTIF(OrdersTable[Order ID],OrdersTable[[#This Row],[Order ID]])</f>
        <v>0.16666666666666666</v>
      </c>
      <c r="Y9260" s="4">
        <f>1/COUNTIF(OrdersTable[Customer ID],OrdersTable[[#This Row],[Customer ID]])</f>
        <v>4.5454545454545456E-2</v>
      </c>
    </row>
    <row r="9261" spans="1:25" x14ac:dyDescent="0.3">
      <c r="A9261" s="1">
        <v>9260</v>
      </c>
      <c r="B9261" t="s">
        <v>10576</v>
      </c>
      <c r="C9261" s="7">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4" t="str">
        <f>VLOOKUP(OrdersTable[[#This Row],[Region]],PeopleTable[#All],2,FALSE)</f>
        <v>Kelly Williams</v>
      </c>
      <c r="W9261" s="4" t="str">
        <f>IFERROR(VLOOKUP(OrdersTable[[#This Row],[Order ID]],ReturnsTable[#All],2,FALSE),"No")</f>
        <v>No</v>
      </c>
      <c r="X9261" s="4">
        <f>1/COUNTIF(OrdersTable[Order ID],OrdersTable[[#This Row],[Order ID]])</f>
        <v>0.16666666666666666</v>
      </c>
      <c r="Y9261" s="4">
        <f>1/COUNTIF(OrdersTable[Customer ID],OrdersTable[[#This Row],[Customer ID]])</f>
        <v>4.5454545454545456E-2</v>
      </c>
    </row>
    <row r="9262" spans="1:25" x14ac:dyDescent="0.3">
      <c r="A9262" s="1">
        <v>9261</v>
      </c>
      <c r="B9262" t="s">
        <v>10577</v>
      </c>
      <c r="C9262" s="7">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4" t="str">
        <f>VLOOKUP(OrdersTable[[#This Row],[Region]],PeopleTable[#All],2,FALSE)</f>
        <v>Kelly Williams</v>
      </c>
      <c r="W9262" s="4" t="str">
        <f>IFERROR(VLOOKUP(OrdersTable[[#This Row],[Order ID]],ReturnsTable[#All],2,FALSE),"No")</f>
        <v>No</v>
      </c>
      <c r="X9262" s="4">
        <f>1/COUNTIF(OrdersTable[Order ID],OrdersTable[[#This Row],[Order ID]])</f>
        <v>1</v>
      </c>
      <c r="Y9262" s="4">
        <f>1/COUNTIF(OrdersTable[Customer ID],OrdersTable[[#This Row],[Customer ID]])</f>
        <v>5.8823529411764705E-2</v>
      </c>
    </row>
    <row r="9263" spans="1:25" x14ac:dyDescent="0.3">
      <c r="A9263" s="1">
        <v>9262</v>
      </c>
      <c r="B9263" t="s">
        <v>10578</v>
      </c>
      <c r="C9263" s="7">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4" t="str">
        <f>VLOOKUP(OrdersTable[[#This Row],[Region]],PeopleTable[#All],2,FALSE)</f>
        <v>Anna Andreadi</v>
      </c>
      <c r="W9263" s="4" t="str">
        <f>IFERROR(VLOOKUP(OrdersTable[[#This Row],[Order ID]],ReturnsTable[#All],2,FALSE),"No")</f>
        <v>No</v>
      </c>
      <c r="X9263" s="4">
        <f>1/COUNTIF(OrdersTable[Order ID],OrdersTable[[#This Row],[Order ID]])</f>
        <v>1</v>
      </c>
      <c r="Y9263" s="4">
        <f>1/COUNTIF(OrdersTable[Customer ID],OrdersTable[[#This Row],[Customer ID]])</f>
        <v>5.5555555555555552E-2</v>
      </c>
    </row>
    <row r="9264" spans="1:25" x14ac:dyDescent="0.3">
      <c r="A9264" s="1">
        <v>9263</v>
      </c>
      <c r="B9264" t="s">
        <v>10579</v>
      </c>
      <c r="C9264" s="7">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4" t="str">
        <f>VLOOKUP(OrdersTable[[#This Row],[Region]],PeopleTable[#All],2,FALSE)</f>
        <v>Kelly Williams</v>
      </c>
      <c r="W9264" s="4" t="str">
        <f>IFERROR(VLOOKUP(OrdersTable[[#This Row],[Order ID]],ReturnsTable[#All],2,FALSE),"No")</f>
        <v>No</v>
      </c>
      <c r="X9264" s="4">
        <f>1/COUNTIF(OrdersTable[Order ID],OrdersTable[[#This Row],[Order ID]])</f>
        <v>0.5</v>
      </c>
      <c r="Y9264" s="4">
        <f>1/COUNTIF(OrdersTable[Customer ID],OrdersTable[[#This Row],[Customer ID]])</f>
        <v>7.1428571428571425E-2</v>
      </c>
    </row>
    <row r="9265" spans="1:25" x14ac:dyDescent="0.3">
      <c r="A9265" s="1">
        <v>9264</v>
      </c>
      <c r="B9265" t="s">
        <v>10579</v>
      </c>
      <c r="C9265" s="7">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4" t="str">
        <f>VLOOKUP(OrdersTable[[#This Row],[Region]],PeopleTable[#All],2,FALSE)</f>
        <v>Kelly Williams</v>
      </c>
      <c r="W9265" s="4" t="str">
        <f>IFERROR(VLOOKUP(OrdersTable[[#This Row],[Order ID]],ReturnsTable[#All],2,FALSE),"No")</f>
        <v>No</v>
      </c>
      <c r="X9265" s="4">
        <f>1/COUNTIF(OrdersTable[Order ID],OrdersTable[[#This Row],[Order ID]])</f>
        <v>0.5</v>
      </c>
      <c r="Y9265" s="4">
        <f>1/COUNTIF(OrdersTable[Customer ID],OrdersTable[[#This Row],[Customer ID]])</f>
        <v>7.1428571428571425E-2</v>
      </c>
    </row>
    <row r="9266" spans="1:25" x14ac:dyDescent="0.3">
      <c r="A9266" s="1">
        <v>9265</v>
      </c>
      <c r="B9266" t="s">
        <v>10580</v>
      </c>
      <c r="C9266" s="7">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4" t="str">
        <f>VLOOKUP(OrdersTable[[#This Row],[Region]],PeopleTable[#All],2,FALSE)</f>
        <v>Cassandra Brandow</v>
      </c>
      <c r="W9266" s="4" t="str">
        <f>IFERROR(VLOOKUP(OrdersTable[[#This Row],[Order ID]],ReturnsTable[#All],2,FALSE),"No")</f>
        <v>No</v>
      </c>
      <c r="X9266" s="4">
        <f>1/COUNTIF(OrdersTable[Order ID],OrdersTable[[#This Row],[Order ID]])</f>
        <v>0.5</v>
      </c>
      <c r="Y9266" s="4">
        <f>1/COUNTIF(OrdersTable[Customer ID],OrdersTable[[#This Row],[Customer ID]])</f>
        <v>7.6923076923076927E-2</v>
      </c>
    </row>
    <row r="9267" spans="1:25" x14ac:dyDescent="0.3">
      <c r="A9267" s="1">
        <v>9266</v>
      </c>
      <c r="B9267" t="s">
        <v>10580</v>
      </c>
      <c r="C9267" s="7">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4" t="str">
        <f>VLOOKUP(OrdersTable[[#This Row],[Region]],PeopleTable[#All],2,FALSE)</f>
        <v>Cassandra Brandow</v>
      </c>
      <c r="W9267" s="4" t="str">
        <f>IFERROR(VLOOKUP(OrdersTable[[#This Row],[Order ID]],ReturnsTable[#All],2,FALSE),"No")</f>
        <v>No</v>
      </c>
      <c r="X9267" s="4">
        <f>1/COUNTIF(OrdersTable[Order ID],OrdersTable[[#This Row],[Order ID]])</f>
        <v>0.5</v>
      </c>
      <c r="Y9267" s="4">
        <f>1/COUNTIF(OrdersTable[Customer ID],OrdersTable[[#This Row],[Customer ID]])</f>
        <v>7.6923076923076927E-2</v>
      </c>
    </row>
    <row r="9268" spans="1:25" x14ac:dyDescent="0.3">
      <c r="A9268" s="1">
        <v>9267</v>
      </c>
      <c r="B9268" t="s">
        <v>10581</v>
      </c>
      <c r="C9268" s="7">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4" t="str">
        <f>VLOOKUP(OrdersTable[[#This Row],[Region]],PeopleTable[#All],2,FALSE)</f>
        <v>Anna Andreadi</v>
      </c>
      <c r="W9268" s="4" t="str">
        <f>IFERROR(VLOOKUP(OrdersTable[[#This Row],[Order ID]],ReturnsTable[#All],2,FALSE),"No")</f>
        <v>No</v>
      </c>
      <c r="X9268" s="4">
        <f>1/COUNTIF(OrdersTable[Order ID],OrdersTable[[#This Row],[Order ID]])</f>
        <v>1</v>
      </c>
      <c r="Y9268" s="4">
        <f>1/COUNTIF(OrdersTable[Customer ID],OrdersTable[[#This Row],[Customer ID]])</f>
        <v>7.1428571428571425E-2</v>
      </c>
    </row>
    <row r="9269" spans="1:25" x14ac:dyDescent="0.3">
      <c r="A9269" s="1">
        <v>9268</v>
      </c>
      <c r="B9269" t="s">
        <v>10582</v>
      </c>
      <c r="C9269" s="7">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4" t="str">
        <f>VLOOKUP(OrdersTable[[#This Row],[Region]],PeopleTable[#All],2,FALSE)</f>
        <v>Chuck Magee</v>
      </c>
      <c r="W9269" s="4" t="str">
        <f>IFERROR(VLOOKUP(OrdersTable[[#This Row],[Order ID]],ReturnsTable[#All],2,FALSE),"No")</f>
        <v>No</v>
      </c>
      <c r="X9269" s="4">
        <f>1/COUNTIF(OrdersTable[Order ID],OrdersTable[[#This Row],[Order ID]])</f>
        <v>0.5</v>
      </c>
      <c r="Y9269" s="4">
        <f>1/COUNTIF(OrdersTable[Customer ID],OrdersTable[[#This Row],[Customer ID]])</f>
        <v>4.5454545454545456E-2</v>
      </c>
    </row>
    <row r="9270" spans="1:25" x14ac:dyDescent="0.3">
      <c r="A9270" s="1">
        <v>9269</v>
      </c>
      <c r="B9270" t="s">
        <v>10582</v>
      </c>
      <c r="C9270" s="7">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4" t="str">
        <f>VLOOKUP(OrdersTable[[#This Row],[Region]],PeopleTable[#All],2,FALSE)</f>
        <v>Chuck Magee</v>
      </c>
      <c r="W9270" s="4" t="str">
        <f>IFERROR(VLOOKUP(OrdersTable[[#This Row],[Order ID]],ReturnsTable[#All],2,FALSE),"No")</f>
        <v>No</v>
      </c>
      <c r="X9270" s="4">
        <f>1/COUNTIF(OrdersTable[Order ID],OrdersTable[[#This Row],[Order ID]])</f>
        <v>0.5</v>
      </c>
      <c r="Y9270" s="4">
        <f>1/COUNTIF(OrdersTable[Customer ID],OrdersTable[[#This Row],[Customer ID]])</f>
        <v>4.5454545454545456E-2</v>
      </c>
    </row>
    <row r="9271" spans="1:25" x14ac:dyDescent="0.3">
      <c r="A9271" s="1">
        <v>9270</v>
      </c>
      <c r="B9271" t="s">
        <v>10583</v>
      </c>
      <c r="C9271" s="7">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4" t="str">
        <f>VLOOKUP(OrdersTable[[#This Row],[Region]],PeopleTable[#All],2,FALSE)</f>
        <v>Chuck Magee</v>
      </c>
      <c r="W9271" s="4" t="str">
        <f>IFERROR(VLOOKUP(OrdersTable[[#This Row],[Order ID]],ReturnsTable[#All],2,FALSE),"No")</f>
        <v>No</v>
      </c>
      <c r="X9271" s="4">
        <f>1/COUNTIF(OrdersTable[Order ID],OrdersTable[[#This Row],[Order ID]])</f>
        <v>0.5</v>
      </c>
      <c r="Y9271" s="4">
        <f>1/COUNTIF(OrdersTable[Customer ID],OrdersTable[[#This Row],[Customer ID]])</f>
        <v>0.04</v>
      </c>
    </row>
    <row r="9272" spans="1:25" x14ac:dyDescent="0.3">
      <c r="A9272" s="1">
        <v>9271</v>
      </c>
      <c r="B9272" t="s">
        <v>10583</v>
      </c>
      <c r="C9272" s="7">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4" t="str">
        <f>VLOOKUP(OrdersTable[[#This Row],[Region]],PeopleTable[#All],2,FALSE)</f>
        <v>Chuck Magee</v>
      </c>
      <c r="W9272" s="4" t="str">
        <f>IFERROR(VLOOKUP(OrdersTable[[#This Row],[Order ID]],ReturnsTable[#All],2,FALSE),"No")</f>
        <v>No</v>
      </c>
      <c r="X9272" s="4">
        <f>1/COUNTIF(OrdersTable[Order ID],OrdersTable[[#This Row],[Order ID]])</f>
        <v>0.5</v>
      </c>
      <c r="Y9272" s="4">
        <f>1/COUNTIF(OrdersTable[Customer ID],OrdersTable[[#This Row],[Customer ID]])</f>
        <v>0.04</v>
      </c>
    </row>
    <row r="9273" spans="1:25" x14ac:dyDescent="0.3">
      <c r="A9273" s="1">
        <v>9272</v>
      </c>
      <c r="B9273" t="s">
        <v>10584</v>
      </c>
      <c r="C9273" s="7">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4" t="str">
        <f>VLOOKUP(OrdersTable[[#This Row],[Region]],PeopleTable[#All],2,FALSE)</f>
        <v>Chuck Magee</v>
      </c>
      <c r="W9273" s="4" t="str">
        <f>IFERROR(VLOOKUP(OrdersTable[[#This Row],[Order ID]],ReturnsTable[#All],2,FALSE),"No")</f>
        <v>No</v>
      </c>
      <c r="X9273" s="4">
        <f>1/COUNTIF(OrdersTable[Order ID],OrdersTable[[#This Row],[Order ID]])</f>
        <v>0.5</v>
      </c>
      <c r="Y9273" s="4">
        <f>1/COUNTIF(OrdersTable[Customer ID],OrdersTable[[#This Row],[Customer ID]])</f>
        <v>0.05</v>
      </c>
    </row>
    <row r="9274" spans="1:25" x14ac:dyDescent="0.3">
      <c r="A9274" s="1">
        <v>9273</v>
      </c>
      <c r="B9274" t="s">
        <v>10584</v>
      </c>
      <c r="C9274" s="7">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4" t="str">
        <f>VLOOKUP(OrdersTable[[#This Row],[Region]],PeopleTable[#All],2,FALSE)</f>
        <v>Chuck Magee</v>
      </c>
      <c r="W9274" s="4" t="str">
        <f>IFERROR(VLOOKUP(OrdersTable[[#This Row],[Order ID]],ReturnsTable[#All],2,FALSE),"No")</f>
        <v>No</v>
      </c>
      <c r="X9274" s="4">
        <f>1/COUNTIF(OrdersTable[Order ID],OrdersTable[[#This Row],[Order ID]])</f>
        <v>0.5</v>
      </c>
      <c r="Y9274" s="4">
        <f>1/COUNTIF(OrdersTable[Customer ID],OrdersTable[[#This Row],[Customer ID]])</f>
        <v>0.05</v>
      </c>
    </row>
    <row r="9275" spans="1:25" x14ac:dyDescent="0.3">
      <c r="A9275" s="1">
        <v>9274</v>
      </c>
      <c r="B9275" t="s">
        <v>10585</v>
      </c>
      <c r="C9275" s="7">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4" t="str">
        <f>VLOOKUP(OrdersTable[[#This Row],[Region]],PeopleTable[#All],2,FALSE)</f>
        <v>Cassandra Brandow</v>
      </c>
      <c r="W9275" s="4" t="str">
        <f>IFERROR(VLOOKUP(OrdersTable[[#This Row],[Order ID]],ReturnsTable[#All],2,FALSE),"No")</f>
        <v>No</v>
      </c>
      <c r="X9275" s="4">
        <f>1/COUNTIF(OrdersTable[Order ID],OrdersTable[[#This Row],[Order ID]])</f>
        <v>1</v>
      </c>
      <c r="Y9275" s="4">
        <f>1/COUNTIF(OrdersTable[Customer ID],OrdersTable[[#This Row],[Customer ID]])</f>
        <v>7.6923076923076927E-2</v>
      </c>
    </row>
    <row r="9276" spans="1:25" x14ac:dyDescent="0.3">
      <c r="A9276" s="1">
        <v>9275</v>
      </c>
      <c r="B9276" t="s">
        <v>10586</v>
      </c>
      <c r="C9276" s="7">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4" t="str">
        <f>VLOOKUP(OrdersTable[[#This Row],[Region]],PeopleTable[#All],2,FALSE)</f>
        <v>Anna Andreadi</v>
      </c>
      <c r="W9276" s="4" t="str">
        <f>IFERROR(VLOOKUP(OrdersTable[[#This Row],[Order ID]],ReturnsTable[#All],2,FALSE),"No")</f>
        <v>No</v>
      </c>
      <c r="X9276" s="4">
        <f>1/COUNTIF(OrdersTable[Order ID],OrdersTable[[#This Row],[Order ID]])</f>
        <v>1</v>
      </c>
      <c r="Y9276" s="4">
        <f>1/COUNTIF(OrdersTable[Customer ID],OrdersTable[[#This Row],[Customer ID]])</f>
        <v>0.1</v>
      </c>
    </row>
    <row r="9277" spans="1:25" x14ac:dyDescent="0.3">
      <c r="A9277" s="1">
        <v>9276</v>
      </c>
      <c r="B9277" t="s">
        <v>10587</v>
      </c>
      <c r="C9277" s="7">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4" t="str">
        <f>VLOOKUP(OrdersTable[[#This Row],[Region]],PeopleTable[#All],2,FALSE)</f>
        <v>Cassandra Brandow</v>
      </c>
      <c r="W9277" s="4" t="str">
        <f>IFERROR(VLOOKUP(OrdersTable[[#This Row],[Order ID]],ReturnsTable[#All],2,FALSE),"No")</f>
        <v>No</v>
      </c>
      <c r="X9277" s="4">
        <f>1/COUNTIF(OrdersTable[Order ID],OrdersTable[[#This Row],[Order ID]])</f>
        <v>0.5</v>
      </c>
      <c r="Y9277" s="4">
        <f>1/COUNTIF(OrdersTable[Customer ID],OrdersTable[[#This Row],[Customer ID]])</f>
        <v>7.1428571428571425E-2</v>
      </c>
    </row>
    <row r="9278" spans="1:25" x14ac:dyDescent="0.3">
      <c r="A9278" s="1">
        <v>9277</v>
      </c>
      <c r="B9278" t="s">
        <v>10587</v>
      </c>
      <c r="C9278" s="7">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4" t="str">
        <f>VLOOKUP(OrdersTable[[#This Row],[Region]],PeopleTable[#All],2,FALSE)</f>
        <v>Cassandra Brandow</v>
      </c>
      <c r="W9278" s="4" t="str">
        <f>IFERROR(VLOOKUP(OrdersTable[[#This Row],[Order ID]],ReturnsTable[#All],2,FALSE),"No")</f>
        <v>No</v>
      </c>
      <c r="X9278" s="4">
        <f>1/COUNTIF(OrdersTable[Order ID],OrdersTable[[#This Row],[Order ID]])</f>
        <v>0.5</v>
      </c>
      <c r="Y9278" s="4">
        <f>1/COUNTIF(OrdersTable[Customer ID],OrdersTable[[#This Row],[Customer ID]])</f>
        <v>7.1428571428571425E-2</v>
      </c>
    </row>
    <row r="9279" spans="1:25" x14ac:dyDescent="0.3">
      <c r="A9279" s="1">
        <v>9278</v>
      </c>
      <c r="B9279" t="s">
        <v>10588</v>
      </c>
      <c r="C9279" s="7">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4" t="str">
        <f>VLOOKUP(OrdersTable[[#This Row],[Region]],PeopleTable[#All],2,FALSE)</f>
        <v>Chuck Magee</v>
      </c>
      <c r="W9279" s="4" t="str">
        <f>IFERROR(VLOOKUP(OrdersTable[[#This Row],[Order ID]],ReturnsTable[#All],2,FALSE),"No")</f>
        <v>No</v>
      </c>
      <c r="X9279" s="4">
        <f>1/COUNTIF(OrdersTable[Order ID],OrdersTable[[#This Row],[Order ID]])</f>
        <v>0.33333333333333331</v>
      </c>
      <c r="Y9279" s="4">
        <f>1/COUNTIF(OrdersTable[Customer ID],OrdersTable[[#This Row],[Customer ID]])</f>
        <v>8.3333333333333329E-2</v>
      </c>
    </row>
    <row r="9280" spans="1:25" x14ac:dyDescent="0.3">
      <c r="A9280" s="1">
        <v>9279</v>
      </c>
      <c r="B9280" t="s">
        <v>10588</v>
      </c>
      <c r="C9280" s="7">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4" t="str">
        <f>VLOOKUP(OrdersTable[[#This Row],[Region]],PeopleTable[#All],2,FALSE)</f>
        <v>Chuck Magee</v>
      </c>
      <c r="W9280" s="4" t="str">
        <f>IFERROR(VLOOKUP(OrdersTable[[#This Row],[Order ID]],ReturnsTable[#All],2,FALSE),"No")</f>
        <v>No</v>
      </c>
      <c r="X9280" s="4">
        <f>1/COUNTIF(OrdersTable[Order ID],OrdersTable[[#This Row],[Order ID]])</f>
        <v>0.33333333333333331</v>
      </c>
      <c r="Y9280" s="4">
        <f>1/COUNTIF(OrdersTable[Customer ID],OrdersTable[[#This Row],[Customer ID]])</f>
        <v>8.3333333333333329E-2</v>
      </c>
    </row>
    <row r="9281" spans="1:25" x14ac:dyDescent="0.3">
      <c r="A9281" s="1">
        <v>9280</v>
      </c>
      <c r="B9281" t="s">
        <v>10588</v>
      </c>
      <c r="C9281" s="7">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4" t="str">
        <f>VLOOKUP(OrdersTable[[#This Row],[Region]],PeopleTable[#All],2,FALSE)</f>
        <v>Chuck Magee</v>
      </c>
      <c r="W9281" s="4" t="str">
        <f>IFERROR(VLOOKUP(OrdersTable[[#This Row],[Order ID]],ReturnsTable[#All],2,FALSE),"No")</f>
        <v>No</v>
      </c>
      <c r="X9281" s="4">
        <f>1/COUNTIF(OrdersTable[Order ID],OrdersTable[[#This Row],[Order ID]])</f>
        <v>0.33333333333333331</v>
      </c>
      <c r="Y9281" s="4">
        <f>1/COUNTIF(OrdersTable[Customer ID],OrdersTable[[#This Row],[Customer ID]])</f>
        <v>8.3333333333333329E-2</v>
      </c>
    </row>
    <row r="9282" spans="1:25" x14ac:dyDescent="0.3">
      <c r="A9282" s="1">
        <v>9281</v>
      </c>
      <c r="B9282" t="s">
        <v>10589</v>
      </c>
      <c r="C9282" s="7">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4" t="str">
        <f>VLOOKUP(OrdersTable[[#This Row],[Region]],PeopleTable[#All],2,FALSE)</f>
        <v>Anna Andreadi</v>
      </c>
      <c r="W9282" s="4" t="str">
        <f>IFERROR(VLOOKUP(OrdersTable[[#This Row],[Order ID]],ReturnsTable[#All],2,FALSE),"No")</f>
        <v>No</v>
      </c>
      <c r="X9282" s="4">
        <f>1/COUNTIF(OrdersTable[Order ID],OrdersTable[[#This Row],[Order ID]])</f>
        <v>1</v>
      </c>
      <c r="Y9282" s="4">
        <f>1/COUNTIF(OrdersTable[Customer ID],OrdersTable[[#This Row],[Customer ID]])</f>
        <v>0.16666666666666666</v>
      </c>
    </row>
    <row r="9283" spans="1:25" x14ac:dyDescent="0.3">
      <c r="A9283" s="1">
        <v>9282</v>
      </c>
      <c r="B9283" t="s">
        <v>10590</v>
      </c>
      <c r="C9283" s="7">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4" t="str">
        <f>VLOOKUP(OrdersTable[[#This Row],[Region]],PeopleTable[#All],2,FALSE)</f>
        <v>Cassandra Brandow</v>
      </c>
      <c r="W9283" s="4" t="str">
        <f>IFERROR(VLOOKUP(OrdersTable[[#This Row],[Order ID]],ReturnsTable[#All],2,FALSE),"No")</f>
        <v>No</v>
      </c>
      <c r="X9283" s="4">
        <f>1/COUNTIF(OrdersTable[Order ID],OrdersTable[[#This Row],[Order ID]])</f>
        <v>1</v>
      </c>
      <c r="Y9283" s="4">
        <f>1/COUNTIF(OrdersTable[Customer ID],OrdersTable[[#This Row],[Customer ID]])</f>
        <v>3.8461538461538464E-2</v>
      </c>
    </row>
    <row r="9284" spans="1:25" x14ac:dyDescent="0.3">
      <c r="A9284" s="1">
        <v>9283</v>
      </c>
      <c r="B9284" t="s">
        <v>10591</v>
      </c>
      <c r="C9284" s="7">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4" t="str">
        <f>VLOOKUP(OrdersTable[[#This Row],[Region]],PeopleTable[#All],2,FALSE)</f>
        <v>Cassandra Brandow</v>
      </c>
      <c r="W9284" s="4" t="str">
        <f>IFERROR(VLOOKUP(OrdersTable[[#This Row],[Order ID]],ReturnsTable[#All],2,FALSE),"No")</f>
        <v>No</v>
      </c>
      <c r="X9284" s="4">
        <f>1/COUNTIF(OrdersTable[Order ID],OrdersTable[[#This Row],[Order ID]])</f>
        <v>1</v>
      </c>
      <c r="Y9284" s="4">
        <f>1/COUNTIF(OrdersTable[Customer ID],OrdersTable[[#This Row],[Customer ID]])</f>
        <v>0.125</v>
      </c>
    </row>
    <row r="9285" spans="1:25" x14ac:dyDescent="0.3">
      <c r="A9285" s="1">
        <v>9284</v>
      </c>
      <c r="B9285" t="s">
        <v>10592</v>
      </c>
      <c r="C9285" s="7">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4" t="str">
        <f>VLOOKUP(OrdersTable[[#This Row],[Region]],PeopleTable[#All],2,FALSE)</f>
        <v>Anna Andreadi</v>
      </c>
      <c r="W9285" s="4" t="str">
        <f>IFERROR(VLOOKUP(OrdersTable[[#This Row],[Order ID]],ReturnsTable[#All],2,FALSE),"No")</f>
        <v>No</v>
      </c>
      <c r="X9285" s="4">
        <f>1/COUNTIF(OrdersTable[Order ID],OrdersTable[[#This Row],[Order ID]])</f>
        <v>1</v>
      </c>
      <c r="Y9285" s="4">
        <f>1/COUNTIF(OrdersTable[Customer ID],OrdersTable[[#This Row],[Customer ID]])</f>
        <v>6.6666666666666666E-2</v>
      </c>
    </row>
    <row r="9286" spans="1:25" x14ac:dyDescent="0.3">
      <c r="A9286" s="1">
        <v>9285</v>
      </c>
      <c r="B9286" t="s">
        <v>10593</v>
      </c>
      <c r="C9286" s="7">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4" t="str">
        <f>VLOOKUP(OrdersTable[[#This Row],[Region]],PeopleTable[#All],2,FALSE)</f>
        <v>Kelly Williams</v>
      </c>
      <c r="W9286" s="4" t="str">
        <f>IFERROR(VLOOKUP(OrdersTable[[#This Row],[Order ID]],ReturnsTable[#All],2,FALSE),"No")</f>
        <v>No</v>
      </c>
      <c r="X9286" s="4">
        <f>1/COUNTIF(OrdersTable[Order ID],OrdersTable[[#This Row],[Order ID]])</f>
        <v>1</v>
      </c>
      <c r="Y9286" s="4">
        <f>1/COUNTIF(OrdersTable[Customer ID],OrdersTable[[#This Row],[Customer ID]])</f>
        <v>5.8823529411764705E-2</v>
      </c>
    </row>
    <row r="9287" spans="1:25" x14ac:dyDescent="0.3">
      <c r="A9287" s="1">
        <v>9286</v>
      </c>
      <c r="B9287" t="s">
        <v>10594</v>
      </c>
      <c r="C9287" s="7">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4" t="str">
        <f>VLOOKUP(OrdersTable[[#This Row],[Region]],PeopleTable[#All],2,FALSE)</f>
        <v>Cassandra Brandow</v>
      </c>
      <c r="W9287" s="4" t="str">
        <f>IFERROR(VLOOKUP(OrdersTable[[#This Row],[Order ID]],ReturnsTable[#All],2,FALSE),"No")</f>
        <v>No</v>
      </c>
      <c r="X9287" s="4">
        <f>1/COUNTIF(OrdersTable[Order ID],OrdersTable[[#This Row],[Order ID]])</f>
        <v>1</v>
      </c>
      <c r="Y9287" s="4">
        <f>1/COUNTIF(OrdersTable[Customer ID],OrdersTable[[#This Row],[Customer ID]])</f>
        <v>0.125</v>
      </c>
    </row>
    <row r="9288" spans="1:25" x14ac:dyDescent="0.3">
      <c r="A9288" s="1">
        <v>9287</v>
      </c>
      <c r="B9288" t="s">
        <v>10595</v>
      </c>
      <c r="C9288" s="7">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4" t="str">
        <f>VLOOKUP(OrdersTable[[#This Row],[Region]],PeopleTable[#All],2,FALSE)</f>
        <v>Kelly Williams</v>
      </c>
      <c r="W9288" s="4" t="str">
        <f>IFERROR(VLOOKUP(OrdersTable[[#This Row],[Order ID]],ReturnsTable[#All],2,FALSE),"No")</f>
        <v>No</v>
      </c>
      <c r="X9288" s="4">
        <f>1/COUNTIF(OrdersTable[Order ID],OrdersTable[[#This Row],[Order ID]])</f>
        <v>0.5</v>
      </c>
      <c r="Y9288" s="4">
        <f>1/COUNTIF(OrdersTable[Customer ID],OrdersTable[[#This Row],[Customer ID]])</f>
        <v>7.6923076923076927E-2</v>
      </c>
    </row>
    <row r="9289" spans="1:25" x14ac:dyDescent="0.3">
      <c r="A9289" s="1">
        <v>9288</v>
      </c>
      <c r="B9289" t="s">
        <v>10595</v>
      </c>
      <c r="C9289" s="7">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4" t="str">
        <f>VLOOKUP(OrdersTable[[#This Row],[Region]],PeopleTable[#All],2,FALSE)</f>
        <v>Kelly Williams</v>
      </c>
      <c r="W9289" s="4" t="str">
        <f>IFERROR(VLOOKUP(OrdersTable[[#This Row],[Order ID]],ReturnsTable[#All],2,FALSE),"No")</f>
        <v>No</v>
      </c>
      <c r="X9289" s="4">
        <f>1/COUNTIF(OrdersTable[Order ID],OrdersTable[[#This Row],[Order ID]])</f>
        <v>0.5</v>
      </c>
      <c r="Y9289" s="4">
        <f>1/COUNTIF(OrdersTable[Customer ID],OrdersTable[[#This Row],[Customer ID]])</f>
        <v>7.6923076923076927E-2</v>
      </c>
    </row>
    <row r="9290" spans="1:25" x14ac:dyDescent="0.3">
      <c r="A9290" s="1">
        <v>9289</v>
      </c>
      <c r="B9290" t="s">
        <v>10596</v>
      </c>
      <c r="C9290" s="7">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4" t="str">
        <f>VLOOKUP(OrdersTable[[#This Row],[Region]],PeopleTable[#All],2,FALSE)</f>
        <v>Chuck Magee</v>
      </c>
      <c r="W9290" s="4" t="str">
        <f>IFERROR(VLOOKUP(OrdersTable[[#This Row],[Order ID]],ReturnsTable[#All],2,FALSE),"No")</f>
        <v>No</v>
      </c>
      <c r="X9290" s="4">
        <f>1/COUNTIF(OrdersTable[Order ID],OrdersTable[[#This Row],[Order ID]])</f>
        <v>1</v>
      </c>
      <c r="Y9290" s="4">
        <f>1/COUNTIF(OrdersTable[Customer ID],OrdersTable[[#This Row],[Customer ID]])</f>
        <v>6.6666666666666666E-2</v>
      </c>
    </row>
    <row r="9291" spans="1:25" x14ac:dyDescent="0.3">
      <c r="A9291" s="1">
        <v>9290</v>
      </c>
      <c r="B9291" t="s">
        <v>10597</v>
      </c>
      <c r="C9291" s="7">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4" t="str">
        <f>VLOOKUP(OrdersTable[[#This Row],[Region]],PeopleTable[#All],2,FALSE)</f>
        <v>Anna Andreadi</v>
      </c>
      <c r="W9291" s="4" t="str">
        <f>IFERROR(VLOOKUP(OrdersTable[[#This Row],[Order ID]],ReturnsTable[#All],2,FALSE),"No")</f>
        <v>No</v>
      </c>
      <c r="X9291" s="4">
        <f>1/COUNTIF(OrdersTable[Order ID],OrdersTable[[#This Row],[Order ID]])</f>
        <v>1</v>
      </c>
      <c r="Y9291" s="4">
        <f>1/COUNTIF(OrdersTable[Customer ID],OrdersTable[[#This Row],[Customer ID]])</f>
        <v>7.1428571428571425E-2</v>
      </c>
    </row>
    <row r="9292" spans="1:25" x14ac:dyDescent="0.3">
      <c r="A9292" s="1">
        <v>9291</v>
      </c>
      <c r="B9292" t="s">
        <v>10598</v>
      </c>
      <c r="C9292" s="7">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4" t="str">
        <f>VLOOKUP(OrdersTable[[#This Row],[Region]],PeopleTable[#All],2,FALSE)</f>
        <v>Chuck Magee</v>
      </c>
      <c r="W9292" s="4" t="str">
        <f>IFERROR(VLOOKUP(OrdersTable[[#This Row],[Order ID]],ReturnsTable[#All],2,FALSE),"No")</f>
        <v>No</v>
      </c>
      <c r="X9292" s="4">
        <f>1/COUNTIF(OrdersTable[Order ID],OrdersTable[[#This Row],[Order ID]])</f>
        <v>0.5</v>
      </c>
      <c r="Y9292" s="4">
        <f>1/COUNTIF(OrdersTable[Customer ID],OrdersTable[[#This Row],[Customer ID]])</f>
        <v>6.6666666666666666E-2</v>
      </c>
    </row>
    <row r="9293" spans="1:25" x14ac:dyDescent="0.3">
      <c r="A9293" s="1">
        <v>9292</v>
      </c>
      <c r="B9293" t="s">
        <v>10598</v>
      </c>
      <c r="C9293" s="7">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4" t="str">
        <f>VLOOKUP(OrdersTable[[#This Row],[Region]],PeopleTable[#All],2,FALSE)</f>
        <v>Chuck Magee</v>
      </c>
      <c r="W9293" s="4" t="str">
        <f>IFERROR(VLOOKUP(OrdersTable[[#This Row],[Order ID]],ReturnsTable[#All],2,FALSE),"No")</f>
        <v>No</v>
      </c>
      <c r="X9293" s="4">
        <f>1/COUNTIF(OrdersTable[Order ID],OrdersTable[[#This Row],[Order ID]])</f>
        <v>0.5</v>
      </c>
      <c r="Y9293" s="4">
        <f>1/COUNTIF(OrdersTable[Customer ID],OrdersTable[[#This Row],[Customer ID]])</f>
        <v>6.6666666666666666E-2</v>
      </c>
    </row>
    <row r="9294" spans="1:25" x14ac:dyDescent="0.3">
      <c r="A9294" s="1">
        <v>9293</v>
      </c>
      <c r="B9294" t="s">
        <v>10599</v>
      </c>
      <c r="C9294" s="7">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4" t="str">
        <f>VLOOKUP(OrdersTable[[#This Row],[Region]],PeopleTable[#All],2,FALSE)</f>
        <v>Kelly Williams</v>
      </c>
      <c r="W9294" s="4" t="str">
        <f>IFERROR(VLOOKUP(OrdersTable[[#This Row],[Order ID]],ReturnsTable[#All],2,FALSE),"No")</f>
        <v>No</v>
      </c>
      <c r="X9294" s="4">
        <f>1/COUNTIF(OrdersTable[Order ID],OrdersTable[[#This Row],[Order ID]])</f>
        <v>1</v>
      </c>
      <c r="Y9294" s="4">
        <f>1/COUNTIF(OrdersTable[Customer ID],OrdersTable[[#This Row],[Customer ID]])</f>
        <v>7.1428571428571425E-2</v>
      </c>
    </row>
    <row r="9295" spans="1:25" x14ac:dyDescent="0.3">
      <c r="A9295" s="1">
        <v>9294</v>
      </c>
      <c r="B9295" t="s">
        <v>10600</v>
      </c>
      <c r="C9295" s="7">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4" t="str">
        <f>VLOOKUP(OrdersTable[[#This Row],[Region]],PeopleTable[#All],2,FALSE)</f>
        <v>Chuck Magee</v>
      </c>
      <c r="W9295" s="4" t="str">
        <f>IFERROR(VLOOKUP(OrdersTable[[#This Row],[Order ID]],ReturnsTable[#All],2,FALSE),"No")</f>
        <v>No</v>
      </c>
      <c r="X9295" s="4">
        <f>1/COUNTIF(OrdersTable[Order ID],OrdersTable[[#This Row],[Order ID]])</f>
        <v>1</v>
      </c>
      <c r="Y9295" s="4">
        <f>1/COUNTIF(OrdersTable[Customer ID],OrdersTable[[#This Row],[Customer ID]])</f>
        <v>6.6666666666666666E-2</v>
      </c>
    </row>
    <row r="9296" spans="1:25" x14ac:dyDescent="0.3">
      <c r="A9296" s="1">
        <v>9295</v>
      </c>
      <c r="B9296" t="s">
        <v>10601</v>
      </c>
      <c r="C9296" s="7">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4" t="str">
        <f>VLOOKUP(OrdersTable[[#This Row],[Region]],PeopleTable[#All],2,FALSE)</f>
        <v>Chuck Magee</v>
      </c>
      <c r="W9296" s="4" t="str">
        <f>IFERROR(VLOOKUP(OrdersTable[[#This Row],[Order ID]],ReturnsTable[#All],2,FALSE),"No")</f>
        <v>No</v>
      </c>
      <c r="X9296" s="4">
        <f>1/COUNTIF(OrdersTable[Order ID],OrdersTable[[#This Row],[Order ID]])</f>
        <v>0.5</v>
      </c>
      <c r="Y9296" s="4">
        <f>1/COUNTIF(OrdersTable[Customer ID],OrdersTable[[#This Row],[Customer ID]])</f>
        <v>8.3333333333333329E-2</v>
      </c>
    </row>
    <row r="9297" spans="1:25" x14ac:dyDescent="0.3">
      <c r="A9297" s="1">
        <v>9296</v>
      </c>
      <c r="B9297" t="s">
        <v>10601</v>
      </c>
      <c r="C9297" s="7">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4" t="str">
        <f>VLOOKUP(OrdersTable[[#This Row],[Region]],PeopleTable[#All],2,FALSE)</f>
        <v>Chuck Magee</v>
      </c>
      <c r="W9297" s="4" t="str">
        <f>IFERROR(VLOOKUP(OrdersTable[[#This Row],[Order ID]],ReturnsTable[#All],2,FALSE),"No")</f>
        <v>No</v>
      </c>
      <c r="X9297" s="4">
        <f>1/COUNTIF(OrdersTable[Order ID],OrdersTable[[#This Row],[Order ID]])</f>
        <v>0.5</v>
      </c>
      <c r="Y9297" s="4">
        <f>1/COUNTIF(OrdersTable[Customer ID],OrdersTable[[#This Row],[Customer ID]])</f>
        <v>8.3333333333333329E-2</v>
      </c>
    </row>
    <row r="9298" spans="1:25" x14ac:dyDescent="0.3">
      <c r="A9298" s="1">
        <v>9297</v>
      </c>
      <c r="B9298" t="s">
        <v>10602</v>
      </c>
      <c r="C9298" s="7">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4" t="str">
        <f>VLOOKUP(OrdersTable[[#This Row],[Region]],PeopleTable[#All],2,FALSE)</f>
        <v>Kelly Williams</v>
      </c>
      <c r="W9298" s="4" t="str">
        <f>IFERROR(VLOOKUP(OrdersTable[[#This Row],[Order ID]],ReturnsTable[#All],2,FALSE),"No")</f>
        <v>No</v>
      </c>
      <c r="X9298" s="4">
        <f>1/COUNTIF(OrdersTable[Order ID],OrdersTable[[#This Row],[Order ID]])</f>
        <v>0.1111111111111111</v>
      </c>
      <c r="Y9298" s="4">
        <f>1/COUNTIF(OrdersTable[Customer ID],OrdersTable[[#This Row],[Customer ID]])</f>
        <v>0.05</v>
      </c>
    </row>
    <row r="9299" spans="1:25" x14ac:dyDescent="0.3">
      <c r="A9299" s="1">
        <v>9298</v>
      </c>
      <c r="B9299" t="s">
        <v>10602</v>
      </c>
      <c r="C9299" s="7">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4" t="str">
        <f>VLOOKUP(OrdersTable[[#This Row],[Region]],PeopleTable[#All],2,FALSE)</f>
        <v>Kelly Williams</v>
      </c>
      <c r="W9299" s="4" t="str">
        <f>IFERROR(VLOOKUP(OrdersTable[[#This Row],[Order ID]],ReturnsTable[#All],2,FALSE),"No")</f>
        <v>No</v>
      </c>
      <c r="X9299" s="4">
        <f>1/COUNTIF(OrdersTable[Order ID],OrdersTable[[#This Row],[Order ID]])</f>
        <v>0.1111111111111111</v>
      </c>
      <c r="Y9299" s="4">
        <f>1/COUNTIF(OrdersTable[Customer ID],OrdersTable[[#This Row],[Customer ID]])</f>
        <v>0.05</v>
      </c>
    </row>
    <row r="9300" spans="1:25" x14ac:dyDescent="0.3">
      <c r="A9300" s="1">
        <v>9299</v>
      </c>
      <c r="B9300" t="s">
        <v>10602</v>
      </c>
      <c r="C9300" s="7">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4" t="str">
        <f>VLOOKUP(OrdersTable[[#This Row],[Region]],PeopleTable[#All],2,FALSE)</f>
        <v>Kelly Williams</v>
      </c>
      <c r="W9300" s="4" t="str">
        <f>IFERROR(VLOOKUP(OrdersTable[[#This Row],[Order ID]],ReturnsTable[#All],2,FALSE),"No")</f>
        <v>No</v>
      </c>
      <c r="X9300" s="4">
        <f>1/COUNTIF(OrdersTable[Order ID],OrdersTable[[#This Row],[Order ID]])</f>
        <v>0.1111111111111111</v>
      </c>
      <c r="Y9300" s="4">
        <f>1/COUNTIF(OrdersTable[Customer ID],OrdersTable[[#This Row],[Customer ID]])</f>
        <v>0.05</v>
      </c>
    </row>
    <row r="9301" spans="1:25" x14ac:dyDescent="0.3">
      <c r="A9301" s="1">
        <v>9300</v>
      </c>
      <c r="B9301" t="s">
        <v>10602</v>
      </c>
      <c r="C9301" s="7">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4" t="str">
        <f>VLOOKUP(OrdersTable[[#This Row],[Region]],PeopleTable[#All],2,FALSE)</f>
        <v>Kelly Williams</v>
      </c>
      <c r="W9301" s="4" t="str">
        <f>IFERROR(VLOOKUP(OrdersTable[[#This Row],[Order ID]],ReturnsTable[#All],2,FALSE),"No")</f>
        <v>No</v>
      </c>
      <c r="X9301" s="4">
        <f>1/COUNTIF(OrdersTable[Order ID],OrdersTable[[#This Row],[Order ID]])</f>
        <v>0.1111111111111111</v>
      </c>
      <c r="Y9301" s="4">
        <f>1/COUNTIF(OrdersTable[Customer ID],OrdersTable[[#This Row],[Customer ID]])</f>
        <v>0.05</v>
      </c>
    </row>
    <row r="9302" spans="1:25" x14ac:dyDescent="0.3">
      <c r="A9302" s="1">
        <v>9301</v>
      </c>
      <c r="B9302" t="s">
        <v>10602</v>
      </c>
      <c r="C9302" s="7">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4" t="str">
        <f>VLOOKUP(OrdersTable[[#This Row],[Region]],PeopleTable[#All],2,FALSE)</f>
        <v>Kelly Williams</v>
      </c>
      <c r="W9302" s="4" t="str">
        <f>IFERROR(VLOOKUP(OrdersTable[[#This Row],[Order ID]],ReturnsTable[#All],2,FALSE),"No")</f>
        <v>No</v>
      </c>
      <c r="X9302" s="4">
        <f>1/COUNTIF(OrdersTable[Order ID],OrdersTable[[#This Row],[Order ID]])</f>
        <v>0.1111111111111111</v>
      </c>
      <c r="Y9302" s="4">
        <f>1/COUNTIF(OrdersTable[Customer ID],OrdersTable[[#This Row],[Customer ID]])</f>
        <v>0.05</v>
      </c>
    </row>
    <row r="9303" spans="1:25" x14ac:dyDescent="0.3">
      <c r="A9303" s="1">
        <v>9302</v>
      </c>
      <c r="B9303" t="s">
        <v>10602</v>
      </c>
      <c r="C9303" s="7">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4" t="str">
        <f>VLOOKUP(OrdersTable[[#This Row],[Region]],PeopleTable[#All],2,FALSE)</f>
        <v>Kelly Williams</v>
      </c>
      <c r="W9303" s="4" t="str">
        <f>IFERROR(VLOOKUP(OrdersTable[[#This Row],[Order ID]],ReturnsTable[#All],2,FALSE),"No")</f>
        <v>No</v>
      </c>
      <c r="X9303" s="4">
        <f>1/COUNTIF(OrdersTable[Order ID],OrdersTable[[#This Row],[Order ID]])</f>
        <v>0.1111111111111111</v>
      </c>
      <c r="Y9303" s="4">
        <f>1/COUNTIF(OrdersTable[Customer ID],OrdersTable[[#This Row],[Customer ID]])</f>
        <v>0.05</v>
      </c>
    </row>
    <row r="9304" spans="1:25" x14ac:dyDescent="0.3">
      <c r="A9304" s="1">
        <v>9303</v>
      </c>
      <c r="B9304" t="s">
        <v>10602</v>
      </c>
      <c r="C9304" s="7">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4" t="str">
        <f>VLOOKUP(OrdersTable[[#This Row],[Region]],PeopleTable[#All],2,FALSE)</f>
        <v>Kelly Williams</v>
      </c>
      <c r="W9304" s="4" t="str">
        <f>IFERROR(VLOOKUP(OrdersTable[[#This Row],[Order ID]],ReturnsTable[#All],2,FALSE),"No")</f>
        <v>No</v>
      </c>
      <c r="X9304" s="4">
        <f>1/COUNTIF(OrdersTable[Order ID],OrdersTable[[#This Row],[Order ID]])</f>
        <v>0.1111111111111111</v>
      </c>
      <c r="Y9304" s="4">
        <f>1/COUNTIF(OrdersTable[Customer ID],OrdersTable[[#This Row],[Customer ID]])</f>
        <v>0.05</v>
      </c>
    </row>
    <row r="9305" spans="1:25" x14ac:dyDescent="0.3">
      <c r="A9305" s="1">
        <v>9304</v>
      </c>
      <c r="B9305" t="s">
        <v>10602</v>
      </c>
      <c r="C9305" s="7">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4" t="str">
        <f>VLOOKUP(OrdersTable[[#This Row],[Region]],PeopleTable[#All],2,FALSE)</f>
        <v>Kelly Williams</v>
      </c>
      <c r="W9305" s="4" t="str">
        <f>IFERROR(VLOOKUP(OrdersTable[[#This Row],[Order ID]],ReturnsTable[#All],2,FALSE),"No")</f>
        <v>No</v>
      </c>
      <c r="X9305" s="4">
        <f>1/COUNTIF(OrdersTable[Order ID],OrdersTable[[#This Row],[Order ID]])</f>
        <v>0.1111111111111111</v>
      </c>
      <c r="Y9305" s="4">
        <f>1/COUNTIF(OrdersTable[Customer ID],OrdersTable[[#This Row],[Customer ID]])</f>
        <v>0.05</v>
      </c>
    </row>
    <row r="9306" spans="1:25" x14ac:dyDescent="0.3">
      <c r="A9306" s="1">
        <v>9305</v>
      </c>
      <c r="B9306" t="s">
        <v>10602</v>
      </c>
      <c r="C9306" s="7">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4" t="str">
        <f>VLOOKUP(OrdersTable[[#This Row],[Region]],PeopleTable[#All],2,FALSE)</f>
        <v>Kelly Williams</v>
      </c>
      <c r="W9306" s="4" t="str">
        <f>IFERROR(VLOOKUP(OrdersTable[[#This Row],[Order ID]],ReturnsTable[#All],2,FALSE),"No")</f>
        <v>No</v>
      </c>
      <c r="X9306" s="4">
        <f>1/COUNTIF(OrdersTable[Order ID],OrdersTable[[#This Row],[Order ID]])</f>
        <v>0.1111111111111111</v>
      </c>
      <c r="Y9306" s="4">
        <f>1/COUNTIF(OrdersTable[Customer ID],OrdersTable[[#This Row],[Customer ID]])</f>
        <v>0.05</v>
      </c>
    </row>
    <row r="9307" spans="1:25" x14ac:dyDescent="0.3">
      <c r="A9307" s="1">
        <v>9306</v>
      </c>
      <c r="B9307" t="s">
        <v>10603</v>
      </c>
      <c r="C9307" s="7">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4" t="str">
        <f>VLOOKUP(OrdersTable[[#This Row],[Region]],PeopleTable[#All],2,FALSE)</f>
        <v>Anna Andreadi</v>
      </c>
      <c r="W9307" s="4" t="str">
        <f>IFERROR(VLOOKUP(OrdersTable[[#This Row],[Order ID]],ReturnsTable[#All],2,FALSE),"No")</f>
        <v>No</v>
      </c>
      <c r="X9307" s="4">
        <f>1/COUNTIF(OrdersTable[Order ID],OrdersTable[[#This Row],[Order ID]])</f>
        <v>1</v>
      </c>
      <c r="Y9307" s="4">
        <f>1/COUNTIF(OrdersTable[Customer ID],OrdersTable[[#This Row],[Customer ID]])</f>
        <v>7.6923076923076927E-2</v>
      </c>
    </row>
    <row r="9308" spans="1:25" x14ac:dyDescent="0.3">
      <c r="A9308" s="1">
        <v>9307</v>
      </c>
      <c r="B9308" t="s">
        <v>10604</v>
      </c>
      <c r="C9308" s="7">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4" t="str">
        <f>VLOOKUP(OrdersTable[[#This Row],[Region]],PeopleTable[#All],2,FALSE)</f>
        <v>Anna Andreadi</v>
      </c>
      <c r="W9308" s="4" t="str">
        <f>IFERROR(VLOOKUP(OrdersTable[[#This Row],[Order ID]],ReturnsTable[#All],2,FALSE),"No")</f>
        <v>No</v>
      </c>
      <c r="X9308" s="4">
        <f>1/COUNTIF(OrdersTable[Order ID],OrdersTable[[#This Row],[Order ID]])</f>
        <v>0.25</v>
      </c>
      <c r="Y9308" s="4">
        <f>1/COUNTIF(OrdersTable[Customer ID],OrdersTable[[#This Row],[Customer ID]])</f>
        <v>5.8823529411764705E-2</v>
      </c>
    </row>
    <row r="9309" spans="1:25" x14ac:dyDescent="0.3">
      <c r="A9309" s="1">
        <v>9308</v>
      </c>
      <c r="B9309" t="s">
        <v>10604</v>
      </c>
      <c r="C9309" s="7">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4" t="str">
        <f>VLOOKUP(OrdersTable[[#This Row],[Region]],PeopleTable[#All],2,FALSE)</f>
        <v>Anna Andreadi</v>
      </c>
      <c r="W9309" s="4" t="str">
        <f>IFERROR(VLOOKUP(OrdersTable[[#This Row],[Order ID]],ReturnsTable[#All],2,FALSE),"No")</f>
        <v>No</v>
      </c>
      <c r="X9309" s="4">
        <f>1/COUNTIF(OrdersTable[Order ID],OrdersTable[[#This Row],[Order ID]])</f>
        <v>0.25</v>
      </c>
      <c r="Y9309" s="4">
        <f>1/COUNTIF(OrdersTable[Customer ID],OrdersTable[[#This Row],[Customer ID]])</f>
        <v>5.8823529411764705E-2</v>
      </c>
    </row>
    <row r="9310" spans="1:25" x14ac:dyDescent="0.3">
      <c r="A9310" s="1">
        <v>9309</v>
      </c>
      <c r="B9310" t="s">
        <v>10604</v>
      </c>
      <c r="C9310" s="7">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4" t="str">
        <f>VLOOKUP(OrdersTable[[#This Row],[Region]],PeopleTable[#All],2,FALSE)</f>
        <v>Anna Andreadi</v>
      </c>
      <c r="W9310" s="4" t="str">
        <f>IFERROR(VLOOKUP(OrdersTable[[#This Row],[Order ID]],ReturnsTable[#All],2,FALSE),"No")</f>
        <v>No</v>
      </c>
      <c r="X9310" s="4">
        <f>1/COUNTIF(OrdersTable[Order ID],OrdersTable[[#This Row],[Order ID]])</f>
        <v>0.25</v>
      </c>
      <c r="Y9310" s="4">
        <f>1/COUNTIF(OrdersTable[Customer ID],OrdersTable[[#This Row],[Customer ID]])</f>
        <v>5.8823529411764705E-2</v>
      </c>
    </row>
    <row r="9311" spans="1:25" x14ac:dyDescent="0.3">
      <c r="A9311" s="1">
        <v>9310</v>
      </c>
      <c r="B9311" t="s">
        <v>10604</v>
      </c>
      <c r="C9311" s="7">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4" t="str">
        <f>VLOOKUP(OrdersTable[[#This Row],[Region]],PeopleTable[#All],2,FALSE)</f>
        <v>Anna Andreadi</v>
      </c>
      <c r="W9311" s="4" t="str">
        <f>IFERROR(VLOOKUP(OrdersTable[[#This Row],[Order ID]],ReturnsTable[#All],2,FALSE),"No")</f>
        <v>No</v>
      </c>
      <c r="X9311" s="4">
        <f>1/COUNTIF(OrdersTable[Order ID],OrdersTable[[#This Row],[Order ID]])</f>
        <v>0.25</v>
      </c>
      <c r="Y9311" s="4">
        <f>1/COUNTIF(OrdersTable[Customer ID],OrdersTable[[#This Row],[Customer ID]])</f>
        <v>5.8823529411764705E-2</v>
      </c>
    </row>
    <row r="9312" spans="1:25" x14ac:dyDescent="0.3">
      <c r="A9312" s="1">
        <v>9311</v>
      </c>
      <c r="B9312" t="s">
        <v>10605</v>
      </c>
      <c r="C9312" s="7">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4" t="str">
        <f>VLOOKUP(OrdersTable[[#This Row],[Region]],PeopleTable[#All],2,FALSE)</f>
        <v>Chuck Magee</v>
      </c>
      <c r="W9312" s="4" t="str">
        <f>IFERROR(VLOOKUP(OrdersTable[[#This Row],[Order ID]],ReturnsTable[#All],2,FALSE),"No")</f>
        <v>No</v>
      </c>
      <c r="X9312" s="4">
        <f>1/COUNTIF(OrdersTable[Order ID],OrdersTable[[#This Row],[Order ID]])</f>
        <v>1</v>
      </c>
      <c r="Y9312" s="4">
        <f>1/COUNTIF(OrdersTable[Customer ID],OrdersTable[[#This Row],[Customer ID]])</f>
        <v>7.6923076923076927E-2</v>
      </c>
    </row>
    <row r="9313" spans="1:25" x14ac:dyDescent="0.3">
      <c r="A9313" s="1">
        <v>9312</v>
      </c>
      <c r="B9313" t="s">
        <v>10606</v>
      </c>
      <c r="C9313" s="7">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4" t="str">
        <f>VLOOKUP(OrdersTable[[#This Row],[Region]],PeopleTable[#All],2,FALSE)</f>
        <v>Kelly Williams</v>
      </c>
      <c r="W9313" s="4" t="str">
        <f>IFERROR(VLOOKUP(OrdersTable[[#This Row],[Order ID]],ReturnsTable[#All],2,FALSE),"No")</f>
        <v>No</v>
      </c>
      <c r="X9313" s="4">
        <f>1/COUNTIF(OrdersTable[Order ID],OrdersTable[[#This Row],[Order ID]])</f>
        <v>0.5</v>
      </c>
      <c r="Y9313" s="4">
        <f>1/COUNTIF(OrdersTable[Customer ID],OrdersTable[[#This Row],[Customer ID]])</f>
        <v>0.1111111111111111</v>
      </c>
    </row>
    <row r="9314" spans="1:25" x14ac:dyDescent="0.3">
      <c r="A9314" s="1">
        <v>9313</v>
      </c>
      <c r="B9314" t="s">
        <v>10606</v>
      </c>
      <c r="C9314" s="7">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4" t="str">
        <f>VLOOKUP(OrdersTable[[#This Row],[Region]],PeopleTable[#All],2,FALSE)</f>
        <v>Kelly Williams</v>
      </c>
      <c r="W9314" s="4" t="str">
        <f>IFERROR(VLOOKUP(OrdersTable[[#This Row],[Order ID]],ReturnsTable[#All],2,FALSE),"No")</f>
        <v>No</v>
      </c>
      <c r="X9314" s="4">
        <f>1/COUNTIF(OrdersTable[Order ID],OrdersTable[[#This Row],[Order ID]])</f>
        <v>0.5</v>
      </c>
      <c r="Y9314" s="4">
        <f>1/COUNTIF(OrdersTable[Customer ID],OrdersTable[[#This Row],[Customer ID]])</f>
        <v>0.1111111111111111</v>
      </c>
    </row>
    <row r="9315" spans="1:25" x14ac:dyDescent="0.3">
      <c r="A9315" s="1">
        <v>9314</v>
      </c>
      <c r="B9315" t="s">
        <v>5986</v>
      </c>
      <c r="C9315" s="7">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4" t="str">
        <f>VLOOKUP(OrdersTable[[#This Row],[Region]],PeopleTable[#All],2,FALSE)</f>
        <v>Kelly Williams</v>
      </c>
      <c r="W9315" s="4" t="str">
        <f>IFERROR(VLOOKUP(OrdersTable[[#This Row],[Order ID]],ReturnsTable[#All],2,FALSE),"No")</f>
        <v>Yes</v>
      </c>
      <c r="X9315" s="4">
        <f>1/COUNTIF(OrdersTable[Order ID],OrdersTable[[#This Row],[Order ID]])</f>
        <v>0.5</v>
      </c>
      <c r="Y9315" s="4">
        <f>1/COUNTIF(OrdersTable[Customer ID],OrdersTable[[#This Row],[Customer ID]])</f>
        <v>4.7619047619047616E-2</v>
      </c>
    </row>
    <row r="9316" spans="1:25" x14ac:dyDescent="0.3">
      <c r="A9316" s="1">
        <v>9315</v>
      </c>
      <c r="B9316" t="s">
        <v>5986</v>
      </c>
      <c r="C9316" s="7">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4" t="str">
        <f>VLOOKUP(OrdersTable[[#This Row],[Region]],PeopleTable[#All],2,FALSE)</f>
        <v>Kelly Williams</v>
      </c>
      <c r="W9316" s="4" t="str">
        <f>IFERROR(VLOOKUP(OrdersTable[[#This Row],[Order ID]],ReturnsTable[#All],2,FALSE),"No")</f>
        <v>Yes</v>
      </c>
      <c r="X9316" s="4">
        <f>1/COUNTIF(OrdersTable[Order ID],OrdersTable[[#This Row],[Order ID]])</f>
        <v>0.5</v>
      </c>
      <c r="Y9316" s="4">
        <f>1/COUNTIF(OrdersTable[Customer ID],OrdersTable[[#This Row],[Customer ID]])</f>
        <v>4.7619047619047616E-2</v>
      </c>
    </row>
    <row r="9317" spans="1:25" x14ac:dyDescent="0.3">
      <c r="A9317" s="1">
        <v>9316</v>
      </c>
      <c r="B9317" t="s">
        <v>10607</v>
      </c>
      <c r="C9317" s="7">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4" t="str">
        <f>VLOOKUP(OrdersTable[[#This Row],[Region]],PeopleTable[#All],2,FALSE)</f>
        <v>Chuck Magee</v>
      </c>
      <c r="W9317" s="4" t="str">
        <f>IFERROR(VLOOKUP(OrdersTable[[#This Row],[Order ID]],ReturnsTable[#All],2,FALSE),"No")</f>
        <v>No</v>
      </c>
      <c r="X9317" s="4">
        <f>1/COUNTIF(OrdersTable[Order ID],OrdersTable[[#This Row],[Order ID]])</f>
        <v>0.5</v>
      </c>
      <c r="Y9317" s="4">
        <f>1/COUNTIF(OrdersTable[Customer ID],OrdersTable[[#This Row],[Customer ID]])</f>
        <v>0.2</v>
      </c>
    </row>
    <row r="9318" spans="1:25" x14ac:dyDescent="0.3">
      <c r="A9318" s="1">
        <v>9317</v>
      </c>
      <c r="B9318" t="s">
        <v>10607</v>
      </c>
      <c r="C9318" s="7">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4" t="str">
        <f>VLOOKUP(OrdersTable[[#This Row],[Region]],PeopleTable[#All],2,FALSE)</f>
        <v>Chuck Magee</v>
      </c>
      <c r="W9318" s="4" t="str">
        <f>IFERROR(VLOOKUP(OrdersTable[[#This Row],[Order ID]],ReturnsTable[#All],2,FALSE),"No")</f>
        <v>No</v>
      </c>
      <c r="X9318" s="4">
        <f>1/COUNTIF(OrdersTable[Order ID],OrdersTable[[#This Row],[Order ID]])</f>
        <v>0.5</v>
      </c>
      <c r="Y9318" s="4">
        <f>1/COUNTIF(OrdersTable[Customer ID],OrdersTable[[#This Row],[Customer ID]])</f>
        <v>0.2</v>
      </c>
    </row>
    <row r="9319" spans="1:25" x14ac:dyDescent="0.3">
      <c r="A9319" s="1">
        <v>9318</v>
      </c>
      <c r="B9319" t="s">
        <v>10608</v>
      </c>
      <c r="C9319" s="7">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4" t="str">
        <f>VLOOKUP(OrdersTable[[#This Row],[Region]],PeopleTable[#All],2,FALSE)</f>
        <v>Kelly Williams</v>
      </c>
      <c r="W9319" s="4" t="str">
        <f>IFERROR(VLOOKUP(OrdersTable[[#This Row],[Order ID]],ReturnsTable[#All],2,FALSE),"No")</f>
        <v>No</v>
      </c>
      <c r="X9319" s="4">
        <f>1/COUNTIF(OrdersTable[Order ID],OrdersTable[[#This Row],[Order ID]])</f>
        <v>1</v>
      </c>
      <c r="Y9319" s="4">
        <f>1/COUNTIF(OrdersTable[Customer ID],OrdersTable[[#This Row],[Customer ID]])</f>
        <v>7.6923076923076927E-2</v>
      </c>
    </row>
    <row r="9320" spans="1:25" x14ac:dyDescent="0.3">
      <c r="A9320" s="1">
        <v>9319</v>
      </c>
      <c r="B9320" t="s">
        <v>10609</v>
      </c>
      <c r="C9320" s="7">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4" t="str">
        <f>VLOOKUP(OrdersTable[[#This Row],[Region]],PeopleTable[#All],2,FALSE)</f>
        <v>Chuck Magee</v>
      </c>
      <c r="W9320" s="4" t="str">
        <f>IFERROR(VLOOKUP(OrdersTable[[#This Row],[Order ID]],ReturnsTable[#All],2,FALSE),"No")</f>
        <v>No</v>
      </c>
      <c r="X9320" s="4">
        <f>1/COUNTIF(OrdersTable[Order ID],OrdersTable[[#This Row],[Order ID]])</f>
        <v>0.33333333333333331</v>
      </c>
      <c r="Y9320" s="4">
        <f>1/COUNTIF(OrdersTable[Customer ID],OrdersTable[[#This Row],[Customer ID]])</f>
        <v>7.6923076923076927E-2</v>
      </c>
    </row>
    <row r="9321" spans="1:25" x14ac:dyDescent="0.3">
      <c r="A9321" s="1">
        <v>9320</v>
      </c>
      <c r="B9321" t="s">
        <v>10609</v>
      </c>
      <c r="C9321" s="7">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4" t="str">
        <f>VLOOKUP(OrdersTable[[#This Row],[Region]],PeopleTable[#All],2,FALSE)</f>
        <v>Chuck Magee</v>
      </c>
      <c r="W9321" s="4" t="str">
        <f>IFERROR(VLOOKUP(OrdersTable[[#This Row],[Order ID]],ReturnsTable[#All],2,FALSE),"No")</f>
        <v>No</v>
      </c>
      <c r="X9321" s="4">
        <f>1/COUNTIF(OrdersTable[Order ID],OrdersTable[[#This Row],[Order ID]])</f>
        <v>0.33333333333333331</v>
      </c>
      <c r="Y9321" s="4">
        <f>1/COUNTIF(OrdersTable[Customer ID],OrdersTable[[#This Row],[Customer ID]])</f>
        <v>7.6923076923076927E-2</v>
      </c>
    </row>
    <row r="9322" spans="1:25" x14ac:dyDescent="0.3">
      <c r="A9322" s="1">
        <v>9321</v>
      </c>
      <c r="B9322" t="s">
        <v>10609</v>
      </c>
      <c r="C9322" s="7">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4" t="str">
        <f>VLOOKUP(OrdersTable[[#This Row],[Region]],PeopleTable[#All],2,FALSE)</f>
        <v>Chuck Magee</v>
      </c>
      <c r="W9322" s="4" t="str">
        <f>IFERROR(VLOOKUP(OrdersTable[[#This Row],[Order ID]],ReturnsTable[#All],2,FALSE),"No")</f>
        <v>No</v>
      </c>
      <c r="X9322" s="4">
        <f>1/COUNTIF(OrdersTable[Order ID],OrdersTable[[#This Row],[Order ID]])</f>
        <v>0.33333333333333331</v>
      </c>
      <c r="Y9322" s="4">
        <f>1/COUNTIF(OrdersTable[Customer ID],OrdersTable[[#This Row],[Customer ID]])</f>
        <v>7.6923076923076927E-2</v>
      </c>
    </row>
    <row r="9323" spans="1:25" x14ac:dyDescent="0.3">
      <c r="A9323" s="1">
        <v>9322</v>
      </c>
      <c r="B9323" t="s">
        <v>10610</v>
      </c>
      <c r="C9323" s="7">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4" t="str">
        <f>VLOOKUP(OrdersTable[[#This Row],[Region]],PeopleTable[#All],2,FALSE)</f>
        <v>Kelly Williams</v>
      </c>
      <c r="W9323" s="4" t="str">
        <f>IFERROR(VLOOKUP(OrdersTable[[#This Row],[Order ID]],ReturnsTable[#All],2,FALSE),"No")</f>
        <v>No</v>
      </c>
      <c r="X9323" s="4">
        <f>1/COUNTIF(OrdersTable[Order ID],OrdersTable[[#This Row],[Order ID]])</f>
        <v>0.5</v>
      </c>
      <c r="Y9323" s="4">
        <f>1/COUNTIF(OrdersTable[Customer ID],OrdersTable[[#This Row],[Customer ID]])</f>
        <v>0.16666666666666666</v>
      </c>
    </row>
    <row r="9324" spans="1:25" x14ac:dyDescent="0.3">
      <c r="A9324" s="1">
        <v>9323</v>
      </c>
      <c r="B9324" t="s">
        <v>10610</v>
      </c>
      <c r="C9324" s="7">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4" t="str">
        <f>VLOOKUP(OrdersTable[[#This Row],[Region]],PeopleTable[#All],2,FALSE)</f>
        <v>Kelly Williams</v>
      </c>
      <c r="W9324" s="4" t="str">
        <f>IFERROR(VLOOKUP(OrdersTable[[#This Row],[Order ID]],ReturnsTable[#All],2,FALSE),"No")</f>
        <v>No</v>
      </c>
      <c r="X9324" s="4">
        <f>1/COUNTIF(OrdersTable[Order ID],OrdersTable[[#This Row],[Order ID]])</f>
        <v>0.5</v>
      </c>
      <c r="Y9324" s="4">
        <f>1/COUNTIF(OrdersTable[Customer ID],OrdersTable[[#This Row],[Customer ID]])</f>
        <v>0.16666666666666666</v>
      </c>
    </row>
    <row r="9325" spans="1:25" x14ac:dyDescent="0.3">
      <c r="A9325" s="1">
        <v>9324</v>
      </c>
      <c r="B9325" t="s">
        <v>6118</v>
      </c>
      <c r="C9325" s="7">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4" t="str">
        <f>VLOOKUP(OrdersTable[[#This Row],[Region]],PeopleTable[#All],2,FALSE)</f>
        <v>Anna Andreadi</v>
      </c>
      <c r="W9325" s="4" t="str">
        <f>IFERROR(VLOOKUP(OrdersTable[[#This Row],[Order ID]],ReturnsTable[#All],2,FALSE),"No")</f>
        <v>Yes</v>
      </c>
      <c r="X9325" s="4">
        <f>1/COUNTIF(OrdersTable[Order ID],OrdersTable[[#This Row],[Order ID]])</f>
        <v>0.33333333333333331</v>
      </c>
      <c r="Y9325" s="4">
        <f>1/COUNTIF(OrdersTable[Customer ID],OrdersTable[[#This Row],[Customer ID]])</f>
        <v>0.1</v>
      </c>
    </row>
    <row r="9326" spans="1:25" x14ac:dyDescent="0.3">
      <c r="A9326" s="1">
        <v>9325</v>
      </c>
      <c r="B9326" t="s">
        <v>6118</v>
      </c>
      <c r="C9326" s="7">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4" t="str">
        <f>VLOOKUP(OrdersTable[[#This Row],[Region]],PeopleTable[#All],2,FALSE)</f>
        <v>Anna Andreadi</v>
      </c>
      <c r="W9326" s="4" t="str">
        <f>IFERROR(VLOOKUP(OrdersTable[[#This Row],[Order ID]],ReturnsTable[#All],2,FALSE),"No")</f>
        <v>Yes</v>
      </c>
      <c r="X9326" s="4">
        <f>1/COUNTIF(OrdersTable[Order ID],OrdersTable[[#This Row],[Order ID]])</f>
        <v>0.33333333333333331</v>
      </c>
      <c r="Y9326" s="4">
        <f>1/COUNTIF(OrdersTable[Customer ID],OrdersTable[[#This Row],[Customer ID]])</f>
        <v>0.1</v>
      </c>
    </row>
    <row r="9327" spans="1:25" x14ac:dyDescent="0.3">
      <c r="A9327" s="1">
        <v>9326</v>
      </c>
      <c r="B9327" t="s">
        <v>6118</v>
      </c>
      <c r="C9327" s="7">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4" t="str">
        <f>VLOOKUP(OrdersTable[[#This Row],[Region]],PeopleTable[#All],2,FALSE)</f>
        <v>Anna Andreadi</v>
      </c>
      <c r="W9327" s="4" t="str">
        <f>IFERROR(VLOOKUP(OrdersTable[[#This Row],[Order ID]],ReturnsTable[#All],2,FALSE),"No")</f>
        <v>Yes</v>
      </c>
      <c r="X9327" s="4">
        <f>1/COUNTIF(OrdersTable[Order ID],OrdersTable[[#This Row],[Order ID]])</f>
        <v>0.33333333333333331</v>
      </c>
      <c r="Y9327" s="4">
        <f>1/COUNTIF(OrdersTable[Customer ID],OrdersTable[[#This Row],[Customer ID]])</f>
        <v>0.1</v>
      </c>
    </row>
    <row r="9328" spans="1:25" x14ac:dyDescent="0.3">
      <c r="A9328" s="1">
        <v>9327</v>
      </c>
      <c r="B9328" t="s">
        <v>10611</v>
      </c>
      <c r="C9328" s="7">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4" t="str">
        <f>VLOOKUP(OrdersTable[[#This Row],[Region]],PeopleTable[#All],2,FALSE)</f>
        <v>Anna Andreadi</v>
      </c>
      <c r="W9328" s="4" t="str">
        <f>IFERROR(VLOOKUP(OrdersTable[[#This Row],[Order ID]],ReturnsTable[#All],2,FALSE),"No")</f>
        <v>No</v>
      </c>
      <c r="X9328" s="4">
        <f>1/COUNTIF(OrdersTable[Order ID],OrdersTable[[#This Row],[Order ID]])</f>
        <v>0.33333333333333331</v>
      </c>
      <c r="Y9328" s="4">
        <f>1/COUNTIF(OrdersTable[Customer ID],OrdersTable[[#This Row],[Customer ID]])</f>
        <v>0.1</v>
      </c>
    </row>
    <row r="9329" spans="1:25" x14ac:dyDescent="0.3">
      <c r="A9329" s="1">
        <v>9328</v>
      </c>
      <c r="B9329" t="s">
        <v>10611</v>
      </c>
      <c r="C9329" s="7">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4" t="str">
        <f>VLOOKUP(OrdersTable[[#This Row],[Region]],PeopleTable[#All],2,FALSE)</f>
        <v>Anna Andreadi</v>
      </c>
      <c r="W9329" s="4" t="str">
        <f>IFERROR(VLOOKUP(OrdersTable[[#This Row],[Order ID]],ReturnsTable[#All],2,FALSE),"No")</f>
        <v>No</v>
      </c>
      <c r="X9329" s="4">
        <f>1/COUNTIF(OrdersTable[Order ID],OrdersTable[[#This Row],[Order ID]])</f>
        <v>0.33333333333333331</v>
      </c>
      <c r="Y9329" s="4">
        <f>1/COUNTIF(OrdersTable[Customer ID],OrdersTable[[#This Row],[Customer ID]])</f>
        <v>0.1</v>
      </c>
    </row>
    <row r="9330" spans="1:25" x14ac:dyDescent="0.3">
      <c r="A9330" s="1">
        <v>9329</v>
      </c>
      <c r="B9330" t="s">
        <v>10611</v>
      </c>
      <c r="C9330" s="7">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4" t="str">
        <f>VLOOKUP(OrdersTable[[#This Row],[Region]],PeopleTable[#All],2,FALSE)</f>
        <v>Anna Andreadi</v>
      </c>
      <c r="W9330" s="4" t="str">
        <f>IFERROR(VLOOKUP(OrdersTable[[#This Row],[Order ID]],ReturnsTable[#All],2,FALSE),"No")</f>
        <v>No</v>
      </c>
      <c r="X9330" s="4">
        <f>1/COUNTIF(OrdersTable[Order ID],OrdersTable[[#This Row],[Order ID]])</f>
        <v>0.33333333333333331</v>
      </c>
      <c r="Y9330" s="4">
        <f>1/COUNTIF(OrdersTable[Customer ID],OrdersTable[[#This Row],[Customer ID]])</f>
        <v>0.1</v>
      </c>
    </row>
    <row r="9331" spans="1:25" x14ac:dyDescent="0.3">
      <c r="A9331" s="1">
        <v>9330</v>
      </c>
      <c r="B9331" t="s">
        <v>10612</v>
      </c>
      <c r="C9331" s="7">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4" t="str">
        <f>VLOOKUP(OrdersTable[[#This Row],[Region]],PeopleTable[#All],2,FALSE)</f>
        <v>Anna Andreadi</v>
      </c>
      <c r="W9331" s="4" t="str">
        <f>IFERROR(VLOOKUP(OrdersTable[[#This Row],[Order ID]],ReturnsTable[#All],2,FALSE),"No")</f>
        <v>No</v>
      </c>
      <c r="X9331" s="4">
        <f>1/COUNTIF(OrdersTable[Order ID],OrdersTable[[#This Row],[Order ID]])</f>
        <v>1</v>
      </c>
      <c r="Y9331" s="4">
        <f>1/COUNTIF(OrdersTable[Customer ID],OrdersTable[[#This Row],[Customer ID]])</f>
        <v>0.1</v>
      </c>
    </row>
    <row r="9332" spans="1:25" x14ac:dyDescent="0.3">
      <c r="A9332" s="1">
        <v>9331</v>
      </c>
      <c r="B9332" t="s">
        <v>10613</v>
      </c>
      <c r="C9332" s="7">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4" t="str">
        <f>VLOOKUP(OrdersTable[[#This Row],[Region]],PeopleTable[#All],2,FALSE)</f>
        <v>Chuck Magee</v>
      </c>
      <c r="W9332" s="4" t="str">
        <f>IFERROR(VLOOKUP(OrdersTable[[#This Row],[Order ID]],ReturnsTable[#All],2,FALSE),"No")</f>
        <v>No</v>
      </c>
      <c r="X9332" s="4">
        <f>1/COUNTIF(OrdersTable[Order ID],OrdersTable[[#This Row],[Order ID]])</f>
        <v>1</v>
      </c>
      <c r="Y9332" s="4">
        <f>1/COUNTIF(OrdersTable[Customer ID],OrdersTable[[#This Row],[Customer ID]])</f>
        <v>9.0909090909090912E-2</v>
      </c>
    </row>
    <row r="9333" spans="1:25" x14ac:dyDescent="0.3">
      <c r="A9333" s="1">
        <v>9332</v>
      </c>
      <c r="B9333" t="s">
        <v>10614</v>
      </c>
      <c r="C9333" s="7">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4" t="str">
        <f>VLOOKUP(OrdersTable[[#This Row],[Region]],PeopleTable[#All],2,FALSE)</f>
        <v>Anna Andreadi</v>
      </c>
      <c r="W9333" s="4" t="str">
        <f>IFERROR(VLOOKUP(OrdersTable[[#This Row],[Order ID]],ReturnsTable[#All],2,FALSE),"No")</f>
        <v>No</v>
      </c>
      <c r="X9333" s="4">
        <f>1/COUNTIF(OrdersTable[Order ID],OrdersTable[[#This Row],[Order ID]])</f>
        <v>1</v>
      </c>
      <c r="Y9333" s="4">
        <f>1/COUNTIF(OrdersTable[Customer ID],OrdersTable[[#This Row],[Customer ID]])</f>
        <v>0.05</v>
      </c>
    </row>
    <row r="9334" spans="1:25" x14ac:dyDescent="0.3">
      <c r="A9334" s="1">
        <v>9333</v>
      </c>
      <c r="B9334" t="s">
        <v>10615</v>
      </c>
      <c r="C9334" s="7">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4" t="str">
        <f>VLOOKUP(OrdersTable[[#This Row],[Region]],PeopleTable[#All],2,FALSE)</f>
        <v>Cassandra Brandow</v>
      </c>
      <c r="W9334" s="4" t="str">
        <f>IFERROR(VLOOKUP(OrdersTable[[#This Row],[Order ID]],ReturnsTable[#All],2,FALSE),"No")</f>
        <v>No</v>
      </c>
      <c r="X9334" s="4">
        <f>1/COUNTIF(OrdersTable[Order ID],OrdersTable[[#This Row],[Order ID]])</f>
        <v>0.5</v>
      </c>
      <c r="Y9334" s="4">
        <f>1/COUNTIF(OrdersTable[Customer ID],OrdersTable[[#This Row],[Customer ID]])</f>
        <v>8.3333333333333329E-2</v>
      </c>
    </row>
    <row r="9335" spans="1:25" x14ac:dyDescent="0.3">
      <c r="A9335" s="1">
        <v>9334</v>
      </c>
      <c r="B9335" t="s">
        <v>10615</v>
      </c>
      <c r="C9335" s="7">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4" t="str">
        <f>VLOOKUP(OrdersTable[[#This Row],[Region]],PeopleTable[#All],2,FALSE)</f>
        <v>Cassandra Brandow</v>
      </c>
      <c r="W9335" s="4" t="str">
        <f>IFERROR(VLOOKUP(OrdersTable[[#This Row],[Order ID]],ReturnsTable[#All],2,FALSE),"No")</f>
        <v>No</v>
      </c>
      <c r="X9335" s="4">
        <f>1/COUNTIF(OrdersTable[Order ID],OrdersTable[[#This Row],[Order ID]])</f>
        <v>0.5</v>
      </c>
      <c r="Y9335" s="4">
        <f>1/COUNTIF(OrdersTable[Customer ID],OrdersTable[[#This Row],[Customer ID]])</f>
        <v>8.3333333333333329E-2</v>
      </c>
    </row>
    <row r="9336" spans="1:25" x14ac:dyDescent="0.3">
      <c r="A9336" s="1">
        <v>9335</v>
      </c>
      <c r="B9336" t="s">
        <v>10616</v>
      </c>
      <c r="C9336" s="7">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4" t="str">
        <f>VLOOKUP(OrdersTable[[#This Row],[Region]],PeopleTable[#All],2,FALSE)</f>
        <v>Cassandra Brandow</v>
      </c>
      <c r="W9336" s="4" t="str">
        <f>IFERROR(VLOOKUP(OrdersTable[[#This Row],[Order ID]],ReturnsTable[#All],2,FALSE),"No")</f>
        <v>No</v>
      </c>
      <c r="X9336" s="4">
        <f>1/COUNTIF(OrdersTable[Order ID],OrdersTable[[#This Row],[Order ID]])</f>
        <v>0.5</v>
      </c>
      <c r="Y9336" s="4">
        <f>1/COUNTIF(OrdersTable[Customer ID],OrdersTable[[#This Row],[Customer ID]])</f>
        <v>4.7619047619047616E-2</v>
      </c>
    </row>
    <row r="9337" spans="1:25" x14ac:dyDescent="0.3">
      <c r="A9337" s="1">
        <v>9336</v>
      </c>
      <c r="B9337" t="s">
        <v>10616</v>
      </c>
      <c r="C9337" s="7">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4" t="str">
        <f>VLOOKUP(OrdersTable[[#This Row],[Region]],PeopleTable[#All],2,FALSE)</f>
        <v>Cassandra Brandow</v>
      </c>
      <c r="W9337" s="4" t="str">
        <f>IFERROR(VLOOKUP(OrdersTable[[#This Row],[Order ID]],ReturnsTable[#All],2,FALSE),"No")</f>
        <v>No</v>
      </c>
      <c r="X9337" s="4">
        <f>1/COUNTIF(OrdersTable[Order ID],OrdersTable[[#This Row],[Order ID]])</f>
        <v>0.5</v>
      </c>
      <c r="Y9337" s="4">
        <f>1/COUNTIF(OrdersTable[Customer ID],OrdersTable[[#This Row],[Customer ID]])</f>
        <v>4.7619047619047616E-2</v>
      </c>
    </row>
    <row r="9338" spans="1:25" x14ac:dyDescent="0.3">
      <c r="A9338" s="1">
        <v>9337</v>
      </c>
      <c r="B9338" t="s">
        <v>10617</v>
      </c>
      <c r="C9338" s="7">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4" t="str">
        <f>VLOOKUP(OrdersTable[[#This Row],[Region]],PeopleTable[#All],2,FALSE)</f>
        <v>Anna Andreadi</v>
      </c>
      <c r="W9338" s="4" t="str">
        <f>IFERROR(VLOOKUP(OrdersTable[[#This Row],[Order ID]],ReturnsTable[#All],2,FALSE),"No")</f>
        <v>No</v>
      </c>
      <c r="X9338" s="4">
        <f>1/COUNTIF(OrdersTable[Order ID],OrdersTable[[#This Row],[Order ID]])</f>
        <v>1</v>
      </c>
      <c r="Y9338" s="4">
        <f>1/COUNTIF(OrdersTable[Customer ID],OrdersTable[[#This Row],[Customer ID]])</f>
        <v>9.0909090909090912E-2</v>
      </c>
    </row>
    <row r="9339" spans="1:25" x14ac:dyDescent="0.3">
      <c r="A9339" s="1">
        <v>9338</v>
      </c>
      <c r="B9339" t="s">
        <v>10618</v>
      </c>
      <c r="C9339" s="7">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4" t="str">
        <f>VLOOKUP(OrdersTable[[#This Row],[Region]],PeopleTable[#All],2,FALSE)</f>
        <v>Anna Andreadi</v>
      </c>
      <c r="W9339" s="4" t="str">
        <f>IFERROR(VLOOKUP(OrdersTable[[#This Row],[Order ID]],ReturnsTable[#All],2,FALSE),"No")</f>
        <v>No</v>
      </c>
      <c r="X9339" s="4">
        <f>1/COUNTIF(OrdersTable[Order ID],OrdersTable[[#This Row],[Order ID]])</f>
        <v>0.2</v>
      </c>
      <c r="Y9339" s="4">
        <f>1/COUNTIF(OrdersTable[Customer ID],OrdersTable[[#This Row],[Customer ID]])</f>
        <v>8.3333333333333329E-2</v>
      </c>
    </row>
    <row r="9340" spans="1:25" x14ac:dyDescent="0.3">
      <c r="A9340" s="1">
        <v>9339</v>
      </c>
      <c r="B9340" t="s">
        <v>10618</v>
      </c>
      <c r="C9340" s="7">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4" t="str">
        <f>VLOOKUP(OrdersTable[[#This Row],[Region]],PeopleTable[#All],2,FALSE)</f>
        <v>Anna Andreadi</v>
      </c>
      <c r="W9340" s="4" t="str">
        <f>IFERROR(VLOOKUP(OrdersTable[[#This Row],[Order ID]],ReturnsTable[#All],2,FALSE),"No")</f>
        <v>No</v>
      </c>
      <c r="X9340" s="4">
        <f>1/COUNTIF(OrdersTable[Order ID],OrdersTable[[#This Row],[Order ID]])</f>
        <v>0.2</v>
      </c>
      <c r="Y9340" s="4">
        <f>1/COUNTIF(OrdersTable[Customer ID],OrdersTable[[#This Row],[Customer ID]])</f>
        <v>8.3333333333333329E-2</v>
      </c>
    </row>
    <row r="9341" spans="1:25" x14ac:dyDescent="0.3">
      <c r="A9341" s="1">
        <v>9340</v>
      </c>
      <c r="B9341" t="s">
        <v>10618</v>
      </c>
      <c r="C9341" s="7">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4" t="str">
        <f>VLOOKUP(OrdersTable[[#This Row],[Region]],PeopleTable[#All],2,FALSE)</f>
        <v>Anna Andreadi</v>
      </c>
      <c r="W9341" s="4" t="str">
        <f>IFERROR(VLOOKUP(OrdersTable[[#This Row],[Order ID]],ReturnsTable[#All],2,FALSE),"No")</f>
        <v>No</v>
      </c>
      <c r="X9341" s="4">
        <f>1/COUNTIF(OrdersTable[Order ID],OrdersTable[[#This Row],[Order ID]])</f>
        <v>0.2</v>
      </c>
      <c r="Y9341" s="4">
        <f>1/COUNTIF(OrdersTable[Customer ID],OrdersTable[[#This Row],[Customer ID]])</f>
        <v>8.3333333333333329E-2</v>
      </c>
    </row>
    <row r="9342" spans="1:25" x14ac:dyDescent="0.3">
      <c r="A9342" s="1">
        <v>9341</v>
      </c>
      <c r="B9342" t="s">
        <v>10618</v>
      </c>
      <c r="C9342" s="7">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4" t="str">
        <f>VLOOKUP(OrdersTable[[#This Row],[Region]],PeopleTable[#All],2,FALSE)</f>
        <v>Anna Andreadi</v>
      </c>
      <c r="W9342" s="4" t="str">
        <f>IFERROR(VLOOKUP(OrdersTable[[#This Row],[Order ID]],ReturnsTable[#All],2,FALSE),"No")</f>
        <v>No</v>
      </c>
      <c r="X9342" s="4">
        <f>1/COUNTIF(OrdersTable[Order ID],OrdersTable[[#This Row],[Order ID]])</f>
        <v>0.2</v>
      </c>
      <c r="Y9342" s="4">
        <f>1/COUNTIF(OrdersTable[Customer ID],OrdersTable[[#This Row],[Customer ID]])</f>
        <v>8.3333333333333329E-2</v>
      </c>
    </row>
    <row r="9343" spans="1:25" x14ac:dyDescent="0.3">
      <c r="A9343" s="1">
        <v>9342</v>
      </c>
      <c r="B9343" t="s">
        <v>10618</v>
      </c>
      <c r="C9343" s="7">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4" t="str">
        <f>VLOOKUP(OrdersTable[[#This Row],[Region]],PeopleTable[#All],2,FALSE)</f>
        <v>Anna Andreadi</v>
      </c>
      <c r="W9343" s="4" t="str">
        <f>IFERROR(VLOOKUP(OrdersTable[[#This Row],[Order ID]],ReturnsTable[#All],2,FALSE),"No")</f>
        <v>No</v>
      </c>
      <c r="X9343" s="4">
        <f>1/COUNTIF(OrdersTable[Order ID],OrdersTable[[#This Row],[Order ID]])</f>
        <v>0.2</v>
      </c>
      <c r="Y9343" s="4">
        <f>1/COUNTIF(OrdersTable[Customer ID],OrdersTable[[#This Row],[Customer ID]])</f>
        <v>8.3333333333333329E-2</v>
      </c>
    </row>
    <row r="9344" spans="1:25" x14ac:dyDescent="0.3">
      <c r="A9344" s="1">
        <v>9343</v>
      </c>
      <c r="B9344" t="s">
        <v>10619</v>
      </c>
      <c r="C9344" s="7">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4" t="str">
        <f>VLOOKUP(OrdersTable[[#This Row],[Region]],PeopleTable[#All],2,FALSE)</f>
        <v>Anna Andreadi</v>
      </c>
      <c r="W9344" s="4" t="str">
        <f>IFERROR(VLOOKUP(OrdersTable[[#This Row],[Order ID]],ReturnsTable[#All],2,FALSE),"No")</f>
        <v>No</v>
      </c>
      <c r="X9344" s="4">
        <f>1/COUNTIF(OrdersTable[Order ID],OrdersTable[[#This Row],[Order ID]])</f>
        <v>1</v>
      </c>
      <c r="Y9344" s="4">
        <f>1/COUNTIF(OrdersTable[Customer ID],OrdersTable[[#This Row],[Customer ID]])</f>
        <v>0.16666666666666666</v>
      </c>
    </row>
    <row r="9345" spans="1:25" x14ac:dyDescent="0.3">
      <c r="A9345" s="1">
        <v>9344</v>
      </c>
      <c r="B9345" t="s">
        <v>6103</v>
      </c>
      <c r="C9345" s="7">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4" t="str">
        <f>VLOOKUP(OrdersTable[[#This Row],[Region]],PeopleTable[#All],2,FALSE)</f>
        <v>Chuck Magee</v>
      </c>
      <c r="W9345" s="4" t="str">
        <f>IFERROR(VLOOKUP(OrdersTable[[#This Row],[Order ID]],ReturnsTable[#All],2,FALSE),"No")</f>
        <v>Yes</v>
      </c>
      <c r="X9345" s="4">
        <f>1/COUNTIF(OrdersTable[Order ID],OrdersTable[[#This Row],[Order ID]])</f>
        <v>0.2</v>
      </c>
      <c r="Y9345" s="4">
        <f>1/COUNTIF(OrdersTable[Customer ID],OrdersTable[[#This Row],[Customer ID]])</f>
        <v>8.3333333333333329E-2</v>
      </c>
    </row>
    <row r="9346" spans="1:25" x14ac:dyDescent="0.3">
      <c r="A9346" s="1">
        <v>9345</v>
      </c>
      <c r="B9346" t="s">
        <v>6103</v>
      </c>
      <c r="C9346" s="7">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4" t="str">
        <f>VLOOKUP(OrdersTable[[#This Row],[Region]],PeopleTable[#All],2,FALSE)</f>
        <v>Chuck Magee</v>
      </c>
      <c r="W9346" s="4" t="str">
        <f>IFERROR(VLOOKUP(OrdersTable[[#This Row],[Order ID]],ReturnsTable[#All],2,FALSE),"No")</f>
        <v>Yes</v>
      </c>
      <c r="X9346" s="4">
        <f>1/COUNTIF(OrdersTable[Order ID],OrdersTable[[#This Row],[Order ID]])</f>
        <v>0.2</v>
      </c>
      <c r="Y9346" s="4">
        <f>1/COUNTIF(OrdersTable[Customer ID],OrdersTable[[#This Row],[Customer ID]])</f>
        <v>8.3333333333333329E-2</v>
      </c>
    </row>
    <row r="9347" spans="1:25" x14ac:dyDescent="0.3">
      <c r="A9347" s="1">
        <v>9346</v>
      </c>
      <c r="B9347" t="s">
        <v>6103</v>
      </c>
      <c r="C9347" s="7">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4" t="str">
        <f>VLOOKUP(OrdersTable[[#This Row],[Region]],PeopleTable[#All],2,FALSE)</f>
        <v>Chuck Magee</v>
      </c>
      <c r="W9347" s="4" t="str">
        <f>IFERROR(VLOOKUP(OrdersTable[[#This Row],[Order ID]],ReturnsTable[#All],2,FALSE),"No")</f>
        <v>Yes</v>
      </c>
      <c r="X9347" s="4">
        <f>1/COUNTIF(OrdersTable[Order ID],OrdersTable[[#This Row],[Order ID]])</f>
        <v>0.2</v>
      </c>
      <c r="Y9347" s="4">
        <f>1/COUNTIF(OrdersTable[Customer ID],OrdersTable[[#This Row],[Customer ID]])</f>
        <v>8.3333333333333329E-2</v>
      </c>
    </row>
    <row r="9348" spans="1:25" x14ac:dyDescent="0.3">
      <c r="A9348" s="1">
        <v>9347</v>
      </c>
      <c r="B9348" t="s">
        <v>6103</v>
      </c>
      <c r="C9348" s="7">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4" t="str">
        <f>VLOOKUP(OrdersTable[[#This Row],[Region]],PeopleTable[#All],2,FALSE)</f>
        <v>Chuck Magee</v>
      </c>
      <c r="W9348" s="4" t="str">
        <f>IFERROR(VLOOKUP(OrdersTable[[#This Row],[Order ID]],ReturnsTable[#All],2,FALSE),"No")</f>
        <v>Yes</v>
      </c>
      <c r="X9348" s="4">
        <f>1/COUNTIF(OrdersTable[Order ID],OrdersTable[[#This Row],[Order ID]])</f>
        <v>0.2</v>
      </c>
      <c r="Y9348" s="4">
        <f>1/COUNTIF(OrdersTable[Customer ID],OrdersTable[[#This Row],[Customer ID]])</f>
        <v>8.3333333333333329E-2</v>
      </c>
    </row>
    <row r="9349" spans="1:25" x14ac:dyDescent="0.3">
      <c r="A9349" s="1">
        <v>9348</v>
      </c>
      <c r="B9349" t="s">
        <v>6103</v>
      </c>
      <c r="C9349" s="7">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4" t="str">
        <f>VLOOKUP(OrdersTable[[#This Row],[Region]],PeopleTable[#All],2,FALSE)</f>
        <v>Chuck Magee</v>
      </c>
      <c r="W9349" s="4" t="str">
        <f>IFERROR(VLOOKUP(OrdersTable[[#This Row],[Order ID]],ReturnsTable[#All],2,FALSE),"No")</f>
        <v>Yes</v>
      </c>
      <c r="X9349" s="4">
        <f>1/COUNTIF(OrdersTable[Order ID],OrdersTable[[#This Row],[Order ID]])</f>
        <v>0.2</v>
      </c>
      <c r="Y9349" s="4">
        <f>1/COUNTIF(OrdersTable[Customer ID],OrdersTable[[#This Row],[Customer ID]])</f>
        <v>8.3333333333333329E-2</v>
      </c>
    </row>
    <row r="9350" spans="1:25" x14ac:dyDescent="0.3">
      <c r="A9350" s="1">
        <v>9349</v>
      </c>
      <c r="B9350" t="s">
        <v>10620</v>
      </c>
      <c r="C9350" s="7">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4" t="str">
        <f>VLOOKUP(OrdersTable[[#This Row],[Region]],PeopleTable[#All],2,FALSE)</f>
        <v>Anna Andreadi</v>
      </c>
      <c r="W9350" s="4" t="str">
        <f>IFERROR(VLOOKUP(OrdersTable[[#This Row],[Order ID]],ReturnsTable[#All],2,FALSE),"No")</f>
        <v>No</v>
      </c>
      <c r="X9350" s="4">
        <f>1/COUNTIF(OrdersTable[Order ID],OrdersTable[[#This Row],[Order ID]])</f>
        <v>0.5</v>
      </c>
      <c r="Y9350" s="4">
        <f>1/COUNTIF(OrdersTable[Customer ID],OrdersTable[[#This Row],[Customer ID]])</f>
        <v>9.0909090909090912E-2</v>
      </c>
    </row>
    <row r="9351" spans="1:25" x14ac:dyDescent="0.3">
      <c r="A9351" s="1">
        <v>9350</v>
      </c>
      <c r="B9351" t="s">
        <v>10620</v>
      </c>
      <c r="C9351" s="7">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4" t="str">
        <f>VLOOKUP(OrdersTable[[#This Row],[Region]],PeopleTable[#All],2,FALSE)</f>
        <v>Anna Andreadi</v>
      </c>
      <c r="W9351" s="4" t="str">
        <f>IFERROR(VLOOKUP(OrdersTable[[#This Row],[Order ID]],ReturnsTable[#All],2,FALSE),"No")</f>
        <v>No</v>
      </c>
      <c r="X9351" s="4">
        <f>1/COUNTIF(OrdersTable[Order ID],OrdersTable[[#This Row],[Order ID]])</f>
        <v>0.5</v>
      </c>
      <c r="Y9351" s="4">
        <f>1/COUNTIF(OrdersTable[Customer ID],OrdersTable[[#This Row],[Customer ID]])</f>
        <v>9.0909090909090912E-2</v>
      </c>
    </row>
    <row r="9352" spans="1:25" x14ac:dyDescent="0.3">
      <c r="A9352" s="1">
        <v>9351</v>
      </c>
      <c r="B9352" t="s">
        <v>10621</v>
      </c>
      <c r="C9352" s="7">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4" t="str">
        <f>VLOOKUP(OrdersTable[[#This Row],[Region]],PeopleTable[#All],2,FALSE)</f>
        <v>Anna Andreadi</v>
      </c>
      <c r="W9352" s="4" t="str">
        <f>IFERROR(VLOOKUP(OrdersTable[[#This Row],[Order ID]],ReturnsTable[#All],2,FALSE),"No")</f>
        <v>No</v>
      </c>
      <c r="X9352" s="4">
        <f>1/COUNTIF(OrdersTable[Order ID],OrdersTable[[#This Row],[Order ID]])</f>
        <v>0.5</v>
      </c>
      <c r="Y9352" s="4">
        <f>1/COUNTIF(OrdersTable[Customer ID],OrdersTable[[#This Row],[Customer ID]])</f>
        <v>7.1428571428571425E-2</v>
      </c>
    </row>
    <row r="9353" spans="1:25" x14ac:dyDescent="0.3">
      <c r="A9353" s="1">
        <v>9352</v>
      </c>
      <c r="B9353" t="s">
        <v>10621</v>
      </c>
      <c r="C9353" s="7">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4" t="str">
        <f>VLOOKUP(OrdersTable[[#This Row],[Region]],PeopleTable[#All],2,FALSE)</f>
        <v>Anna Andreadi</v>
      </c>
      <c r="W9353" s="4" t="str">
        <f>IFERROR(VLOOKUP(OrdersTable[[#This Row],[Order ID]],ReturnsTable[#All],2,FALSE),"No")</f>
        <v>No</v>
      </c>
      <c r="X9353" s="4">
        <f>1/COUNTIF(OrdersTable[Order ID],OrdersTable[[#This Row],[Order ID]])</f>
        <v>0.5</v>
      </c>
      <c r="Y9353" s="4">
        <f>1/COUNTIF(OrdersTable[Customer ID],OrdersTable[[#This Row],[Customer ID]])</f>
        <v>7.1428571428571425E-2</v>
      </c>
    </row>
    <row r="9354" spans="1:25" x14ac:dyDescent="0.3">
      <c r="A9354" s="1">
        <v>9353</v>
      </c>
      <c r="B9354" t="s">
        <v>10622</v>
      </c>
      <c r="C9354" s="7">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4" t="str">
        <f>VLOOKUP(OrdersTable[[#This Row],[Region]],PeopleTable[#All],2,FALSE)</f>
        <v>Kelly Williams</v>
      </c>
      <c r="W9354" s="4" t="str">
        <f>IFERROR(VLOOKUP(OrdersTable[[#This Row],[Order ID]],ReturnsTable[#All],2,FALSE),"No")</f>
        <v>No</v>
      </c>
      <c r="X9354" s="4">
        <f>1/COUNTIF(OrdersTable[Order ID],OrdersTable[[#This Row],[Order ID]])</f>
        <v>0.5</v>
      </c>
      <c r="Y9354" s="4">
        <f>1/COUNTIF(OrdersTable[Customer ID],OrdersTable[[#This Row],[Customer ID]])</f>
        <v>8.3333333333333329E-2</v>
      </c>
    </row>
    <row r="9355" spans="1:25" x14ac:dyDescent="0.3">
      <c r="A9355" s="1">
        <v>9354</v>
      </c>
      <c r="B9355" t="s">
        <v>10622</v>
      </c>
      <c r="C9355" s="7">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4" t="str">
        <f>VLOOKUP(OrdersTable[[#This Row],[Region]],PeopleTable[#All],2,FALSE)</f>
        <v>Kelly Williams</v>
      </c>
      <c r="W9355" s="4" t="str">
        <f>IFERROR(VLOOKUP(OrdersTable[[#This Row],[Order ID]],ReturnsTable[#All],2,FALSE),"No")</f>
        <v>No</v>
      </c>
      <c r="X9355" s="4">
        <f>1/COUNTIF(OrdersTable[Order ID],OrdersTable[[#This Row],[Order ID]])</f>
        <v>0.5</v>
      </c>
      <c r="Y9355" s="4">
        <f>1/COUNTIF(OrdersTable[Customer ID],OrdersTable[[#This Row],[Customer ID]])</f>
        <v>8.3333333333333329E-2</v>
      </c>
    </row>
    <row r="9356" spans="1:25" x14ac:dyDescent="0.3">
      <c r="A9356" s="1">
        <v>9355</v>
      </c>
      <c r="B9356" t="s">
        <v>10623</v>
      </c>
      <c r="C9356" s="7">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4" t="str">
        <f>VLOOKUP(OrdersTable[[#This Row],[Region]],PeopleTable[#All],2,FALSE)</f>
        <v>Kelly Williams</v>
      </c>
      <c r="W9356" s="4" t="str">
        <f>IFERROR(VLOOKUP(OrdersTable[[#This Row],[Order ID]],ReturnsTable[#All],2,FALSE),"No")</f>
        <v>No</v>
      </c>
      <c r="X9356" s="4">
        <f>1/COUNTIF(OrdersTable[Order ID],OrdersTable[[#This Row],[Order ID]])</f>
        <v>0.33333333333333331</v>
      </c>
      <c r="Y9356" s="4">
        <f>1/COUNTIF(OrdersTable[Customer ID],OrdersTable[[#This Row],[Customer ID]])</f>
        <v>2.9411764705882353E-2</v>
      </c>
    </row>
    <row r="9357" spans="1:25" x14ac:dyDescent="0.3">
      <c r="A9357" s="1">
        <v>9356</v>
      </c>
      <c r="B9357" t="s">
        <v>10623</v>
      </c>
      <c r="C9357" s="7">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4" t="str">
        <f>VLOOKUP(OrdersTable[[#This Row],[Region]],PeopleTable[#All],2,FALSE)</f>
        <v>Kelly Williams</v>
      </c>
      <c r="W9357" s="4" t="str">
        <f>IFERROR(VLOOKUP(OrdersTable[[#This Row],[Order ID]],ReturnsTable[#All],2,FALSE),"No")</f>
        <v>No</v>
      </c>
      <c r="X9357" s="4">
        <f>1/COUNTIF(OrdersTable[Order ID],OrdersTable[[#This Row],[Order ID]])</f>
        <v>0.33333333333333331</v>
      </c>
      <c r="Y9357" s="4">
        <f>1/COUNTIF(OrdersTable[Customer ID],OrdersTable[[#This Row],[Customer ID]])</f>
        <v>2.9411764705882353E-2</v>
      </c>
    </row>
    <row r="9358" spans="1:25" x14ac:dyDescent="0.3">
      <c r="A9358" s="1">
        <v>9357</v>
      </c>
      <c r="B9358" t="s">
        <v>10623</v>
      </c>
      <c r="C9358" s="7">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4" t="str">
        <f>VLOOKUP(OrdersTable[[#This Row],[Region]],PeopleTable[#All],2,FALSE)</f>
        <v>Kelly Williams</v>
      </c>
      <c r="W9358" s="4" t="str">
        <f>IFERROR(VLOOKUP(OrdersTable[[#This Row],[Order ID]],ReturnsTable[#All],2,FALSE),"No")</f>
        <v>No</v>
      </c>
      <c r="X9358" s="4">
        <f>1/COUNTIF(OrdersTable[Order ID],OrdersTable[[#This Row],[Order ID]])</f>
        <v>0.33333333333333331</v>
      </c>
      <c r="Y9358" s="4">
        <f>1/COUNTIF(OrdersTable[Customer ID],OrdersTable[[#This Row],[Customer ID]])</f>
        <v>2.9411764705882353E-2</v>
      </c>
    </row>
    <row r="9359" spans="1:25" x14ac:dyDescent="0.3">
      <c r="A9359" s="1">
        <v>9358</v>
      </c>
      <c r="B9359" t="s">
        <v>10624</v>
      </c>
      <c r="C9359" s="7">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4" t="str">
        <f>VLOOKUP(OrdersTable[[#This Row],[Region]],PeopleTable[#All],2,FALSE)</f>
        <v>Chuck Magee</v>
      </c>
      <c r="W9359" s="4" t="str">
        <f>IFERROR(VLOOKUP(OrdersTable[[#This Row],[Order ID]],ReturnsTable[#All],2,FALSE),"No")</f>
        <v>No</v>
      </c>
      <c r="X9359" s="4">
        <f>1/COUNTIF(OrdersTable[Order ID],OrdersTable[[#This Row],[Order ID]])</f>
        <v>0.25</v>
      </c>
      <c r="Y9359" s="4">
        <f>1/COUNTIF(OrdersTable[Customer ID],OrdersTable[[#This Row],[Customer ID]])</f>
        <v>3.125E-2</v>
      </c>
    </row>
    <row r="9360" spans="1:25" x14ac:dyDescent="0.3">
      <c r="A9360" s="1">
        <v>9359</v>
      </c>
      <c r="B9360" t="s">
        <v>10624</v>
      </c>
      <c r="C9360" s="7">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4" t="str">
        <f>VLOOKUP(OrdersTable[[#This Row],[Region]],PeopleTable[#All],2,FALSE)</f>
        <v>Chuck Magee</v>
      </c>
      <c r="W9360" s="4" t="str">
        <f>IFERROR(VLOOKUP(OrdersTable[[#This Row],[Order ID]],ReturnsTable[#All],2,FALSE),"No")</f>
        <v>No</v>
      </c>
      <c r="X9360" s="4">
        <f>1/COUNTIF(OrdersTable[Order ID],OrdersTable[[#This Row],[Order ID]])</f>
        <v>0.25</v>
      </c>
      <c r="Y9360" s="4">
        <f>1/COUNTIF(OrdersTable[Customer ID],OrdersTable[[#This Row],[Customer ID]])</f>
        <v>3.125E-2</v>
      </c>
    </row>
    <row r="9361" spans="1:25" x14ac:dyDescent="0.3">
      <c r="A9361" s="1">
        <v>9360</v>
      </c>
      <c r="B9361" t="s">
        <v>10624</v>
      </c>
      <c r="C9361" s="7">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4" t="str">
        <f>VLOOKUP(OrdersTable[[#This Row],[Region]],PeopleTable[#All],2,FALSE)</f>
        <v>Chuck Magee</v>
      </c>
      <c r="W9361" s="4" t="str">
        <f>IFERROR(VLOOKUP(OrdersTable[[#This Row],[Order ID]],ReturnsTable[#All],2,FALSE),"No")</f>
        <v>No</v>
      </c>
      <c r="X9361" s="4">
        <f>1/COUNTIF(OrdersTable[Order ID],OrdersTable[[#This Row],[Order ID]])</f>
        <v>0.25</v>
      </c>
      <c r="Y9361" s="4">
        <f>1/COUNTIF(OrdersTable[Customer ID],OrdersTable[[#This Row],[Customer ID]])</f>
        <v>3.125E-2</v>
      </c>
    </row>
    <row r="9362" spans="1:25" x14ac:dyDescent="0.3">
      <c r="A9362" s="1">
        <v>9361</v>
      </c>
      <c r="B9362" t="s">
        <v>10624</v>
      </c>
      <c r="C9362" s="7">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4" t="str">
        <f>VLOOKUP(OrdersTable[[#This Row],[Region]],PeopleTable[#All],2,FALSE)</f>
        <v>Chuck Magee</v>
      </c>
      <c r="W9362" s="4" t="str">
        <f>IFERROR(VLOOKUP(OrdersTable[[#This Row],[Order ID]],ReturnsTable[#All],2,FALSE),"No")</f>
        <v>No</v>
      </c>
      <c r="X9362" s="4">
        <f>1/COUNTIF(OrdersTable[Order ID],OrdersTable[[#This Row],[Order ID]])</f>
        <v>0.25</v>
      </c>
      <c r="Y9362" s="4">
        <f>1/COUNTIF(OrdersTable[Customer ID],OrdersTable[[#This Row],[Customer ID]])</f>
        <v>3.125E-2</v>
      </c>
    </row>
    <row r="9363" spans="1:25" x14ac:dyDescent="0.3">
      <c r="A9363" s="1">
        <v>9362</v>
      </c>
      <c r="B9363" t="s">
        <v>10625</v>
      </c>
      <c r="C9363" s="7">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4" t="str">
        <f>VLOOKUP(OrdersTable[[#This Row],[Region]],PeopleTable[#All],2,FALSE)</f>
        <v>Anna Andreadi</v>
      </c>
      <c r="W9363" s="4" t="str">
        <f>IFERROR(VLOOKUP(OrdersTable[[#This Row],[Order ID]],ReturnsTable[#All],2,FALSE),"No")</f>
        <v>No</v>
      </c>
      <c r="X9363" s="4">
        <f>1/COUNTIF(OrdersTable[Order ID],OrdersTable[[#This Row],[Order ID]])</f>
        <v>0.25</v>
      </c>
      <c r="Y9363" s="4">
        <f>1/COUNTIF(OrdersTable[Customer ID],OrdersTable[[#This Row],[Customer ID]])</f>
        <v>7.6923076923076927E-2</v>
      </c>
    </row>
    <row r="9364" spans="1:25" x14ac:dyDescent="0.3">
      <c r="A9364" s="1">
        <v>9363</v>
      </c>
      <c r="B9364" t="s">
        <v>10625</v>
      </c>
      <c r="C9364" s="7">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4" t="str">
        <f>VLOOKUP(OrdersTable[[#This Row],[Region]],PeopleTable[#All],2,FALSE)</f>
        <v>Anna Andreadi</v>
      </c>
      <c r="W9364" s="4" t="str">
        <f>IFERROR(VLOOKUP(OrdersTable[[#This Row],[Order ID]],ReturnsTable[#All],2,FALSE),"No")</f>
        <v>No</v>
      </c>
      <c r="X9364" s="4">
        <f>1/COUNTIF(OrdersTable[Order ID],OrdersTable[[#This Row],[Order ID]])</f>
        <v>0.25</v>
      </c>
      <c r="Y9364" s="4">
        <f>1/COUNTIF(OrdersTable[Customer ID],OrdersTable[[#This Row],[Customer ID]])</f>
        <v>7.6923076923076927E-2</v>
      </c>
    </row>
    <row r="9365" spans="1:25" x14ac:dyDescent="0.3">
      <c r="A9365" s="1">
        <v>9364</v>
      </c>
      <c r="B9365" t="s">
        <v>10625</v>
      </c>
      <c r="C9365" s="7">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4" t="str">
        <f>VLOOKUP(OrdersTable[[#This Row],[Region]],PeopleTable[#All],2,FALSE)</f>
        <v>Anna Andreadi</v>
      </c>
      <c r="W9365" s="4" t="str">
        <f>IFERROR(VLOOKUP(OrdersTable[[#This Row],[Order ID]],ReturnsTable[#All],2,FALSE),"No")</f>
        <v>No</v>
      </c>
      <c r="X9365" s="4">
        <f>1/COUNTIF(OrdersTable[Order ID],OrdersTable[[#This Row],[Order ID]])</f>
        <v>0.25</v>
      </c>
      <c r="Y9365" s="4">
        <f>1/COUNTIF(OrdersTable[Customer ID],OrdersTable[[#This Row],[Customer ID]])</f>
        <v>7.6923076923076927E-2</v>
      </c>
    </row>
    <row r="9366" spans="1:25" x14ac:dyDescent="0.3">
      <c r="A9366" s="1">
        <v>9365</v>
      </c>
      <c r="B9366" t="s">
        <v>10625</v>
      </c>
      <c r="C9366" s="7">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4" t="str">
        <f>VLOOKUP(OrdersTable[[#This Row],[Region]],PeopleTable[#All],2,FALSE)</f>
        <v>Anna Andreadi</v>
      </c>
      <c r="W9366" s="4" t="str">
        <f>IFERROR(VLOOKUP(OrdersTable[[#This Row],[Order ID]],ReturnsTable[#All],2,FALSE),"No")</f>
        <v>No</v>
      </c>
      <c r="X9366" s="4">
        <f>1/COUNTIF(OrdersTable[Order ID],OrdersTable[[#This Row],[Order ID]])</f>
        <v>0.25</v>
      </c>
      <c r="Y9366" s="4">
        <f>1/COUNTIF(OrdersTable[Customer ID],OrdersTable[[#This Row],[Customer ID]])</f>
        <v>7.6923076923076927E-2</v>
      </c>
    </row>
    <row r="9367" spans="1:25" x14ac:dyDescent="0.3">
      <c r="A9367" s="1">
        <v>9366</v>
      </c>
      <c r="B9367" t="s">
        <v>10626</v>
      </c>
      <c r="C9367" s="7">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4" t="str">
        <f>VLOOKUP(OrdersTable[[#This Row],[Region]],PeopleTable[#All],2,FALSE)</f>
        <v>Kelly Williams</v>
      </c>
      <c r="W9367" s="4" t="str">
        <f>IFERROR(VLOOKUP(OrdersTable[[#This Row],[Order ID]],ReturnsTable[#All],2,FALSE),"No")</f>
        <v>No</v>
      </c>
      <c r="X9367" s="4">
        <f>1/COUNTIF(OrdersTable[Order ID],OrdersTable[[#This Row],[Order ID]])</f>
        <v>1</v>
      </c>
      <c r="Y9367" s="4">
        <f>1/COUNTIF(OrdersTable[Customer ID],OrdersTable[[#This Row],[Customer ID]])</f>
        <v>7.1428571428571425E-2</v>
      </c>
    </row>
    <row r="9368" spans="1:25" x14ac:dyDescent="0.3">
      <c r="A9368" s="1">
        <v>9367</v>
      </c>
      <c r="B9368" t="s">
        <v>10627</v>
      </c>
      <c r="C9368" s="7">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4" t="str">
        <f>VLOOKUP(OrdersTable[[#This Row],[Region]],PeopleTable[#All],2,FALSE)</f>
        <v>Chuck Magee</v>
      </c>
      <c r="W9368" s="4" t="str">
        <f>IFERROR(VLOOKUP(OrdersTable[[#This Row],[Order ID]],ReturnsTable[#All],2,FALSE),"No")</f>
        <v>No</v>
      </c>
      <c r="X9368" s="4">
        <f>1/COUNTIF(OrdersTable[Order ID],OrdersTable[[#This Row],[Order ID]])</f>
        <v>0.5</v>
      </c>
      <c r="Y9368" s="4">
        <f>1/COUNTIF(OrdersTable[Customer ID],OrdersTable[[#This Row],[Customer ID]])</f>
        <v>6.6666666666666666E-2</v>
      </c>
    </row>
    <row r="9369" spans="1:25" x14ac:dyDescent="0.3">
      <c r="A9369" s="1">
        <v>9368</v>
      </c>
      <c r="B9369" t="s">
        <v>10627</v>
      </c>
      <c r="C9369" s="7">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4" t="str">
        <f>VLOOKUP(OrdersTable[[#This Row],[Region]],PeopleTable[#All],2,FALSE)</f>
        <v>Chuck Magee</v>
      </c>
      <c r="W9369" s="4" t="str">
        <f>IFERROR(VLOOKUP(OrdersTable[[#This Row],[Order ID]],ReturnsTable[#All],2,FALSE),"No")</f>
        <v>No</v>
      </c>
      <c r="X9369" s="4">
        <f>1/COUNTIF(OrdersTable[Order ID],OrdersTable[[#This Row],[Order ID]])</f>
        <v>0.5</v>
      </c>
      <c r="Y9369" s="4">
        <f>1/COUNTIF(OrdersTable[Customer ID],OrdersTable[[#This Row],[Customer ID]])</f>
        <v>6.6666666666666666E-2</v>
      </c>
    </row>
    <row r="9370" spans="1:25" x14ac:dyDescent="0.3">
      <c r="A9370" s="1">
        <v>9369</v>
      </c>
      <c r="B9370" t="s">
        <v>10628</v>
      </c>
      <c r="C9370" s="7">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4" t="str">
        <f>VLOOKUP(OrdersTable[[#This Row],[Region]],PeopleTable[#All],2,FALSE)</f>
        <v>Chuck Magee</v>
      </c>
      <c r="W9370" s="4" t="str">
        <f>IFERROR(VLOOKUP(OrdersTable[[#This Row],[Order ID]],ReturnsTable[#All],2,FALSE),"No")</f>
        <v>No</v>
      </c>
      <c r="X9370" s="4">
        <f>1/COUNTIF(OrdersTable[Order ID],OrdersTable[[#This Row],[Order ID]])</f>
        <v>1</v>
      </c>
      <c r="Y9370" s="4">
        <f>1/COUNTIF(OrdersTable[Customer ID],OrdersTable[[#This Row],[Customer ID]])</f>
        <v>0.05</v>
      </c>
    </row>
    <row r="9371" spans="1:25" x14ac:dyDescent="0.3">
      <c r="A9371" s="1">
        <v>9370</v>
      </c>
      <c r="B9371" t="s">
        <v>10629</v>
      </c>
      <c r="C9371" s="7">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4" t="str">
        <f>VLOOKUP(OrdersTable[[#This Row],[Region]],PeopleTable[#All],2,FALSE)</f>
        <v>Chuck Magee</v>
      </c>
      <c r="W9371" s="4" t="str">
        <f>IFERROR(VLOOKUP(OrdersTable[[#This Row],[Order ID]],ReturnsTable[#All],2,FALSE),"No")</f>
        <v>No</v>
      </c>
      <c r="X9371" s="4">
        <f>1/COUNTIF(OrdersTable[Order ID],OrdersTable[[#This Row],[Order ID]])</f>
        <v>1</v>
      </c>
      <c r="Y9371" s="4">
        <f>1/COUNTIF(OrdersTable[Customer ID],OrdersTable[[#This Row],[Customer ID]])</f>
        <v>5.8823529411764705E-2</v>
      </c>
    </row>
    <row r="9372" spans="1:25" x14ac:dyDescent="0.3">
      <c r="A9372" s="1">
        <v>9371</v>
      </c>
      <c r="B9372" t="s">
        <v>10630</v>
      </c>
      <c r="C9372" s="7">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4" t="str">
        <f>VLOOKUP(OrdersTable[[#This Row],[Region]],PeopleTable[#All],2,FALSE)</f>
        <v>Chuck Magee</v>
      </c>
      <c r="W9372" s="4" t="str">
        <f>IFERROR(VLOOKUP(OrdersTable[[#This Row],[Order ID]],ReturnsTable[#All],2,FALSE),"No")</f>
        <v>No</v>
      </c>
      <c r="X9372" s="4">
        <f>1/COUNTIF(OrdersTable[Order ID],OrdersTable[[#This Row],[Order ID]])</f>
        <v>0.33333333333333331</v>
      </c>
      <c r="Y9372" s="4">
        <f>1/COUNTIF(OrdersTable[Customer ID],OrdersTable[[#This Row],[Customer ID]])</f>
        <v>7.1428571428571425E-2</v>
      </c>
    </row>
    <row r="9373" spans="1:25" x14ac:dyDescent="0.3">
      <c r="A9373" s="1">
        <v>9372</v>
      </c>
      <c r="B9373" t="s">
        <v>10630</v>
      </c>
      <c r="C9373" s="7">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4" t="str">
        <f>VLOOKUP(OrdersTable[[#This Row],[Region]],PeopleTable[#All],2,FALSE)</f>
        <v>Chuck Magee</v>
      </c>
      <c r="W9373" s="4" t="str">
        <f>IFERROR(VLOOKUP(OrdersTable[[#This Row],[Order ID]],ReturnsTable[#All],2,FALSE),"No")</f>
        <v>No</v>
      </c>
      <c r="X9373" s="4">
        <f>1/COUNTIF(OrdersTable[Order ID],OrdersTable[[#This Row],[Order ID]])</f>
        <v>0.33333333333333331</v>
      </c>
      <c r="Y9373" s="4">
        <f>1/COUNTIF(OrdersTable[Customer ID],OrdersTable[[#This Row],[Customer ID]])</f>
        <v>7.1428571428571425E-2</v>
      </c>
    </row>
    <row r="9374" spans="1:25" x14ac:dyDescent="0.3">
      <c r="A9374" s="1">
        <v>9373</v>
      </c>
      <c r="B9374" t="s">
        <v>10630</v>
      </c>
      <c r="C9374" s="7">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4" t="str">
        <f>VLOOKUP(OrdersTable[[#This Row],[Region]],PeopleTable[#All],2,FALSE)</f>
        <v>Chuck Magee</v>
      </c>
      <c r="W9374" s="4" t="str">
        <f>IFERROR(VLOOKUP(OrdersTable[[#This Row],[Order ID]],ReturnsTable[#All],2,FALSE),"No")</f>
        <v>No</v>
      </c>
      <c r="X9374" s="4">
        <f>1/COUNTIF(OrdersTable[Order ID],OrdersTable[[#This Row],[Order ID]])</f>
        <v>0.33333333333333331</v>
      </c>
      <c r="Y9374" s="4">
        <f>1/COUNTIF(OrdersTable[Customer ID],OrdersTable[[#This Row],[Customer ID]])</f>
        <v>7.1428571428571425E-2</v>
      </c>
    </row>
    <row r="9375" spans="1:25" x14ac:dyDescent="0.3">
      <c r="A9375" s="1">
        <v>9374</v>
      </c>
      <c r="B9375" t="s">
        <v>10631</v>
      </c>
      <c r="C9375" s="7">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4" t="str">
        <f>VLOOKUP(OrdersTable[[#This Row],[Region]],PeopleTable[#All],2,FALSE)</f>
        <v>Anna Andreadi</v>
      </c>
      <c r="W9375" s="4" t="str">
        <f>IFERROR(VLOOKUP(OrdersTable[[#This Row],[Order ID]],ReturnsTable[#All],2,FALSE),"No")</f>
        <v>No</v>
      </c>
      <c r="X9375" s="4">
        <f>1/COUNTIF(OrdersTable[Order ID],OrdersTable[[#This Row],[Order ID]])</f>
        <v>1</v>
      </c>
      <c r="Y9375" s="4">
        <f>1/COUNTIF(OrdersTable[Customer ID],OrdersTable[[#This Row],[Customer ID]])</f>
        <v>4.5454545454545456E-2</v>
      </c>
    </row>
    <row r="9376" spans="1:25" x14ac:dyDescent="0.3">
      <c r="A9376" s="1">
        <v>9375</v>
      </c>
      <c r="B9376" t="s">
        <v>10632</v>
      </c>
      <c r="C9376" s="7">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4" t="str">
        <f>VLOOKUP(OrdersTable[[#This Row],[Region]],PeopleTable[#All],2,FALSE)</f>
        <v>Anna Andreadi</v>
      </c>
      <c r="W9376" s="4" t="str">
        <f>IFERROR(VLOOKUP(OrdersTable[[#This Row],[Order ID]],ReturnsTable[#All],2,FALSE),"No")</f>
        <v>No</v>
      </c>
      <c r="X9376" s="4">
        <f>1/COUNTIF(OrdersTable[Order ID],OrdersTable[[#This Row],[Order ID]])</f>
        <v>1</v>
      </c>
      <c r="Y9376" s="4">
        <f>1/COUNTIF(OrdersTable[Customer ID],OrdersTable[[#This Row],[Customer ID]])</f>
        <v>0.1111111111111111</v>
      </c>
    </row>
    <row r="9377" spans="1:25" x14ac:dyDescent="0.3">
      <c r="A9377" s="1">
        <v>9376</v>
      </c>
      <c r="B9377" t="s">
        <v>10633</v>
      </c>
      <c r="C9377" s="7">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4" t="str">
        <f>VLOOKUP(OrdersTable[[#This Row],[Region]],PeopleTable[#All],2,FALSE)</f>
        <v>Anna Andreadi</v>
      </c>
      <c r="W9377" s="4" t="str">
        <f>IFERROR(VLOOKUP(OrdersTable[[#This Row],[Order ID]],ReturnsTable[#All],2,FALSE),"No")</f>
        <v>No</v>
      </c>
      <c r="X9377" s="4">
        <f>1/COUNTIF(OrdersTable[Order ID],OrdersTable[[#This Row],[Order ID]])</f>
        <v>1</v>
      </c>
      <c r="Y9377" s="4">
        <f>1/COUNTIF(OrdersTable[Customer ID],OrdersTable[[#This Row],[Customer ID]])</f>
        <v>0.1</v>
      </c>
    </row>
    <row r="9378" spans="1:25" x14ac:dyDescent="0.3">
      <c r="A9378" s="1">
        <v>9377</v>
      </c>
      <c r="B9378" t="s">
        <v>10634</v>
      </c>
      <c r="C9378" s="7">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4" t="str">
        <f>VLOOKUP(OrdersTable[[#This Row],[Region]],PeopleTable[#All],2,FALSE)</f>
        <v>Chuck Magee</v>
      </c>
      <c r="W9378" s="4" t="str">
        <f>IFERROR(VLOOKUP(OrdersTable[[#This Row],[Order ID]],ReturnsTable[#All],2,FALSE),"No")</f>
        <v>No</v>
      </c>
      <c r="X9378" s="4">
        <f>1/COUNTIF(OrdersTable[Order ID],OrdersTable[[#This Row],[Order ID]])</f>
        <v>1</v>
      </c>
      <c r="Y9378" s="4">
        <f>1/COUNTIF(OrdersTable[Customer ID],OrdersTable[[#This Row],[Customer ID]])</f>
        <v>7.6923076923076927E-2</v>
      </c>
    </row>
    <row r="9379" spans="1:25" x14ac:dyDescent="0.3">
      <c r="A9379" s="1">
        <v>9378</v>
      </c>
      <c r="B9379" t="s">
        <v>10635</v>
      </c>
      <c r="C9379" s="7">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4" t="str">
        <f>VLOOKUP(OrdersTable[[#This Row],[Region]],PeopleTable[#All],2,FALSE)</f>
        <v>Kelly Williams</v>
      </c>
      <c r="W9379" s="4" t="str">
        <f>IFERROR(VLOOKUP(OrdersTable[[#This Row],[Order ID]],ReturnsTable[#All],2,FALSE),"No")</f>
        <v>No</v>
      </c>
      <c r="X9379" s="4">
        <f>1/COUNTIF(OrdersTable[Order ID],OrdersTable[[#This Row],[Order ID]])</f>
        <v>1</v>
      </c>
      <c r="Y9379" s="4">
        <f>1/COUNTIF(OrdersTable[Customer ID],OrdersTable[[#This Row],[Customer ID]])</f>
        <v>7.1428571428571425E-2</v>
      </c>
    </row>
    <row r="9380" spans="1:25" x14ac:dyDescent="0.3">
      <c r="A9380" s="1">
        <v>9379</v>
      </c>
      <c r="B9380" t="s">
        <v>10636</v>
      </c>
      <c r="C9380" s="7">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4" t="str">
        <f>VLOOKUP(OrdersTable[[#This Row],[Region]],PeopleTable[#All],2,FALSE)</f>
        <v>Kelly Williams</v>
      </c>
      <c r="W9380" s="4" t="str">
        <f>IFERROR(VLOOKUP(OrdersTable[[#This Row],[Order ID]],ReturnsTable[#All],2,FALSE),"No")</f>
        <v>No</v>
      </c>
      <c r="X9380" s="4">
        <f>1/COUNTIF(OrdersTable[Order ID],OrdersTable[[#This Row],[Order ID]])</f>
        <v>1</v>
      </c>
      <c r="Y9380" s="4">
        <f>1/COUNTIF(OrdersTable[Customer ID],OrdersTable[[#This Row],[Customer ID]])</f>
        <v>7.6923076923076927E-2</v>
      </c>
    </row>
    <row r="9381" spans="1:25" x14ac:dyDescent="0.3">
      <c r="A9381" s="1">
        <v>9380</v>
      </c>
      <c r="B9381" t="s">
        <v>10637</v>
      </c>
      <c r="C9381" s="7">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4" t="str">
        <f>VLOOKUP(OrdersTable[[#This Row],[Region]],PeopleTable[#All],2,FALSE)</f>
        <v>Cassandra Brandow</v>
      </c>
      <c r="W9381" s="4" t="str">
        <f>IFERROR(VLOOKUP(OrdersTable[[#This Row],[Order ID]],ReturnsTable[#All],2,FALSE),"No")</f>
        <v>No</v>
      </c>
      <c r="X9381" s="4">
        <f>1/COUNTIF(OrdersTable[Order ID],OrdersTable[[#This Row],[Order ID]])</f>
        <v>0.2</v>
      </c>
      <c r="Y9381" s="4">
        <f>1/COUNTIF(OrdersTable[Customer ID],OrdersTable[[#This Row],[Customer ID]])</f>
        <v>7.1428571428571425E-2</v>
      </c>
    </row>
    <row r="9382" spans="1:25" x14ac:dyDescent="0.3">
      <c r="A9382" s="1">
        <v>9381</v>
      </c>
      <c r="B9382" t="s">
        <v>10637</v>
      </c>
      <c r="C9382" s="7">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4" t="str">
        <f>VLOOKUP(OrdersTable[[#This Row],[Region]],PeopleTable[#All],2,FALSE)</f>
        <v>Cassandra Brandow</v>
      </c>
      <c r="W9382" s="4" t="str">
        <f>IFERROR(VLOOKUP(OrdersTable[[#This Row],[Order ID]],ReturnsTable[#All],2,FALSE),"No")</f>
        <v>No</v>
      </c>
      <c r="X9382" s="4">
        <f>1/COUNTIF(OrdersTable[Order ID],OrdersTable[[#This Row],[Order ID]])</f>
        <v>0.2</v>
      </c>
      <c r="Y9382" s="4">
        <f>1/COUNTIF(OrdersTable[Customer ID],OrdersTable[[#This Row],[Customer ID]])</f>
        <v>7.1428571428571425E-2</v>
      </c>
    </row>
    <row r="9383" spans="1:25" x14ac:dyDescent="0.3">
      <c r="A9383" s="1">
        <v>9382</v>
      </c>
      <c r="B9383" t="s">
        <v>10637</v>
      </c>
      <c r="C9383" s="7">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4" t="str">
        <f>VLOOKUP(OrdersTable[[#This Row],[Region]],PeopleTable[#All],2,FALSE)</f>
        <v>Cassandra Brandow</v>
      </c>
      <c r="W9383" s="4" t="str">
        <f>IFERROR(VLOOKUP(OrdersTable[[#This Row],[Order ID]],ReturnsTable[#All],2,FALSE),"No")</f>
        <v>No</v>
      </c>
      <c r="X9383" s="4">
        <f>1/COUNTIF(OrdersTable[Order ID],OrdersTable[[#This Row],[Order ID]])</f>
        <v>0.2</v>
      </c>
      <c r="Y9383" s="4">
        <f>1/COUNTIF(OrdersTable[Customer ID],OrdersTable[[#This Row],[Customer ID]])</f>
        <v>7.1428571428571425E-2</v>
      </c>
    </row>
    <row r="9384" spans="1:25" x14ac:dyDescent="0.3">
      <c r="A9384" s="1">
        <v>9383</v>
      </c>
      <c r="B9384" t="s">
        <v>10637</v>
      </c>
      <c r="C9384" s="7">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4" t="str">
        <f>VLOOKUP(OrdersTable[[#This Row],[Region]],PeopleTable[#All],2,FALSE)</f>
        <v>Cassandra Brandow</v>
      </c>
      <c r="W9384" s="4" t="str">
        <f>IFERROR(VLOOKUP(OrdersTable[[#This Row],[Order ID]],ReturnsTable[#All],2,FALSE),"No")</f>
        <v>No</v>
      </c>
      <c r="X9384" s="4">
        <f>1/COUNTIF(OrdersTable[Order ID],OrdersTable[[#This Row],[Order ID]])</f>
        <v>0.2</v>
      </c>
      <c r="Y9384" s="4">
        <f>1/COUNTIF(OrdersTable[Customer ID],OrdersTable[[#This Row],[Customer ID]])</f>
        <v>7.1428571428571425E-2</v>
      </c>
    </row>
    <row r="9385" spans="1:25" x14ac:dyDescent="0.3">
      <c r="A9385" s="1">
        <v>9384</v>
      </c>
      <c r="B9385" t="s">
        <v>10637</v>
      </c>
      <c r="C9385" s="7">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4" t="str">
        <f>VLOOKUP(OrdersTable[[#This Row],[Region]],PeopleTable[#All],2,FALSE)</f>
        <v>Cassandra Brandow</v>
      </c>
      <c r="W9385" s="4" t="str">
        <f>IFERROR(VLOOKUP(OrdersTable[[#This Row],[Order ID]],ReturnsTable[#All],2,FALSE),"No")</f>
        <v>No</v>
      </c>
      <c r="X9385" s="4">
        <f>1/COUNTIF(OrdersTable[Order ID],OrdersTable[[#This Row],[Order ID]])</f>
        <v>0.2</v>
      </c>
      <c r="Y9385" s="4">
        <f>1/COUNTIF(OrdersTable[Customer ID],OrdersTable[[#This Row],[Customer ID]])</f>
        <v>7.1428571428571425E-2</v>
      </c>
    </row>
    <row r="9386" spans="1:25" x14ac:dyDescent="0.3">
      <c r="A9386" s="1">
        <v>9385</v>
      </c>
      <c r="B9386" t="s">
        <v>10638</v>
      </c>
      <c r="C9386" s="7">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4" t="str">
        <f>VLOOKUP(OrdersTable[[#This Row],[Region]],PeopleTable[#All],2,FALSE)</f>
        <v>Chuck Magee</v>
      </c>
      <c r="W9386" s="4" t="str">
        <f>IFERROR(VLOOKUP(OrdersTable[[#This Row],[Order ID]],ReturnsTable[#All],2,FALSE),"No")</f>
        <v>No</v>
      </c>
      <c r="X9386" s="4">
        <f>1/COUNTIF(OrdersTable[Order ID],OrdersTable[[#This Row],[Order ID]])</f>
        <v>1</v>
      </c>
      <c r="Y9386" s="4">
        <f>1/COUNTIF(OrdersTable[Customer ID],OrdersTable[[#This Row],[Customer ID]])</f>
        <v>4.1666666666666664E-2</v>
      </c>
    </row>
    <row r="9387" spans="1:25" x14ac:dyDescent="0.3">
      <c r="A9387" s="1">
        <v>9386</v>
      </c>
      <c r="B9387" t="s">
        <v>10639</v>
      </c>
      <c r="C9387" s="7">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4" t="str">
        <f>VLOOKUP(OrdersTable[[#This Row],[Region]],PeopleTable[#All],2,FALSE)</f>
        <v>Anna Andreadi</v>
      </c>
      <c r="W9387" s="4" t="str">
        <f>IFERROR(VLOOKUP(OrdersTable[[#This Row],[Order ID]],ReturnsTable[#All],2,FALSE),"No")</f>
        <v>No</v>
      </c>
      <c r="X9387" s="4">
        <f>1/COUNTIF(OrdersTable[Order ID],OrdersTable[[#This Row],[Order ID]])</f>
        <v>1</v>
      </c>
      <c r="Y9387" s="4">
        <f>1/COUNTIF(OrdersTable[Customer ID],OrdersTable[[#This Row],[Customer ID]])</f>
        <v>6.6666666666666666E-2</v>
      </c>
    </row>
    <row r="9388" spans="1:25" x14ac:dyDescent="0.3">
      <c r="A9388" s="1">
        <v>9387</v>
      </c>
      <c r="B9388" t="s">
        <v>10640</v>
      </c>
      <c r="C9388" s="7">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4" t="str">
        <f>VLOOKUP(OrdersTable[[#This Row],[Region]],PeopleTable[#All],2,FALSE)</f>
        <v>Chuck Magee</v>
      </c>
      <c r="W9388" s="4" t="str">
        <f>IFERROR(VLOOKUP(OrdersTable[[#This Row],[Order ID]],ReturnsTable[#All],2,FALSE),"No")</f>
        <v>No</v>
      </c>
      <c r="X9388" s="4">
        <f>1/COUNTIF(OrdersTable[Order ID],OrdersTable[[#This Row],[Order ID]])</f>
        <v>0.25</v>
      </c>
      <c r="Y9388" s="4">
        <f>1/COUNTIF(OrdersTable[Customer ID],OrdersTable[[#This Row],[Customer ID]])</f>
        <v>0.1111111111111111</v>
      </c>
    </row>
    <row r="9389" spans="1:25" x14ac:dyDescent="0.3">
      <c r="A9389" s="1">
        <v>9388</v>
      </c>
      <c r="B9389" t="s">
        <v>10640</v>
      </c>
      <c r="C9389" s="7">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4" t="str">
        <f>VLOOKUP(OrdersTable[[#This Row],[Region]],PeopleTable[#All],2,FALSE)</f>
        <v>Chuck Magee</v>
      </c>
      <c r="W9389" s="4" t="str">
        <f>IFERROR(VLOOKUP(OrdersTable[[#This Row],[Order ID]],ReturnsTable[#All],2,FALSE),"No")</f>
        <v>No</v>
      </c>
      <c r="X9389" s="4">
        <f>1/COUNTIF(OrdersTable[Order ID],OrdersTable[[#This Row],[Order ID]])</f>
        <v>0.25</v>
      </c>
      <c r="Y9389" s="4">
        <f>1/COUNTIF(OrdersTable[Customer ID],OrdersTable[[#This Row],[Customer ID]])</f>
        <v>0.1111111111111111</v>
      </c>
    </row>
    <row r="9390" spans="1:25" x14ac:dyDescent="0.3">
      <c r="A9390" s="1">
        <v>9389</v>
      </c>
      <c r="B9390" t="s">
        <v>10640</v>
      </c>
      <c r="C9390" s="7">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4" t="str">
        <f>VLOOKUP(OrdersTable[[#This Row],[Region]],PeopleTable[#All],2,FALSE)</f>
        <v>Chuck Magee</v>
      </c>
      <c r="W9390" s="4" t="str">
        <f>IFERROR(VLOOKUP(OrdersTable[[#This Row],[Order ID]],ReturnsTable[#All],2,FALSE),"No")</f>
        <v>No</v>
      </c>
      <c r="X9390" s="4">
        <f>1/COUNTIF(OrdersTable[Order ID],OrdersTable[[#This Row],[Order ID]])</f>
        <v>0.25</v>
      </c>
      <c r="Y9390" s="4">
        <f>1/COUNTIF(OrdersTable[Customer ID],OrdersTable[[#This Row],[Customer ID]])</f>
        <v>0.1111111111111111</v>
      </c>
    </row>
    <row r="9391" spans="1:25" x14ac:dyDescent="0.3">
      <c r="A9391" s="1">
        <v>9390</v>
      </c>
      <c r="B9391" t="s">
        <v>10640</v>
      </c>
      <c r="C9391" s="7">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4" t="str">
        <f>VLOOKUP(OrdersTable[[#This Row],[Region]],PeopleTable[#All],2,FALSE)</f>
        <v>Chuck Magee</v>
      </c>
      <c r="W9391" s="4" t="str">
        <f>IFERROR(VLOOKUP(OrdersTable[[#This Row],[Order ID]],ReturnsTable[#All],2,FALSE),"No")</f>
        <v>No</v>
      </c>
      <c r="X9391" s="4">
        <f>1/COUNTIF(OrdersTable[Order ID],OrdersTable[[#This Row],[Order ID]])</f>
        <v>0.25</v>
      </c>
      <c r="Y9391" s="4">
        <f>1/COUNTIF(OrdersTable[Customer ID],OrdersTable[[#This Row],[Customer ID]])</f>
        <v>0.1111111111111111</v>
      </c>
    </row>
    <row r="9392" spans="1:25" x14ac:dyDescent="0.3">
      <c r="A9392" s="1">
        <v>9391</v>
      </c>
      <c r="B9392" t="s">
        <v>10641</v>
      </c>
      <c r="C9392" s="7">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4" t="str">
        <f>VLOOKUP(OrdersTable[[#This Row],[Region]],PeopleTable[#All],2,FALSE)</f>
        <v>Kelly Williams</v>
      </c>
      <c r="W9392" s="4" t="str">
        <f>IFERROR(VLOOKUP(OrdersTable[[#This Row],[Order ID]],ReturnsTable[#All],2,FALSE),"No")</f>
        <v>No</v>
      </c>
      <c r="X9392" s="4">
        <f>1/COUNTIF(OrdersTable[Order ID],OrdersTable[[#This Row],[Order ID]])</f>
        <v>1</v>
      </c>
      <c r="Y9392" s="4">
        <f>1/COUNTIF(OrdersTable[Customer ID],OrdersTable[[#This Row],[Customer ID]])</f>
        <v>0.05</v>
      </c>
    </row>
    <row r="9393" spans="1:25" x14ac:dyDescent="0.3">
      <c r="A9393" s="1">
        <v>9392</v>
      </c>
      <c r="B9393" t="s">
        <v>10642</v>
      </c>
      <c r="C9393" s="7">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4" t="str">
        <f>VLOOKUP(OrdersTable[[#This Row],[Region]],PeopleTable[#All],2,FALSE)</f>
        <v>Kelly Williams</v>
      </c>
      <c r="W9393" s="4" t="str">
        <f>IFERROR(VLOOKUP(OrdersTable[[#This Row],[Order ID]],ReturnsTable[#All],2,FALSE),"No")</f>
        <v>No</v>
      </c>
      <c r="X9393" s="4">
        <f>1/COUNTIF(OrdersTable[Order ID],OrdersTable[[#This Row],[Order ID]])</f>
        <v>1</v>
      </c>
      <c r="Y9393" s="4">
        <f>1/COUNTIF(OrdersTable[Customer ID],OrdersTable[[#This Row],[Customer ID]])</f>
        <v>4.7619047619047616E-2</v>
      </c>
    </row>
    <row r="9394" spans="1:25" x14ac:dyDescent="0.3">
      <c r="A9394" s="1">
        <v>9393</v>
      </c>
      <c r="B9394" t="s">
        <v>10643</v>
      </c>
      <c r="C9394" s="7">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4" t="str">
        <f>VLOOKUP(OrdersTable[[#This Row],[Region]],PeopleTable[#All],2,FALSE)</f>
        <v>Anna Andreadi</v>
      </c>
      <c r="W9394" s="4" t="str">
        <f>IFERROR(VLOOKUP(OrdersTable[[#This Row],[Order ID]],ReturnsTable[#All],2,FALSE),"No")</f>
        <v>No</v>
      </c>
      <c r="X9394" s="4">
        <f>1/COUNTIF(OrdersTable[Order ID],OrdersTable[[#This Row],[Order ID]])</f>
        <v>1</v>
      </c>
      <c r="Y9394" s="4">
        <f>1/COUNTIF(OrdersTable[Customer ID],OrdersTable[[#This Row],[Customer ID]])</f>
        <v>0.125</v>
      </c>
    </row>
    <row r="9395" spans="1:25" x14ac:dyDescent="0.3">
      <c r="A9395" s="1">
        <v>9394</v>
      </c>
      <c r="B9395" t="s">
        <v>10644</v>
      </c>
      <c r="C9395" s="7">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4" t="str">
        <f>VLOOKUP(OrdersTable[[#This Row],[Region]],PeopleTable[#All],2,FALSE)</f>
        <v>Chuck Magee</v>
      </c>
      <c r="W9395" s="4" t="str">
        <f>IFERROR(VLOOKUP(OrdersTable[[#This Row],[Order ID]],ReturnsTable[#All],2,FALSE),"No")</f>
        <v>No</v>
      </c>
      <c r="X9395" s="4">
        <f>1/COUNTIF(OrdersTable[Order ID],OrdersTable[[#This Row],[Order ID]])</f>
        <v>0.16666666666666666</v>
      </c>
      <c r="Y9395" s="4">
        <f>1/COUNTIF(OrdersTable[Customer ID],OrdersTable[[#This Row],[Customer ID]])</f>
        <v>7.1428571428571425E-2</v>
      </c>
    </row>
    <row r="9396" spans="1:25" x14ac:dyDescent="0.3">
      <c r="A9396" s="1">
        <v>9395</v>
      </c>
      <c r="B9396" t="s">
        <v>10644</v>
      </c>
      <c r="C9396" s="7">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4" t="str">
        <f>VLOOKUP(OrdersTable[[#This Row],[Region]],PeopleTable[#All],2,FALSE)</f>
        <v>Chuck Magee</v>
      </c>
      <c r="W9396" s="4" t="str">
        <f>IFERROR(VLOOKUP(OrdersTable[[#This Row],[Order ID]],ReturnsTable[#All],2,FALSE),"No")</f>
        <v>No</v>
      </c>
      <c r="X9396" s="4">
        <f>1/COUNTIF(OrdersTable[Order ID],OrdersTable[[#This Row],[Order ID]])</f>
        <v>0.16666666666666666</v>
      </c>
      <c r="Y9396" s="4">
        <f>1/COUNTIF(OrdersTable[Customer ID],OrdersTable[[#This Row],[Customer ID]])</f>
        <v>7.1428571428571425E-2</v>
      </c>
    </row>
    <row r="9397" spans="1:25" x14ac:dyDescent="0.3">
      <c r="A9397" s="1">
        <v>9396</v>
      </c>
      <c r="B9397" t="s">
        <v>10644</v>
      </c>
      <c r="C9397" s="7">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4" t="str">
        <f>VLOOKUP(OrdersTable[[#This Row],[Region]],PeopleTable[#All],2,FALSE)</f>
        <v>Chuck Magee</v>
      </c>
      <c r="W9397" s="4" t="str">
        <f>IFERROR(VLOOKUP(OrdersTable[[#This Row],[Order ID]],ReturnsTable[#All],2,FALSE),"No")</f>
        <v>No</v>
      </c>
      <c r="X9397" s="4">
        <f>1/COUNTIF(OrdersTable[Order ID],OrdersTable[[#This Row],[Order ID]])</f>
        <v>0.16666666666666666</v>
      </c>
      <c r="Y9397" s="4">
        <f>1/COUNTIF(OrdersTable[Customer ID],OrdersTable[[#This Row],[Customer ID]])</f>
        <v>7.1428571428571425E-2</v>
      </c>
    </row>
    <row r="9398" spans="1:25" x14ac:dyDescent="0.3">
      <c r="A9398" s="1">
        <v>9397</v>
      </c>
      <c r="B9398" t="s">
        <v>10644</v>
      </c>
      <c r="C9398" s="7">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4" t="str">
        <f>VLOOKUP(OrdersTable[[#This Row],[Region]],PeopleTable[#All],2,FALSE)</f>
        <v>Chuck Magee</v>
      </c>
      <c r="W9398" s="4" t="str">
        <f>IFERROR(VLOOKUP(OrdersTable[[#This Row],[Order ID]],ReturnsTable[#All],2,FALSE),"No")</f>
        <v>No</v>
      </c>
      <c r="X9398" s="4">
        <f>1/COUNTIF(OrdersTable[Order ID],OrdersTable[[#This Row],[Order ID]])</f>
        <v>0.16666666666666666</v>
      </c>
      <c r="Y9398" s="4">
        <f>1/COUNTIF(OrdersTable[Customer ID],OrdersTable[[#This Row],[Customer ID]])</f>
        <v>7.1428571428571425E-2</v>
      </c>
    </row>
    <row r="9399" spans="1:25" x14ac:dyDescent="0.3">
      <c r="A9399" s="1">
        <v>9398</v>
      </c>
      <c r="B9399" t="s">
        <v>10644</v>
      </c>
      <c r="C9399" s="7">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4" t="str">
        <f>VLOOKUP(OrdersTable[[#This Row],[Region]],PeopleTable[#All],2,FALSE)</f>
        <v>Chuck Magee</v>
      </c>
      <c r="W9399" s="4" t="str">
        <f>IFERROR(VLOOKUP(OrdersTable[[#This Row],[Order ID]],ReturnsTable[#All],2,FALSE),"No")</f>
        <v>No</v>
      </c>
      <c r="X9399" s="4">
        <f>1/COUNTIF(OrdersTable[Order ID],OrdersTable[[#This Row],[Order ID]])</f>
        <v>0.16666666666666666</v>
      </c>
      <c r="Y9399" s="4">
        <f>1/COUNTIF(OrdersTable[Customer ID],OrdersTable[[#This Row],[Customer ID]])</f>
        <v>7.1428571428571425E-2</v>
      </c>
    </row>
    <row r="9400" spans="1:25" x14ac:dyDescent="0.3">
      <c r="A9400" s="1">
        <v>9399</v>
      </c>
      <c r="B9400" t="s">
        <v>10644</v>
      </c>
      <c r="C9400" s="7">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4" t="str">
        <f>VLOOKUP(OrdersTable[[#This Row],[Region]],PeopleTable[#All],2,FALSE)</f>
        <v>Chuck Magee</v>
      </c>
      <c r="W9400" s="4" t="str">
        <f>IFERROR(VLOOKUP(OrdersTable[[#This Row],[Order ID]],ReturnsTable[#All],2,FALSE),"No")</f>
        <v>No</v>
      </c>
      <c r="X9400" s="4">
        <f>1/COUNTIF(OrdersTable[Order ID],OrdersTable[[#This Row],[Order ID]])</f>
        <v>0.16666666666666666</v>
      </c>
      <c r="Y9400" s="4">
        <f>1/COUNTIF(OrdersTable[Customer ID],OrdersTable[[#This Row],[Customer ID]])</f>
        <v>7.1428571428571425E-2</v>
      </c>
    </row>
    <row r="9401" spans="1:25" x14ac:dyDescent="0.3">
      <c r="A9401" s="1">
        <v>9400</v>
      </c>
      <c r="B9401" t="s">
        <v>10645</v>
      </c>
      <c r="C9401" s="7">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4" t="str">
        <f>VLOOKUP(OrdersTable[[#This Row],[Region]],PeopleTable[#All],2,FALSE)</f>
        <v>Kelly Williams</v>
      </c>
      <c r="W9401" s="4" t="str">
        <f>IFERROR(VLOOKUP(OrdersTable[[#This Row],[Order ID]],ReturnsTable[#All],2,FALSE),"No")</f>
        <v>No</v>
      </c>
      <c r="X9401" s="4">
        <f>1/COUNTIF(OrdersTable[Order ID],OrdersTable[[#This Row],[Order ID]])</f>
        <v>1</v>
      </c>
      <c r="Y9401" s="4">
        <f>1/COUNTIF(OrdersTable[Customer ID],OrdersTable[[#This Row],[Customer ID]])</f>
        <v>0.25</v>
      </c>
    </row>
    <row r="9402" spans="1:25" x14ac:dyDescent="0.3">
      <c r="A9402" s="1">
        <v>9401</v>
      </c>
      <c r="B9402" t="s">
        <v>10646</v>
      </c>
      <c r="C9402" s="7">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4" t="str">
        <f>VLOOKUP(OrdersTable[[#This Row],[Region]],PeopleTable[#All],2,FALSE)</f>
        <v>Cassandra Brandow</v>
      </c>
      <c r="W9402" s="4" t="str">
        <f>IFERROR(VLOOKUP(OrdersTable[[#This Row],[Order ID]],ReturnsTable[#All],2,FALSE),"No")</f>
        <v>No</v>
      </c>
      <c r="X9402" s="4">
        <f>1/COUNTIF(OrdersTable[Order ID],OrdersTable[[#This Row],[Order ID]])</f>
        <v>1</v>
      </c>
      <c r="Y9402" s="4">
        <f>1/COUNTIF(OrdersTable[Customer ID],OrdersTable[[#This Row],[Customer ID]])</f>
        <v>0.1</v>
      </c>
    </row>
    <row r="9403" spans="1:25" x14ac:dyDescent="0.3">
      <c r="A9403" s="1">
        <v>9402</v>
      </c>
      <c r="B9403" t="s">
        <v>10647</v>
      </c>
      <c r="C9403" s="7">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4" t="str">
        <f>VLOOKUP(OrdersTable[[#This Row],[Region]],PeopleTable[#All],2,FALSE)</f>
        <v>Anna Andreadi</v>
      </c>
      <c r="W9403" s="4" t="str">
        <f>IFERROR(VLOOKUP(OrdersTable[[#This Row],[Order ID]],ReturnsTable[#All],2,FALSE),"No")</f>
        <v>No</v>
      </c>
      <c r="X9403" s="4">
        <f>1/COUNTIF(OrdersTable[Order ID],OrdersTable[[#This Row],[Order ID]])</f>
        <v>1</v>
      </c>
      <c r="Y9403" s="4">
        <f>1/COUNTIF(OrdersTable[Customer ID],OrdersTable[[#This Row],[Customer ID]])</f>
        <v>0.1111111111111111</v>
      </c>
    </row>
    <row r="9404" spans="1:25" x14ac:dyDescent="0.3">
      <c r="A9404" s="1">
        <v>9403</v>
      </c>
      <c r="B9404" t="s">
        <v>10648</v>
      </c>
      <c r="C9404" s="7">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4" t="str">
        <f>VLOOKUP(OrdersTable[[#This Row],[Region]],PeopleTable[#All],2,FALSE)</f>
        <v>Chuck Magee</v>
      </c>
      <c r="W9404" s="4" t="str">
        <f>IFERROR(VLOOKUP(OrdersTable[[#This Row],[Order ID]],ReturnsTable[#All],2,FALSE),"No")</f>
        <v>No</v>
      </c>
      <c r="X9404" s="4">
        <f>1/COUNTIF(OrdersTable[Order ID],OrdersTable[[#This Row],[Order ID]])</f>
        <v>0.5</v>
      </c>
      <c r="Y9404" s="4">
        <f>1/COUNTIF(OrdersTable[Customer ID],OrdersTable[[#This Row],[Customer ID]])</f>
        <v>7.6923076923076927E-2</v>
      </c>
    </row>
    <row r="9405" spans="1:25" x14ac:dyDescent="0.3">
      <c r="A9405" s="1">
        <v>9404</v>
      </c>
      <c r="B9405" t="s">
        <v>10648</v>
      </c>
      <c r="C9405" s="7">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4" t="str">
        <f>VLOOKUP(OrdersTable[[#This Row],[Region]],PeopleTable[#All],2,FALSE)</f>
        <v>Chuck Magee</v>
      </c>
      <c r="W9405" s="4" t="str">
        <f>IFERROR(VLOOKUP(OrdersTable[[#This Row],[Order ID]],ReturnsTable[#All],2,FALSE),"No")</f>
        <v>No</v>
      </c>
      <c r="X9405" s="4">
        <f>1/COUNTIF(OrdersTable[Order ID],OrdersTable[[#This Row],[Order ID]])</f>
        <v>0.5</v>
      </c>
      <c r="Y9405" s="4">
        <f>1/COUNTIF(OrdersTable[Customer ID],OrdersTable[[#This Row],[Customer ID]])</f>
        <v>7.6923076923076927E-2</v>
      </c>
    </row>
    <row r="9406" spans="1:25" x14ac:dyDescent="0.3">
      <c r="A9406" s="1">
        <v>9405</v>
      </c>
      <c r="B9406" t="s">
        <v>10649</v>
      </c>
      <c r="C9406" s="7">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4" t="str">
        <f>VLOOKUP(OrdersTable[[#This Row],[Region]],PeopleTable[#All],2,FALSE)</f>
        <v>Chuck Magee</v>
      </c>
      <c r="W9406" s="4" t="str">
        <f>IFERROR(VLOOKUP(OrdersTable[[#This Row],[Order ID]],ReturnsTable[#All],2,FALSE),"No")</f>
        <v>No</v>
      </c>
      <c r="X9406" s="4">
        <f>1/COUNTIF(OrdersTable[Order ID],OrdersTable[[#This Row],[Order ID]])</f>
        <v>1</v>
      </c>
      <c r="Y9406" s="4">
        <f>1/COUNTIF(OrdersTable[Customer ID],OrdersTable[[#This Row],[Customer ID]])</f>
        <v>7.1428571428571425E-2</v>
      </c>
    </row>
    <row r="9407" spans="1:25" x14ac:dyDescent="0.3">
      <c r="A9407" s="1">
        <v>9406</v>
      </c>
      <c r="B9407" t="s">
        <v>10650</v>
      </c>
      <c r="C9407" s="7">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4" t="str">
        <f>VLOOKUP(OrdersTable[[#This Row],[Region]],PeopleTable[#All],2,FALSE)</f>
        <v>Kelly Williams</v>
      </c>
      <c r="W9407" s="4" t="str">
        <f>IFERROR(VLOOKUP(OrdersTable[[#This Row],[Order ID]],ReturnsTable[#All],2,FALSE),"No")</f>
        <v>No</v>
      </c>
      <c r="X9407" s="4">
        <f>1/COUNTIF(OrdersTable[Order ID],OrdersTable[[#This Row],[Order ID]])</f>
        <v>0.5</v>
      </c>
      <c r="Y9407" s="4">
        <f>1/COUNTIF(OrdersTable[Customer ID],OrdersTable[[#This Row],[Customer ID]])</f>
        <v>4.3478260869565216E-2</v>
      </c>
    </row>
    <row r="9408" spans="1:25" x14ac:dyDescent="0.3">
      <c r="A9408" s="1">
        <v>9407</v>
      </c>
      <c r="B9408" t="s">
        <v>10650</v>
      </c>
      <c r="C9408" s="7">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4" t="str">
        <f>VLOOKUP(OrdersTable[[#This Row],[Region]],PeopleTable[#All],2,FALSE)</f>
        <v>Kelly Williams</v>
      </c>
      <c r="W9408" s="4" t="str">
        <f>IFERROR(VLOOKUP(OrdersTable[[#This Row],[Order ID]],ReturnsTable[#All],2,FALSE),"No")</f>
        <v>No</v>
      </c>
      <c r="X9408" s="4">
        <f>1/COUNTIF(OrdersTable[Order ID],OrdersTable[[#This Row],[Order ID]])</f>
        <v>0.5</v>
      </c>
      <c r="Y9408" s="4">
        <f>1/COUNTIF(OrdersTable[Customer ID],OrdersTable[[#This Row],[Customer ID]])</f>
        <v>4.3478260869565216E-2</v>
      </c>
    </row>
    <row r="9409" spans="1:25" x14ac:dyDescent="0.3">
      <c r="A9409" s="1">
        <v>9408</v>
      </c>
      <c r="B9409" t="s">
        <v>10651</v>
      </c>
      <c r="C9409" s="7">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4" t="str">
        <f>VLOOKUP(OrdersTable[[#This Row],[Region]],PeopleTable[#All],2,FALSE)</f>
        <v>Chuck Magee</v>
      </c>
      <c r="W9409" s="4" t="str">
        <f>IFERROR(VLOOKUP(OrdersTable[[#This Row],[Order ID]],ReturnsTable[#All],2,FALSE),"No")</f>
        <v>No</v>
      </c>
      <c r="X9409" s="4">
        <f>1/COUNTIF(OrdersTable[Order ID],OrdersTable[[#This Row],[Order ID]])</f>
        <v>0.5</v>
      </c>
      <c r="Y9409" s="4">
        <f>1/COUNTIF(OrdersTable[Customer ID],OrdersTable[[#This Row],[Customer ID]])</f>
        <v>5.2631578947368418E-2</v>
      </c>
    </row>
    <row r="9410" spans="1:25" x14ac:dyDescent="0.3">
      <c r="A9410" s="1">
        <v>9409</v>
      </c>
      <c r="B9410" t="s">
        <v>10651</v>
      </c>
      <c r="C9410" s="7">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4" t="str">
        <f>VLOOKUP(OrdersTable[[#This Row],[Region]],PeopleTable[#All],2,FALSE)</f>
        <v>Chuck Magee</v>
      </c>
      <c r="W9410" s="4" t="str">
        <f>IFERROR(VLOOKUP(OrdersTable[[#This Row],[Order ID]],ReturnsTable[#All],2,FALSE),"No")</f>
        <v>No</v>
      </c>
      <c r="X9410" s="4">
        <f>1/COUNTIF(OrdersTable[Order ID],OrdersTable[[#This Row],[Order ID]])</f>
        <v>0.5</v>
      </c>
      <c r="Y9410" s="4">
        <f>1/COUNTIF(OrdersTable[Customer ID],OrdersTable[[#This Row],[Customer ID]])</f>
        <v>5.2631578947368418E-2</v>
      </c>
    </row>
    <row r="9411" spans="1:25" x14ac:dyDescent="0.3">
      <c r="A9411" s="1">
        <v>9410</v>
      </c>
      <c r="B9411" t="s">
        <v>10652</v>
      </c>
      <c r="C9411" s="7">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4" t="str">
        <f>VLOOKUP(OrdersTable[[#This Row],[Region]],PeopleTable[#All],2,FALSE)</f>
        <v>Chuck Magee</v>
      </c>
      <c r="W9411" s="4" t="str">
        <f>IFERROR(VLOOKUP(OrdersTable[[#This Row],[Order ID]],ReturnsTable[#All],2,FALSE),"No")</f>
        <v>No</v>
      </c>
      <c r="X9411" s="4">
        <f>1/COUNTIF(OrdersTable[Order ID],OrdersTable[[#This Row],[Order ID]])</f>
        <v>0.5</v>
      </c>
      <c r="Y9411" s="4">
        <f>1/COUNTIF(OrdersTable[Customer ID],OrdersTable[[#This Row],[Customer ID]])</f>
        <v>2.7027027027027029E-2</v>
      </c>
    </row>
    <row r="9412" spans="1:25" x14ac:dyDescent="0.3">
      <c r="A9412" s="1">
        <v>9411</v>
      </c>
      <c r="B9412" t="s">
        <v>10652</v>
      </c>
      <c r="C9412" s="7">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4" t="str">
        <f>VLOOKUP(OrdersTable[[#This Row],[Region]],PeopleTable[#All],2,FALSE)</f>
        <v>Chuck Magee</v>
      </c>
      <c r="W9412" s="4" t="str">
        <f>IFERROR(VLOOKUP(OrdersTable[[#This Row],[Order ID]],ReturnsTable[#All],2,FALSE),"No")</f>
        <v>No</v>
      </c>
      <c r="X9412" s="4">
        <f>1/COUNTIF(OrdersTable[Order ID],OrdersTable[[#This Row],[Order ID]])</f>
        <v>0.5</v>
      </c>
      <c r="Y9412" s="4">
        <f>1/COUNTIF(OrdersTable[Customer ID],OrdersTable[[#This Row],[Customer ID]])</f>
        <v>2.7027027027027029E-2</v>
      </c>
    </row>
    <row r="9413" spans="1:25" x14ac:dyDescent="0.3">
      <c r="A9413" s="1">
        <v>9412</v>
      </c>
      <c r="B9413" t="s">
        <v>10653</v>
      </c>
      <c r="C9413" s="7">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4" t="str">
        <f>VLOOKUP(OrdersTable[[#This Row],[Region]],PeopleTable[#All],2,FALSE)</f>
        <v>Anna Andreadi</v>
      </c>
      <c r="W9413" s="4" t="str">
        <f>IFERROR(VLOOKUP(OrdersTable[[#This Row],[Order ID]],ReturnsTable[#All],2,FALSE),"No")</f>
        <v>No</v>
      </c>
      <c r="X9413" s="4">
        <f>1/COUNTIF(OrdersTable[Order ID],OrdersTable[[#This Row],[Order ID]])</f>
        <v>1</v>
      </c>
      <c r="Y9413" s="4">
        <f>1/COUNTIF(OrdersTable[Customer ID],OrdersTable[[#This Row],[Customer ID]])</f>
        <v>9.0909090909090912E-2</v>
      </c>
    </row>
    <row r="9414" spans="1:25" x14ac:dyDescent="0.3">
      <c r="A9414" s="1">
        <v>9413</v>
      </c>
      <c r="B9414" t="s">
        <v>10654</v>
      </c>
      <c r="C9414" s="7">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4" t="str">
        <f>VLOOKUP(OrdersTable[[#This Row],[Region]],PeopleTable[#All],2,FALSE)</f>
        <v>Anna Andreadi</v>
      </c>
      <c r="W9414" s="4" t="str">
        <f>IFERROR(VLOOKUP(OrdersTable[[#This Row],[Order ID]],ReturnsTable[#All],2,FALSE),"No")</f>
        <v>No</v>
      </c>
      <c r="X9414" s="4">
        <f>1/COUNTIF(OrdersTable[Order ID],OrdersTable[[#This Row],[Order ID]])</f>
        <v>1</v>
      </c>
      <c r="Y9414" s="4">
        <f>1/COUNTIF(OrdersTable[Customer ID],OrdersTable[[#This Row],[Customer ID]])</f>
        <v>8.3333333333333329E-2</v>
      </c>
    </row>
    <row r="9415" spans="1:25" x14ac:dyDescent="0.3">
      <c r="A9415" s="1">
        <v>9414</v>
      </c>
      <c r="B9415" t="s">
        <v>10655</v>
      </c>
      <c r="C9415" s="7">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4" t="str">
        <f>VLOOKUP(OrdersTable[[#This Row],[Region]],PeopleTable[#All],2,FALSE)</f>
        <v>Kelly Williams</v>
      </c>
      <c r="W9415" s="4" t="str">
        <f>IFERROR(VLOOKUP(OrdersTable[[#This Row],[Order ID]],ReturnsTable[#All],2,FALSE),"No")</f>
        <v>No</v>
      </c>
      <c r="X9415" s="4">
        <f>1/COUNTIF(OrdersTable[Order ID],OrdersTable[[#This Row],[Order ID]])</f>
        <v>1</v>
      </c>
      <c r="Y9415" s="4">
        <f>1/COUNTIF(OrdersTable[Customer ID],OrdersTable[[#This Row],[Customer ID]])</f>
        <v>0.16666666666666666</v>
      </c>
    </row>
    <row r="9416" spans="1:25" x14ac:dyDescent="0.3">
      <c r="A9416" s="1">
        <v>9415</v>
      </c>
      <c r="B9416" t="s">
        <v>10656</v>
      </c>
      <c r="C9416" s="7">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4" t="str">
        <f>VLOOKUP(OrdersTable[[#This Row],[Region]],PeopleTable[#All],2,FALSE)</f>
        <v>Anna Andreadi</v>
      </c>
      <c r="W9416" s="4" t="str">
        <f>IFERROR(VLOOKUP(OrdersTable[[#This Row],[Order ID]],ReturnsTable[#All],2,FALSE),"No")</f>
        <v>No</v>
      </c>
      <c r="X9416" s="4">
        <f>1/COUNTIF(OrdersTable[Order ID],OrdersTable[[#This Row],[Order ID]])</f>
        <v>0.33333333333333331</v>
      </c>
      <c r="Y9416" s="4">
        <f>1/COUNTIF(OrdersTable[Customer ID],OrdersTable[[#This Row],[Customer ID]])</f>
        <v>6.25E-2</v>
      </c>
    </row>
    <row r="9417" spans="1:25" x14ac:dyDescent="0.3">
      <c r="A9417" s="1">
        <v>9416</v>
      </c>
      <c r="B9417" t="s">
        <v>10656</v>
      </c>
      <c r="C9417" s="7">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4" t="str">
        <f>VLOOKUP(OrdersTable[[#This Row],[Region]],PeopleTable[#All],2,FALSE)</f>
        <v>Anna Andreadi</v>
      </c>
      <c r="W9417" s="4" t="str">
        <f>IFERROR(VLOOKUP(OrdersTable[[#This Row],[Order ID]],ReturnsTable[#All],2,FALSE),"No")</f>
        <v>No</v>
      </c>
      <c r="X9417" s="4">
        <f>1/COUNTIF(OrdersTable[Order ID],OrdersTable[[#This Row],[Order ID]])</f>
        <v>0.33333333333333331</v>
      </c>
      <c r="Y9417" s="4">
        <f>1/COUNTIF(OrdersTable[Customer ID],OrdersTable[[#This Row],[Customer ID]])</f>
        <v>6.25E-2</v>
      </c>
    </row>
    <row r="9418" spans="1:25" x14ac:dyDescent="0.3">
      <c r="A9418" s="1">
        <v>9417</v>
      </c>
      <c r="B9418" t="s">
        <v>10656</v>
      </c>
      <c r="C9418" s="7">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4" t="str">
        <f>VLOOKUP(OrdersTable[[#This Row],[Region]],PeopleTable[#All],2,FALSE)</f>
        <v>Anna Andreadi</v>
      </c>
      <c r="W9418" s="4" t="str">
        <f>IFERROR(VLOOKUP(OrdersTable[[#This Row],[Order ID]],ReturnsTable[#All],2,FALSE),"No")</f>
        <v>No</v>
      </c>
      <c r="X9418" s="4">
        <f>1/COUNTIF(OrdersTable[Order ID],OrdersTable[[#This Row],[Order ID]])</f>
        <v>0.33333333333333331</v>
      </c>
      <c r="Y9418" s="4">
        <f>1/COUNTIF(OrdersTable[Customer ID],OrdersTable[[#This Row],[Customer ID]])</f>
        <v>6.25E-2</v>
      </c>
    </row>
    <row r="9419" spans="1:25" x14ac:dyDescent="0.3">
      <c r="A9419" s="1">
        <v>9418</v>
      </c>
      <c r="B9419" t="s">
        <v>10657</v>
      </c>
      <c r="C9419" s="7">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4" t="str">
        <f>VLOOKUP(OrdersTable[[#This Row],[Region]],PeopleTable[#All],2,FALSE)</f>
        <v>Cassandra Brandow</v>
      </c>
      <c r="W9419" s="4" t="str">
        <f>IFERROR(VLOOKUP(OrdersTable[[#This Row],[Order ID]],ReturnsTable[#All],2,FALSE),"No")</f>
        <v>No</v>
      </c>
      <c r="X9419" s="4">
        <f>1/COUNTIF(OrdersTable[Order ID],OrdersTable[[#This Row],[Order ID]])</f>
        <v>0.5</v>
      </c>
      <c r="Y9419" s="4">
        <f>1/COUNTIF(OrdersTable[Customer ID],OrdersTable[[#This Row],[Customer ID]])</f>
        <v>6.25E-2</v>
      </c>
    </row>
    <row r="9420" spans="1:25" x14ac:dyDescent="0.3">
      <c r="A9420" s="1">
        <v>9419</v>
      </c>
      <c r="B9420" t="s">
        <v>10657</v>
      </c>
      <c r="C9420" s="7">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4" t="str">
        <f>VLOOKUP(OrdersTable[[#This Row],[Region]],PeopleTable[#All],2,FALSE)</f>
        <v>Cassandra Brandow</v>
      </c>
      <c r="W9420" s="4" t="str">
        <f>IFERROR(VLOOKUP(OrdersTable[[#This Row],[Order ID]],ReturnsTable[#All],2,FALSE),"No")</f>
        <v>No</v>
      </c>
      <c r="X9420" s="4">
        <f>1/COUNTIF(OrdersTable[Order ID],OrdersTable[[#This Row],[Order ID]])</f>
        <v>0.5</v>
      </c>
      <c r="Y9420" s="4">
        <f>1/COUNTIF(OrdersTable[Customer ID],OrdersTable[[#This Row],[Customer ID]])</f>
        <v>6.25E-2</v>
      </c>
    </row>
    <row r="9421" spans="1:25" x14ac:dyDescent="0.3">
      <c r="A9421" s="1">
        <v>9420</v>
      </c>
      <c r="B9421" t="s">
        <v>10658</v>
      </c>
      <c r="C9421" s="7">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4" t="str">
        <f>VLOOKUP(OrdersTable[[#This Row],[Region]],PeopleTable[#All],2,FALSE)</f>
        <v>Kelly Williams</v>
      </c>
      <c r="W9421" s="4" t="str">
        <f>IFERROR(VLOOKUP(OrdersTable[[#This Row],[Order ID]],ReturnsTable[#All],2,FALSE),"No")</f>
        <v>No</v>
      </c>
      <c r="X9421" s="4">
        <f>1/COUNTIF(OrdersTable[Order ID],OrdersTable[[#This Row],[Order ID]])</f>
        <v>0.5</v>
      </c>
      <c r="Y9421" s="4">
        <f>1/COUNTIF(OrdersTable[Customer ID],OrdersTable[[#This Row],[Customer ID]])</f>
        <v>7.1428571428571425E-2</v>
      </c>
    </row>
    <row r="9422" spans="1:25" x14ac:dyDescent="0.3">
      <c r="A9422" s="1">
        <v>9421</v>
      </c>
      <c r="B9422" t="s">
        <v>10658</v>
      </c>
      <c r="C9422" s="7">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4" t="str">
        <f>VLOOKUP(OrdersTable[[#This Row],[Region]],PeopleTable[#All],2,FALSE)</f>
        <v>Kelly Williams</v>
      </c>
      <c r="W9422" s="4" t="str">
        <f>IFERROR(VLOOKUP(OrdersTable[[#This Row],[Order ID]],ReturnsTable[#All],2,FALSE),"No")</f>
        <v>No</v>
      </c>
      <c r="X9422" s="4">
        <f>1/COUNTIF(OrdersTable[Order ID],OrdersTable[[#This Row],[Order ID]])</f>
        <v>0.5</v>
      </c>
      <c r="Y9422" s="4">
        <f>1/COUNTIF(OrdersTable[Customer ID],OrdersTable[[#This Row],[Customer ID]])</f>
        <v>7.1428571428571425E-2</v>
      </c>
    </row>
    <row r="9423" spans="1:25" x14ac:dyDescent="0.3">
      <c r="A9423" s="1">
        <v>9422</v>
      </c>
      <c r="B9423" t="s">
        <v>10659</v>
      </c>
      <c r="C9423" s="7">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4" t="str">
        <f>VLOOKUP(OrdersTable[[#This Row],[Region]],PeopleTable[#All],2,FALSE)</f>
        <v>Anna Andreadi</v>
      </c>
      <c r="W9423" s="4" t="str">
        <f>IFERROR(VLOOKUP(OrdersTable[[#This Row],[Order ID]],ReturnsTable[#All],2,FALSE),"No")</f>
        <v>No</v>
      </c>
      <c r="X9423" s="4">
        <f>1/COUNTIF(OrdersTable[Order ID],OrdersTable[[#This Row],[Order ID]])</f>
        <v>0.25</v>
      </c>
      <c r="Y9423" s="4">
        <f>1/COUNTIF(OrdersTable[Customer ID],OrdersTable[[#This Row],[Customer ID]])</f>
        <v>6.6666666666666666E-2</v>
      </c>
    </row>
    <row r="9424" spans="1:25" x14ac:dyDescent="0.3">
      <c r="A9424" s="1">
        <v>9423</v>
      </c>
      <c r="B9424" t="s">
        <v>10659</v>
      </c>
      <c r="C9424" s="7">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4" t="str">
        <f>VLOOKUP(OrdersTable[[#This Row],[Region]],PeopleTable[#All],2,FALSE)</f>
        <v>Anna Andreadi</v>
      </c>
      <c r="W9424" s="4" t="str">
        <f>IFERROR(VLOOKUP(OrdersTable[[#This Row],[Order ID]],ReturnsTable[#All],2,FALSE),"No")</f>
        <v>No</v>
      </c>
      <c r="X9424" s="4">
        <f>1/COUNTIF(OrdersTable[Order ID],OrdersTable[[#This Row],[Order ID]])</f>
        <v>0.25</v>
      </c>
      <c r="Y9424" s="4">
        <f>1/COUNTIF(OrdersTable[Customer ID],OrdersTable[[#This Row],[Customer ID]])</f>
        <v>6.6666666666666666E-2</v>
      </c>
    </row>
    <row r="9425" spans="1:25" x14ac:dyDescent="0.3">
      <c r="A9425" s="1">
        <v>9424</v>
      </c>
      <c r="B9425" t="s">
        <v>10659</v>
      </c>
      <c r="C9425" s="7">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4" t="str">
        <f>VLOOKUP(OrdersTable[[#This Row],[Region]],PeopleTable[#All],2,FALSE)</f>
        <v>Anna Andreadi</v>
      </c>
      <c r="W9425" s="4" t="str">
        <f>IFERROR(VLOOKUP(OrdersTable[[#This Row],[Order ID]],ReturnsTable[#All],2,FALSE),"No")</f>
        <v>No</v>
      </c>
      <c r="X9425" s="4">
        <f>1/COUNTIF(OrdersTable[Order ID],OrdersTable[[#This Row],[Order ID]])</f>
        <v>0.25</v>
      </c>
      <c r="Y9425" s="4">
        <f>1/COUNTIF(OrdersTable[Customer ID],OrdersTable[[#This Row],[Customer ID]])</f>
        <v>6.6666666666666666E-2</v>
      </c>
    </row>
    <row r="9426" spans="1:25" x14ac:dyDescent="0.3">
      <c r="A9426" s="1">
        <v>9425</v>
      </c>
      <c r="B9426" t="s">
        <v>10659</v>
      </c>
      <c r="C9426" s="7">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4" t="str">
        <f>VLOOKUP(OrdersTable[[#This Row],[Region]],PeopleTable[#All],2,FALSE)</f>
        <v>Anna Andreadi</v>
      </c>
      <c r="W9426" s="4" t="str">
        <f>IFERROR(VLOOKUP(OrdersTable[[#This Row],[Order ID]],ReturnsTable[#All],2,FALSE),"No")</f>
        <v>No</v>
      </c>
      <c r="X9426" s="4">
        <f>1/COUNTIF(OrdersTable[Order ID],OrdersTable[[#This Row],[Order ID]])</f>
        <v>0.25</v>
      </c>
      <c r="Y9426" s="4">
        <f>1/COUNTIF(OrdersTable[Customer ID],OrdersTable[[#This Row],[Customer ID]])</f>
        <v>6.6666666666666666E-2</v>
      </c>
    </row>
    <row r="9427" spans="1:25" x14ac:dyDescent="0.3">
      <c r="A9427" s="1">
        <v>9426</v>
      </c>
      <c r="B9427" t="s">
        <v>10660</v>
      </c>
      <c r="C9427" s="7">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4" t="str">
        <f>VLOOKUP(OrdersTable[[#This Row],[Region]],PeopleTable[#All],2,FALSE)</f>
        <v>Chuck Magee</v>
      </c>
      <c r="W9427" s="4" t="str">
        <f>IFERROR(VLOOKUP(OrdersTable[[#This Row],[Order ID]],ReturnsTable[#All],2,FALSE),"No")</f>
        <v>No</v>
      </c>
      <c r="X9427" s="4">
        <f>1/COUNTIF(OrdersTable[Order ID],OrdersTable[[#This Row],[Order ID]])</f>
        <v>1</v>
      </c>
      <c r="Y9427" s="4">
        <f>1/COUNTIF(OrdersTable[Customer ID],OrdersTable[[#This Row],[Customer ID]])</f>
        <v>6.6666666666666666E-2</v>
      </c>
    </row>
    <row r="9428" spans="1:25" x14ac:dyDescent="0.3">
      <c r="A9428" s="1">
        <v>9427</v>
      </c>
      <c r="B9428" t="s">
        <v>10661</v>
      </c>
      <c r="C9428" s="7">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4" t="str">
        <f>VLOOKUP(OrdersTable[[#This Row],[Region]],PeopleTable[#All],2,FALSE)</f>
        <v>Anna Andreadi</v>
      </c>
      <c r="W9428" s="4" t="str">
        <f>IFERROR(VLOOKUP(OrdersTable[[#This Row],[Order ID]],ReturnsTable[#All],2,FALSE),"No")</f>
        <v>No</v>
      </c>
      <c r="X9428" s="4">
        <f>1/COUNTIF(OrdersTable[Order ID],OrdersTable[[#This Row],[Order ID]])</f>
        <v>1</v>
      </c>
      <c r="Y9428" s="4">
        <f>1/COUNTIF(OrdersTable[Customer ID],OrdersTable[[#This Row],[Customer ID]])</f>
        <v>0.2</v>
      </c>
    </row>
    <row r="9429" spans="1:25" x14ac:dyDescent="0.3">
      <c r="A9429" s="1">
        <v>9428</v>
      </c>
      <c r="B9429" t="s">
        <v>10662</v>
      </c>
      <c r="C9429" s="7">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4" t="str">
        <f>VLOOKUP(OrdersTable[[#This Row],[Region]],PeopleTable[#All],2,FALSE)</f>
        <v>Chuck Magee</v>
      </c>
      <c r="W9429" s="4" t="str">
        <f>IFERROR(VLOOKUP(OrdersTable[[#This Row],[Order ID]],ReturnsTable[#All],2,FALSE),"No")</f>
        <v>No</v>
      </c>
      <c r="X9429" s="4">
        <f>1/COUNTIF(OrdersTable[Order ID],OrdersTable[[#This Row],[Order ID]])</f>
        <v>1</v>
      </c>
      <c r="Y9429" s="4">
        <f>1/COUNTIF(OrdersTable[Customer ID],OrdersTable[[#This Row],[Customer ID]])</f>
        <v>7.6923076923076927E-2</v>
      </c>
    </row>
    <row r="9430" spans="1:25" x14ac:dyDescent="0.3">
      <c r="A9430" s="1">
        <v>9429</v>
      </c>
      <c r="B9430" t="s">
        <v>10663</v>
      </c>
      <c r="C9430" s="7">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4" t="str">
        <f>VLOOKUP(OrdersTable[[#This Row],[Region]],PeopleTable[#All],2,FALSE)</f>
        <v>Kelly Williams</v>
      </c>
      <c r="W9430" s="4" t="str">
        <f>IFERROR(VLOOKUP(OrdersTable[[#This Row],[Order ID]],ReturnsTable[#All],2,FALSE),"No")</f>
        <v>No</v>
      </c>
      <c r="X9430" s="4">
        <f>1/COUNTIF(OrdersTable[Order ID],OrdersTable[[#This Row],[Order ID]])</f>
        <v>1</v>
      </c>
      <c r="Y9430" s="4">
        <f>1/COUNTIF(OrdersTable[Customer ID],OrdersTable[[#This Row],[Customer ID]])</f>
        <v>5.5555555555555552E-2</v>
      </c>
    </row>
    <row r="9431" spans="1:25" x14ac:dyDescent="0.3">
      <c r="A9431" s="1">
        <v>9430</v>
      </c>
      <c r="B9431" t="s">
        <v>10664</v>
      </c>
      <c r="C9431" s="7">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4" t="str">
        <f>VLOOKUP(OrdersTable[[#This Row],[Region]],PeopleTable[#All],2,FALSE)</f>
        <v>Kelly Williams</v>
      </c>
      <c r="W9431" s="4" t="str">
        <f>IFERROR(VLOOKUP(OrdersTable[[#This Row],[Order ID]],ReturnsTable[#All],2,FALSE),"No")</f>
        <v>No</v>
      </c>
      <c r="X9431" s="4">
        <f>1/COUNTIF(OrdersTable[Order ID],OrdersTable[[#This Row],[Order ID]])</f>
        <v>0.5</v>
      </c>
      <c r="Y9431" s="4">
        <f>1/COUNTIF(OrdersTable[Customer ID],OrdersTable[[#This Row],[Customer ID]])</f>
        <v>5.5555555555555552E-2</v>
      </c>
    </row>
    <row r="9432" spans="1:25" x14ac:dyDescent="0.3">
      <c r="A9432" s="1">
        <v>9431</v>
      </c>
      <c r="B9432" t="s">
        <v>10664</v>
      </c>
      <c r="C9432" s="7">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4" t="str">
        <f>VLOOKUP(OrdersTable[[#This Row],[Region]],PeopleTable[#All],2,FALSE)</f>
        <v>Kelly Williams</v>
      </c>
      <c r="W9432" s="4" t="str">
        <f>IFERROR(VLOOKUP(OrdersTable[[#This Row],[Order ID]],ReturnsTable[#All],2,FALSE),"No")</f>
        <v>No</v>
      </c>
      <c r="X9432" s="4">
        <f>1/COUNTIF(OrdersTable[Order ID],OrdersTable[[#This Row],[Order ID]])</f>
        <v>0.5</v>
      </c>
      <c r="Y9432" s="4">
        <f>1/COUNTIF(OrdersTable[Customer ID],OrdersTable[[#This Row],[Customer ID]])</f>
        <v>5.5555555555555552E-2</v>
      </c>
    </row>
    <row r="9433" spans="1:25" x14ac:dyDescent="0.3">
      <c r="A9433" s="1">
        <v>9432</v>
      </c>
      <c r="B9433" t="s">
        <v>10665</v>
      </c>
      <c r="C9433" s="7">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4" t="str">
        <f>VLOOKUP(OrdersTable[[#This Row],[Region]],PeopleTable[#All],2,FALSE)</f>
        <v>Chuck Magee</v>
      </c>
      <c r="W9433" s="4" t="str">
        <f>IFERROR(VLOOKUP(OrdersTable[[#This Row],[Order ID]],ReturnsTable[#All],2,FALSE),"No")</f>
        <v>No</v>
      </c>
      <c r="X9433" s="4">
        <f>1/COUNTIF(OrdersTable[Order ID],OrdersTable[[#This Row],[Order ID]])</f>
        <v>1</v>
      </c>
      <c r="Y9433" s="4">
        <f>1/COUNTIF(OrdersTable[Customer ID],OrdersTable[[#This Row],[Customer ID]])</f>
        <v>2.9411764705882353E-2</v>
      </c>
    </row>
    <row r="9434" spans="1:25" x14ac:dyDescent="0.3">
      <c r="A9434" s="1">
        <v>9433</v>
      </c>
      <c r="B9434" t="s">
        <v>10666</v>
      </c>
      <c r="C9434" s="7">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4" t="str">
        <f>VLOOKUP(OrdersTable[[#This Row],[Region]],PeopleTable[#All],2,FALSE)</f>
        <v>Anna Andreadi</v>
      </c>
      <c r="W9434" s="4" t="str">
        <f>IFERROR(VLOOKUP(OrdersTable[[#This Row],[Order ID]],ReturnsTable[#All],2,FALSE),"No")</f>
        <v>No</v>
      </c>
      <c r="X9434" s="4">
        <f>1/COUNTIF(OrdersTable[Order ID],OrdersTable[[#This Row],[Order ID]])</f>
        <v>0.25</v>
      </c>
      <c r="Y9434" s="4">
        <f>1/COUNTIF(OrdersTable[Customer ID],OrdersTable[[#This Row],[Customer ID]])</f>
        <v>3.8461538461538464E-2</v>
      </c>
    </row>
    <row r="9435" spans="1:25" x14ac:dyDescent="0.3">
      <c r="A9435" s="1">
        <v>9434</v>
      </c>
      <c r="B9435" t="s">
        <v>10666</v>
      </c>
      <c r="C9435" s="7">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4" t="str">
        <f>VLOOKUP(OrdersTable[[#This Row],[Region]],PeopleTable[#All],2,FALSE)</f>
        <v>Anna Andreadi</v>
      </c>
      <c r="W9435" s="4" t="str">
        <f>IFERROR(VLOOKUP(OrdersTable[[#This Row],[Order ID]],ReturnsTable[#All],2,FALSE),"No")</f>
        <v>No</v>
      </c>
      <c r="X9435" s="4">
        <f>1/COUNTIF(OrdersTable[Order ID],OrdersTable[[#This Row],[Order ID]])</f>
        <v>0.25</v>
      </c>
      <c r="Y9435" s="4">
        <f>1/COUNTIF(OrdersTable[Customer ID],OrdersTable[[#This Row],[Customer ID]])</f>
        <v>3.8461538461538464E-2</v>
      </c>
    </row>
    <row r="9436" spans="1:25" x14ac:dyDescent="0.3">
      <c r="A9436" s="1">
        <v>9435</v>
      </c>
      <c r="B9436" t="s">
        <v>10666</v>
      </c>
      <c r="C9436" s="7">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4" t="str">
        <f>VLOOKUP(OrdersTable[[#This Row],[Region]],PeopleTable[#All],2,FALSE)</f>
        <v>Anna Andreadi</v>
      </c>
      <c r="W9436" s="4" t="str">
        <f>IFERROR(VLOOKUP(OrdersTable[[#This Row],[Order ID]],ReturnsTable[#All],2,FALSE),"No")</f>
        <v>No</v>
      </c>
      <c r="X9436" s="4">
        <f>1/COUNTIF(OrdersTable[Order ID],OrdersTable[[#This Row],[Order ID]])</f>
        <v>0.25</v>
      </c>
      <c r="Y9436" s="4">
        <f>1/COUNTIF(OrdersTable[Customer ID],OrdersTable[[#This Row],[Customer ID]])</f>
        <v>3.8461538461538464E-2</v>
      </c>
    </row>
    <row r="9437" spans="1:25" x14ac:dyDescent="0.3">
      <c r="A9437" s="1">
        <v>9436</v>
      </c>
      <c r="B9437" t="s">
        <v>10666</v>
      </c>
      <c r="C9437" s="7">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4" t="str">
        <f>VLOOKUP(OrdersTable[[#This Row],[Region]],PeopleTable[#All],2,FALSE)</f>
        <v>Anna Andreadi</v>
      </c>
      <c r="W9437" s="4" t="str">
        <f>IFERROR(VLOOKUP(OrdersTable[[#This Row],[Order ID]],ReturnsTable[#All],2,FALSE),"No")</f>
        <v>No</v>
      </c>
      <c r="X9437" s="4">
        <f>1/COUNTIF(OrdersTable[Order ID],OrdersTable[[#This Row],[Order ID]])</f>
        <v>0.25</v>
      </c>
      <c r="Y9437" s="4">
        <f>1/COUNTIF(OrdersTable[Customer ID],OrdersTable[[#This Row],[Customer ID]])</f>
        <v>3.8461538461538464E-2</v>
      </c>
    </row>
    <row r="9438" spans="1:25" x14ac:dyDescent="0.3">
      <c r="A9438" s="1">
        <v>9437</v>
      </c>
      <c r="B9438" t="s">
        <v>10667</v>
      </c>
      <c r="C9438" s="7">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4" t="str">
        <f>VLOOKUP(OrdersTable[[#This Row],[Region]],PeopleTable[#All],2,FALSE)</f>
        <v>Chuck Magee</v>
      </c>
      <c r="W9438" s="4" t="str">
        <f>IFERROR(VLOOKUP(OrdersTable[[#This Row],[Order ID]],ReturnsTable[#All],2,FALSE),"No")</f>
        <v>No</v>
      </c>
      <c r="X9438" s="4">
        <f>1/COUNTIF(OrdersTable[Order ID],OrdersTable[[#This Row],[Order ID]])</f>
        <v>1</v>
      </c>
      <c r="Y9438" s="4">
        <f>1/COUNTIF(OrdersTable[Customer ID],OrdersTable[[#This Row],[Customer ID]])</f>
        <v>7.1428571428571425E-2</v>
      </c>
    </row>
    <row r="9439" spans="1:25" x14ac:dyDescent="0.3">
      <c r="A9439" s="1">
        <v>9438</v>
      </c>
      <c r="B9439" t="s">
        <v>10668</v>
      </c>
      <c r="C9439" s="7">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4" t="str">
        <f>VLOOKUP(OrdersTable[[#This Row],[Region]],PeopleTable[#All],2,FALSE)</f>
        <v>Anna Andreadi</v>
      </c>
      <c r="W9439" s="4" t="str">
        <f>IFERROR(VLOOKUP(OrdersTable[[#This Row],[Order ID]],ReturnsTable[#All],2,FALSE),"No")</f>
        <v>No</v>
      </c>
      <c r="X9439" s="4">
        <f>1/COUNTIF(OrdersTable[Order ID],OrdersTable[[#This Row],[Order ID]])</f>
        <v>1</v>
      </c>
      <c r="Y9439" s="4">
        <f>1/COUNTIF(OrdersTable[Customer ID],OrdersTable[[#This Row],[Customer ID]])</f>
        <v>0.1111111111111111</v>
      </c>
    </row>
    <row r="9440" spans="1:25" x14ac:dyDescent="0.3">
      <c r="A9440" s="1">
        <v>9439</v>
      </c>
      <c r="B9440" t="s">
        <v>10669</v>
      </c>
      <c r="C9440" s="7">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4" t="str">
        <f>VLOOKUP(OrdersTable[[#This Row],[Region]],PeopleTable[#All],2,FALSE)</f>
        <v>Chuck Magee</v>
      </c>
      <c r="W9440" s="4" t="str">
        <f>IFERROR(VLOOKUP(OrdersTable[[#This Row],[Order ID]],ReturnsTable[#All],2,FALSE),"No")</f>
        <v>No</v>
      </c>
      <c r="X9440" s="4">
        <f>1/COUNTIF(OrdersTable[Order ID],OrdersTable[[#This Row],[Order ID]])</f>
        <v>1</v>
      </c>
      <c r="Y9440" s="4">
        <f>1/COUNTIF(OrdersTable[Customer ID],OrdersTable[[#This Row],[Customer ID]])</f>
        <v>9.0909090909090912E-2</v>
      </c>
    </row>
    <row r="9441" spans="1:25" x14ac:dyDescent="0.3">
      <c r="A9441" s="1">
        <v>9440</v>
      </c>
      <c r="B9441" t="s">
        <v>10670</v>
      </c>
      <c r="C9441" s="7">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4" t="str">
        <f>VLOOKUP(OrdersTable[[#This Row],[Region]],PeopleTable[#All],2,FALSE)</f>
        <v>Kelly Williams</v>
      </c>
      <c r="W9441" s="4" t="str">
        <f>IFERROR(VLOOKUP(OrdersTable[[#This Row],[Order ID]],ReturnsTable[#All],2,FALSE),"No")</f>
        <v>No</v>
      </c>
      <c r="X9441" s="4">
        <f>1/COUNTIF(OrdersTable[Order ID],OrdersTable[[#This Row],[Order ID]])</f>
        <v>1</v>
      </c>
      <c r="Y9441" s="4">
        <f>1/COUNTIF(OrdersTable[Customer ID],OrdersTable[[#This Row],[Customer ID]])</f>
        <v>0.14285714285714285</v>
      </c>
    </row>
    <row r="9442" spans="1:25" x14ac:dyDescent="0.3">
      <c r="A9442" s="1">
        <v>9441</v>
      </c>
      <c r="B9442" t="s">
        <v>10671</v>
      </c>
      <c r="C9442" s="7">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4" t="str">
        <f>VLOOKUP(OrdersTable[[#This Row],[Region]],PeopleTable[#All],2,FALSE)</f>
        <v>Chuck Magee</v>
      </c>
      <c r="W9442" s="4" t="str">
        <f>IFERROR(VLOOKUP(OrdersTable[[#This Row],[Order ID]],ReturnsTable[#All],2,FALSE),"No")</f>
        <v>No</v>
      </c>
      <c r="X9442" s="4">
        <f>1/COUNTIF(OrdersTable[Order ID],OrdersTable[[#This Row],[Order ID]])</f>
        <v>1</v>
      </c>
      <c r="Y9442" s="4">
        <f>1/COUNTIF(OrdersTable[Customer ID],OrdersTable[[#This Row],[Customer ID]])</f>
        <v>0.33333333333333331</v>
      </c>
    </row>
    <row r="9443" spans="1:25" x14ac:dyDescent="0.3">
      <c r="A9443" s="1">
        <v>9442</v>
      </c>
      <c r="B9443" t="s">
        <v>10672</v>
      </c>
      <c r="C9443" s="7">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4" t="str">
        <f>VLOOKUP(OrdersTable[[#This Row],[Region]],PeopleTable[#All],2,FALSE)</f>
        <v>Chuck Magee</v>
      </c>
      <c r="W9443" s="4" t="str">
        <f>IFERROR(VLOOKUP(OrdersTable[[#This Row],[Order ID]],ReturnsTable[#All],2,FALSE),"No")</f>
        <v>No</v>
      </c>
      <c r="X9443" s="4">
        <f>1/COUNTIF(OrdersTable[Order ID],OrdersTable[[#This Row],[Order ID]])</f>
        <v>1</v>
      </c>
      <c r="Y9443" s="4">
        <f>1/COUNTIF(OrdersTable[Customer ID],OrdersTable[[#This Row],[Customer ID]])</f>
        <v>1</v>
      </c>
    </row>
    <row r="9444" spans="1:25" x14ac:dyDescent="0.3">
      <c r="A9444" s="1">
        <v>9443</v>
      </c>
      <c r="B9444" t="s">
        <v>10673</v>
      </c>
      <c r="C9444" s="7">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4" t="str">
        <f>VLOOKUP(OrdersTable[[#This Row],[Region]],PeopleTable[#All],2,FALSE)</f>
        <v>Cassandra Brandow</v>
      </c>
      <c r="W9444" s="4" t="str">
        <f>IFERROR(VLOOKUP(OrdersTable[[#This Row],[Order ID]],ReturnsTable[#All],2,FALSE),"No")</f>
        <v>No</v>
      </c>
      <c r="X9444" s="4">
        <f>1/COUNTIF(OrdersTable[Order ID],OrdersTable[[#This Row],[Order ID]])</f>
        <v>0.5</v>
      </c>
      <c r="Y9444" s="4">
        <f>1/COUNTIF(OrdersTable[Customer ID],OrdersTable[[#This Row],[Customer ID]])</f>
        <v>7.6923076923076927E-2</v>
      </c>
    </row>
    <row r="9445" spans="1:25" x14ac:dyDescent="0.3">
      <c r="A9445" s="1">
        <v>9444</v>
      </c>
      <c r="B9445" t="s">
        <v>10673</v>
      </c>
      <c r="C9445" s="7">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4" t="str">
        <f>VLOOKUP(OrdersTable[[#This Row],[Region]],PeopleTable[#All],2,FALSE)</f>
        <v>Cassandra Brandow</v>
      </c>
      <c r="W9445" s="4" t="str">
        <f>IFERROR(VLOOKUP(OrdersTable[[#This Row],[Order ID]],ReturnsTable[#All],2,FALSE),"No")</f>
        <v>No</v>
      </c>
      <c r="X9445" s="4">
        <f>1/COUNTIF(OrdersTable[Order ID],OrdersTable[[#This Row],[Order ID]])</f>
        <v>0.5</v>
      </c>
      <c r="Y9445" s="4">
        <f>1/COUNTIF(OrdersTable[Customer ID],OrdersTable[[#This Row],[Customer ID]])</f>
        <v>7.6923076923076927E-2</v>
      </c>
    </row>
    <row r="9446" spans="1:25" x14ac:dyDescent="0.3">
      <c r="A9446" s="1">
        <v>9445</v>
      </c>
      <c r="B9446" t="s">
        <v>10674</v>
      </c>
      <c r="C9446" s="7">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4" t="str">
        <f>VLOOKUP(OrdersTable[[#This Row],[Region]],PeopleTable[#All],2,FALSE)</f>
        <v>Kelly Williams</v>
      </c>
      <c r="W9446" s="4" t="str">
        <f>IFERROR(VLOOKUP(OrdersTable[[#This Row],[Order ID]],ReturnsTable[#All],2,FALSE),"No")</f>
        <v>No</v>
      </c>
      <c r="X9446" s="4">
        <f>1/COUNTIF(OrdersTable[Order ID],OrdersTable[[#This Row],[Order ID]])</f>
        <v>1</v>
      </c>
      <c r="Y9446" s="4">
        <f>1/COUNTIF(OrdersTable[Customer ID],OrdersTable[[#This Row],[Customer ID]])</f>
        <v>0.1</v>
      </c>
    </row>
    <row r="9447" spans="1:25" x14ac:dyDescent="0.3">
      <c r="A9447" s="1">
        <v>9446</v>
      </c>
      <c r="B9447" t="s">
        <v>10675</v>
      </c>
      <c r="C9447" s="7">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4" t="str">
        <f>VLOOKUP(OrdersTable[[#This Row],[Region]],PeopleTable[#All],2,FALSE)</f>
        <v>Kelly Williams</v>
      </c>
      <c r="W9447" s="4" t="str">
        <f>IFERROR(VLOOKUP(OrdersTable[[#This Row],[Order ID]],ReturnsTable[#All],2,FALSE),"No")</f>
        <v>No</v>
      </c>
      <c r="X9447" s="4">
        <f>1/COUNTIF(OrdersTable[Order ID],OrdersTable[[#This Row],[Order ID]])</f>
        <v>1</v>
      </c>
      <c r="Y9447" s="4">
        <f>1/COUNTIF(OrdersTable[Customer ID],OrdersTable[[#This Row],[Customer ID]])</f>
        <v>4.5454545454545456E-2</v>
      </c>
    </row>
    <row r="9448" spans="1:25" x14ac:dyDescent="0.3">
      <c r="A9448" s="1">
        <v>9447</v>
      </c>
      <c r="B9448" t="s">
        <v>10676</v>
      </c>
      <c r="C9448" s="7">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4" t="str">
        <f>VLOOKUP(OrdersTable[[#This Row],[Region]],PeopleTable[#All],2,FALSE)</f>
        <v>Kelly Williams</v>
      </c>
      <c r="W9448" s="4" t="str">
        <f>IFERROR(VLOOKUP(OrdersTable[[#This Row],[Order ID]],ReturnsTable[#All],2,FALSE),"No")</f>
        <v>No</v>
      </c>
      <c r="X9448" s="4">
        <f>1/COUNTIF(OrdersTable[Order ID],OrdersTable[[#This Row],[Order ID]])</f>
        <v>1</v>
      </c>
      <c r="Y9448" s="4">
        <f>1/COUNTIF(OrdersTable[Customer ID],OrdersTable[[#This Row],[Customer ID]])</f>
        <v>0.16666666666666666</v>
      </c>
    </row>
    <row r="9449" spans="1:25" x14ac:dyDescent="0.3">
      <c r="A9449" s="1">
        <v>9448</v>
      </c>
      <c r="B9449" t="s">
        <v>10677</v>
      </c>
      <c r="C9449" s="7">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4" t="str">
        <f>VLOOKUP(OrdersTable[[#This Row],[Region]],PeopleTable[#All],2,FALSE)</f>
        <v>Kelly Williams</v>
      </c>
      <c r="W9449" s="4" t="str">
        <f>IFERROR(VLOOKUP(OrdersTable[[#This Row],[Order ID]],ReturnsTable[#All],2,FALSE),"No")</f>
        <v>No</v>
      </c>
      <c r="X9449" s="4">
        <f>1/COUNTIF(OrdersTable[Order ID],OrdersTable[[#This Row],[Order ID]])</f>
        <v>1</v>
      </c>
      <c r="Y9449" s="4">
        <f>1/COUNTIF(OrdersTable[Customer ID],OrdersTable[[#This Row],[Customer ID]])</f>
        <v>9.0909090909090912E-2</v>
      </c>
    </row>
    <row r="9450" spans="1:25" x14ac:dyDescent="0.3">
      <c r="A9450" s="1">
        <v>9449</v>
      </c>
      <c r="B9450" t="s">
        <v>6212</v>
      </c>
      <c r="C9450" s="7">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4" t="str">
        <f>VLOOKUP(OrdersTable[[#This Row],[Region]],PeopleTable[#All],2,FALSE)</f>
        <v>Anna Andreadi</v>
      </c>
      <c r="W9450" s="4" t="str">
        <f>IFERROR(VLOOKUP(OrdersTable[[#This Row],[Order ID]],ReturnsTable[#All],2,FALSE),"No")</f>
        <v>Yes</v>
      </c>
      <c r="X9450" s="4">
        <f>1/COUNTIF(OrdersTable[Order ID],OrdersTable[[#This Row],[Order ID]])</f>
        <v>1</v>
      </c>
      <c r="Y9450" s="4">
        <f>1/COUNTIF(OrdersTable[Customer ID],OrdersTable[[#This Row],[Customer ID]])</f>
        <v>5.2631578947368418E-2</v>
      </c>
    </row>
    <row r="9451" spans="1:25" x14ac:dyDescent="0.3">
      <c r="A9451" s="1">
        <v>9450</v>
      </c>
      <c r="B9451" t="s">
        <v>10678</v>
      </c>
      <c r="C9451" s="7">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4" t="str">
        <f>VLOOKUP(OrdersTable[[#This Row],[Region]],PeopleTable[#All],2,FALSE)</f>
        <v>Anna Andreadi</v>
      </c>
      <c r="W9451" s="4" t="str">
        <f>IFERROR(VLOOKUP(OrdersTable[[#This Row],[Order ID]],ReturnsTable[#All],2,FALSE),"No")</f>
        <v>No</v>
      </c>
      <c r="X9451" s="4">
        <f>1/COUNTIF(OrdersTable[Order ID],OrdersTable[[#This Row],[Order ID]])</f>
        <v>1</v>
      </c>
      <c r="Y9451" s="4">
        <f>1/COUNTIF(OrdersTable[Customer ID],OrdersTable[[#This Row],[Customer ID]])</f>
        <v>8.3333333333333329E-2</v>
      </c>
    </row>
    <row r="9452" spans="1:25" x14ac:dyDescent="0.3">
      <c r="A9452" s="1">
        <v>9451</v>
      </c>
      <c r="B9452" t="s">
        <v>10679</v>
      </c>
      <c r="C9452" s="7">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4" t="str">
        <f>VLOOKUP(OrdersTable[[#This Row],[Region]],PeopleTable[#All],2,FALSE)</f>
        <v>Anna Andreadi</v>
      </c>
      <c r="W9452" s="4" t="str">
        <f>IFERROR(VLOOKUP(OrdersTable[[#This Row],[Order ID]],ReturnsTable[#All],2,FALSE),"No")</f>
        <v>No</v>
      </c>
      <c r="X9452" s="4">
        <f>1/COUNTIF(OrdersTable[Order ID],OrdersTable[[#This Row],[Order ID]])</f>
        <v>1</v>
      </c>
      <c r="Y9452" s="4">
        <f>1/COUNTIF(OrdersTable[Customer ID],OrdersTable[[#This Row],[Customer ID]])</f>
        <v>9.0909090909090912E-2</v>
      </c>
    </row>
    <row r="9453" spans="1:25" x14ac:dyDescent="0.3">
      <c r="A9453" s="1">
        <v>9452</v>
      </c>
      <c r="B9453" t="s">
        <v>10680</v>
      </c>
      <c r="C9453" s="7">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4" t="str">
        <f>VLOOKUP(OrdersTable[[#This Row],[Region]],PeopleTable[#All],2,FALSE)</f>
        <v>Anna Andreadi</v>
      </c>
      <c r="W9453" s="4" t="str">
        <f>IFERROR(VLOOKUP(OrdersTable[[#This Row],[Order ID]],ReturnsTable[#All],2,FALSE),"No")</f>
        <v>No</v>
      </c>
      <c r="X9453" s="4">
        <f>1/COUNTIF(OrdersTable[Order ID],OrdersTable[[#This Row],[Order ID]])</f>
        <v>0.25</v>
      </c>
      <c r="Y9453" s="4">
        <f>1/COUNTIF(OrdersTable[Customer ID],OrdersTable[[#This Row],[Customer ID]])</f>
        <v>6.6666666666666666E-2</v>
      </c>
    </row>
    <row r="9454" spans="1:25" x14ac:dyDescent="0.3">
      <c r="A9454" s="1">
        <v>9453</v>
      </c>
      <c r="B9454" t="s">
        <v>10680</v>
      </c>
      <c r="C9454" s="7">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4" t="str">
        <f>VLOOKUP(OrdersTable[[#This Row],[Region]],PeopleTable[#All],2,FALSE)</f>
        <v>Anna Andreadi</v>
      </c>
      <c r="W9454" s="4" t="str">
        <f>IFERROR(VLOOKUP(OrdersTable[[#This Row],[Order ID]],ReturnsTable[#All],2,FALSE),"No")</f>
        <v>No</v>
      </c>
      <c r="X9454" s="4">
        <f>1/COUNTIF(OrdersTable[Order ID],OrdersTable[[#This Row],[Order ID]])</f>
        <v>0.25</v>
      </c>
      <c r="Y9454" s="4">
        <f>1/COUNTIF(OrdersTable[Customer ID],OrdersTable[[#This Row],[Customer ID]])</f>
        <v>6.6666666666666666E-2</v>
      </c>
    </row>
    <row r="9455" spans="1:25" x14ac:dyDescent="0.3">
      <c r="A9455" s="1">
        <v>9454</v>
      </c>
      <c r="B9455" t="s">
        <v>10680</v>
      </c>
      <c r="C9455" s="7">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4" t="str">
        <f>VLOOKUP(OrdersTable[[#This Row],[Region]],PeopleTable[#All],2,FALSE)</f>
        <v>Anna Andreadi</v>
      </c>
      <c r="W9455" s="4" t="str">
        <f>IFERROR(VLOOKUP(OrdersTable[[#This Row],[Order ID]],ReturnsTable[#All],2,FALSE),"No")</f>
        <v>No</v>
      </c>
      <c r="X9455" s="4">
        <f>1/COUNTIF(OrdersTable[Order ID],OrdersTable[[#This Row],[Order ID]])</f>
        <v>0.25</v>
      </c>
      <c r="Y9455" s="4">
        <f>1/COUNTIF(OrdersTable[Customer ID],OrdersTable[[#This Row],[Customer ID]])</f>
        <v>6.6666666666666666E-2</v>
      </c>
    </row>
    <row r="9456" spans="1:25" x14ac:dyDescent="0.3">
      <c r="A9456" s="1">
        <v>9455</v>
      </c>
      <c r="B9456" t="s">
        <v>10680</v>
      </c>
      <c r="C9456" s="7">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4" t="str">
        <f>VLOOKUP(OrdersTable[[#This Row],[Region]],PeopleTable[#All],2,FALSE)</f>
        <v>Anna Andreadi</v>
      </c>
      <c r="W9456" s="4" t="str">
        <f>IFERROR(VLOOKUP(OrdersTable[[#This Row],[Order ID]],ReturnsTable[#All],2,FALSE),"No")</f>
        <v>No</v>
      </c>
      <c r="X9456" s="4">
        <f>1/COUNTIF(OrdersTable[Order ID],OrdersTable[[#This Row],[Order ID]])</f>
        <v>0.25</v>
      </c>
      <c r="Y9456" s="4">
        <f>1/COUNTIF(OrdersTable[Customer ID],OrdersTable[[#This Row],[Customer ID]])</f>
        <v>6.6666666666666666E-2</v>
      </c>
    </row>
    <row r="9457" spans="1:25" x14ac:dyDescent="0.3">
      <c r="A9457" s="1">
        <v>9456</v>
      </c>
      <c r="B9457" t="s">
        <v>10681</v>
      </c>
      <c r="C9457" s="7">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4" t="str">
        <f>VLOOKUP(OrdersTable[[#This Row],[Region]],PeopleTable[#All],2,FALSE)</f>
        <v>Cassandra Brandow</v>
      </c>
      <c r="W9457" s="4" t="str">
        <f>IFERROR(VLOOKUP(OrdersTable[[#This Row],[Order ID]],ReturnsTable[#All],2,FALSE),"No")</f>
        <v>No</v>
      </c>
      <c r="X9457" s="4">
        <f>1/COUNTIF(OrdersTable[Order ID],OrdersTable[[#This Row],[Order ID]])</f>
        <v>1</v>
      </c>
      <c r="Y9457" s="4">
        <f>1/COUNTIF(OrdersTable[Customer ID],OrdersTable[[#This Row],[Customer ID]])</f>
        <v>0.14285714285714285</v>
      </c>
    </row>
    <row r="9458" spans="1:25" x14ac:dyDescent="0.3">
      <c r="A9458" s="1">
        <v>9457</v>
      </c>
      <c r="B9458" t="s">
        <v>10682</v>
      </c>
      <c r="C9458" s="7">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4" t="str">
        <f>VLOOKUP(OrdersTable[[#This Row],[Region]],PeopleTable[#All],2,FALSE)</f>
        <v>Cassandra Brandow</v>
      </c>
      <c r="W9458" s="4" t="str">
        <f>IFERROR(VLOOKUP(OrdersTable[[#This Row],[Order ID]],ReturnsTable[#All],2,FALSE),"No")</f>
        <v>No</v>
      </c>
      <c r="X9458" s="4">
        <f>1/COUNTIF(OrdersTable[Order ID],OrdersTable[[#This Row],[Order ID]])</f>
        <v>0.5</v>
      </c>
      <c r="Y9458" s="4">
        <f>1/COUNTIF(OrdersTable[Customer ID],OrdersTable[[#This Row],[Customer ID]])</f>
        <v>5.8823529411764705E-2</v>
      </c>
    </row>
    <row r="9459" spans="1:25" x14ac:dyDescent="0.3">
      <c r="A9459" s="1">
        <v>9458</v>
      </c>
      <c r="B9459" t="s">
        <v>10682</v>
      </c>
      <c r="C9459" s="7">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4" t="str">
        <f>VLOOKUP(OrdersTable[[#This Row],[Region]],PeopleTable[#All],2,FALSE)</f>
        <v>Cassandra Brandow</v>
      </c>
      <c r="W9459" s="4" t="str">
        <f>IFERROR(VLOOKUP(OrdersTable[[#This Row],[Order ID]],ReturnsTable[#All],2,FALSE),"No")</f>
        <v>No</v>
      </c>
      <c r="X9459" s="4">
        <f>1/COUNTIF(OrdersTable[Order ID],OrdersTable[[#This Row],[Order ID]])</f>
        <v>0.5</v>
      </c>
      <c r="Y9459" s="4">
        <f>1/COUNTIF(OrdersTable[Customer ID],OrdersTable[[#This Row],[Customer ID]])</f>
        <v>5.8823529411764705E-2</v>
      </c>
    </row>
    <row r="9460" spans="1:25" x14ac:dyDescent="0.3">
      <c r="A9460" s="1">
        <v>9459</v>
      </c>
      <c r="B9460" t="s">
        <v>10683</v>
      </c>
      <c r="C9460" s="7">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4" t="str">
        <f>VLOOKUP(OrdersTable[[#This Row],[Region]],PeopleTable[#All],2,FALSE)</f>
        <v>Anna Andreadi</v>
      </c>
      <c r="W9460" s="4" t="str">
        <f>IFERROR(VLOOKUP(OrdersTable[[#This Row],[Order ID]],ReturnsTable[#All],2,FALSE),"No")</f>
        <v>No</v>
      </c>
      <c r="X9460" s="4">
        <f>1/COUNTIF(OrdersTable[Order ID],OrdersTable[[#This Row],[Order ID]])</f>
        <v>0.5</v>
      </c>
      <c r="Y9460" s="4">
        <f>1/COUNTIF(OrdersTable[Customer ID],OrdersTable[[#This Row],[Customer ID]])</f>
        <v>0.14285714285714285</v>
      </c>
    </row>
    <row r="9461" spans="1:25" x14ac:dyDescent="0.3">
      <c r="A9461" s="1">
        <v>9460</v>
      </c>
      <c r="B9461" t="s">
        <v>10683</v>
      </c>
      <c r="C9461" s="7">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4" t="str">
        <f>VLOOKUP(OrdersTable[[#This Row],[Region]],PeopleTable[#All],2,FALSE)</f>
        <v>Anna Andreadi</v>
      </c>
      <c r="W9461" s="4" t="str">
        <f>IFERROR(VLOOKUP(OrdersTable[[#This Row],[Order ID]],ReturnsTable[#All],2,FALSE),"No")</f>
        <v>No</v>
      </c>
      <c r="X9461" s="4">
        <f>1/COUNTIF(OrdersTable[Order ID],OrdersTable[[#This Row],[Order ID]])</f>
        <v>0.5</v>
      </c>
      <c r="Y9461" s="4">
        <f>1/COUNTIF(OrdersTable[Customer ID],OrdersTable[[#This Row],[Customer ID]])</f>
        <v>0.14285714285714285</v>
      </c>
    </row>
    <row r="9462" spans="1:25" x14ac:dyDescent="0.3">
      <c r="A9462" s="1">
        <v>9461</v>
      </c>
      <c r="B9462" t="s">
        <v>10684</v>
      </c>
      <c r="C9462" s="7">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4" t="str">
        <f>VLOOKUP(OrdersTable[[#This Row],[Region]],PeopleTable[#All],2,FALSE)</f>
        <v>Chuck Magee</v>
      </c>
      <c r="W9462" s="4" t="str">
        <f>IFERROR(VLOOKUP(OrdersTable[[#This Row],[Order ID]],ReturnsTable[#All],2,FALSE),"No")</f>
        <v>No</v>
      </c>
      <c r="X9462" s="4">
        <f>1/COUNTIF(OrdersTable[Order ID],OrdersTable[[#This Row],[Order ID]])</f>
        <v>1</v>
      </c>
      <c r="Y9462" s="4">
        <f>1/COUNTIF(OrdersTable[Customer ID],OrdersTable[[#This Row],[Customer ID]])</f>
        <v>9.0909090909090912E-2</v>
      </c>
    </row>
    <row r="9463" spans="1:25" x14ac:dyDescent="0.3">
      <c r="A9463" s="1">
        <v>9462</v>
      </c>
      <c r="B9463" t="s">
        <v>5934</v>
      </c>
      <c r="C9463" s="7">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4" t="str">
        <f>VLOOKUP(OrdersTable[[#This Row],[Region]],PeopleTable[#All],2,FALSE)</f>
        <v>Anna Andreadi</v>
      </c>
      <c r="W9463" s="4" t="str">
        <f>IFERROR(VLOOKUP(OrdersTable[[#This Row],[Order ID]],ReturnsTable[#All],2,FALSE),"No")</f>
        <v>Yes</v>
      </c>
      <c r="X9463" s="4">
        <f>1/COUNTIF(OrdersTable[Order ID],OrdersTable[[#This Row],[Order ID]])</f>
        <v>1</v>
      </c>
      <c r="Y9463" s="4">
        <f>1/COUNTIF(OrdersTable[Customer ID],OrdersTable[[#This Row],[Customer ID]])</f>
        <v>5.5555555555555552E-2</v>
      </c>
    </row>
    <row r="9464" spans="1:25" x14ac:dyDescent="0.3">
      <c r="A9464" s="1">
        <v>9463</v>
      </c>
      <c r="B9464" t="s">
        <v>10685</v>
      </c>
      <c r="C9464" s="7">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4" t="str">
        <f>VLOOKUP(OrdersTable[[#This Row],[Region]],PeopleTable[#All],2,FALSE)</f>
        <v>Cassandra Brandow</v>
      </c>
      <c r="W9464" s="4" t="str">
        <f>IFERROR(VLOOKUP(OrdersTable[[#This Row],[Order ID]],ReturnsTable[#All],2,FALSE),"No")</f>
        <v>No</v>
      </c>
      <c r="X9464" s="4">
        <f>1/COUNTIF(OrdersTable[Order ID],OrdersTable[[#This Row],[Order ID]])</f>
        <v>1</v>
      </c>
      <c r="Y9464" s="4">
        <f>1/COUNTIF(OrdersTable[Customer ID],OrdersTable[[#This Row],[Customer ID]])</f>
        <v>0.1</v>
      </c>
    </row>
    <row r="9465" spans="1:25" x14ac:dyDescent="0.3">
      <c r="A9465" s="1">
        <v>9464</v>
      </c>
      <c r="B9465" t="s">
        <v>10686</v>
      </c>
      <c r="C9465" s="7">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4" t="str">
        <f>VLOOKUP(OrdersTable[[#This Row],[Region]],PeopleTable[#All],2,FALSE)</f>
        <v>Chuck Magee</v>
      </c>
      <c r="W9465" s="4" t="str">
        <f>IFERROR(VLOOKUP(OrdersTable[[#This Row],[Order ID]],ReturnsTable[#All],2,FALSE),"No")</f>
        <v>No</v>
      </c>
      <c r="X9465" s="4">
        <f>1/COUNTIF(OrdersTable[Order ID],OrdersTable[[#This Row],[Order ID]])</f>
        <v>1</v>
      </c>
      <c r="Y9465" s="4">
        <f>1/COUNTIF(OrdersTable[Customer ID],OrdersTable[[#This Row],[Customer ID]])</f>
        <v>5.5555555555555552E-2</v>
      </c>
    </row>
    <row r="9466" spans="1:25" x14ac:dyDescent="0.3">
      <c r="A9466" s="1">
        <v>9465</v>
      </c>
      <c r="B9466" t="s">
        <v>10687</v>
      </c>
      <c r="C9466" s="7">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4" t="str">
        <f>VLOOKUP(OrdersTable[[#This Row],[Region]],PeopleTable[#All],2,FALSE)</f>
        <v>Chuck Magee</v>
      </c>
      <c r="W9466" s="4" t="str">
        <f>IFERROR(VLOOKUP(OrdersTable[[#This Row],[Order ID]],ReturnsTable[#All],2,FALSE),"No")</f>
        <v>No</v>
      </c>
      <c r="X9466" s="4">
        <f>1/COUNTIF(OrdersTable[Order ID],OrdersTable[[#This Row],[Order ID]])</f>
        <v>1</v>
      </c>
      <c r="Y9466" s="4">
        <f>1/COUNTIF(OrdersTable[Customer ID],OrdersTable[[#This Row],[Customer ID]])</f>
        <v>6.25E-2</v>
      </c>
    </row>
    <row r="9467" spans="1:25" x14ac:dyDescent="0.3">
      <c r="A9467" s="1">
        <v>9466</v>
      </c>
      <c r="B9467" t="s">
        <v>10688</v>
      </c>
      <c r="C9467" s="7">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4" t="str">
        <f>VLOOKUP(OrdersTable[[#This Row],[Region]],PeopleTable[#All],2,FALSE)</f>
        <v>Anna Andreadi</v>
      </c>
      <c r="W9467" s="4" t="str">
        <f>IFERROR(VLOOKUP(OrdersTable[[#This Row],[Order ID]],ReturnsTable[#All],2,FALSE),"No")</f>
        <v>No</v>
      </c>
      <c r="X9467" s="4">
        <f>1/COUNTIF(OrdersTable[Order ID],OrdersTable[[#This Row],[Order ID]])</f>
        <v>1</v>
      </c>
      <c r="Y9467" s="4">
        <f>1/COUNTIF(OrdersTable[Customer ID],OrdersTable[[#This Row],[Customer ID]])</f>
        <v>7.6923076923076927E-2</v>
      </c>
    </row>
    <row r="9468" spans="1:25" x14ac:dyDescent="0.3">
      <c r="A9468" s="1">
        <v>9467</v>
      </c>
      <c r="B9468" t="s">
        <v>10689</v>
      </c>
      <c r="C9468" s="7">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4" t="str">
        <f>VLOOKUP(OrdersTable[[#This Row],[Region]],PeopleTable[#All],2,FALSE)</f>
        <v>Chuck Magee</v>
      </c>
      <c r="W9468" s="4" t="str">
        <f>IFERROR(VLOOKUP(OrdersTable[[#This Row],[Order ID]],ReturnsTable[#All],2,FALSE),"No")</f>
        <v>No</v>
      </c>
      <c r="X9468" s="4">
        <f>1/COUNTIF(OrdersTable[Order ID],OrdersTable[[#This Row],[Order ID]])</f>
        <v>0.125</v>
      </c>
      <c r="Y9468" s="4">
        <f>1/COUNTIF(OrdersTable[Customer ID],OrdersTable[[#This Row],[Customer ID]])</f>
        <v>7.6923076923076927E-2</v>
      </c>
    </row>
    <row r="9469" spans="1:25" x14ac:dyDescent="0.3">
      <c r="A9469" s="1">
        <v>9468</v>
      </c>
      <c r="B9469" t="s">
        <v>10689</v>
      </c>
      <c r="C9469" s="7">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4" t="str">
        <f>VLOOKUP(OrdersTable[[#This Row],[Region]],PeopleTable[#All],2,FALSE)</f>
        <v>Chuck Magee</v>
      </c>
      <c r="W9469" s="4" t="str">
        <f>IFERROR(VLOOKUP(OrdersTable[[#This Row],[Order ID]],ReturnsTable[#All],2,FALSE),"No")</f>
        <v>No</v>
      </c>
      <c r="X9469" s="4">
        <f>1/COUNTIF(OrdersTable[Order ID],OrdersTable[[#This Row],[Order ID]])</f>
        <v>0.125</v>
      </c>
      <c r="Y9469" s="4">
        <f>1/COUNTIF(OrdersTable[Customer ID],OrdersTable[[#This Row],[Customer ID]])</f>
        <v>7.6923076923076927E-2</v>
      </c>
    </row>
    <row r="9470" spans="1:25" x14ac:dyDescent="0.3">
      <c r="A9470" s="1">
        <v>9469</v>
      </c>
      <c r="B9470" t="s">
        <v>10689</v>
      </c>
      <c r="C9470" s="7">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4" t="str">
        <f>VLOOKUP(OrdersTable[[#This Row],[Region]],PeopleTable[#All],2,FALSE)</f>
        <v>Chuck Magee</v>
      </c>
      <c r="W9470" s="4" t="str">
        <f>IFERROR(VLOOKUP(OrdersTable[[#This Row],[Order ID]],ReturnsTable[#All],2,FALSE),"No")</f>
        <v>No</v>
      </c>
      <c r="X9470" s="4">
        <f>1/COUNTIF(OrdersTable[Order ID],OrdersTable[[#This Row],[Order ID]])</f>
        <v>0.125</v>
      </c>
      <c r="Y9470" s="4">
        <f>1/COUNTIF(OrdersTable[Customer ID],OrdersTable[[#This Row],[Customer ID]])</f>
        <v>7.6923076923076927E-2</v>
      </c>
    </row>
    <row r="9471" spans="1:25" x14ac:dyDescent="0.3">
      <c r="A9471" s="1">
        <v>9470</v>
      </c>
      <c r="B9471" t="s">
        <v>10689</v>
      </c>
      <c r="C9471" s="7">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4" t="str">
        <f>VLOOKUP(OrdersTable[[#This Row],[Region]],PeopleTable[#All],2,FALSE)</f>
        <v>Chuck Magee</v>
      </c>
      <c r="W9471" s="4" t="str">
        <f>IFERROR(VLOOKUP(OrdersTable[[#This Row],[Order ID]],ReturnsTable[#All],2,FALSE),"No")</f>
        <v>No</v>
      </c>
      <c r="X9471" s="4">
        <f>1/COUNTIF(OrdersTable[Order ID],OrdersTable[[#This Row],[Order ID]])</f>
        <v>0.125</v>
      </c>
      <c r="Y9471" s="4">
        <f>1/COUNTIF(OrdersTable[Customer ID],OrdersTable[[#This Row],[Customer ID]])</f>
        <v>7.6923076923076927E-2</v>
      </c>
    </row>
    <row r="9472" spans="1:25" x14ac:dyDescent="0.3">
      <c r="A9472" s="1">
        <v>9471</v>
      </c>
      <c r="B9472" t="s">
        <v>10689</v>
      </c>
      <c r="C9472" s="7">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4" t="str">
        <f>VLOOKUP(OrdersTable[[#This Row],[Region]],PeopleTable[#All],2,FALSE)</f>
        <v>Chuck Magee</v>
      </c>
      <c r="W9472" s="4" t="str">
        <f>IFERROR(VLOOKUP(OrdersTable[[#This Row],[Order ID]],ReturnsTable[#All],2,FALSE),"No")</f>
        <v>No</v>
      </c>
      <c r="X9472" s="4">
        <f>1/COUNTIF(OrdersTable[Order ID],OrdersTable[[#This Row],[Order ID]])</f>
        <v>0.125</v>
      </c>
      <c r="Y9472" s="4">
        <f>1/COUNTIF(OrdersTable[Customer ID],OrdersTable[[#This Row],[Customer ID]])</f>
        <v>7.6923076923076927E-2</v>
      </c>
    </row>
    <row r="9473" spans="1:25" x14ac:dyDescent="0.3">
      <c r="A9473" s="1">
        <v>9472</v>
      </c>
      <c r="B9473" t="s">
        <v>10689</v>
      </c>
      <c r="C9473" s="7">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4" t="str">
        <f>VLOOKUP(OrdersTable[[#This Row],[Region]],PeopleTable[#All],2,FALSE)</f>
        <v>Chuck Magee</v>
      </c>
      <c r="W9473" s="4" t="str">
        <f>IFERROR(VLOOKUP(OrdersTable[[#This Row],[Order ID]],ReturnsTable[#All],2,FALSE),"No")</f>
        <v>No</v>
      </c>
      <c r="X9473" s="4">
        <f>1/COUNTIF(OrdersTable[Order ID],OrdersTable[[#This Row],[Order ID]])</f>
        <v>0.125</v>
      </c>
      <c r="Y9473" s="4">
        <f>1/COUNTIF(OrdersTable[Customer ID],OrdersTable[[#This Row],[Customer ID]])</f>
        <v>7.6923076923076927E-2</v>
      </c>
    </row>
    <row r="9474" spans="1:25" x14ac:dyDescent="0.3">
      <c r="A9474" s="1">
        <v>9473</v>
      </c>
      <c r="B9474" t="s">
        <v>10689</v>
      </c>
      <c r="C9474" s="7">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4" t="str">
        <f>VLOOKUP(OrdersTable[[#This Row],[Region]],PeopleTable[#All],2,FALSE)</f>
        <v>Chuck Magee</v>
      </c>
      <c r="W9474" s="4" t="str">
        <f>IFERROR(VLOOKUP(OrdersTable[[#This Row],[Order ID]],ReturnsTable[#All],2,FALSE),"No")</f>
        <v>No</v>
      </c>
      <c r="X9474" s="4">
        <f>1/COUNTIF(OrdersTable[Order ID],OrdersTable[[#This Row],[Order ID]])</f>
        <v>0.125</v>
      </c>
      <c r="Y9474" s="4">
        <f>1/COUNTIF(OrdersTable[Customer ID],OrdersTable[[#This Row],[Customer ID]])</f>
        <v>7.6923076923076927E-2</v>
      </c>
    </row>
    <row r="9475" spans="1:25" x14ac:dyDescent="0.3">
      <c r="A9475" s="1">
        <v>9474</v>
      </c>
      <c r="B9475" t="s">
        <v>10689</v>
      </c>
      <c r="C9475" s="7">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4" t="str">
        <f>VLOOKUP(OrdersTable[[#This Row],[Region]],PeopleTable[#All],2,FALSE)</f>
        <v>Chuck Magee</v>
      </c>
      <c r="W9475" s="4" t="str">
        <f>IFERROR(VLOOKUP(OrdersTable[[#This Row],[Order ID]],ReturnsTable[#All],2,FALSE),"No")</f>
        <v>No</v>
      </c>
      <c r="X9475" s="4">
        <f>1/COUNTIF(OrdersTable[Order ID],OrdersTable[[#This Row],[Order ID]])</f>
        <v>0.125</v>
      </c>
      <c r="Y9475" s="4">
        <f>1/COUNTIF(OrdersTable[Customer ID],OrdersTable[[#This Row],[Customer ID]])</f>
        <v>7.6923076923076927E-2</v>
      </c>
    </row>
    <row r="9476" spans="1:25" x14ac:dyDescent="0.3">
      <c r="A9476" s="1">
        <v>9475</v>
      </c>
      <c r="B9476" t="s">
        <v>10690</v>
      </c>
      <c r="C9476" s="7">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4" t="str">
        <f>VLOOKUP(OrdersTable[[#This Row],[Region]],PeopleTable[#All],2,FALSE)</f>
        <v>Kelly Williams</v>
      </c>
      <c r="W9476" s="4" t="str">
        <f>IFERROR(VLOOKUP(OrdersTable[[#This Row],[Order ID]],ReturnsTable[#All],2,FALSE),"No")</f>
        <v>No</v>
      </c>
      <c r="X9476" s="4">
        <f>1/COUNTIF(OrdersTable[Order ID],OrdersTable[[#This Row],[Order ID]])</f>
        <v>0.25</v>
      </c>
      <c r="Y9476" s="4">
        <f>1/COUNTIF(OrdersTable[Customer ID],OrdersTable[[#This Row],[Customer ID]])</f>
        <v>7.6923076923076927E-2</v>
      </c>
    </row>
    <row r="9477" spans="1:25" x14ac:dyDescent="0.3">
      <c r="A9477" s="1">
        <v>9476</v>
      </c>
      <c r="B9477" t="s">
        <v>10690</v>
      </c>
      <c r="C9477" s="7">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4" t="str">
        <f>VLOOKUP(OrdersTable[[#This Row],[Region]],PeopleTable[#All],2,FALSE)</f>
        <v>Kelly Williams</v>
      </c>
      <c r="W9477" s="4" t="str">
        <f>IFERROR(VLOOKUP(OrdersTable[[#This Row],[Order ID]],ReturnsTable[#All],2,FALSE),"No")</f>
        <v>No</v>
      </c>
      <c r="X9477" s="4">
        <f>1/COUNTIF(OrdersTable[Order ID],OrdersTable[[#This Row],[Order ID]])</f>
        <v>0.25</v>
      </c>
      <c r="Y9477" s="4">
        <f>1/COUNTIF(OrdersTable[Customer ID],OrdersTable[[#This Row],[Customer ID]])</f>
        <v>7.6923076923076927E-2</v>
      </c>
    </row>
    <row r="9478" spans="1:25" x14ac:dyDescent="0.3">
      <c r="A9478" s="1">
        <v>9477</v>
      </c>
      <c r="B9478" t="s">
        <v>10690</v>
      </c>
      <c r="C9478" s="7">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4" t="str">
        <f>VLOOKUP(OrdersTable[[#This Row],[Region]],PeopleTable[#All],2,FALSE)</f>
        <v>Kelly Williams</v>
      </c>
      <c r="W9478" s="4" t="str">
        <f>IFERROR(VLOOKUP(OrdersTable[[#This Row],[Order ID]],ReturnsTable[#All],2,FALSE),"No")</f>
        <v>No</v>
      </c>
      <c r="X9478" s="4">
        <f>1/COUNTIF(OrdersTable[Order ID],OrdersTable[[#This Row],[Order ID]])</f>
        <v>0.25</v>
      </c>
      <c r="Y9478" s="4">
        <f>1/COUNTIF(OrdersTable[Customer ID],OrdersTable[[#This Row],[Customer ID]])</f>
        <v>7.6923076923076927E-2</v>
      </c>
    </row>
    <row r="9479" spans="1:25" x14ac:dyDescent="0.3">
      <c r="A9479" s="1">
        <v>9478</v>
      </c>
      <c r="B9479" t="s">
        <v>10690</v>
      </c>
      <c r="C9479" s="7">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4" t="str">
        <f>VLOOKUP(OrdersTable[[#This Row],[Region]],PeopleTable[#All],2,FALSE)</f>
        <v>Kelly Williams</v>
      </c>
      <c r="W9479" s="4" t="str">
        <f>IFERROR(VLOOKUP(OrdersTable[[#This Row],[Order ID]],ReturnsTable[#All],2,FALSE),"No")</f>
        <v>No</v>
      </c>
      <c r="X9479" s="4">
        <f>1/COUNTIF(OrdersTable[Order ID],OrdersTable[[#This Row],[Order ID]])</f>
        <v>0.25</v>
      </c>
      <c r="Y9479" s="4">
        <f>1/COUNTIF(OrdersTable[Customer ID],OrdersTable[[#This Row],[Customer ID]])</f>
        <v>7.6923076923076927E-2</v>
      </c>
    </row>
    <row r="9480" spans="1:25" x14ac:dyDescent="0.3">
      <c r="A9480" s="1">
        <v>9479</v>
      </c>
      <c r="B9480" t="s">
        <v>10691</v>
      </c>
      <c r="C9480" s="7">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4" t="str">
        <f>VLOOKUP(OrdersTable[[#This Row],[Region]],PeopleTable[#All],2,FALSE)</f>
        <v>Kelly Williams</v>
      </c>
      <c r="W9480" s="4" t="str">
        <f>IFERROR(VLOOKUP(OrdersTable[[#This Row],[Order ID]],ReturnsTable[#All],2,FALSE),"No")</f>
        <v>No</v>
      </c>
      <c r="X9480" s="4">
        <f>1/COUNTIF(OrdersTable[Order ID],OrdersTable[[#This Row],[Order ID]])</f>
        <v>0.33333333333333331</v>
      </c>
      <c r="Y9480" s="4">
        <f>1/COUNTIF(OrdersTable[Customer ID],OrdersTable[[#This Row],[Customer ID]])</f>
        <v>8.3333333333333329E-2</v>
      </c>
    </row>
    <row r="9481" spans="1:25" x14ac:dyDescent="0.3">
      <c r="A9481" s="1">
        <v>9480</v>
      </c>
      <c r="B9481" t="s">
        <v>10691</v>
      </c>
      <c r="C9481" s="7">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4" t="str">
        <f>VLOOKUP(OrdersTable[[#This Row],[Region]],PeopleTable[#All],2,FALSE)</f>
        <v>Kelly Williams</v>
      </c>
      <c r="W9481" s="4" t="str">
        <f>IFERROR(VLOOKUP(OrdersTable[[#This Row],[Order ID]],ReturnsTable[#All],2,FALSE),"No")</f>
        <v>No</v>
      </c>
      <c r="X9481" s="4">
        <f>1/COUNTIF(OrdersTable[Order ID],OrdersTable[[#This Row],[Order ID]])</f>
        <v>0.33333333333333331</v>
      </c>
      <c r="Y9481" s="4">
        <f>1/COUNTIF(OrdersTable[Customer ID],OrdersTable[[#This Row],[Customer ID]])</f>
        <v>8.3333333333333329E-2</v>
      </c>
    </row>
    <row r="9482" spans="1:25" x14ac:dyDescent="0.3">
      <c r="A9482" s="1">
        <v>9481</v>
      </c>
      <c r="B9482" t="s">
        <v>10691</v>
      </c>
      <c r="C9482" s="7">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4" t="str">
        <f>VLOOKUP(OrdersTable[[#This Row],[Region]],PeopleTable[#All],2,FALSE)</f>
        <v>Kelly Williams</v>
      </c>
      <c r="W9482" s="4" t="str">
        <f>IFERROR(VLOOKUP(OrdersTable[[#This Row],[Order ID]],ReturnsTable[#All],2,FALSE),"No")</f>
        <v>No</v>
      </c>
      <c r="X9482" s="4">
        <f>1/COUNTIF(OrdersTable[Order ID],OrdersTable[[#This Row],[Order ID]])</f>
        <v>0.33333333333333331</v>
      </c>
      <c r="Y9482" s="4">
        <f>1/COUNTIF(OrdersTable[Customer ID],OrdersTable[[#This Row],[Customer ID]])</f>
        <v>8.3333333333333329E-2</v>
      </c>
    </row>
    <row r="9483" spans="1:25" x14ac:dyDescent="0.3">
      <c r="A9483" s="1">
        <v>9482</v>
      </c>
      <c r="B9483" t="s">
        <v>10692</v>
      </c>
      <c r="C9483" s="7">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4" t="str">
        <f>VLOOKUP(OrdersTable[[#This Row],[Region]],PeopleTable[#All],2,FALSE)</f>
        <v>Kelly Williams</v>
      </c>
      <c r="W9483" s="4" t="str">
        <f>IFERROR(VLOOKUP(OrdersTable[[#This Row],[Order ID]],ReturnsTable[#All],2,FALSE),"No")</f>
        <v>No</v>
      </c>
      <c r="X9483" s="4">
        <f>1/COUNTIF(OrdersTable[Order ID],OrdersTable[[#This Row],[Order ID]])</f>
        <v>1</v>
      </c>
      <c r="Y9483" s="4">
        <f>1/COUNTIF(OrdersTable[Customer ID],OrdersTable[[#This Row],[Customer ID]])</f>
        <v>0.1</v>
      </c>
    </row>
    <row r="9484" spans="1:25" x14ac:dyDescent="0.3">
      <c r="A9484" s="1">
        <v>9483</v>
      </c>
      <c r="B9484" t="s">
        <v>10693</v>
      </c>
      <c r="C9484" s="7">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4" t="str">
        <f>VLOOKUP(OrdersTable[[#This Row],[Region]],PeopleTable[#All],2,FALSE)</f>
        <v>Chuck Magee</v>
      </c>
      <c r="W9484" s="4" t="str">
        <f>IFERROR(VLOOKUP(OrdersTable[[#This Row],[Order ID]],ReturnsTable[#All],2,FALSE),"No")</f>
        <v>No</v>
      </c>
      <c r="X9484" s="4">
        <f>1/COUNTIF(OrdersTable[Order ID],OrdersTable[[#This Row],[Order ID]])</f>
        <v>1</v>
      </c>
      <c r="Y9484" s="4">
        <f>1/COUNTIF(OrdersTable[Customer ID],OrdersTable[[#This Row],[Customer ID]])</f>
        <v>5.5555555555555552E-2</v>
      </c>
    </row>
    <row r="9485" spans="1:25" x14ac:dyDescent="0.3">
      <c r="A9485" s="1">
        <v>9484</v>
      </c>
      <c r="B9485" t="s">
        <v>10694</v>
      </c>
      <c r="C9485" s="7">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4" t="str">
        <f>VLOOKUP(OrdersTable[[#This Row],[Region]],PeopleTable[#All],2,FALSE)</f>
        <v>Anna Andreadi</v>
      </c>
      <c r="W9485" s="4" t="str">
        <f>IFERROR(VLOOKUP(OrdersTable[[#This Row],[Order ID]],ReturnsTable[#All],2,FALSE),"No")</f>
        <v>No</v>
      </c>
      <c r="X9485" s="4">
        <f>1/COUNTIF(OrdersTable[Order ID],OrdersTable[[#This Row],[Order ID]])</f>
        <v>1</v>
      </c>
      <c r="Y9485" s="4">
        <f>1/COUNTIF(OrdersTable[Customer ID],OrdersTable[[#This Row],[Customer ID]])</f>
        <v>7.1428571428571425E-2</v>
      </c>
    </row>
    <row r="9486" spans="1:25" x14ac:dyDescent="0.3">
      <c r="A9486" s="1">
        <v>9485</v>
      </c>
      <c r="B9486" t="s">
        <v>10695</v>
      </c>
      <c r="C9486" s="7">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4" t="str">
        <f>VLOOKUP(OrdersTable[[#This Row],[Region]],PeopleTable[#All],2,FALSE)</f>
        <v>Kelly Williams</v>
      </c>
      <c r="W9486" s="4" t="str">
        <f>IFERROR(VLOOKUP(OrdersTable[[#This Row],[Order ID]],ReturnsTable[#All],2,FALSE),"No")</f>
        <v>No</v>
      </c>
      <c r="X9486" s="4">
        <f>1/COUNTIF(OrdersTable[Order ID],OrdersTable[[#This Row],[Order ID]])</f>
        <v>0.5</v>
      </c>
      <c r="Y9486" s="4">
        <f>1/COUNTIF(OrdersTable[Customer ID],OrdersTable[[#This Row],[Customer ID]])</f>
        <v>4.7619047619047616E-2</v>
      </c>
    </row>
    <row r="9487" spans="1:25" x14ac:dyDescent="0.3">
      <c r="A9487" s="1">
        <v>9486</v>
      </c>
      <c r="B9487" t="s">
        <v>10695</v>
      </c>
      <c r="C9487" s="7">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4" t="str">
        <f>VLOOKUP(OrdersTable[[#This Row],[Region]],PeopleTable[#All],2,FALSE)</f>
        <v>Kelly Williams</v>
      </c>
      <c r="W9487" s="4" t="str">
        <f>IFERROR(VLOOKUP(OrdersTable[[#This Row],[Order ID]],ReturnsTable[#All],2,FALSE),"No")</f>
        <v>No</v>
      </c>
      <c r="X9487" s="4">
        <f>1/COUNTIF(OrdersTable[Order ID],OrdersTable[[#This Row],[Order ID]])</f>
        <v>0.5</v>
      </c>
      <c r="Y9487" s="4">
        <f>1/COUNTIF(OrdersTable[Customer ID],OrdersTable[[#This Row],[Customer ID]])</f>
        <v>4.7619047619047616E-2</v>
      </c>
    </row>
    <row r="9488" spans="1:25" x14ac:dyDescent="0.3">
      <c r="A9488" s="1">
        <v>9487</v>
      </c>
      <c r="B9488" t="s">
        <v>10696</v>
      </c>
      <c r="C9488" s="7">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4" t="str">
        <f>VLOOKUP(OrdersTable[[#This Row],[Region]],PeopleTable[#All],2,FALSE)</f>
        <v>Chuck Magee</v>
      </c>
      <c r="W9488" s="4" t="str">
        <f>IFERROR(VLOOKUP(OrdersTable[[#This Row],[Order ID]],ReturnsTable[#All],2,FALSE),"No")</f>
        <v>No</v>
      </c>
      <c r="X9488" s="4">
        <f>1/COUNTIF(OrdersTable[Order ID],OrdersTable[[#This Row],[Order ID]])</f>
        <v>1</v>
      </c>
      <c r="Y9488" s="4">
        <f>1/COUNTIF(OrdersTable[Customer ID],OrdersTable[[#This Row],[Customer ID]])</f>
        <v>7.1428571428571425E-2</v>
      </c>
    </row>
    <row r="9489" spans="1:25" x14ac:dyDescent="0.3">
      <c r="A9489" s="1">
        <v>9488</v>
      </c>
      <c r="B9489" t="s">
        <v>10697</v>
      </c>
      <c r="C9489" s="7">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4" t="str">
        <f>VLOOKUP(OrdersTable[[#This Row],[Region]],PeopleTable[#All],2,FALSE)</f>
        <v>Chuck Magee</v>
      </c>
      <c r="W9489" s="4" t="str">
        <f>IFERROR(VLOOKUP(OrdersTable[[#This Row],[Order ID]],ReturnsTable[#All],2,FALSE),"No")</f>
        <v>No</v>
      </c>
      <c r="X9489" s="4">
        <f>1/COUNTIF(OrdersTable[Order ID],OrdersTable[[#This Row],[Order ID]])</f>
        <v>1</v>
      </c>
      <c r="Y9489" s="4">
        <f>1/COUNTIF(OrdersTable[Customer ID],OrdersTable[[#This Row],[Customer ID]])</f>
        <v>5.8823529411764705E-2</v>
      </c>
    </row>
    <row r="9490" spans="1:25" x14ac:dyDescent="0.3">
      <c r="A9490" s="1">
        <v>9489</v>
      </c>
      <c r="B9490" t="s">
        <v>10698</v>
      </c>
      <c r="C9490" s="7">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4" t="str">
        <f>VLOOKUP(OrdersTable[[#This Row],[Region]],PeopleTable[#All],2,FALSE)</f>
        <v>Anna Andreadi</v>
      </c>
      <c r="W9490" s="4" t="str">
        <f>IFERROR(VLOOKUP(OrdersTable[[#This Row],[Order ID]],ReturnsTable[#All],2,FALSE),"No")</f>
        <v>No</v>
      </c>
      <c r="X9490" s="4">
        <f>1/COUNTIF(OrdersTable[Order ID],OrdersTable[[#This Row],[Order ID]])</f>
        <v>1</v>
      </c>
      <c r="Y9490" s="4">
        <f>1/COUNTIF(OrdersTable[Customer ID],OrdersTable[[#This Row],[Customer ID]])</f>
        <v>0.16666666666666666</v>
      </c>
    </row>
    <row r="9491" spans="1:25" x14ac:dyDescent="0.3">
      <c r="A9491" s="1">
        <v>9490</v>
      </c>
      <c r="B9491" t="s">
        <v>10699</v>
      </c>
      <c r="C9491" s="7">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4" t="str">
        <f>VLOOKUP(OrdersTable[[#This Row],[Region]],PeopleTable[#All],2,FALSE)</f>
        <v>Cassandra Brandow</v>
      </c>
      <c r="W9491" s="4" t="str">
        <f>IFERROR(VLOOKUP(OrdersTable[[#This Row],[Order ID]],ReturnsTable[#All],2,FALSE),"No")</f>
        <v>No</v>
      </c>
      <c r="X9491" s="4">
        <f>1/COUNTIF(OrdersTable[Order ID],OrdersTable[[#This Row],[Order ID]])</f>
        <v>1</v>
      </c>
      <c r="Y9491" s="4">
        <f>1/COUNTIF(OrdersTable[Customer ID],OrdersTable[[#This Row],[Customer ID]])</f>
        <v>0.125</v>
      </c>
    </row>
    <row r="9492" spans="1:25" x14ac:dyDescent="0.3">
      <c r="A9492" s="1">
        <v>9491</v>
      </c>
      <c r="B9492" t="s">
        <v>10700</v>
      </c>
      <c r="C9492" s="7">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4" t="str">
        <f>VLOOKUP(OrdersTable[[#This Row],[Region]],PeopleTable[#All],2,FALSE)</f>
        <v>Anna Andreadi</v>
      </c>
      <c r="W9492" s="4" t="str">
        <f>IFERROR(VLOOKUP(OrdersTable[[#This Row],[Order ID]],ReturnsTable[#All],2,FALSE),"No")</f>
        <v>No</v>
      </c>
      <c r="X9492" s="4">
        <f>1/COUNTIF(OrdersTable[Order ID],OrdersTable[[#This Row],[Order ID]])</f>
        <v>0.5</v>
      </c>
      <c r="Y9492" s="4">
        <f>1/COUNTIF(OrdersTable[Customer ID],OrdersTable[[#This Row],[Customer ID]])</f>
        <v>0.1</v>
      </c>
    </row>
    <row r="9493" spans="1:25" x14ac:dyDescent="0.3">
      <c r="A9493" s="1">
        <v>9492</v>
      </c>
      <c r="B9493" t="s">
        <v>10700</v>
      </c>
      <c r="C9493" s="7">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4" t="str">
        <f>VLOOKUP(OrdersTable[[#This Row],[Region]],PeopleTable[#All],2,FALSE)</f>
        <v>Anna Andreadi</v>
      </c>
      <c r="W9493" s="4" t="str">
        <f>IFERROR(VLOOKUP(OrdersTable[[#This Row],[Order ID]],ReturnsTable[#All],2,FALSE),"No")</f>
        <v>No</v>
      </c>
      <c r="X9493" s="4">
        <f>1/COUNTIF(OrdersTable[Order ID],OrdersTable[[#This Row],[Order ID]])</f>
        <v>0.5</v>
      </c>
      <c r="Y9493" s="4">
        <f>1/COUNTIF(OrdersTable[Customer ID],OrdersTable[[#This Row],[Customer ID]])</f>
        <v>0.1</v>
      </c>
    </row>
    <row r="9494" spans="1:25" x14ac:dyDescent="0.3">
      <c r="A9494" s="1">
        <v>9493</v>
      </c>
      <c r="B9494" t="s">
        <v>10701</v>
      </c>
      <c r="C9494" s="7">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4" t="str">
        <f>VLOOKUP(OrdersTable[[#This Row],[Region]],PeopleTable[#All],2,FALSE)</f>
        <v>Kelly Williams</v>
      </c>
      <c r="W9494" s="4" t="str">
        <f>IFERROR(VLOOKUP(OrdersTable[[#This Row],[Order ID]],ReturnsTable[#All],2,FALSE),"No")</f>
        <v>No</v>
      </c>
      <c r="X9494" s="4">
        <f>1/COUNTIF(OrdersTable[Order ID],OrdersTable[[#This Row],[Order ID]])</f>
        <v>1</v>
      </c>
      <c r="Y9494" s="4">
        <f>1/COUNTIF(OrdersTable[Customer ID],OrdersTable[[#This Row],[Customer ID]])</f>
        <v>0.14285714285714285</v>
      </c>
    </row>
    <row r="9495" spans="1:25" x14ac:dyDescent="0.3">
      <c r="A9495" s="1">
        <v>9494</v>
      </c>
      <c r="B9495" t="s">
        <v>10702</v>
      </c>
      <c r="C9495" s="7">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4" t="str">
        <f>VLOOKUP(OrdersTable[[#This Row],[Region]],PeopleTable[#All],2,FALSE)</f>
        <v>Kelly Williams</v>
      </c>
      <c r="W9495" s="4" t="str">
        <f>IFERROR(VLOOKUP(OrdersTable[[#This Row],[Order ID]],ReturnsTable[#All],2,FALSE),"No")</f>
        <v>No</v>
      </c>
      <c r="X9495" s="4">
        <f>1/COUNTIF(OrdersTable[Order ID],OrdersTable[[#This Row],[Order ID]])</f>
        <v>0.5</v>
      </c>
      <c r="Y9495" s="4">
        <f>1/COUNTIF(OrdersTable[Customer ID],OrdersTable[[#This Row],[Customer ID]])</f>
        <v>8.3333333333333329E-2</v>
      </c>
    </row>
    <row r="9496" spans="1:25" x14ac:dyDescent="0.3">
      <c r="A9496" s="1">
        <v>9495</v>
      </c>
      <c r="B9496" t="s">
        <v>10702</v>
      </c>
      <c r="C9496" s="7">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4" t="str">
        <f>VLOOKUP(OrdersTable[[#This Row],[Region]],PeopleTable[#All],2,FALSE)</f>
        <v>Kelly Williams</v>
      </c>
      <c r="W9496" s="4" t="str">
        <f>IFERROR(VLOOKUP(OrdersTable[[#This Row],[Order ID]],ReturnsTable[#All],2,FALSE),"No")</f>
        <v>No</v>
      </c>
      <c r="X9496" s="4">
        <f>1/COUNTIF(OrdersTable[Order ID],OrdersTable[[#This Row],[Order ID]])</f>
        <v>0.5</v>
      </c>
      <c r="Y9496" s="4">
        <f>1/COUNTIF(OrdersTable[Customer ID],OrdersTable[[#This Row],[Customer ID]])</f>
        <v>8.3333333333333329E-2</v>
      </c>
    </row>
    <row r="9497" spans="1:25" x14ac:dyDescent="0.3">
      <c r="A9497" s="1">
        <v>9496</v>
      </c>
      <c r="B9497" t="s">
        <v>10703</v>
      </c>
      <c r="C9497" s="7">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4" t="str">
        <f>VLOOKUP(OrdersTable[[#This Row],[Region]],PeopleTable[#All],2,FALSE)</f>
        <v>Anna Andreadi</v>
      </c>
      <c r="W9497" s="4" t="str">
        <f>IFERROR(VLOOKUP(OrdersTable[[#This Row],[Order ID]],ReturnsTable[#All],2,FALSE),"No")</f>
        <v>No</v>
      </c>
      <c r="X9497" s="4">
        <f>1/COUNTIF(OrdersTable[Order ID],OrdersTable[[#This Row],[Order ID]])</f>
        <v>0.5</v>
      </c>
      <c r="Y9497" s="4">
        <f>1/COUNTIF(OrdersTable[Customer ID],OrdersTable[[#This Row],[Customer ID]])</f>
        <v>0.125</v>
      </c>
    </row>
    <row r="9498" spans="1:25" x14ac:dyDescent="0.3">
      <c r="A9498" s="1">
        <v>9497</v>
      </c>
      <c r="B9498" t="s">
        <v>10703</v>
      </c>
      <c r="C9498" s="7">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4" t="str">
        <f>VLOOKUP(OrdersTable[[#This Row],[Region]],PeopleTable[#All],2,FALSE)</f>
        <v>Anna Andreadi</v>
      </c>
      <c r="W9498" s="4" t="str">
        <f>IFERROR(VLOOKUP(OrdersTable[[#This Row],[Order ID]],ReturnsTable[#All],2,FALSE),"No")</f>
        <v>No</v>
      </c>
      <c r="X9498" s="4">
        <f>1/COUNTIF(OrdersTable[Order ID],OrdersTable[[#This Row],[Order ID]])</f>
        <v>0.5</v>
      </c>
      <c r="Y9498" s="4">
        <f>1/COUNTIF(OrdersTable[Customer ID],OrdersTable[[#This Row],[Customer ID]])</f>
        <v>0.125</v>
      </c>
    </row>
    <row r="9499" spans="1:25" x14ac:dyDescent="0.3">
      <c r="A9499" s="1">
        <v>9498</v>
      </c>
      <c r="B9499" t="s">
        <v>10704</v>
      </c>
      <c r="C9499" s="7">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4" t="str">
        <f>VLOOKUP(OrdersTable[[#This Row],[Region]],PeopleTable[#All],2,FALSE)</f>
        <v>Kelly Williams</v>
      </c>
      <c r="W9499" s="4" t="str">
        <f>IFERROR(VLOOKUP(OrdersTable[[#This Row],[Order ID]],ReturnsTable[#All],2,FALSE),"No")</f>
        <v>No</v>
      </c>
      <c r="X9499" s="4">
        <f>1/COUNTIF(OrdersTable[Order ID],OrdersTable[[#This Row],[Order ID]])</f>
        <v>0.33333333333333331</v>
      </c>
      <c r="Y9499" s="4">
        <f>1/COUNTIF(OrdersTable[Customer ID],OrdersTable[[#This Row],[Customer ID]])</f>
        <v>5.5555555555555552E-2</v>
      </c>
    </row>
    <row r="9500" spans="1:25" x14ac:dyDescent="0.3">
      <c r="A9500" s="1">
        <v>9499</v>
      </c>
      <c r="B9500" t="s">
        <v>10704</v>
      </c>
      <c r="C9500" s="7">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4" t="str">
        <f>VLOOKUP(OrdersTable[[#This Row],[Region]],PeopleTable[#All],2,FALSE)</f>
        <v>Kelly Williams</v>
      </c>
      <c r="W9500" s="4" t="str">
        <f>IFERROR(VLOOKUP(OrdersTable[[#This Row],[Order ID]],ReturnsTable[#All],2,FALSE),"No")</f>
        <v>No</v>
      </c>
      <c r="X9500" s="4">
        <f>1/COUNTIF(OrdersTable[Order ID],OrdersTable[[#This Row],[Order ID]])</f>
        <v>0.33333333333333331</v>
      </c>
      <c r="Y9500" s="4">
        <f>1/COUNTIF(OrdersTable[Customer ID],OrdersTable[[#This Row],[Customer ID]])</f>
        <v>5.5555555555555552E-2</v>
      </c>
    </row>
    <row r="9501" spans="1:25" x14ac:dyDescent="0.3">
      <c r="A9501" s="1">
        <v>9500</v>
      </c>
      <c r="B9501" t="s">
        <v>10704</v>
      </c>
      <c r="C9501" s="7">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4" t="str">
        <f>VLOOKUP(OrdersTable[[#This Row],[Region]],PeopleTable[#All],2,FALSE)</f>
        <v>Kelly Williams</v>
      </c>
      <c r="W9501" s="4" t="str">
        <f>IFERROR(VLOOKUP(OrdersTable[[#This Row],[Order ID]],ReturnsTable[#All],2,FALSE),"No")</f>
        <v>No</v>
      </c>
      <c r="X9501" s="4">
        <f>1/COUNTIF(OrdersTable[Order ID],OrdersTable[[#This Row],[Order ID]])</f>
        <v>0.33333333333333331</v>
      </c>
      <c r="Y9501" s="4">
        <f>1/COUNTIF(OrdersTable[Customer ID],OrdersTable[[#This Row],[Customer ID]])</f>
        <v>5.5555555555555552E-2</v>
      </c>
    </row>
    <row r="9502" spans="1:25" x14ac:dyDescent="0.3">
      <c r="A9502" s="1">
        <v>9501</v>
      </c>
      <c r="B9502" t="s">
        <v>10705</v>
      </c>
      <c r="C9502" s="7">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4" t="str">
        <f>VLOOKUP(OrdersTable[[#This Row],[Region]],PeopleTable[#All],2,FALSE)</f>
        <v>Kelly Williams</v>
      </c>
      <c r="W9502" s="4" t="str">
        <f>IFERROR(VLOOKUP(OrdersTable[[#This Row],[Order ID]],ReturnsTable[#All],2,FALSE),"No")</f>
        <v>No</v>
      </c>
      <c r="X9502" s="4">
        <f>1/COUNTIF(OrdersTable[Order ID],OrdersTable[[#This Row],[Order ID]])</f>
        <v>1</v>
      </c>
      <c r="Y9502" s="4">
        <f>1/COUNTIF(OrdersTable[Customer ID],OrdersTable[[#This Row],[Customer ID]])</f>
        <v>0.125</v>
      </c>
    </row>
    <row r="9503" spans="1:25" x14ac:dyDescent="0.3">
      <c r="A9503" s="1">
        <v>9502</v>
      </c>
      <c r="B9503" t="s">
        <v>10706</v>
      </c>
      <c r="C9503" s="7">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4" t="str">
        <f>VLOOKUP(OrdersTable[[#This Row],[Region]],PeopleTable[#All],2,FALSE)</f>
        <v>Anna Andreadi</v>
      </c>
      <c r="W9503" s="4" t="str">
        <f>IFERROR(VLOOKUP(OrdersTable[[#This Row],[Order ID]],ReturnsTable[#All],2,FALSE),"No")</f>
        <v>No</v>
      </c>
      <c r="X9503" s="4">
        <f>1/COUNTIF(OrdersTable[Order ID],OrdersTable[[#This Row],[Order ID]])</f>
        <v>1</v>
      </c>
      <c r="Y9503" s="4">
        <f>1/COUNTIF(OrdersTable[Customer ID],OrdersTable[[#This Row],[Customer ID]])</f>
        <v>0.2</v>
      </c>
    </row>
    <row r="9504" spans="1:25" x14ac:dyDescent="0.3">
      <c r="A9504" s="1">
        <v>9503</v>
      </c>
      <c r="B9504" t="s">
        <v>10707</v>
      </c>
      <c r="C9504" s="7">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4" t="str">
        <f>VLOOKUP(OrdersTable[[#This Row],[Region]],PeopleTable[#All],2,FALSE)</f>
        <v>Chuck Magee</v>
      </c>
      <c r="W9504" s="4" t="str">
        <f>IFERROR(VLOOKUP(OrdersTable[[#This Row],[Order ID]],ReturnsTable[#All],2,FALSE),"No")</f>
        <v>No</v>
      </c>
      <c r="X9504" s="4">
        <f>1/COUNTIF(OrdersTable[Order ID],OrdersTable[[#This Row],[Order ID]])</f>
        <v>0.5</v>
      </c>
      <c r="Y9504" s="4">
        <f>1/COUNTIF(OrdersTable[Customer ID],OrdersTable[[#This Row],[Customer ID]])</f>
        <v>6.25E-2</v>
      </c>
    </row>
    <row r="9505" spans="1:25" x14ac:dyDescent="0.3">
      <c r="A9505" s="1">
        <v>9504</v>
      </c>
      <c r="B9505" t="s">
        <v>10707</v>
      </c>
      <c r="C9505" s="7">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4" t="str">
        <f>VLOOKUP(OrdersTable[[#This Row],[Region]],PeopleTable[#All],2,FALSE)</f>
        <v>Chuck Magee</v>
      </c>
      <c r="W9505" s="4" t="str">
        <f>IFERROR(VLOOKUP(OrdersTable[[#This Row],[Order ID]],ReturnsTable[#All],2,FALSE),"No")</f>
        <v>No</v>
      </c>
      <c r="X9505" s="4">
        <f>1/COUNTIF(OrdersTable[Order ID],OrdersTable[[#This Row],[Order ID]])</f>
        <v>0.5</v>
      </c>
      <c r="Y9505" s="4">
        <f>1/COUNTIF(OrdersTable[Customer ID],OrdersTable[[#This Row],[Customer ID]])</f>
        <v>6.25E-2</v>
      </c>
    </row>
    <row r="9506" spans="1:25" x14ac:dyDescent="0.3">
      <c r="A9506" s="1">
        <v>9505</v>
      </c>
      <c r="B9506" t="s">
        <v>10708</v>
      </c>
      <c r="C9506" s="7">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4" t="str">
        <f>VLOOKUP(OrdersTable[[#This Row],[Region]],PeopleTable[#All],2,FALSE)</f>
        <v>Chuck Magee</v>
      </c>
      <c r="W9506" s="4" t="str">
        <f>IFERROR(VLOOKUP(OrdersTable[[#This Row],[Order ID]],ReturnsTable[#All],2,FALSE),"No")</f>
        <v>No</v>
      </c>
      <c r="X9506" s="4">
        <f>1/COUNTIF(OrdersTable[Order ID],OrdersTable[[#This Row],[Order ID]])</f>
        <v>0.5</v>
      </c>
      <c r="Y9506" s="4">
        <f>1/COUNTIF(OrdersTable[Customer ID],OrdersTable[[#This Row],[Customer ID]])</f>
        <v>7.6923076923076927E-2</v>
      </c>
    </row>
    <row r="9507" spans="1:25" x14ac:dyDescent="0.3">
      <c r="A9507" s="1">
        <v>9506</v>
      </c>
      <c r="B9507" t="s">
        <v>10708</v>
      </c>
      <c r="C9507" s="7">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4" t="str">
        <f>VLOOKUP(OrdersTable[[#This Row],[Region]],PeopleTable[#All],2,FALSE)</f>
        <v>Chuck Magee</v>
      </c>
      <c r="W9507" s="4" t="str">
        <f>IFERROR(VLOOKUP(OrdersTable[[#This Row],[Order ID]],ReturnsTable[#All],2,FALSE),"No")</f>
        <v>No</v>
      </c>
      <c r="X9507" s="4">
        <f>1/COUNTIF(OrdersTable[Order ID],OrdersTable[[#This Row],[Order ID]])</f>
        <v>0.5</v>
      </c>
      <c r="Y9507" s="4">
        <f>1/COUNTIF(OrdersTable[Customer ID],OrdersTable[[#This Row],[Customer ID]])</f>
        <v>7.6923076923076927E-2</v>
      </c>
    </row>
    <row r="9508" spans="1:25" x14ac:dyDescent="0.3">
      <c r="A9508" s="1">
        <v>9507</v>
      </c>
      <c r="B9508" t="s">
        <v>10709</v>
      </c>
      <c r="C9508" s="7">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4" t="str">
        <f>VLOOKUP(OrdersTable[[#This Row],[Region]],PeopleTable[#All],2,FALSE)</f>
        <v>Kelly Williams</v>
      </c>
      <c r="W9508" s="4" t="str">
        <f>IFERROR(VLOOKUP(OrdersTable[[#This Row],[Order ID]],ReturnsTable[#All],2,FALSE),"No")</f>
        <v>No</v>
      </c>
      <c r="X9508" s="4">
        <f>1/COUNTIF(OrdersTable[Order ID],OrdersTable[[#This Row],[Order ID]])</f>
        <v>0.25</v>
      </c>
      <c r="Y9508" s="4">
        <f>1/COUNTIF(OrdersTable[Customer ID],OrdersTable[[#This Row],[Customer ID]])</f>
        <v>4.7619047619047616E-2</v>
      </c>
    </row>
    <row r="9509" spans="1:25" x14ac:dyDescent="0.3">
      <c r="A9509" s="1">
        <v>9508</v>
      </c>
      <c r="B9509" t="s">
        <v>10709</v>
      </c>
      <c r="C9509" s="7">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4" t="str">
        <f>VLOOKUP(OrdersTable[[#This Row],[Region]],PeopleTable[#All],2,FALSE)</f>
        <v>Kelly Williams</v>
      </c>
      <c r="W9509" s="4" t="str">
        <f>IFERROR(VLOOKUP(OrdersTable[[#This Row],[Order ID]],ReturnsTable[#All],2,FALSE),"No")</f>
        <v>No</v>
      </c>
      <c r="X9509" s="4">
        <f>1/COUNTIF(OrdersTable[Order ID],OrdersTable[[#This Row],[Order ID]])</f>
        <v>0.25</v>
      </c>
      <c r="Y9509" s="4">
        <f>1/COUNTIF(OrdersTable[Customer ID],OrdersTable[[#This Row],[Customer ID]])</f>
        <v>4.7619047619047616E-2</v>
      </c>
    </row>
    <row r="9510" spans="1:25" x14ac:dyDescent="0.3">
      <c r="A9510" s="1">
        <v>9509</v>
      </c>
      <c r="B9510" t="s">
        <v>10709</v>
      </c>
      <c r="C9510" s="7">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4" t="str">
        <f>VLOOKUP(OrdersTable[[#This Row],[Region]],PeopleTable[#All],2,FALSE)</f>
        <v>Kelly Williams</v>
      </c>
      <c r="W9510" s="4" t="str">
        <f>IFERROR(VLOOKUP(OrdersTable[[#This Row],[Order ID]],ReturnsTable[#All],2,FALSE),"No")</f>
        <v>No</v>
      </c>
      <c r="X9510" s="4">
        <f>1/COUNTIF(OrdersTable[Order ID],OrdersTable[[#This Row],[Order ID]])</f>
        <v>0.25</v>
      </c>
      <c r="Y9510" s="4">
        <f>1/COUNTIF(OrdersTable[Customer ID],OrdersTable[[#This Row],[Customer ID]])</f>
        <v>4.7619047619047616E-2</v>
      </c>
    </row>
    <row r="9511" spans="1:25" x14ac:dyDescent="0.3">
      <c r="A9511" s="1">
        <v>9510</v>
      </c>
      <c r="B9511" t="s">
        <v>10709</v>
      </c>
      <c r="C9511" s="7">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4" t="str">
        <f>VLOOKUP(OrdersTable[[#This Row],[Region]],PeopleTable[#All],2,FALSE)</f>
        <v>Kelly Williams</v>
      </c>
      <c r="W9511" s="4" t="str">
        <f>IFERROR(VLOOKUP(OrdersTable[[#This Row],[Order ID]],ReturnsTable[#All],2,FALSE),"No")</f>
        <v>No</v>
      </c>
      <c r="X9511" s="4">
        <f>1/COUNTIF(OrdersTable[Order ID],OrdersTable[[#This Row],[Order ID]])</f>
        <v>0.25</v>
      </c>
      <c r="Y9511" s="4">
        <f>1/COUNTIF(OrdersTable[Customer ID],OrdersTable[[#This Row],[Customer ID]])</f>
        <v>4.7619047619047616E-2</v>
      </c>
    </row>
    <row r="9512" spans="1:25" x14ac:dyDescent="0.3">
      <c r="A9512" s="1">
        <v>9511</v>
      </c>
      <c r="B9512" t="s">
        <v>10710</v>
      </c>
      <c r="C9512" s="7">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4" t="str">
        <f>VLOOKUP(OrdersTable[[#This Row],[Region]],PeopleTable[#All],2,FALSE)</f>
        <v>Chuck Magee</v>
      </c>
      <c r="W9512" s="4" t="str">
        <f>IFERROR(VLOOKUP(OrdersTable[[#This Row],[Order ID]],ReturnsTable[#All],2,FALSE),"No")</f>
        <v>No</v>
      </c>
      <c r="X9512" s="4">
        <f>1/COUNTIF(OrdersTable[Order ID],OrdersTable[[#This Row],[Order ID]])</f>
        <v>1</v>
      </c>
      <c r="Y9512" s="4">
        <f>1/COUNTIF(OrdersTable[Customer ID],OrdersTable[[#This Row],[Customer ID]])</f>
        <v>0.14285714285714285</v>
      </c>
    </row>
    <row r="9513" spans="1:25" x14ac:dyDescent="0.3">
      <c r="A9513" s="1">
        <v>9512</v>
      </c>
      <c r="B9513" t="s">
        <v>10711</v>
      </c>
      <c r="C9513" s="7">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4" t="str">
        <f>VLOOKUP(OrdersTable[[#This Row],[Region]],PeopleTable[#All],2,FALSE)</f>
        <v>Kelly Williams</v>
      </c>
      <c r="W9513" s="4" t="str">
        <f>IFERROR(VLOOKUP(OrdersTable[[#This Row],[Order ID]],ReturnsTable[#All],2,FALSE),"No")</f>
        <v>No</v>
      </c>
      <c r="X9513" s="4">
        <f>1/COUNTIF(OrdersTable[Order ID],OrdersTable[[#This Row],[Order ID]])</f>
        <v>1</v>
      </c>
      <c r="Y9513" s="4">
        <f>1/COUNTIF(OrdersTable[Customer ID],OrdersTable[[#This Row],[Customer ID]])</f>
        <v>0.125</v>
      </c>
    </row>
    <row r="9514" spans="1:25" x14ac:dyDescent="0.3">
      <c r="A9514" s="1">
        <v>9513</v>
      </c>
      <c r="B9514" t="s">
        <v>10712</v>
      </c>
      <c r="C9514" s="7">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4" t="str">
        <f>VLOOKUP(OrdersTable[[#This Row],[Region]],PeopleTable[#All],2,FALSE)</f>
        <v>Kelly Williams</v>
      </c>
      <c r="W9514" s="4" t="str">
        <f>IFERROR(VLOOKUP(OrdersTable[[#This Row],[Order ID]],ReturnsTable[#All],2,FALSE),"No")</f>
        <v>No</v>
      </c>
      <c r="X9514" s="4">
        <f>1/COUNTIF(OrdersTable[Order ID],OrdersTable[[#This Row],[Order ID]])</f>
        <v>1</v>
      </c>
      <c r="Y9514" s="4">
        <f>1/COUNTIF(OrdersTable[Customer ID],OrdersTable[[#This Row],[Customer ID]])</f>
        <v>7.6923076923076927E-2</v>
      </c>
    </row>
    <row r="9515" spans="1:25" x14ac:dyDescent="0.3">
      <c r="A9515" s="1">
        <v>9514</v>
      </c>
      <c r="B9515" t="s">
        <v>10713</v>
      </c>
      <c r="C9515" s="7">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4" t="str">
        <f>VLOOKUP(OrdersTable[[#This Row],[Region]],PeopleTable[#All],2,FALSE)</f>
        <v>Kelly Williams</v>
      </c>
      <c r="W9515" s="4" t="str">
        <f>IFERROR(VLOOKUP(OrdersTable[[#This Row],[Order ID]],ReturnsTable[#All],2,FALSE),"No")</f>
        <v>No</v>
      </c>
      <c r="X9515" s="4">
        <f>1/COUNTIF(OrdersTable[Order ID],OrdersTable[[#This Row],[Order ID]])</f>
        <v>1</v>
      </c>
      <c r="Y9515" s="4">
        <f>1/COUNTIF(OrdersTable[Customer ID],OrdersTable[[#This Row],[Customer ID]])</f>
        <v>0.2</v>
      </c>
    </row>
    <row r="9516" spans="1:25" x14ac:dyDescent="0.3">
      <c r="A9516" s="1">
        <v>9515</v>
      </c>
      <c r="B9516" t="s">
        <v>10714</v>
      </c>
      <c r="C9516" s="7">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4" t="str">
        <f>VLOOKUP(OrdersTable[[#This Row],[Region]],PeopleTable[#All],2,FALSE)</f>
        <v>Cassandra Brandow</v>
      </c>
      <c r="W9516" s="4" t="str">
        <f>IFERROR(VLOOKUP(OrdersTable[[#This Row],[Order ID]],ReturnsTable[#All],2,FALSE),"No")</f>
        <v>No</v>
      </c>
      <c r="X9516" s="4">
        <f>1/COUNTIF(OrdersTable[Order ID],OrdersTable[[#This Row],[Order ID]])</f>
        <v>1</v>
      </c>
      <c r="Y9516" s="4">
        <f>1/COUNTIF(OrdersTable[Customer ID],OrdersTable[[#This Row],[Customer ID]])</f>
        <v>0.25</v>
      </c>
    </row>
    <row r="9517" spans="1:25" x14ac:dyDescent="0.3">
      <c r="A9517" s="1">
        <v>9516</v>
      </c>
      <c r="B9517" t="s">
        <v>10715</v>
      </c>
      <c r="C9517" s="7">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4" t="str">
        <f>VLOOKUP(OrdersTable[[#This Row],[Region]],PeopleTable[#All],2,FALSE)</f>
        <v>Kelly Williams</v>
      </c>
      <c r="W9517" s="4" t="str">
        <f>IFERROR(VLOOKUP(OrdersTable[[#This Row],[Order ID]],ReturnsTable[#All],2,FALSE),"No")</f>
        <v>No</v>
      </c>
      <c r="X9517" s="4">
        <f>1/COUNTIF(OrdersTable[Order ID],OrdersTable[[#This Row],[Order ID]])</f>
        <v>1</v>
      </c>
      <c r="Y9517" s="4">
        <f>1/COUNTIF(OrdersTable[Customer ID],OrdersTable[[#This Row],[Customer ID]])</f>
        <v>5.8823529411764705E-2</v>
      </c>
    </row>
    <row r="9518" spans="1:25" x14ac:dyDescent="0.3">
      <c r="A9518" s="1">
        <v>9517</v>
      </c>
      <c r="B9518" t="s">
        <v>10716</v>
      </c>
      <c r="C9518" s="7">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4" t="str">
        <f>VLOOKUP(OrdersTable[[#This Row],[Region]],PeopleTable[#All],2,FALSE)</f>
        <v>Chuck Magee</v>
      </c>
      <c r="W9518" s="4" t="str">
        <f>IFERROR(VLOOKUP(OrdersTable[[#This Row],[Order ID]],ReturnsTable[#All],2,FALSE),"No")</f>
        <v>No</v>
      </c>
      <c r="X9518" s="4">
        <f>1/COUNTIF(OrdersTable[Order ID],OrdersTable[[#This Row],[Order ID]])</f>
        <v>0.33333333333333331</v>
      </c>
      <c r="Y9518" s="4">
        <f>1/COUNTIF(OrdersTable[Customer ID],OrdersTable[[#This Row],[Customer ID]])</f>
        <v>6.6666666666666666E-2</v>
      </c>
    </row>
    <row r="9519" spans="1:25" x14ac:dyDescent="0.3">
      <c r="A9519" s="1">
        <v>9518</v>
      </c>
      <c r="B9519" t="s">
        <v>10716</v>
      </c>
      <c r="C9519" s="7">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4" t="str">
        <f>VLOOKUP(OrdersTable[[#This Row],[Region]],PeopleTable[#All],2,FALSE)</f>
        <v>Chuck Magee</v>
      </c>
      <c r="W9519" s="4" t="str">
        <f>IFERROR(VLOOKUP(OrdersTable[[#This Row],[Order ID]],ReturnsTable[#All],2,FALSE),"No")</f>
        <v>No</v>
      </c>
      <c r="X9519" s="4">
        <f>1/COUNTIF(OrdersTable[Order ID],OrdersTable[[#This Row],[Order ID]])</f>
        <v>0.33333333333333331</v>
      </c>
      <c r="Y9519" s="4">
        <f>1/COUNTIF(OrdersTable[Customer ID],OrdersTable[[#This Row],[Customer ID]])</f>
        <v>6.6666666666666666E-2</v>
      </c>
    </row>
    <row r="9520" spans="1:25" x14ac:dyDescent="0.3">
      <c r="A9520" s="1">
        <v>9519</v>
      </c>
      <c r="B9520" t="s">
        <v>10716</v>
      </c>
      <c r="C9520" s="7">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4" t="str">
        <f>VLOOKUP(OrdersTable[[#This Row],[Region]],PeopleTable[#All],2,FALSE)</f>
        <v>Chuck Magee</v>
      </c>
      <c r="W9520" s="4" t="str">
        <f>IFERROR(VLOOKUP(OrdersTable[[#This Row],[Order ID]],ReturnsTable[#All],2,FALSE),"No")</f>
        <v>No</v>
      </c>
      <c r="X9520" s="4">
        <f>1/COUNTIF(OrdersTable[Order ID],OrdersTable[[#This Row],[Order ID]])</f>
        <v>0.33333333333333331</v>
      </c>
      <c r="Y9520" s="4">
        <f>1/COUNTIF(OrdersTable[Customer ID],OrdersTable[[#This Row],[Customer ID]])</f>
        <v>6.6666666666666666E-2</v>
      </c>
    </row>
    <row r="9521" spans="1:25" x14ac:dyDescent="0.3">
      <c r="A9521" s="1">
        <v>9520</v>
      </c>
      <c r="B9521" t="s">
        <v>10717</v>
      </c>
      <c r="C9521" s="7">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4" t="str">
        <f>VLOOKUP(OrdersTable[[#This Row],[Region]],PeopleTable[#All],2,FALSE)</f>
        <v>Anna Andreadi</v>
      </c>
      <c r="W9521" s="4" t="str">
        <f>IFERROR(VLOOKUP(OrdersTable[[#This Row],[Order ID]],ReturnsTable[#All],2,FALSE),"No")</f>
        <v>No</v>
      </c>
      <c r="X9521" s="4">
        <f>1/COUNTIF(OrdersTable[Order ID],OrdersTable[[#This Row],[Order ID]])</f>
        <v>1</v>
      </c>
      <c r="Y9521" s="4">
        <f>1/COUNTIF(OrdersTable[Customer ID],OrdersTable[[#This Row],[Customer ID]])</f>
        <v>5.2631578947368418E-2</v>
      </c>
    </row>
    <row r="9522" spans="1:25" x14ac:dyDescent="0.3">
      <c r="A9522" s="1">
        <v>9521</v>
      </c>
      <c r="B9522" t="s">
        <v>10718</v>
      </c>
      <c r="C9522" s="7">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4" t="str">
        <f>VLOOKUP(OrdersTable[[#This Row],[Region]],PeopleTable[#All],2,FALSE)</f>
        <v>Anna Andreadi</v>
      </c>
      <c r="W9522" s="4" t="str">
        <f>IFERROR(VLOOKUP(OrdersTable[[#This Row],[Order ID]],ReturnsTable[#All],2,FALSE),"No")</f>
        <v>No</v>
      </c>
      <c r="X9522" s="4">
        <f>1/COUNTIF(OrdersTable[Order ID],OrdersTable[[#This Row],[Order ID]])</f>
        <v>1</v>
      </c>
      <c r="Y9522" s="4">
        <f>1/COUNTIF(OrdersTable[Customer ID],OrdersTable[[#This Row],[Customer ID]])</f>
        <v>6.25E-2</v>
      </c>
    </row>
    <row r="9523" spans="1:25" x14ac:dyDescent="0.3">
      <c r="A9523" s="1">
        <v>9522</v>
      </c>
      <c r="B9523" t="s">
        <v>10719</v>
      </c>
      <c r="C9523" s="7">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4" t="str">
        <f>VLOOKUP(OrdersTable[[#This Row],[Region]],PeopleTable[#All],2,FALSE)</f>
        <v>Kelly Williams</v>
      </c>
      <c r="W9523" s="4" t="str">
        <f>IFERROR(VLOOKUP(OrdersTable[[#This Row],[Order ID]],ReturnsTable[#All],2,FALSE),"No")</f>
        <v>No</v>
      </c>
      <c r="X9523" s="4">
        <f>1/COUNTIF(OrdersTable[Order ID],OrdersTable[[#This Row],[Order ID]])</f>
        <v>0.33333333333333331</v>
      </c>
      <c r="Y9523" s="4">
        <f>1/COUNTIF(OrdersTable[Customer ID],OrdersTable[[#This Row],[Customer ID]])</f>
        <v>7.6923076923076927E-2</v>
      </c>
    </row>
    <row r="9524" spans="1:25" x14ac:dyDescent="0.3">
      <c r="A9524" s="1">
        <v>9523</v>
      </c>
      <c r="B9524" t="s">
        <v>10719</v>
      </c>
      <c r="C9524" s="7">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4" t="str">
        <f>VLOOKUP(OrdersTable[[#This Row],[Region]],PeopleTable[#All],2,FALSE)</f>
        <v>Kelly Williams</v>
      </c>
      <c r="W9524" s="4" t="str">
        <f>IFERROR(VLOOKUP(OrdersTable[[#This Row],[Order ID]],ReturnsTable[#All],2,FALSE),"No")</f>
        <v>No</v>
      </c>
      <c r="X9524" s="4">
        <f>1/COUNTIF(OrdersTable[Order ID],OrdersTable[[#This Row],[Order ID]])</f>
        <v>0.33333333333333331</v>
      </c>
      <c r="Y9524" s="4">
        <f>1/COUNTIF(OrdersTable[Customer ID],OrdersTable[[#This Row],[Customer ID]])</f>
        <v>7.6923076923076927E-2</v>
      </c>
    </row>
    <row r="9525" spans="1:25" x14ac:dyDescent="0.3">
      <c r="A9525" s="1">
        <v>9524</v>
      </c>
      <c r="B9525" t="s">
        <v>10719</v>
      </c>
      <c r="C9525" s="7">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4" t="str">
        <f>VLOOKUP(OrdersTable[[#This Row],[Region]],PeopleTable[#All],2,FALSE)</f>
        <v>Kelly Williams</v>
      </c>
      <c r="W9525" s="4" t="str">
        <f>IFERROR(VLOOKUP(OrdersTable[[#This Row],[Order ID]],ReturnsTable[#All],2,FALSE),"No")</f>
        <v>No</v>
      </c>
      <c r="X9525" s="4">
        <f>1/COUNTIF(OrdersTable[Order ID],OrdersTable[[#This Row],[Order ID]])</f>
        <v>0.33333333333333331</v>
      </c>
      <c r="Y9525" s="4">
        <f>1/COUNTIF(OrdersTable[Customer ID],OrdersTable[[#This Row],[Customer ID]])</f>
        <v>7.6923076923076927E-2</v>
      </c>
    </row>
    <row r="9526" spans="1:25" x14ac:dyDescent="0.3">
      <c r="A9526" s="1">
        <v>9525</v>
      </c>
      <c r="B9526" t="s">
        <v>6167</v>
      </c>
      <c r="C9526" s="7">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4" t="str">
        <f>VLOOKUP(OrdersTable[[#This Row],[Region]],PeopleTable[#All],2,FALSE)</f>
        <v>Anna Andreadi</v>
      </c>
      <c r="W9526" s="4" t="str">
        <f>IFERROR(VLOOKUP(OrdersTable[[#This Row],[Order ID]],ReturnsTable[#All],2,FALSE),"No")</f>
        <v>Yes</v>
      </c>
      <c r="X9526" s="4">
        <f>1/COUNTIF(OrdersTable[Order ID],OrdersTable[[#This Row],[Order ID]])</f>
        <v>0.2</v>
      </c>
      <c r="Y9526" s="4">
        <f>1/COUNTIF(OrdersTable[Customer ID],OrdersTable[[#This Row],[Customer ID]])</f>
        <v>0.1</v>
      </c>
    </row>
    <row r="9527" spans="1:25" x14ac:dyDescent="0.3">
      <c r="A9527" s="1">
        <v>9526</v>
      </c>
      <c r="B9527" t="s">
        <v>6167</v>
      </c>
      <c r="C9527" s="7">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4" t="str">
        <f>VLOOKUP(OrdersTable[[#This Row],[Region]],PeopleTable[#All],2,FALSE)</f>
        <v>Anna Andreadi</v>
      </c>
      <c r="W9527" s="4" t="str">
        <f>IFERROR(VLOOKUP(OrdersTable[[#This Row],[Order ID]],ReturnsTable[#All],2,FALSE),"No")</f>
        <v>Yes</v>
      </c>
      <c r="X9527" s="4">
        <f>1/COUNTIF(OrdersTable[Order ID],OrdersTable[[#This Row],[Order ID]])</f>
        <v>0.2</v>
      </c>
      <c r="Y9527" s="4">
        <f>1/COUNTIF(OrdersTable[Customer ID],OrdersTable[[#This Row],[Customer ID]])</f>
        <v>0.1</v>
      </c>
    </row>
    <row r="9528" spans="1:25" x14ac:dyDescent="0.3">
      <c r="A9528" s="1">
        <v>9527</v>
      </c>
      <c r="B9528" t="s">
        <v>6167</v>
      </c>
      <c r="C9528" s="7">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4" t="str">
        <f>VLOOKUP(OrdersTable[[#This Row],[Region]],PeopleTable[#All],2,FALSE)</f>
        <v>Anna Andreadi</v>
      </c>
      <c r="W9528" s="4" t="str">
        <f>IFERROR(VLOOKUP(OrdersTable[[#This Row],[Order ID]],ReturnsTable[#All],2,FALSE),"No")</f>
        <v>Yes</v>
      </c>
      <c r="X9528" s="4">
        <f>1/COUNTIF(OrdersTable[Order ID],OrdersTable[[#This Row],[Order ID]])</f>
        <v>0.2</v>
      </c>
      <c r="Y9528" s="4">
        <f>1/COUNTIF(OrdersTable[Customer ID],OrdersTable[[#This Row],[Customer ID]])</f>
        <v>0.1</v>
      </c>
    </row>
    <row r="9529" spans="1:25" x14ac:dyDescent="0.3">
      <c r="A9529" s="1">
        <v>9528</v>
      </c>
      <c r="B9529" t="s">
        <v>6167</v>
      </c>
      <c r="C9529" s="7">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4" t="str">
        <f>VLOOKUP(OrdersTable[[#This Row],[Region]],PeopleTable[#All],2,FALSE)</f>
        <v>Anna Andreadi</v>
      </c>
      <c r="W9529" s="4" t="str">
        <f>IFERROR(VLOOKUP(OrdersTable[[#This Row],[Order ID]],ReturnsTable[#All],2,FALSE),"No")</f>
        <v>Yes</v>
      </c>
      <c r="X9529" s="4">
        <f>1/COUNTIF(OrdersTable[Order ID],OrdersTable[[#This Row],[Order ID]])</f>
        <v>0.2</v>
      </c>
      <c r="Y9529" s="4">
        <f>1/COUNTIF(OrdersTable[Customer ID],OrdersTable[[#This Row],[Customer ID]])</f>
        <v>0.1</v>
      </c>
    </row>
    <row r="9530" spans="1:25" x14ac:dyDescent="0.3">
      <c r="A9530" s="1">
        <v>9529</v>
      </c>
      <c r="B9530" t="s">
        <v>6167</v>
      </c>
      <c r="C9530" s="7">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4" t="str">
        <f>VLOOKUP(OrdersTable[[#This Row],[Region]],PeopleTable[#All],2,FALSE)</f>
        <v>Anna Andreadi</v>
      </c>
      <c r="W9530" s="4" t="str">
        <f>IFERROR(VLOOKUP(OrdersTable[[#This Row],[Order ID]],ReturnsTable[#All],2,FALSE),"No")</f>
        <v>Yes</v>
      </c>
      <c r="X9530" s="4">
        <f>1/COUNTIF(OrdersTable[Order ID],OrdersTable[[#This Row],[Order ID]])</f>
        <v>0.2</v>
      </c>
      <c r="Y9530" s="4">
        <f>1/COUNTIF(OrdersTable[Customer ID],OrdersTable[[#This Row],[Customer ID]])</f>
        <v>0.1</v>
      </c>
    </row>
    <row r="9531" spans="1:25" x14ac:dyDescent="0.3">
      <c r="A9531" s="1">
        <v>9530</v>
      </c>
      <c r="B9531" t="s">
        <v>10720</v>
      </c>
      <c r="C9531" s="7">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4" t="str">
        <f>VLOOKUP(OrdersTable[[#This Row],[Region]],PeopleTable[#All],2,FALSE)</f>
        <v>Kelly Williams</v>
      </c>
      <c r="W9531" s="4" t="str">
        <f>IFERROR(VLOOKUP(OrdersTable[[#This Row],[Order ID]],ReturnsTable[#All],2,FALSE),"No")</f>
        <v>No</v>
      </c>
      <c r="X9531" s="4">
        <f>1/COUNTIF(OrdersTable[Order ID],OrdersTable[[#This Row],[Order ID]])</f>
        <v>1</v>
      </c>
      <c r="Y9531" s="4">
        <f>1/COUNTIF(OrdersTable[Customer ID],OrdersTable[[#This Row],[Customer ID]])</f>
        <v>5.5555555555555552E-2</v>
      </c>
    </row>
    <row r="9532" spans="1:25" x14ac:dyDescent="0.3">
      <c r="A9532" s="1">
        <v>9531</v>
      </c>
      <c r="B9532" t="s">
        <v>10721</v>
      </c>
      <c r="C9532" s="7">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4" t="str">
        <f>VLOOKUP(OrdersTable[[#This Row],[Region]],PeopleTable[#All],2,FALSE)</f>
        <v>Anna Andreadi</v>
      </c>
      <c r="W9532" s="4" t="str">
        <f>IFERROR(VLOOKUP(OrdersTable[[#This Row],[Order ID]],ReturnsTable[#All],2,FALSE),"No")</f>
        <v>No</v>
      </c>
      <c r="X9532" s="4">
        <f>1/COUNTIF(OrdersTable[Order ID],OrdersTable[[#This Row],[Order ID]])</f>
        <v>1</v>
      </c>
      <c r="Y9532" s="4">
        <f>1/COUNTIF(OrdersTable[Customer ID],OrdersTable[[#This Row],[Customer ID]])</f>
        <v>0.16666666666666666</v>
      </c>
    </row>
    <row r="9533" spans="1:25" x14ac:dyDescent="0.3">
      <c r="A9533" s="1">
        <v>9532</v>
      </c>
      <c r="B9533" t="s">
        <v>10722</v>
      </c>
      <c r="C9533" s="7">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4" t="str">
        <f>VLOOKUP(OrdersTable[[#This Row],[Region]],PeopleTable[#All],2,FALSE)</f>
        <v>Kelly Williams</v>
      </c>
      <c r="W9533" s="4" t="str">
        <f>IFERROR(VLOOKUP(OrdersTable[[#This Row],[Order ID]],ReturnsTable[#All],2,FALSE),"No")</f>
        <v>No</v>
      </c>
      <c r="X9533" s="4">
        <f>1/COUNTIF(OrdersTable[Order ID],OrdersTable[[#This Row],[Order ID]])</f>
        <v>1</v>
      </c>
      <c r="Y9533" s="4">
        <f>1/COUNTIF(OrdersTable[Customer ID],OrdersTable[[#This Row],[Customer ID]])</f>
        <v>0.125</v>
      </c>
    </row>
    <row r="9534" spans="1:25" x14ac:dyDescent="0.3">
      <c r="A9534" s="1">
        <v>9533</v>
      </c>
      <c r="B9534" t="s">
        <v>10723</v>
      </c>
      <c r="C9534" s="7">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4" t="str">
        <f>VLOOKUP(OrdersTable[[#This Row],[Region]],PeopleTable[#All],2,FALSE)</f>
        <v>Chuck Magee</v>
      </c>
      <c r="W9534" s="4" t="str">
        <f>IFERROR(VLOOKUP(OrdersTable[[#This Row],[Order ID]],ReturnsTable[#All],2,FALSE),"No")</f>
        <v>No</v>
      </c>
      <c r="X9534" s="4">
        <f>1/COUNTIF(OrdersTable[Order ID],OrdersTable[[#This Row],[Order ID]])</f>
        <v>0.25</v>
      </c>
      <c r="Y9534" s="4">
        <f>1/COUNTIF(OrdersTable[Customer ID],OrdersTable[[#This Row],[Customer ID]])</f>
        <v>0.1</v>
      </c>
    </row>
    <row r="9535" spans="1:25" x14ac:dyDescent="0.3">
      <c r="A9535" s="1">
        <v>9534</v>
      </c>
      <c r="B9535" t="s">
        <v>10723</v>
      </c>
      <c r="C9535" s="7">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4" t="str">
        <f>VLOOKUP(OrdersTable[[#This Row],[Region]],PeopleTable[#All],2,FALSE)</f>
        <v>Chuck Magee</v>
      </c>
      <c r="W9535" s="4" t="str">
        <f>IFERROR(VLOOKUP(OrdersTable[[#This Row],[Order ID]],ReturnsTable[#All],2,FALSE),"No")</f>
        <v>No</v>
      </c>
      <c r="X9535" s="4">
        <f>1/COUNTIF(OrdersTable[Order ID],OrdersTable[[#This Row],[Order ID]])</f>
        <v>0.25</v>
      </c>
      <c r="Y9535" s="4">
        <f>1/COUNTIF(OrdersTable[Customer ID],OrdersTable[[#This Row],[Customer ID]])</f>
        <v>0.1</v>
      </c>
    </row>
    <row r="9536" spans="1:25" x14ac:dyDescent="0.3">
      <c r="A9536" s="1">
        <v>9535</v>
      </c>
      <c r="B9536" t="s">
        <v>10723</v>
      </c>
      <c r="C9536" s="7">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4" t="str">
        <f>VLOOKUP(OrdersTable[[#This Row],[Region]],PeopleTable[#All],2,FALSE)</f>
        <v>Chuck Magee</v>
      </c>
      <c r="W9536" s="4" t="str">
        <f>IFERROR(VLOOKUP(OrdersTable[[#This Row],[Order ID]],ReturnsTable[#All],2,FALSE),"No")</f>
        <v>No</v>
      </c>
      <c r="X9536" s="4">
        <f>1/COUNTIF(OrdersTable[Order ID],OrdersTable[[#This Row],[Order ID]])</f>
        <v>0.25</v>
      </c>
      <c r="Y9536" s="4">
        <f>1/COUNTIF(OrdersTable[Customer ID],OrdersTable[[#This Row],[Customer ID]])</f>
        <v>0.1</v>
      </c>
    </row>
    <row r="9537" spans="1:25" x14ac:dyDescent="0.3">
      <c r="A9537" s="1">
        <v>9536</v>
      </c>
      <c r="B9537" t="s">
        <v>10723</v>
      </c>
      <c r="C9537" s="7">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4" t="str">
        <f>VLOOKUP(OrdersTable[[#This Row],[Region]],PeopleTable[#All],2,FALSE)</f>
        <v>Chuck Magee</v>
      </c>
      <c r="W9537" s="4" t="str">
        <f>IFERROR(VLOOKUP(OrdersTable[[#This Row],[Order ID]],ReturnsTable[#All],2,FALSE),"No")</f>
        <v>No</v>
      </c>
      <c r="X9537" s="4">
        <f>1/COUNTIF(OrdersTable[Order ID],OrdersTable[[#This Row],[Order ID]])</f>
        <v>0.25</v>
      </c>
      <c r="Y9537" s="4">
        <f>1/COUNTIF(OrdersTable[Customer ID],OrdersTable[[#This Row],[Customer ID]])</f>
        <v>0.1</v>
      </c>
    </row>
    <row r="9538" spans="1:25" x14ac:dyDescent="0.3">
      <c r="A9538" s="1">
        <v>9537</v>
      </c>
      <c r="B9538" t="s">
        <v>10724</v>
      </c>
      <c r="C9538" s="7">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4" t="str">
        <f>VLOOKUP(OrdersTable[[#This Row],[Region]],PeopleTable[#All],2,FALSE)</f>
        <v>Kelly Williams</v>
      </c>
      <c r="W9538" s="4" t="str">
        <f>IFERROR(VLOOKUP(OrdersTable[[#This Row],[Order ID]],ReturnsTable[#All],2,FALSE),"No")</f>
        <v>No</v>
      </c>
      <c r="X9538" s="4">
        <f>1/COUNTIF(OrdersTable[Order ID],OrdersTable[[#This Row],[Order ID]])</f>
        <v>1</v>
      </c>
      <c r="Y9538" s="4">
        <f>1/COUNTIF(OrdersTable[Customer ID],OrdersTable[[#This Row],[Customer ID]])</f>
        <v>9.0909090909090912E-2</v>
      </c>
    </row>
    <row r="9539" spans="1:25" x14ac:dyDescent="0.3">
      <c r="A9539" s="1">
        <v>9538</v>
      </c>
      <c r="B9539" t="s">
        <v>10725</v>
      </c>
      <c r="C9539" s="7">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4" t="str">
        <f>VLOOKUP(OrdersTable[[#This Row],[Region]],PeopleTable[#All],2,FALSE)</f>
        <v>Anna Andreadi</v>
      </c>
      <c r="W9539" s="4" t="str">
        <f>IFERROR(VLOOKUP(OrdersTable[[#This Row],[Order ID]],ReturnsTable[#All],2,FALSE),"No")</f>
        <v>No</v>
      </c>
      <c r="X9539" s="4">
        <f>1/COUNTIF(OrdersTable[Order ID],OrdersTable[[#This Row],[Order ID]])</f>
        <v>1</v>
      </c>
      <c r="Y9539" s="4">
        <f>1/COUNTIF(OrdersTable[Customer ID],OrdersTable[[#This Row],[Customer ID]])</f>
        <v>0.1</v>
      </c>
    </row>
    <row r="9540" spans="1:25" x14ac:dyDescent="0.3">
      <c r="A9540" s="1">
        <v>9539</v>
      </c>
      <c r="B9540" t="s">
        <v>10726</v>
      </c>
      <c r="C9540" s="7">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4" t="str">
        <f>VLOOKUP(OrdersTable[[#This Row],[Region]],PeopleTable[#All],2,FALSE)</f>
        <v>Chuck Magee</v>
      </c>
      <c r="W9540" s="4" t="str">
        <f>IFERROR(VLOOKUP(OrdersTable[[#This Row],[Order ID]],ReturnsTable[#All],2,FALSE),"No")</f>
        <v>No</v>
      </c>
      <c r="X9540" s="4">
        <f>1/COUNTIF(OrdersTable[Order ID],OrdersTable[[#This Row],[Order ID]])</f>
        <v>0.5</v>
      </c>
      <c r="Y9540" s="4">
        <f>1/COUNTIF(OrdersTable[Customer ID],OrdersTable[[#This Row],[Customer ID]])</f>
        <v>6.6666666666666666E-2</v>
      </c>
    </row>
    <row r="9541" spans="1:25" x14ac:dyDescent="0.3">
      <c r="A9541" s="1">
        <v>9540</v>
      </c>
      <c r="B9541" t="s">
        <v>10726</v>
      </c>
      <c r="C9541" s="7">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4" t="str">
        <f>VLOOKUP(OrdersTable[[#This Row],[Region]],PeopleTable[#All],2,FALSE)</f>
        <v>Chuck Magee</v>
      </c>
      <c r="W9541" s="4" t="str">
        <f>IFERROR(VLOOKUP(OrdersTable[[#This Row],[Order ID]],ReturnsTable[#All],2,FALSE),"No")</f>
        <v>No</v>
      </c>
      <c r="X9541" s="4">
        <f>1/COUNTIF(OrdersTable[Order ID],OrdersTable[[#This Row],[Order ID]])</f>
        <v>0.5</v>
      </c>
      <c r="Y9541" s="4">
        <f>1/COUNTIF(OrdersTable[Customer ID],OrdersTable[[#This Row],[Customer ID]])</f>
        <v>6.6666666666666666E-2</v>
      </c>
    </row>
    <row r="9542" spans="1:25" x14ac:dyDescent="0.3">
      <c r="A9542" s="1">
        <v>9541</v>
      </c>
      <c r="B9542" t="s">
        <v>10727</v>
      </c>
      <c r="C9542" s="7">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4" t="str">
        <f>VLOOKUP(OrdersTable[[#This Row],[Region]],PeopleTable[#All],2,FALSE)</f>
        <v>Anna Andreadi</v>
      </c>
      <c r="W9542" s="4" t="str">
        <f>IFERROR(VLOOKUP(OrdersTable[[#This Row],[Order ID]],ReturnsTable[#All],2,FALSE),"No")</f>
        <v>No</v>
      </c>
      <c r="X9542" s="4">
        <f>1/COUNTIF(OrdersTable[Order ID],OrdersTable[[#This Row],[Order ID]])</f>
        <v>1</v>
      </c>
      <c r="Y9542" s="4">
        <f>1/COUNTIF(OrdersTable[Customer ID],OrdersTable[[#This Row],[Customer ID]])</f>
        <v>7.6923076923076927E-2</v>
      </c>
    </row>
    <row r="9543" spans="1:25" x14ac:dyDescent="0.3">
      <c r="A9543" s="1">
        <v>9542</v>
      </c>
      <c r="B9543" t="s">
        <v>10728</v>
      </c>
      <c r="C9543" s="7">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4" t="str">
        <f>VLOOKUP(OrdersTable[[#This Row],[Region]],PeopleTable[#All],2,FALSE)</f>
        <v>Kelly Williams</v>
      </c>
      <c r="W9543" s="4" t="str">
        <f>IFERROR(VLOOKUP(OrdersTable[[#This Row],[Order ID]],ReturnsTable[#All],2,FALSE),"No")</f>
        <v>No</v>
      </c>
      <c r="X9543" s="4">
        <f>1/COUNTIF(OrdersTable[Order ID],OrdersTable[[#This Row],[Order ID]])</f>
        <v>0.25</v>
      </c>
      <c r="Y9543" s="4">
        <f>1/COUNTIF(OrdersTable[Customer ID],OrdersTable[[#This Row],[Customer ID]])</f>
        <v>8.3333333333333329E-2</v>
      </c>
    </row>
    <row r="9544" spans="1:25" x14ac:dyDescent="0.3">
      <c r="A9544" s="1">
        <v>9543</v>
      </c>
      <c r="B9544" t="s">
        <v>10728</v>
      </c>
      <c r="C9544" s="7">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4" t="str">
        <f>VLOOKUP(OrdersTable[[#This Row],[Region]],PeopleTable[#All],2,FALSE)</f>
        <v>Kelly Williams</v>
      </c>
      <c r="W9544" s="4" t="str">
        <f>IFERROR(VLOOKUP(OrdersTable[[#This Row],[Order ID]],ReturnsTable[#All],2,FALSE),"No")</f>
        <v>No</v>
      </c>
      <c r="X9544" s="4">
        <f>1/COUNTIF(OrdersTable[Order ID],OrdersTable[[#This Row],[Order ID]])</f>
        <v>0.25</v>
      </c>
      <c r="Y9544" s="4">
        <f>1/COUNTIF(OrdersTable[Customer ID],OrdersTable[[#This Row],[Customer ID]])</f>
        <v>8.3333333333333329E-2</v>
      </c>
    </row>
    <row r="9545" spans="1:25" x14ac:dyDescent="0.3">
      <c r="A9545" s="1">
        <v>9544</v>
      </c>
      <c r="B9545" t="s">
        <v>10728</v>
      </c>
      <c r="C9545" s="7">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4" t="str">
        <f>VLOOKUP(OrdersTable[[#This Row],[Region]],PeopleTable[#All],2,FALSE)</f>
        <v>Kelly Williams</v>
      </c>
      <c r="W9545" s="4" t="str">
        <f>IFERROR(VLOOKUP(OrdersTable[[#This Row],[Order ID]],ReturnsTable[#All],2,FALSE),"No")</f>
        <v>No</v>
      </c>
      <c r="X9545" s="4">
        <f>1/COUNTIF(OrdersTable[Order ID],OrdersTable[[#This Row],[Order ID]])</f>
        <v>0.25</v>
      </c>
      <c r="Y9545" s="4">
        <f>1/COUNTIF(OrdersTable[Customer ID],OrdersTable[[#This Row],[Customer ID]])</f>
        <v>8.3333333333333329E-2</v>
      </c>
    </row>
    <row r="9546" spans="1:25" x14ac:dyDescent="0.3">
      <c r="A9546" s="1">
        <v>9545</v>
      </c>
      <c r="B9546" t="s">
        <v>10728</v>
      </c>
      <c r="C9546" s="7">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4" t="str">
        <f>VLOOKUP(OrdersTable[[#This Row],[Region]],PeopleTable[#All],2,FALSE)</f>
        <v>Kelly Williams</v>
      </c>
      <c r="W9546" s="4" t="str">
        <f>IFERROR(VLOOKUP(OrdersTable[[#This Row],[Order ID]],ReturnsTable[#All],2,FALSE),"No")</f>
        <v>No</v>
      </c>
      <c r="X9546" s="4">
        <f>1/COUNTIF(OrdersTable[Order ID],OrdersTable[[#This Row],[Order ID]])</f>
        <v>0.25</v>
      </c>
      <c r="Y9546" s="4">
        <f>1/COUNTIF(OrdersTable[Customer ID],OrdersTable[[#This Row],[Customer ID]])</f>
        <v>8.3333333333333329E-2</v>
      </c>
    </row>
    <row r="9547" spans="1:25" x14ac:dyDescent="0.3">
      <c r="A9547" s="1">
        <v>9546</v>
      </c>
      <c r="B9547" t="s">
        <v>10729</v>
      </c>
      <c r="C9547" s="7">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4" t="str">
        <f>VLOOKUP(OrdersTable[[#This Row],[Region]],PeopleTable[#All],2,FALSE)</f>
        <v>Kelly Williams</v>
      </c>
      <c r="W9547" s="4" t="str">
        <f>IFERROR(VLOOKUP(OrdersTable[[#This Row],[Order ID]],ReturnsTable[#All],2,FALSE),"No")</f>
        <v>No</v>
      </c>
      <c r="X9547" s="4">
        <f>1/COUNTIF(OrdersTable[Order ID],OrdersTable[[#This Row],[Order ID]])</f>
        <v>0.5</v>
      </c>
      <c r="Y9547" s="4">
        <f>1/COUNTIF(OrdersTable[Customer ID],OrdersTable[[#This Row],[Customer ID]])</f>
        <v>0.1111111111111111</v>
      </c>
    </row>
    <row r="9548" spans="1:25" x14ac:dyDescent="0.3">
      <c r="A9548" s="1">
        <v>9547</v>
      </c>
      <c r="B9548" t="s">
        <v>10729</v>
      </c>
      <c r="C9548" s="7">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4" t="str">
        <f>VLOOKUP(OrdersTable[[#This Row],[Region]],PeopleTable[#All],2,FALSE)</f>
        <v>Kelly Williams</v>
      </c>
      <c r="W9548" s="4" t="str">
        <f>IFERROR(VLOOKUP(OrdersTable[[#This Row],[Order ID]],ReturnsTable[#All],2,FALSE),"No")</f>
        <v>No</v>
      </c>
      <c r="X9548" s="4">
        <f>1/COUNTIF(OrdersTable[Order ID],OrdersTable[[#This Row],[Order ID]])</f>
        <v>0.5</v>
      </c>
      <c r="Y9548" s="4">
        <f>1/COUNTIF(OrdersTable[Customer ID],OrdersTable[[#This Row],[Customer ID]])</f>
        <v>0.1111111111111111</v>
      </c>
    </row>
    <row r="9549" spans="1:25" x14ac:dyDescent="0.3">
      <c r="A9549" s="1">
        <v>9548</v>
      </c>
      <c r="B9549" t="s">
        <v>10730</v>
      </c>
      <c r="C9549" s="7">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4" t="str">
        <f>VLOOKUP(OrdersTable[[#This Row],[Region]],PeopleTable[#All],2,FALSE)</f>
        <v>Chuck Magee</v>
      </c>
      <c r="W9549" s="4" t="str">
        <f>IFERROR(VLOOKUP(OrdersTable[[#This Row],[Order ID]],ReturnsTable[#All],2,FALSE),"No")</f>
        <v>No</v>
      </c>
      <c r="X9549" s="4">
        <f>1/COUNTIF(OrdersTable[Order ID],OrdersTable[[#This Row],[Order ID]])</f>
        <v>0.33333333333333331</v>
      </c>
      <c r="Y9549" s="4">
        <f>1/COUNTIF(OrdersTable[Customer ID],OrdersTable[[#This Row],[Customer ID]])</f>
        <v>4.7619047619047616E-2</v>
      </c>
    </row>
    <row r="9550" spans="1:25" x14ac:dyDescent="0.3">
      <c r="A9550" s="1">
        <v>9549</v>
      </c>
      <c r="B9550" t="s">
        <v>10730</v>
      </c>
      <c r="C9550" s="7">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4" t="str">
        <f>VLOOKUP(OrdersTable[[#This Row],[Region]],PeopleTable[#All],2,FALSE)</f>
        <v>Chuck Magee</v>
      </c>
      <c r="W9550" s="4" t="str">
        <f>IFERROR(VLOOKUP(OrdersTable[[#This Row],[Order ID]],ReturnsTable[#All],2,FALSE),"No")</f>
        <v>No</v>
      </c>
      <c r="X9550" s="4">
        <f>1/COUNTIF(OrdersTable[Order ID],OrdersTable[[#This Row],[Order ID]])</f>
        <v>0.33333333333333331</v>
      </c>
      <c r="Y9550" s="4">
        <f>1/COUNTIF(OrdersTable[Customer ID],OrdersTable[[#This Row],[Customer ID]])</f>
        <v>4.7619047619047616E-2</v>
      </c>
    </row>
    <row r="9551" spans="1:25" x14ac:dyDescent="0.3">
      <c r="A9551" s="1">
        <v>9550</v>
      </c>
      <c r="B9551" t="s">
        <v>10730</v>
      </c>
      <c r="C9551" s="7">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4" t="str">
        <f>VLOOKUP(OrdersTable[[#This Row],[Region]],PeopleTable[#All],2,FALSE)</f>
        <v>Chuck Magee</v>
      </c>
      <c r="W9551" s="4" t="str">
        <f>IFERROR(VLOOKUP(OrdersTable[[#This Row],[Order ID]],ReturnsTable[#All],2,FALSE),"No")</f>
        <v>No</v>
      </c>
      <c r="X9551" s="4">
        <f>1/COUNTIF(OrdersTable[Order ID],OrdersTable[[#This Row],[Order ID]])</f>
        <v>0.33333333333333331</v>
      </c>
      <c r="Y9551" s="4">
        <f>1/COUNTIF(OrdersTable[Customer ID],OrdersTable[[#This Row],[Customer ID]])</f>
        <v>4.7619047619047616E-2</v>
      </c>
    </row>
    <row r="9552" spans="1:25" x14ac:dyDescent="0.3">
      <c r="A9552" s="1">
        <v>9551</v>
      </c>
      <c r="B9552" t="s">
        <v>10731</v>
      </c>
      <c r="C9552" s="7">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4" t="str">
        <f>VLOOKUP(OrdersTable[[#This Row],[Region]],PeopleTable[#All],2,FALSE)</f>
        <v>Anna Andreadi</v>
      </c>
      <c r="W9552" s="4" t="str">
        <f>IFERROR(VLOOKUP(OrdersTable[[#This Row],[Order ID]],ReturnsTable[#All],2,FALSE),"No")</f>
        <v>No</v>
      </c>
      <c r="X9552" s="4">
        <f>1/COUNTIF(OrdersTable[Order ID],OrdersTable[[#This Row],[Order ID]])</f>
        <v>1</v>
      </c>
      <c r="Y9552" s="4">
        <f>1/COUNTIF(OrdersTable[Customer ID],OrdersTable[[#This Row],[Customer ID]])</f>
        <v>8.3333333333333329E-2</v>
      </c>
    </row>
    <row r="9553" spans="1:25" x14ac:dyDescent="0.3">
      <c r="A9553" s="1">
        <v>9552</v>
      </c>
      <c r="B9553" t="s">
        <v>10732</v>
      </c>
      <c r="C9553" s="7">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4" t="str">
        <f>VLOOKUP(OrdersTable[[#This Row],[Region]],PeopleTable[#All],2,FALSE)</f>
        <v>Chuck Magee</v>
      </c>
      <c r="W9553" s="4" t="str">
        <f>IFERROR(VLOOKUP(OrdersTable[[#This Row],[Order ID]],ReturnsTable[#All],2,FALSE),"No")</f>
        <v>No</v>
      </c>
      <c r="X9553" s="4">
        <f>1/COUNTIF(OrdersTable[Order ID],OrdersTable[[#This Row],[Order ID]])</f>
        <v>1</v>
      </c>
      <c r="Y9553" s="4">
        <f>1/COUNTIF(OrdersTable[Customer ID],OrdersTable[[#This Row],[Customer ID]])</f>
        <v>5.8823529411764705E-2</v>
      </c>
    </row>
    <row r="9554" spans="1:25" x14ac:dyDescent="0.3">
      <c r="A9554" s="1">
        <v>9553</v>
      </c>
      <c r="B9554" t="s">
        <v>10733</v>
      </c>
      <c r="C9554" s="7">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4" t="str">
        <f>VLOOKUP(OrdersTable[[#This Row],[Region]],PeopleTable[#All],2,FALSE)</f>
        <v>Cassandra Brandow</v>
      </c>
      <c r="W9554" s="4" t="str">
        <f>IFERROR(VLOOKUP(OrdersTable[[#This Row],[Order ID]],ReturnsTable[#All],2,FALSE),"No")</f>
        <v>No</v>
      </c>
      <c r="X9554" s="4">
        <f>1/COUNTIF(OrdersTable[Order ID],OrdersTable[[#This Row],[Order ID]])</f>
        <v>1</v>
      </c>
      <c r="Y9554" s="4">
        <f>1/COUNTIF(OrdersTable[Customer ID],OrdersTable[[#This Row],[Customer ID]])</f>
        <v>0.25</v>
      </c>
    </row>
    <row r="9555" spans="1:25" x14ac:dyDescent="0.3">
      <c r="A9555" s="1">
        <v>9554</v>
      </c>
      <c r="B9555" t="s">
        <v>10734</v>
      </c>
      <c r="C9555" s="7">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4" t="str">
        <f>VLOOKUP(OrdersTable[[#This Row],[Region]],PeopleTable[#All],2,FALSE)</f>
        <v>Anna Andreadi</v>
      </c>
      <c r="W9555" s="4" t="str">
        <f>IFERROR(VLOOKUP(OrdersTable[[#This Row],[Order ID]],ReturnsTable[#All],2,FALSE),"No")</f>
        <v>No</v>
      </c>
      <c r="X9555" s="4">
        <f>1/COUNTIF(OrdersTable[Order ID],OrdersTable[[#This Row],[Order ID]])</f>
        <v>1</v>
      </c>
      <c r="Y9555" s="4">
        <f>1/COUNTIF(OrdersTable[Customer ID],OrdersTable[[#This Row],[Customer ID]])</f>
        <v>4.5454545454545456E-2</v>
      </c>
    </row>
    <row r="9556" spans="1:25" x14ac:dyDescent="0.3">
      <c r="A9556" s="1">
        <v>9555</v>
      </c>
      <c r="B9556" t="s">
        <v>10735</v>
      </c>
      <c r="C9556" s="7">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4" t="str">
        <f>VLOOKUP(OrdersTable[[#This Row],[Region]],PeopleTable[#All],2,FALSE)</f>
        <v>Chuck Magee</v>
      </c>
      <c r="W9556" s="4" t="str">
        <f>IFERROR(VLOOKUP(OrdersTable[[#This Row],[Order ID]],ReturnsTable[#All],2,FALSE),"No")</f>
        <v>No</v>
      </c>
      <c r="X9556" s="4">
        <f>1/COUNTIF(OrdersTable[Order ID],OrdersTable[[#This Row],[Order ID]])</f>
        <v>0.5</v>
      </c>
      <c r="Y9556" s="4">
        <f>1/COUNTIF(OrdersTable[Customer ID],OrdersTable[[#This Row],[Customer ID]])</f>
        <v>9.0909090909090912E-2</v>
      </c>
    </row>
    <row r="9557" spans="1:25" x14ac:dyDescent="0.3">
      <c r="A9557" s="1">
        <v>9556</v>
      </c>
      <c r="B9557" t="s">
        <v>10735</v>
      </c>
      <c r="C9557" s="7">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4" t="str">
        <f>VLOOKUP(OrdersTable[[#This Row],[Region]],PeopleTable[#All],2,FALSE)</f>
        <v>Chuck Magee</v>
      </c>
      <c r="W9557" s="4" t="str">
        <f>IFERROR(VLOOKUP(OrdersTable[[#This Row],[Order ID]],ReturnsTable[#All],2,FALSE),"No")</f>
        <v>No</v>
      </c>
      <c r="X9557" s="4">
        <f>1/COUNTIF(OrdersTable[Order ID],OrdersTable[[#This Row],[Order ID]])</f>
        <v>0.5</v>
      </c>
      <c r="Y9557" s="4">
        <f>1/COUNTIF(OrdersTable[Customer ID],OrdersTable[[#This Row],[Customer ID]])</f>
        <v>9.0909090909090912E-2</v>
      </c>
    </row>
    <row r="9558" spans="1:25" x14ac:dyDescent="0.3">
      <c r="A9558" s="1">
        <v>9557</v>
      </c>
      <c r="B9558" t="s">
        <v>10736</v>
      </c>
      <c r="C9558" s="7">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4" t="str">
        <f>VLOOKUP(OrdersTable[[#This Row],[Region]],PeopleTable[#All],2,FALSE)</f>
        <v>Chuck Magee</v>
      </c>
      <c r="W9558" s="4" t="str">
        <f>IFERROR(VLOOKUP(OrdersTable[[#This Row],[Order ID]],ReturnsTable[#All],2,FALSE),"No")</f>
        <v>No</v>
      </c>
      <c r="X9558" s="4">
        <f>1/COUNTIF(OrdersTable[Order ID],OrdersTable[[#This Row],[Order ID]])</f>
        <v>1</v>
      </c>
      <c r="Y9558" s="4">
        <f>1/COUNTIF(OrdersTable[Customer ID],OrdersTable[[#This Row],[Customer ID]])</f>
        <v>0.1</v>
      </c>
    </row>
    <row r="9559" spans="1:25" x14ac:dyDescent="0.3">
      <c r="A9559" s="1">
        <v>9558</v>
      </c>
      <c r="B9559" t="s">
        <v>10737</v>
      </c>
      <c r="C9559" s="7">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4" t="str">
        <f>VLOOKUP(OrdersTable[[#This Row],[Region]],PeopleTable[#All],2,FALSE)</f>
        <v>Kelly Williams</v>
      </c>
      <c r="W9559" s="4" t="str">
        <f>IFERROR(VLOOKUP(OrdersTable[[#This Row],[Order ID]],ReturnsTable[#All],2,FALSE),"No")</f>
        <v>No</v>
      </c>
      <c r="X9559" s="4">
        <f>1/COUNTIF(OrdersTable[Order ID],OrdersTable[[#This Row],[Order ID]])</f>
        <v>1</v>
      </c>
      <c r="Y9559" s="4">
        <f>1/COUNTIF(OrdersTable[Customer ID],OrdersTable[[#This Row],[Customer ID]])</f>
        <v>0.14285714285714285</v>
      </c>
    </row>
    <row r="9560" spans="1:25" x14ac:dyDescent="0.3">
      <c r="A9560" s="1">
        <v>9559</v>
      </c>
      <c r="B9560" t="s">
        <v>10738</v>
      </c>
      <c r="C9560" s="7">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4" t="str">
        <f>VLOOKUP(OrdersTable[[#This Row],[Region]],PeopleTable[#All],2,FALSE)</f>
        <v>Chuck Magee</v>
      </c>
      <c r="W9560" s="4" t="str">
        <f>IFERROR(VLOOKUP(OrdersTable[[#This Row],[Order ID]],ReturnsTable[#All],2,FALSE),"No")</f>
        <v>No</v>
      </c>
      <c r="X9560" s="4">
        <f>1/COUNTIF(OrdersTable[Order ID],OrdersTable[[#This Row],[Order ID]])</f>
        <v>0.16666666666666666</v>
      </c>
      <c r="Y9560" s="4">
        <f>1/COUNTIF(OrdersTable[Customer ID],OrdersTable[[#This Row],[Customer ID]])</f>
        <v>0.16666666666666666</v>
      </c>
    </row>
    <row r="9561" spans="1:25" x14ac:dyDescent="0.3">
      <c r="A9561" s="1">
        <v>9560</v>
      </c>
      <c r="B9561" t="s">
        <v>10738</v>
      </c>
      <c r="C9561" s="7">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4" t="str">
        <f>VLOOKUP(OrdersTable[[#This Row],[Region]],PeopleTable[#All],2,FALSE)</f>
        <v>Chuck Magee</v>
      </c>
      <c r="W9561" s="4" t="str">
        <f>IFERROR(VLOOKUP(OrdersTable[[#This Row],[Order ID]],ReturnsTable[#All],2,FALSE),"No")</f>
        <v>No</v>
      </c>
      <c r="X9561" s="4">
        <f>1/COUNTIF(OrdersTable[Order ID],OrdersTable[[#This Row],[Order ID]])</f>
        <v>0.16666666666666666</v>
      </c>
      <c r="Y9561" s="4">
        <f>1/COUNTIF(OrdersTable[Customer ID],OrdersTable[[#This Row],[Customer ID]])</f>
        <v>0.16666666666666666</v>
      </c>
    </row>
    <row r="9562" spans="1:25" x14ac:dyDescent="0.3">
      <c r="A9562" s="1">
        <v>9561</v>
      </c>
      <c r="B9562" t="s">
        <v>10738</v>
      </c>
      <c r="C9562" s="7">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4" t="str">
        <f>VLOOKUP(OrdersTable[[#This Row],[Region]],PeopleTable[#All],2,FALSE)</f>
        <v>Chuck Magee</v>
      </c>
      <c r="W9562" s="4" t="str">
        <f>IFERROR(VLOOKUP(OrdersTable[[#This Row],[Order ID]],ReturnsTable[#All],2,FALSE),"No")</f>
        <v>No</v>
      </c>
      <c r="X9562" s="4">
        <f>1/COUNTIF(OrdersTable[Order ID],OrdersTable[[#This Row],[Order ID]])</f>
        <v>0.16666666666666666</v>
      </c>
      <c r="Y9562" s="4">
        <f>1/COUNTIF(OrdersTable[Customer ID],OrdersTable[[#This Row],[Customer ID]])</f>
        <v>0.16666666666666666</v>
      </c>
    </row>
    <row r="9563" spans="1:25" x14ac:dyDescent="0.3">
      <c r="A9563" s="1">
        <v>9562</v>
      </c>
      <c r="B9563" t="s">
        <v>10738</v>
      </c>
      <c r="C9563" s="7">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4" t="str">
        <f>VLOOKUP(OrdersTable[[#This Row],[Region]],PeopleTable[#All],2,FALSE)</f>
        <v>Chuck Magee</v>
      </c>
      <c r="W9563" s="4" t="str">
        <f>IFERROR(VLOOKUP(OrdersTable[[#This Row],[Order ID]],ReturnsTable[#All],2,FALSE),"No")</f>
        <v>No</v>
      </c>
      <c r="X9563" s="4">
        <f>1/COUNTIF(OrdersTable[Order ID],OrdersTable[[#This Row],[Order ID]])</f>
        <v>0.16666666666666666</v>
      </c>
      <c r="Y9563" s="4">
        <f>1/COUNTIF(OrdersTable[Customer ID],OrdersTable[[#This Row],[Customer ID]])</f>
        <v>0.16666666666666666</v>
      </c>
    </row>
    <row r="9564" spans="1:25" x14ac:dyDescent="0.3">
      <c r="A9564" s="1">
        <v>9563</v>
      </c>
      <c r="B9564" t="s">
        <v>10738</v>
      </c>
      <c r="C9564" s="7">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4" t="str">
        <f>VLOOKUP(OrdersTable[[#This Row],[Region]],PeopleTable[#All],2,FALSE)</f>
        <v>Chuck Magee</v>
      </c>
      <c r="W9564" s="4" t="str">
        <f>IFERROR(VLOOKUP(OrdersTable[[#This Row],[Order ID]],ReturnsTable[#All],2,FALSE),"No")</f>
        <v>No</v>
      </c>
      <c r="X9564" s="4">
        <f>1/COUNTIF(OrdersTable[Order ID],OrdersTable[[#This Row],[Order ID]])</f>
        <v>0.16666666666666666</v>
      </c>
      <c r="Y9564" s="4">
        <f>1/COUNTIF(OrdersTable[Customer ID],OrdersTable[[#This Row],[Customer ID]])</f>
        <v>0.16666666666666666</v>
      </c>
    </row>
    <row r="9565" spans="1:25" x14ac:dyDescent="0.3">
      <c r="A9565" s="1">
        <v>9564</v>
      </c>
      <c r="B9565" t="s">
        <v>10738</v>
      </c>
      <c r="C9565" s="7">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4" t="str">
        <f>VLOOKUP(OrdersTable[[#This Row],[Region]],PeopleTable[#All],2,FALSE)</f>
        <v>Chuck Magee</v>
      </c>
      <c r="W9565" s="4" t="str">
        <f>IFERROR(VLOOKUP(OrdersTable[[#This Row],[Order ID]],ReturnsTable[#All],2,FALSE),"No")</f>
        <v>No</v>
      </c>
      <c r="X9565" s="4">
        <f>1/COUNTIF(OrdersTable[Order ID],OrdersTable[[#This Row],[Order ID]])</f>
        <v>0.16666666666666666</v>
      </c>
      <c r="Y9565" s="4">
        <f>1/COUNTIF(OrdersTable[Customer ID],OrdersTable[[#This Row],[Customer ID]])</f>
        <v>0.16666666666666666</v>
      </c>
    </row>
    <row r="9566" spans="1:25" x14ac:dyDescent="0.3">
      <c r="A9566" s="1">
        <v>9565</v>
      </c>
      <c r="B9566" t="s">
        <v>10739</v>
      </c>
      <c r="C9566" s="7">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4" t="str">
        <f>VLOOKUP(OrdersTable[[#This Row],[Region]],PeopleTable[#All],2,FALSE)</f>
        <v>Anna Andreadi</v>
      </c>
      <c r="W9566" s="4" t="str">
        <f>IFERROR(VLOOKUP(OrdersTable[[#This Row],[Order ID]],ReturnsTable[#All],2,FALSE),"No")</f>
        <v>No</v>
      </c>
      <c r="X9566" s="4">
        <f>1/COUNTIF(OrdersTable[Order ID],OrdersTable[[#This Row],[Order ID]])</f>
        <v>1</v>
      </c>
      <c r="Y9566" s="4">
        <f>1/COUNTIF(OrdersTable[Customer ID],OrdersTable[[#This Row],[Customer ID]])</f>
        <v>0.1111111111111111</v>
      </c>
    </row>
    <row r="9567" spans="1:25" x14ac:dyDescent="0.3">
      <c r="A9567" s="1">
        <v>9566</v>
      </c>
      <c r="B9567" t="s">
        <v>10740</v>
      </c>
      <c r="C9567" s="7">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4" t="str">
        <f>VLOOKUP(OrdersTable[[#This Row],[Region]],PeopleTable[#All],2,FALSE)</f>
        <v>Cassandra Brandow</v>
      </c>
      <c r="W9567" s="4" t="str">
        <f>IFERROR(VLOOKUP(OrdersTable[[#This Row],[Order ID]],ReturnsTable[#All],2,FALSE),"No")</f>
        <v>No</v>
      </c>
      <c r="X9567" s="4">
        <f>1/COUNTIF(OrdersTable[Order ID],OrdersTable[[#This Row],[Order ID]])</f>
        <v>0.33333333333333331</v>
      </c>
      <c r="Y9567" s="4">
        <f>1/COUNTIF(OrdersTable[Customer ID],OrdersTable[[#This Row],[Customer ID]])</f>
        <v>0.1</v>
      </c>
    </row>
    <row r="9568" spans="1:25" x14ac:dyDescent="0.3">
      <c r="A9568" s="1">
        <v>9567</v>
      </c>
      <c r="B9568" t="s">
        <v>10740</v>
      </c>
      <c r="C9568" s="7">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4" t="str">
        <f>VLOOKUP(OrdersTable[[#This Row],[Region]],PeopleTable[#All],2,FALSE)</f>
        <v>Cassandra Brandow</v>
      </c>
      <c r="W9568" s="4" t="str">
        <f>IFERROR(VLOOKUP(OrdersTable[[#This Row],[Order ID]],ReturnsTable[#All],2,FALSE),"No")</f>
        <v>No</v>
      </c>
      <c r="X9568" s="4">
        <f>1/COUNTIF(OrdersTable[Order ID],OrdersTable[[#This Row],[Order ID]])</f>
        <v>0.33333333333333331</v>
      </c>
      <c r="Y9568" s="4">
        <f>1/COUNTIF(OrdersTable[Customer ID],OrdersTable[[#This Row],[Customer ID]])</f>
        <v>0.1</v>
      </c>
    </row>
    <row r="9569" spans="1:25" x14ac:dyDescent="0.3">
      <c r="A9569" s="1">
        <v>9568</v>
      </c>
      <c r="B9569" t="s">
        <v>10740</v>
      </c>
      <c r="C9569" s="7">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4" t="str">
        <f>VLOOKUP(OrdersTable[[#This Row],[Region]],PeopleTable[#All],2,FALSE)</f>
        <v>Cassandra Brandow</v>
      </c>
      <c r="W9569" s="4" t="str">
        <f>IFERROR(VLOOKUP(OrdersTable[[#This Row],[Order ID]],ReturnsTable[#All],2,FALSE),"No")</f>
        <v>No</v>
      </c>
      <c r="X9569" s="4">
        <f>1/COUNTIF(OrdersTable[Order ID],OrdersTable[[#This Row],[Order ID]])</f>
        <v>0.33333333333333331</v>
      </c>
      <c r="Y9569" s="4">
        <f>1/COUNTIF(OrdersTable[Customer ID],OrdersTable[[#This Row],[Customer ID]])</f>
        <v>0.1</v>
      </c>
    </row>
    <row r="9570" spans="1:25" x14ac:dyDescent="0.3">
      <c r="A9570" s="1">
        <v>9569</v>
      </c>
      <c r="B9570" t="s">
        <v>10741</v>
      </c>
      <c r="C9570" s="7">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4" t="str">
        <f>VLOOKUP(OrdersTable[[#This Row],[Region]],PeopleTable[#All],2,FALSE)</f>
        <v>Kelly Williams</v>
      </c>
      <c r="W9570" s="4" t="str">
        <f>IFERROR(VLOOKUP(OrdersTable[[#This Row],[Order ID]],ReturnsTable[#All],2,FALSE),"No")</f>
        <v>No</v>
      </c>
      <c r="X9570" s="4">
        <f>1/COUNTIF(OrdersTable[Order ID],OrdersTable[[#This Row],[Order ID]])</f>
        <v>1</v>
      </c>
      <c r="Y9570" s="4">
        <f>1/COUNTIF(OrdersTable[Customer ID],OrdersTable[[#This Row],[Customer ID]])</f>
        <v>3.7037037037037035E-2</v>
      </c>
    </row>
    <row r="9571" spans="1:25" x14ac:dyDescent="0.3">
      <c r="A9571" s="1">
        <v>9570</v>
      </c>
      <c r="B9571" t="s">
        <v>10742</v>
      </c>
      <c r="C9571" s="7">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4" t="str">
        <f>VLOOKUP(OrdersTable[[#This Row],[Region]],PeopleTable[#All],2,FALSE)</f>
        <v>Chuck Magee</v>
      </c>
      <c r="W9571" s="4" t="str">
        <f>IFERROR(VLOOKUP(OrdersTable[[#This Row],[Order ID]],ReturnsTable[#All],2,FALSE),"No")</f>
        <v>No</v>
      </c>
      <c r="X9571" s="4">
        <f>1/COUNTIF(OrdersTable[Order ID],OrdersTable[[#This Row],[Order ID]])</f>
        <v>0.2</v>
      </c>
      <c r="Y9571" s="4">
        <f>1/COUNTIF(OrdersTable[Customer ID],OrdersTable[[#This Row],[Customer ID]])</f>
        <v>5.2631578947368418E-2</v>
      </c>
    </row>
    <row r="9572" spans="1:25" x14ac:dyDescent="0.3">
      <c r="A9572" s="1">
        <v>9571</v>
      </c>
      <c r="B9572" t="s">
        <v>10742</v>
      </c>
      <c r="C9572" s="7">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4" t="str">
        <f>VLOOKUP(OrdersTable[[#This Row],[Region]],PeopleTable[#All],2,FALSE)</f>
        <v>Chuck Magee</v>
      </c>
      <c r="W9572" s="4" t="str">
        <f>IFERROR(VLOOKUP(OrdersTable[[#This Row],[Order ID]],ReturnsTable[#All],2,FALSE),"No")</f>
        <v>No</v>
      </c>
      <c r="X9572" s="4">
        <f>1/COUNTIF(OrdersTable[Order ID],OrdersTable[[#This Row],[Order ID]])</f>
        <v>0.2</v>
      </c>
      <c r="Y9572" s="4">
        <f>1/COUNTIF(OrdersTable[Customer ID],OrdersTable[[#This Row],[Customer ID]])</f>
        <v>5.2631578947368418E-2</v>
      </c>
    </row>
    <row r="9573" spans="1:25" x14ac:dyDescent="0.3">
      <c r="A9573" s="1">
        <v>9572</v>
      </c>
      <c r="B9573" t="s">
        <v>10742</v>
      </c>
      <c r="C9573" s="7">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4" t="str">
        <f>VLOOKUP(OrdersTable[[#This Row],[Region]],PeopleTable[#All],2,FALSE)</f>
        <v>Chuck Magee</v>
      </c>
      <c r="W9573" s="4" t="str">
        <f>IFERROR(VLOOKUP(OrdersTable[[#This Row],[Order ID]],ReturnsTable[#All],2,FALSE),"No")</f>
        <v>No</v>
      </c>
      <c r="X9573" s="4">
        <f>1/COUNTIF(OrdersTable[Order ID],OrdersTable[[#This Row],[Order ID]])</f>
        <v>0.2</v>
      </c>
      <c r="Y9573" s="4">
        <f>1/COUNTIF(OrdersTable[Customer ID],OrdersTable[[#This Row],[Customer ID]])</f>
        <v>5.2631578947368418E-2</v>
      </c>
    </row>
    <row r="9574" spans="1:25" x14ac:dyDescent="0.3">
      <c r="A9574" s="1">
        <v>9573</v>
      </c>
      <c r="B9574" t="s">
        <v>10742</v>
      </c>
      <c r="C9574" s="7">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4" t="str">
        <f>VLOOKUP(OrdersTable[[#This Row],[Region]],PeopleTable[#All],2,FALSE)</f>
        <v>Chuck Magee</v>
      </c>
      <c r="W9574" s="4" t="str">
        <f>IFERROR(VLOOKUP(OrdersTable[[#This Row],[Order ID]],ReturnsTable[#All],2,FALSE),"No")</f>
        <v>No</v>
      </c>
      <c r="X9574" s="4">
        <f>1/COUNTIF(OrdersTable[Order ID],OrdersTable[[#This Row],[Order ID]])</f>
        <v>0.2</v>
      </c>
      <c r="Y9574" s="4">
        <f>1/COUNTIF(OrdersTable[Customer ID],OrdersTable[[#This Row],[Customer ID]])</f>
        <v>5.2631578947368418E-2</v>
      </c>
    </row>
    <row r="9575" spans="1:25" x14ac:dyDescent="0.3">
      <c r="A9575" s="1">
        <v>9574</v>
      </c>
      <c r="B9575" t="s">
        <v>10742</v>
      </c>
      <c r="C9575" s="7">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4" t="str">
        <f>VLOOKUP(OrdersTable[[#This Row],[Region]],PeopleTable[#All],2,FALSE)</f>
        <v>Chuck Magee</v>
      </c>
      <c r="W9575" s="4" t="str">
        <f>IFERROR(VLOOKUP(OrdersTable[[#This Row],[Order ID]],ReturnsTable[#All],2,FALSE),"No")</f>
        <v>No</v>
      </c>
      <c r="X9575" s="4">
        <f>1/COUNTIF(OrdersTable[Order ID],OrdersTable[[#This Row],[Order ID]])</f>
        <v>0.2</v>
      </c>
      <c r="Y9575" s="4">
        <f>1/COUNTIF(OrdersTable[Customer ID],OrdersTable[[#This Row],[Customer ID]])</f>
        <v>5.2631578947368418E-2</v>
      </c>
    </row>
    <row r="9576" spans="1:25" x14ac:dyDescent="0.3">
      <c r="A9576" s="1">
        <v>9575</v>
      </c>
      <c r="B9576" t="s">
        <v>10743</v>
      </c>
      <c r="C9576" s="7">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4" t="str">
        <f>VLOOKUP(OrdersTable[[#This Row],[Region]],PeopleTable[#All],2,FALSE)</f>
        <v>Anna Andreadi</v>
      </c>
      <c r="W9576" s="4" t="str">
        <f>IFERROR(VLOOKUP(OrdersTable[[#This Row],[Order ID]],ReturnsTable[#All],2,FALSE),"No")</f>
        <v>No</v>
      </c>
      <c r="X9576" s="4">
        <f>1/COUNTIF(OrdersTable[Order ID],OrdersTable[[#This Row],[Order ID]])</f>
        <v>1</v>
      </c>
      <c r="Y9576" s="4">
        <f>1/COUNTIF(OrdersTable[Customer ID],OrdersTable[[#This Row],[Customer ID]])</f>
        <v>0.1111111111111111</v>
      </c>
    </row>
    <row r="9577" spans="1:25" x14ac:dyDescent="0.3">
      <c r="A9577" s="1">
        <v>9576</v>
      </c>
      <c r="B9577" t="s">
        <v>10744</v>
      </c>
      <c r="C9577" s="7">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4" t="str">
        <f>VLOOKUP(OrdersTable[[#This Row],[Region]],PeopleTable[#All],2,FALSE)</f>
        <v>Kelly Williams</v>
      </c>
      <c r="W9577" s="4" t="str">
        <f>IFERROR(VLOOKUP(OrdersTable[[#This Row],[Order ID]],ReturnsTable[#All],2,FALSE),"No")</f>
        <v>No</v>
      </c>
      <c r="X9577" s="4">
        <f>1/COUNTIF(OrdersTable[Order ID],OrdersTable[[#This Row],[Order ID]])</f>
        <v>0.33333333333333331</v>
      </c>
      <c r="Y9577" s="4">
        <f>1/COUNTIF(OrdersTable[Customer ID],OrdersTable[[#This Row],[Customer ID]])</f>
        <v>4.7619047619047616E-2</v>
      </c>
    </row>
    <row r="9578" spans="1:25" x14ac:dyDescent="0.3">
      <c r="A9578" s="1">
        <v>9577</v>
      </c>
      <c r="B9578" t="s">
        <v>10744</v>
      </c>
      <c r="C9578" s="7">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4" t="str">
        <f>VLOOKUP(OrdersTable[[#This Row],[Region]],PeopleTable[#All],2,FALSE)</f>
        <v>Kelly Williams</v>
      </c>
      <c r="W9578" s="4" t="str">
        <f>IFERROR(VLOOKUP(OrdersTable[[#This Row],[Order ID]],ReturnsTable[#All],2,FALSE),"No")</f>
        <v>No</v>
      </c>
      <c r="X9578" s="4">
        <f>1/COUNTIF(OrdersTable[Order ID],OrdersTable[[#This Row],[Order ID]])</f>
        <v>0.33333333333333331</v>
      </c>
      <c r="Y9578" s="4">
        <f>1/COUNTIF(OrdersTable[Customer ID],OrdersTable[[#This Row],[Customer ID]])</f>
        <v>4.7619047619047616E-2</v>
      </c>
    </row>
    <row r="9579" spans="1:25" x14ac:dyDescent="0.3">
      <c r="A9579" s="1">
        <v>9578</v>
      </c>
      <c r="B9579" t="s">
        <v>10744</v>
      </c>
      <c r="C9579" s="7">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4" t="str">
        <f>VLOOKUP(OrdersTable[[#This Row],[Region]],PeopleTable[#All],2,FALSE)</f>
        <v>Kelly Williams</v>
      </c>
      <c r="W9579" s="4" t="str">
        <f>IFERROR(VLOOKUP(OrdersTable[[#This Row],[Order ID]],ReturnsTable[#All],2,FALSE),"No")</f>
        <v>No</v>
      </c>
      <c r="X9579" s="4">
        <f>1/COUNTIF(OrdersTable[Order ID],OrdersTable[[#This Row],[Order ID]])</f>
        <v>0.33333333333333331</v>
      </c>
      <c r="Y9579" s="4">
        <f>1/COUNTIF(OrdersTable[Customer ID],OrdersTable[[#This Row],[Customer ID]])</f>
        <v>4.7619047619047616E-2</v>
      </c>
    </row>
    <row r="9580" spans="1:25" x14ac:dyDescent="0.3">
      <c r="A9580" s="1">
        <v>9579</v>
      </c>
      <c r="B9580" t="s">
        <v>10745</v>
      </c>
      <c r="C9580" s="7">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4" t="str">
        <f>VLOOKUP(OrdersTable[[#This Row],[Region]],PeopleTable[#All],2,FALSE)</f>
        <v>Chuck Magee</v>
      </c>
      <c r="W9580" s="4" t="str">
        <f>IFERROR(VLOOKUP(OrdersTable[[#This Row],[Order ID]],ReturnsTable[#All],2,FALSE),"No")</f>
        <v>No</v>
      </c>
      <c r="X9580" s="4">
        <f>1/COUNTIF(OrdersTable[Order ID],OrdersTable[[#This Row],[Order ID]])</f>
        <v>0.25</v>
      </c>
      <c r="Y9580" s="4">
        <f>1/COUNTIF(OrdersTable[Customer ID],OrdersTable[[#This Row],[Customer ID]])</f>
        <v>0.14285714285714285</v>
      </c>
    </row>
    <row r="9581" spans="1:25" x14ac:dyDescent="0.3">
      <c r="A9581" s="1">
        <v>9580</v>
      </c>
      <c r="B9581" t="s">
        <v>10745</v>
      </c>
      <c r="C9581" s="7">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4" t="str">
        <f>VLOOKUP(OrdersTable[[#This Row],[Region]],PeopleTable[#All],2,FALSE)</f>
        <v>Chuck Magee</v>
      </c>
      <c r="W9581" s="4" t="str">
        <f>IFERROR(VLOOKUP(OrdersTable[[#This Row],[Order ID]],ReturnsTable[#All],2,FALSE),"No")</f>
        <v>No</v>
      </c>
      <c r="X9581" s="4">
        <f>1/COUNTIF(OrdersTable[Order ID],OrdersTable[[#This Row],[Order ID]])</f>
        <v>0.25</v>
      </c>
      <c r="Y9581" s="4">
        <f>1/COUNTIF(OrdersTable[Customer ID],OrdersTable[[#This Row],[Customer ID]])</f>
        <v>0.14285714285714285</v>
      </c>
    </row>
    <row r="9582" spans="1:25" x14ac:dyDescent="0.3">
      <c r="A9582" s="1">
        <v>9581</v>
      </c>
      <c r="B9582" t="s">
        <v>10745</v>
      </c>
      <c r="C9582" s="7">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4" t="str">
        <f>VLOOKUP(OrdersTable[[#This Row],[Region]],PeopleTable[#All],2,FALSE)</f>
        <v>Chuck Magee</v>
      </c>
      <c r="W9582" s="4" t="str">
        <f>IFERROR(VLOOKUP(OrdersTable[[#This Row],[Order ID]],ReturnsTable[#All],2,FALSE),"No")</f>
        <v>No</v>
      </c>
      <c r="X9582" s="4">
        <f>1/COUNTIF(OrdersTable[Order ID],OrdersTable[[#This Row],[Order ID]])</f>
        <v>0.25</v>
      </c>
      <c r="Y9582" s="4">
        <f>1/COUNTIF(OrdersTable[Customer ID],OrdersTable[[#This Row],[Customer ID]])</f>
        <v>0.14285714285714285</v>
      </c>
    </row>
    <row r="9583" spans="1:25" x14ac:dyDescent="0.3">
      <c r="A9583" s="1">
        <v>9582</v>
      </c>
      <c r="B9583" t="s">
        <v>10745</v>
      </c>
      <c r="C9583" s="7">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4" t="str">
        <f>VLOOKUP(OrdersTable[[#This Row],[Region]],PeopleTable[#All],2,FALSE)</f>
        <v>Chuck Magee</v>
      </c>
      <c r="W9583" s="4" t="str">
        <f>IFERROR(VLOOKUP(OrdersTable[[#This Row],[Order ID]],ReturnsTable[#All],2,FALSE),"No")</f>
        <v>No</v>
      </c>
      <c r="X9583" s="4">
        <f>1/COUNTIF(OrdersTable[Order ID],OrdersTable[[#This Row],[Order ID]])</f>
        <v>0.25</v>
      </c>
      <c r="Y9583" s="4">
        <f>1/COUNTIF(OrdersTable[Customer ID],OrdersTable[[#This Row],[Customer ID]])</f>
        <v>0.14285714285714285</v>
      </c>
    </row>
    <row r="9584" spans="1:25" x14ac:dyDescent="0.3">
      <c r="A9584" s="1">
        <v>9583</v>
      </c>
      <c r="B9584" t="s">
        <v>10746</v>
      </c>
      <c r="C9584" s="7">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4" t="str">
        <f>VLOOKUP(OrdersTable[[#This Row],[Region]],PeopleTable[#All],2,FALSE)</f>
        <v>Chuck Magee</v>
      </c>
      <c r="W9584" s="4" t="str">
        <f>IFERROR(VLOOKUP(OrdersTable[[#This Row],[Order ID]],ReturnsTable[#All],2,FALSE),"No")</f>
        <v>No</v>
      </c>
      <c r="X9584" s="4">
        <f>1/COUNTIF(OrdersTable[Order ID],OrdersTable[[#This Row],[Order ID]])</f>
        <v>1</v>
      </c>
      <c r="Y9584" s="4">
        <f>1/COUNTIF(OrdersTable[Customer ID],OrdersTable[[#This Row],[Customer ID]])</f>
        <v>0.33333333333333331</v>
      </c>
    </row>
    <row r="9585" spans="1:25" x14ac:dyDescent="0.3">
      <c r="A9585" s="1">
        <v>9584</v>
      </c>
      <c r="B9585" t="s">
        <v>10747</v>
      </c>
      <c r="C9585" s="7">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4" t="str">
        <f>VLOOKUP(OrdersTable[[#This Row],[Region]],PeopleTable[#All],2,FALSE)</f>
        <v>Chuck Magee</v>
      </c>
      <c r="W9585" s="4" t="str">
        <f>IFERROR(VLOOKUP(OrdersTable[[#This Row],[Order ID]],ReturnsTable[#All],2,FALSE),"No")</f>
        <v>No</v>
      </c>
      <c r="X9585" s="4">
        <f>1/COUNTIF(OrdersTable[Order ID],OrdersTable[[#This Row],[Order ID]])</f>
        <v>1</v>
      </c>
      <c r="Y9585" s="4">
        <f>1/COUNTIF(OrdersTable[Customer ID],OrdersTable[[#This Row],[Customer ID]])</f>
        <v>8.3333333333333329E-2</v>
      </c>
    </row>
    <row r="9586" spans="1:25" x14ac:dyDescent="0.3">
      <c r="A9586" s="1">
        <v>9585</v>
      </c>
      <c r="B9586" t="s">
        <v>10748</v>
      </c>
      <c r="C9586" s="7">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4" t="str">
        <f>VLOOKUP(OrdersTable[[#This Row],[Region]],PeopleTable[#All],2,FALSE)</f>
        <v>Kelly Williams</v>
      </c>
      <c r="W9586" s="4" t="str">
        <f>IFERROR(VLOOKUP(OrdersTable[[#This Row],[Order ID]],ReturnsTable[#All],2,FALSE),"No")</f>
        <v>No</v>
      </c>
      <c r="X9586" s="4">
        <f>1/COUNTIF(OrdersTable[Order ID],OrdersTable[[#This Row],[Order ID]])</f>
        <v>1</v>
      </c>
      <c r="Y9586" s="4">
        <f>1/COUNTIF(OrdersTable[Customer ID],OrdersTable[[#This Row],[Customer ID]])</f>
        <v>0.16666666666666666</v>
      </c>
    </row>
    <row r="9587" spans="1:25" x14ac:dyDescent="0.3">
      <c r="A9587" s="1">
        <v>9586</v>
      </c>
      <c r="B9587" t="s">
        <v>10749</v>
      </c>
      <c r="C9587" s="7">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4" t="str">
        <f>VLOOKUP(OrdersTable[[#This Row],[Region]],PeopleTable[#All],2,FALSE)</f>
        <v>Cassandra Brandow</v>
      </c>
      <c r="W9587" s="4" t="str">
        <f>IFERROR(VLOOKUP(OrdersTable[[#This Row],[Order ID]],ReturnsTable[#All],2,FALSE),"No")</f>
        <v>No</v>
      </c>
      <c r="X9587" s="4">
        <f>1/COUNTIF(OrdersTable[Order ID],OrdersTable[[#This Row],[Order ID]])</f>
        <v>1</v>
      </c>
      <c r="Y9587" s="4">
        <f>1/COUNTIF(OrdersTable[Customer ID],OrdersTable[[#This Row],[Customer ID]])</f>
        <v>0.16666666666666666</v>
      </c>
    </row>
    <row r="9588" spans="1:25" x14ac:dyDescent="0.3">
      <c r="A9588" s="1">
        <v>9587</v>
      </c>
      <c r="B9588" t="s">
        <v>10750</v>
      </c>
      <c r="C9588" s="7">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4" t="str">
        <f>VLOOKUP(OrdersTable[[#This Row],[Region]],PeopleTable[#All],2,FALSE)</f>
        <v>Anna Andreadi</v>
      </c>
      <c r="W9588" s="4" t="str">
        <f>IFERROR(VLOOKUP(OrdersTable[[#This Row],[Order ID]],ReturnsTable[#All],2,FALSE),"No")</f>
        <v>No</v>
      </c>
      <c r="X9588" s="4">
        <f>1/COUNTIF(OrdersTable[Order ID],OrdersTable[[#This Row],[Order ID]])</f>
        <v>1</v>
      </c>
      <c r="Y9588" s="4">
        <f>1/COUNTIF(OrdersTable[Customer ID],OrdersTable[[#This Row],[Customer ID]])</f>
        <v>0.2</v>
      </c>
    </row>
    <row r="9589" spans="1:25" x14ac:dyDescent="0.3">
      <c r="A9589" s="1">
        <v>9588</v>
      </c>
      <c r="B9589" t="s">
        <v>10751</v>
      </c>
      <c r="C9589" s="7">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4" t="str">
        <f>VLOOKUP(OrdersTable[[#This Row],[Region]],PeopleTable[#All],2,FALSE)</f>
        <v>Kelly Williams</v>
      </c>
      <c r="W9589" s="4" t="str">
        <f>IFERROR(VLOOKUP(OrdersTable[[#This Row],[Order ID]],ReturnsTable[#All],2,FALSE),"No")</f>
        <v>No</v>
      </c>
      <c r="X9589" s="4">
        <f>1/COUNTIF(OrdersTable[Order ID],OrdersTable[[#This Row],[Order ID]])</f>
        <v>1</v>
      </c>
      <c r="Y9589" s="4">
        <f>1/COUNTIF(OrdersTable[Customer ID],OrdersTable[[#This Row],[Customer ID]])</f>
        <v>0.1</v>
      </c>
    </row>
    <row r="9590" spans="1:25" x14ac:dyDescent="0.3">
      <c r="A9590" s="1">
        <v>9589</v>
      </c>
      <c r="B9590" t="s">
        <v>10752</v>
      </c>
      <c r="C9590" s="7">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4" t="str">
        <f>VLOOKUP(OrdersTable[[#This Row],[Region]],PeopleTable[#All],2,FALSE)</f>
        <v>Kelly Williams</v>
      </c>
      <c r="W9590" s="4" t="str">
        <f>IFERROR(VLOOKUP(OrdersTable[[#This Row],[Order ID]],ReturnsTable[#All],2,FALSE),"No")</f>
        <v>No</v>
      </c>
      <c r="X9590" s="4">
        <f>1/COUNTIF(OrdersTable[Order ID],OrdersTable[[#This Row],[Order ID]])</f>
        <v>1</v>
      </c>
      <c r="Y9590" s="4">
        <f>1/COUNTIF(OrdersTable[Customer ID],OrdersTable[[#This Row],[Customer ID]])</f>
        <v>8.3333333333333329E-2</v>
      </c>
    </row>
    <row r="9591" spans="1:25" x14ac:dyDescent="0.3">
      <c r="A9591" s="1">
        <v>9590</v>
      </c>
      <c r="B9591" t="s">
        <v>10753</v>
      </c>
      <c r="C9591" s="7">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4" t="str">
        <f>VLOOKUP(OrdersTable[[#This Row],[Region]],PeopleTable[#All],2,FALSE)</f>
        <v>Kelly Williams</v>
      </c>
      <c r="W9591" s="4" t="str">
        <f>IFERROR(VLOOKUP(OrdersTable[[#This Row],[Order ID]],ReturnsTable[#All],2,FALSE),"No")</f>
        <v>No</v>
      </c>
      <c r="X9591" s="4">
        <f>1/COUNTIF(OrdersTable[Order ID],OrdersTable[[#This Row],[Order ID]])</f>
        <v>0.5</v>
      </c>
      <c r="Y9591" s="4">
        <f>1/COUNTIF(OrdersTable[Customer ID],OrdersTable[[#This Row],[Customer ID]])</f>
        <v>0.14285714285714285</v>
      </c>
    </row>
    <row r="9592" spans="1:25" x14ac:dyDescent="0.3">
      <c r="A9592" s="1">
        <v>9591</v>
      </c>
      <c r="B9592" t="s">
        <v>10753</v>
      </c>
      <c r="C9592" s="7">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4" t="str">
        <f>VLOOKUP(OrdersTable[[#This Row],[Region]],PeopleTable[#All],2,FALSE)</f>
        <v>Kelly Williams</v>
      </c>
      <c r="W9592" s="4" t="str">
        <f>IFERROR(VLOOKUP(OrdersTable[[#This Row],[Order ID]],ReturnsTable[#All],2,FALSE),"No")</f>
        <v>No</v>
      </c>
      <c r="X9592" s="4">
        <f>1/COUNTIF(OrdersTable[Order ID],OrdersTable[[#This Row],[Order ID]])</f>
        <v>0.5</v>
      </c>
      <c r="Y9592" s="4">
        <f>1/COUNTIF(OrdersTable[Customer ID],OrdersTable[[#This Row],[Customer ID]])</f>
        <v>0.14285714285714285</v>
      </c>
    </row>
    <row r="9593" spans="1:25" x14ac:dyDescent="0.3">
      <c r="A9593" s="1">
        <v>9592</v>
      </c>
      <c r="B9593" t="s">
        <v>10754</v>
      </c>
      <c r="C9593" s="7">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4" t="str">
        <f>VLOOKUP(OrdersTable[[#This Row],[Region]],PeopleTable[#All],2,FALSE)</f>
        <v>Kelly Williams</v>
      </c>
      <c r="W9593" s="4" t="str">
        <f>IFERROR(VLOOKUP(OrdersTable[[#This Row],[Order ID]],ReturnsTable[#All],2,FALSE),"No")</f>
        <v>No</v>
      </c>
      <c r="X9593" s="4">
        <f>1/COUNTIF(OrdersTable[Order ID],OrdersTable[[#This Row],[Order ID]])</f>
        <v>0.5</v>
      </c>
      <c r="Y9593" s="4">
        <f>1/COUNTIF(OrdersTable[Customer ID],OrdersTable[[#This Row],[Customer ID]])</f>
        <v>0.1</v>
      </c>
    </row>
    <row r="9594" spans="1:25" x14ac:dyDescent="0.3">
      <c r="A9594" s="1">
        <v>9593</v>
      </c>
      <c r="B9594" t="s">
        <v>10754</v>
      </c>
      <c r="C9594" s="7">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4" t="str">
        <f>VLOOKUP(OrdersTable[[#This Row],[Region]],PeopleTable[#All],2,FALSE)</f>
        <v>Kelly Williams</v>
      </c>
      <c r="W9594" s="4" t="str">
        <f>IFERROR(VLOOKUP(OrdersTable[[#This Row],[Order ID]],ReturnsTable[#All],2,FALSE),"No")</f>
        <v>No</v>
      </c>
      <c r="X9594" s="4">
        <f>1/COUNTIF(OrdersTable[Order ID],OrdersTable[[#This Row],[Order ID]])</f>
        <v>0.5</v>
      </c>
      <c r="Y9594" s="4">
        <f>1/COUNTIF(OrdersTable[Customer ID],OrdersTable[[#This Row],[Customer ID]])</f>
        <v>0.1</v>
      </c>
    </row>
    <row r="9595" spans="1:25" x14ac:dyDescent="0.3">
      <c r="A9595" s="1">
        <v>9594</v>
      </c>
      <c r="B9595" t="s">
        <v>6102</v>
      </c>
      <c r="C9595" s="7">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4" t="str">
        <f>VLOOKUP(OrdersTable[[#This Row],[Region]],PeopleTable[#All],2,FALSE)</f>
        <v>Chuck Magee</v>
      </c>
      <c r="W9595" s="4" t="str">
        <f>IFERROR(VLOOKUP(OrdersTable[[#This Row],[Order ID]],ReturnsTable[#All],2,FALSE),"No")</f>
        <v>Yes</v>
      </c>
      <c r="X9595" s="4">
        <f>1/COUNTIF(OrdersTable[Order ID],OrdersTable[[#This Row],[Order ID]])</f>
        <v>0.5</v>
      </c>
      <c r="Y9595" s="4">
        <f>1/COUNTIF(OrdersTable[Customer ID],OrdersTable[[#This Row],[Customer ID]])</f>
        <v>0.16666666666666666</v>
      </c>
    </row>
    <row r="9596" spans="1:25" x14ac:dyDescent="0.3">
      <c r="A9596" s="1">
        <v>9595</v>
      </c>
      <c r="B9596" t="s">
        <v>6102</v>
      </c>
      <c r="C9596" s="7">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4" t="str">
        <f>VLOOKUP(OrdersTable[[#This Row],[Region]],PeopleTable[#All],2,FALSE)</f>
        <v>Chuck Magee</v>
      </c>
      <c r="W9596" s="4" t="str">
        <f>IFERROR(VLOOKUP(OrdersTable[[#This Row],[Order ID]],ReturnsTable[#All],2,FALSE),"No")</f>
        <v>Yes</v>
      </c>
      <c r="X9596" s="4">
        <f>1/COUNTIF(OrdersTable[Order ID],OrdersTable[[#This Row],[Order ID]])</f>
        <v>0.5</v>
      </c>
      <c r="Y9596" s="4">
        <f>1/COUNTIF(OrdersTable[Customer ID],OrdersTable[[#This Row],[Customer ID]])</f>
        <v>0.16666666666666666</v>
      </c>
    </row>
    <row r="9597" spans="1:25" x14ac:dyDescent="0.3">
      <c r="A9597" s="1">
        <v>9596</v>
      </c>
      <c r="B9597" t="s">
        <v>10755</v>
      </c>
      <c r="C9597" s="7">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4" t="str">
        <f>VLOOKUP(OrdersTable[[#This Row],[Region]],PeopleTable[#All],2,FALSE)</f>
        <v>Anna Andreadi</v>
      </c>
      <c r="W9597" s="4" t="str">
        <f>IFERROR(VLOOKUP(OrdersTable[[#This Row],[Order ID]],ReturnsTable[#All],2,FALSE),"No")</f>
        <v>No</v>
      </c>
      <c r="X9597" s="4">
        <f>1/COUNTIF(OrdersTable[Order ID],OrdersTable[[#This Row],[Order ID]])</f>
        <v>0.33333333333333331</v>
      </c>
      <c r="Y9597" s="4">
        <f>1/COUNTIF(OrdersTable[Customer ID],OrdersTable[[#This Row],[Customer ID]])</f>
        <v>3.5714285714285712E-2</v>
      </c>
    </row>
    <row r="9598" spans="1:25" x14ac:dyDescent="0.3">
      <c r="A9598" s="1">
        <v>9597</v>
      </c>
      <c r="B9598" t="s">
        <v>10755</v>
      </c>
      <c r="C9598" s="7">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4" t="str">
        <f>VLOOKUP(OrdersTable[[#This Row],[Region]],PeopleTable[#All],2,FALSE)</f>
        <v>Anna Andreadi</v>
      </c>
      <c r="W9598" s="4" t="str">
        <f>IFERROR(VLOOKUP(OrdersTable[[#This Row],[Order ID]],ReturnsTable[#All],2,FALSE),"No")</f>
        <v>No</v>
      </c>
      <c r="X9598" s="4">
        <f>1/COUNTIF(OrdersTable[Order ID],OrdersTable[[#This Row],[Order ID]])</f>
        <v>0.33333333333333331</v>
      </c>
      <c r="Y9598" s="4">
        <f>1/COUNTIF(OrdersTable[Customer ID],OrdersTable[[#This Row],[Customer ID]])</f>
        <v>3.5714285714285712E-2</v>
      </c>
    </row>
    <row r="9599" spans="1:25" x14ac:dyDescent="0.3">
      <c r="A9599" s="1">
        <v>9598</v>
      </c>
      <c r="B9599" t="s">
        <v>10755</v>
      </c>
      <c r="C9599" s="7">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4" t="str">
        <f>VLOOKUP(OrdersTable[[#This Row],[Region]],PeopleTable[#All],2,FALSE)</f>
        <v>Anna Andreadi</v>
      </c>
      <c r="W9599" s="4" t="str">
        <f>IFERROR(VLOOKUP(OrdersTable[[#This Row],[Order ID]],ReturnsTable[#All],2,FALSE),"No")</f>
        <v>No</v>
      </c>
      <c r="X9599" s="4">
        <f>1/COUNTIF(OrdersTable[Order ID],OrdersTable[[#This Row],[Order ID]])</f>
        <v>0.33333333333333331</v>
      </c>
      <c r="Y9599" s="4">
        <f>1/COUNTIF(OrdersTable[Customer ID],OrdersTable[[#This Row],[Customer ID]])</f>
        <v>3.5714285714285712E-2</v>
      </c>
    </row>
    <row r="9600" spans="1:25" x14ac:dyDescent="0.3">
      <c r="A9600" s="1">
        <v>9599</v>
      </c>
      <c r="B9600" t="s">
        <v>10756</v>
      </c>
      <c r="C9600" s="7">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4" t="str">
        <f>VLOOKUP(OrdersTable[[#This Row],[Region]],PeopleTable[#All],2,FALSE)</f>
        <v>Anna Andreadi</v>
      </c>
      <c r="W9600" s="4" t="str">
        <f>IFERROR(VLOOKUP(OrdersTable[[#This Row],[Order ID]],ReturnsTable[#All],2,FALSE),"No")</f>
        <v>No</v>
      </c>
      <c r="X9600" s="4">
        <f>1/COUNTIF(OrdersTable[Order ID],OrdersTable[[#This Row],[Order ID]])</f>
        <v>1</v>
      </c>
      <c r="Y9600" s="4">
        <f>1/COUNTIF(OrdersTable[Customer ID],OrdersTable[[#This Row],[Customer ID]])</f>
        <v>7.1428571428571425E-2</v>
      </c>
    </row>
    <row r="9601" spans="1:25" x14ac:dyDescent="0.3">
      <c r="A9601" s="1">
        <v>9600</v>
      </c>
      <c r="B9601" t="s">
        <v>10757</v>
      </c>
      <c r="C9601" s="7">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4" t="str">
        <f>VLOOKUP(OrdersTable[[#This Row],[Region]],PeopleTable[#All],2,FALSE)</f>
        <v>Anna Andreadi</v>
      </c>
      <c r="W9601" s="4" t="str">
        <f>IFERROR(VLOOKUP(OrdersTable[[#This Row],[Order ID]],ReturnsTable[#All],2,FALSE),"No")</f>
        <v>No</v>
      </c>
      <c r="X9601" s="4">
        <f>1/COUNTIF(OrdersTable[Order ID],OrdersTable[[#This Row],[Order ID]])</f>
        <v>1</v>
      </c>
      <c r="Y9601" s="4">
        <f>1/COUNTIF(OrdersTable[Customer ID],OrdersTable[[#This Row],[Customer ID]])</f>
        <v>6.25E-2</v>
      </c>
    </row>
    <row r="9602" spans="1:25" x14ac:dyDescent="0.3">
      <c r="A9602" s="1">
        <v>9601</v>
      </c>
      <c r="B9602" t="s">
        <v>10758</v>
      </c>
      <c r="C9602" s="7">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4" t="str">
        <f>VLOOKUP(OrdersTable[[#This Row],[Region]],PeopleTable[#All],2,FALSE)</f>
        <v>Kelly Williams</v>
      </c>
      <c r="W9602" s="4" t="str">
        <f>IFERROR(VLOOKUP(OrdersTable[[#This Row],[Order ID]],ReturnsTable[#All],2,FALSE),"No")</f>
        <v>No</v>
      </c>
      <c r="X9602" s="4">
        <f>1/COUNTIF(OrdersTable[Order ID],OrdersTable[[#This Row],[Order ID]])</f>
        <v>1</v>
      </c>
      <c r="Y9602" s="4">
        <f>1/COUNTIF(OrdersTable[Customer ID],OrdersTable[[#This Row],[Customer ID]])</f>
        <v>8.3333333333333329E-2</v>
      </c>
    </row>
    <row r="9603" spans="1:25" x14ac:dyDescent="0.3">
      <c r="A9603" s="1">
        <v>9602</v>
      </c>
      <c r="B9603" t="s">
        <v>10759</v>
      </c>
      <c r="C9603" s="7">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4" t="str">
        <f>VLOOKUP(OrdersTable[[#This Row],[Region]],PeopleTable[#All],2,FALSE)</f>
        <v>Cassandra Brandow</v>
      </c>
      <c r="W9603" s="4" t="str">
        <f>IFERROR(VLOOKUP(OrdersTable[[#This Row],[Order ID]],ReturnsTable[#All],2,FALSE),"No")</f>
        <v>No</v>
      </c>
      <c r="X9603" s="4">
        <f>1/COUNTIF(OrdersTable[Order ID],OrdersTable[[#This Row],[Order ID]])</f>
        <v>1</v>
      </c>
      <c r="Y9603" s="4">
        <f>1/COUNTIF(OrdersTable[Customer ID],OrdersTable[[#This Row],[Customer ID]])</f>
        <v>6.25E-2</v>
      </c>
    </row>
    <row r="9604" spans="1:25" x14ac:dyDescent="0.3">
      <c r="A9604" s="1">
        <v>9603</v>
      </c>
      <c r="B9604" t="s">
        <v>10760</v>
      </c>
      <c r="C9604" s="7">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4" t="str">
        <f>VLOOKUP(OrdersTable[[#This Row],[Region]],PeopleTable[#All],2,FALSE)</f>
        <v>Cassandra Brandow</v>
      </c>
      <c r="W9604" s="4" t="str">
        <f>IFERROR(VLOOKUP(OrdersTable[[#This Row],[Order ID]],ReturnsTable[#All],2,FALSE),"No")</f>
        <v>No</v>
      </c>
      <c r="X9604" s="4">
        <f>1/COUNTIF(OrdersTable[Order ID],OrdersTable[[#This Row],[Order ID]])</f>
        <v>1</v>
      </c>
      <c r="Y9604" s="4">
        <f>1/COUNTIF(OrdersTable[Customer ID],OrdersTable[[#This Row],[Customer ID]])</f>
        <v>6.25E-2</v>
      </c>
    </row>
    <row r="9605" spans="1:25" x14ac:dyDescent="0.3">
      <c r="A9605" s="1">
        <v>9604</v>
      </c>
      <c r="B9605" t="s">
        <v>10761</v>
      </c>
      <c r="C9605" s="7">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4" t="str">
        <f>VLOOKUP(OrdersTable[[#This Row],[Region]],PeopleTable[#All],2,FALSE)</f>
        <v>Chuck Magee</v>
      </c>
      <c r="W9605" s="4" t="str">
        <f>IFERROR(VLOOKUP(OrdersTable[[#This Row],[Order ID]],ReturnsTable[#All],2,FALSE),"No")</f>
        <v>No</v>
      </c>
      <c r="X9605" s="4">
        <f>1/COUNTIF(OrdersTable[Order ID],OrdersTable[[#This Row],[Order ID]])</f>
        <v>1</v>
      </c>
      <c r="Y9605" s="4">
        <f>1/COUNTIF(OrdersTable[Customer ID],OrdersTable[[#This Row],[Customer ID]])</f>
        <v>7.6923076923076927E-2</v>
      </c>
    </row>
    <row r="9606" spans="1:25" x14ac:dyDescent="0.3">
      <c r="A9606" s="1">
        <v>9605</v>
      </c>
      <c r="B9606" t="s">
        <v>10762</v>
      </c>
      <c r="C9606" s="7">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4" t="str">
        <f>VLOOKUP(OrdersTable[[#This Row],[Region]],PeopleTable[#All],2,FALSE)</f>
        <v>Cassandra Brandow</v>
      </c>
      <c r="W9606" s="4" t="str">
        <f>IFERROR(VLOOKUP(OrdersTable[[#This Row],[Order ID]],ReturnsTable[#All],2,FALSE),"No")</f>
        <v>No</v>
      </c>
      <c r="X9606" s="4">
        <f>1/COUNTIF(OrdersTable[Order ID],OrdersTable[[#This Row],[Order ID]])</f>
        <v>1</v>
      </c>
      <c r="Y9606" s="4">
        <f>1/COUNTIF(OrdersTable[Customer ID],OrdersTable[[#This Row],[Customer ID]])</f>
        <v>0.1111111111111111</v>
      </c>
    </row>
    <row r="9607" spans="1:25" x14ac:dyDescent="0.3">
      <c r="A9607" s="1">
        <v>9606</v>
      </c>
      <c r="B9607" t="s">
        <v>10763</v>
      </c>
      <c r="C9607" s="7">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4" t="str">
        <f>VLOOKUP(OrdersTable[[#This Row],[Region]],PeopleTable[#All],2,FALSE)</f>
        <v>Chuck Magee</v>
      </c>
      <c r="W9607" s="4" t="str">
        <f>IFERROR(VLOOKUP(OrdersTable[[#This Row],[Order ID]],ReturnsTable[#All],2,FALSE),"No")</f>
        <v>No</v>
      </c>
      <c r="X9607" s="4">
        <f>1/COUNTIF(OrdersTable[Order ID],OrdersTable[[#This Row],[Order ID]])</f>
        <v>0.5</v>
      </c>
      <c r="Y9607" s="4">
        <f>1/COUNTIF(OrdersTable[Customer ID],OrdersTable[[#This Row],[Customer ID]])</f>
        <v>5.8823529411764705E-2</v>
      </c>
    </row>
    <row r="9608" spans="1:25" x14ac:dyDescent="0.3">
      <c r="A9608" s="1">
        <v>9607</v>
      </c>
      <c r="B9608" t="s">
        <v>10763</v>
      </c>
      <c r="C9608" s="7">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4" t="str">
        <f>VLOOKUP(OrdersTable[[#This Row],[Region]],PeopleTable[#All],2,FALSE)</f>
        <v>Chuck Magee</v>
      </c>
      <c r="W9608" s="4" t="str">
        <f>IFERROR(VLOOKUP(OrdersTable[[#This Row],[Order ID]],ReturnsTable[#All],2,FALSE),"No")</f>
        <v>No</v>
      </c>
      <c r="X9608" s="4">
        <f>1/COUNTIF(OrdersTable[Order ID],OrdersTable[[#This Row],[Order ID]])</f>
        <v>0.5</v>
      </c>
      <c r="Y9608" s="4">
        <f>1/COUNTIF(OrdersTable[Customer ID],OrdersTable[[#This Row],[Customer ID]])</f>
        <v>5.8823529411764705E-2</v>
      </c>
    </row>
    <row r="9609" spans="1:25" x14ac:dyDescent="0.3">
      <c r="A9609" s="1">
        <v>9608</v>
      </c>
      <c r="B9609" t="s">
        <v>10764</v>
      </c>
      <c r="C9609" s="7">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4" t="str">
        <f>VLOOKUP(OrdersTable[[#This Row],[Region]],PeopleTable[#All],2,FALSE)</f>
        <v>Chuck Magee</v>
      </c>
      <c r="W9609" s="4" t="str">
        <f>IFERROR(VLOOKUP(OrdersTable[[#This Row],[Order ID]],ReturnsTable[#All],2,FALSE),"No")</f>
        <v>No</v>
      </c>
      <c r="X9609" s="4">
        <f>1/COUNTIF(OrdersTable[Order ID],OrdersTable[[#This Row],[Order ID]])</f>
        <v>0.5</v>
      </c>
      <c r="Y9609" s="4">
        <f>1/COUNTIF(OrdersTable[Customer ID],OrdersTable[[#This Row],[Customer ID]])</f>
        <v>0.16666666666666666</v>
      </c>
    </row>
    <row r="9610" spans="1:25" x14ac:dyDescent="0.3">
      <c r="A9610" s="1">
        <v>9609</v>
      </c>
      <c r="B9610" t="s">
        <v>10764</v>
      </c>
      <c r="C9610" s="7">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4" t="str">
        <f>VLOOKUP(OrdersTable[[#This Row],[Region]],PeopleTable[#All],2,FALSE)</f>
        <v>Chuck Magee</v>
      </c>
      <c r="W9610" s="4" t="str">
        <f>IFERROR(VLOOKUP(OrdersTable[[#This Row],[Order ID]],ReturnsTable[#All],2,FALSE),"No")</f>
        <v>No</v>
      </c>
      <c r="X9610" s="4">
        <f>1/COUNTIF(OrdersTable[Order ID],OrdersTable[[#This Row],[Order ID]])</f>
        <v>0.5</v>
      </c>
      <c r="Y9610" s="4">
        <f>1/COUNTIF(OrdersTable[Customer ID],OrdersTable[[#This Row],[Customer ID]])</f>
        <v>0.16666666666666666</v>
      </c>
    </row>
    <row r="9611" spans="1:25" x14ac:dyDescent="0.3">
      <c r="A9611" s="1">
        <v>9610</v>
      </c>
      <c r="B9611" t="s">
        <v>6059</v>
      </c>
      <c r="C9611" s="7">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4" t="str">
        <f>VLOOKUP(OrdersTable[[#This Row],[Region]],PeopleTable[#All],2,FALSE)</f>
        <v>Anna Andreadi</v>
      </c>
      <c r="W9611" s="4" t="str">
        <f>IFERROR(VLOOKUP(OrdersTable[[#This Row],[Order ID]],ReturnsTable[#All],2,FALSE),"No")</f>
        <v>Yes</v>
      </c>
      <c r="X9611" s="4">
        <f>1/COUNTIF(OrdersTable[Order ID],OrdersTable[[#This Row],[Order ID]])</f>
        <v>0.5</v>
      </c>
      <c r="Y9611" s="4">
        <f>1/COUNTIF(OrdersTable[Customer ID],OrdersTable[[#This Row],[Customer ID]])</f>
        <v>4.5454545454545456E-2</v>
      </c>
    </row>
    <row r="9612" spans="1:25" x14ac:dyDescent="0.3">
      <c r="A9612" s="1">
        <v>9611</v>
      </c>
      <c r="B9612" t="s">
        <v>6059</v>
      </c>
      <c r="C9612" s="7">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4" t="str">
        <f>VLOOKUP(OrdersTable[[#This Row],[Region]],PeopleTable[#All],2,FALSE)</f>
        <v>Anna Andreadi</v>
      </c>
      <c r="W9612" s="4" t="str">
        <f>IFERROR(VLOOKUP(OrdersTable[[#This Row],[Order ID]],ReturnsTable[#All],2,FALSE),"No")</f>
        <v>Yes</v>
      </c>
      <c r="X9612" s="4">
        <f>1/COUNTIF(OrdersTable[Order ID],OrdersTable[[#This Row],[Order ID]])</f>
        <v>0.5</v>
      </c>
      <c r="Y9612" s="4">
        <f>1/COUNTIF(OrdersTable[Customer ID],OrdersTable[[#This Row],[Customer ID]])</f>
        <v>4.5454545454545456E-2</v>
      </c>
    </row>
    <row r="9613" spans="1:25" x14ac:dyDescent="0.3">
      <c r="A9613" s="1">
        <v>9612</v>
      </c>
      <c r="B9613" t="s">
        <v>10765</v>
      </c>
      <c r="C9613" s="7">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4" t="str">
        <f>VLOOKUP(OrdersTable[[#This Row],[Region]],PeopleTable[#All],2,FALSE)</f>
        <v>Cassandra Brandow</v>
      </c>
      <c r="W9613" s="4" t="str">
        <f>IFERROR(VLOOKUP(OrdersTable[[#This Row],[Order ID]],ReturnsTable[#All],2,FALSE),"No")</f>
        <v>No</v>
      </c>
      <c r="X9613" s="4">
        <f>1/COUNTIF(OrdersTable[Order ID],OrdersTable[[#This Row],[Order ID]])</f>
        <v>1</v>
      </c>
      <c r="Y9613" s="4">
        <f>1/COUNTIF(OrdersTable[Customer ID],OrdersTable[[#This Row],[Customer ID]])</f>
        <v>4.5454545454545456E-2</v>
      </c>
    </row>
    <row r="9614" spans="1:25" x14ac:dyDescent="0.3">
      <c r="A9614" s="1">
        <v>9613</v>
      </c>
      <c r="B9614" t="s">
        <v>10766</v>
      </c>
      <c r="C9614" s="7">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4" t="str">
        <f>VLOOKUP(OrdersTable[[#This Row],[Region]],PeopleTable[#All],2,FALSE)</f>
        <v>Anna Andreadi</v>
      </c>
      <c r="W9614" s="4" t="str">
        <f>IFERROR(VLOOKUP(OrdersTable[[#This Row],[Order ID]],ReturnsTable[#All],2,FALSE),"No")</f>
        <v>No</v>
      </c>
      <c r="X9614" s="4">
        <f>1/COUNTIF(OrdersTable[Order ID],OrdersTable[[#This Row],[Order ID]])</f>
        <v>1</v>
      </c>
      <c r="Y9614" s="4">
        <f>1/COUNTIF(OrdersTable[Customer ID],OrdersTable[[#This Row],[Customer ID]])</f>
        <v>5.2631578947368418E-2</v>
      </c>
    </row>
    <row r="9615" spans="1:25" x14ac:dyDescent="0.3">
      <c r="A9615" s="1">
        <v>9614</v>
      </c>
      <c r="B9615" t="s">
        <v>10767</v>
      </c>
      <c r="C9615" s="7">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4" t="str">
        <f>VLOOKUP(OrdersTable[[#This Row],[Region]],PeopleTable[#All],2,FALSE)</f>
        <v>Anna Andreadi</v>
      </c>
      <c r="W9615" s="4" t="str">
        <f>IFERROR(VLOOKUP(OrdersTable[[#This Row],[Order ID]],ReturnsTable[#All],2,FALSE),"No")</f>
        <v>No</v>
      </c>
      <c r="X9615" s="4">
        <f>1/COUNTIF(OrdersTable[Order ID],OrdersTable[[#This Row],[Order ID]])</f>
        <v>0.33333333333333331</v>
      </c>
      <c r="Y9615" s="4">
        <f>1/COUNTIF(OrdersTable[Customer ID],OrdersTable[[#This Row],[Customer ID]])</f>
        <v>0.1</v>
      </c>
    </row>
    <row r="9616" spans="1:25" x14ac:dyDescent="0.3">
      <c r="A9616" s="1">
        <v>9615</v>
      </c>
      <c r="B9616" t="s">
        <v>10767</v>
      </c>
      <c r="C9616" s="7">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4" t="str">
        <f>VLOOKUP(OrdersTable[[#This Row],[Region]],PeopleTable[#All],2,FALSE)</f>
        <v>Anna Andreadi</v>
      </c>
      <c r="W9616" s="4" t="str">
        <f>IFERROR(VLOOKUP(OrdersTable[[#This Row],[Order ID]],ReturnsTable[#All],2,FALSE),"No")</f>
        <v>No</v>
      </c>
      <c r="X9616" s="4">
        <f>1/COUNTIF(OrdersTable[Order ID],OrdersTable[[#This Row],[Order ID]])</f>
        <v>0.33333333333333331</v>
      </c>
      <c r="Y9616" s="4">
        <f>1/COUNTIF(OrdersTable[Customer ID],OrdersTable[[#This Row],[Customer ID]])</f>
        <v>0.1</v>
      </c>
    </row>
    <row r="9617" spans="1:25" x14ac:dyDescent="0.3">
      <c r="A9617" s="1">
        <v>9616</v>
      </c>
      <c r="B9617" t="s">
        <v>10767</v>
      </c>
      <c r="C9617" s="7">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4" t="str">
        <f>VLOOKUP(OrdersTable[[#This Row],[Region]],PeopleTable[#All],2,FALSE)</f>
        <v>Anna Andreadi</v>
      </c>
      <c r="W9617" s="4" t="str">
        <f>IFERROR(VLOOKUP(OrdersTable[[#This Row],[Order ID]],ReturnsTable[#All],2,FALSE),"No")</f>
        <v>No</v>
      </c>
      <c r="X9617" s="4">
        <f>1/COUNTIF(OrdersTable[Order ID],OrdersTable[[#This Row],[Order ID]])</f>
        <v>0.33333333333333331</v>
      </c>
      <c r="Y9617" s="4">
        <f>1/COUNTIF(OrdersTable[Customer ID],OrdersTable[[#This Row],[Customer ID]])</f>
        <v>0.1</v>
      </c>
    </row>
    <row r="9618" spans="1:25" x14ac:dyDescent="0.3">
      <c r="A9618" s="1">
        <v>9617</v>
      </c>
      <c r="B9618" t="s">
        <v>10768</v>
      </c>
      <c r="C9618" s="7">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4" t="str">
        <f>VLOOKUP(OrdersTable[[#This Row],[Region]],PeopleTable[#All],2,FALSE)</f>
        <v>Anna Andreadi</v>
      </c>
      <c r="W9618" s="4" t="str">
        <f>IFERROR(VLOOKUP(OrdersTable[[#This Row],[Order ID]],ReturnsTable[#All],2,FALSE),"No")</f>
        <v>No</v>
      </c>
      <c r="X9618" s="4">
        <f>1/COUNTIF(OrdersTable[Order ID],OrdersTable[[#This Row],[Order ID]])</f>
        <v>1</v>
      </c>
      <c r="Y9618" s="4">
        <f>1/COUNTIF(OrdersTable[Customer ID],OrdersTable[[#This Row],[Customer ID]])</f>
        <v>7.6923076923076927E-2</v>
      </c>
    </row>
    <row r="9619" spans="1:25" x14ac:dyDescent="0.3">
      <c r="A9619" s="1">
        <v>9618</v>
      </c>
      <c r="B9619" t="s">
        <v>10769</v>
      </c>
      <c r="C9619" s="7">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4" t="str">
        <f>VLOOKUP(OrdersTable[[#This Row],[Region]],PeopleTable[#All],2,FALSE)</f>
        <v>Chuck Magee</v>
      </c>
      <c r="W9619" s="4" t="str">
        <f>IFERROR(VLOOKUP(OrdersTable[[#This Row],[Order ID]],ReturnsTable[#All],2,FALSE),"No")</f>
        <v>No</v>
      </c>
      <c r="X9619" s="4">
        <f>1/COUNTIF(OrdersTable[Order ID],OrdersTable[[#This Row],[Order ID]])</f>
        <v>0.33333333333333331</v>
      </c>
      <c r="Y9619" s="4">
        <f>1/COUNTIF(OrdersTable[Customer ID],OrdersTable[[#This Row],[Customer ID]])</f>
        <v>7.6923076923076927E-2</v>
      </c>
    </row>
    <row r="9620" spans="1:25" x14ac:dyDescent="0.3">
      <c r="A9620" s="1">
        <v>9619</v>
      </c>
      <c r="B9620" t="s">
        <v>10769</v>
      </c>
      <c r="C9620" s="7">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4" t="str">
        <f>VLOOKUP(OrdersTable[[#This Row],[Region]],PeopleTable[#All],2,FALSE)</f>
        <v>Chuck Magee</v>
      </c>
      <c r="W9620" s="4" t="str">
        <f>IFERROR(VLOOKUP(OrdersTable[[#This Row],[Order ID]],ReturnsTable[#All],2,FALSE),"No")</f>
        <v>No</v>
      </c>
      <c r="X9620" s="4">
        <f>1/COUNTIF(OrdersTable[Order ID],OrdersTable[[#This Row],[Order ID]])</f>
        <v>0.33333333333333331</v>
      </c>
      <c r="Y9620" s="4">
        <f>1/COUNTIF(OrdersTable[Customer ID],OrdersTable[[#This Row],[Customer ID]])</f>
        <v>7.6923076923076927E-2</v>
      </c>
    </row>
    <row r="9621" spans="1:25" x14ac:dyDescent="0.3">
      <c r="A9621" s="1">
        <v>9620</v>
      </c>
      <c r="B9621" t="s">
        <v>10769</v>
      </c>
      <c r="C9621" s="7">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4" t="str">
        <f>VLOOKUP(OrdersTable[[#This Row],[Region]],PeopleTable[#All],2,FALSE)</f>
        <v>Chuck Magee</v>
      </c>
      <c r="W9621" s="4" t="str">
        <f>IFERROR(VLOOKUP(OrdersTable[[#This Row],[Order ID]],ReturnsTable[#All],2,FALSE),"No")</f>
        <v>No</v>
      </c>
      <c r="X9621" s="4">
        <f>1/COUNTIF(OrdersTable[Order ID],OrdersTable[[#This Row],[Order ID]])</f>
        <v>0.33333333333333331</v>
      </c>
      <c r="Y9621" s="4">
        <f>1/COUNTIF(OrdersTable[Customer ID],OrdersTable[[#This Row],[Customer ID]])</f>
        <v>7.6923076923076927E-2</v>
      </c>
    </row>
    <row r="9622" spans="1:25" x14ac:dyDescent="0.3">
      <c r="A9622" s="1">
        <v>9621</v>
      </c>
      <c r="B9622" t="s">
        <v>10770</v>
      </c>
      <c r="C9622" s="7">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4" t="str">
        <f>VLOOKUP(OrdersTable[[#This Row],[Region]],PeopleTable[#All],2,FALSE)</f>
        <v>Chuck Magee</v>
      </c>
      <c r="W9622" s="4" t="str">
        <f>IFERROR(VLOOKUP(OrdersTable[[#This Row],[Order ID]],ReturnsTable[#All],2,FALSE),"No")</f>
        <v>No</v>
      </c>
      <c r="X9622" s="4">
        <f>1/COUNTIF(OrdersTable[Order ID],OrdersTable[[#This Row],[Order ID]])</f>
        <v>0.33333333333333331</v>
      </c>
      <c r="Y9622" s="4">
        <f>1/COUNTIF(OrdersTable[Customer ID],OrdersTable[[#This Row],[Customer ID]])</f>
        <v>0.125</v>
      </c>
    </row>
    <row r="9623" spans="1:25" x14ac:dyDescent="0.3">
      <c r="A9623" s="1">
        <v>9622</v>
      </c>
      <c r="B9623" t="s">
        <v>10770</v>
      </c>
      <c r="C9623" s="7">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4" t="str">
        <f>VLOOKUP(OrdersTable[[#This Row],[Region]],PeopleTable[#All],2,FALSE)</f>
        <v>Chuck Magee</v>
      </c>
      <c r="W9623" s="4" t="str">
        <f>IFERROR(VLOOKUP(OrdersTable[[#This Row],[Order ID]],ReturnsTable[#All],2,FALSE),"No")</f>
        <v>No</v>
      </c>
      <c r="X9623" s="4">
        <f>1/COUNTIF(OrdersTable[Order ID],OrdersTable[[#This Row],[Order ID]])</f>
        <v>0.33333333333333331</v>
      </c>
      <c r="Y9623" s="4">
        <f>1/COUNTIF(OrdersTable[Customer ID],OrdersTable[[#This Row],[Customer ID]])</f>
        <v>0.125</v>
      </c>
    </row>
    <row r="9624" spans="1:25" x14ac:dyDescent="0.3">
      <c r="A9624" s="1">
        <v>9623</v>
      </c>
      <c r="B9624" t="s">
        <v>10770</v>
      </c>
      <c r="C9624" s="7">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4" t="str">
        <f>VLOOKUP(OrdersTable[[#This Row],[Region]],PeopleTable[#All],2,FALSE)</f>
        <v>Chuck Magee</v>
      </c>
      <c r="W9624" s="4" t="str">
        <f>IFERROR(VLOOKUP(OrdersTable[[#This Row],[Order ID]],ReturnsTable[#All],2,FALSE),"No")</f>
        <v>No</v>
      </c>
      <c r="X9624" s="4">
        <f>1/COUNTIF(OrdersTable[Order ID],OrdersTable[[#This Row],[Order ID]])</f>
        <v>0.33333333333333331</v>
      </c>
      <c r="Y9624" s="4">
        <f>1/COUNTIF(OrdersTable[Customer ID],OrdersTable[[#This Row],[Customer ID]])</f>
        <v>0.125</v>
      </c>
    </row>
    <row r="9625" spans="1:25" x14ac:dyDescent="0.3">
      <c r="A9625" s="1">
        <v>9624</v>
      </c>
      <c r="B9625" t="s">
        <v>10771</v>
      </c>
      <c r="C9625" s="7">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4" t="str">
        <f>VLOOKUP(OrdersTable[[#This Row],[Region]],PeopleTable[#All],2,FALSE)</f>
        <v>Kelly Williams</v>
      </c>
      <c r="W9625" s="4" t="str">
        <f>IFERROR(VLOOKUP(OrdersTable[[#This Row],[Order ID]],ReturnsTable[#All],2,FALSE),"No")</f>
        <v>No</v>
      </c>
      <c r="X9625" s="4">
        <f>1/COUNTIF(OrdersTable[Order ID],OrdersTable[[#This Row],[Order ID]])</f>
        <v>0.33333333333333331</v>
      </c>
      <c r="Y9625" s="4">
        <f>1/COUNTIF(OrdersTable[Customer ID],OrdersTable[[#This Row],[Customer ID]])</f>
        <v>7.6923076923076927E-2</v>
      </c>
    </row>
    <row r="9626" spans="1:25" x14ac:dyDescent="0.3">
      <c r="A9626" s="1">
        <v>9625</v>
      </c>
      <c r="B9626" t="s">
        <v>10771</v>
      </c>
      <c r="C9626" s="7">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4" t="str">
        <f>VLOOKUP(OrdersTable[[#This Row],[Region]],PeopleTable[#All],2,FALSE)</f>
        <v>Kelly Williams</v>
      </c>
      <c r="W9626" s="4" t="str">
        <f>IFERROR(VLOOKUP(OrdersTable[[#This Row],[Order ID]],ReturnsTable[#All],2,FALSE),"No")</f>
        <v>No</v>
      </c>
      <c r="X9626" s="4">
        <f>1/COUNTIF(OrdersTable[Order ID],OrdersTable[[#This Row],[Order ID]])</f>
        <v>0.33333333333333331</v>
      </c>
      <c r="Y9626" s="4">
        <f>1/COUNTIF(OrdersTable[Customer ID],OrdersTable[[#This Row],[Customer ID]])</f>
        <v>7.6923076923076927E-2</v>
      </c>
    </row>
    <row r="9627" spans="1:25" x14ac:dyDescent="0.3">
      <c r="A9627" s="1">
        <v>9626</v>
      </c>
      <c r="B9627" t="s">
        <v>10771</v>
      </c>
      <c r="C9627" s="7">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4" t="str">
        <f>VLOOKUP(OrdersTable[[#This Row],[Region]],PeopleTable[#All],2,FALSE)</f>
        <v>Kelly Williams</v>
      </c>
      <c r="W9627" s="4" t="str">
        <f>IFERROR(VLOOKUP(OrdersTable[[#This Row],[Order ID]],ReturnsTable[#All],2,FALSE),"No")</f>
        <v>No</v>
      </c>
      <c r="X9627" s="4">
        <f>1/COUNTIF(OrdersTable[Order ID],OrdersTable[[#This Row],[Order ID]])</f>
        <v>0.33333333333333331</v>
      </c>
      <c r="Y9627" s="4">
        <f>1/COUNTIF(OrdersTable[Customer ID],OrdersTable[[#This Row],[Customer ID]])</f>
        <v>7.6923076923076927E-2</v>
      </c>
    </row>
    <row r="9628" spans="1:25" x14ac:dyDescent="0.3">
      <c r="A9628" s="1">
        <v>9627</v>
      </c>
      <c r="B9628" t="s">
        <v>10772</v>
      </c>
      <c r="C9628" s="7">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4" t="str">
        <f>VLOOKUP(OrdersTable[[#This Row],[Region]],PeopleTable[#All],2,FALSE)</f>
        <v>Kelly Williams</v>
      </c>
      <c r="W9628" s="4" t="str">
        <f>IFERROR(VLOOKUP(OrdersTable[[#This Row],[Order ID]],ReturnsTable[#All],2,FALSE),"No")</f>
        <v>No</v>
      </c>
      <c r="X9628" s="4">
        <f>1/COUNTIF(OrdersTable[Order ID],OrdersTable[[#This Row],[Order ID]])</f>
        <v>1</v>
      </c>
      <c r="Y9628" s="4">
        <f>1/COUNTIF(OrdersTable[Customer ID],OrdersTable[[#This Row],[Customer ID]])</f>
        <v>9.0909090909090912E-2</v>
      </c>
    </row>
    <row r="9629" spans="1:25" x14ac:dyDescent="0.3">
      <c r="A9629" s="1">
        <v>9628</v>
      </c>
      <c r="B9629" t="s">
        <v>10773</v>
      </c>
      <c r="C9629" s="7">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4" t="str">
        <f>VLOOKUP(OrdersTable[[#This Row],[Region]],PeopleTable[#All],2,FALSE)</f>
        <v>Kelly Williams</v>
      </c>
      <c r="W9629" s="4" t="str">
        <f>IFERROR(VLOOKUP(OrdersTable[[#This Row],[Order ID]],ReturnsTable[#All],2,FALSE),"No")</f>
        <v>No</v>
      </c>
      <c r="X9629" s="4">
        <f>1/COUNTIF(OrdersTable[Order ID],OrdersTable[[#This Row],[Order ID]])</f>
        <v>1</v>
      </c>
      <c r="Y9629" s="4">
        <f>1/COUNTIF(OrdersTable[Customer ID],OrdersTable[[#This Row],[Customer ID]])</f>
        <v>0.14285714285714285</v>
      </c>
    </row>
    <row r="9630" spans="1:25" x14ac:dyDescent="0.3">
      <c r="A9630" s="1">
        <v>9629</v>
      </c>
      <c r="B9630" t="s">
        <v>10774</v>
      </c>
      <c r="C9630" s="7">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4" t="str">
        <f>VLOOKUP(OrdersTable[[#This Row],[Region]],PeopleTable[#All],2,FALSE)</f>
        <v>Chuck Magee</v>
      </c>
      <c r="W9630" s="4" t="str">
        <f>IFERROR(VLOOKUP(OrdersTable[[#This Row],[Order ID]],ReturnsTable[#All],2,FALSE),"No")</f>
        <v>No</v>
      </c>
      <c r="X9630" s="4">
        <f>1/COUNTIF(OrdersTable[Order ID],OrdersTable[[#This Row],[Order ID]])</f>
        <v>0.5</v>
      </c>
      <c r="Y9630" s="4">
        <f>1/COUNTIF(OrdersTable[Customer ID],OrdersTable[[#This Row],[Customer ID]])</f>
        <v>6.25E-2</v>
      </c>
    </row>
    <row r="9631" spans="1:25" x14ac:dyDescent="0.3">
      <c r="A9631" s="1">
        <v>9630</v>
      </c>
      <c r="B9631" t="s">
        <v>10774</v>
      </c>
      <c r="C9631" s="7">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4" t="str">
        <f>VLOOKUP(OrdersTable[[#This Row],[Region]],PeopleTable[#All],2,FALSE)</f>
        <v>Chuck Magee</v>
      </c>
      <c r="W9631" s="4" t="str">
        <f>IFERROR(VLOOKUP(OrdersTable[[#This Row],[Order ID]],ReturnsTable[#All],2,FALSE),"No")</f>
        <v>No</v>
      </c>
      <c r="X9631" s="4">
        <f>1/COUNTIF(OrdersTable[Order ID],OrdersTable[[#This Row],[Order ID]])</f>
        <v>0.5</v>
      </c>
      <c r="Y9631" s="4">
        <f>1/COUNTIF(OrdersTable[Customer ID],OrdersTable[[#This Row],[Customer ID]])</f>
        <v>6.25E-2</v>
      </c>
    </row>
    <row r="9632" spans="1:25" x14ac:dyDescent="0.3">
      <c r="A9632" s="1">
        <v>9631</v>
      </c>
      <c r="B9632" t="s">
        <v>10775</v>
      </c>
      <c r="C9632" s="7">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4" t="str">
        <f>VLOOKUP(OrdersTable[[#This Row],[Region]],PeopleTable[#All],2,FALSE)</f>
        <v>Chuck Magee</v>
      </c>
      <c r="W9632" s="4" t="str">
        <f>IFERROR(VLOOKUP(OrdersTable[[#This Row],[Order ID]],ReturnsTable[#All],2,FALSE),"No")</f>
        <v>No</v>
      </c>
      <c r="X9632" s="4">
        <f>1/COUNTIF(OrdersTable[Order ID],OrdersTable[[#This Row],[Order ID]])</f>
        <v>0.5</v>
      </c>
      <c r="Y9632" s="4">
        <f>1/COUNTIF(OrdersTable[Customer ID],OrdersTable[[#This Row],[Customer ID]])</f>
        <v>6.6666666666666666E-2</v>
      </c>
    </row>
    <row r="9633" spans="1:25" x14ac:dyDescent="0.3">
      <c r="A9633" s="1">
        <v>9632</v>
      </c>
      <c r="B9633" t="s">
        <v>10775</v>
      </c>
      <c r="C9633" s="7">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4" t="str">
        <f>VLOOKUP(OrdersTable[[#This Row],[Region]],PeopleTable[#All],2,FALSE)</f>
        <v>Chuck Magee</v>
      </c>
      <c r="W9633" s="4" t="str">
        <f>IFERROR(VLOOKUP(OrdersTable[[#This Row],[Order ID]],ReturnsTable[#All],2,FALSE),"No")</f>
        <v>No</v>
      </c>
      <c r="X9633" s="4">
        <f>1/COUNTIF(OrdersTable[Order ID],OrdersTable[[#This Row],[Order ID]])</f>
        <v>0.5</v>
      </c>
      <c r="Y9633" s="4">
        <f>1/COUNTIF(OrdersTable[Customer ID],OrdersTable[[#This Row],[Customer ID]])</f>
        <v>6.6666666666666666E-2</v>
      </c>
    </row>
    <row r="9634" spans="1:25" x14ac:dyDescent="0.3">
      <c r="A9634" s="1">
        <v>9633</v>
      </c>
      <c r="B9634" t="s">
        <v>10776</v>
      </c>
      <c r="C9634" s="7">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4" t="str">
        <f>VLOOKUP(OrdersTable[[#This Row],[Region]],PeopleTable[#All],2,FALSE)</f>
        <v>Kelly Williams</v>
      </c>
      <c r="W9634" s="4" t="str">
        <f>IFERROR(VLOOKUP(OrdersTable[[#This Row],[Order ID]],ReturnsTable[#All],2,FALSE),"No")</f>
        <v>No</v>
      </c>
      <c r="X9634" s="4">
        <f>1/COUNTIF(OrdersTable[Order ID],OrdersTable[[#This Row],[Order ID]])</f>
        <v>1</v>
      </c>
      <c r="Y9634" s="4">
        <f>1/COUNTIF(OrdersTable[Customer ID],OrdersTable[[#This Row],[Customer ID]])</f>
        <v>9.0909090909090912E-2</v>
      </c>
    </row>
    <row r="9635" spans="1:25" x14ac:dyDescent="0.3">
      <c r="A9635" s="1">
        <v>9634</v>
      </c>
      <c r="B9635" t="s">
        <v>10777</v>
      </c>
      <c r="C9635" s="7">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4" t="str">
        <f>VLOOKUP(OrdersTable[[#This Row],[Region]],PeopleTable[#All],2,FALSE)</f>
        <v>Chuck Magee</v>
      </c>
      <c r="W9635" s="4" t="str">
        <f>IFERROR(VLOOKUP(OrdersTable[[#This Row],[Order ID]],ReturnsTable[#All],2,FALSE),"No")</f>
        <v>No</v>
      </c>
      <c r="X9635" s="4">
        <f>1/COUNTIF(OrdersTable[Order ID],OrdersTable[[#This Row],[Order ID]])</f>
        <v>0.33333333333333331</v>
      </c>
      <c r="Y9635" s="4">
        <f>1/COUNTIF(OrdersTable[Customer ID],OrdersTable[[#This Row],[Customer ID]])</f>
        <v>6.25E-2</v>
      </c>
    </row>
    <row r="9636" spans="1:25" x14ac:dyDescent="0.3">
      <c r="A9636" s="1">
        <v>9635</v>
      </c>
      <c r="B9636" t="s">
        <v>10777</v>
      </c>
      <c r="C9636" s="7">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4" t="str">
        <f>VLOOKUP(OrdersTable[[#This Row],[Region]],PeopleTable[#All],2,FALSE)</f>
        <v>Chuck Magee</v>
      </c>
      <c r="W9636" s="4" t="str">
        <f>IFERROR(VLOOKUP(OrdersTable[[#This Row],[Order ID]],ReturnsTable[#All],2,FALSE),"No")</f>
        <v>No</v>
      </c>
      <c r="X9636" s="4">
        <f>1/COUNTIF(OrdersTable[Order ID],OrdersTable[[#This Row],[Order ID]])</f>
        <v>0.33333333333333331</v>
      </c>
      <c r="Y9636" s="4">
        <f>1/COUNTIF(OrdersTable[Customer ID],OrdersTable[[#This Row],[Customer ID]])</f>
        <v>6.25E-2</v>
      </c>
    </row>
    <row r="9637" spans="1:25" x14ac:dyDescent="0.3">
      <c r="A9637" s="1">
        <v>9636</v>
      </c>
      <c r="B9637" t="s">
        <v>10777</v>
      </c>
      <c r="C9637" s="7">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4" t="str">
        <f>VLOOKUP(OrdersTable[[#This Row],[Region]],PeopleTable[#All],2,FALSE)</f>
        <v>Chuck Magee</v>
      </c>
      <c r="W9637" s="4" t="str">
        <f>IFERROR(VLOOKUP(OrdersTable[[#This Row],[Order ID]],ReturnsTable[#All],2,FALSE),"No")</f>
        <v>No</v>
      </c>
      <c r="X9637" s="4">
        <f>1/COUNTIF(OrdersTable[Order ID],OrdersTable[[#This Row],[Order ID]])</f>
        <v>0.33333333333333331</v>
      </c>
      <c r="Y9637" s="4">
        <f>1/COUNTIF(OrdersTable[Customer ID],OrdersTable[[#This Row],[Customer ID]])</f>
        <v>6.25E-2</v>
      </c>
    </row>
    <row r="9638" spans="1:25" x14ac:dyDescent="0.3">
      <c r="A9638" s="1">
        <v>9637</v>
      </c>
      <c r="B9638" t="s">
        <v>10778</v>
      </c>
      <c r="C9638" s="7">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4" t="str">
        <f>VLOOKUP(OrdersTable[[#This Row],[Region]],PeopleTable[#All],2,FALSE)</f>
        <v>Anna Andreadi</v>
      </c>
      <c r="W9638" s="4" t="str">
        <f>IFERROR(VLOOKUP(OrdersTable[[#This Row],[Order ID]],ReturnsTable[#All],2,FALSE),"No")</f>
        <v>No</v>
      </c>
      <c r="X9638" s="4">
        <f>1/COUNTIF(OrdersTable[Order ID],OrdersTable[[#This Row],[Order ID]])</f>
        <v>0.5</v>
      </c>
      <c r="Y9638" s="4">
        <f>1/COUNTIF(OrdersTable[Customer ID],OrdersTable[[#This Row],[Customer ID]])</f>
        <v>9.0909090909090912E-2</v>
      </c>
    </row>
    <row r="9639" spans="1:25" x14ac:dyDescent="0.3">
      <c r="A9639" s="1">
        <v>9638</v>
      </c>
      <c r="B9639" t="s">
        <v>10778</v>
      </c>
      <c r="C9639" s="7">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4" t="str">
        <f>VLOOKUP(OrdersTable[[#This Row],[Region]],PeopleTable[#All],2,FALSE)</f>
        <v>Anna Andreadi</v>
      </c>
      <c r="W9639" s="4" t="str">
        <f>IFERROR(VLOOKUP(OrdersTable[[#This Row],[Order ID]],ReturnsTable[#All],2,FALSE),"No")</f>
        <v>No</v>
      </c>
      <c r="X9639" s="4">
        <f>1/COUNTIF(OrdersTable[Order ID],OrdersTable[[#This Row],[Order ID]])</f>
        <v>0.5</v>
      </c>
      <c r="Y9639" s="4">
        <f>1/COUNTIF(OrdersTable[Customer ID],OrdersTable[[#This Row],[Customer ID]])</f>
        <v>9.0909090909090912E-2</v>
      </c>
    </row>
    <row r="9640" spans="1:25" x14ac:dyDescent="0.3">
      <c r="A9640" s="1">
        <v>9639</v>
      </c>
      <c r="B9640" t="s">
        <v>10779</v>
      </c>
      <c r="C9640" s="7">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4" t="str">
        <f>VLOOKUP(OrdersTable[[#This Row],[Region]],PeopleTable[#All],2,FALSE)</f>
        <v>Anna Andreadi</v>
      </c>
      <c r="W9640" s="4" t="str">
        <f>IFERROR(VLOOKUP(OrdersTable[[#This Row],[Order ID]],ReturnsTable[#All],2,FALSE),"No")</f>
        <v>No</v>
      </c>
      <c r="X9640" s="4">
        <f>1/COUNTIF(OrdersTable[Order ID],OrdersTable[[#This Row],[Order ID]])</f>
        <v>1</v>
      </c>
      <c r="Y9640" s="4">
        <f>1/COUNTIF(OrdersTable[Customer ID],OrdersTable[[#This Row],[Customer ID]])</f>
        <v>3.2258064516129031E-2</v>
      </c>
    </row>
    <row r="9641" spans="1:25" x14ac:dyDescent="0.3">
      <c r="A9641" s="1">
        <v>9640</v>
      </c>
      <c r="B9641" t="s">
        <v>10780</v>
      </c>
      <c r="C9641" s="7">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4" t="str">
        <f>VLOOKUP(OrdersTable[[#This Row],[Region]],PeopleTable[#All],2,FALSE)</f>
        <v>Cassandra Brandow</v>
      </c>
      <c r="W9641" s="4" t="str">
        <f>IFERROR(VLOOKUP(OrdersTable[[#This Row],[Order ID]],ReturnsTable[#All],2,FALSE),"No")</f>
        <v>No</v>
      </c>
      <c r="X9641" s="4">
        <f>1/COUNTIF(OrdersTable[Order ID],OrdersTable[[#This Row],[Order ID]])</f>
        <v>1</v>
      </c>
      <c r="Y9641" s="4">
        <f>1/COUNTIF(OrdersTable[Customer ID],OrdersTable[[#This Row],[Customer ID]])</f>
        <v>7.1428571428571425E-2</v>
      </c>
    </row>
    <row r="9642" spans="1:25" x14ac:dyDescent="0.3">
      <c r="A9642" s="1">
        <v>9641</v>
      </c>
      <c r="B9642" t="s">
        <v>10781</v>
      </c>
      <c r="C9642" s="7">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4" t="str">
        <f>VLOOKUP(OrdersTable[[#This Row],[Region]],PeopleTable[#All],2,FALSE)</f>
        <v>Anna Andreadi</v>
      </c>
      <c r="W9642" s="4" t="str">
        <f>IFERROR(VLOOKUP(OrdersTable[[#This Row],[Order ID]],ReturnsTable[#All],2,FALSE),"No")</f>
        <v>No</v>
      </c>
      <c r="X9642" s="4">
        <f>1/COUNTIF(OrdersTable[Order ID],OrdersTable[[#This Row],[Order ID]])</f>
        <v>0.25</v>
      </c>
      <c r="Y9642" s="4">
        <f>1/COUNTIF(OrdersTable[Customer ID],OrdersTable[[#This Row],[Customer ID]])</f>
        <v>7.6923076923076927E-2</v>
      </c>
    </row>
    <row r="9643" spans="1:25" x14ac:dyDescent="0.3">
      <c r="A9643" s="1">
        <v>9642</v>
      </c>
      <c r="B9643" t="s">
        <v>10781</v>
      </c>
      <c r="C9643" s="7">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4" t="str">
        <f>VLOOKUP(OrdersTable[[#This Row],[Region]],PeopleTable[#All],2,FALSE)</f>
        <v>Anna Andreadi</v>
      </c>
      <c r="W9643" s="4" t="str">
        <f>IFERROR(VLOOKUP(OrdersTable[[#This Row],[Order ID]],ReturnsTable[#All],2,FALSE),"No")</f>
        <v>No</v>
      </c>
      <c r="X9643" s="4">
        <f>1/COUNTIF(OrdersTable[Order ID],OrdersTable[[#This Row],[Order ID]])</f>
        <v>0.25</v>
      </c>
      <c r="Y9643" s="4">
        <f>1/COUNTIF(OrdersTable[Customer ID],OrdersTable[[#This Row],[Customer ID]])</f>
        <v>7.6923076923076927E-2</v>
      </c>
    </row>
    <row r="9644" spans="1:25" x14ac:dyDescent="0.3">
      <c r="A9644" s="1">
        <v>9643</v>
      </c>
      <c r="B9644" t="s">
        <v>10781</v>
      </c>
      <c r="C9644" s="7">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4" t="str">
        <f>VLOOKUP(OrdersTable[[#This Row],[Region]],PeopleTable[#All],2,FALSE)</f>
        <v>Anna Andreadi</v>
      </c>
      <c r="W9644" s="4" t="str">
        <f>IFERROR(VLOOKUP(OrdersTable[[#This Row],[Order ID]],ReturnsTable[#All],2,FALSE),"No")</f>
        <v>No</v>
      </c>
      <c r="X9644" s="4">
        <f>1/COUNTIF(OrdersTable[Order ID],OrdersTable[[#This Row],[Order ID]])</f>
        <v>0.25</v>
      </c>
      <c r="Y9644" s="4">
        <f>1/COUNTIF(OrdersTable[Customer ID],OrdersTable[[#This Row],[Customer ID]])</f>
        <v>7.6923076923076927E-2</v>
      </c>
    </row>
    <row r="9645" spans="1:25" x14ac:dyDescent="0.3">
      <c r="A9645" s="1">
        <v>9644</v>
      </c>
      <c r="B9645" t="s">
        <v>10781</v>
      </c>
      <c r="C9645" s="7">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4" t="str">
        <f>VLOOKUP(OrdersTable[[#This Row],[Region]],PeopleTable[#All],2,FALSE)</f>
        <v>Anna Andreadi</v>
      </c>
      <c r="W9645" s="4" t="str">
        <f>IFERROR(VLOOKUP(OrdersTable[[#This Row],[Order ID]],ReturnsTable[#All],2,FALSE),"No")</f>
        <v>No</v>
      </c>
      <c r="X9645" s="4">
        <f>1/COUNTIF(OrdersTable[Order ID],OrdersTable[[#This Row],[Order ID]])</f>
        <v>0.25</v>
      </c>
      <c r="Y9645" s="4">
        <f>1/COUNTIF(OrdersTable[Customer ID],OrdersTable[[#This Row],[Customer ID]])</f>
        <v>7.6923076923076927E-2</v>
      </c>
    </row>
    <row r="9646" spans="1:25" x14ac:dyDescent="0.3">
      <c r="A9646" s="1">
        <v>9645</v>
      </c>
      <c r="B9646" t="s">
        <v>10782</v>
      </c>
      <c r="C9646" s="7">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4" t="str">
        <f>VLOOKUP(OrdersTable[[#This Row],[Region]],PeopleTable[#All],2,FALSE)</f>
        <v>Anna Andreadi</v>
      </c>
      <c r="W9646" s="4" t="str">
        <f>IFERROR(VLOOKUP(OrdersTable[[#This Row],[Order ID]],ReturnsTable[#All],2,FALSE),"No")</f>
        <v>No</v>
      </c>
      <c r="X9646" s="4">
        <f>1/COUNTIF(OrdersTable[Order ID],OrdersTable[[#This Row],[Order ID]])</f>
        <v>0.33333333333333331</v>
      </c>
      <c r="Y9646" s="4">
        <f>1/COUNTIF(OrdersTable[Customer ID],OrdersTable[[#This Row],[Customer ID]])</f>
        <v>6.6666666666666666E-2</v>
      </c>
    </row>
    <row r="9647" spans="1:25" x14ac:dyDescent="0.3">
      <c r="A9647" s="1">
        <v>9646</v>
      </c>
      <c r="B9647" t="s">
        <v>10782</v>
      </c>
      <c r="C9647" s="7">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4" t="str">
        <f>VLOOKUP(OrdersTable[[#This Row],[Region]],PeopleTable[#All],2,FALSE)</f>
        <v>Anna Andreadi</v>
      </c>
      <c r="W9647" s="4" t="str">
        <f>IFERROR(VLOOKUP(OrdersTable[[#This Row],[Order ID]],ReturnsTable[#All],2,FALSE),"No")</f>
        <v>No</v>
      </c>
      <c r="X9647" s="4">
        <f>1/COUNTIF(OrdersTable[Order ID],OrdersTable[[#This Row],[Order ID]])</f>
        <v>0.33333333333333331</v>
      </c>
      <c r="Y9647" s="4">
        <f>1/COUNTIF(OrdersTable[Customer ID],OrdersTable[[#This Row],[Customer ID]])</f>
        <v>6.6666666666666666E-2</v>
      </c>
    </row>
    <row r="9648" spans="1:25" x14ac:dyDescent="0.3">
      <c r="A9648" s="1">
        <v>9647</v>
      </c>
      <c r="B9648" t="s">
        <v>10782</v>
      </c>
      <c r="C9648" s="7">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4" t="str">
        <f>VLOOKUP(OrdersTable[[#This Row],[Region]],PeopleTable[#All],2,FALSE)</f>
        <v>Anna Andreadi</v>
      </c>
      <c r="W9648" s="4" t="str">
        <f>IFERROR(VLOOKUP(OrdersTable[[#This Row],[Order ID]],ReturnsTable[#All],2,FALSE),"No")</f>
        <v>No</v>
      </c>
      <c r="X9648" s="4">
        <f>1/COUNTIF(OrdersTable[Order ID],OrdersTable[[#This Row],[Order ID]])</f>
        <v>0.33333333333333331</v>
      </c>
      <c r="Y9648" s="4">
        <f>1/COUNTIF(OrdersTable[Customer ID],OrdersTable[[#This Row],[Customer ID]])</f>
        <v>6.6666666666666666E-2</v>
      </c>
    </row>
    <row r="9649" spans="1:25" x14ac:dyDescent="0.3">
      <c r="A9649" s="1">
        <v>9648</v>
      </c>
      <c r="B9649" t="s">
        <v>10783</v>
      </c>
      <c r="C9649" s="7">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4" t="str">
        <f>VLOOKUP(OrdersTable[[#This Row],[Region]],PeopleTable[#All],2,FALSE)</f>
        <v>Kelly Williams</v>
      </c>
      <c r="W9649" s="4" t="str">
        <f>IFERROR(VLOOKUP(OrdersTable[[#This Row],[Order ID]],ReturnsTable[#All],2,FALSE),"No")</f>
        <v>No</v>
      </c>
      <c r="X9649" s="4">
        <f>1/COUNTIF(OrdersTable[Order ID],OrdersTable[[#This Row],[Order ID]])</f>
        <v>0.5</v>
      </c>
      <c r="Y9649" s="4">
        <f>1/COUNTIF(OrdersTable[Customer ID],OrdersTable[[#This Row],[Customer ID]])</f>
        <v>7.1428571428571425E-2</v>
      </c>
    </row>
    <row r="9650" spans="1:25" x14ac:dyDescent="0.3">
      <c r="A9650" s="1">
        <v>9649</v>
      </c>
      <c r="B9650" t="s">
        <v>10783</v>
      </c>
      <c r="C9650" s="7">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4" t="str">
        <f>VLOOKUP(OrdersTable[[#This Row],[Region]],PeopleTable[#All],2,FALSE)</f>
        <v>Kelly Williams</v>
      </c>
      <c r="W9650" s="4" t="str">
        <f>IFERROR(VLOOKUP(OrdersTable[[#This Row],[Order ID]],ReturnsTable[#All],2,FALSE),"No")</f>
        <v>No</v>
      </c>
      <c r="X9650" s="4">
        <f>1/COUNTIF(OrdersTable[Order ID],OrdersTable[[#This Row],[Order ID]])</f>
        <v>0.5</v>
      </c>
      <c r="Y9650" s="4">
        <f>1/COUNTIF(OrdersTable[Customer ID],OrdersTable[[#This Row],[Customer ID]])</f>
        <v>7.1428571428571425E-2</v>
      </c>
    </row>
    <row r="9651" spans="1:25" x14ac:dyDescent="0.3">
      <c r="A9651" s="1">
        <v>9650</v>
      </c>
      <c r="B9651" t="s">
        <v>10784</v>
      </c>
      <c r="C9651" s="7">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4" t="str">
        <f>VLOOKUP(OrdersTable[[#This Row],[Region]],PeopleTable[#All],2,FALSE)</f>
        <v>Anna Andreadi</v>
      </c>
      <c r="W9651" s="4" t="str">
        <f>IFERROR(VLOOKUP(OrdersTable[[#This Row],[Order ID]],ReturnsTable[#All],2,FALSE),"No")</f>
        <v>No</v>
      </c>
      <c r="X9651" s="4">
        <f>1/COUNTIF(OrdersTable[Order ID],OrdersTable[[#This Row],[Order ID]])</f>
        <v>0.25</v>
      </c>
      <c r="Y9651" s="4">
        <f>1/COUNTIF(OrdersTable[Customer ID],OrdersTable[[#This Row],[Customer ID]])</f>
        <v>4.1666666666666664E-2</v>
      </c>
    </row>
    <row r="9652" spans="1:25" x14ac:dyDescent="0.3">
      <c r="A9652" s="1">
        <v>9651</v>
      </c>
      <c r="B9652" t="s">
        <v>10784</v>
      </c>
      <c r="C9652" s="7">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4" t="str">
        <f>VLOOKUP(OrdersTable[[#This Row],[Region]],PeopleTable[#All],2,FALSE)</f>
        <v>Anna Andreadi</v>
      </c>
      <c r="W9652" s="4" t="str">
        <f>IFERROR(VLOOKUP(OrdersTable[[#This Row],[Order ID]],ReturnsTable[#All],2,FALSE),"No")</f>
        <v>No</v>
      </c>
      <c r="X9652" s="4">
        <f>1/COUNTIF(OrdersTable[Order ID],OrdersTable[[#This Row],[Order ID]])</f>
        <v>0.25</v>
      </c>
      <c r="Y9652" s="4">
        <f>1/COUNTIF(OrdersTable[Customer ID],OrdersTable[[#This Row],[Customer ID]])</f>
        <v>4.1666666666666664E-2</v>
      </c>
    </row>
    <row r="9653" spans="1:25" x14ac:dyDescent="0.3">
      <c r="A9653" s="1">
        <v>9652</v>
      </c>
      <c r="B9653" t="s">
        <v>10784</v>
      </c>
      <c r="C9653" s="7">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4" t="str">
        <f>VLOOKUP(OrdersTable[[#This Row],[Region]],PeopleTable[#All],2,FALSE)</f>
        <v>Anna Andreadi</v>
      </c>
      <c r="W9653" s="4" t="str">
        <f>IFERROR(VLOOKUP(OrdersTable[[#This Row],[Order ID]],ReturnsTable[#All],2,FALSE),"No")</f>
        <v>No</v>
      </c>
      <c r="X9653" s="4">
        <f>1/COUNTIF(OrdersTable[Order ID],OrdersTable[[#This Row],[Order ID]])</f>
        <v>0.25</v>
      </c>
      <c r="Y9653" s="4">
        <f>1/COUNTIF(OrdersTable[Customer ID],OrdersTable[[#This Row],[Customer ID]])</f>
        <v>4.1666666666666664E-2</v>
      </c>
    </row>
    <row r="9654" spans="1:25" x14ac:dyDescent="0.3">
      <c r="A9654" s="1">
        <v>9653</v>
      </c>
      <c r="B9654" t="s">
        <v>10784</v>
      </c>
      <c r="C9654" s="7">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4" t="str">
        <f>VLOOKUP(OrdersTable[[#This Row],[Region]],PeopleTable[#All],2,FALSE)</f>
        <v>Anna Andreadi</v>
      </c>
      <c r="W9654" s="4" t="str">
        <f>IFERROR(VLOOKUP(OrdersTable[[#This Row],[Order ID]],ReturnsTable[#All],2,FALSE),"No")</f>
        <v>No</v>
      </c>
      <c r="X9654" s="4">
        <f>1/COUNTIF(OrdersTable[Order ID],OrdersTable[[#This Row],[Order ID]])</f>
        <v>0.25</v>
      </c>
      <c r="Y9654" s="4">
        <f>1/COUNTIF(OrdersTable[Customer ID],OrdersTable[[#This Row],[Customer ID]])</f>
        <v>4.1666666666666664E-2</v>
      </c>
    </row>
    <row r="9655" spans="1:25" x14ac:dyDescent="0.3">
      <c r="A9655" s="1">
        <v>9654</v>
      </c>
      <c r="B9655" t="s">
        <v>10785</v>
      </c>
      <c r="C9655" s="7">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4" t="str">
        <f>VLOOKUP(OrdersTable[[#This Row],[Region]],PeopleTable[#All],2,FALSE)</f>
        <v>Anna Andreadi</v>
      </c>
      <c r="W9655" s="4" t="str">
        <f>IFERROR(VLOOKUP(OrdersTable[[#This Row],[Order ID]],ReturnsTable[#All],2,FALSE),"No")</f>
        <v>No</v>
      </c>
      <c r="X9655" s="4">
        <f>1/COUNTIF(OrdersTable[Order ID],OrdersTable[[#This Row],[Order ID]])</f>
        <v>0.5</v>
      </c>
      <c r="Y9655" s="4">
        <f>1/COUNTIF(OrdersTable[Customer ID],OrdersTable[[#This Row],[Customer ID]])</f>
        <v>0.1</v>
      </c>
    </row>
    <row r="9656" spans="1:25" x14ac:dyDescent="0.3">
      <c r="A9656" s="1">
        <v>9655</v>
      </c>
      <c r="B9656" t="s">
        <v>10785</v>
      </c>
      <c r="C9656" s="7">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4" t="str">
        <f>VLOOKUP(OrdersTable[[#This Row],[Region]],PeopleTable[#All],2,FALSE)</f>
        <v>Anna Andreadi</v>
      </c>
      <c r="W9656" s="4" t="str">
        <f>IFERROR(VLOOKUP(OrdersTable[[#This Row],[Order ID]],ReturnsTable[#All],2,FALSE),"No")</f>
        <v>No</v>
      </c>
      <c r="X9656" s="4">
        <f>1/COUNTIF(OrdersTable[Order ID],OrdersTable[[#This Row],[Order ID]])</f>
        <v>0.5</v>
      </c>
      <c r="Y9656" s="4">
        <f>1/COUNTIF(OrdersTable[Customer ID],OrdersTable[[#This Row],[Customer ID]])</f>
        <v>0.1</v>
      </c>
    </row>
    <row r="9657" spans="1:25" x14ac:dyDescent="0.3">
      <c r="A9657" s="1">
        <v>9656</v>
      </c>
      <c r="B9657" t="s">
        <v>10786</v>
      </c>
      <c r="C9657" s="7">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4" t="str">
        <f>VLOOKUP(OrdersTable[[#This Row],[Region]],PeopleTable[#All],2,FALSE)</f>
        <v>Chuck Magee</v>
      </c>
      <c r="W9657" s="4" t="str">
        <f>IFERROR(VLOOKUP(OrdersTable[[#This Row],[Order ID]],ReturnsTable[#All],2,FALSE),"No")</f>
        <v>No</v>
      </c>
      <c r="X9657" s="4">
        <f>1/COUNTIF(OrdersTable[Order ID],OrdersTable[[#This Row],[Order ID]])</f>
        <v>0.25</v>
      </c>
      <c r="Y9657" s="4">
        <f>1/COUNTIF(OrdersTable[Customer ID],OrdersTable[[#This Row],[Customer ID]])</f>
        <v>0.04</v>
      </c>
    </row>
    <row r="9658" spans="1:25" x14ac:dyDescent="0.3">
      <c r="A9658" s="1">
        <v>9657</v>
      </c>
      <c r="B9658" t="s">
        <v>10786</v>
      </c>
      <c r="C9658" s="7">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4" t="str">
        <f>VLOOKUP(OrdersTable[[#This Row],[Region]],PeopleTable[#All],2,FALSE)</f>
        <v>Chuck Magee</v>
      </c>
      <c r="W9658" s="4" t="str">
        <f>IFERROR(VLOOKUP(OrdersTable[[#This Row],[Order ID]],ReturnsTable[#All],2,FALSE),"No")</f>
        <v>No</v>
      </c>
      <c r="X9658" s="4">
        <f>1/COUNTIF(OrdersTable[Order ID],OrdersTable[[#This Row],[Order ID]])</f>
        <v>0.25</v>
      </c>
      <c r="Y9658" s="4">
        <f>1/COUNTIF(OrdersTable[Customer ID],OrdersTable[[#This Row],[Customer ID]])</f>
        <v>0.04</v>
      </c>
    </row>
    <row r="9659" spans="1:25" x14ac:dyDescent="0.3">
      <c r="A9659" s="1">
        <v>9658</v>
      </c>
      <c r="B9659" t="s">
        <v>10786</v>
      </c>
      <c r="C9659" s="7">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4" t="str">
        <f>VLOOKUP(OrdersTable[[#This Row],[Region]],PeopleTable[#All],2,FALSE)</f>
        <v>Chuck Magee</v>
      </c>
      <c r="W9659" s="4" t="str">
        <f>IFERROR(VLOOKUP(OrdersTable[[#This Row],[Order ID]],ReturnsTable[#All],2,FALSE),"No")</f>
        <v>No</v>
      </c>
      <c r="X9659" s="4">
        <f>1/COUNTIF(OrdersTable[Order ID],OrdersTable[[#This Row],[Order ID]])</f>
        <v>0.25</v>
      </c>
      <c r="Y9659" s="4">
        <f>1/COUNTIF(OrdersTable[Customer ID],OrdersTable[[#This Row],[Customer ID]])</f>
        <v>0.04</v>
      </c>
    </row>
    <row r="9660" spans="1:25" x14ac:dyDescent="0.3">
      <c r="A9660" s="1">
        <v>9659</v>
      </c>
      <c r="B9660" t="s">
        <v>10786</v>
      </c>
      <c r="C9660" s="7">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4" t="str">
        <f>VLOOKUP(OrdersTable[[#This Row],[Region]],PeopleTable[#All],2,FALSE)</f>
        <v>Chuck Magee</v>
      </c>
      <c r="W9660" s="4" t="str">
        <f>IFERROR(VLOOKUP(OrdersTable[[#This Row],[Order ID]],ReturnsTable[#All],2,FALSE),"No")</f>
        <v>No</v>
      </c>
      <c r="X9660" s="4">
        <f>1/COUNTIF(OrdersTable[Order ID],OrdersTable[[#This Row],[Order ID]])</f>
        <v>0.25</v>
      </c>
      <c r="Y9660" s="4">
        <f>1/COUNTIF(OrdersTable[Customer ID],OrdersTable[[#This Row],[Customer ID]])</f>
        <v>0.04</v>
      </c>
    </row>
    <row r="9661" spans="1:25" x14ac:dyDescent="0.3">
      <c r="A9661" s="1">
        <v>9660</v>
      </c>
      <c r="B9661" t="s">
        <v>10787</v>
      </c>
      <c r="C9661" s="7">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4" t="str">
        <f>VLOOKUP(OrdersTable[[#This Row],[Region]],PeopleTable[#All],2,FALSE)</f>
        <v>Anna Andreadi</v>
      </c>
      <c r="W9661" s="4" t="str">
        <f>IFERROR(VLOOKUP(OrdersTable[[#This Row],[Order ID]],ReturnsTable[#All],2,FALSE),"No")</f>
        <v>No</v>
      </c>
      <c r="X9661" s="4">
        <f>1/COUNTIF(OrdersTable[Order ID],OrdersTable[[#This Row],[Order ID]])</f>
        <v>1</v>
      </c>
      <c r="Y9661" s="4">
        <f>1/COUNTIF(OrdersTable[Customer ID],OrdersTable[[#This Row],[Customer ID]])</f>
        <v>0.1111111111111111</v>
      </c>
    </row>
    <row r="9662" spans="1:25" x14ac:dyDescent="0.3">
      <c r="A9662" s="1">
        <v>9661</v>
      </c>
      <c r="B9662" t="s">
        <v>10788</v>
      </c>
      <c r="C9662" s="7">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4" t="str">
        <f>VLOOKUP(OrdersTable[[#This Row],[Region]],PeopleTable[#All],2,FALSE)</f>
        <v>Anna Andreadi</v>
      </c>
      <c r="W9662" s="4" t="str">
        <f>IFERROR(VLOOKUP(OrdersTable[[#This Row],[Order ID]],ReturnsTable[#All],2,FALSE),"No")</f>
        <v>No</v>
      </c>
      <c r="X9662" s="4">
        <f>1/COUNTIF(OrdersTable[Order ID],OrdersTable[[#This Row],[Order ID]])</f>
        <v>0.33333333333333331</v>
      </c>
      <c r="Y9662" s="4">
        <f>1/COUNTIF(OrdersTable[Customer ID],OrdersTable[[#This Row],[Customer ID]])</f>
        <v>4.5454545454545456E-2</v>
      </c>
    </row>
    <row r="9663" spans="1:25" x14ac:dyDescent="0.3">
      <c r="A9663" s="1">
        <v>9662</v>
      </c>
      <c r="B9663" t="s">
        <v>10788</v>
      </c>
      <c r="C9663" s="7">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4" t="str">
        <f>VLOOKUP(OrdersTable[[#This Row],[Region]],PeopleTable[#All],2,FALSE)</f>
        <v>Anna Andreadi</v>
      </c>
      <c r="W9663" s="4" t="str">
        <f>IFERROR(VLOOKUP(OrdersTable[[#This Row],[Order ID]],ReturnsTable[#All],2,FALSE),"No")</f>
        <v>No</v>
      </c>
      <c r="X9663" s="4">
        <f>1/COUNTIF(OrdersTable[Order ID],OrdersTable[[#This Row],[Order ID]])</f>
        <v>0.33333333333333331</v>
      </c>
      <c r="Y9663" s="4">
        <f>1/COUNTIF(OrdersTable[Customer ID],OrdersTable[[#This Row],[Customer ID]])</f>
        <v>4.5454545454545456E-2</v>
      </c>
    </row>
    <row r="9664" spans="1:25" x14ac:dyDescent="0.3">
      <c r="A9664" s="1">
        <v>9663</v>
      </c>
      <c r="B9664" t="s">
        <v>10788</v>
      </c>
      <c r="C9664" s="7">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4" t="str">
        <f>VLOOKUP(OrdersTable[[#This Row],[Region]],PeopleTable[#All],2,FALSE)</f>
        <v>Anna Andreadi</v>
      </c>
      <c r="W9664" s="4" t="str">
        <f>IFERROR(VLOOKUP(OrdersTable[[#This Row],[Order ID]],ReturnsTable[#All],2,FALSE),"No")</f>
        <v>No</v>
      </c>
      <c r="X9664" s="4">
        <f>1/COUNTIF(OrdersTable[Order ID],OrdersTable[[#This Row],[Order ID]])</f>
        <v>0.33333333333333331</v>
      </c>
      <c r="Y9664" s="4">
        <f>1/COUNTIF(OrdersTable[Customer ID],OrdersTable[[#This Row],[Customer ID]])</f>
        <v>4.5454545454545456E-2</v>
      </c>
    </row>
    <row r="9665" spans="1:25" x14ac:dyDescent="0.3">
      <c r="A9665" s="1">
        <v>9664</v>
      </c>
      <c r="B9665" t="s">
        <v>10789</v>
      </c>
      <c r="C9665" s="7">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4" t="str">
        <f>VLOOKUP(OrdersTable[[#This Row],[Region]],PeopleTable[#All],2,FALSE)</f>
        <v>Anna Andreadi</v>
      </c>
      <c r="W9665" s="4" t="str">
        <f>IFERROR(VLOOKUP(OrdersTable[[#This Row],[Order ID]],ReturnsTable[#All],2,FALSE),"No")</f>
        <v>No</v>
      </c>
      <c r="X9665" s="4">
        <f>1/COUNTIF(OrdersTable[Order ID],OrdersTable[[#This Row],[Order ID]])</f>
        <v>1</v>
      </c>
      <c r="Y9665" s="4">
        <f>1/COUNTIF(OrdersTable[Customer ID],OrdersTable[[#This Row],[Customer ID]])</f>
        <v>5.2631578947368418E-2</v>
      </c>
    </row>
    <row r="9666" spans="1:25" x14ac:dyDescent="0.3">
      <c r="A9666" s="1">
        <v>9665</v>
      </c>
      <c r="B9666" t="s">
        <v>10790</v>
      </c>
      <c r="C9666" s="7">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4" t="str">
        <f>VLOOKUP(OrdersTable[[#This Row],[Region]],PeopleTable[#All],2,FALSE)</f>
        <v>Anna Andreadi</v>
      </c>
      <c r="W9666" s="4" t="str">
        <f>IFERROR(VLOOKUP(OrdersTable[[#This Row],[Order ID]],ReturnsTable[#All],2,FALSE),"No")</f>
        <v>No</v>
      </c>
      <c r="X9666" s="4">
        <f>1/COUNTIF(OrdersTable[Order ID],OrdersTable[[#This Row],[Order ID]])</f>
        <v>1</v>
      </c>
      <c r="Y9666" s="4">
        <f>1/COUNTIF(OrdersTable[Customer ID],OrdersTable[[#This Row],[Customer ID]])</f>
        <v>6.6666666666666666E-2</v>
      </c>
    </row>
    <row r="9667" spans="1:25" x14ac:dyDescent="0.3">
      <c r="A9667" s="1">
        <v>9666</v>
      </c>
      <c r="B9667" t="s">
        <v>10791</v>
      </c>
      <c r="C9667" s="7">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4" t="str">
        <f>VLOOKUP(OrdersTable[[#This Row],[Region]],PeopleTable[#All],2,FALSE)</f>
        <v>Anna Andreadi</v>
      </c>
      <c r="W9667" s="4" t="str">
        <f>IFERROR(VLOOKUP(OrdersTable[[#This Row],[Order ID]],ReturnsTable[#All],2,FALSE),"No")</f>
        <v>No</v>
      </c>
      <c r="X9667" s="4">
        <f>1/COUNTIF(OrdersTable[Order ID],OrdersTable[[#This Row],[Order ID]])</f>
        <v>0.5</v>
      </c>
      <c r="Y9667" s="4">
        <f>1/COUNTIF(OrdersTable[Customer ID],OrdersTable[[#This Row],[Customer ID]])</f>
        <v>4.3478260869565216E-2</v>
      </c>
    </row>
    <row r="9668" spans="1:25" x14ac:dyDescent="0.3">
      <c r="A9668" s="1">
        <v>9667</v>
      </c>
      <c r="B9668" t="s">
        <v>10791</v>
      </c>
      <c r="C9668" s="7">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4" t="str">
        <f>VLOOKUP(OrdersTable[[#This Row],[Region]],PeopleTable[#All],2,FALSE)</f>
        <v>Anna Andreadi</v>
      </c>
      <c r="W9668" s="4" t="str">
        <f>IFERROR(VLOOKUP(OrdersTable[[#This Row],[Order ID]],ReturnsTable[#All],2,FALSE),"No")</f>
        <v>No</v>
      </c>
      <c r="X9668" s="4">
        <f>1/COUNTIF(OrdersTable[Order ID],OrdersTable[[#This Row],[Order ID]])</f>
        <v>0.5</v>
      </c>
      <c r="Y9668" s="4">
        <f>1/COUNTIF(OrdersTable[Customer ID],OrdersTable[[#This Row],[Customer ID]])</f>
        <v>4.3478260869565216E-2</v>
      </c>
    </row>
    <row r="9669" spans="1:25" x14ac:dyDescent="0.3">
      <c r="A9669" s="1">
        <v>9668</v>
      </c>
      <c r="B9669" t="s">
        <v>10792</v>
      </c>
      <c r="C9669" s="7">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4" t="str">
        <f>VLOOKUP(OrdersTable[[#This Row],[Region]],PeopleTable[#All],2,FALSE)</f>
        <v>Anna Andreadi</v>
      </c>
      <c r="W9669" s="4" t="str">
        <f>IFERROR(VLOOKUP(OrdersTable[[#This Row],[Order ID]],ReturnsTable[#All],2,FALSE),"No")</f>
        <v>No</v>
      </c>
      <c r="X9669" s="4">
        <f>1/COUNTIF(OrdersTable[Order ID],OrdersTable[[#This Row],[Order ID]])</f>
        <v>0.5</v>
      </c>
      <c r="Y9669" s="4">
        <f>1/COUNTIF(OrdersTable[Customer ID],OrdersTable[[#This Row],[Customer ID]])</f>
        <v>6.25E-2</v>
      </c>
    </row>
    <row r="9670" spans="1:25" x14ac:dyDescent="0.3">
      <c r="A9670" s="1">
        <v>9669</v>
      </c>
      <c r="B9670" t="s">
        <v>10792</v>
      </c>
      <c r="C9670" s="7">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4" t="str">
        <f>VLOOKUP(OrdersTable[[#This Row],[Region]],PeopleTable[#All],2,FALSE)</f>
        <v>Anna Andreadi</v>
      </c>
      <c r="W9670" s="4" t="str">
        <f>IFERROR(VLOOKUP(OrdersTable[[#This Row],[Order ID]],ReturnsTable[#All],2,FALSE),"No")</f>
        <v>No</v>
      </c>
      <c r="X9670" s="4">
        <f>1/COUNTIF(OrdersTable[Order ID],OrdersTable[[#This Row],[Order ID]])</f>
        <v>0.5</v>
      </c>
      <c r="Y9670" s="4">
        <f>1/COUNTIF(OrdersTable[Customer ID],OrdersTable[[#This Row],[Customer ID]])</f>
        <v>6.25E-2</v>
      </c>
    </row>
    <row r="9671" spans="1:25" x14ac:dyDescent="0.3">
      <c r="A9671" s="1">
        <v>9670</v>
      </c>
      <c r="B9671" t="s">
        <v>10793</v>
      </c>
      <c r="C9671" s="7">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4" t="str">
        <f>VLOOKUP(OrdersTable[[#This Row],[Region]],PeopleTable[#All],2,FALSE)</f>
        <v>Cassandra Brandow</v>
      </c>
      <c r="W9671" s="4" t="str">
        <f>IFERROR(VLOOKUP(OrdersTable[[#This Row],[Order ID]],ReturnsTable[#All],2,FALSE),"No")</f>
        <v>No</v>
      </c>
      <c r="X9671" s="4">
        <f>1/COUNTIF(OrdersTable[Order ID],OrdersTable[[#This Row],[Order ID]])</f>
        <v>1</v>
      </c>
      <c r="Y9671" s="4">
        <f>1/COUNTIF(OrdersTable[Customer ID],OrdersTable[[#This Row],[Customer ID]])</f>
        <v>0.125</v>
      </c>
    </row>
    <row r="9672" spans="1:25" x14ac:dyDescent="0.3">
      <c r="A9672" s="1">
        <v>9671</v>
      </c>
      <c r="B9672" t="s">
        <v>10794</v>
      </c>
      <c r="C9672" s="7">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4" t="str">
        <f>VLOOKUP(OrdersTable[[#This Row],[Region]],PeopleTable[#All],2,FALSE)</f>
        <v>Cassandra Brandow</v>
      </c>
      <c r="W9672" s="4" t="str">
        <f>IFERROR(VLOOKUP(OrdersTable[[#This Row],[Order ID]],ReturnsTable[#All],2,FALSE),"No")</f>
        <v>No</v>
      </c>
      <c r="X9672" s="4">
        <f>1/COUNTIF(OrdersTable[Order ID],OrdersTable[[#This Row],[Order ID]])</f>
        <v>1</v>
      </c>
      <c r="Y9672" s="4">
        <f>1/COUNTIF(OrdersTable[Customer ID],OrdersTable[[#This Row],[Customer ID]])</f>
        <v>7.1428571428571425E-2</v>
      </c>
    </row>
    <row r="9673" spans="1:25" x14ac:dyDescent="0.3">
      <c r="A9673" s="1">
        <v>9672</v>
      </c>
      <c r="B9673" t="s">
        <v>10795</v>
      </c>
      <c r="C9673" s="7">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4" t="str">
        <f>VLOOKUP(OrdersTable[[#This Row],[Region]],PeopleTable[#All],2,FALSE)</f>
        <v>Anna Andreadi</v>
      </c>
      <c r="W9673" s="4" t="str">
        <f>IFERROR(VLOOKUP(OrdersTable[[#This Row],[Order ID]],ReturnsTable[#All],2,FALSE),"No")</f>
        <v>No</v>
      </c>
      <c r="X9673" s="4">
        <f>1/COUNTIF(OrdersTable[Order ID],OrdersTable[[#This Row],[Order ID]])</f>
        <v>1</v>
      </c>
      <c r="Y9673" s="4">
        <f>1/COUNTIF(OrdersTable[Customer ID],OrdersTable[[#This Row],[Customer ID]])</f>
        <v>3.4482758620689655E-2</v>
      </c>
    </row>
    <row r="9674" spans="1:25" x14ac:dyDescent="0.3">
      <c r="A9674" s="1">
        <v>9673</v>
      </c>
      <c r="B9674" t="s">
        <v>10796</v>
      </c>
      <c r="C9674" s="7">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4" t="str">
        <f>VLOOKUP(OrdersTable[[#This Row],[Region]],PeopleTable[#All],2,FALSE)</f>
        <v>Chuck Magee</v>
      </c>
      <c r="W9674" s="4" t="str">
        <f>IFERROR(VLOOKUP(OrdersTable[[#This Row],[Order ID]],ReturnsTable[#All],2,FALSE),"No")</f>
        <v>No</v>
      </c>
      <c r="X9674" s="4">
        <f>1/COUNTIF(OrdersTable[Order ID],OrdersTable[[#This Row],[Order ID]])</f>
        <v>0.5</v>
      </c>
      <c r="Y9674" s="4">
        <f>1/COUNTIF(OrdersTable[Customer ID],OrdersTable[[#This Row],[Customer ID]])</f>
        <v>0.05</v>
      </c>
    </row>
    <row r="9675" spans="1:25" x14ac:dyDescent="0.3">
      <c r="A9675" s="1">
        <v>9674</v>
      </c>
      <c r="B9675" t="s">
        <v>10796</v>
      </c>
      <c r="C9675" s="7">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4" t="str">
        <f>VLOOKUP(OrdersTable[[#This Row],[Region]],PeopleTable[#All],2,FALSE)</f>
        <v>Chuck Magee</v>
      </c>
      <c r="W9675" s="4" t="str">
        <f>IFERROR(VLOOKUP(OrdersTable[[#This Row],[Order ID]],ReturnsTable[#All],2,FALSE),"No")</f>
        <v>No</v>
      </c>
      <c r="X9675" s="4">
        <f>1/COUNTIF(OrdersTable[Order ID],OrdersTable[[#This Row],[Order ID]])</f>
        <v>0.5</v>
      </c>
      <c r="Y9675" s="4">
        <f>1/COUNTIF(OrdersTable[Customer ID],OrdersTable[[#This Row],[Customer ID]])</f>
        <v>0.05</v>
      </c>
    </row>
    <row r="9676" spans="1:25" x14ac:dyDescent="0.3">
      <c r="A9676" s="1">
        <v>9675</v>
      </c>
      <c r="B9676" t="s">
        <v>10797</v>
      </c>
      <c r="C9676" s="7">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4" t="str">
        <f>VLOOKUP(OrdersTable[[#This Row],[Region]],PeopleTable[#All],2,FALSE)</f>
        <v>Kelly Williams</v>
      </c>
      <c r="W9676" s="4" t="str">
        <f>IFERROR(VLOOKUP(OrdersTable[[#This Row],[Order ID]],ReturnsTable[#All],2,FALSE),"No")</f>
        <v>No</v>
      </c>
      <c r="X9676" s="4">
        <f>1/COUNTIF(OrdersTable[Order ID],OrdersTable[[#This Row],[Order ID]])</f>
        <v>1</v>
      </c>
      <c r="Y9676" s="4">
        <f>1/COUNTIF(OrdersTable[Customer ID],OrdersTable[[#This Row],[Customer ID]])</f>
        <v>9.0909090909090912E-2</v>
      </c>
    </row>
    <row r="9677" spans="1:25" x14ac:dyDescent="0.3">
      <c r="A9677" s="1">
        <v>9676</v>
      </c>
      <c r="B9677" t="s">
        <v>10798</v>
      </c>
      <c r="C9677" s="7">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4" t="str">
        <f>VLOOKUP(OrdersTable[[#This Row],[Region]],PeopleTable[#All],2,FALSE)</f>
        <v>Anna Andreadi</v>
      </c>
      <c r="W9677" s="4" t="str">
        <f>IFERROR(VLOOKUP(OrdersTable[[#This Row],[Order ID]],ReturnsTable[#All],2,FALSE),"No")</f>
        <v>No</v>
      </c>
      <c r="X9677" s="4">
        <f>1/COUNTIF(OrdersTable[Order ID],OrdersTable[[#This Row],[Order ID]])</f>
        <v>1</v>
      </c>
      <c r="Y9677" s="4">
        <f>1/COUNTIF(OrdersTable[Customer ID],OrdersTable[[#This Row],[Customer ID]])</f>
        <v>7.6923076923076927E-2</v>
      </c>
    </row>
    <row r="9678" spans="1:25" x14ac:dyDescent="0.3">
      <c r="A9678" s="1">
        <v>9677</v>
      </c>
      <c r="B9678" t="s">
        <v>10799</v>
      </c>
      <c r="C9678" s="7">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4" t="str">
        <f>VLOOKUP(OrdersTable[[#This Row],[Region]],PeopleTable[#All],2,FALSE)</f>
        <v>Kelly Williams</v>
      </c>
      <c r="W9678" s="4" t="str">
        <f>IFERROR(VLOOKUP(OrdersTable[[#This Row],[Order ID]],ReturnsTable[#All],2,FALSE),"No")</f>
        <v>No</v>
      </c>
      <c r="X9678" s="4">
        <f>1/COUNTIF(OrdersTable[Order ID],OrdersTable[[#This Row],[Order ID]])</f>
        <v>1</v>
      </c>
      <c r="Y9678" s="4">
        <f>1/COUNTIF(OrdersTable[Customer ID],OrdersTable[[#This Row],[Customer ID]])</f>
        <v>0.125</v>
      </c>
    </row>
    <row r="9679" spans="1:25" x14ac:dyDescent="0.3">
      <c r="A9679" s="1">
        <v>9678</v>
      </c>
      <c r="B9679" t="s">
        <v>10800</v>
      </c>
      <c r="C9679" s="7">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4" t="str">
        <f>VLOOKUP(OrdersTable[[#This Row],[Region]],PeopleTable[#All],2,FALSE)</f>
        <v>Chuck Magee</v>
      </c>
      <c r="W9679" s="4" t="str">
        <f>IFERROR(VLOOKUP(OrdersTable[[#This Row],[Order ID]],ReturnsTable[#All],2,FALSE),"No")</f>
        <v>No</v>
      </c>
      <c r="X9679" s="4">
        <f>1/COUNTIF(OrdersTable[Order ID],OrdersTable[[#This Row],[Order ID]])</f>
        <v>0.5</v>
      </c>
      <c r="Y9679" s="4">
        <f>1/COUNTIF(OrdersTable[Customer ID],OrdersTable[[#This Row],[Customer ID]])</f>
        <v>0.1111111111111111</v>
      </c>
    </row>
    <row r="9680" spans="1:25" x14ac:dyDescent="0.3">
      <c r="A9680" s="1">
        <v>9679</v>
      </c>
      <c r="B9680" t="s">
        <v>10800</v>
      </c>
      <c r="C9680" s="7">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4" t="str">
        <f>VLOOKUP(OrdersTable[[#This Row],[Region]],PeopleTable[#All],2,FALSE)</f>
        <v>Chuck Magee</v>
      </c>
      <c r="W9680" s="4" t="str">
        <f>IFERROR(VLOOKUP(OrdersTable[[#This Row],[Order ID]],ReturnsTable[#All],2,FALSE),"No")</f>
        <v>No</v>
      </c>
      <c r="X9680" s="4">
        <f>1/COUNTIF(OrdersTable[Order ID],OrdersTable[[#This Row],[Order ID]])</f>
        <v>0.5</v>
      </c>
      <c r="Y9680" s="4">
        <f>1/COUNTIF(OrdersTable[Customer ID],OrdersTable[[#This Row],[Customer ID]])</f>
        <v>0.1111111111111111</v>
      </c>
    </row>
    <row r="9681" spans="1:25" x14ac:dyDescent="0.3">
      <c r="A9681" s="1">
        <v>9680</v>
      </c>
      <c r="B9681" t="s">
        <v>10801</v>
      </c>
      <c r="C9681" s="7">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4" t="str">
        <f>VLOOKUP(OrdersTable[[#This Row],[Region]],PeopleTable[#All],2,FALSE)</f>
        <v>Anna Andreadi</v>
      </c>
      <c r="W9681" s="4" t="str">
        <f>IFERROR(VLOOKUP(OrdersTable[[#This Row],[Order ID]],ReturnsTable[#All],2,FALSE),"No")</f>
        <v>No</v>
      </c>
      <c r="X9681" s="4">
        <f>1/COUNTIF(OrdersTable[Order ID],OrdersTable[[#This Row],[Order ID]])</f>
        <v>0.5</v>
      </c>
      <c r="Y9681" s="4">
        <f>1/COUNTIF(OrdersTable[Customer ID],OrdersTable[[#This Row],[Customer ID]])</f>
        <v>9.0909090909090912E-2</v>
      </c>
    </row>
    <row r="9682" spans="1:25" x14ac:dyDescent="0.3">
      <c r="A9682" s="1">
        <v>9681</v>
      </c>
      <c r="B9682" t="s">
        <v>10801</v>
      </c>
      <c r="C9682" s="7">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4" t="str">
        <f>VLOOKUP(OrdersTable[[#This Row],[Region]],PeopleTable[#All],2,FALSE)</f>
        <v>Anna Andreadi</v>
      </c>
      <c r="W9682" s="4" t="str">
        <f>IFERROR(VLOOKUP(OrdersTable[[#This Row],[Order ID]],ReturnsTable[#All],2,FALSE),"No")</f>
        <v>No</v>
      </c>
      <c r="X9682" s="4">
        <f>1/COUNTIF(OrdersTable[Order ID],OrdersTable[[#This Row],[Order ID]])</f>
        <v>0.5</v>
      </c>
      <c r="Y9682" s="4">
        <f>1/COUNTIF(OrdersTable[Customer ID],OrdersTable[[#This Row],[Customer ID]])</f>
        <v>9.0909090909090912E-2</v>
      </c>
    </row>
    <row r="9683" spans="1:25" x14ac:dyDescent="0.3">
      <c r="A9683" s="1">
        <v>9682</v>
      </c>
      <c r="B9683" t="s">
        <v>10802</v>
      </c>
      <c r="C9683" s="7">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4" t="str">
        <f>VLOOKUP(OrdersTable[[#This Row],[Region]],PeopleTable[#All],2,FALSE)</f>
        <v>Anna Andreadi</v>
      </c>
      <c r="W9683" s="4" t="str">
        <f>IFERROR(VLOOKUP(OrdersTable[[#This Row],[Order ID]],ReturnsTable[#All],2,FALSE),"No")</f>
        <v>No</v>
      </c>
      <c r="X9683" s="4">
        <f>1/COUNTIF(OrdersTable[Order ID],OrdersTable[[#This Row],[Order ID]])</f>
        <v>0.25</v>
      </c>
      <c r="Y9683" s="4">
        <f>1/COUNTIF(OrdersTable[Customer ID],OrdersTable[[#This Row],[Customer ID]])</f>
        <v>3.2258064516129031E-2</v>
      </c>
    </row>
    <row r="9684" spans="1:25" x14ac:dyDescent="0.3">
      <c r="A9684" s="1">
        <v>9683</v>
      </c>
      <c r="B9684" t="s">
        <v>10802</v>
      </c>
      <c r="C9684" s="7">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4" t="str">
        <f>VLOOKUP(OrdersTable[[#This Row],[Region]],PeopleTable[#All],2,FALSE)</f>
        <v>Anna Andreadi</v>
      </c>
      <c r="W9684" s="4" t="str">
        <f>IFERROR(VLOOKUP(OrdersTable[[#This Row],[Order ID]],ReturnsTable[#All],2,FALSE),"No")</f>
        <v>No</v>
      </c>
      <c r="X9684" s="4">
        <f>1/COUNTIF(OrdersTable[Order ID],OrdersTable[[#This Row],[Order ID]])</f>
        <v>0.25</v>
      </c>
      <c r="Y9684" s="4">
        <f>1/COUNTIF(OrdersTable[Customer ID],OrdersTable[[#This Row],[Customer ID]])</f>
        <v>3.2258064516129031E-2</v>
      </c>
    </row>
    <row r="9685" spans="1:25" x14ac:dyDescent="0.3">
      <c r="A9685" s="1">
        <v>9684</v>
      </c>
      <c r="B9685" t="s">
        <v>10802</v>
      </c>
      <c r="C9685" s="7">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4" t="str">
        <f>VLOOKUP(OrdersTable[[#This Row],[Region]],PeopleTable[#All],2,FALSE)</f>
        <v>Anna Andreadi</v>
      </c>
      <c r="W9685" s="4" t="str">
        <f>IFERROR(VLOOKUP(OrdersTable[[#This Row],[Order ID]],ReturnsTable[#All],2,FALSE),"No")</f>
        <v>No</v>
      </c>
      <c r="X9685" s="4">
        <f>1/COUNTIF(OrdersTable[Order ID],OrdersTable[[#This Row],[Order ID]])</f>
        <v>0.25</v>
      </c>
      <c r="Y9685" s="4">
        <f>1/COUNTIF(OrdersTable[Customer ID],OrdersTable[[#This Row],[Customer ID]])</f>
        <v>3.2258064516129031E-2</v>
      </c>
    </row>
    <row r="9686" spans="1:25" x14ac:dyDescent="0.3">
      <c r="A9686" s="1">
        <v>9685</v>
      </c>
      <c r="B9686" t="s">
        <v>10802</v>
      </c>
      <c r="C9686" s="7">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4" t="str">
        <f>VLOOKUP(OrdersTable[[#This Row],[Region]],PeopleTable[#All],2,FALSE)</f>
        <v>Anna Andreadi</v>
      </c>
      <c r="W9686" s="4" t="str">
        <f>IFERROR(VLOOKUP(OrdersTable[[#This Row],[Order ID]],ReturnsTable[#All],2,FALSE),"No")</f>
        <v>No</v>
      </c>
      <c r="X9686" s="4">
        <f>1/COUNTIF(OrdersTable[Order ID],OrdersTable[[#This Row],[Order ID]])</f>
        <v>0.25</v>
      </c>
      <c r="Y9686" s="4">
        <f>1/COUNTIF(OrdersTable[Customer ID],OrdersTable[[#This Row],[Customer ID]])</f>
        <v>3.2258064516129031E-2</v>
      </c>
    </row>
    <row r="9687" spans="1:25" x14ac:dyDescent="0.3">
      <c r="A9687" s="1">
        <v>9686</v>
      </c>
      <c r="B9687" t="s">
        <v>10803</v>
      </c>
      <c r="C9687" s="7">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4" t="str">
        <f>VLOOKUP(OrdersTable[[#This Row],[Region]],PeopleTable[#All],2,FALSE)</f>
        <v>Anna Andreadi</v>
      </c>
      <c r="W9687" s="4" t="str">
        <f>IFERROR(VLOOKUP(OrdersTable[[#This Row],[Order ID]],ReturnsTable[#All],2,FALSE),"No")</f>
        <v>No</v>
      </c>
      <c r="X9687" s="4">
        <f>1/COUNTIF(OrdersTable[Order ID],OrdersTable[[#This Row],[Order ID]])</f>
        <v>1</v>
      </c>
      <c r="Y9687" s="4">
        <f>1/COUNTIF(OrdersTable[Customer ID],OrdersTable[[#This Row],[Customer ID]])</f>
        <v>0.33333333333333331</v>
      </c>
    </row>
    <row r="9688" spans="1:25" x14ac:dyDescent="0.3">
      <c r="A9688" s="1">
        <v>9687</v>
      </c>
      <c r="B9688" t="s">
        <v>10804</v>
      </c>
      <c r="C9688" s="7">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4" t="str">
        <f>VLOOKUP(OrdersTable[[#This Row],[Region]],PeopleTable[#All],2,FALSE)</f>
        <v>Anna Andreadi</v>
      </c>
      <c r="W9688" s="4" t="str">
        <f>IFERROR(VLOOKUP(OrdersTable[[#This Row],[Order ID]],ReturnsTable[#All],2,FALSE),"No")</f>
        <v>No</v>
      </c>
      <c r="X9688" s="4">
        <f>1/COUNTIF(OrdersTable[Order ID],OrdersTable[[#This Row],[Order ID]])</f>
        <v>1</v>
      </c>
      <c r="Y9688" s="4">
        <f>1/COUNTIF(OrdersTable[Customer ID],OrdersTable[[#This Row],[Customer ID]])</f>
        <v>9.0909090909090912E-2</v>
      </c>
    </row>
    <row r="9689" spans="1:25" x14ac:dyDescent="0.3">
      <c r="A9689" s="1">
        <v>9688</v>
      </c>
      <c r="B9689" t="s">
        <v>10805</v>
      </c>
      <c r="C9689" s="7">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4" t="str">
        <f>VLOOKUP(OrdersTable[[#This Row],[Region]],PeopleTable[#All],2,FALSE)</f>
        <v>Kelly Williams</v>
      </c>
      <c r="W9689" s="4" t="str">
        <f>IFERROR(VLOOKUP(OrdersTable[[#This Row],[Order ID]],ReturnsTable[#All],2,FALSE),"No")</f>
        <v>No</v>
      </c>
      <c r="X9689" s="4">
        <f>1/COUNTIF(OrdersTable[Order ID],OrdersTable[[#This Row],[Order ID]])</f>
        <v>1</v>
      </c>
      <c r="Y9689" s="4">
        <f>1/COUNTIF(OrdersTable[Customer ID],OrdersTable[[#This Row],[Customer ID]])</f>
        <v>6.6666666666666666E-2</v>
      </c>
    </row>
    <row r="9690" spans="1:25" x14ac:dyDescent="0.3">
      <c r="A9690" s="1">
        <v>9689</v>
      </c>
      <c r="B9690" t="s">
        <v>10806</v>
      </c>
      <c r="C9690" s="7">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4" t="str">
        <f>VLOOKUP(OrdersTable[[#This Row],[Region]],PeopleTable[#All],2,FALSE)</f>
        <v>Cassandra Brandow</v>
      </c>
      <c r="W9690" s="4" t="str">
        <f>IFERROR(VLOOKUP(OrdersTable[[#This Row],[Order ID]],ReturnsTable[#All],2,FALSE),"No")</f>
        <v>No</v>
      </c>
      <c r="X9690" s="4">
        <f>1/COUNTIF(OrdersTable[Order ID],OrdersTable[[#This Row],[Order ID]])</f>
        <v>0.5</v>
      </c>
      <c r="Y9690" s="4">
        <f>1/COUNTIF(OrdersTable[Customer ID],OrdersTable[[#This Row],[Customer ID]])</f>
        <v>5.8823529411764705E-2</v>
      </c>
    </row>
    <row r="9691" spans="1:25" x14ac:dyDescent="0.3">
      <c r="A9691" s="1">
        <v>9690</v>
      </c>
      <c r="B9691" t="s">
        <v>10806</v>
      </c>
      <c r="C9691" s="7">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4" t="str">
        <f>VLOOKUP(OrdersTable[[#This Row],[Region]],PeopleTable[#All],2,FALSE)</f>
        <v>Cassandra Brandow</v>
      </c>
      <c r="W9691" s="4" t="str">
        <f>IFERROR(VLOOKUP(OrdersTable[[#This Row],[Order ID]],ReturnsTable[#All],2,FALSE),"No")</f>
        <v>No</v>
      </c>
      <c r="X9691" s="4">
        <f>1/COUNTIF(OrdersTable[Order ID],OrdersTable[[#This Row],[Order ID]])</f>
        <v>0.5</v>
      </c>
      <c r="Y9691" s="4">
        <f>1/COUNTIF(OrdersTable[Customer ID],OrdersTable[[#This Row],[Customer ID]])</f>
        <v>5.8823529411764705E-2</v>
      </c>
    </row>
    <row r="9692" spans="1:25" x14ac:dyDescent="0.3">
      <c r="A9692" s="1">
        <v>9691</v>
      </c>
      <c r="B9692" t="s">
        <v>10807</v>
      </c>
      <c r="C9692" s="7">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4" t="str">
        <f>VLOOKUP(OrdersTable[[#This Row],[Region]],PeopleTable[#All],2,FALSE)</f>
        <v>Chuck Magee</v>
      </c>
      <c r="W9692" s="4" t="str">
        <f>IFERROR(VLOOKUP(OrdersTable[[#This Row],[Order ID]],ReturnsTable[#All],2,FALSE),"No")</f>
        <v>No</v>
      </c>
      <c r="X9692" s="4">
        <f>1/COUNTIF(OrdersTable[Order ID],OrdersTable[[#This Row],[Order ID]])</f>
        <v>1</v>
      </c>
      <c r="Y9692" s="4">
        <f>1/COUNTIF(OrdersTable[Customer ID],OrdersTable[[#This Row],[Customer ID]])</f>
        <v>0.1</v>
      </c>
    </row>
    <row r="9693" spans="1:25" x14ac:dyDescent="0.3">
      <c r="A9693" s="1">
        <v>9692</v>
      </c>
      <c r="B9693" t="s">
        <v>10808</v>
      </c>
      <c r="C9693" s="7">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4" t="str">
        <f>VLOOKUP(OrdersTable[[#This Row],[Region]],PeopleTable[#All],2,FALSE)</f>
        <v>Kelly Williams</v>
      </c>
      <c r="W9693" s="4" t="str">
        <f>IFERROR(VLOOKUP(OrdersTable[[#This Row],[Order ID]],ReturnsTable[#All],2,FALSE),"No")</f>
        <v>No</v>
      </c>
      <c r="X9693" s="4">
        <f>1/COUNTIF(OrdersTable[Order ID],OrdersTable[[#This Row],[Order ID]])</f>
        <v>1</v>
      </c>
      <c r="Y9693" s="4">
        <f>1/COUNTIF(OrdersTable[Customer ID],OrdersTable[[#This Row],[Customer ID]])</f>
        <v>4.5454545454545456E-2</v>
      </c>
    </row>
    <row r="9694" spans="1:25" x14ac:dyDescent="0.3">
      <c r="A9694" s="1">
        <v>9693</v>
      </c>
      <c r="B9694" t="s">
        <v>10809</v>
      </c>
      <c r="C9694" s="7">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4" t="str">
        <f>VLOOKUP(OrdersTable[[#This Row],[Region]],PeopleTable[#All],2,FALSE)</f>
        <v>Chuck Magee</v>
      </c>
      <c r="W9694" s="4" t="str">
        <f>IFERROR(VLOOKUP(OrdersTable[[#This Row],[Order ID]],ReturnsTable[#All],2,FALSE),"No")</f>
        <v>No</v>
      </c>
      <c r="X9694" s="4">
        <f>1/COUNTIF(OrdersTable[Order ID],OrdersTable[[#This Row],[Order ID]])</f>
        <v>1</v>
      </c>
      <c r="Y9694" s="4">
        <f>1/COUNTIF(OrdersTable[Customer ID],OrdersTable[[#This Row],[Customer ID]])</f>
        <v>4.5454545454545456E-2</v>
      </c>
    </row>
    <row r="9695" spans="1:25" x14ac:dyDescent="0.3">
      <c r="A9695" s="1">
        <v>9694</v>
      </c>
      <c r="B9695" t="s">
        <v>10810</v>
      </c>
      <c r="C9695" s="7">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4" t="str">
        <f>VLOOKUP(OrdersTable[[#This Row],[Region]],PeopleTable[#All],2,FALSE)</f>
        <v>Anna Andreadi</v>
      </c>
      <c r="W9695" s="4" t="str">
        <f>IFERROR(VLOOKUP(OrdersTable[[#This Row],[Order ID]],ReturnsTable[#All],2,FALSE),"No")</f>
        <v>No</v>
      </c>
      <c r="X9695" s="4">
        <f>1/COUNTIF(OrdersTable[Order ID],OrdersTable[[#This Row],[Order ID]])</f>
        <v>0.5</v>
      </c>
      <c r="Y9695" s="4">
        <f>1/COUNTIF(OrdersTable[Customer ID],OrdersTable[[#This Row],[Customer ID]])</f>
        <v>9.0909090909090912E-2</v>
      </c>
    </row>
    <row r="9696" spans="1:25" x14ac:dyDescent="0.3">
      <c r="A9696" s="1">
        <v>9695</v>
      </c>
      <c r="B9696" t="s">
        <v>10810</v>
      </c>
      <c r="C9696" s="7">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4" t="str">
        <f>VLOOKUP(OrdersTable[[#This Row],[Region]],PeopleTable[#All],2,FALSE)</f>
        <v>Anna Andreadi</v>
      </c>
      <c r="W9696" s="4" t="str">
        <f>IFERROR(VLOOKUP(OrdersTable[[#This Row],[Order ID]],ReturnsTable[#All],2,FALSE),"No")</f>
        <v>No</v>
      </c>
      <c r="X9696" s="4">
        <f>1/COUNTIF(OrdersTable[Order ID],OrdersTable[[#This Row],[Order ID]])</f>
        <v>0.5</v>
      </c>
      <c r="Y9696" s="4">
        <f>1/COUNTIF(OrdersTable[Customer ID],OrdersTable[[#This Row],[Customer ID]])</f>
        <v>9.0909090909090912E-2</v>
      </c>
    </row>
    <row r="9697" spans="1:25" x14ac:dyDescent="0.3">
      <c r="A9697" s="1">
        <v>9696</v>
      </c>
      <c r="B9697" t="s">
        <v>10811</v>
      </c>
      <c r="C9697" s="7">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4" t="str">
        <f>VLOOKUP(OrdersTable[[#This Row],[Region]],PeopleTable[#All],2,FALSE)</f>
        <v>Chuck Magee</v>
      </c>
      <c r="W9697" s="4" t="str">
        <f>IFERROR(VLOOKUP(OrdersTable[[#This Row],[Order ID]],ReturnsTable[#All],2,FALSE),"No")</f>
        <v>No</v>
      </c>
      <c r="X9697" s="4">
        <f>1/COUNTIF(OrdersTable[Order ID],OrdersTable[[#This Row],[Order ID]])</f>
        <v>1</v>
      </c>
      <c r="Y9697" s="4">
        <f>1/COUNTIF(OrdersTable[Customer ID],OrdersTable[[#This Row],[Customer ID]])</f>
        <v>7.1428571428571425E-2</v>
      </c>
    </row>
    <row r="9698" spans="1:25" x14ac:dyDescent="0.3">
      <c r="A9698" s="1">
        <v>9697</v>
      </c>
      <c r="B9698" t="s">
        <v>10812</v>
      </c>
      <c r="C9698" s="7">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4" t="str">
        <f>VLOOKUP(OrdersTable[[#This Row],[Region]],PeopleTable[#All],2,FALSE)</f>
        <v>Kelly Williams</v>
      </c>
      <c r="W9698" s="4" t="str">
        <f>IFERROR(VLOOKUP(OrdersTable[[#This Row],[Order ID]],ReturnsTable[#All],2,FALSE),"No")</f>
        <v>No</v>
      </c>
      <c r="X9698" s="4">
        <f>1/COUNTIF(OrdersTable[Order ID],OrdersTable[[#This Row],[Order ID]])</f>
        <v>1</v>
      </c>
      <c r="Y9698" s="4">
        <f>1/COUNTIF(OrdersTable[Customer ID],OrdersTable[[#This Row],[Customer ID]])</f>
        <v>6.6666666666666666E-2</v>
      </c>
    </row>
    <row r="9699" spans="1:25" x14ac:dyDescent="0.3">
      <c r="A9699" s="1">
        <v>9698</v>
      </c>
      <c r="B9699" t="s">
        <v>10813</v>
      </c>
      <c r="C9699" s="7">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4" t="str">
        <f>VLOOKUP(OrdersTable[[#This Row],[Region]],PeopleTable[#All],2,FALSE)</f>
        <v>Chuck Magee</v>
      </c>
      <c r="W9699" s="4" t="str">
        <f>IFERROR(VLOOKUP(OrdersTable[[#This Row],[Order ID]],ReturnsTable[#All],2,FALSE),"No")</f>
        <v>No</v>
      </c>
      <c r="X9699" s="4">
        <f>1/COUNTIF(OrdersTable[Order ID],OrdersTable[[#This Row],[Order ID]])</f>
        <v>1</v>
      </c>
      <c r="Y9699" s="4">
        <f>1/COUNTIF(OrdersTable[Customer ID],OrdersTable[[#This Row],[Customer ID]])</f>
        <v>0.33333333333333331</v>
      </c>
    </row>
    <row r="9700" spans="1:25" x14ac:dyDescent="0.3">
      <c r="A9700" s="1">
        <v>9699</v>
      </c>
      <c r="B9700" t="s">
        <v>10814</v>
      </c>
      <c r="C9700" s="7">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4" t="str">
        <f>VLOOKUP(OrdersTable[[#This Row],[Region]],PeopleTable[#All],2,FALSE)</f>
        <v>Anna Andreadi</v>
      </c>
      <c r="W9700" s="4" t="str">
        <f>IFERROR(VLOOKUP(OrdersTable[[#This Row],[Order ID]],ReturnsTable[#All],2,FALSE),"No")</f>
        <v>No</v>
      </c>
      <c r="X9700" s="4">
        <f>1/COUNTIF(OrdersTable[Order ID],OrdersTable[[#This Row],[Order ID]])</f>
        <v>0.33333333333333331</v>
      </c>
      <c r="Y9700" s="4">
        <f>1/COUNTIF(OrdersTable[Customer ID],OrdersTable[[#This Row],[Customer ID]])</f>
        <v>0.1111111111111111</v>
      </c>
    </row>
    <row r="9701" spans="1:25" x14ac:dyDescent="0.3">
      <c r="A9701" s="1">
        <v>9700</v>
      </c>
      <c r="B9701" t="s">
        <v>10814</v>
      </c>
      <c r="C9701" s="7">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4" t="str">
        <f>VLOOKUP(OrdersTable[[#This Row],[Region]],PeopleTable[#All],2,FALSE)</f>
        <v>Anna Andreadi</v>
      </c>
      <c r="W9701" s="4" t="str">
        <f>IFERROR(VLOOKUP(OrdersTable[[#This Row],[Order ID]],ReturnsTable[#All],2,FALSE),"No")</f>
        <v>No</v>
      </c>
      <c r="X9701" s="4">
        <f>1/COUNTIF(OrdersTable[Order ID],OrdersTable[[#This Row],[Order ID]])</f>
        <v>0.33333333333333331</v>
      </c>
      <c r="Y9701" s="4">
        <f>1/COUNTIF(OrdersTable[Customer ID],OrdersTable[[#This Row],[Customer ID]])</f>
        <v>0.1111111111111111</v>
      </c>
    </row>
    <row r="9702" spans="1:25" x14ac:dyDescent="0.3">
      <c r="A9702" s="1">
        <v>9701</v>
      </c>
      <c r="B9702" t="s">
        <v>10814</v>
      </c>
      <c r="C9702" s="7">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4" t="str">
        <f>VLOOKUP(OrdersTable[[#This Row],[Region]],PeopleTable[#All],2,FALSE)</f>
        <v>Anna Andreadi</v>
      </c>
      <c r="W9702" s="4" t="str">
        <f>IFERROR(VLOOKUP(OrdersTable[[#This Row],[Order ID]],ReturnsTable[#All],2,FALSE),"No")</f>
        <v>No</v>
      </c>
      <c r="X9702" s="4">
        <f>1/COUNTIF(OrdersTable[Order ID],OrdersTable[[#This Row],[Order ID]])</f>
        <v>0.33333333333333331</v>
      </c>
      <c r="Y9702" s="4">
        <f>1/COUNTIF(OrdersTable[Customer ID],OrdersTable[[#This Row],[Customer ID]])</f>
        <v>0.1111111111111111</v>
      </c>
    </row>
    <row r="9703" spans="1:25" x14ac:dyDescent="0.3">
      <c r="A9703" s="1">
        <v>9702</v>
      </c>
      <c r="B9703" t="s">
        <v>6035</v>
      </c>
      <c r="C9703" s="7">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4" t="str">
        <f>VLOOKUP(OrdersTable[[#This Row],[Region]],PeopleTable[#All],2,FALSE)</f>
        <v>Anna Andreadi</v>
      </c>
      <c r="W9703" s="4" t="str">
        <f>IFERROR(VLOOKUP(OrdersTable[[#This Row],[Order ID]],ReturnsTable[#All],2,FALSE),"No")</f>
        <v>Yes</v>
      </c>
      <c r="X9703" s="4">
        <f>1/COUNTIF(OrdersTable[Order ID],OrdersTable[[#This Row],[Order ID]])</f>
        <v>1</v>
      </c>
      <c r="Y9703" s="4">
        <f>1/COUNTIF(OrdersTable[Customer ID],OrdersTable[[#This Row],[Customer ID]])</f>
        <v>7.1428571428571425E-2</v>
      </c>
    </row>
    <row r="9704" spans="1:25" x14ac:dyDescent="0.3">
      <c r="A9704" s="1">
        <v>9703</v>
      </c>
      <c r="B9704" t="s">
        <v>10815</v>
      </c>
      <c r="C9704" s="7">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4" t="str">
        <f>VLOOKUP(OrdersTable[[#This Row],[Region]],PeopleTable[#All],2,FALSE)</f>
        <v>Chuck Magee</v>
      </c>
      <c r="W9704" s="4" t="str">
        <f>IFERROR(VLOOKUP(OrdersTable[[#This Row],[Order ID]],ReturnsTable[#All],2,FALSE),"No")</f>
        <v>No</v>
      </c>
      <c r="X9704" s="4">
        <f>1/COUNTIF(OrdersTable[Order ID],OrdersTable[[#This Row],[Order ID]])</f>
        <v>0.33333333333333331</v>
      </c>
      <c r="Y9704" s="4">
        <f>1/COUNTIF(OrdersTable[Customer ID],OrdersTable[[#This Row],[Customer ID]])</f>
        <v>4.1666666666666664E-2</v>
      </c>
    </row>
    <row r="9705" spans="1:25" x14ac:dyDescent="0.3">
      <c r="A9705" s="1">
        <v>9704</v>
      </c>
      <c r="B9705" t="s">
        <v>10815</v>
      </c>
      <c r="C9705" s="7">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4" t="str">
        <f>VLOOKUP(OrdersTable[[#This Row],[Region]],PeopleTable[#All],2,FALSE)</f>
        <v>Chuck Magee</v>
      </c>
      <c r="W9705" s="4" t="str">
        <f>IFERROR(VLOOKUP(OrdersTable[[#This Row],[Order ID]],ReturnsTable[#All],2,FALSE),"No")</f>
        <v>No</v>
      </c>
      <c r="X9705" s="4">
        <f>1/COUNTIF(OrdersTable[Order ID],OrdersTable[[#This Row],[Order ID]])</f>
        <v>0.33333333333333331</v>
      </c>
      <c r="Y9705" s="4">
        <f>1/COUNTIF(OrdersTable[Customer ID],OrdersTable[[#This Row],[Customer ID]])</f>
        <v>4.1666666666666664E-2</v>
      </c>
    </row>
    <row r="9706" spans="1:25" x14ac:dyDescent="0.3">
      <c r="A9706" s="1">
        <v>9705</v>
      </c>
      <c r="B9706" t="s">
        <v>10815</v>
      </c>
      <c r="C9706" s="7">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4" t="str">
        <f>VLOOKUP(OrdersTable[[#This Row],[Region]],PeopleTable[#All],2,FALSE)</f>
        <v>Chuck Magee</v>
      </c>
      <c r="W9706" s="4" t="str">
        <f>IFERROR(VLOOKUP(OrdersTable[[#This Row],[Order ID]],ReturnsTable[#All],2,FALSE),"No")</f>
        <v>No</v>
      </c>
      <c r="X9706" s="4">
        <f>1/COUNTIF(OrdersTable[Order ID],OrdersTable[[#This Row],[Order ID]])</f>
        <v>0.33333333333333331</v>
      </c>
      <c r="Y9706" s="4">
        <f>1/COUNTIF(OrdersTable[Customer ID],OrdersTable[[#This Row],[Customer ID]])</f>
        <v>4.1666666666666664E-2</v>
      </c>
    </row>
    <row r="9707" spans="1:25" x14ac:dyDescent="0.3">
      <c r="A9707" s="1">
        <v>9706</v>
      </c>
      <c r="B9707" t="s">
        <v>10816</v>
      </c>
      <c r="C9707" s="7">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4" t="str">
        <f>VLOOKUP(OrdersTable[[#This Row],[Region]],PeopleTable[#All],2,FALSE)</f>
        <v>Anna Andreadi</v>
      </c>
      <c r="W9707" s="4" t="str">
        <f>IFERROR(VLOOKUP(OrdersTable[[#This Row],[Order ID]],ReturnsTable[#All],2,FALSE),"No")</f>
        <v>No</v>
      </c>
      <c r="X9707" s="4">
        <f>1/COUNTIF(OrdersTable[Order ID],OrdersTable[[#This Row],[Order ID]])</f>
        <v>1</v>
      </c>
      <c r="Y9707" s="4">
        <f>1/COUNTIF(OrdersTable[Customer ID],OrdersTable[[#This Row],[Customer ID]])</f>
        <v>5.5555555555555552E-2</v>
      </c>
    </row>
    <row r="9708" spans="1:25" x14ac:dyDescent="0.3">
      <c r="A9708" s="1">
        <v>9707</v>
      </c>
      <c r="B9708" t="s">
        <v>6086</v>
      </c>
      <c r="C9708" s="7">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4" t="str">
        <f>VLOOKUP(OrdersTable[[#This Row],[Region]],PeopleTable[#All],2,FALSE)</f>
        <v>Anna Andreadi</v>
      </c>
      <c r="W9708" s="4" t="str">
        <f>IFERROR(VLOOKUP(OrdersTable[[#This Row],[Order ID]],ReturnsTable[#All],2,FALSE),"No")</f>
        <v>Yes</v>
      </c>
      <c r="X9708" s="4">
        <f>1/COUNTIF(OrdersTable[Order ID],OrdersTable[[#This Row],[Order ID]])</f>
        <v>0.25</v>
      </c>
      <c r="Y9708" s="4">
        <f>1/COUNTIF(OrdersTable[Customer ID],OrdersTable[[#This Row],[Customer ID]])</f>
        <v>4.5454545454545456E-2</v>
      </c>
    </row>
    <row r="9709" spans="1:25" x14ac:dyDescent="0.3">
      <c r="A9709" s="1">
        <v>9708</v>
      </c>
      <c r="B9709" t="s">
        <v>6086</v>
      </c>
      <c r="C9709" s="7">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4" t="str">
        <f>VLOOKUP(OrdersTable[[#This Row],[Region]],PeopleTable[#All],2,FALSE)</f>
        <v>Anna Andreadi</v>
      </c>
      <c r="W9709" s="4" t="str">
        <f>IFERROR(VLOOKUP(OrdersTable[[#This Row],[Order ID]],ReturnsTable[#All],2,FALSE),"No")</f>
        <v>Yes</v>
      </c>
      <c r="X9709" s="4">
        <f>1/COUNTIF(OrdersTable[Order ID],OrdersTable[[#This Row],[Order ID]])</f>
        <v>0.25</v>
      </c>
      <c r="Y9709" s="4">
        <f>1/COUNTIF(OrdersTable[Customer ID],OrdersTable[[#This Row],[Customer ID]])</f>
        <v>4.5454545454545456E-2</v>
      </c>
    </row>
    <row r="9710" spans="1:25" x14ac:dyDescent="0.3">
      <c r="A9710" s="1">
        <v>9709</v>
      </c>
      <c r="B9710" t="s">
        <v>6086</v>
      </c>
      <c r="C9710" s="7">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4" t="str">
        <f>VLOOKUP(OrdersTable[[#This Row],[Region]],PeopleTable[#All],2,FALSE)</f>
        <v>Anna Andreadi</v>
      </c>
      <c r="W9710" s="4" t="str">
        <f>IFERROR(VLOOKUP(OrdersTable[[#This Row],[Order ID]],ReturnsTable[#All],2,FALSE),"No")</f>
        <v>Yes</v>
      </c>
      <c r="X9710" s="4">
        <f>1/COUNTIF(OrdersTable[Order ID],OrdersTable[[#This Row],[Order ID]])</f>
        <v>0.25</v>
      </c>
      <c r="Y9710" s="4">
        <f>1/COUNTIF(OrdersTable[Customer ID],OrdersTable[[#This Row],[Customer ID]])</f>
        <v>4.5454545454545456E-2</v>
      </c>
    </row>
    <row r="9711" spans="1:25" x14ac:dyDescent="0.3">
      <c r="A9711" s="1">
        <v>9710</v>
      </c>
      <c r="B9711" t="s">
        <v>6086</v>
      </c>
      <c r="C9711" s="7">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4" t="str">
        <f>VLOOKUP(OrdersTable[[#This Row],[Region]],PeopleTable[#All],2,FALSE)</f>
        <v>Anna Andreadi</v>
      </c>
      <c r="W9711" s="4" t="str">
        <f>IFERROR(VLOOKUP(OrdersTable[[#This Row],[Order ID]],ReturnsTable[#All],2,FALSE),"No")</f>
        <v>Yes</v>
      </c>
      <c r="X9711" s="4">
        <f>1/COUNTIF(OrdersTable[Order ID],OrdersTable[[#This Row],[Order ID]])</f>
        <v>0.25</v>
      </c>
      <c r="Y9711" s="4">
        <f>1/COUNTIF(OrdersTable[Customer ID],OrdersTable[[#This Row],[Customer ID]])</f>
        <v>4.5454545454545456E-2</v>
      </c>
    </row>
    <row r="9712" spans="1:25" x14ac:dyDescent="0.3">
      <c r="A9712" s="1">
        <v>9711</v>
      </c>
      <c r="B9712" t="s">
        <v>10817</v>
      </c>
      <c r="C9712" s="7">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4" t="str">
        <f>VLOOKUP(OrdersTable[[#This Row],[Region]],PeopleTable[#All],2,FALSE)</f>
        <v>Chuck Magee</v>
      </c>
      <c r="W9712" s="4" t="str">
        <f>IFERROR(VLOOKUP(OrdersTable[[#This Row],[Order ID]],ReturnsTable[#All],2,FALSE),"No")</f>
        <v>No</v>
      </c>
      <c r="X9712" s="4">
        <f>1/COUNTIF(OrdersTable[Order ID],OrdersTable[[#This Row],[Order ID]])</f>
        <v>0.2</v>
      </c>
      <c r="Y9712" s="4">
        <f>1/COUNTIF(OrdersTable[Customer ID],OrdersTable[[#This Row],[Customer ID]])</f>
        <v>5.8823529411764705E-2</v>
      </c>
    </row>
    <row r="9713" spans="1:25" x14ac:dyDescent="0.3">
      <c r="A9713" s="1">
        <v>9712</v>
      </c>
      <c r="B9713" t="s">
        <v>10817</v>
      </c>
      <c r="C9713" s="7">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4" t="str">
        <f>VLOOKUP(OrdersTable[[#This Row],[Region]],PeopleTable[#All],2,FALSE)</f>
        <v>Chuck Magee</v>
      </c>
      <c r="W9713" s="4" t="str">
        <f>IFERROR(VLOOKUP(OrdersTable[[#This Row],[Order ID]],ReturnsTable[#All],2,FALSE),"No")</f>
        <v>No</v>
      </c>
      <c r="X9713" s="4">
        <f>1/COUNTIF(OrdersTable[Order ID],OrdersTable[[#This Row],[Order ID]])</f>
        <v>0.2</v>
      </c>
      <c r="Y9713" s="4">
        <f>1/COUNTIF(OrdersTable[Customer ID],OrdersTable[[#This Row],[Customer ID]])</f>
        <v>5.8823529411764705E-2</v>
      </c>
    </row>
    <row r="9714" spans="1:25" x14ac:dyDescent="0.3">
      <c r="A9714" s="1">
        <v>9713</v>
      </c>
      <c r="B9714" t="s">
        <v>10817</v>
      </c>
      <c r="C9714" s="7">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4" t="str">
        <f>VLOOKUP(OrdersTable[[#This Row],[Region]],PeopleTable[#All],2,FALSE)</f>
        <v>Chuck Magee</v>
      </c>
      <c r="W9714" s="4" t="str">
        <f>IFERROR(VLOOKUP(OrdersTable[[#This Row],[Order ID]],ReturnsTable[#All],2,FALSE),"No")</f>
        <v>No</v>
      </c>
      <c r="X9714" s="4">
        <f>1/COUNTIF(OrdersTable[Order ID],OrdersTable[[#This Row],[Order ID]])</f>
        <v>0.2</v>
      </c>
      <c r="Y9714" s="4">
        <f>1/COUNTIF(OrdersTable[Customer ID],OrdersTable[[#This Row],[Customer ID]])</f>
        <v>5.8823529411764705E-2</v>
      </c>
    </row>
    <row r="9715" spans="1:25" x14ac:dyDescent="0.3">
      <c r="A9715" s="1">
        <v>9714</v>
      </c>
      <c r="B9715" t="s">
        <v>10817</v>
      </c>
      <c r="C9715" s="7">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4" t="str">
        <f>VLOOKUP(OrdersTable[[#This Row],[Region]],PeopleTable[#All],2,FALSE)</f>
        <v>Chuck Magee</v>
      </c>
      <c r="W9715" s="4" t="str">
        <f>IFERROR(VLOOKUP(OrdersTable[[#This Row],[Order ID]],ReturnsTable[#All],2,FALSE),"No")</f>
        <v>No</v>
      </c>
      <c r="X9715" s="4">
        <f>1/COUNTIF(OrdersTable[Order ID],OrdersTable[[#This Row],[Order ID]])</f>
        <v>0.2</v>
      </c>
      <c r="Y9715" s="4">
        <f>1/COUNTIF(OrdersTable[Customer ID],OrdersTable[[#This Row],[Customer ID]])</f>
        <v>5.8823529411764705E-2</v>
      </c>
    </row>
    <row r="9716" spans="1:25" x14ac:dyDescent="0.3">
      <c r="A9716" s="1">
        <v>9715</v>
      </c>
      <c r="B9716" t="s">
        <v>10817</v>
      </c>
      <c r="C9716" s="7">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4" t="str">
        <f>VLOOKUP(OrdersTable[[#This Row],[Region]],PeopleTable[#All],2,FALSE)</f>
        <v>Chuck Magee</v>
      </c>
      <c r="W9716" s="4" t="str">
        <f>IFERROR(VLOOKUP(OrdersTable[[#This Row],[Order ID]],ReturnsTable[#All],2,FALSE),"No")</f>
        <v>No</v>
      </c>
      <c r="X9716" s="4">
        <f>1/COUNTIF(OrdersTable[Order ID],OrdersTable[[#This Row],[Order ID]])</f>
        <v>0.2</v>
      </c>
      <c r="Y9716" s="4">
        <f>1/COUNTIF(OrdersTable[Customer ID],OrdersTable[[#This Row],[Customer ID]])</f>
        <v>5.8823529411764705E-2</v>
      </c>
    </row>
    <row r="9717" spans="1:25" x14ac:dyDescent="0.3">
      <c r="A9717" s="1">
        <v>9716</v>
      </c>
      <c r="B9717" t="s">
        <v>10818</v>
      </c>
      <c r="C9717" s="7">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4" t="str">
        <f>VLOOKUP(OrdersTable[[#This Row],[Region]],PeopleTable[#All],2,FALSE)</f>
        <v>Anna Andreadi</v>
      </c>
      <c r="W9717" s="4" t="str">
        <f>IFERROR(VLOOKUP(OrdersTable[[#This Row],[Order ID]],ReturnsTable[#All],2,FALSE),"No")</f>
        <v>No</v>
      </c>
      <c r="X9717" s="4">
        <f>1/COUNTIF(OrdersTable[Order ID],OrdersTable[[#This Row],[Order ID]])</f>
        <v>1</v>
      </c>
      <c r="Y9717" s="4">
        <f>1/COUNTIF(OrdersTable[Customer ID],OrdersTable[[#This Row],[Customer ID]])</f>
        <v>0.14285714285714285</v>
      </c>
    </row>
    <row r="9718" spans="1:25" x14ac:dyDescent="0.3">
      <c r="A9718" s="1">
        <v>9717</v>
      </c>
      <c r="B9718" t="s">
        <v>10819</v>
      </c>
      <c r="C9718" s="7">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4" t="str">
        <f>VLOOKUP(OrdersTable[[#This Row],[Region]],PeopleTable[#All],2,FALSE)</f>
        <v>Chuck Magee</v>
      </c>
      <c r="W9718" s="4" t="str">
        <f>IFERROR(VLOOKUP(OrdersTable[[#This Row],[Order ID]],ReturnsTable[#All],2,FALSE),"No")</f>
        <v>No</v>
      </c>
      <c r="X9718" s="4">
        <f>1/COUNTIF(OrdersTable[Order ID],OrdersTable[[#This Row],[Order ID]])</f>
        <v>1</v>
      </c>
      <c r="Y9718" s="4">
        <f>1/COUNTIF(OrdersTable[Customer ID],OrdersTable[[#This Row],[Customer ID]])</f>
        <v>7.6923076923076927E-2</v>
      </c>
    </row>
    <row r="9719" spans="1:25" x14ac:dyDescent="0.3">
      <c r="A9719" s="1">
        <v>9718</v>
      </c>
      <c r="B9719" t="s">
        <v>10820</v>
      </c>
      <c r="C9719" s="7">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4" t="str">
        <f>VLOOKUP(OrdersTable[[#This Row],[Region]],PeopleTable[#All],2,FALSE)</f>
        <v>Kelly Williams</v>
      </c>
      <c r="W9719" s="4" t="str">
        <f>IFERROR(VLOOKUP(OrdersTable[[#This Row],[Order ID]],ReturnsTable[#All],2,FALSE),"No")</f>
        <v>No</v>
      </c>
      <c r="X9719" s="4">
        <f>1/COUNTIF(OrdersTable[Order ID],OrdersTable[[#This Row],[Order ID]])</f>
        <v>0.5</v>
      </c>
      <c r="Y9719" s="4">
        <f>1/COUNTIF(OrdersTable[Customer ID],OrdersTable[[#This Row],[Customer ID]])</f>
        <v>6.25E-2</v>
      </c>
    </row>
    <row r="9720" spans="1:25" x14ac:dyDescent="0.3">
      <c r="A9720" s="1">
        <v>9719</v>
      </c>
      <c r="B9720" t="s">
        <v>10820</v>
      </c>
      <c r="C9720" s="7">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4" t="str">
        <f>VLOOKUP(OrdersTable[[#This Row],[Region]],PeopleTable[#All],2,FALSE)</f>
        <v>Kelly Williams</v>
      </c>
      <c r="W9720" s="4" t="str">
        <f>IFERROR(VLOOKUP(OrdersTable[[#This Row],[Order ID]],ReturnsTable[#All],2,FALSE),"No")</f>
        <v>No</v>
      </c>
      <c r="X9720" s="4">
        <f>1/COUNTIF(OrdersTable[Order ID],OrdersTable[[#This Row],[Order ID]])</f>
        <v>0.5</v>
      </c>
      <c r="Y9720" s="4">
        <f>1/COUNTIF(OrdersTable[Customer ID],OrdersTable[[#This Row],[Customer ID]])</f>
        <v>6.25E-2</v>
      </c>
    </row>
    <row r="9721" spans="1:25" x14ac:dyDescent="0.3">
      <c r="A9721" s="1">
        <v>9720</v>
      </c>
      <c r="B9721" t="s">
        <v>10821</v>
      </c>
      <c r="C9721" s="7">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4" t="str">
        <f>VLOOKUP(OrdersTable[[#This Row],[Region]],PeopleTable[#All],2,FALSE)</f>
        <v>Chuck Magee</v>
      </c>
      <c r="W9721" s="4" t="str">
        <f>IFERROR(VLOOKUP(OrdersTable[[#This Row],[Order ID]],ReturnsTable[#All],2,FALSE),"No")</f>
        <v>No</v>
      </c>
      <c r="X9721" s="4">
        <f>1/COUNTIF(OrdersTable[Order ID],OrdersTable[[#This Row],[Order ID]])</f>
        <v>1</v>
      </c>
      <c r="Y9721" s="4">
        <f>1/COUNTIF(OrdersTable[Customer ID],OrdersTable[[#This Row],[Customer ID]])</f>
        <v>4.3478260869565216E-2</v>
      </c>
    </row>
    <row r="9722" spans="1:25" x14ac:dyDescent="0.3">
      <c r="A9722" s="1">
        <v>9721</v>
      </c>
      <c r="B9722" t="s">
        <v>10822</v>
      </c>
      <c r="C9722" s="7">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4" t="str">
        <f>VLOOKUP(OrdersTable[[#This Row],[Region]],PeopleTable[#All],2,FALSE)</f>
        <v>Kelly Williams</v>
      </c>
      <c r="W9722" s="4" t="str">
        <f>IFERROR(VLOOKUP(OrdersTable[[#This Row],[Order ID]],ReturnsTable[#All],2,FALSE),"No")</f>
        <v>No</v>
      </c>
      <c r="X9722" s="4">
        <f>1/COUNTIF(OrdersTable[Order ID],OrdersTable[[#This Row],[Order ID]])</f>
        <v>1</v>
      </c>
      <c r="Y9722" s="4">
        <f>1/COUNTIF(OrdersTable[Customer ID],OrdersTable[[#This Row],[Customer ID]])</f>
        <v>3.5714285714285712E-2</v>
      </c>
    </row>
    <row r="9723" spans="1:25" x14ac:dyDescent="0.3">
      <c r="A9723" s="1">
        <v>9722</v>
      </c>
      <c r="B9723" t="s">
        <v>10823</v>
      </c>
      <c r="C9723" s="7">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4" t="str">
        <f>VLOOKUP(OrdersTable[[#This Row],[Region]],PeopleTable[#All],2,FALSE)</f>
        <v>Chuck Magee</v>
      </c>
      <c r="W9723" s="4" t="str">
        <f>IFERROR(VLOOKUP(OrdersTable[[#This Row],[Order ID]],ReturnsTable[#All],2,FALSE),"No")</f>
        <v>No</v>
      </c>
      <c r="X9723" s="4">
        <f>1/COUNTIF(OrdersTable[Order ID],OrdersTable[[#This Row],[Order ID]])</f>
        <v>0.5</v>
      </c>
      <c r="Y9723" s="4">
        <f>1/COUNTIF(OrdersTable[Customer ID],OrdersTable[[#This Row],[Customer ID]])</f>
        <v>6.25E-2</v>
      </c>
    </row>
    <row r="9724" spans="1:25" x14ac:dyDescent="0.3">
      <c r="A9724" s="1">
        <v>9723</v>
      </c>
      <c r="B9724" t="s">
        <v>10823</v>
      </c>
      <c r="C9724" s="7">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4" t="str">
        <f>VLOOKUP(OrdersTable[[#This Row],[Region]],PeopleTable[#All],2,FALSE)</f>
        <v>Chuck Magee</v>
      </c>
      <c r="W9724" s="4" t="str">
        <f>IFERROR(VLOOKUP(OrdersTable[[#This Row],[Order ID]],ReturnsTable[#All],2,FALSE),"No")</f>
        <v>No</v>
      </c>
      <c r="X9724" s="4">
        <f>1/COUNTIF(OrdersTable[Order ID],OrdersTable[[#This Row],[Order ID]])</f>
        <v>0.5</v>
      </c>
      <c r="Y9724" s="4">
        <f>1/COUNTIF(OrdersTable[Customer ID],OrdersTable[[#This Row],[Customer ID]])</f>
        <v>6.25E-2</v>
      </c>
    </row>
    <row r="9725" spans="1:25" x14ac:dyDescent="0.3">
      <c r="A9725" s="1">
        <v>9724</v>
      </c>
      <c r="B9725" t="s">
        <v>10824</v>
      </c>
      <c r="C9725" s="7">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4" t="str">
        <f>VLOOKUP(OrdersTable[[#This Row],[Region]],PeopleTable[#All],2,FALSE)</f>
        <v>Chuck Magee</v>
      </c>
      <c r="W9725" s="4" t="str">
        <f>IFERROR(VLOOKUP(OrdersTable[[#This Row],[Order ID]],ReturnsTable[#All],2,FALSE),"No")</f>
        <v>No</v>
      </c>
      <c r="X9725" s="4">
        <f>1/COUNTIF(OrdersTable[Order ID],OrdersTable[[#This Row],[Order ID]])</f>
        <v>1</v>
      </c>
      <c r="Y9725" s="4">
        <f>1/COUNTIF(OrdersTable[Customer ID],OrdersTable[[#This Row],[Customer ID]])</f>
        <v>8.3333333333333329E-2</v>
      </c>
    </row>
    <row r="9726" spans="1:25" x14ac:dyDescent="0.3">
      <c r="A9726" s="1">
        <v>9725</v>
      </c>
      <c r="B9726" t="s">
        <v>10825</v>
      </c>
      <c r="C9726" s="7">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4" t="str">
        <f>VLOOKUP(OrdersTable[[#This Row],[Region]],PeopleTable[#All],2,FALSE)</f>
        <v>Kelly Williams</v>
      </c>
      <c r="W9726" s="4" t="str">
        <f>IFERROR(VLOOKUP(OrdersTable[[#This Row],[Order ID]],ReturnsTable[#All],2,FALSE),"No")</f>
        <v>No</v>
      </c>
      <c r="X9726" s="4">
        <f>1/COUNTIF(OrdersTable[Order ID],OrdersTable[[#This Row],[Order ID]])</f>
        <v>1</v>
      </c>
      <c r="Y9726" s="4">
        <f>1/COUNTIF(OrdersTable[Customer ID],OrdersTable[[#This Row],[Customer ID]])</f>
        <v>5.2631578947368418E-2</v>
      </c>
    </row>
    <row r="9727" spans="1:25" x14ac:dyDescent="0.3">
      <c r="A9727" s="1">
        <v>9726</v>
      </c>
      <c r="B9727" t="s">
        <v>10826</v>
      </c>
      <c r="C9727" s="7">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4" t="str">
        <f>VLOOKUP(OrdersTable[[#This Row],[Region]],PeopleTable[#All],2,FALSE)</f>
        <v>Anna Andreadi</v>
      </c>
      <c r="W9727" s="4" t="str">
        <f>IFERROR(VLOOKUP(OrdersTable[[#This Row],[Order ID]],ReturnsTable[#All],2,FALSE),"No")</f>
        <v>No</v>
      </c>
      <c r="X9727" s="4">
        <f>1/COUNTIF(OrdersTable[Order ID],OrdersTable[[#This Row],[Order ID]])</f>
        <v>1</v>
      </c>
      <c r="Y9727" s="4">
        <f>1/COUNTIF(OrdersTable[Customer ID],OrdersTable[[#This Row],[Customer ID]])</f>
        <v>0.05</v>
      </c>
    </row>
    <row r="9728" spans="1:25" x14ac:dyDescent="0.3">
      <c r="A9728" s="1">
        <v>9727</v>
      </c>
      <c r="B9728" t="s">
        <v>6181</v>
      </c>
      <c r="C9728" s="7">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4" t="str">
        <f>VLOOKUP(OrdersTable[[#This Row],[Region]],PeopleTable[#All],2,FALSE)</f>
        <v>Chuck Magee</v>
      </c>
      <c r="W9728" s="4" t="str">
        <f>IFERROR(VLOOKUP(OrdersTable[[#This Row],[Order ID]],ReturnsTable[#All],2,FALSE),"No")</f>
        <v>Yes</v>
      </c>
      <c r="X9728" s="4">
        <f>1/COUNTIF(OrdersTable[Order ID],OrdersTable[[#This Row],[Order ID]])</f>
        <v>0.33333333333333331</v>
      </c>
      <c r="Y9728" s="4">
        <f>1/COUNTIF(OrdersTable[Customer ID],OrdersTable[[#This Row],[Customer ID]])</f>
        <v>3.5714285714285712E-2</v>
      </c>
    </row>
    <row r="9729" spans="1:25" x14ac:dyDescent="0.3">
      <c r="A9729" s="1">
        <v>9728</v>
      </c>
      <c r="B9729" t="s">
        <v>6181</v>
      </c>
      <c r="C9729" s="7">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4" t="str">
        <f>VLOOKUP(OrdersTable[[#This Row],[Region]],PeopleTable[#All],2,FALSE)</f>
        <v>Chuck Magee</v>
      </c>
      <c r="W9729" s="4" t="str">
        <f>IFERROR(VLOOKUP(OrdersTable[[#This Row],[Order ID]],ReturnsTable[#All],2,FALSE),"No")</f>
        <v>Yes</v>
      </c>
      <c r="X9729" s="4">
        <f>1/COUNTIF(OrdersTable[Order ID],OrdersTable[[#This Row],[Order ID]])</f>
        <v>0.33333333333333331</v>
      </c>
      <c r="Y9729" s="4">
        <f>1/COUNTIF(OrdersTable[Customer ID],OrdersTable[[#This Row],[Customer ID]])</f>
        <v>3.5714285714285712E-2</v>
      </c>
    </row>
    <row r="9730" spans="1:25" x14ac:dyDescent="0.3">
      <c r="A9730" s="1">
        <v>9729</v>
      </c>
      <c r="B9730" t="s">
        <v>6181</v>
      </c>
      <c r="C9730" s="7">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4" t="str">
        <f>VLOOKUP(OrdersTable[[#This Row],[Region]],PeopleTable[#All],2,FALSE)</f>
        <v>Chuck Magee</v>
      </c>
      <c r="W9730" s="4" t="str">
        <f>IFERROR(VLOOKUP(OrdersTable[[#This Row],[Order ID]],ReturnsTable[#All],2,FALSE),"No")</f>
        <v>Yes</v>
      </c>
      <c r="X9730" s="4">
        <f>1/COUNTIF(OrdersTable[Order ID],OrdersTable[[#This Row],[Order ID]])</f>
        <v>0.33333333333333331</v>
      </c>
      <c r="Y9730" s="4">
        <f>1/COUNTIF(OrdersTable[Customer ID],OrdersTable[[#This Row],[Customer ID]])</f>
        <v>3.5714285714285712E-2</v>
      </c>
    </row>
    <row r="9731" spans="1:25" x14ac:dyDescent="0.3">
      <c r="A9731" s="1">
        <v>9730</v>
      </c>
      <c r="B9731" t="s">
        <v>10827</v>
      </c>
      <c r="C9731" s="7">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4" t="str">
        <f>VLOOKUP(OrdersTable[[#This Row],[Region]],PeopleTable[#All],2,FALSE)</f>
        <v>Anna Andreadi</v>
      </c>
      <c r="W9731" s="4" t="str">
        <f>IFERROR(VLOOKUP(OrdersTable[[#This Row],[Order ID]],ReturnsTable[#All],2,FALSE),"No")</f>
        <v>No</v>
      </c>
      <c r="X9731" s="4">
        <f>1/COUNTIF(OrdersTable[Order ID],OrdersTable[[#This Row],[Order ID]])</f>
        <v>0.5</v>
      </c>
      <c r="Y9731" s="4">
        <f>1/COUNTIF(OrdersTable[Customer ID],OrdersTable[[#This Row],[Customer ID]])</f>
        <v>0.14285714285714285</v>
      </c>
    </row>
    <row r="9732" spans="1:25" x14ac:dyDescent="0.3">
      <c r="A9732" s="1">
        <v>9731</v>
      </c>
      <c r="B9732" t="s">
        <v>10827</v>
      </c>
      <c r="C9732" s="7">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4" t="str">
        <f>VLOOKUP(OrdersTable[[#This Row],[Region]],PeopleTable[#All],2,FALSE)</f>
        <v>Anna Andreadi</v>
      </c>
      <c r="W9732" s="4" t="str">
        <f>IFERROR(VLOOKUP(OrdersTable[[#This Row],[Order ID]],ReturnsTable[#All],2,FALSE),"No")</f>
        <v>No</v>
      </c>
      <c r="X9732" s="4">
        <f>1/COUNTIF(OrdersTable[Order ID],OrdersTable[[#This Row],[Order ID]])</f>
        <v>0.5</v>
      </c>
      <c r="Y9732" s="4">
        <f>1/COUNTIF(OrdersTable[Customer ID],OrdersTable[[#This Row],[Customer ID]])</f>
        <v>0.14285714285714285</v>
      </c>
    </row>
    <row r="9733" spans="1:25" x14ac:dyDescent="0.3">
      <c r="A9733" s="1">
        <v>9732</v>
      </c>
      <c r="B9733" t="s">
        <v>10828</v>
      </c>
      <c r="C9733" s="7">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4" t="str">
        <f>VLOOKUP(OrdersTable[[#This Row],[Region]],PeopleTable[#All],2,FALSE)</f>
        <v>Anna Andreadi</v>
      </c>
      <c r="W9733" s="4" t="str">
        <f>IFERROR(VLOOKUP(OrdersTable[[#This Row],[Order ID]],ReturnsTable[#All],2,FALSE),"No")</f>
        <v>No</v>
      </c>
      <c r="X9733" s="4">
        <f>1/COUNTIF(OrdersTable[Order ID],OrdersTable[[#This Row],[Order ID]])</f>
        <v>1</v>
      </c>
      <c r="Y9733" s="4">
        <f>1/COUNTIF(OrdersTable[Customer ID],OrdersTable[[#This Row],[Customer ID]])</f>
        <v>4.5454545454545456E-2</v>
      </c>
    </row>
    <row r="9734" spans="1:25" x14ac:dyDescent="0.3">
      <c r="A9734" s="1">
        <v>9733</v>
      </c>
      <c r="B9734" t="s">
        <v>10829</v>
      </c>
      <c r="C9734" s="7">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4" t="str">
        <f>VLOOKUP(OrdersTable[[#This Row],[Region]],PeopleTable[#All],2,FALSE)</f>
        <v>Cassandra Brandow</v>
      </c>
      <c r="W9734" s="4" t="str">
        <f>IFERROR(VLOOKUP(OrdersTable[[#This Row],[Order ID]],ReturnsTable[#All],2,FALSE),"No")</f>
        <v>No</v>
      </c>
      <c r="X9734" s="4">
        <f>1/COUNTIF(OrdersTable[Order ID],OrdersTable[[#This Row],[Order ID]])</f>
        <v>0.33333333333333331</v>
      </c>
      <c r="Y9734" s="4">
        <f>1/COUNTIF(OrdersTable[Customer ID],OrdersTable[[#This Row],[Customer ID]])</f>
        <v>6.6666666666666666E-2</v>
      </c>
    </row>
    <row r="9735" spans="1:25" x14ac:dyDescent="0.3">
      <c r="A9735" s="1">
        <v>9734</v>
      </c>
      <c r="B9735" t="s">
        <v>10829</v>
      </c>
      <c r="C9735" s="7">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4" t="str">
        <f>VLOOKUP(OrdersTable[[#This Row],[Region]],PeopleTable[#All],2,FALSE)</f>
        <v>Cassandra Brandow</v>
      </c>
      <c r="W9735" s="4" t="str">
        <f>IFERROR(VLOOKUP(OrdersTable[[#This Row],[Order ID]],ReturnsTable[#All],2,FALSE),"No")</f>
        <v>No</v>
      </c>
      <c r="X9735" s="4">
        <f>1/COUNTIF(OrdersTable[Order ID],OrdersTable[[#This Row],[Order ID]])</f>
        <v>0.33333333333333331</v>
      </c>
      <c r="Y9735" s="4">
        <f>1/COUNTIF(OrdersTable[Customer ID],OrdersTable[[#This Row],[Customer ID]])</f>
        <v>6.6666666666666666E-2</v>
      </c>
    </row>
    <row r="9736" spans="1:25" x14ac:dyDescent="0.3">
      <c r="A9736" s="1">
        <v>9735</v>
      </c>
      <c r="B9736" t="s">
        <v>10829</v>
      </c>
      <c r="C9736" s="7">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4" t="str">
        <f>VLOOKUP(OrdersTable[[#This Row],[Region]],PeopleTable[#All],2,FALSE)</f>
        <v>Cassandra Brandow</v>
      </c>
      <c r="W9736" s="4" t="str">
        <f>IFERROR(VLOOKUP(OrdersTable[[#This Row],[Order ID]],ReturnsTable[#All],2,FALSE),"No")</f>
        <v>No</v>
      </c>
      <c r="X9736" s="4">
        <f>1/COUNTIF(OrdersTable[Order ID],OrdersTable[[#This Row],[Order ID]])</f>
        <v>0.33333333333333331</v>
      </c>
      <c r="Y9736" s="4">
        <f>1/COUNTIF(OrdersTable[Customer ID],OrdersTable[[#This Row],[Customer ID]])</f>
        <v>6.6666666666666666E-2</v>
      </c>
    </row>
    <row r="9737" spans="1:25" x14ac:dyDescent="0.3">
      <c r="A9737" s="1">
        <v>9736</v>
      </c>
      <c r="B9737" t="s">
        <v>10830</v>
      </c>
      <c r="C9737" s="7">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4" t="str">
        <f>VLOOKUP(OrdersTable[[#This Row],[Region]],PeopleTable[#All],2,FALSE)</f>
        <v>Chuck Magee</v>
      </c>
      <c r="W9737" s="4" t="str">
        <f>IFERROR(VLOOKUP(OrdersTable[[#This Row],[Order ID]],ReturnsTable[#All],2,FALSE),"No")</f>
        <v>No</v>
      </c>
      <c r="X9737" s="4">
        <f>1/COUNTIF(OrdersTable[Order ID],OrdersTable[[#This Row],[Order ID]])</f>
        <v>1</v>
      </c>
      <c r="Y9737" s="4">
        <f>1/COUNTIF(OrdersTable[Customer ID],OrdersTable[[#This Row],[Customer ID]])</f>
        <v>8.3333333333333329E-2</v>
      </c>
    </row>
    <row r="9738" spans="1:25" x14ac:dyDescent="0.3">
      <c r="A9738" s="1">
        <v>9737</v>
      </c>
      <c r="B9738" t="s">
        <v>10831</v>
      </c>
      <c r="C9738" s="7">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4" t="str">
        <f>VLOOKUP(OrdersTable[[#This Row],[Region]],PeopleTable[#All],2,FALSE)</f>
        <v>Kelly Williams</v>
      </c>
      <c r="W9738" s="4" t="str">
        <f>IFERROR(VLOOKUP(OrdersTable[[#This Row],[Order ID]],ReturnsTable[#All],2,FALSE),"No")</f>
        <v>No</v>
      </c>
      <c r="X9738" s="4">
        <f>1/COUNTIF(OrdersTable[Order ID],OrdersTable[[#This Row],[Order ID]])</f>
        <v>1</v>
      </c>
      <c r="Y9738" s="4">
        <f>1/COUNTIF(OrdersTable[Customer ID],OrdersTable[[#This Row],[Customer ID]])</f>
        <v>0.25</v>
      </c>
    </row>
    <row r="9739" spans="1:25" x14ac:dyDescent="0.3">
      <c r="A9739" s="1">
        <v>9738</v>
      </c>
      <c r="B9739" t="s">
        <v>10832</v>
      </c>
      <c r="C9739" s="7">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4" t="str">
        <f>VLOOKUP(OrdersTable[[#This Row],[Region]],PeopleTable[#All],2,FALSE)</f>
        <v>Anna Andreadi</v>
      </c>
      <c r="W9739" s="4" t="str">
        <f>IFERROR(VLOOKUP(OrdersTable[[#This Row],[Order ID]],ReturnsTable[#All],2,FALSE),"No")</f>
        <v>No</v>
      </c>
      <c r="X9739" s="4">
        <f>1/COUNTIF(OrdersTable[Order ID],OrdersTable[[#This Row],[Order ID]])</f>
        <v>0.25</v>
      </c>
      <c r="Y9739" s="4">
        <f>1/COUNTIF(OrdersTable[Customer ID],OrdersTable[[#This Row],[Customer ID]])</f>
        <v>7.6923076923076927E-2</v>
      </c>
    </row>
    <row r="9740" spans="1:25" x14ac:dyDescent="0.3">
      <c r="A9740" s="1">
        <v>9739</v>
      </c>
      <c r="B9740" t="s">
        <v>10832</v>
      </c>
      <c r="C9740" s="7">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4" t="str">
        <f>VLOOKUP(OrdersTable[[#This Row],[Region]],PeopleTable[#All],2,FALSE)</f>
        <v>Anna Andreadi</v>
      </c>
      <c r="W9740" s="4" t="str">
        <f>IFERROR(VLOOKUP(OrdersTable[[#This Row],[Order ID]],ReturnsTable[#All],2,FALSE),"No")</f>
        <v>No</v>
      </c>
      <c r="X9740" s="4">
        <f>1/COUNTIF(OrdersTable[Order ID],OrdersTable[[#This Row],[Order ID]])</f>
        <v>0.25</v>
      </c>
      <c r="Y9740" s="4">
        <f>1/COUNTIF(OrdersTable[Customer ID],OrdersTable[[#This Row],[Customer ID]])</f>
        <v>7.6923076923076927E-2</v>
      </c>
    </row>
    <row r="9741" spans="1:25" x14ac:dyDescent="0.3">
      <c r="A9741" s="1">
        <v>9740</v>
      </c>
      <c r="B9741" t="s">
        <v>10832</v>
      </c>
      <c r="C9741" s="7">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4" t="str">
        <f>VLOOKUP(OrdersTable[[#This Row],[Region]],PeopleTable[#All],2,FALSE)</f>
        <v>Anna Andreadi</v>
      </c>
      <c r="W9741" s="4" t="str">
        <f>IFERROR(VLOOKUP(OrdersTable[[#This Row],[Order ID]],ReturnsTable[#All],2,FALSE),"No")</f>
        <v>No</v>
      </c>
      <c r="X9741" s="4">
        <f>1/COUNTIF(OrdersTable[Order ID],OrdersTable[[#This Row],[Order ID]])</f>
        <v>0.25</v>
      </c>
      <c r="Y9741" s="4">
        <f>1/COUNTIF(OrdersTable[Customer ID],OrdersTable[[#This Row],[Customer ID]])</f>
        <v>7.6923076923076927E-2</v>
      </c>
    </row>
    <row r="9742" spans="1:25" x14ac:dyDescent="0.3">
      <c r="A9742" s="1">
        <v>9741</v>
      </c>
      <c r="B9742" t="s">
        <v>10832</v>
      </c>
      <c r="C9742" s="7">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4" t="str">
        <f>VLOOKUP(OrdersTable[[#This Row],[Region]],PeopleTable[#All],2,FALSE)</f>
        <v>Anna Andreadi</v>
      </c>
      <c r="W9742" s="4" t="str">
        <f>IFERROR(VLOOKUP(OrdersTable[[#This Row],[Order ID]],ReturnsTable[#All],2,FALSE),"No")</f>
        <v>No</v>
      </c>
      <c r="X9742" s="4">
        <f>1/COUNTIF(OrdersTable[Order ID],OrdersTable[[#This Row],[Order ID]])</f>
        <v>0.25</v>
      </c>
      <c r="Y9742" s="4">
        <f>1/COUNTIF(OrdersTable[Customer ID],OrdersTable[[#This Row],[Customer ID]])</f>
        <v>7.6923076923076927E-2</v>
      </c>
    </row>
    <row r="9743" spans="1:25" x14ac:dyDescent="0.3">
      <c r="A9743" s="1">
        <v>9742</v>
      </c>
      <c r="B9743" t="s">
        <v>10833</v>
      </c>
      <c r="C9743" s="7">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4" t="str">
        <f>VLOOKUP(OrdersTable[[#This Row],[Region]],PeopleTable[#All],2,FALSE)</f>
        <v>Chuck Magee</v>
      </c>
      <c r="W9743" s="4" t="str">
        <f>IFERROR(VLOOKUP(OrdersTable[[#This Row],[Order ID]],ReturnsTable[#All],2,FALSE),"No")</f>
        <v>No</v>
      </c>
      <c r="X9743" s="4">
        <f>1/COUNTIF(OrdersTable[Order ID],OrdersTable[[#This Row],[Order ID]])</f>
        <v>1</v>
      </c>
      <c r="Y9743" s="4">
        <f>1/COUNTIF(OrdersTable[Customer ID],OrdersTable[[#This Row],[Customer ID]])</f>
        <v>7.6923076923076927E-2</v>
      </c>
    </row>
    <row r="9744" spans="1:25" x14ac:dyDescent="0.3">
      <c r="A9744" s="1">
        <v>9743</v>
      </c>
      <c r="B9744" t="s">
        <v>10834</v>
      </c>
      <c r="C9744" s="7">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4" t="str">
        <f>VLOOKUP(OrdersTable[[#This Row],[Region]],PeopleTable[#All],2,FALSE)</f>
        <v>Anna Andreadi</v>
      </c>
      <c r="W9744" s="4" t="str">
        <f>IFERROR(VLOOKUP(OrdersTable[[#This Row],[Order ID]],ReturnsTable[#All],2,FALSE),"No")</f>
        <v>No</v>
      </c>
      <c r="X9744" s="4">
        <f>1/COUNTIF(OrdersTable[Order ID],OrdersTable[[#This Row],[Order ID]])</f>
        <v>1</v>
      </c>
      <c r="Y9744" s="4">
        <f>1/COUNTIF(OrdersTable[Customer ID],OrdersTable[[#This Row],[Customer ID]])</f>
        <v>3.2258064516129031E-2</v>
      </c>
    </row>
    <row r="9745" spans="1:25" x14ac:dyDescent="0.3">
      <c r="A9745" s="1">
        <v>9744</v>
      </c>
      <c r="B9745" t="s">
        <v>10835</v>
      </c>
      <c r="C9745" s="7">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4" t="str">
        <f>VLOOKUP(OrdersTable[[#This Row],[Region]],PeopleTable[#All],2,FALSE)</f>
        <v>Chuck Magee</v>
      </c>
      <c r="W9745" s="4" t="str">
        <f>IFERROR(VLOOKUP(OrdersTable[[#This Row],[Order ID]],ReturnsTable[#All],2,FALSE),"No")</f>
        <v>No</v>
      </c>
      <c r="X9745" s="4">
        <f>1/COUNTIF(OrdersTable[Order ID],OrdersTable[[#This Row],[Order ID]])</f>
        <v>1</v>
      </c>
      <c r="Y9745" s="4">
        <f>1/COUNTIF(OrdersTable[Customer ID],OrdersTable[[#This Row],[Customer ID]])</f>
        <v>0.16666666666666666</v>
      </c>
    </row>
    <row r="9746" spans="1:25" x14ac:dyDescent="0.3">
      <c r="A9746" s="1">
        <v>9745</v>
      </c>
      <c r="B9746" t="s">
        <v>10836</v>
      </c>
      <c r="C9746" s="7">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4" t="str">
        <f>VLOOKUP(OrdersTable[[#This Row],[Region]],PeopleTable[#All],2,FALSE)</f>
        <v>Kelly Williams</v>
      </c>
      <c r="W9746" s="4" t="str">
        <f>IFERROR(VLOOKUP(OrdersTable[[#This Row],[Order ID]],ReturnsTable[#All],2,FALSE),"No")</f>
        <v>No</v>
      </c>
      <c r="X9746" s="4">
        <f>1/COUNTIF(OrdersTable[Order ID],OrdersTable[[#This Row],[Order ID]])</f>
        <v>1</v>
      </c>
      <c r="Y9746" s="4">
        <f>1/COUNTIF(OrdersTable[Customer ID],OrdersTable[[#This Row],[Customer ID]])</f>
        <v>0.2</v>
      </c>
    </row>
    <row r="9747" spans="1:25" x14ac:dyDescent="0.3">
      <c r="A9747" s="1">
        <v>9746</v>
      </c>
      <c r="B9747" t="s">
        <v>10837</v>
      </c>
      <c r="C9747" s="7">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4" t="str">
        <f>VLOOKUP(OrdersTable[[#This Row],[Region]],PeopleTable[#All],2,FALSE)</f>
        <v>Anna Andreadi</v>
      </c>
      <c r="W9747" s="4" t="str">
        <f>IFERROR(VLOOKUP(OrdersTable[[#This Row],[Order ID]],ReturnsTable[#All],2,FALSE),"No")</f>
        <v>No</v>
      </c>
      <c r="X9747" s="4">
        <f>1/COUNTIF(OrdersTable[Order ID],OrdersTable[[#This Row],[Order ID]])</f>
        <v>0.5</v>
      </c>
      <c r="Y9747" s="4">
        <f>1/COUNTIF(OrdersTable[Customer ID],OrdersTable[[#This Row],[Customer ID]])</f>
        <v>6.25E-2</v>
      </c>
    </row>
    <row r="9748" spans="1:25" x14ac:dyDescent="0.3">
      <c r="A9748" s="1">
        <v>9747</v>
      </c>
      <c r="B9748" t="s">
        <v>10837</v>
      </c>
      <c r="C9748" s="7">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4" t="str">
        <f>VLOOKUP(OrdersTable[[#This Row],[Region]],PeopleTable[#All],2,FALSE)</f>
        <v>Anna Andreadi</v>
      </c>
      <c r="W9748" s="4" t="str">
        <f>IFERROR(VLOOKUP(OrdersTable[[#This Row],[Order ID]],ReturnsTable[#All],2,FALSE),"No")</f>
        <v>No</v>
      </c>
      <c r="X9748" s="4">
        <f>1/COUNTIF(OrdersTable[Order ID],OrdersTable[[#This Row],[Order ID]])</f>
        <v>0.5</v>
      </c>
      <c r="Y9748" s="4">
        <f>1/COUNTIF(OrdersTable[Customer ID],OrdersTable[[#This Row],[Customer ID]])</f>
        <v>6.25E-2</v>
      </c>
    </row>
    <row r="9749" spans="1:25" x14ac:dyDescent="0.3">
      <c r="A9749" s="1">
        <v>9748</v>
      </c>
      <c r="B9749" t="s">
        <v>10838</v>
      </c>
      <c r="C9749" s="7">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4" t="str">
        <f>VLOOKUP(OrdersTable[[#This Row],[Region]],PeopleTable[#All],2,FALSE)</f>
        <v>Kelly Williams</v>
      </c>
      <c r="W9749" s="4" t="str">
        <f>IFERROR(VLOOKUP(OrdersTable[[#This Row],[Order ID]],ReturnsTable[#All],2,FALSE),"No")</f>
        <v>No</v>
      </c>
      <c r="X9749" s="4">
        <f>1/COUNTIF(OrdersTable[Order ID],OrdersTable[[#This Row],[Order ID]])</f>
        <v>0.5</v>
      </c>
      <c r="Y9749" s="4">
        <f>1/COUNTIF(OrdersTable[Customer ID],OrdersTable[[#This Row],[Customer ID]])</f>
        <v>4.1666666666666664E-2</v>
      </c>
    </row>
    <row r="9750" spans="1:25" x14ac:dyDescent="0.3">
      <c r="A9750" s="1">
        <v>9749</v>
      </c>
      <c r="B9750" t="s">
        <v>10838</v>
      </c>
      <c r="C9750" s="7">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4" t="str">
        <f>VLOOKUP(OrdersTable[[#This Row],[Region]],PeopleTable[#All],2,FALSE)</f>
        <v>Kelly Williams</v>
      </c>
      <c r="W9750" s="4" t="str">
        <f>IFERROR(VLOOKUP(OrdersTable[[#This Row],[Order ID]],ReturnsTable[#All],2,FALSE),"No")</f>
        <v>No</v>
      </c>
      <c r="X9750" s="4">
        <f>1/COUNTIF(OrdersTable[Order ID],OrdersTable[[#This Row],[Order ID]])</f>
        <v>0.5</v>
      </c>
      <c r="Y9750" s="4">
        <f>1/COUNTIF(OrdersTable[Customer ID],OrdersTable[[#This Row],[Customer ID]])</f>
        <v>4.1666666666666664E-2</v>
      </c>
    </row>
    <row r="9751" spans="1:25" x14ac:dyDescent="0.3">
      <c r="A9751" s="1">
        <v>9750</v>
      </c>
      <c r="B9751" t="s">
        <v>10839</v>
      </c>
      <c r="C9751" s="7">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4" t="str">
        <f>VLOOKUP(OrdersTable[[#This Row],[Region]],PeopleTable[#All],2,FALSE)</f>
        <v>Chuck Magee</v>
      </c>
      <c r="W9751" s="4" t="str">
        <f>IFERROR(VLOOKUP(OrdersTable[[#This Row],[Order ID]],ReturnsTable[#All],2,FALSE),"No")</f>
        <v>No</v>
      </c>
      <c r="X9751" s="4">
        <f>1/COUNTIF(OrdersTable[Order ID],OrdersTable[[#This Row],[Order ID]])</f>
        <v>1</v>
      </c>
      <c r="Y9751" s="4">
        <f>1/COUNTIF(OrdersTable[Customer ID],OrdersTable[[#This Row],[Customer ID]])</f>
        <v>0.14285714285714285</v>
      </c>
    </row>
    <row r="9752" spans="1:25" x14ac:dyDescent="0.3">
      <c r="A9752" s="1">
        <v>9751</v>
      </c>
      <c r="B9752" t="s">
        <v>10840</v>
      </c>
      <c r="C9752" s="7">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4" t="str">
        <f>VLOOKUP(OrdersTable[[#This Row],[Region]],PeopleTable[#All],2,FALSE)</f>
        <v>Kelly Williams</v>
      </c>
      <c r="W9752" s="4" t="str">
        <f>IFERROR(VLOOKUP(OrdersTable[[#This Row],[Order ID]],ReturnsTable[#All],2,FALSE),"No")</f>
        <v>No</v>
      </c>
      <c r="X9752" s="4">
        <f>1/COUNTIF(OrdersTable[Order ID],OrdersTable[[#This Row],[Order ID]])</f>
        <v>0.5</v>
      </c>
      <c r="Y9752" s="4">
        <f>1/COUNTIF(OrdersTable[Customer ID],OrdersTable[[#This Row],[Customer ID]])</f>
        <v>3.2258064516129031E-2</v>
      </c>
    </row>
    <row r="9753" spans="1:25" x14ac:dyDescent="0.3">
      <c r="A9753" s="1">
        <v>9752</v>
      </c>
      <c r="B9753" t="s">
        <v>10840</v>
      </c>
      <c r="C9753" s="7">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4" t="str">
        <f>VLOOKUP(OrdersTable[[#This Row],[Region]],PeopleTable[#All],2,FALSE)</f>
        <v>Kelly Williams</v>
      </c>
      <c r="W9753" s="4" t="str">
        <f>IFERROR(VLOOKUP(OrdersTable[[#This Row],[Order ID]],ReturnsTable[#All],2,FALSE),"No")</f>
        <v>No</v>
      </c>
      <c r="X9753" s="4">
        <f>1/COUNTIF(OrdersTable[Order ID],OrdersTable[[#This Row],[Order ID]])</f>
        <v>0.5</v>
      </c>
      <c r="Y9753" s="4">
        <f>1/COUNTIF(OrdersTable[Customer ID],OrdersTable[[#This Row],[Customer ID]])</f>
        <v>3.2258064516129031E-2</v>
      </c>
    </row>
    <row r="9754" spans="1:25" x14ac:dyDescent="0.3">
      <c r="A9754" s="1">
        <v>9753</v>
      </c>
      <c r="B9754" t="s">
        <v>10841</v>
      </c>
      <c r="C9754" s="7">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4" t="str">
        <f>VLOOKUP(OrdersTable[[#This Row],[Region]],PeopleTable[#All],2,FALSE)</f>
        <v>Anna Andreadi</v>
      </c>
      <c r="W9754" s="4" t="str">
        <f>IFERROR(VLOOKUP(OrdersTable[[#This Row],[Order ID]],ReturnsTable[#All],2,FALSE),"No")</f>
        <v>No</v>
      </c>
      <c r="X9754" s="4">
        <f>1/COUNTIF(OrdersTable[Order ID],OrdersTable[[#This Row],[Order ID]])</f>
        <v>1</v>
      </c>
      <c r="Y9754" s="4">
        <f>1/COUNTIF(OrdersTable[Customer ID],OrdersTable[[#This Row],[Customer ID]])</f>
        <v>0.05</v>
      </c>
    </row>
    <row r="9755" spans="1:25" x14ac:dyDescent="0.3">
      <c r="A9755" s="1">
        <v>9754</v>
      </c>
      <c r="B9755" t="s">
        <v>10842</v>
      </c>
      <c r="C9755" s="7">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4" t="str">
        <f>VLOOKUP(OrdersTable[[#This Row],[Region]],PeopleTable[#All],2,FALSE)</f>
        <v>Cassandra Brandow</v>
      </c>
      <c r="W9755" s="4" t="str">
        <f>IFERROR(VLOOKUP(OrdersTable[[#This Row],[Order ID]],ReturnsTable[#All],2,FALSE),"No")</f>
        <v>No</v>
      </c>
      <c r="X9755" s="4">
        <f>1/COUNTIF(OrdersTable[Order ID],OrdersTable[[#This Row],[Order ID]])</f>
        <v>0.16666666666666666</v>
      </c>
      <c r="Y9755" s="4">
        <f>1/COUNTIF(OrdersTable[Customer ID],OrdersTable[[#This Row],[Customer ID]])</f>
        <v>3.3333333333333333E-2</v>
      </c>
    </row>
    <row r="9756" spans="1:25" x14ac:dyDescent="0.3">
      <c r="A9756" s="1">
        <v>9755</v>
      </c>
      <c r="B9756" t="s">
        <v>10842</v>
      </c>
      <c r="C9756" s="7">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4" t="str">
        <f>VLOOKUP(OrdersTable[[#This Row],[Region]],PeopleTable[#All],2,FALSE)</f>
        <v>Cassandra Brandow</v>
      </c>
      <c r="W9756" s="4" t="str">
        <f>IFERROR(VLOOKUP(OrdersTable[[#This Row],[Order ID]],ReturnsTable[#All],2,FALSE),"No")</f>
        <v>No</v>
      </c>
      <c r="X9756" s="4">
        <f>1/COUNTIF(OrdersTable[Order ID],OrdersTable[[#This Row],[Order ID]])</f>
        <v>0.16666666666666666</v>
      </c>
      <c r="Y9756" s="4">
        <f>1/COUNTIF(OrdersTable[Customer ID],OrdersTable[[#This Row],[Customer ID]])</f>
        <v>3.3333333333333333E-2</v>
      </c>
    </row>
    <row r="9757" spans="1:25" x14ac:dyDescent="0.3">
      <c r="A9757" s="1">
        <v>9756</v>
      </c>
      <c r="B9757" t="s">
        <v>10842</v>
      </c>
      <c r="C9757" s="7">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4" t="str">
        <f>VLOOKUP(OrdersTable[[#This Row],[Region]],PeopleTable[#All],2,FALSE)</f>
        <v>Cassandra Brandow</v>
      </c>
      <c r="W9757" s="4" t="str">
        <f>IFERROR(VLOOKUP(OrdersTable[[#This Row],[Order ID]],ReturnsTable[#All],2,FALSE),"No")</f>
        <v>No</v>
      </c>
      <c r="X9757" s="4">
        <f>1/COUNTIF(OrdersTable[Order ID],OrdersTable[[#This Row],[Order ID]])</f>
        <v>0.16666666666666666</v>
      </c>
      <c r="Y9757" s="4">
        <f>1/COUNTIF(OrdersTable[Customer ID],OrdersTable[[#This Row],[Customer ID]])</f>
        <v>3.3333333333333333E-2</v>
      </c>
    </row>
    <row r="9758" spans="1:25" x14ac:dyDescent="0.3">
      <c r="A9758" s="1">
        <v>9757</v>
      </c>
      <c r="B9758" t="s">
        <v>10842</v>
      </c>
      <c r="C9758" s="7">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4" t="str">
        <f>VLOOKUP(OrdersTable[[#This Row],[Region]],PeopleTable[#All],2,FALSE)</f>
        <v>Cassandra Brandow</v>
      </c>
      <c r="W9758" s="4" t="str">
        <f>IFERROR(VLOOKUP(OrdersTable[[#This Row],[Order ID]],ReturnsTable[#All],2,FALSE),"No")</f>
        <v>No</v>
      </c>
      <c r="X9758" s="4">
        <f>1/COUNTIF(OrdersTable[Order ID],OrdersTable[[#This Row],[Order ID]])</f>
        <v>0.16666666666666666</v>
      </c>
      <c r="Y9758" s="4">
        <f>1/COUNTIF(OrdersTable[Customer ID],OrdersTable[[#This Row],[Customer ID]])</f>
        <v>3.3333333333333333E-2</v>
      </c>
    </row>
    <row r="9759" spans="1:25" x14ac:dyDescent="0.3">
      <c r="A9759" s="1">
        <v>9758</v>
      </c>
      <c r="B9759" t="s">
        <v>10842</v>
      </c>
      <c r="C9759" s="7">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4" t="str">
        <f>VLOOKUP(OrdersTable[[#This Row],[Region]],PeopleTable[#All],2,FALSE)</f>
        <v>Cassandra Brandow</v>
      </c>
      <c r="W9759" s="4" t="str">
        <f>IFERROR(VLOOKUP(OrdersTable[[#This Row],[Order ID]],ReturnsTable[#All],2,FALSE),"No")</f>
        <v>No</v>
      </c>
      <c r="X9759" s="4">
        <f>1/COUNTIF(OrdersTable[Order ID],OrdersTable[[#This Row],[Order ID]])</f>
        <v>0.16666666666666666</v>
      </c>
      <c r="Y9759" s="4">
        <f>1/COUNTIF(OrdersTable[Customer ID],OrdersTable[[#This Row],[Customer ID]])</f>
        <v>3.3333333333333333E-2</v>
      </c>
    </row>
    <row r="9760" spans="1:25" x14ac:dyDescent="0.3">
      <c r="A9760" s="1">
        <v>9759</v>
      </c>
      <c r="B9760" t="s">
        <v>10842</v>
      </c>
      <c r="C9760" s="7">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4" t="str">
        <f>VLOOKUP(OrdersTable[[#This Row],[Region]],PeopleTable[#All],2,FALSE)</f>
        <v>Cassandra Brandow</v>
      </c>
      <c r="W9760" s="4" t="str">
        <f>IFERROR(VLOOKUP(OrdersTable[[#This Row],[Order ID]],ReturnsTable[#All],2,FALSE),"No")</f>
        <v>No</v>
      </c>
      <c r="X9760" s="4">
        <f>1/COUNTIF(OrdersTable[Order ID],OrdersTable[[#This Row],[Order ID]])</f>
        <v>0.16666666666666666</v>
      </c>
      <c r="Y9760" s="4">
        <f>1/COUNTIF(OrdersTable[Customer ID],OrdersTable[[#This Row],[Customer ID]])</f>
        <v>3.3333333333333333E-2</v>
      </c>
    </row>
    <row r="9761" spans="1:25" x14ac:dyDescent="0.3">
      <c r="A9761" s="1">
        <v>9760</v>
      </c>
      <c r="B9761" t="s">
        <v>10843</v>
      </c>
      <c r="C9761" s="7">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4" t="str">
        <f>VLOOKUP(OrdersTable[[#This Row],[Region]],PeopleTable[#All],2,FALSE)</f>
        <v>Anna Andreadi</v>
      </c>
      <c r="W9761" s="4" t="str">
        <f>IFERROR(VLOOKUP(OrdersTable[[#This Row],[Order ID]],ReturnsTable[#All],2,FALSE),"No")</f>
        <v>No</v>
      </c>
      <c r="X9761" s="4">
        <f>1/COUNTIF(OrdersTable[Order ID],OrdersTable[[#This Row],[Order ID]])</f>
        <v>1</v>
      </c>
      <c r="Y9761" s="4">
        <f>1/COUNTIF(OrdersTable[Customer ID],OrdersTable[[#This Row],[Customer ID]])</f>
        <v>5.8823529411764705E-2</v>
      </c>
    </row>
    <row r="9762" spans="1:25" x14ac:dyDescent="0.3">
      <c r="A9762" s="1">
        <v>9761</v>
      </c>
      <c r="B9762" t="s">
        <v>10844</v>
      </c>
      <c r="C9762" s="7">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4" t="str">
        <f>VLOOKUP(OrdersTable[[#This Row],[Region]],PeopleTable[#All],2,FALSE)</f>
        <v>Cassandra Brandow</v>
      </c>
      <c r="W9762" s="4" t="str">
        <f>IFERROR(VLOOKUP(OrdersTable[[#This Row],[Order ID]],ReturnsTable[#All],2,FALSE),"No")</f>
        <v>No</v>
      </c>
      <c r="X9762" s="4">
        <f>1/COUNTIF(OrdersTable[Order ID],OrdersTable[[#This Row],[Order ID]])</f>
        <v>1</v>
      </c>
      <c r="Y9762" s="4">
        <f>1/COUNTIF(OrdersTable[Customer ID],OrdersTable[[#This Row],[Customer ID]])</f>
        <v>0.05</v>
      </c>
    </row>
    <row r="9763" spans="1:25" x14ac:dyDescent="0.3">
      <c r="A9763" s="1">
        <v>9762</v>
      </c>
      <c r="B9763" t="s">
        <v>10845</v>
      </c>
      <c r="C9763" s="7">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4" t="str">
        <f>VLOOKUP(OrdersTable[[#This Row],[Region]],PeopleTable[#All],2,FALSE)</f>
        <v>Anna Andreadi</v>
      </c>
      <c r="W9763" s="4" t="str">
        <f>IFERROR(VLOOKUP(OrdersTable[[#This Row],[Order ID]],ReturnsTable[#All],2,FALSE),"No")</f>
        <v>No</v>
      </c>
      <c r="X9763" s="4">
        <f>1/COUNTIF(OrdersTable[Order ID],OrdersTable[[#This Row],[Order ID]])</f>
        <v>0.33333333333333331</v>
      </c>
      <c r="Y9763" s="4">
        <f>1/COUNTIF(OrdersTable[Customer ID],OrdersTable[[#This Row],[Customer ID]])</f>
        <v>0.05</v>
      </c>
    </row>
    <row r="9764" spans="1:25" x14ac:dyDescent="0.3">
      <c r="A9764" s="1">
        <v>9763</v>
      </c>
      <c r="B9764" t="s">
        <v>10845</v>
      </c>
      <c r="C9764" s="7">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4" t="str">
        <f>VLOOKUP(OrdersTable[[#This Row],[Region]],PeopleTable[#All],2,FALSE)</f>
        <v>Anna Andreadi</v>
      </c>
      <c r="W9764" s="4" t="str">
        <f>IFERROR(VLOOKUP(OrdersTable[[#This Row],[Order ID]],ReturnsTable[#All],2,FALSE),"No")</f>
        <v>No</v>
      </c>
      <c r="X9764" s="4">
        <f>1/COUNTIF(OrdersTable[Order ID],OrdersTable[[#This Row],[Order ID]])</f>
        <v>0.33333333333333331</v>
      </c>
      <c r="Y9764" s="4">
        <f>1/COUNTIF(OrdersTable[Customer ID],OrdersTable[[#This Row],[Customer ID]])</f>
        <v>0.05</v>
      </c>
    </row>
    <row r="9765" spans="1:25" x14ac:dyDescent="0.3">
      <c r="A9765" s="1">
        <v>9764</v>
      </c>
      <c r="B9765" t="s">
        <v>10845</v>
      </c>
      <c r="C9765" s="7">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4" t="str">
        <f>VLOOKUP(OrdersTable[[#This Row],[Region]],PeopleTable[#All],2,FALSE)</f>
        <v>Anna Andreadi</v>
      </c>
      <c r="W9765" s="4" t="str">
        <f>IFERROR(VLOOKUP(OrdersTable[[#This Row],[Order ID]],ReturnsTable[#All],2,FALSE),"No")</f>
        <v>No</v>
      </c>
      <c r="X9765" s="4">
        <f>1/COUNTIF(OrdersTable[Order ID],OrdersTable[[#This Row],[Order ID]])</f>
        <v>0.33333333333333331</v>
      </c>
      <c r="Y9765" s="4">
        <f>1/COUNTIF(OrdersTable[Customer ID],OrdersTable[[#This Row],[Customer ID]])</f>
        <v>0.05</v>
      </c>
    </row>
    <row r="9766" spans="1:25" x14ac:dyDescent="0.3">
      <c r="A9766" s="1">
        <v>9765</v>
      </c>
      <c r="B9766" t="s">
        <v>10846</v>
      </c>
      <c r="C9766" s="7">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4" t="str">
        <f>VLOOKUP(OrdersTable[[#This Row],[Region]],PeopleTable[#All],2,FALSE)</f>
        <v>Anna Andreadi</v>
      </c>
      <c r="W9766" s="4" t="str">
        <f>IFERROR(VLOOKUP(OrdersTable[[#This Row],[Order ID]],ReturnsTable[#All],2,FALSE),"No")</f>
        <v>No</v>
      </c>
      <c r="X9766" s="4">
        <f>1/COUNTIF(OrdersTable[Order ID],OrdersTable[[#This Row],[Order ID]])</f>
        <v>1</v>
      </c>
      <c r="Y9766" s="4">
        <f>1/COUNTIF(OrdersTable[Customer ID],OrdersTable[[#This Row],[Customer ID]])</f>
        <v>5.2631578947368418E-2</v>
      </c>
    </row>
    <row r="9767" spans="1:25" x14ac:dyDescent="0.3">
      <c r="A9767" s="1">
        <v>9766</v>
      </c>
      <c r="B9767" t="s">
        <v>10847</v>
      </c>
      <c r="C9767" s="7">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4" t="str">
        <f>VLOOKUP(OrdersTable[[#This Row],[Region]],PeopleTable[#All],2,FALSE)</f>
        <v>Chuck Magee</v>
      </c>
      <c r="W9767" s="4" t="str">
        <f>IFERROR(VLOOKUP(OrdersTable[[#This Row],[Order ID]],ReturnsTable[#All],2,FALSE),"No")</f>
        <v>No</v>
      </c>
      <c r="X9767" s="4">
        <f>1/COUNTIF(OrdersTable[Order ID],OrdersTable[[#This Row],[Order ID]])</f>
        <v>0.5</v>
      </c>
      <c r="Y9767" s="4">
        <f>1/COUNTIF(OrdersTable[Customer ID],OrdersTable[[#This Row],[Customer ID]])</f>
        <v>0.1</v>
      </c>
    </row>
    <row r="9768" spans="1:25" x14ac:dyDescent="0.3">
      <c r="A9768" s="1">
        <v>9767</v>
      </c>
      <c r="B9768" t="s">
        <v>10847</v>
      </c>
      <c r="C9768" s="7">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4" t="str">
        <f>VLOOKUP(OrdersTable[[#This Row],[Region]],PeopleTable[#All],2,FALSE)</f>
        <v>Chuck Magee</v>
      </c>
      <c r="W9768" s="4" t="str">
        <f>IFERROR(VLOOKUP(OrdersTable[[#This Row],[Order ID]],ReturnsTable[#All],2,FALSE),"No")</f>
        <v>No</v>
      </c>
      <c r="X9768" s="4">
        <f>1/COUNTIF(OrdersTable[Order ID],OrdersTable[[#This Row],[Order ID]])</f>
        <v>0.5</v>
      </c>
      <c r="Y9768" s="4">
        <f>1/COUNTIF(OrdersTable[Customer ID],OrdersTable[[#This Row],[Customer ID]])</f>
        <v>0.1</v>
      </c>
    </row>
    <row r="9769" spans="1:25" x14ac:dyDescent="0.3">
      <c r="A9769" s="1">
        <v>9768</v>
      </c>
      <c r="B9769" t="s">
        <v>10848</v>
      </c>
      <c r="C9769" s="7">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4" t="str">
        <f>VLOOKUP(OrdersTable[[#This Row],[Region]],PeopleTable[#All],2,FALSE)</f>
        <v>Kelly Williams</v>
      </c>
      <c r="W9769" s="4" t="str">
        <f>IFERROR(VLOOKUP(OrdersTable[[#This Row],[Order ID]],ReturnsTable[#All],2,FALSE),"No")</f>
        <v>No</v>
      </c>
      <c r="X9769" s="4">
        <f>1/COUNTIF(OrdersTable[Order ID],OrdersTable[[#This Row],[Order ID]])</f>
        <v>1</v>
      </c>
      <c r="Y9769" s="4">
        <f>1/COUNTIF(OrdersTable[Customer ID],OrdersTable[[#This Row],[Customer ID]])</f>
        <v>6.6666666666666666E-2</v>
      </c>
    </row>
    <row r="9770" spans="1:25" x14ac:dyDescent="0.3">
      <c r="A9770" s="1">
        <v>9769</v>
      </c>
      <c r="B9770" t="s">
        <v>6149</v>
      </c>
      <c r="C9770" s="7">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4" t="str">
        <f>VLOOKUP(OrdersTable[[#This Row],[Region]],PeopleTable[#All],2,FALSE)</f>
        <v>Anna Andreadi</v>
      </c>
      <c r="W9770" s="4" t="str">
        <f>IFERROR(VLOOKUP(OrdersTable[[#This Row],[Order ID]],ReturnsTable[#All],2,FALSE),"No")</f>
        <v>Yes</v>
      </c>
      <c r="X9770" s="4">
        <f>1/COUNTIF(OrdersTable[Order ID],OrdersTable[[#This Row],[Order ID]])</f>
        <v>1</v>
      </c>
      <c r="Y9770" s="4">
        <f>1/COUNTIF(OrdersTable[Customer ID],OrdersTable[[#This Row],[Customer ID]])</f>
        <v>0.1</v>
      </c>
    </row>
    <row r="9771" spans="1:25" x14ac:dyDescent="0.3">
      <c r="A9771" s="1">
        <v>9770</v>
      </c>
      <c r="B9771" t="s">
        <v>10849</v>
      </c>
      <c r="C9771" s="7">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4" t="str">
        <f>VLOOKUP(OrdersTable[[#This Row],[Region]],PeopleTable[#All],2,FALSE)</f>
        <v>Cassandra Brandow</v>
      </c>
      <c r="W9771" s="4" t="str">
        <f>IFERROR(VLOOKUP(OrdersTable[[#This Row],[Order ID]],ReturnsTable[#All],2,FALSE),"No")</f>
        <v>No</v>
      </c>
      <c r="X9771" s="4">
        <f>1/COUNTIF(OrdersTable[Order ID],OrdersTable[[#This Row],[Order ID]])</f>
        <v>0.33333333333333331</v>
      </c>
      <c r="Y9771" s="4">
        <f>1/COUNTIF(OrdersTable[Customer ID],OrdersTable[[#This Row],[Customer ID]])</f>
        <v>6.6666666666666666E-2</v>
      </c>
    </row>
    <row r="9772" spans="1:25" x14ac:dyDescent="0.3">
      <c r="A9772" s="1">
        <v>9771</v>
      </c>
      <c r="B9772" t="s">
        <v>10849</v>
      </c>
      <c r="C9772" s="7">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4" t="str">
        <f>VLOOKUP(OrdersTable[[#This Row],[Region]],PeopleTable[#All],2,FALSE)</f>
        <v>Cassandra Brandow</v>
      </c>
      <c r="W9772" s="4" t="str">
        <f>IFERROR(VLOOKUP(OrdersTable[[#This Row],[Order ID]],ReturnsTable[#All],2,FALSE),"No")</f>
        <v>No</v>
      </c>
      <c r="X9772" s="4">
        <f>1/COUNTIF(OrdersTable[Order ID],OrdersTable[[#This Row],[Order ID]])</f>
        <v>0.33333333333333331</v>
      </c>
      <c r="Y9772" s="4">
        <f>1/COUNTIF(OrdersTable[Customer ID],OrdersTable[[#This Row],[Customer ID]])</f>
        <v>6.6666666666666666E-2</v>
      </c>
    </row>
    <row r="9773" spans="1:25" x14ac:dyDescent="0.3">
      <c r="A9773" s="1">
        <v>9772</v>
      </c>
      <c r="B9773" t="s">
        <v>10849</v>
      </c>
      <c r="C9773" s="7">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4" t="str">
        <f>VLOOKUP(OrdersTable[[#This Row],[Region]],PeopleTable[#All],2,FALSE)</f>
        <v>Cassandra Brandow</v>
      </c>
      <c r="W9773" s="4" t="str">
        <f>IFERROR(VLOOKUP(OrdersTable[[#This Row],[Order ID]],ReturnsTable[#All],2,FALSE),"No")</f>
        <v>No</v>
      </c>
      <c r="X9773" s="4">
        <f>1/COUNTIF(OrdersTable[Order ID],OrdersTable[[#This Row],[Order ID]])</f>
        <v>0.33333333333333331</v>
      </c>
      <c r="Y9773" s="4">
        <f>1/COUNTIF(OrdersTable[Customer ID],OrdersTable[[#This Row],[Customer ID]])</f>
        <v>6.6666666666666666E-2</v>
      </c>
    </row>
    <row r="9774" spans="1:25" x14ac:dyDescent="0.3">
      <c r="A9774" s="1">
        <v>9773</v>
      </c>
      <c r="B9774" t="s">
        <v>10850</v>
      </c>
      <c r="C9774" s="7">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4" t="str">
        <f>VLOOKUP(OrdersTable[[#This Row],[Region]],PeopleTable[#All],2,FALSE)</f>
        <v>Chuck Magee</v>
      </c>
      <c r="W9774" s="4" t="str">
        <f>IFERROR(VLOOKUP(OrdersTable[[#This Row],[Order ID]],ReturnsTable[#All],2,FALSE),"No")</f>
        <v>No</v>
      </c>
      <c r="X9774" s="4">
        <f>1/COUNTIF(OrdersTable[Order ID],OrdersTable[[#This Row],[Order ID]])</f>
        <v>1</v>
      </c>
      <c r="Y9774" s="4">
        <f>1/COUNTIF(OrdersTable[Customer ID],OrdersTable[[#This Row],[Customer ID]])</f>
        <v>6.6666666666666666E-2</v>
      </c>
    </row>
    <row r="9775" spans="1:25" x14ac:dyDescent="0.3">
      <c r="A9775" s="1">
        <v>9774</v>
      </c>
      <c r="B9775" t="s">
        <v>10851</v>
      </c>
      <c r="C9775" s="7">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4" t="str">
        <f>VLOOKUP(OrdersTable[[#This Row],[Region]],PeopleTable[#All],2,FALSE)</f>
        <v>Cassandra Brandow</v>
      </c>
      <c r="W9775" s="4" t="str">
        <f>IFERROR(VLOOKUP(OrdersTable[[#This Row],[Order ID]],ReturnsTable[#All],2,FALSE),"No")</f>
        <v>No</v>
      </c>
      <c r="X9775" s="4">
        <f>1/COUNTIF(OrdersTable[Order ID],OrdersTable[[#This Row],[Order ID]])</f>
        <v>1</v>
      </c>
      <c r="Y9775" s="4">
        <f>1/COUNTIF(OrdersTable[Customer ID],OrdersTable[[#This Row],[Customer ID]])</f>
        <v>0.1</v>
      </c>
    </row>
    <row r="9776" spans="1:25" x14ac:dyDescent="0.3">
      <c r="A9776" s="1">
        <v>9775</v>
      </c>
      <c r="B9776" t="s">
        <v>5978</v>
      </c>
      <c r="C9776" s="7">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4" t="str">
        <f>VLOOKUP(OrdersTable[[#This Row],[Region]],PeopleTable[#All],2,FALSE)</f>
        <v>Kelly Williams</v>
      </c>
      <c r="W9776" s="4" t="str">
        <f>IFERROR(VLOOKUP(OrdersTable[[#This Row],[Order ID]],ReturnsTable[#All],2,FALSE),"No")</f>
        <v>Yes</v>
      </c>
      <c r="X9776" s="4">
        <f>1/COUNTIF(OrdersTable[Order ID],OrdersTable[[#This Row],[Order ID]])</f>
        <v>0.16666666666666666</v>
      </c>
      <c r="Y9776" s="4">
        <f>1/COUNTIF(OrdersTable[Customer ID],OrdersTable[[#This Row],[Customer ID]])</f>
        <v>6.25E-2</v>
      </c>
    </row>
    <row r="9777" spans="1:25" x14ac:dyDescent="0.3">
      <c r="A9777" s="1">
        <v>9776</v>
      </c>
      <c r="B9777" t="s">
        <v>5978</v>
      </c>
      <c r="C9777" s="7">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4" t="str">
        <f>VLOOKUP(OrdersTable[[#This Row],[Region]],PeopleTable[#All],2,FALSE)</f>
        <v>Kelly Williams</v>
      </c>
      <c r="W9777" s="4" t="str">
        <f>IFERROR(VLOOKUP(OrdersTable[[#This Row],[Order ID]],ReturnsTable[#All],2,FALSE),"No")</f>
        <v>Yes</v>
      </c>
      <c r="X9777" s="4">
        <f>1/COUNTIF(OrdersTable[Order ID],OrdersTable[[#This Row],[Order ID]])</f>
        <v>0.16666666666666666</v>
      </c>
      <c r="Y9777" s="4">
        <f>1/COUNTIF(OrdersTable[Customer ID],OrdersTable[[#This Row],[Customer ID]])</f>
        <v>6.25E-2</v>
      </c>
    </row>
    <row r="9778" spans="1:25" x14ac:dyDescent="0.3">
      <c r="A9778" s="1">
        <v>9777</v>
      </c>
      <c r="B9778" t="s">
        <v>5978</v>
      </c>
      <c r="C9778" s="7">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4" t="str">
        <f>VLOOKUP(OrdersTable[[#This Row],[Region]],PeopleTable[#All],2,FALSE)</f>
        <v>Kelly Williams</v>
      </c>
      <c r="W9778" s="4" t="str">
        <f>IFERROR(VLOOKUP(OrdersTable[[#This Row],[Order ID]],ReturnsTable[#All],2,FALSE),"No")</f>
        <v>Yes</v>
      </c>
      <c r="X9778" s="4">
        <f>1/COUNTIF(OrdersTable[Order ID],OrdersTable[[#This Row],[Order ID]])</f>
        <v>0.16666666666666666</v>
      </c>
      <c r="Y9778" s="4">
        <f>1/COUNTIF(OrdersTable[Customer ID],OrdersTable[[#This Row],[Customer ID]])</f>
        <v>6.25E-2</v>
      </c>
    </row>
    <row r="9779" spans="1:25" x14ac:dyDescent="0.3">
      <c r="A9779" s="1">
        <v>9778</v>
      </c>
      <c r="B9779" t="s">
        <v>5978</v>
      </c>
      <c r="C9779" s="7">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4" t="str">
        <f>VLOOKUP(OrdersTable[[#This Row],[Region]],PeopleTable[#All],2,FALSE)</f>
        <v>Kelly Williams</v>
      </c>
      <c r="W9779" s="4" t="str">
        <f>IFERROR(VLOOKUP(OrdersTable[[#This Row],[Order ID]],ReturnsTable[#All],2,FALSE),"No")</f>
        <v>Yes</v>
      </c>
      <c r="X9779" s="4">
        <f>1/COUNTIF(OrdersTable[Order ID],OrdersTable[[#This Row],[Order ID]])</f>
        <v>0.16666666666666666</v>
      </c>
      <c r="Y9779" s="4">
        <f>1/COUNTIF(OrdersTable[Customer ID],OrdersTable[[#This Row],[Customer ID]])</f>
        <v>6.25E-2</v>
      </c>
    </row>
    <row r="9780" spans="1:25" x14ac:dyDescent="0.3">
      <c r="A9780" s="1">
        <v>9779</v>
      </c>
      <c r="B9780" t="s">
        <v>5978</v>
      </c>
      <c r="C9780" s="7">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4" t="str">
        <f>VLOOKUP(OrdersTable[[#This Row],[Region]],PeopleTable[#All],2,FALSE)</f>
        <v>Kelly Williams</v>
      </c>
      <c r="W9780" s="4" t="str">
        <f>IFERROR(VLOOKUP(OrdersTable[[#This Row],[Order ID]],ReturnsTable[#All],2,FALSE),"No")</f>
        <v>Yes</v>
      </c>
      <c r="X9780" s="4">
        <f>1/COUNTIF(OrdersTable[Order ID],OrdersTable[[#This Row],[Order ID]])</f>
        <v>0.16666666666666666</v>
      </c>
      <c r="Y9780" s="4">
        <f>1/COUNTIF(OrdersTable[Customer ID],OrdersTable[[#This Row],[Customer ID]])</f>
        <v>6.25E-2</v>
      </c>
    </row>
    <row r="9781" spans="1:25" x14ac:dyDescent="0.3">
      <c r="A9781" s="1">
        <v>9780</v>
      </c>
      <c r="B9781" t="s">
        <v>5978</v>
      </c>
      <c r="C9781" s="7">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4" t="str">
        <f>VLOOKUP(OrdersTable[[#This Row],[Region]],PeopleTable[#All],2,FALSE)</f>
        <v>Kelly Williams</v>
      </c>
      <c r="W9781" s="4" t="str">
        <f>IFERROR(VLOOKUP(OrdersTable[[#This Row],[Order ID]],ReturnsTable[#All],2,FALSE),"No")</f>
        <v>Yes</v>
      </c>
      <c r="X9781" s="4">
        <f>1/COUNTIF(OrdersTable[Order ID],OrdersTable[[#This Row],[Order ID]])</f>
        <v>0.16666666666666666</v>
      </c>
      <c r="Y9781" s="4">
        <f>1/COUNTIF(OrdersTable[Customer ID],OrdersTable[[#This Row],[Customer ID]])</f>
        <v>6.25E-2</v>
      </c>
    </row>
    <row r="9782" spans="1:25" x14ac:dyDescent="0.3">
      <c r="A9782" s="1">
        <v>9781</v>
      </c>
      <c r="B9782" t="s">
        <v>10852</v>
      </c>
      <c r="C9782" s="7">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4" t="str">
        <f>VLOOKUP(OrdersTable[[#This Row],[Region]],PeopleTable[#All],2,FALSE)</f>
        <v>Chuck Magee</v>
      </c>
      <c r="W9782" s="4" t="str">
        <f>IFERROR(VLOOKUP(OrdersTable[[#This Row],[Order ID]],ReturnsTable[#All],2,FALSE),"No")</f>
        <v>No</v>
      </c>
      <c r="X9782" s="4">
        <f>1/COUNTIF(OrdersTable[Order ID],OrdersTable[[#This Row],[Order ID]])</f>
        <v>0.5</v>
      </c>
      <c r="Y9782" s="4">
        <f>1/COUNTIF(OrdersTable[Customer ID],OrdersTable[[#This Row],[Customer ID]])</f>
        <v>3.5714285714285712E-2</v>
      </c>
    </row>
    <row r="9783" spans="1:25" x14ac:dyDescent="0.3">
      <c r="A9783" s="1">
        <v>9782</v>
      </c>
      <c r="B9783" t="s">
        <v>10852</v>
      </c>
      <c r="C9783" s="7">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4" t="str">
        <f>VLOOKUP(OrdersTable[[#This Row],[Region]],PeopleTable[#All],2,FALSE)</f>
        <v>Chuck Magee</v>
      </c>
      <c r="W9783" s="4" t="str">
        <f>IFERROR(VLOOKUP(OrdersTable[[#This Row],[Order ID]],ReturnsTable[#All],2,FALSE),"No")</f>
        <v>No</v>
      </c>
      <c r="X9783" s="4">
        <f>1/COUNTIF(OrdersTable[Order ID],OrdersTable[[#This Row],[Order ID]])</f>
        <v>0.5</v>
      </c>
      <c r="Y9783" s="4">
        <f>1/COUNTIF(OrdersTable[Customer ID],OrdersTable[[#This Row],[Customer ID]])</f>
        <v>3.5714285714285712E-2</v>
      </c>
    </row>
    <row r="9784" spans="1:25" x14ac:dyDescent="0.3">
      <c r="A9784" s="1">
        <v>9783</v>
      </c>
      <c r="B9784" t="s">
        <v>10853</v>
      </c>
      <c r="C9784" s="7">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4" t="str">
        <f>VLOOKUP(OrdersTable[[#This Row],[Region]],PeopleTable[#All],2,FALSE)</f>
        <v>Chuck Magee</v>
      </c>
      <c r="W9784" s="4" t="str">
        <f>IFERROR(VLOOKUP(OrdersTable[[#This Row],[Order ID]],ReturnsTable[#All],2,FALSE),"No")</f>
        <v>No</v>
      </c>
      <c r="X9784" s="4">
        <f>1/COUNTIF(OrdersTable[Order ID],OrdersTable[[#This Row],[Order ID]])</f>
        <v>0.33333333333333331</v>
      </c>
      <c r="Y9784" s="4">
        <f>1/COUNTIF(OrdersTable[Customer ID],OrdersTable[[#This Row],[Customer ID]])</f>
        <v>6.25E-2</v>
      </c>
    </row>
    <row r="9785" spans="1:25" x14ac:dyDescent="0.3">
      <c r="A9785" s="1">
        <v>9784</v>
      </c>
      <c r="B9785" t="s">
        <v>10853</v>
      </c>
      <c r="C9785" s="7">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4" t="str">
        <f>VLOOKUP(OrdersTable[[#This Row],[Region]],PeopleTable[#All],2,FALSE)</f>
        <v>Chuck Magee</v>
      </c>
      <c r="W9785" s="4" t="str">
        <f>IFERROR(VLOOKUP(OrdersTable[[#This Row],[Order ID]],ReturnsTable[#All],2,FALSE),"No")</f>
        <v>No</v>
      </c>
      <c r="X9785" s="4">
        <f>1/COUNTIF(OrdersTable[Order ID],OrdersTable[[#This Row],[Order ID]])</f>
        <v>0.33333333333333331</v>
      </c>
      <c r="Y9785" s="4">
        <f>1/COUNTIF(OrdersTable[Customer ID],OrdersTable[[#This Row],[Customer ID]])</f>
        <v>6.25E-2</v>
      </c>
    </row>
    <row r="9786" spans="1:25" x14ac:dyDescent="0.3">
      <c r="A9786" s="1">
        <v>9785</v>
      </c>
      <c r="B9786" t="s">
        <v>10853</v>
      </c>
      <c r="C9786" s="7">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4" t="str">
        <f>VLOOKUP(OrdersTable[[#This Row],[Region]],PeopleTable[#All],2,FALSE)</f>
        <v>Chuck Magee</v>
      </c>
      <c r="W9786" s="4" t="str">
        <f>IFERROR(VLOOKUP(OrdersTable[[#This Row],[Order ID]],ReturnsTable[#All],2,FALSE),"No")</f>
        <v>No</v>
      </c>
      <c r="X9786" s="4">
        <f>1/COUNTIF(OrdersTable[Order ID],OrdersTable[[#This Row],[Order ID]])</f>
        <v>0.33333333333333331</v>
      </c>
      <c r="Y9786" s="4">
        <f>1/COUNTIF(OrdersTable[Customer ID],OrdersTable[[#This Row],[Customer ID]])</f>
        <v>6.25E-2</v>
      </c>
    </row>
    <row r="9787" spans="1:25" x14ac:dyDescent="0.3">
      <c r="A9787" s="1">
        <v>9786</v>
      </c>
      <c r="B9787" t="s">
        <v>10854</v>
      </c>
      <c r="C9787" s="7">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4" t="str">
        <f>VLOOKUP(OrdersTable[[#This Row],[Region]],PeopleTable[#All],2,FALSE)</f>
        <v>Cassandra Brandow</v>
      </c>
      <c r="W9787" s="4" t="str">
        <f>IFERROR(VLOOKUP(OrdersTable[[#This Row],[Order ID]],ReturnsTable[#All],2,FALSE),"No")</f>
        <v>No</v>
      </c>
      <c r="X9787" s="4">
        <f>1/COUNTIF(OrdersTable[Order ID],OrdersTable[[#This Row],[Order ID]])</f>
        <v>1</v>
      </c>
      <c r="Y9787" s="4">
        <f>1/COUNTIF(OrdersTable[Customer ID],OrdersTable[[#This Row],[Customer ID]])</f>
        <v>7.6923076923076927E-2</v>
      </c>
    </row>
    <row r="9788" spans="1:25" x14ac:dyDescent="0.3">
      <c r="A9788" s="1">
        <v>9787</v>
      </c>
      <c r="B9788" t="s">
        <v>10855</v>
      </c>
      <c r="C9788" s="7">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4" t="str">
        <f>VLOOKUP(OrdersTable[[#This Row],[Region]],PeopleTable[#All],2,FALSE)</f>
        <v>Cassandra Brandow</v>
      </c>
      <c r="W9788" s="4" t="str">
        <f>IFERROR(VLOOKUP(OrdersTable[[#This Row],[Order ID]],ReturnsTable[#All],2,FALSE),"No")</f>
        <v>No</v>
      </c>
      <c r="X9788" s="4">
        <f>1/COUNTIF(OrdersTable[Order ID],OrdersTable[[#This Row],[Order ID]])</f>
        <v>1</v>
      </c>
      <c r="Y9788" s="4">
        <f>1/COUNTIF(OrdersTable[Customer ID],OrdersTable[[#This Row],[Customer ID]])</f>
        <v>8.3333333333333329E-2</v>
      </c>
    </row>
    <row r="9789" spans="1:25" x14ac:dyDescent="0.3">
      <c r="A9789" s="1">
        <v>9788</v>
      </c>
      <c r="B9789" t="s">
        <v>10856</v>
      </c>
      <c r="C9789" s="7">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4" t="str">
        <f>VLOOKUP(OrdersTable[[#This Row],[Region]],PeopleTable[#All],2,FALSE)</f>
        <v>Kelly Williams</v>
      </c>
      <c r="W9789" s="4" t="str">
        <f>IFERROR(VLOOKUP(OrdersTable[[#This Row],[Order ID]],ReturnsTable[#All],2,FALSE),"No")</f>
        <v>No</v>
      </c>
      <c r="X9789" s="4">
        <f>1/COUNTIF(OrdersTable[Order ID],OrdersTable[[#This Row],[Order ID]])</f>
        <v>0.25</v>
      </c>
      <c r="Y9789" s="4">
        <f>1/COUNTIF(OrdersTable[Customer ID],OrdersTable[[#This Row],[Customer ID]])</f>
        <v>0.05</v>
      </c>
    </row>
    <row r="9790" spans="1:25" x14ac:dyDescent="0.3">
      <c r="A9790" s="1">
        <v>9789</v>
      </c>
      <c r="B9790" t="s">
        <v>10856</v>
      </c>
      <c r="C9790" s="7">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4" t="str">
        <f>VLOOKUP(OrdersTable[[#This Row],[Region]],PeopleTable[#All],2,FALSE)</f>
        <v>Kelly Williams</v>
      </c>
      <c r="W9790" s="4" t="str">
        <f>IFERROR(VLOOKUP(OrdersTable[[#This Row],[Order ID]],ReturnsTable[#All],2,FALSE),"No")</f>
        <v>No</v>
      </c>
      <c r="X9790" s="4">
        <f>1/COUNTIF(OrdersTable[Order ID],OrdersTable[[#This Row],[Order ID]])</f>
        <v>0.25</v>
      </c>
      <c r="Y9790" s="4">
        <f>1/COUNTIF(OrdersTable[Customer ID],OrdersTable[[#This Row],[Customer ID]])</f>
        <v>0.05</v>
      </c>
    </row>
    <row r="9791" spans="1:25" x14ac:dyDescent="0.3">
      <c r="A9791" s="1">
        <v>9790</v>
      </c>
      <c r="B9791" t="s">
        <v>10856</v>
      </c>
      <c r="C9791" s="7">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4" t="str">
        <f>VLOOKUP(OrdersTable[[#This Row],[Region]],PeopleTable[#All],2,FALSE)</f>
        <v>Kelly Williams</v>
      </c>
      <c r="W9791" s="4" t="str">
        <f>IFERROR(VLOOKUP(OrdersTable[[#This Row],[Order ID]],ReturnsTable[#All],2,FALSE),"No")</f>
        <v>No</v>
      </c>
      <c r="X9791" s="4">
        <f>1/COUNTIF(OrdersTable[Order ID],OrdersTable[[#This Row],[Order ID]])</f>
        <v>0.25</v>
      </c>
      <c r="Y9791" s="4">
        <f>1/COUNTIF(OrdersTable[Customer ID],OrdersTable[[#This Row],[Customer ID]])</f>
        <v>0.05</v>
      </c>
    </row>
    <row r="9792" spans="1:25" x14ac:dyDescent="0.3">
      <c r="A9792" s="1">
        <v>9791</v>
      </c>
      <c r="B9792" t="s">
        <v>10856</v>
      </c>
      <c r="C9792" s="7">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4" t="str">
        <f>VLOOKUP(OrdersTable[[#This Row],[Region]],PeopleTable[#All],2,FALSE)</f>
        <v>Kelly Williams</v>
      </c>
      <c r="W9792" s="4" t="str">
        <f>IFERROR(VLOOKUP(OrdersTable[[#This Row],[Order ID]],ReturnsTable[#All],2,FALSE),"No")</f>
        <v>No</v>
      </c>
      <c r="X9792" s="4">
        <f>1/COUNTIF(OrdersTable[Order ID],OrdersTable[[#This Row],[Order ID]])</f>
        <v>0.25</v>
      </c>
      <c r="Y9792" s="4">
        <f>1/COUNTIF(OrdersTable[Customer ID],OrdersTable[[#This Row],[Customer ID]])</f>
        <v>0.05</v>
      </c>
    </row>
    <row r="9793" spans="1:25" x14ac:dyDescent="0.3">
      <c r="A9793" s="1">
        <v>9792</v>
      </c>
      <c r="B9793" t="s">
        <v>10857</v>
      </c>
      <c r="C9793" s="7">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4" t="str">
        <f>VLOOKUP(OrdersTable[[#This Row],[Region]],PeopleTable[#All],2,FALSE)</f>
        <v>Kelly Williams</v>
      </c>
      <c r="W9793" s="4" t="str">
        <f>IFERROR(VLOOKUP(OrdersTable[[#This Row],[Order ID]],ReturnsTable[#All],2,FALSE),"No")</f>
        <v>No</v>
      </c>
      <c r="X9793" s="4">
        <f>1/COUNTIF(OrdersTable[Order ID],OrdersTable[[#This Row],[Order ID]])</f>
        <v>0.25</v>
      </c>
      <c r="Y9793" s="4">
        <f>1/COUNTIF(OrdersTable[Customer ID],OrdersTable[[#This Row],[Customer ID]])</f>
        <v>7.1428571428571425E-2</v>
      </c>
    </row>
    <row r="9794" spans="1:25" x14ac:dyDescent="0.3">
      <c r="A9794" s="1">
        <v>9793</v>
      </c>
      <c r="B9794" t="s">
        <v>10857</v>
      </c>
      <c r="C9794" s="7">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4" t="str">
        <f>VLOOKUP(OrdersTable[[#This Row],[Region]],PeopleTable[#All],2,FALSE)</f>
        <v>Kelly Williams</v>
      </c>
      <c r="W9794" s="4" t="str">
        <f>IFERROR(VLOOKUP(OrdersTable[[#This Row],[Order ID]],ReturnsTable[#All],2,FALSE),"No")</f>
        <v>No</v>
      </c>
      <c r="X9794" s="4">
        <f>1/COUNTIF(OrdersTable[Order ID],OrdersTable[[#This Row],[Order ID]])</f>
        <v>0.25</v>
      </c>
      <c r="Y9794" s="4">
        <f>1/COUNTIF(OrdersTable[Customer ID],OrdersTable[[#This Row],[Customer ID]])</f>
        <v>7.1428571428571425E-2</v>
      </c>
    </row>
    <row r="9795" spans="1:25" x14ac:dyDescent="0.3">
      <c r="A9795" s="1">
        <v>9794</v>
      </c>
      <c r="B9795" t="s">
        <v>10857</v>
      </c>
      <c r="C9795" s="7">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4" t="str">
        <f>VLOOKUP(OrdersTable[[#This Row],[Region]],PeopleTable[#All],2,FALSE)</f>
        <v>Kelly Williams</v>
      </c>
      <c r="W9795" s="4" t="str">
        <f>IFERROR(VLOOKUP(OrdersTable[[#This Row],[Order ID]],ReturnsTable[#All],2,FALSE),"No")</f>
        <v>No</v>
      </c>
      <c r="X9795" s="4">
        <f>1/COUNTIF(OrdersTable[Order ID],OrdersTable[[#This Row],[Order ID]])</f>
        <v>0.25</v>
      </c>
      <c r="Y9795" s="4">
        <f>1/COUNTIF(OrdersTable[Customer ID],OrdersTable[[#This Row],[Customer ID]])</f>
        <v>7.1428571428571425E-2</v>
      </c>
    </row>
    <row r="9796" spans="1:25" x14ac:dyDescent="0.3">
      <c r="A9796" s="1">
        <v>9795</v>
      </c>
      <c r="B9796" t="s">
        <v>10857</v>
      </c>
      <c r="C9796" s="7">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4" t="str">
        <f>VLOOKUP(OrdersTable[[#This Row],[Region]],PeopleTable[#All],2,FALSE)</f>
        <v>Kelly Williams</v>
      </c>
      <c r="W9796" s="4" t="str">
        <f>IFERROR(VLOOKUP(OrdersTable[[#This Row],[Order ID]],ReturnsTable[#All],2,FALSE),"No")</f>
        <v>No</v>
      </c>
      <c r="X9796" s="4">
        <f>1/COUNTIF(OrdersTable[Order ID],OrdersTable[[#This Row],[Order ID]])</f>
        <v>0.25</v>
      </c>
      <c r="Y9796" s="4">
        <f>1/COUNTIF(OrdersTable[Customer ID],OrdersTable[[#This Row],[Customer ID]])</f>
        <v>7.1428571428571425E-2</v>
      </c>
    </row>
    <row r="9797" spans="1:25" x14ac:dyDescent="0.3">
      <c r="A9797" s="1">
        <v>9796</v>
      </c>
      <c r="B9797" t="s">
        <v>10858</v>
      </c>
      <c r="C9797" s="7">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4" t="str">
        <f>VLOOKUP(OrdersTable[[#This Row],[Region]],PeopleTable[#All],2,FALSE)</f>
        <v>Kelly Williams</v>
      </c>
      <c r="W9797" s="4" t="str">
        <f>IFERROR(VLOOKUP(OrdersTable[[#This Row],[Order ID]],ReturnsTable[#All],2,FALSE),"No")</f>
        <v>No</v>
      </c>
      <c r="X9797" s="4">
        <f>1/COUNTIF(OrdersTable[Order ID],OrdersTable[[#This Row],[Order ID]])</f>
        <v>1</v>
      </c>
      <c r="Y9797" s="4">
        <f>1/COUNTIF(OrdersTable[Customer ID],OrdersTable[[#This Row],[Customer ID]])</f>
        <v>3.4482758620689655E-2</v>
      </c>
    </row>
    <row r="9798" spans="1:25" x14ac:dyDescent="0.3">
      <c r="A9798" s="1">
        <v>9797</v>
      </c>
      <c r="B9798" t="s">
        <v>10859</v>
      </c>
      <c r="C9798" s="7">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4" t="str">
        <f>VLOOKUP(OrdersTable[[#This Row],[Region]],PeopleTable[#All],2,FALSE)</f>
        <v>Chuck Magee</v>
      </c>
      <c r="W9798" s="4" t="str">
        <f>IFERROR(VLOOKUP(OrdersTable[[#This Row],[Order ID]],ReturnsTable[#All],2,FALSE),"No")</f>
        <v>No</v>
      </c>
      <c r="X9798" s="4">
        <f>1/COUNTIF(OrdersTable[Order ID],OrdersTable[[#This Row],[Order ID]])</f>
        <v>0.2</v>
      </c>
      <c r="Y9798" s="4">
        <f>1/COUNTIF(OrdersTable[Customer ID],OrdersTable[[#This Row],[Customer ID]])</f>
        <v>0.1111111111111111</v>
      </c>
    </row>
    <row r="9799" spans="1:25" x14ac:dyDescent="0.3">
      <c r="A9799" s="1">
        <v>9798</v>
      </c>
      <c r="B9799" t="s">
        <v>10859</v>
      </c>
      <c r="C9799" s="7">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4" t="str">
        <f>VLOOKUP(OrdersTable[[#This Row],[Region]],PeopleTable[#All],2,FALSE)</f>
        <v>Chuck Magee</v>
      </c>
      <c r="W9799" s="4" t="str">
        <f>IFERROR(VLOOKUP(OrdersTable[[#This Row],[Order ID]],ReturnsTable[#All],2,FALSE),"No")</f>
        <v>No</v>
      </c>
      <c r="X9799" s="4">
        <f>1/COUNTIF(OrdersTable[Order ID],OrdersTable[[#This Row],[Order ID]])</f>
        <v>0.2</v>
      </c>
      <c r="Y9799" s="4">
        <f>1/COUNTIF(OrdersTable[Customer ID],OrdersTable[[#This Row],[Customer ID]])</f>
        <v>0.1111111111111111</v>
      </c>
    </row>
    <row r="9800" spans="1:25" x14ac:dyDescent="0.3">
      <c r="A9800" s="1">
        <v>9799</v>
      </c>
      <c r="B9800" t="s">
        <v>10859</v>
      </c>
      <c r="C9800" s="7">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4" t="str">
        <f>VLOOKUP(OrdersTable[[#This Row],[Region]],PeopleTable[#All],2,FALSE)</f>
        <v>Chuck Magee</v>
      </c>
      <c r="W9800" s="4" t="str">
        <f>IFERROR(VLOOKUP(OrdersTable[[#This Row],[Order ID]],ReturnsTable[#All],2,FALSE),"No")</f>
        <v>No</v>
      </c>
      <c r="X9800" s="4">
        <f>1/COUNTIF(OrdersTable[Order ID],OrdersTable[[#This Row],[Order ID]])</f>
        <v>0.2</v>
      </c>
      <c r="Y9800" s="4">
        <f>1/COUNTIF(OrdersTable[Customer ID],OrdersTable[[#This Row],[Customer ID]])</f>
        <v>0.1111111111111111</v>
      </c>
    </row>
    <row r="9801" spans="1:25" x14ac:dyDescent="0.3">
      <c r="A9801" s="1">
        <v>9800</v>
      </c>
      <c r="B9801" t="s">
        <v>10859</v>
      </c>
      <c r="C9801" s="7">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4" t="str">
        <f>VLOOKUP(OrdersTable[[#This Row],[Region]],PeopleTable[#All],2,FALSE)</f>
        <v>Chuck Magee</v>
      </c>
      <c r="W9801" s="4" t="str">
        <f>IFERROR(VLOOKUP(OrdersTable[[#This Row],[Order ID]],ReturnsTable[#All],2,FALSE),"No")</f>
        <v>No</v>
      </c>
      <c r="X9801" s="4">
        <f>1/COUNTIF(OrdersTable[Order ID],OrdersTable[[#This Row],[Order ID]])</f>
        <v>0.2</v>
      </c>
      <c r="Y9801" s="4">
        <f>1/COUNTIF(OrdersTable[Customer ID],OrdersTable[[#This Row],[Customer ID]])</f>
        <v>0.1111111111111111</v>
      </c>
    </row>
    <row r="9802" spans="1:25" x14ac:dyDescent="0.3">
      <c r="A9802" s="1">
        <v>9801</v>
      </c>
      <c r="B9802" t="s">
        <v>10859</v>
      </c>
      <c r="C9802" s="7">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4" t="str">
        <f>VLOOKUP(OrdersTable[[#This Row],[Region]],PeopleTable[#All],2,FALSE)</f>
        <v>Chuck Magee</v>
      </c>
      <c r="W9802" s="4" t="str">
        <f>IFERROR(VLOOKUP(OrdersTable[[#This Row],[Order ID]],ReturnsTable[#All],2,FALSE),"No")</f>
        <v>No</v>
      </c>
      <c r="X9802" s="4">
        <f>1/COUNTIF(OrdersTable[Order ID],OrdersTable[[#This Row],[Order ID]])</f>
        <v>0.2</v>
      </c>
      <c r="Y9802" s="4">
        <f>1/COUNTIF(OrdersTable[Customer ID],OrdersTable[[#This Row],[Customer ID]])</f>
        <v>0.1111111111111111</v>
      </c>
    </row>
    <row r="9803" spans="1:25" x14ac:dyDescent="0.3">
      <c r="A9803" s="1">
        <v>9802</v>
      </c>
      <c r="B9803" t="s">
        <v>10860</v>
      </c>
      <c r="C9803" s="7">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4" t="str">
        <f>VLOOKUP(OrdersTable[[#This Row],[Region]],PeopleTable[#All],2,FALSE)</f>
        <v>Anna Andreadi</v>
      </c>
      <c r="W9803" s="4" t="str">
        <f>IFERROR(VLOOKUP(OrdersTable[[#This Row],[Order ID]],ReturnsTable[#All],2,FALSE),"No")</f>
        <v>No</v>
      </c>
      <c r="X9803" s="4">
        <f>1/COUNTIF(OrdersTable[Order ID],OrdersTable[[#This Row],[Order ID]])</f>
        <v>1</v>
      </c>
      <c r="Y9803" s="4">
        <f>1/COUNTIF(OrdersTable[Customer ID],OrdersTable[[#This Row],[Customer ID]])</f>
        <v>0.05</v>
      </c>
    </row>
    <row r="9804" spans="1:25" x14ac:dyDescent="0.3">
      <c r="A9804" s="1">
        <v>9803</v>
      </c>
      <c r="B9804" t="s">
        <v>10861</v>
      </c>
      <c r="C9804" s="7">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4" t="str">
        <f>VLOOKUP(OrdersTable[[#This Row],[Region]],PeopleTable[#All],2,FALSE)</f>
        <v>Chuck Magee</v>
      </c>
      <c r="W9804" s="4" t="str">
        <f>IFERROR(VLOOKUP(OrdersTable[[#This Row],[Order ID]],ReturnsTable[#All],2,FALSE),"No")</f>
        <v>No</v>
      </c>
      <c r="X9804" s="4">
        <f>1/COUNTIF(OrdersTable[Order ID],OrdersTable[[#This Row],[Order ID]])</f>
        <v>0.33333333333333331</v>
      </c>
      <c r="Y9804" s="4">
        <f>1/COUNTIF(OrdersTable[Customer ID],OrdersTable[[#This Row],[Customer ID]])</f>
        <v>0.1</v>
      </c>
    </row>
    <row r="9805" spans="1:25" x14ac:dyDescent="0.3">
      <c r="A9805" s="1">
        <v>9804</v>
      </c>
      <c r="B9805" t="s">
        <v>10861</v>
      </c>
      <c r="C9805" s="7">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4" t="str">
        <f>VLOOKUP(OrdersTable[[#This Row],[Region]],PeopleTable[#All],2,FALSE)</f>
        <v>Chuck Magee</v>
      </c>
      <c r="W9805" s="4" t="str">
        <f>IFERROR(VLOOKUP(OrdersTable[[#This Row],[Order ID]],ReturnsTable[#All],2,FALSE),"No")</f>
        <v>No</v>
      </c>
      <c r="X9805" s="4">
        <f>1/COUNTIF(OrdersTable[Order ID],OrdersTable[[#This Row],[Order ID]])</f>
        <v>0.33333333333333331</v>
      </c>
      <c r="Y9805" s="4">
        <f>1/COUNTIF(OrdersTable[Customer ID],OrdersTable[[#This Row],[Customer ID]])</f>
        <v>0.1</v>
      </c>
    </row>
    <row r="9806" spans="1:25" x14ac:dyDescent="0.3">
      <c r="A9806" s="1">
        <v>9805</v>
      </c>
      <c r="B9806" t="s">
        <v>10861</v>
      </c>
      <c r="C9806" s="7">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4" t="str">
        <f>VLOOKUP(OrdersTable[[#This Row],[Region]],PeopleTable[#All],2,FALSE)</f>
        <v>Chuck Magee</v>
      </c>
      <c r="W9806" s="4" t="str">
        <f>IFERROR(VLOOKUP(OrdersTable[[#This Row],[Order ID]],ReturnsTable[#All],2,FALSE),"No")</f>
        <v>No</v>
      </c>
      <c r="X9806" s="4">
        <f>1/COUNTIF(OrdersTable[Order ID],OrdersTable[[#This Row],[Order ID]])</f>
        <v>0.33333333333333331</v>
      </c>
      <c r="Y9806" s="4">
        <f>1/COUNTIF(OrdersTable[Customer ID],OrdersTable[[#This Row],[Customer ID]])</f>
        <v>0.1</v>
      </c>
    </row>
    <row r="9807" spans="1:25" x14ac:dyDescent="0.3">
      <c r="A9807" s="1">
        <v>9806</v>
      </c>
      <c r="B9807" t="s">
        <v>10862</v>
      </c>
      <c r="C9807" s="7">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4" t="str">
        <f>VLOOKUP(OrdersTable[[#This Row],[Region]],PeopleTable[#All],2,FALSE)</f>
        <v>Cassandra Brandow</v>
      </c>
      <c r="W9807" s="4" t="str">
        <f>IFERROR(VLOOKUP(OrdersTable[[#This Row],[Order ID]],ReturnsTable[#All],2,FALSE),"No")</f>
        <v>No</v>
      </c>
      <c r="X9807" s="4">
        <f>1/COUNTIF(OrdersTable[Order ID],OrdersTable[[#This Row],[Order ID]])</f>
        <v>0.5</v>
      </c>
      <c r="Y9807" s="4">
        <f>1/COUNTIF(OrdersTable[Customer ID],OrdersTable[[#This Row],[Customer ID]])</f>
        <v>5.2631578947368418E-2</v>
      </c>
    </row>
    <row r="9808" spans="1:25" x14ac:dyDescent="0.3">
      <c r="A9808" s="1">
        <v>9807</v>
      </c>
      <c r="B9808" t="s">
        <v>10862</v>
      </c>
      <c r="C9808" s="7">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4" t="str">
        <f>VLOOKUP(OrdersTable[[#This Row],[Region]],PeopleTable[#All],2,FALSE)</f>
        <v>Cassandra Brandow</v>
      </c>
      <c r="W9808" s="4" t="str">
        <f>IFERROR(VLOOKUP(OrdersTable[[#This Row],[Order ID]],ReturnsTable[#All],2,FALSE),"No")</f>
        <v>No</v>
      </c>
      <c r="X9808" s="4">
        <f>1/COUNTIF(OrdersTable[Order ID],OrdersTable[[#This Row],[Order ID]])</f>
        <v>0.5</v>
      </c>
      <c r="Y9808" s="4">
        <f>1/COUNTIF(OrdersTable[Customer ID],OrdersTable[[#This Row],[Customer ID]])</f>
        <v>5.2631578947368418E-2</v>
      </c>
    </row>
    <row r="9809" spans="1:25" x14ac:dyDescent="0.3">
      <c r="A9809" s="1">
        <v>9808</v>
      </c>
      <c r="B9809" t="s">
        <v>10863</v>
      </c>
      <c r="C9809" s="7">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4" t="str">
        <f>VLOOKUP(OrdersTable[[#This Row],[Region]],PeopleTable[#All],2,FALSE)</f>
        <v>Cassandra Brandow</v>
      </c>
      <c r="W9809" s="4" t="str">
        <f>IFERROR(VLOOKUP(OrdersTable[[#This Row],[Order ID]],ReturnsTable[#All],2,FALSE),"No")</f>
        <v>No</v>
      </c>
      <c r="X9809" s="4">
        <f>1/COUNTIF(OrdersTable[Order ID],OrdersTable[[#This Row],[Order ID]])</f>
        <v>1</v>
      </c>
      <c r="Y9809" s="4">
        <f>1/COUNTIF(OrdersTable[Customer ID],OrdersTable[[#This Row],[Customer ID]])</f>
        <v>9.0909090909090912E-2</v>
      </c>
    </row>
    <row r="9810" spans="1:25" x14ac:dyDescent="0.3">
      <c r="A9810" s="1">
        <v>9809</v>
      </c>
      <c r="B9810" t="s">
        <v>10864</v>
      </c>
      <c r="C9810" s="7">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4" t="str">
        <f>VLOOKUP(OrdersTable[[#This Row],[Region]],PeopleTable[#All],2,FALSE)</f>
        <v>Kelly Williams</v>
      </c>
      <c r="W9810" s="4" t="str">
        <f>IFERROR(VLOOKUP(OrdersTable[[#This Row],[Order ID]],ReturnsTable[#All],2,FALSE),"No")</f>
        <v>No</v>
      </c>
      <c r="X9810" s="4">
        <f>1/COUNTIF(OrdersTable[Order ID],OrdersTable[[#This Row],[Order ID]])</f>
        <v>1</v>
      </c>
      <c r="Y9810" s="4">
        <f>1/COUNTIF(OrdersTable[Customer ID],OrdersTable[[#This Row],[Customer ID]])</f>
        <v>0.14285714285714285</v>
      </c>
    </row>
    <row r="9811" spans="1:25" x14ac:dyDescent="0.3">
      <c r="A9811" s="1">
        <v>9810</v>
      </c>
      <c r="B9811" t="s">
        <v>10865</v>
      </c>
      <c r="C9811" s="7">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4" t="str">
        <f>VLOOKUP(OrdersTable[[#This Row],[Region]],PeopleTable[#All],2,FALSE)</f>
        <v>Anna Andreadi</v>
      </c>
      <c r="W9811" s="4" t="str">
        <f>IFERROR(VLOOKUP(OrdersTable[[#This Row],[Order ID]],ReturnsTable[#All],2,FALSE),"No")</f>
        <v>No</v>
      </c>
      <c r="X9811" s="4">
        <f>1/COUNTIF(OrdersTable[Order ID],OrdersTable[[#This Row],[Order ID]])</f>
        <v>0.5</v>
      </c>
      <c r="Y9811" s="4">
        <f>1/COUNTIF(OrdersTable[Customer ID],OrdersTable[[#This Row],[Customer ID]])</f>
        <v>0.14285714285714285</v>
      </c>
    </row>
    <row r="9812" spans="1:25" x14ac:dyDescent="0.3">
      <c r="A9812" s="1">
        <v>9811</v>
      </c>
      <c r="B9812" t="s">
        <v>10865</v>
      </c>
      <c r="C9812" s="7">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4" t="str">
        <f>VLOOKUP(OrdersTable[[#This Row],[Region]],PeopleTable[#All],2,FALSE)</f>
        <v>Anna Andreadi</v>
      </c>
      <c r="W9812" s="4" t="str">
        <f>IFERROR(VLOOKUP(OrdersTable[[#This Row],[Order ID]],ReturnsTable[#All],2,FALSE),"No")</f>
        <v>No</v>
      </c>
      <c r="X9812" s="4">
        <f>1/COUNTIF(OrdersTable[Order ID],OrdersTable[[#This Row],[Order ID]])</f>
        <v>0.5</v>
      </c>
      <c r="Y9812" s="4">
        <f>1/COUNTIF(OrdersTable[Customer ID],OrdersTable[[#This Row],[Customer ID]])</f>
        <v>0.14285714285714285</v>
      </c>
    </row>
    <row r="9813" spans="1:25" x14ac:dyDescent="0.3">
      <c r="A9813" s="1">
        <v>9812</v>
      </c>
      <c r="B9813" t="s">
        <v>10866</v>
      </c>
      <c r="C9813" s="7">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4" t="str">
        <f>VLOOKUP(OrdersTable[[#This Row],[Region]],PeopleTable[#All],2,FALSE)</f>
        <v>Chuck Magee</v>
      </c>
      <c r="W9813" s="4" t="str">
        <f>IFERROR(VLOOKUP(OrdersTable[[#This Row],[Order ID]],ReturnsTable[#All],2,FALSE),"No")</f>
        <v>No</v>
      </c>
      <c r="X9813" s="4">
        <f>1/COUNTIF(OrdersTable[Order ID],OrdersTable[[#This Row],[Order ID]])</f>
        <v>0.25</v>
      </c>
      <c r="Y9813" s="4">
        <f>1/COUNTIF(OrdersTable[Customer ID],OrdersTable[[#This Row],[Customer ID]])</f>
        <v>3.8461538461538464E-2</v>
      </c>
    </row>
    <row r="9814" spans="1:25" x14ac:dyDescent="0.3">
      <c r="A9814" s="1">
        <v>9813</v>
      </c>
      <c r="B9814" t="s">
        <v>10866</v>
      </c>
      <c r="C9814" s="7">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4" t="str">
        <f>VLOOKUP(OrdersTable[[#This Row],[Region]],PeopleTable[#All],2,FALSE)</f>
        <v>Chuck Magee</v>
      </c>
      <c r="W9814" s="4" t="str">
        <f>IFERROR(VLOOKUP(OrdersTable[[#This Row],[Order ID]],ReturnsTable[#All],2,FALSE),"No")</f>
        <v>No</v>
      </c>
      <c r="X9814" s="4">
        <f>1/COUNTIF(OrdersTable[Order ID],OrdersTable[[#This Row],[Order ID]])</f>
        <v>0.25</v>
      </c>
      <c r="Y9814" s="4">
        <f>1/COUNTIF(OrdersTable[Customer ID],OrdersTable[[#This Row],[Customer ID]])</f>
        <v>3.8461538461538464E-2</v>
      </c>
    </row>
    <row r="9815" spans="1:25" x14ac:dyDescent="0.3">
      <c r="A9815" s="1">
        <v>9814</v>
      </c>
      <c r="B9815" t="s">
        <v>10866</v>
      </c>
      <c r="C9815" s="7">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4" t="str">
        <f>VLOOKUP(OrdersTable[[#This Row],[Region]],PeopleTable[#All],2,FALSE)</f>
        <v>Chuck Magee</v>
      </c>
      <c r="W9815" s="4" t="str">
        <f>IFERROR(VLOOKUP(OrdersTable[[#This Row],[Order ID]],ReturnsTable[#All],2,FALSE),"No")</f>
        <v>No</v>
      </c>
      <c r="X9815" s="4">
        <f>1/COUNTIF(OrdersTable[Order ID],OrdersTable[[#This Row],[Order ID]])</f>
        <v>0.25</v>
      </c>
      <c r="Y9815" s="4">
        <f>1/COUNTIF(OrdersTable[Customer ID],OrdersTable[[#This Row],[Customer ID]])</f>
        <v>3.8461538461538464E-2</v>
      </c>
    </row>
    <row r="9816" spans="1:25" x14ac:dyDescent="0.3">
      <c r="A9816" s="1">
        <v>9815</v>
      </c>
      <c r="B9816" t="s">
        <v>10866</v>
      </c>
      <c r="C9816" s="7">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4" t="str">
        <f>VLOOKUP(OrdersTable[[#This Row],[Region]],PeopleTable[#All],2,FALSE)</f>
        <v>Chuck Magee</v>
      </c>
      <c r="W9816" s="4" t="str">
        <f>IFERROR(VLOOKUP(OrdersTable[[#This Row],[Order ID]],ReturnsTable[#All],2,FALSE),"No")</f>
        <v>No</v>
      </c>
      <c r="X9816" s="4">
        <f>1/COUNTIF(OrdersTable[Order ID],OrdersTable[[#This Row],[Order ID]])</f>
        <v>0.25</v>
      </c>
      <c r="Y9816" s="4">
        <f>1/COUNTIF(OrdersTable[Customer ID],OrdersTable[[#This Row],[Customer ID]])</f>
        <v>3.8461538461538464E-2</v>
      </c>
    </row>
    <row r="9817" spans="1:25" x14ac:dyDescent="0.3">
      <c r="A9817" s="1">
        <v>9816</v>
      </c>
      <c r="B9817" t="s">
        <v>10867</v>
      </c>
      <c r="C9817" s="7">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4" t="str">
        <f>VLOOKUP(OrdersTable[[#This Row],[Region]],PeopleTable[#All],2,FALSE)</f>
        <v>Cassandra Brandow</v>
      </c>
      <c r="W9817" s="4" t="str">
        <f>IFERROR(VLOOKUP(OrdersTable[[#This Row],[Order ID]],ReturnsTable[#All],2,FALSE),"No")</f>
        <v>No</v>
      </c>
      <c r="X9817" s="4">
        <f>1/COUNTIF(OrdersTable[Order ID],OrdersTable[[#This Row],[Order ID]])</f>
        <v>0.14285714285714285</v>
      </c>
      <c r="Y9817" s="4">
        <f>1/COUNTIF(OrdersTable[Customer ID],OrdersTable[[#This Row],[Customer ID]])</f>
        <v>4.7619047619047616E-2</v>
      </c>
    </row>
    <row r="9818" spans="1:25" x14ac:dyDescent="0.3">
      <c r="A9818" s="1">
        <v>9817</v>
      </c>
      <c r="B9818" t="s">
        <v>10867</v>
      </c>
      <c r="C9818" s="7">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4" t="str">
        <f>VLOOKUP(OrdersTable[[#This Row],[Region]],PeopleTable[#All],2,FALSE)</f>
        <v>Cassandra Brandow</v>
      </c>
      <c r="W9818" s="4" t="str">
        <f>IFERROR(VLOOKUP(OrdersTable[[#This Row],[Order ID]],ReturnsTable[#All],2,FALSE),"No")</f>
        <v>No</v>
      </c>
      <c r="X9818" s="4">
        <f>1/COUNTIF(OrdersTable[Order ID],OrdersTable[[#This Row],[Order ID]])</f>
        <v>0.14285714285714285</v>
      </c>
      <c r="Y9818" s="4">
        <f>1/COUNTIF(OrdersTable[Customer ID],OrdersTable[[#This Row],[Customer ID]])</f>
        <v>4.7619047619047616E-2</v>
      </c>
    </row>
    <row r="9819" spans="1:25" x14ac:dyDescent="0.3">
      <c r="A9819" s="1">
        <v>9818</v>
      </c>
      <c r="B9819" t="s">
        <v>10867</v>
      </c>
      <c r="C9819" s="7">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4" t="str">
        <f>VLOOKUP(OrdersTable[[#This Row],[Region]],PeopleTable[#All],2,FALSE)</f>
        <v>Cassandra Brandow</v>
      </c>
      <c r="W9819" s="4" t="str">
        <f>IFERROR(VLOOKUP(OrdersTable[[#This Row],[Order ID]],ReturnsTable[#All],2,FALSE),"No")</f>
        <v>No</v>
      </c>
      <c r="X9819" s="4">
        <f>1/COUNTIF(OrdersTable[Order ID],OrdersTable[[#This Row],[Order ID]])</f>
        <v>0.14285714285714285</v>
      </c>
      <c r="Y9819" s="4">
        <f>1/COUNTIF(OrdersTable[Customer ID],OrdersTable[[#This Row],[Customer ID]])</f>
        <v>4.7619047619047616E-2</v>
      </c>
    </row>
    <row r="9820" spans="1:25" x14ac:dyDescent="0.3">
      <c r="A9820" s="1">
        <v>9819</v>
      </c>
      <c r="B9820" t="s">
        <v>10867</v>
      </c>
      <c r="C9820" s="7">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4" t="str">
        <f>VLOOKUP(OrdersTable[[#This Row],[Region]],PeopleTable[#All],2,FALSE)</f>
        <v>Cassandra Brandow</v>
      </c>
      <c r="W9820" s="4" t="str">
        <f>IFERROR(VLOOKUP(OrdersTable[[#This Row],[Order ID]],ReturnsTable[#All],2,FALSE),"No")</f>
        <v>No</v>
      </c>
      <c r="X9820" s="4">
        <f>1/COUNTIF(OrdersTable[Order ID],OrdersTable[[#This Row],[Order ID]])</f>
        <v>0.14285714285714285</v>
      </c>
      <c r="Y9820" s="4">
        <f>1/COUNTIF(OrdersTable[Customer ID],OrdersTable[[#This Row],[Customer ID]])</f>
        <v>4.7619047619047616E-2</v>
      </c>
    </row>
    <row r="9821" spans="1:25" x14ac:dyDescent="0.3">
      <c r="A9821" s="1">
        <v>9820</v>
      </c>
      <c r="B9821" t="s">
        <v>10867</v>
      </c>
      <c r="C9821" s="7">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4" t="str">
        <f>VLOOKUP(OrdersTable[[#This Row],[Region]],PeopleTable[#All],2,FALSE)</f>
        <v>Cassandra Brandow</v>
      </c>
      <c r="W9821" s="4" t="str">
        <f>IFERROR(VLOOKUP(OrdersTable[[#This Row],[Order ID]],ReturnsTable[#All],2,FALSE),"No")</f>
        <v>No</v>
      </c>
      <c r="X9821" s="4">
        <f>1/COUNTIF(OrdersTable[Order ID],OrdersTable[[#This Row],[Order ID]])</f>
        <v>0.14285714285714285</v>
      </c>
      <c r="Y9821" s="4">
        <f>1/COUNTIF(OrdersTable[Customer ID],OrdersTable[[#This Row],[Customer ID]])</f>
        <v>4.7619047619047616E-2</v>
      </c>
    </row>
    <row r="9822" spans="1:25" x14ac:dyDescent="0.3">
      <c r="A9822" s="1">
        <v>9821</v>
      </c>
      <c r="B9822" t="s">
        <v>10867</v>
      </c>
      <c r="C9822" s="7">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4" t="str">
        <f>VLOOKUP(OrdersTable[[#This Row],[Region]],PeopleTable[#All],2,FALSE)</f>
        <v>Cassandra Brandow</v>
      </c>
      <c r="W9822" s="4" t="str">
        <f>IFERROR(VLOOKUP(OrdersTable[[#This Row],[Order ID]],ReturnsTable[#All],2,FALSE),"No")</f>
        <v>No</v>
      </c>
      <c r="X9822" s="4">
        <f>1/COUNTIF(OrdersTable[Order ID],OrdersTable[[#This Row],[Order ID]])</f>
        <v>0.14285714285714285</v>
      </c>
      <c r="Y9822" s="4">
        <f>1/COUNTIF(OrdersTable[Customer ID],OrdersTable[[#This Row],[Customer ID]])</f>
        <v>4.7619047619047616E-2</v>
      </c>
    </row>
    <row r="9823" spans="1:25" x14ac:dyDescent="0.3">
      <c r="A9823" s="1">
        <v>9822</v>
      </c>
      <c r="B9823" t="s">
        <v>10867</v>
      </c>
      <c r="C9823" s="7">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4" t="str">
        <f>VLOOKUP(OrdersTable[[#This Row],[Region]],PeopleTable[#All],2,FALSE)</f>
        <v>Cassandra Brandow</v>
      </c>
      <c r="W9823" s="4" t="str">
        <f>IFERROR(VLOOKUP(OrdersTable[[#This Row],[Order ID]],ReturnsTable[#All],2,FALSE),"No")</f>
        <v>No</v>
      </c>
      <c r="X9823" s="4">
        <f>1/COUNTIF(OrdersTable[Order ID],OrdersTable[[#This Row],[Order ID]])</f>
        <v>0.14285714285714285</v>
      </c>
      <c r="Y9823" s="4">
        <f>1/COUNTIF(OrdersTable[Customer ID],OrdersTable[[#This Row],[Customer ID]])</f>
        <v>4.7619047619047616E-2</v>
      </c>
    </row>
    <row r="9824" spans="1:25" x14ac:dyDescent="0.3">
      <c r="A9824" s="1">
        <v>9823</v>
      </c>
      <c r="B9824" t="s">
        <v>6191</v>
      </c>
      <c r="C9824" s="7">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4" t="str">
        <f>VLOOKUP(OrdersTable[[#This Row],[Region]],PeopleTable[#All],2,FALSE)</f>
        <v>Anna Andreadi</v>
      </c>
      <c r="W9824" s="4" t="str">
        <f>IFERROR(VLOOKUP(OrdersTable[[#This Row],[Order ID]],ReturnsTable[#All],2,FALSE),"No")</f>
        <v>Yes</v>
      </c>
      <c r="X9824" s="4">
        <f>1/COUNTIF(OrdersTable[Order ID],OrdersTable[[#This Row],[Order ID]])</f>
        <v>0.2</v>
      </c>
      <c r="Y9824" s="4">
        <f>1/COUNTIF(OrdersTable[Customer ID],OrdersTable[[#This Row],[Customer ID]])</f>
        <v>0.05</v>
      </c>
    </row>
    <row r="9825" spans="1:25" x14ac:dyDescent="0.3">
      <c r="A9825" s="1">
        <v>9824</v>
      </c>
      <c r="B9825" t="s">
        <v>6191</v>
      </c>
      <c r="C9825" s="7">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4" t="str">
        <f>VLOOKUP(OrdersTable[[#This Row],[Region]],PeopleTable[#All],2,FALSE)</f>
        <v>Anna Andreadi</v>
      </c>
      <c r="W9825" s="4" t="str">
        <f>IFERROR(VLOOKUP(OrdersTable[[#This Row],[Order ID]],ReturnsTable[#All],2,FALSE),"No")</f>
        <v>Yes</v>
      </c>
      <c r="X9825" s="4">
        <f>1/COUNTIF(OrdersTable[Order ID],OrdersTable[[#This Row],[Order ID]])</f>
        <v>0.2</v>
      </c>
      <c r="Y9825" s="4">
        <f>1/COUNTIF(OrdersTable[Customer ID],OrdersTable[[#This Row],[Customer ID]])</f>
        <v>0.05</v>
      </c>
    </row>
    <row r="9826" spans="1:25" x14ac:dyDescent="0.3">
      <c r="A9826" s="1">
        <v>9825</v>
      </c>
      <c r="B9826" t="s">
        <v>6191</v>
      </c>
      <c r="C9826" s="7">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4" t="str">
        <f>VLOOKUP(OrdersTable[[#This Row],[Region]],PeopleTable[#All],2,FALSE)</f>
        <v>Anna Andreadi</v>
      </c>
      <c r="W9826" s="4" t="str">
        <f>IFERROR(VLOOKUP(OrdersTable[[#This Row],[Order ID]],ReturnsTable[#All],2,FALSE),"No")</f>
        <v>Yes</v>
      </c>
      <c r="X9826" s="4">
        <f>1/COUNTIF(OrdersTable[Order ID],OrdersTable[[#This Row],[Order ID]])</f>
        <v>0.2</v>
      </c>
      <c r="Y9826" s="4">
        <f>1/COUNTIF(OrdersTable[Customer ID],OrdersTable[[#This Row],[Customer ID]])</f>
        <v>0.05</v>
      </c>
    </row>
    <row r="9827" spans="1:25" x14ac:dyDescent="0.3">
      <c r="A9827" s="1">
        <v>9826</v>
      </c>
      <c r="B9827" t="s">
        <v>6191</v>
      </c>
      <c r="C9827" s="7">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4" t="str">
        <f>VLOOKUP(OrdersTable[[#This Row],[Region]],PeopleTable[#All],2,FALSE)</f>
        <v>Anna Andreadi</v>
      </c>
      <c r="W9827" s="4" t="str">
        <f>IFERROR(VLOOKUP(OrdersTable[[#This Row],[Order ID]],ReturnsTable[#All],2,FALSE),"No")</f>
        <v>Yes</v>
      </c>
      <c r="X9827" s="4">
        <f>1/COUNTIF(OrdersTable[Order ID],OrdersTable[[#This Row],[Order ID]])</f>
        <v>0.2</v>
      </c>
      <c r="Y9827" s="4">
        <f>1/COUNTIF(OrdersTable[Customer ID],OrdersTable[[#This Row],[Customer ID]])</f>
        <v>0.05</v>
      </c>
    </row>
    <row r="9828" spans="1:25" x14ac:dyDescent="0.3">
      <c r="A9828" s="1">
        <v>9827</v>
      </c>
      <c r="B9828" t="s">
        <v>6191</v>
      </c>
      <c r="C9828" s="7">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4" t="str">
        <f>VLOOKUP(OrdersTable[[#This Row],[Region]],PeopleTable[#All],2,FALSE)</f>
        <v>Anna Andreadi</v>
      </c>
      <c r="W9828" s="4" t="str">
        <f>IFERROR(VLOOKUP(OrdersTable[[#This Row],[Order ID]],ReturnsTable[#All],2,FALSE),"No")</f>
        <v>Yes</v>
      </c>
      <c r="X9828" s="4">
        <f>1/COUNTIF(OrdersTable[Order ID],OrdersTable[[#This Row],[Order ID]])</f>
        <v>0.2</v>
      </c>
      <c r="Y9828" s="4">
        <f>1/COUNTIF(OrdersTable[Customer ID],OrdersTable[[#This Row],[Customer ID]])</f>
        <v>0.05</v>
      </c>
    </row>
    <row r="9829" spans="1:25" x14ac:dyDescent="0.3">
      <c r="A9829" s="1">
        <v>9828</v>
      </c>
      <c r="B9829" t="s">
        <v>10868</v>
      </c>
      <c r="C9829" s="7">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4" t="str">
        <f>VLOOKUP(OrdersTable[[#This Row],[Region]],PeopleTable[#All],2,FALSE)</f>
        <v>Chuck Magee</v>
      </c>
      <c r="W9829" s="4" t="str">
        <f>IFERROR(VLOOKUP(OrdersTable[[#This Row],[Order ID]],ReturnsTable[#All],2,FALSE),"No")</f>
        <v>No</v>
      </c>
      <c r="X9829" s="4">
        <f>1/COUNTIF(OrdersTable[Order ID],OrdersTable[[#This Row],[Order ID]])</f>
        <v>0.5</v>
      </c>
      <c r="Y9829" s="4">
        <f>1/COUNTIF(OrdersTable[Customer ID],OrdersTable[[#This Row],[Customer ID]])</f>
        <v>9.0909090909090912E-2</v>
      </c>
    </row>
    <row r="9830" spans="1:25" x14ac:dyDescent="0.3">
      <c r="A9830" s="1">
        <v>9829</v>
      </c>
      <c r="B9830" t="s">
        <v>10868</v>
      </c>
      <c r="C9830" s="7">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4" t="str">
        <f>VLOOKUP(OrdersTable[[#This Row],[Region]],PeopleTable[#All],2,FALSE)</f>
        <v>Chuck Magee</v>
      </c>
      <c r="W9830" s="4" t="str">
        <f>IFERROR(VLOOKUP(OrdersTable[[#This Row],[Order ID]],ReturnsTable[#All],2,FALSE),"No")</f>
        <v>No</v>
      </c>
      <c r="X9830" s="4">
        <f>1/COUNTIF(OrdersTable[Order ID],OrdersTable[[#This Row],[Order ID]])</f>
        <v>0.5</v>
      </c>
      <c r="Y9830" s="4">
        <f>1/COUNTIF(OrdersTable[Customer ID],OrdersTable[[#This Row],[Customer ID]])</f>
        <v>9.0909090909090912E-2</v>
      </c>
    </row>
    <row r="9831" spans="1:25" x14ac:dyDescent="0.3">
      <c r="A9831" s="1">
        <v>9830</v>
      </c>
      <c r="B9831" t="s">
        <v>10869</v>
      </c>
      <c r="C9831" s="7">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4" t="str">
        <f>VLOOKUP(OrdersTable[[#This Row],[Region]],PeopleTable[#All],2,FALSE)</f>
        <v>Cassandra Brandow</v>
      </c>
      <c r="W9831" s="4" t="str">
        <f>IFERROR(VLOOKUP(OrdersTable[[#This Row],[Order ID]],ReturnsTable[#All],2,FALSE),"No")</f>
        <v>No</v>
      </c>
      <c r="X9831" s="4">
        <f>1/COUNTIF(OrdersTable[Order ID],OrdersTable[[#This Row],[Order ID]])</f>
        <v>1</v>
      </c>
      <c r="Y9831" s="4">
        <f>1/COUNTIF(OrdersTable[Customer ID],OrdersTable[[#This Row],[Customer ID]])</f>
        <v>7.1428571428571425E-2</v>
      </c>
    </row>
    <row r="9832" spans="1:25" x14ac:dyDescent="0.3">
      <c r="A9832" s="1">
        <v>9831</v>
      </c>
      <c r="B9832" t="s">
        <v>10870</v>
      </c>
      <c r="C9832" s="7">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4" t="str">
        <f>VLOOKUP(OrdersTable[[#This Row],[Region]],PeopleTable[#All],2,FALSE)</f>
        <v>Kelly Williams</v>
      </c>
      <c r="W9832" s="4" t="str">
        <f>IFERROR(VLOOKUP(OrdersTable[[#This Row],[Order ID]],ReturnsTable[#All],2,FALSE),"No")</f>
        <v>No</v>
      </c>
      <c r="X9832" s="4">
        <f>1/COUNTIF(OrdersTable[Order ID],OrdersTable[[#This Row],[Order ID]])</f>
        <v>0.5</v>
      </c>
      <c r="Y9832" s="4">
        <f>1/COUNTIF(OrdersTable[Customer ID],OrdersTable[[#This Row],[Customer ID]])</f>
        <v>8.3333333333333329E-2</v>
      </c>
    </row>
    <row r="9833" spans="1:25" x14ac:dyDescent="0.3">
      <c r="A9833" s="1">
        <v>9832</v>
      </c>
      <c r="B9833" t="s">
        <v>10870</v>
      </c>
      <c r="C9833" s="7">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4" t="str">
        <f>VLOOKUP(OrdersTable[[#This Row],[Region]],PeopleTable[#All],2,FALSE)</f>
        <v>Kelly Williams</v>
      </c>
      <c r="W9833" s="4" t="str">
        <f>IFERROR(VLOOKUP(OrdersTable[[#This Row],[Order ID]],ReturnsTable[#All],2,FALSE),"No")</f>
        <v>No</v>
      </c>
      <c r="X9833" s="4">
        <f>1/COUNTIF(OrdersTable[Order ID],OrdersTable[[#This Row],[Order ID]])</f>
        <v>0.5</v>
      </c>
      <c r="Y9833" s="4">
        <f>1/COUNTIF(OrdersTable[Customer ID],OrdersTable[[#This Row],[Customer ID]])</f>
        <v>8.3333333333333329E-2</v>
      </c>
    </row>
    <row r="9834" spans="1:25" x14ac:dyDescent="0.3">
      <c r="A9834" s="1">
        <v>9833</v>
      </c>
      <c r="B9834" t="s">
        <v>10871</v>
      </c>
      <c r="C9834" s="7">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4" t="str">
        <f>VLOOKUP(OrdersTable[[#This Row],[Region]],PeopleTable[#All],2,FALSE)</f>
        <v>Kelly Williams</v>
      </c>
      <c r="W9834" s="4" t="str">
        <f>IFERROR(VLOOKUP(OrdersTable[[#This Row],[Order ID]],ReturnsTable[#All],2,FALSE),"No")</f>
        <v>No</v>
      </c>
      <c r="X9834" s="4">
        <f>1/COUNTIF(OrdersTable[Order ID],OrdersTable[[#This Row],[Order ID]])</f>
        <v>1</v>
      </c>
      <c r="Y9834" s="4">
        <f>1/COUNTIF(OrdersTable[Customer ID],OrdersTable[[#This Row],[Customer ID]])</f>
        <v>7.1428571428571425E-2</v>
      </c>
    </row>
    <row r="9835" spans="1:25" x14ac:dyDescent="0.3">
      <c r="A9835" s="1">
        <v>9834</v>
      </c>
      <c r="B9835" t="s">
        <v>10872</v>
      </c>
      <c r="C9835" s="7">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4" t="str">
        <f>VLOOKUP(OrdersTable[[#This Row],[Region]],PeopleTable[#All],2,FALSE)</f>
        <v>Chuck Magee</v>
      </c>
      <c r="W9835" s="4" t="str">
        <f>IFERROR(VLOOKUP(OrdersTable[[#This Row],[Order ID]],ReturnsTable[#All],2,FALSE),"No")</f>
        <v>No</v>
      </c>
      <c r="X9835" s="4">
        <f>1/COUNTIF(OrdersTable[Order ID],OrdersTable[[#This Row],[Order ID]])</f>
        <v>1</v>
      </c>
      <c r="Y9835" s="4">
        <f>1/COUNTIF(OrdersTable[Customer ID],OrdersTable[[#This Row],[Customer ID]])</f>
        <v>9.0909090909090912E-2</v>
      </c>
    </row>
    <row r="9836" spans="1:25" x14ac:dyDescent="0.3">
      <c r="A9836" s="1">
        <v>9835</v>
      </c>
      <c r="B9836" t="s">
        <v>10873</v>
      </c>
      <c r="C9836" s="7">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4" t="str">
        <f>VLOOKUP(OrdersTable[[#This Row],[Region]],PeopleTable[#All],2,FALSE)</f>
        <v>Kelly Williams</v>
      </c>
      <c r="W9836" s="4" t="str">
        <f>IFERROR(VLOOKUP(OrdersTable[[#This Row],[Order ID]],ReturnsTable[#All],2,FALSE),"No")</f>
        <v>No</v>
      </c>
      <c r="X9836" s="4">
        <f>1/COUNTIF(OrdersTable[Order ID],OrdersTable[[#This Row],[Order ID]])</f>
        <v>0.5</v>
      </c>
      <c r="Y9836" s="4">
        <f>1/COUNTIF(OrdersTable[Customer ID],OrdersTable[[#This Row],[Customer ID]])</f>
        <v>2.7027027027027029E-2</v>
      </c>
    </row>
    <row r="9837" spans="1:25" x14ac:dyDescent="0.3">
      <c r="A9837" s="1">
        <v>9836</v>
      </c>
      <c r="B9837" t="s">
        <v>10873</v>
      </c>
      <c r="C9837" s="7">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4" t="str">
        <f>VLOOKUP(OrdersTable[[#This Row],[Region]],PeopleTable[#All],2,FALSE)</f>
        <v>Kelly Williams</v>
      </c>
      <c r="W9837" s="4" t="str">
        <f>IFERROR(VLOOKUP(OrdersTable[[#This Row],[Order ID]],ReturnsTable[#All],2,FALSE),"No")</f>
        <v>No</v>
      </c>
      <c r="X9837" s="4">
        <f>1/COUNTIF(OrdersTable[Order ID],OrdersTable[[#This Row],[Order ID]])</f>
        <v>0.5</v>
      </c>
      <c r="Y9837" s="4">
        <f>1/COUNTIF(OrdersTable[Customer ID],OrdersTable[[#This Row],[Customer ID]])</f>
        <v>2.7027027027027029E-2</v>
      </c>
    </row>
    <row r="9838" spans="1:25" x14ac:dyDescent="0.3">
      <c r="A9838" s="1">
        <v>9837</v>
      </c>
      <c r="B9838" t="s">
        <v>10874</v>
      </c>
      <c r="C9838" s="7">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4" t="str">
        <f>VLOOKUP(OrdersTable[[#This Row],[Region]],PeopleTable[#All],2,FALSE)</f>
        <v>Anna Andreadi</v>
      </c>
      <c r="W9838" s="4" t="str">
        <f>IFERROR(VLOOKUP(OrdersTable[[#This Row],[Order ID]],ReturnsTable[#All],2,FALSE),"No")</f>
        <v>No</v>
      </c>
      <c r="X9838" s="4">
        <f>1/COUNTIF(OrdersTable[Order ID],OrdersTable[[#This Row],[Order ID]])</f>
        <v>0.14285714285714285</v>
      </c>
      <c r="Y9838" s="4">
        <f>1/COUNTIF(OrdersTable[Customer ID],OrdersTable[[#This Row],[Customer ID]])</f>
        <v>7.1428571428571425E-2</v>
      </c>
    </row>
    <row r="9839" spans="1:25" x14ac:dyDescent="0.3">
      <c r="A9839" s="1">
        <v>9838</v>
      </c>
      <c r="B9839" t="s">
        <v>10874</v>
      </c>
      <c r="C9839" s="7">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4" t="str">
        <f>VLOOKUP(OrdersTable[[#This Row],[Region]],PeopleTable[#All],2,FALSE)</f>
        <v>Anna Andreadi</v>
      </c>
      <c r="W9839" s="4" t="str">
        <f>IFERROR(VLOOKUP(OrdersTable[[#This Row],[Order ID]],ReturnsTable[#All],2,FALSE),"No")</f>
        <v>No</v>
      </c>
      <c r="X9839" s="4">
        <f>1/COUNTIF(OrdersTable[Order ID],OrdersTable[[#This Row],[Order ID]])</f>
        <v>0.14285714285714285</v>
      </c>
      <c r="Y9839" s="4">
        <f>1/COUNTIF(OrdersTable[Customer ID],OrdersTable[[#This Row],[Customer ID]])</f>
        <v>7.1428571428571425E-2</v>
      </c>
    </row>
    <row r="9840" spans="1:25" x14ac:dyDescent="0.3">
      <c r="A9840" s="1">
        <v>9839</v>
      </c>
      <c r="B9840" t="s">
        <v>10874</v>
      </c>
      <c r="C9840" s="7">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4" t="str">
        <f>VLOOKUP(OrdersTable[[#This Row],[Region]],PeopleTable[#All],2,FALSE)</f>
        <v>Anna Andreadi</v>
      </c>
      <c r="W9840" s="4" t="str">
        <f>IFERROR(VLOOKUP(OrdersTable[[#This Row],[Order ID]],ReturnsTable[#All],2,FALSE),"No")</f>
        <v>No</v>
      </c>
      <c r="X9840" s="4">
        <f>1/COUNTIF(OrdersTable[Order ID],OrdersTable[[#This Row],[Order ID]])</f>
        <v>0.14285714285714285</v>
      </c>
      <c r="Y9840" s="4">
        <f>1/COUNTIF(OrdersTable[Customer ID],OrdersTable[[#This Row],[Customer ID]])</f>
        <v>7.1428571428571425E-2</v>
      </c>
    </row>
    <row r="9841" spans="1:25" x14ac:dyDescent="0.3">
      <c r="A9841" s="1">
        <v>9840</v>
      </c>
      <c r="B9841" t="s">
        <v>10874</v>
      </c>
      <c r="C9841" s="7">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4" t="str">
        <f>VLOOKUP(OrdersTable[[#This Row],[Region]],PeopleTable[#All],2,FALSE)</f>
        <v>Anna Andreadi</v>
      </c>
      <c r="W9841" s="4" t="str">
        <f>IFERROR(VLOOKUP(OrdersTable[[#This Row],[Order ID]],ReturnsTable[#All],2,FALSE),"No")</f>
        <v>No</v>
      </c>
      <c r="X9841" s="4">
        <f>1/COUNTIF(OrdersTable[Order ID],OrdersTable[[#This Row],[Order ID]])</f>
        <v>0.14285714285714285</v>
      </c>
      <c r="Y9841" s="4">
        <f>1/COUNTIF(OrdersTable[Customer ID],OrdersTable[[#This Row],[Customer ID]])</f>
        <v>7.1428571428571425E-2</v>
      </c>
    </row>
    <row r="9842" spans="1:25" x14ac:dyDescent="0.3">
      <c r="A9842" s="1">
        <v>9841</v>
      </c>
      <c r="B9842" t="s">
        <v>10874</v>
      </c>
      <c r="C9842" s="7">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4" t="str">
        <f>VLOOKUP(OrdersTable[[#This Row],[Region]],PeopleTable[#All],2,FALSE)</f>
        <v>Anna Andreadi</v>
      </c>
      <c r="W9842" s="4" t="str">
        <f>IFERROR(VLOOKUP(OrdersTable[[#This Row],[Order ID]],ReturnsTable[#All],2,FALSE),"No")</f>
        <v>No</v>
      </c>
      <c r="X9842" s="4">
        <f>1/COUNTIF(OrdersTable[Order ID],OrdersTable[[#This Row],[Order ID]])</f>
        <v>0.14285714285714285</v>
      </c>
      <c r="Y9842" s="4">
        <f>1/COUNTIF(OrdersTable[Customer ID],OrdersTable[[#This Row],[Customer ID]])</f>
        <v>7.1428571428571425E-2</v>
      </c>
    </row>
    <row r="9843" spans="1:25" x14ac:dyDescent="0.3">
      <c r="A9843" s="1">
        <v>9842</v>
      </c>
      <c r="B9843" t="s">
        <v>10874</v>
      </c>
      <c r="C9843" s="7">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4" t="str">
        <f>VLOOKUP(OrdersTable[[#This Row],[Region]],PeopleTable[#All],2,FALSE)</f>
        <v>Anna Andreadi</v>
      </c>
      <c r="W9843" s="4" t="str">
        <f>IFERROR(VLOOKUP(OrdersTable[[#This Row],[Order ID]],ReturnsTable[#All],2,FALSE),"No")</f>
        <v>No</v>
      </c>
      <c r="X9843" s="4">
        <f>1/COUNTIF(OrdersTable[Order ID],OrdersTable[[#This Row],[Order ID]])</f>
        <v>0.14285714285714285</v>
      </c>
      <c r="Y9843" s="4">
        <f>1/COUNTIF(OrdersTable[Customer ID],OrdersTable[[#This Row],[Customer ID]])</f>
        <v>7.1428571428571425E-2</v>
      </c>
    </row>
    <row r="9844" spans="1:25" x14ac:dyDescent="0.3">
      <c r="A9844" s="1">
        <v>9843</v>
      </c>
      <c r="B9844" t="s">
        <v>10874</v>
      </c>
      <c r="C9844" s="7">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4" t="str">
        <f>VLOOKUP(OrdersTable[[#This Row],[Region]],PeopleTable[#All],2,FALSE)</f>
        <v>Anna Andreadi</v>
      </c>
      <c r="W9844" s="4" t="str">
        <f>IFERROR(VLOOKUP(OrdersTable[[#This Row],[Order ID]],ReturnsTable[#All],2,FALSE),"No")</f>
        <v>No</v>
      </c>
      <c r="X9844" s="4">
        <f>1/COUNTIF(OrdersTable[Order ID],OrdersTable[[#This Row],[Order ID]])</f>
        <v>0.14285714285714285</v>
      </c>
      <c r="Y9844" s="4">
        <f>1/COUNTIF(OrdersTable[Customer ID],OrdersTable[[#This Row],[Customer ID]])</f>
        <v>7.1428571428571425E-2</v>
      </c>
    </row>
    <row r="9845" spans="1:25" x14ac:dyDescent="0.3">
      <c r="A9845" s="1">
        <v>9844</v>
      </c>
      <c r="B9845" t="s">
        <v>10875</v>
      </c>
      <c r="C9845" s="7">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4" t="str">
        <f>VLOOKUP(OrdersTable[[#This Row],[Region]],PeopleTable[#All],2,FALSE)</f>
        <v>Kelly Williams</v>
      </c>
      <c r="W9845" s="4" t="str">
        <f>IFERROR(VLOOKUP(OrdersTable[[#This Row],[Order ID]],ReturnsTable[#All],2,FALSE),"No")</f>
        <v>No</v>
      </c>
      <c r="X9845" s="4">
        <f>1/COUNTIF(OrdersTable[Order ID],OrdersTable[[#This Row],[Order ID]])</f>
        <v>0.33333333333333331</v>
      </c>
      <c r="Y9845" s="4">
        <f>1/COUNTIF(OrdersTable[Customer ID],OrdersTable[[#This Row],[Customer ID]])</f>
        <v>0.1111111111111111</v>
      </c>
    </row>
    <row r="9846" spans="1:25" x14ac:dyDescent="0.3">
      <c r="A9846" s="1">
        <v>9845</v>
      </c>
      <c r="B9846" t="s">
        <v>10875</v>
      </c>
      <c r="C9846" s="7">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4" t="str">
        <f>VLOOKUP(OrdersTable[[#This Row],[Region]],PeopleTable[#All],2,FALSE)</f>
        <v>Kelly Williams</v>
      </c>
      <c r="W9846" s="4" t="str">
        <f>IFERROR(VLOOKUP(OrdersTable[[#This Row],[Order ID]],ReturnsTable[#All],2,FALSE),"No")</f>
        <v>No</v>
      </c>
      <c r="X9846" s="4">
        <f>1/COUNTIF(OrdersTable[Order ID],OrdersTable[[#This Row],[Order ID]])</f>
        <v>0.33333333333333331</v>
      </c>
      <c r="Y9846" s="4">
        <f>1/COUNTIF(OrdersTable[Customer ID],OrdersTable[[#This Row],[Customer ID]])</f>
        <v>0.1111111111111111</v>
      </c>
    </row>
    <row r="9847" spans="1:25" x14ac:dyDescent="0.3">
      <c r="A9847" s="1">
        <v>9846</v>
      </c>
      <c r="B9847" t="s">
        <v>10875</v>
      </c>
      <c r="C9847" s="7">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4" t="str">
        <f>VLOOKUP(OrdersTable[[#This Row],[Region]],PeopleTable[#All],2,FALSE)</f>
        <v>Kelly Williams</v>
      </c>
      <c r="W9847" s="4" t="str">
        <f>IFERROR(VLOOKUP(OrdersTable[[#This Row],[Order ID]],ReturnsTable[#All],2,FALSE),"No")</f>
        <v>No</v>
      </c>
      <c r="X9847" s="4">
        <f>1/COUNTIF(OrdersTable[Order ID],OrdersTable[[#This Row],[Order ID]])</f>
        <v>0.33333333333333331</v>
      </c>
      <c r="Y9847" s="4">
        <f>1/COUNTIF(OrdersTable[Customer ID],OrdersTable[[#This Row],[Customer ID]])</f>
        <v>0.1111111111111111</v>
      </c>
    </row>
    <row r="9848" spans="1:25" x14ac:dyDescent="0.3">
      <c r="A9848" s="1">
        <v>9847</v>
      </c>
      <c r="B9848" t="s">
        <v>6183</v>
      </c>
      <c r="C9848" s="7">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4" t="str">
        <f>VLOOKUP(OrdersTable[[#This Row],[Region]],PeopleTable[#All],2,FALSE)</f>
        <v>Anna Andreadi</v>
      </c>
      <c r="W9848" s="4" t="str">
        <f>IFERROR(VLOOKUP(OrdersTable[[#This Row],[Order ID]],ReturnsTable[#All],2,FALSE),"No")</f>
        <v>Yes</v>
      </c>
      <c r="X9848" s="4">
        <f>1/COUNTIF(OrdersTable[Order ID],OrdersTable[[#This Row],[Order ID]])</f>
        <v>0.33333333333333331</v>
      </c>
      <c r="Y9848" s="4">
        <f>1/COUNTIF(OrdersTable[Customer ID],OrdersTable[[#This Row],[Customer ID]])</f>
        <v>7.6923076923076927E-2</v>
      </c>
    </row>
    <row r="9849" spans="1:25" x14ac:dyDescent="0.3">
      <c r="A9849" s="1">
        <v>9848</v>
      </c>
      <c r="B9849" t="s">
        <v>6183</v>
      </c>
      <c r="C9849" s="7">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4" t="str">
        <f>VLOOKUP(OrdersTable[[#This Row],[Region]],PeopleTable[#All],2,FALSE)</f>
        <v>Anna Andreadi</v>
      </c>
      <c r="W9849" s="4" t="str">
        <f>IFERROR(VLOOKUP(OrdersTable[[#This Row],[Order ID]],ReturnsTable[#All],2,FALSE),"No")</f>
        <v>Yes</v>
      </c>
      <c r="X9849" s="4">
        <f>1/COUNTIF(OrdersTable[Order ID],OrdersTable[[#This Row],[Order ID]])</f>
        <v>0.33333333333333331</v>
      </c>
      <c r="Y9849" s="4">
        <f>1/COUNTIF(OrdersTable[Customer ID],OrdersTable[[#This Row],[Customer ID]])</f>
        <v>7.6923076923076927E-2</v>
      </c>
    </row>
    <row r="9850" spans="1:25" x14ac:dyDescent="0.3">
      <c r="A9850" s="1">
        <v>9849</v>
      </c>
      <c r="B9850" t="s">
        <v>6183</v>
      </c>
      <c r="C9850" s="7">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4" t="str">
        <f>VLOOKUP(OrdersTable[[#This Row],[Region]],PeopleTable[#All],2,FALSE)</f>
        <v>Anna Andreadi</v>
      </c>
      <c r="W9850" s="4" t="str">
        <f>IFERROR(VLOOKUP(OrdersTable[[#This Row],[Order ID]],ReturnsTable[#All],2,FALSE),"No")</f>
        <v>Yes</v>
      </c>
      <c r="X9850" s="4">
        <f>1/COUNTIF(OrdersTable[Order ID],OrdersTable[[#This Row],[Order ID]])</f>
        <v>0.33333333333333331</v>
      </c>
      <c r="Y9850" s="4">
        <f>1/COUNTIF(OrdersTable[Customer ID],OrdersTable[[#This Row],[Customer ID]])</f>
        <v>7.6923076923076927E-2</v>
      </c>
    </row>
    <row r="9851" spans="1:25" x14ac:dyDescent="0.3">
      <c r="A9851" s="1">
        <v>9850</v>
      </c>
      <c r="B9851" t="s">
        <v>10876</v>
      </c>
      <c r="C9851" s="7">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4" t="str">
        <f>VLOOKUP(OrdersTable[[#This Row],[Region]],PeopleTable[#All],2,FALSE)</f>
        <v>Anna Andreadi</v>
      </c>
      <c r="W9851" s="4" t="str">
        <f>IFERROR(VLOOKUP(OrdersTable[[#This Row],[Order ID]],ReturnsTable[#All],2,FALSE),"No")</f>
        <v>No</v>
      </c>
      <c r="X9851" s="4">
        <f>1/COUNTIF(OrdersTable[Order ID],OrdersTable[[#This Row],[Order ID]])</f>
        <v>1</v>
      </c>
      <c r="Y9851" s="4">
        <f>1/COUNTIF(OrdersTable[Customer ID],OrdersTable[[#This Row],[Customer ID]])</f>
        <v>3.125E-2</v>
      </c>
    </row>
    <row r="9852" spans="1:25" x14ac:dyDescent="0.3">
      <c r="A9852" s="1">
        <v>9851</v>
      </c>
      <c r="B9852" t="s">
        <v>10877</v>
      </c>
      <c r="C9852" s="7">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4" t="str">
        <f>VLOOKUP(OrdersTable[[#This Row],[Region]],PeopleTable[#All],2,FALSE)</f>
        <v>Chuck Magee</v>
      </c>
      <c r="W9852" s="4" t="str">
        <f>IFERROR(VLOOKUP(OrdersTable[[#This Row],[Order ID]],ReturnsTable[#All],2,FALSE),"No")</f>
        <v>No</v>
      </c>
      <c r="X9852" s="4">
        <f>1/COUNTIF(OrdersTable[Order ID],OrdersTable[[#This Row],[Order ID]])</f>
        <v>0.25</v>
      </c>
      <c r="Y9852" s="4">
        <f>1/COUNTIF(OrdersTable[Customer ID],OrdersTable[[#This Row],[Customer ID]])</f>
        <v>3.125E-2</v>
      </c>
    </row>
    <row r="9853" spans="1:25" x14ac:dyDescent="0.3">
      <c r="A9853" s="1">
        <v>9852</v>
      </c>
      <c r="B9853" t="s">
        <v>10877</v>
      </c>
      <c r="C9853" s="7">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4" t="str">
        <f>VLOOKUP(OrdersTable[[#This Row],[Region]],PeopleTable[#All],2,FALSE)</f>
        <v>Chuck Magee</v>
      </c>
      <c r="W9853" s="4" t="str">
        <f>IFERROR(VLOOKUP(OrdersTable[[#This Row],[Order ID]],ReturnsTable[#All],2,FALSE),"No")</f>
        <v>No</v>
      </c>
      <c r="X9853" s="4">
        <f>1/COUNTIF(OrdersTable[Order ID],OrdersTable[[#This Row],[Order ID]])</f>
        <v>0.25</v>
      </c>
      <c r="Y9853" s="4">
        <f>1/COUNTIF(OrdersTable[Customer ID],OrdersTable[[#This Row],[Customer ID]])</f>
        <v>3.125E-2</v>
      </c>
    </row>
    <row r="9854" spans="1:25" x14ac:dyDescent="0.3">
      <c r="A9854" s="1">
        <v>9853</v>
      </c>
      <c r="B9854" t="s">
        <v>10877</v>
      </c>
      <c r="C9854" s="7">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4" t="str">
        <f>VLOOKUP(OrdersTable[[#This Row],[Region]],PeopleTable[#All],2,FALSE)</f>
        <v>Chuck Magee</v>
      </c>
      <c r="W9854" s="4" t="str">
        <f>IFERROR(VLOOKUP(OrdersTable[[#This Row],[Order ID]],ReturnsTable[#All],2,FALSE),"No")</f>
        <v>No</v>
      </c>
      <c r="X9854" s="4">
        <f>1/COUNTIF(OrdersTable[Order ID],OrdersTable[[#This Row],[Order ID]])</f>
        <v>0.25</v>
      </c>
      <c r="Y9854" s="4">
        <f>1/COUNTIF(OrdersTable[Customer ID],OrdersTable[[#This Row],[Customer ID]])</f>
        <v>3.125E-2</v>
      </c>
    </row>
    <row r="9855" spans="1:25" x14ac:dyDescent="0.3">
      <c r="A9855" s="1">
        <v>9854</v>
      </c>
      <c r="B9855" t="s">
        <v>10877</v>
      </c>
      <c r="C9855" s="7">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4" t="str">
        <f>VLOOKUP(OrdersTable[[#This Row],[Region]],PeopleTable[#All],2,FALSE)</f>
        <v>Chuck Magee</v>
      </c>
      <c r="W9855" s="4" t="str">
        <f>IFERROR(VLOOKUP(OrdersTable[[#This Row],[Order ID]],ReturnsTable[#All],2,FALSE),"No")</f>
        <v>No</v>
      </c>
      <c r="X9855" s="4">
        <f>1/COUNTIF(OrdersTable[Order ID],OrdersTable[[#This Row],[Order ID]])</f>
        <v>0.25</v>
      </c>
      <c r="Y9855" s="4">
        <f>1/COUNTIF(OrdersTable[Customer ID],OrdersTable[[#This Row],[Customer ID]])</f>
        <v>3.125E-2</v>
      </c>
    </row>
    <row r="9856" spans="1:25" x14ac:dyDescent="0.3">
      <c r="A9856" s="1">
        <v>9855</v>
      </c>
      <c r="B9856" t="s">
        <v>10878</v>
      </c>
      <c r="C9856" s="7">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4" t="str">
        <f>VLOOKUP(OrdersTable[[#This Row],[Region]],PeopleTable[#All],2,FALSE)</f>
        <v>Anna Andreadi</v>
      </c>
      <c r="W9856" s="4" t="str">
        <f>IFERROR(VLOOKUP(OrdersTable[[#This Row],[Order ID]],ReturnsTable[#All],2,FALSE),"No")</f>
        <v>No</v>
      </c>
      <c r="X9856" s="4">
        <f>1/COUNTIF(OrdersTable[Order ID],OrdersTable[[#This Row],[Order ID]])</f>
        <v>0.5</v>
      </c>
      <c r="Y9856" s="4">
        <f>1/COUNTIF(OrdersTable[Customer ID],OrdersTable[[#This Row],[Customer ID]])</f>
        <v>7.1428571428571425E-2</v>
      </c>
    </row>
    <row r="9857" spans="1:25" x14ac:dyDescent="0.3">
      <c r="A9857" s="1">
        <v>9856</v>
      </c>
      <c r="B9857" t="s">
        <v>10878</v>
      </c>
      <c r="C9857" s="7">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4" t="str">
        <f>VLOOKUP(OrdersTable[[#This Row],[Region]],PeopleTable[#All],2,FALSE)</f>
        <v>Anna Andreadi</v>
      </c>
      <c r="W9857" s="4" t="str">
        <f>IFERROR(VLOOKUP(OrdersTable[[#This Row],[Order ID]],ReturnsTable[#All],2,FALSE),"No")</f>
        <v>No</v>
      </c>
      <c r="X9857" s="4">
        <f>1/COUNTIF(OrdersTable[Order ID],OrdersTable[[#This Row],[Order ID]])</f>
        <v>0.5</v>
      </c>
      <c r="Y9857" s="4">
        <f>1/COUNTIF(OrdersTable[Customer ID],OrdersTable[[#This Row],[Customer ID]])</f>
        <v>7.1428571428571425E-2</v>
      </c>
    </row>
    <row r="9858" spans="1:25" x14ac:dyDescent="0.3">
      <c r="A9858" s="1">
        <v>9857</v>
      </c>
      <c r="B9858" t="s">
        <v>10879</v>
      </c>
      <c r="C9858" s="7">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4" t="str">
        <f>VLOOKUP(OrdersTable[[#This Row],[Region]],PeopleTable[#All],2,FALSE)</f>
        <v>Cassandra Brandow</v>
      </c>
      <c r="W9858" s="4" t="str">
        <f>IFERROR(VLOOKUP(OrdersTable[[#This Row],[Order ID]],ReturnsTable[#All],2,FALSE),"No")</f>
        <v>No</v>
      </c>
      <c r="X9858" s="4">
        <f>1/COUNTIF(OrdersTable[Order ID],OrdersTable[[#This Row],[Order ID]])</f>
        <v>1</v>
      </c>
      <c r="Y9858" s="4">
        <f>1/COUNTIF(OrdersTable[Customer ID],OrdersTable[[#This Row],[Customer ID]])</f>
        <v>7.1428571428571425E-2</v>
      </c>
    </row>
    <row r="9859" spans="1:25" x14ac:dyDescent="0.3">
      <c r="A9859" s="1">
        <v>9858</v>
      </c>
      <c r="B9859" t="s">
        <v>10880</v>
      </c>
      <c r="C9859" s="7">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4" t="str">
        <f>VLOOKUP(OrdersTable[[#This Row],[Region]],PeopleTable[#All],2,FALSE)</f>
        <v>Anna Andreadi</v>
      </c>
      <c r="W9859" s="4" t="str">
        <f>IFERROR(VLOOKUP(OrdersTable[[#This Row],[Order ID]],ReturnsTable[#All],2,FALSE),"No")</f>
        <v>No</v>
      </c>
      <c r="X9859" s="4">
        <f>1/COUNTIF(OrdersTable[Order ID],OrdersTable[[#This Row],[Order ID]])</f>
        <v>1</v>
      </c>
      <c r="Y9859" s="4">
        <f>1/COUNTIF(OrdersTable[Customer ID],OrdersTable[[#This Row],[Customer ID]])</f>
        <v>0.125</v>
      </c>
    </row>
    <row r="9860" spans="1:25" x14ac:dyDescent="0.3">
      <c r="A9860" s="1">
        <v>9859</v>
      </c>
      <c r="B9860" t="s">
        <v>10881</v>
      </c>
      <c r="C9860" s="7">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4" t="str">
        <f>VLOOKUP(OrdersTable[[#This Row],[Region]],PeopleTable[#All],2,FALSE)</f>
        <v>Kelly Williams</v>
      </c>
      <c r="W9860" s="4" t="str">
        <f>IFERROR(VLOOKUP(OrdersTable[[#This Row],[Order ID]],ReturnsTable[#All],2,FALSE),"No")</f>
        <v>No</v>
      </c>
      <c r="X9860" s="4">
        <f>1/COUNTIF(OrdersTable[Order ID],OrdersTable[[#This Row],[Order ID]])</f>
        <v>0.125</v>
      </c>
      <c r="Y9860" s="4">
        <f>1/COUNTIF(OrdersTable[Customer ID],OrdersTable[[#This Row],[Customer ID]])</f>
        <v>7.6923076923076927E-2</v>
      </c>
    </row>
    <row r="9861" spans="1:25" x14ac:dyDescent="0.3">
      <c r="A9861" s="1">
        <v>9860</v>
      </c>
      <c r="B9861" t="s">
        <v>10881</v>
      </c>
      <c r="C9861" s="7">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4" t="str">
        <f>VLOOKUP(OrdersTable[[#This Row],[Region]],PeopleTable[#All],2,FALSE)</f>
        <v>Kelly Williams</v>
      </c>
      <c r="W9861" s="4" t="str">
        <f>IFERROR(VLOOKUP(OrdersTable[[#This Row],[Order ID]],ReturnsTable[#All],2,FALSE),"No")</f>
        <v>No</v>
      </c>
      <c r="X9861" s="4">
        <f>1/COUNTIF(OrdersTable[Order ID],OrdersTable[[#This Row],[Order ID]])</f>
        <v>0.125</v>
      </c>
      <c r="Y9861" s="4">
        <f>1/COUNTIF(OrdersTable[Customer ID],OrdersTable[[#This Row],[Customer ID]])</f>
        <v>7.6923076923076927E-2</v>
      </c>
    </row>
    <row r="9862" spans="1:25" x14ac:dyDescent="0.3">
      <c r="A9862" s="1">
        <v>9861</v>
      </c>
      <c r="B9862" t="s">
        <v>10881</v>
      </c>
      <c r="C9862" s="7">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4" t="str">
        <f>VLOOKUP(OrdersTable[[#This Row],[Region]],PeopleTable[#All],2,FALSE)</f>
        <v>Kelly Williams</v>
      </c>
      <c r="W9862" s="4" t="str">
        <f>IFERROR(VLOOKUP(OrdersTable[[#This Row],[Order ID]],ReturnsTable[#All],2,FALSE),"No")</f>
        <v>No</v>
      </c>
      <c r="X9862" s="4">
        <f>1/COUNTIF(OrdersTable[Order ID],OrdersTable[[#This Row],[Order ID]])</f>
        <v>0.125</v>
      </c>
      <c r="Y9862" s="4">
        <f>1/COUNTIF(OrdersTable[Customer ID],OrdersTable[[#This Row],[Customer ID]])</f>
        <v>7.6923076923076927E-2</v>
      </c>
    </row>
    <row r="9863" spans="1:25" x14ac:dyDescent="0.3">
      <c r="A9863" s="1">
        <v>9862</v>
      </c>
      <c r="B9863" t="s">
        <v>10881</v>
      </c>
      <c r="C9863" s="7">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4" t="str">
        <f>VLOOKUP(OrdersTable[[#This Row],[Region]],PeopleTable[#All],2,FALSE)</f>
        <v>Kelly Williams</v>
      </c>
      <c r="W9863" s="4" t="str">
        <f>IFERROR(VLOOKUP(OrdersTable[[#This Row],[Order ID]],ReturnsTable[#All],2,FALSE),"No")</f>
        <v>No</v>
      </c>
      <c r="X9863" s="4">
        <f>1/COUNTIF(OrdersTable[Order ID],OrdersTable[[#This Row],[Order ID]])</f>
        <v>0.125</v>
      </c>
      <c r="Y9863" s="4">
        <f>1/COUNTIF(OrdersTable[Customer ID],OrdersTable[[#This Row],[Customer ID]])</f>
        <v>7.6923076923076927E-2</v>
      </c>
    </row>
    <row r="9864" spans="1:25" x14ac:dyDescent="0.3">
      <c r="A9864" s="1">
        <v>9863</v>
      </c>
      <c r="B9864" t="s">
        <v>10881</v>
      </c>
      <c r="C9864" s="7">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4" t="str">
        <f>VLOOKUP(OrdersTable[[#This Row],[Region]],PeopleTable[#All],2,FALSE)</f>
        <v>Kelly Williams</v>
      </c>
      <c r="W9864" s="4" t="str">
        <f>IFERROR(VLOOKUP(OrdersTable[[#This Row],[Order ID]],ReturnsTable[#All],2,FALSE),"No")</f>
        <v>No</v>
      </c>
      <c r="X9864" s="4">
        <f>1/COUNTIF(OrdersTable[Order ID],OrdersTable[[#This Row],[Order ID]])</f>
        <v>0.125</v>
      </c>
      <c r="Y9864" s="4">
        <f>1/COUNTIF(OrdersTable[Customer ID],OrdersTable[[#This Row],[Customer ID]])</f>
        <v>7.6923076923076927E-2</v>
      </c>
    </row>
    <row r="9865" spans="1:25" x14ac:dyDescent="0.3">
      <c r="A9865" s="1">
        <v>9864</v>
      </c>
      <c r="B9865" t="s">
        <v>10881</v>
      </c>
      <c r="C9865" s="7">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4" t="str">
        <f>VLOOKUP(OrdersTable[[#This Row],[Region]],PeopleTable[#All],2,FALSE)</f>
        <v>Kelly Williams</v>
      </c>
      <c r="W9865" s="4" t="str">
        <f>IFERROR(VLOOKUP(OrdersTable[[#This Row],[Order ID]],ReturnsTable[#All],2,FALSE),"No")</f>
        <v>No</v>
      </c>
      <c r="X9865" s="4">
        <f>1/COUNTIF(OrdersTable[Order ID],OrdersTable[[#This Row],[Order ID]])</f>
        <v>0.125</v>
      </c>
      <c r="Y9865" s="4">
        <f>1/COUNTIF(OrdersTable[Customer ID],OrdersTable[[#This Row],[Customer ID]])</f>
        <v>7.6923076923076927E-2</v>
      </c>
    </row>
    <row r="9866" spans="1:25" x14ac:dyDescent="0.3">
      <c r="A9866" s="1">
        <v>9865</v>
      </c>
      <c r="B9866" t="s">
        <v>10881</v>
      </c>
      <c r="C9866" s="7">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4" t="str">
        <f>VLOOKUP(OrdersTable[[#This Row],[Region]],PeopleTable[#All],2,FALSE)</f>
        <v>Kelly Williams</v>
      </c>
      <c r="W9866" s="4" t="str">
        <f>IFERROR(VLOOKUP(OrdersTable[[#This Row],[Order ID]],ReturnsTable[#All],2,FALSE),"No")</f>
        <v>No</v>
      </c>
      <c r="X9866" s="4">
        <f>1/COUNTIF(OrdersTable[Order ID],OrdersTable[[#This Row],[Order ID]])</f>
        <v>0.125</v>
      </c>
      <c r="Y9866" s="4">
        <f>1/COUNTIF(OrdersTable[Customer ID],OrdersTable[[#This Row],[Customer ID]])</f>
        <v>7.6923076923076927E-2</v>
      </c>
    </row>
    <row r="9867" spans="1:25" x14ac:dyDescent="0.3">
      <c r="A9867" s="1">
        <v>9866</v>
      </c>
      <c r="B9867" t="s">
        <v>10881</v>
      </c>
      <c r="C9867" s="7">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4" t="str">
        <f>VLOOKUP(OrdersTable[[#This Row],[Region]],PeopleTable[#All],2,FALSE)</f>
        <v>Kelly Williams</v>
      </c>
      <c r="W9867" s="4" t="str">
        <f>IFERROR(VLOOKUP(OrdersTable[[#This Row],[Order ID]],ReturnsTable[#All],2,FALSE),"No")</f>
        <v>No</v>
      </c>
      <c r="X9867" s="4">
        <f>1/COUNTIF(OrdersTable[Order ID],OrdersTable[[#This Row],[Order ID]])</f>
        <v>0.125</v>
      </c>
      <c r="Y9867" s="4">
        <f>1/COUNTIF(OrdersTable[Customer ID],OrdersTable[[#This Row],[Customer ID]])</f>
        <v>7.6923076923076927E-2</v>
      </c>
    </row>
    <row r="9868" spans="1:25" x14ac:dyDescent="0.3">
      <c r="A9868" s="1">
        <v>9867</v>
      </c>
      <c r="B9868" t="s">
        <v>10882</v>
      </c>
      <c r="C9868" s="7">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4" t="str">
        <f>VLOOKUP(OrdersTable[[#This Row],[Region]],PeopleTable[#All],2,FALSE)</f>
        <v>Chuck Magee</v>
      </c>
      <c r="W9868" s="4" t="str">
        <f>IFERROR(VLOOKUP(OrdersTable[[#This Row],[Order ID]],ReturnsTable[#All],2,FALSE),"No")</f>
        <v>No</v>
      </c>
      <c r="X9868" s="4">
        <f>1/COUNTIF(OrdersTable[Order ID],OrdersTable[[#This Row],[Order ID]])</f>
        <v>0.5</v>
      </c>
      <c r="Y9868" s="4">
        <f>1/COUNTIF(OrdersTable[Customer ID],OrdersTable[[#This Row],[Customer ID]])</f>
        <v>4.5454545454545456E-2</v>
      </c>
    </row>
    <row r="9869" spans="1:25" x14ac:dyDescent="0.3">
      <c r="A9869" s="1">
        <v>9868</v>
      </c>
      <c r="B9869" t="s">
        <v>10882</v>
      </c>
      <c r="C9869" s="7">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4" t="str">
        <f>VLOOKUP(OrdersTable[[#This Row],[Region]],PeopleTable[#All],2,FALSE)</f>
        <v>Chuck Magee</v>
      </c>
      <c r="W9869" s="4" t="str">
        <f>IFERROR(VLOOKUP(OrdersTable[[#This Row],[Order ID]],ReturnsTable[#All],2,FALSE),"No")</f>
        <v>No</v>
      </c>
      <c r="X9869" s="4">
        <f>1/COUNTIF(OrdersTable[Order ID],OrdersTable[[#This Row],[Order ID]])</f>
        <v>0.5</v>
      </c>
      <c r="Y9869" s="4">
        <f>1/COUNTIF(OrdersTable[Customer ID],OrdersTable[[#This Row],[Customer ID]])</f>
        <v>4.5454545454545456E-2</v>
      </c>
    </row>
    <row r="9870" spans="1:25" x14ac:dyDescent="0.3">
      <c r="A9870" s="1">
        <v>9869</v>
      </c>
      <c r="B9870" t="s">
        <v>10883</v>
      </c>
      <c r="C9870" s="7">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4" t="str">
        <f>VLOOKUP(OrdersTable[[#This Row],[Region]],PeopleTable[#All],2,FALSE)</f>
        <v>Chuck Magee</v>
      </c>
      <c r="W9870" s="4" t="str">
        <f>IFERROR(VLOOKUP(OrdersTable[[#This Row],[Order ID]],ReturnsTable[#All],2,FALSE),"No")</f>
        <v>No</v>
      </c>
      <c r="X9870" s="4">
        <f>1/COUNTIF(OrdersTable[Order ID],OrdersTable[[#This Row],[Order ID]])</f>
        <v>0.33333333333333331</v>
      </c>
      <c r="Y9870" s="4">
        <f>1/COUNTIF(OrdersTable[Customer ID],OrdersTable[[#This Row],[Customer ID]])</f>
        <v>0.04</v>
      </c>
    </row>
    <row r="9871" spans="1:25" x14ac:dyDescent="0.3">
      <c r="A9871" s="1">
        <v>9870</v>
      </c>
      <c r="B9871" t="s">
        <v>10883</v>
      </c>
      <c r="C9871" s="7">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4" t="str">
        <f>VLOOKUP(OrdersTable[[#This Row],[Region]],PeopleTable[#All],2,FALSE)</f>
        <v>Chuck Magee</v>
      </c>
      <c r="W9871" s="4" t="str">
        <f>IFERROR(VLOOKUP(OrdersTable[[#This Row],[Order ID]],ReturnsTable[#All],2,FALSE),"No")</f>
        <v>No</v>
      </c>
      <c r="X9871" s="4">
        <f>1/COUNTIF(OrdersTable[Order ID],OrdersTable[[#This Row],[Order ID]])</f>
        <v>0.33333333333333331</v>
      </c>
      <c r="Y9871" s="4">
        <f>1/COUNTIF(OrdersTable[Customer ID],OrdersTable[[#This Row],[Customer ID]])</f>
        <v>0.04</v>
      </c>
    </row>
    <row r="9872" spans="1:25" x14ac:dyDescent="0.3">
      <c r="A9872" s="1">
        <v>9871</v>
      </c>
      <c r="B9872" t="s">
        <v>10883</v>
      </c>
      <c r="C9872" s="7">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4" t="str">
        <f>VLOOKUP(OrdersTable[[#This Row],[Region]],PeopleTable[#All],2,FALSE)</f>
        <v>Chuck Magee</v>
      </c>
      <c r="W9872" s="4" t="str">
        <f>IFERROR(VLOOKUP(OrdersTable[[#This Row],[Order ID]],ReturnsTable[#All],2,FALSE),"No")</f>
        <v>No</v>
      </c>
      <c r="X9872" s="4">
        <f>1/COUNTIF(OrdersTable[Order ID],OrdersTable[[#This Row],[Order ID]])</f>
        <v>0.33333333333333331</v>
      </c>
      <c r="Y9872" s="4">
        <f>1/COUNTIF(OrdersTable[Customer ID],OrdersTable[[#This Row],[Customer ID]])</f>
        <v>0.04</v>
      </c>
    </row>
    <row r="9873" spans="1:25" x14ac:dyDescent="0.3">
      <c r="A9873" s="1">
        <v>9872</v>
      </c>
      <c r="B9873" t="s">
        <v>10884</v>
      </c>
      <c r="C9873" s="7">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4" t="str">
        <f>VLOOKUP(OrdersTable[[#This Row],[Region]],PeopleTable[#All],2,FALSE)</f>
        <v>Kelly Williams</v>
      </c>
      <c r="W9873" s="4" t="str">
        <f>IFERROR(VLOOKUP(OrdersTable[[#This Row],[Order ID]],ReturnsTable[#All],2,FALSE),"No")</f>
        <v>No</v>
      </c>
      <c r="X9873" s="4">
        <f>1/COUNTIF(OrdersTable[Order ID],OrdersTable[[#This Row],[Order ID]])</f>
        <v>0.5</v>
      </c>
      <c r="Y9873" s="4">
        <f>1/COUNTIF(OrdersTable[Customer ID],OrdersTable[[#This Row],[Customer ID]])</f>
        <v>9.0909090909090912E-2</v>
      </c>
    </row>
    <row r="9874" spans="1:25" x14ac:dyDescent="0.3">
      <c r="A9874" s="1">
        <v>9873</v>
      </c>
      <c r="B9874" t="s">
        <v>10884</v>
      </c>
      <c r="C9874" s="7">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4" t="str">
        <f>VLOOKUP(OrdersTable[[#This Row],[Region]],PeopleTable[#All],2,FALSE)</f>
        <v>Kelly Williams</v>
      </c>
      <c r="W9874" s="4" t="str">
        <f>IFERROR(VLOOKUP(OrdersTable[[#This Row],[Order ID]],ReturnsTable[#All],2,FALSE),"No")</f>
        <v>No</v>
      </c>
      <c r="X9874" s="4">
        <f>1/COUNTIF(OrdersTable[Order ID],OrdersTable[[#This Row],[Order ID]])</f>
        <v>0.5</v>
      </c>
      <c r="Y9874" s="4">
        <f>1/COUNTIF(OrdersTable[Customer ID],OrdersTable[[#This Row],[Customer ID]])</f>
        <v>9.0909090909090912E-2</v>
      </c>
    </row>
    <row r="9875" spans="1:25" x14ac:dyDescent="0.3">
      <c r="A9875" s="1">
        <v>9874</v>
      </c>
      <c r="B9875" t="s">
        <v>10885</v>
      </c>
      <c r="C9875" s="7">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4" t="str">
        <f>VLOOKUP(OrdersTable[[#This Row],[Region]],PeopleTable[#All],2,FALSE)</f>
        <v>Chuck Magee</v>
      </c>
      <c r="W9875" s="4" t="str">
        <f>IFERROR(VLOOKUP(OrdersTable[[#This Row],[Order ID]],ReturnsTable[#All],2,FALSE),"No")</f>
        <v>No</v>
      </c>
      <c r="X9875" s="4">
        <f>1/COUNTIF(OrdersTable[Order ID],OrdersTable[[#This Row],[Order ID]])</f>
        <v>1</v>
      </c>
      <c r="Y9875" s="4">
        <f>1/COUNTIF(OrdersTable[Customer ID],OrdersTable[[#This Row],[Customer ID]])</f>
        <v>0.1111111111111111</v>
      </c>
    </row>
    <row r="9876" spans="1:25" x14ac:dyDescent="0.3">
      <c r="A9876" s="1">
        <v>9875</v>
      </c>
      <c r="B9876" t="s">
        <v>10886</v>
      </c>
      <c r="C9876" s="7">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4" t="str">
        <f>VLOOKUP(OrdersTable[[#This Row],[Region]],PeopleTable[#All],2,FALSE)</f>
        <v>Chuck Magee</v>
      </c>
      <c r="W9876" s="4" t="str">
        <f>IFERROR(VLOOKUP(OrdersTable[[#This Row],[Order ID]],ReturnsTable[#All],2,FALSE),"No")</f>
        <v>No</v>
      </c>
      <c r="X9876" s="4">
        <f>1/COUNTIF(OrdersTable[Order ID],OrdersTable[[#This Row],[Order ID]])</f>
        <v>1</v>
      </c>
      <c r="Y9876" s="4">
        <f>1/COUNTIF(OrdersTable[Customer ID],OrdersTable[[#This Row],[Customer ID]])</f>
        <v>0.14285714285714285</v>
      </c>
    </row>
    <row r="9877" spans="1:25" x14ac:dyDescent="0.3">
      <c r="A9877" s="1">
        <v>9876</v>
      </c>
      <c r="B9877" t="s">
        <v>10887</v>
      </c>
      <c r="C9877" s="7">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4" t="str">
        <f>VLOOKUP(OrdersTable[[#This Row],[Region]],PeopleTable[#All],2,FALSE)</f>
        <v>Chuck Magee</v>
      </c>
      <c r="W9877" s="4" t="str">
        <f>IFERROR(VLOOKUP(OrdersTable[[#This Row],[Order ID]],ReturnsTable[#All],2,FALSE),"No")</f>
        <v>No</v>
      </c>
      <c r="X9877" s="4">
        <f>1/COUNTIF(OrdersTable[Order ID],OrdersTable[[#This Row],[Order ID]])</f>
        <v>1</v>
      </c>
      <c r="Y9877" s="4">
        <f>1/COUNTIF(OrdersTable[Customer ID],OrdersTable[[#This Row],[Customer ID]])</f>
        <v>9.0909090909090912E-2</v>
      </c>
    </row>
    <row r="9878" spans="1:25" x14ac:dyDescent="0.3">
      <c r="A9878" s="1">
        <v>9877</v>
      </c>
      <c r="B9878" t="s">
        <v>10888</v>
      </c>
      <c r="C9878" s="7">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4" t="str">
        <f>VLOOKUP(OrdersTable[[#This Row],[Region]],PeopleTable[#All],2,FALSE)</f>
        <v>Chuck Magee</v>
      </c>
      <c r="W9878" s="4" t="str">
        <f>IFERROR(VLOOKUP(OrdersTable[[#This Row],[Order ID]],ReturnsTable[#All],2,FALSE),"No")</f>
        <v>No</v>
      </c>
      <c r="X9878" s="4">
        <f>1/COUNTIF(OrdersTable[Order ID],OrdersTable[[#This Row],[Order ID]])</f>
        <v>0.33333333333333331</v>
      </c>
      <c r="Y9878" s="4">
        <f>1/COUNTIF(OrdersTable[Customer ID],OrdersTable[[#This Row],[Customer ID]])</f>
        <v>7.6923076923076927E-2</v>
      </c>
    </row>
    <row r="9879" spans="1:25" x14ac:dyDescent="0.3">
      <c r="A9879" s="1">
        <v>9878</v>
      </c>
      <c r="B9879" t="s">
        <v>10888</v>
      </c>
      <c r="C9879" s="7">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4" t="str">
        <f>VLOOKUP(OrdersTable[[#This Row],[Region]],PeopleTable[#All],2,FALSE)</f>
        <v>Chuck Magee</v>
      </c>
      <c r="W9879" s="4" t="str">
        <f>IFERROR(VLOOKUP(OrdersTable[[#This Row],[Order ID]],ReturnsTable[#All],2,FALSE),"No")</f>
        <v>No</v>
      </c>
      <c r="X9879" s="4">
        <f>1/COUNTIF(OrdersTable[Order ID],OrdersTable[[#This Row],[Order ID]])</f>
        <v>0.33333333333333331</v>
      </c>
      <c r="Y9879" s="4">
        <f>1/COUNTIF(OrdersTable[Customer ID],OrdersTable[[#This Row],[Customer ID]])</f>
        <v>7.6923076923076927E-2</v>
      </c>
    </row>
    <row r="9880" spans="1:25" x14ac:dyDescent="0.3">
      <c r="A9880" s="1">
        <v>9879</v>
      </c>
      <c r="B9880" t="s">
        <v>10888</v>
      </c>
      <c r="C9880" s="7">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4" t="str">
        <f>VLOOKUP(OrdersTable[[#This Row],[Region]],PeopleTable[#All],2,FALSE)</f>
        <v>Chuck Magee</v>
      </c>
      <c r="W9880" s="4" t="str">
        <f>IFERROR(VLOOKUP(OrdersTable[[#This Row],[Order ID]],ReturnsTable[#All],2,FALSE),"No")</f>
        <v>No</v>
      </c>
      <c r="X9880" s="4">
        <f>1/COUNTIF(OrdersTable[Order ID],OrdersTable[[#This Row],[Order ID]])</f>
        <v>0.33333333333333331</v>
      </c>
      <c r="Y9880" s="4">
        <f>1/COUNTIF(OrdersTable[Customer ID],OrdersTable[[#This Row],[Customer ID]])</f>
        <v>7.6923076923076927E-2</v>
      </c>
    </row>
    <row r="9881" spans="1:25" x14ac:dyDescent="0.3">
      <c r="A9881" s="1">
        <v>9880</v>
      </c>
      <c r="B9881" t="s">
        <v>10889</v>
      </c>
      <c r="C9881" s="7">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4" t="str">
        <f>VLOOKUP(OrdersTable[[#This Row],[Region]],PeopleTable[#All],2,FALSE)</f>
        <v>Chuck Magee</v>
      </c>
      <c r="W9881" s="4" t="str">
        <f>IFERROR(VLOOKUP(OrdersTable[[#This Row],[Order ID]],ReturnsTable[#All],2,FALSE),"No")</f>
        <v>No</v>
      </c>
      <c r="X9881" s="4">
        <f>1/COUNTIF(OrdersTable[Order ID],OrdersTable[[#This Row],[Order ID]])</f>
        <v>1</v>
      </c>
      <c r="Y9881" s="4">
        <f>1/COUNTIF(OrdersTable[Customer ID],OrdersTable[[#This Row],[Customer ID]])</f>
        <v>5.8823529411764705E-2</v>
      </c>
    </row>
    <row r="9882" spans="1:25" x14ac:dyDescent="0.3">
      <c r="A9882" s="1">
        <v>9881</v>
      </c>
      <c r="B9882" t="s">
        <v>10890</v>
      </c>
      <c r="C9882" s="7">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4" t="str">
        <f>VLOOKUP(OrdersTable[[#This Row],[Region]],PeopleTable[#All],2,FALSE)</f>
        <v>Chuck Magee</v>
      </c>
      <c r="W9882" s="4" t="str">
        <f>IFERROR(VLOOKUP(OrdersTable[[#This Row],[Order ID]],ReturnsTable[#All],2,FALSE),"No")</f>
        <v>No</v>
      </c>
      <c r="X9882" s="4">
        <f>1/COUNTIF(OrdersTable[Order ID],OrdersTable[[#This Row],[Order ID]])</f>
        <v>1</v>
      </c>
      <c r="Y9882" s="4">
        <f>1/COUNTIF(OrdersTable[Customer ID],OrdersTable[[#This Row],[Customer ID]])</f>
        <v>7.6923076923076927E-2</v>
      </c>
    </row>
    <row r="9883" spans="1:25" x14ac:dyDescent="0.3">
      <c r="A9883" s="1">
        <v>9882</v>
      </c>
      <c r="B9883" t="s">
        <v>10891</v>
      </c>
      <c r="C9883" s="7">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4" t="str">
        <f>VLOOKUP(OrdersTable[[#This Row],[Region]],PeopleTable[#All],2,FALSE)</f>
        <v>Cassandra Brandow</v>
      </c>
      <c r="W9883" s="4" t="str">
        <f>IFERROR(VLOOKUP(OrdersTable[[#This Row],[Order ID]],ReturnsTable[#All],2,FALSE),"No")</f>
        <v>No</v>
      </c>
      <c r="X9883" s="4">
        <f>1/COUNTIF(OrdersTable[Order ID],OrdersTable[[#This Row],[Order ID]])</f>
        <v>0.5</v>
      </c>
      <c r="Y9883" s="4">
        <f>1/COUNTIF(OrdersTable[Customer ID],OrdersTable[[#This Row],[Customer ID]])</f>
        <v>8.3333333333333329E-2</v>
      </c>
    </row>
    <row r="9884" spans="1:25" x14ac:dyDescent="0.3">
      <c r="A9884" s="1">
        <v>9883</v>
      </c>
      <c r="B9884" t="s">
        <v>10891</v>
      </c>
      <c r="C9884" s="7">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4" t="str">
        <f>VLOOKUP(OrdersTable[[#This Row],[Region]],PeopleTable[#All],2,FALSE)</f>
        <v>Cassandra Brandow</v>
      </c>
      <c r="W9884" s="4" t="str">
        <f>IFERROR(VLOOKUP(OrdersTable[[#This Row],[Order ID]],ReturnsTable[#All],2,FALSE),"No")</f>
        <v>No</v>
      </c>
      <c r="X9884" s="4">
        <f>1/COUNTIF(OrdersTable[Order ID],OrdersTable[[#This Row],[Order ID]])</f>
        <v>0.5</v>
      </c>
      <c r="Y9884" s="4">
        <f>1/COUNTIF(OrdersTable[Customer ID],OrdersTable[[#This Row],[Customer ID]])</f>
        <v>8.3333333333333329E-2</v>
      </c>
    </row>
    <row r="9885" spans="1:25" x14ac:dyDescent="0.3">
      <c r="A9885" s="1">
        <v>9884</v>
      </c>
      <c r="B9885" t="s">
        <v>10892</v>
      </c>
      <c r="C9885" s="7">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4" t="str">
        <f>VLOOKUP(OrdersTable[[#This Row],[Region]],PeopleTable[#All],2,FALSE)</f>
        <v>Anna Andreadi</v>
      </c>
      <c r="W9885" s="4" t="str">
        <f>IFERROR(VLOOKUP(OrdersTable[[#This Row],[Order ID]],ReturnsTable[#All],2,FALSE),"No")</f>
        <v>No</v>
      </c>
      <c r="X9885" s="4">
        <f>1/COUNTIF(OrdersTable[Order ID],OrdersTable[[#This Row],[Order ID]])</f>
        <v>0.33333333333333331</v>
      </c>
      <c r="Y9885" s="4">
        <f>1/COUNTIF(OrdersTable[Customer ID],OrdersTable[[#This Row],[Customer ID]])</f>
        <v>6.6666666666666666E-2</v>
      </c>
    </row>
    <row r="9886" spans="1:25" x14ac:dyDescent="0.3">
      <c r="A9886" s="1">
        <v>9885</v>
      </c>
      <c r="B9886" t="s">
        <v>10892</v>
      </c>
      <c r="C9886" s="7">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4" t="str">
        <f>VLOOKUP(OrdersTable[[#This Row],[Region]],PeopleTable[#All],2,FALSE)</f>
        <v>Anna Andreadi</v>
      </c>
      <c r="W9886" s="4" t="str">
        <f>IFERROR(VLOOKUP(OrdersTable[[#This Row],[Order ID]],ReturnsTable[#All],2,FALSE),"No")</f>
        <v>No</v>
      </c>
      <c r="X9886" s="4">
        <f>1/COUNTIF(OrdersTable[Order ID],OrdersTable[[#This Row],[Order ID]])</f>
        <v>0.33333333333333331</v>
      </c>
      <c r="Y9886" s="4">
        <f>1/COUNTIF(OrdersTable[Customer ID],OrdersTable[[#This Row],[Customer ID]])</f>
        <v>6.6666666666666666E-2</v>
      </c>
    </row>
    <row r="9887" spans="1:25" x14ac:dyDescent="0.3">
      <c r="A9887" s="1">
        <v>9886</v>
      </c>
      <c r="B9887" t="s">
        <v>10892</v>
      </c>
      <c r="C9887" s="7">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4" t="str">
        <f>VLOOKUP(OrdersTable[[#This Row],[Region]],PeopleTable[#All],2,FALSE)</f>
        <v>Anna Andreadi</v>
      </c>
      <c r="W9887" s="4" t="str">
        <f>IFERROR(VLOOKUP(OrdersTable[[#This Row],[Order ID]],ReturnsTable[#All],2,FALSE),"No")</f>
        <v>No</v>
      </c>
      <c r="X9887" s="4">
        <f>1/COUNTIF(OrdersTable[Order ID],OrdersTable[[#This Row],[Order ID]])</f>
        <v>0.33333333333333331</v>
      </c>
      <c r="Y9887" s="4">
        <f>1/COUNTIF(OrdersTable[Customer ID],OrdersTable[[#This Row],[Customer ID]])</f>
        <v>6.6666666666666666E-2</v>
      </c>
    </row>
    <row r="9888" spans="1:25" x14ac:dyDescent="0.3">
      <c r="A9888" s="1">
        <v>9887</v>
      </c>
      <c r="B9888" t="s">
        <v>10893</v>
      </c>
      <c r="C9888" s="7">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4" t="str">
        <f>VLOOKUP(OrdersTable[[#This Row],[Region]],PeopleTable[#All],2,FALSE)</f>
        <v>Kelly Williams</v>
      </c>
      <c r="W9888" s="4" t="str">
        <f>IFERROR(VLOOKUP(OrdersTable[[#This Row],[Order ID]],ReturnsTable[#All],2,FALSE),"No")</f>
        <v>No</v>
      </c>
      <c r="X9888" s="4">
        <f>1/COUNTIF(OrdersTable[Order ID],OrdersTable[[#This Row],[Order ID]])</f>
        <v>1</v>
      </c>
      <c r="Y9888" s="4">
        <f>1/COUNTIF(OrdersTable[Customer ID],OrdersTable[[#This Row],[Customer ID]])</f>
        <v>7.6923076923076927E-2</v>
      </c>
    </row>
    <row r="9889" spans="1:25" x14ac:dyDescent="0.3">
      <c r="A9889" s="1">
        <v>9888</v>
      </c>
      <c r="B9889" t="s">
        <v>10894</v>
      </c>
      <c r="C9889" s="7">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4" t="str">
        <f>VLOOKUP(OrdersTable[[#This Row],[Region]],PeopleTable[#All],2,FALSE)</f>
        <v>Chuck Magee</v>
      </c>
      <c r="W9889" s="4" t="str">
        <f>IFERROR(VLOOKUP(OrdersTable[[#This Row],[Order ID]],ReturnsTable[#All],2,FALSE),"No")</f>
        <v>No</v>
      </c>
      <c r="X9889" s="4">
        <f>1/COUNTIF(OrdersTable[Order ID],OrdersTable[[#This Row],[Order ID]])</f>
        <v>1</v>
      </c>
      <c r="Y9889" s="4">
        <f>1/COUNTIF(OrdersTable[Customer ID],OrdersTable[[#This Row],[Customer ID]])</f>
        <v>5.8823529411764705E-2</v>
      </c>
    </row>
    <row r="9890" spans="1:25" x14ac:dyDescent="0.3">
      <c r="A9890" s="1">
        <v>9889</v>
      </c>
      <c r="B9890" t="s">
        <v>10895</v>
      </c>
      <c r="C9890" s="7">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4" t="str">
        <f>VLOOKUP(OrdersTable[[#This Row],[Region]],PeopleTable[#All],2,FALSE)</f>
        <v>Chuck Magee</v>
      </c>
      <c r="W9890" s="4" t="str">
        <f>IFERROR(VLOOKUP(OrdersTable[[#This Row],[Order ID]],ReturnsTable[#All],2,FALSE),"No")</f>
        <v>No</v>
      </c>
      <c r="X9890" s="4">
        <f>1/COUNTIF(OrdersTable[Order ID],OrdersTable[[#This Row],[Order ID]])</f>
        <v>1</v>
      </c>
      <c r="Y9890" s="4">
        <f>1/COUNTIF(OrdersTable[Customer ID],OrdersTable[[#This Row],[Customer ID]])</f>
        <v>5.2631578947368418E-2</v>
      </c>
    </row>
    <row r="9891" spans="1:25" x14ac:dyDescent="0.3">
      <c r="A9891" s="1">
        <v>9890</v>
      </c>
      <c r="B9891" t="s">
        <v>10896</v>
      </c>
      <c r="C9891" s="7">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4" t="str">
        <f>VLOOKUP(OrdersTable[[#This Row],[Region]],PeopleTable[#All],2,FALSE)</f>
        <v>Chuck Magee</v>
      </c>
      <c r="W9891" s="4" t="str">
        <f>IFERROR(VLOOKUP(OrdersTable[[#This Row],[Order ID]],ReturnsTable[#All],2,FALSE),"No")</f>
        <v>No</v>
      </c>
      <c r="X9891" s="4">
        <f>1/COUNTIF(OrdersTable[Order ID],OrdersTable[[#This Row],[Order ID]])</f>
        <v>1</v>
      </c>
      <c r="Y9891" s="4">
        <f>1/COUNTIF(OrdersTable[Customer ID],OrdersTable[[#This Row],[Customer ID]])</f>
        <v>0.16666666666666666</v>
      </c>
    </row>
    <row r="9892" spans="1:25" x14ac:dyDescent="0.3">
      <c r="A9892" s="1">
        <v>9891</v>
      </c>
      <c r="B9892" t="s">
        <v>10897</v>
      </c>
      <c r="C9892" s="7">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4" t="str">
        <f>VLOOKUP(OrdersTable[[#This Row],[Region]],PeopleTable[#All],2,FALSE)</f>
        <v>Kelly Williams</v>
      </c>
      <c r="W9892" s="4" t="str">
        <f>IFERROR(VLOOKUP(OrdersTable[[#This Row],[Order ID]],ReturnsTable[#All],2,FALSE),"No")</f>
        <v>No</v>
      </c>
      <c r="X9892" s="4">
        <f>1/COUNTIF(OrdersTable[Order ID],OrdersTable[[#This Row],[Order ID]])</f>
        <v>0.2</v>
      </c>
      <c r="Y9892" s="4">
        <f>1/COUNTIF(OrdersTable[Customer ID],OrdersTable[[#This Row],[Customer ID]])</f>
        <v>3.4482758620689655E-2</v>
      </c>
    </row>
    <row r="9893" spans="1:25" x14ac:dyDescent="0.3">
      <c r="A9893" s="1">
        <v>9892</v>
      </c>
      <c r="B9893" t="s">
        <v>10897</v>
      </c>
      <c r="C9893" s="7">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4" t="str">
        <f>VLOOKUP(OrdersTable[[#This Row],[Region]],PeopleTable[#All],2,FALSE)</f>
        <v>Kelly Williams</v>
      </c>
      <c r="W9893" s="4" t="str">
        <f>IFERROR(VLOOKUP(OrdersTable[[#This Row],[Order ID]],ReturnsTable[#All],2,FALSE),"No")</f>
        <v>No</v>
      </c>
      <c r="X9893" s="4">
        <f>1/COUNTIF(OrdersTable[Order ID],OrdersTable[[#This Row],[Order ID]])</f>
        <v>0.2</v>
      </c>
      <c r="Y9893" s="4">
        <f>1/COUNTIF(OrdersTable[Customer ID],OrdersTable[[#This Row],[Customer ID]])</f>
        <v>3.4482758620689655E-2</v>
      </c>
    </row>
    <row r="9894" spans="1:25" x14ac:dyDescent="0.3">
      <c r="A9894" s="1">
        <v>9893</v>
      </c>
      <c r="B9894" t="s">
        <v>10897</v>
      </c>
      <c r="C9894" s="7">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4" t="str">
        <f>VLOOKUP(OrdersTable[[#This Row],[Region]],PeopleTable[#All],2,FALSE)</f>
        <v>Kelly Williams</v>
      </c>
      <c r="W9894" s="4" t="str">
        <f>IFERROR(VLOOKUP(OrdersTable[[#This Row],[Order ID]],ReturnsTable[#All],2,FALSE),"No")</f>
        <v>No</v>
      </c>
      <c r="X9894" s="4">
        <f>1/COUNTIF(OrdersTable[Order ID],OrdersTable[[#This Row],[Order ID]])</f>
        <v>0.2</v>
      </c>
      <c r="Y9894" s="4">
        <f>1/COUNTIF(OrdersTable[Customer ID],OrdersTable[[#This Row],[Customer ID]])</f>
        <v>3.4482758620689655E-2</v>
      </c>
    </row>
    <row r="9895" spans="1:25" x14ac:dyDescent="0.3">
      <c r="A9895" s="1">
        <v>9894</v>
      </c>
      <c r="B9895" t="s">
        <v>10897</v>
      </c>
      <c r="C9895" s="7">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4" t="str">
        <f>VLOOKUP(OrdersTable[[#This Row],[Region]],PeopleTable[#All],2,FALSE)</f>
        <v>Kelly Williams</v>
      </c>
      <c r="W9895" s="4" t="str">
        <f>IFERROR(VLOOKUP(OrdersTable[[#This Row],[Order ID]],ReturnsTable[#All],2,FALSE),"No")</f>
        <v>No</v>
      </c>
      <c r="X9895" s="4">
        <f>1/COUNTIF(OrdersTable[Order ID],OrdersTable[[#This Row],[Order ID]])</f>
        <v>0.2</v>
      </c>
      <c r="Y9895" s="4">
        <f>1/COUNTIF(OrdersTable[Customer ID],OrdersTable[[#This Row],[Customer ID]])</f>
        <v>3.4482758620689655E-2</v>
      </c>
    </row>
    <row r="9896" spans="1:25" x14ac:dyDescent="0.3">
      <c r="A9896" s="1">
        <v>9895</v>
      </c>
      <c r="B9896" t="s">
        <v>10897</v>
      </c>
      <c r="C9896" s="7">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4" t="str">
        <f>VLOOKUP(OrdersTable[[#This Row],[Region]],PeopleTable[#All],2,FALSE)</f>
        <v>Kelly Williams</v>
      </c>
      <c r="W9896" s="4" t="str">
        <f>IFERROR(VLOOKUP(OrdersTable[[#This Row],[Order ID]],ReturnsTable[#All],2,FALSE),"No")</f>
        <v>No</v>
      </c>
      <c r="X9896" s="4">
        <f>1/COUNTIF(OrdersTable[Order ID],OrdersTable[[#This Row],[Order ID]])</f>
        <v>0.2</v>
      </c>
      <c r="Y9896" s="4">
        <f>1/COUNTIF(OrdersTable[Customer ID],OrdersTable[[#This Row],[Customer ID]])</f>
        <v>3.4482758620689655E-2</v>
      </c>
    </row>
    <row r="9897" spans="1:25" x14ac:dyDescent="0.3">
      <c r="A9897" s="1">
        <v>9896</v>
      </c>
      <c r="B9897" t="s">
        <v>10898</v>
      </c>
      <c r="C9897" s="7">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4" t="str">
        <f>VLOOKUP(OrdersTable[[#This Row],[Region]],PeopleTable[#All],2,FALSE)</f>
        <v>Kelly Williams</v>
      </c>
      <c r="W9897" s="4" t="str">
        <f>IFERROR(VLOOKUP(OrdersTable[[#This Row],[Order ID]],ReturnsTable[#All],2,FALSE),"No")</f>
        <v>No</v>
      </c>
      <c r="X9897" s="4">
        <f>1/COUNTIF(OrdersTable[Order ID],OrdersTable[[#This Row],[Order ID]])</f>
        <v>1</v>
      </c>
      <c r="Y9897" s="4">
        <f>1/COUNTIF(OrdersTable[Customer ID],OrdersTable[[#This Row],[Customer ID]])</f>
        <v>6.25E-2</v>
      </c>
    </row>
    <row r="9898" spans="1:25" x14ac:dyDescent="0.3">
      <c r="A9898" s="1">
        <v>9897</v>
      </c>
      <c r="B9898" t="s">
        <v>10899</v>
      </c>
      <c r="C9898" s="7">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4" t="str">
        <f>VLOOKUP(OrdersTable[[#This Row],[Region]],PeopleTable[#All],2,FALSE)</f>
        <v>Kelly Williams</v>
      </c>
      <c r="W9898" s="4" t="str">
        <f>IFERROR(VLOOKUP(OrdersTable[[#This Row],[Order ID]],ReturnsTable[#All],2,FALSE),"No")</f>
        <v>No</v>
      </c>
      <c r="X9898" s="4">
        <f>1/COUNTIF(OrdersTable[Order ID],OrdersTable[[#This Row],[Order ID]])</f>
        <v>1</v>
      </c>
      <c r="Y9898" s="4">
        <f>1/COUNTIF(OrdersTable[Customer ID],OrdersTable[[#This Row],[Customer ID]])</f>
        <v>7.1428571428571425E-2</v>
      </c>
    </row>
    <row r="9899" spans="1:25" x14ac:dyDescent="0.3">
      <c r="A9899" s="1">
        <v>9898</v>
      </c>
      <c r="B9899" t="s">
        <v>10900</v>
      </c>
      <c r="C9899" s="7">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4" t="str">
        <f>VLOOKUP(OrdersTable[[#This Row],[Region]],PeopleTable[#All],2,FALSE)</f>
        <v>Chuck Magee</v>
      </c>
      <c r="W9899" s="4" t="str">
        <f>IFERROR(VLOOKUP(OrdersTable[[#This Row],[Order ID]],ReturnsTable[#All],2,FALSE),"No")</f>
        <v>No</v>
      </c>
      <c r="X9899" s="4">
        <f>1/COUNTIF(OrdersTable[Order ID],OrdersTable[[#This Row],[Order ID]])</f>
        <v>0.5</v>
      </c>
      <c r="Y9899" s="4">
        <f>1/COUNTIF(OrdersTable[Customer ID],OrdersTable[[#This Row],[Customer ID]])</f>
        <v>6.6666666666666666E-2</v>
      </c>
    </row>
    <row r="9900" spans="1:25" x14ac:dyDescent="0.3">
      <c r="A9900" s="1">
        <v>9899</v>
      </c>
      <c r="B9900" t="s">
        <v>10900</v>
      </c>
      <c r="C9900" s="7">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4" t="str">
        <f>VLOOKUP(OrdersTable[[#This Row],[Region]],PeopleTable[#All],2,FALSE)</f>
        <v>Chuck Magee</v>
      </c>
      <c r="W9900" s="4" t="str">
        <f>IFERROR(VLOOKUP(OrdersTable[[#This Row],[Order ID]],ReturnsTable[#All],2,FALSE),"No")</f>
        <v>No</v>
      </c>
      <c r="X9900" s="4">
        <f>1/COUNTIF(OrdersTable[Order ID],OrdersTable[[#This Row],[Order ID]])</f>
        <v>0.5</v>
      </c>
      <c r="Y9900" s="4">
        <f>1/COUNTIF(OrdersTable[Customer ID],OrdersTable[[#This Row],[Customer ID]])</f>
        <v>6.6666666666666666E-2</v>
      </c>
    </row>
    <row r="9901" spans="1:25" x14ac:dyDescent="0.3">
      <c r="A9901" s="1">
        <v>9900</v>
      </c>
      <c r="B9901" t="s">
        <v>10901</v>
      </c>
      <c r="C9901" s="7">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4" t="str">
        <f>VLOOKUP(OrdersTable[[#This Row],[Region]],PeopleTable[#All],2,FALSE)</f>
        <v>Chuck Magee</v>
      </c>
      <c r="W9901" s="4" t="str">
        <f>IFERROR(VLOOKUP(OrdersTable[[#This Row],[Order ID]],ReturnsTable[#All],2,FALSE),"No")</f>
        <v>No</v>
      </c>
      <c r="X9901" s="4">
        <f>1/COUNTIF(OrdersTable[Order ID],OrdersTable[[#This Row],[Order ID]])</f>
        <v>1</v>
      </c>
      <c r="Y9901" s="4">
        <f>1/COUNTIF(OrdersTable[Customer ID],OrdersTable[[#This Row],[Customer ID]])</f>
        <v>5.2631578947368418E-2</v>
      </c>
    </row>
    <row r="9902" spans="1:25" x14ac:dyDescent="0.3">
      <c r="A9902" s="1">
        <v>9901</v>
      </c>
      <c r="B9902" t="s">
        <v>10902</v>
      </c>
      <c r="C9902" s="7">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4" t="str">
        <f>VLOOKUP(OrdersTable[[#This Row],[Region]],PeopleTable[#All],2,FALSE)</f>
        <v>Anna Andreadi</v>
      </c>
      <c r="W9902" s="4" t="str">
        <f>IFERROR(VLOOKUP(OrdersTable[[#This Row],[Order ID]],ReturnsTable[#All],2,FALSE),"No")</f>
        <v>No</v>
      </c>
      <c r="X9902" s="4">
        <f>1/COUNTIF(OrdersTable[Order ID],OrdersTable[[#This Row],[Order ID]])</f>
        <v>0.33333333333333331</v>
      </c>
      <c r="Y9902" s="4">
        <f>1/COUNTIF(OrdersTable[Customer ID],OrdersTable[[#This Row],[Customer ID]])</f>
        <v>0.25</v>
      </c>
    </row>
    <row r="9903" spans="1:25" x14ac:dyDescent="0.3">
      <c r="A9903" s="1">
        <v>9902</v>
      </c>
      <c r="B9903" t="s">
        <v>10902</v>
      </c>
      <c r="C9903" s="7">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4" t="str">
        <f>VLOOKUP(OrdersTable[[#This Row],[Region]],PeopleTable[#All],2,FALSE)</f>
        <v>Anna Andreadi</v>
      </c>
      <c r="W9903" s="4" t="str">
        <f>IFERROR(VLOOKUP(OrdersTable[[#This Row],[Order ID]],ReturnsTable[#All],2,FALSE),"No")</f>
        <v>No</v>
      </c>
      <c r="X9903" s="4">
        <f>1/COUNTIF(OrdersTable[Order ID],OrdersTable[[#This Row],[Order ID]])</f>
        <v>0.33333333333333331</v>
      </c>
      <c r="Y9903" s="4">
        <f>1/COUNTIF(OrdersTable[Customer ID],OrdersTable[[#This Row],[Customer ID]])</f>
        <v>0.25</v>
      </c>
    </row>
    <row r="9904" spans="1:25" x14ac:dyDescent="0.3">
      <c r="A9904" s="1">
        <v>9903</v>
      </c>
      <c r="B9904" t="s">
        <v>10902</v>
      </c>
      <c r="C9904" s="7">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4" t="str">
        <f>VLOOKUP(OrdersTable[[#This Row],[Region]],PeopleTable[#All],2,FALSE)</f>
        <v>Anna Andreadi</v>
      </c>
      <c r="W9904" s="4" t="str">
        <f>IFERROR(VLOOKUP(OrdersTable[[#This Row],[Order ID]],ReturnsTable[#All],2,FALSE),"No")</f>
        <v>No</v>
      </c>
      <c r="X9904" s="4">
        <f>1/COUNTIF(OrdersTable[Order ID],OrdersTable[[#This Row],[Order ID]])</f>
        <v>0.33333333333333331</v>
      </c>
      <c r="Y9904" s="4">
        <f>1/COUNTIF(OrdersTable[Customer ID],OrdersTable[[#This Row],[Customer ID]])</f>
        <v>0.25</v>
      </c>
    </row>
    <row r="9905" spans="1:25" x14ac:dyDescent="0.3">
      <c r="A9905" s="1">
        <v>9904</v>
      </c>
      <c r="B9905" t="s">
        <v>10903</v>
      </c>
      <c r="C9905" s="7">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4" t="str">
        <f>VLOOKUP(OrdersTable[[#This Row],[Region]],PeopleTable[#All],2,FALSE)</f>
        <v>Kelly Williams</v>
      </c>
      <c r="W9905" s="4" t="str">
        <f>IFERROR(VLOOKUP(OrdersTable[[#This Row],[Order ID]],ReturnsTable[#All],2,FALSE),"No")</f>
        <v>No</v>
      </c>
      <c r="X9905" s="4">
        <f>1/COUNTIF(OrdersTable[Order ID],OrdersTable[[#This Row],[Order ID]])</f>
        <v>0.5</v>
      </c>
      <c r="Y9905" s="4">
        <f>1/COUNTIF(OrdersTable[Customer ID],OrdersTable[[#This Row],[Customer ID]])</f>
        <v>5.8823529411764705E-2</v>
      </c>
    </row>
    <row r="9906" spans="1:25" x14ac:dyDescent="0.3">
      <c r="A9906" s="1">
        <v>9905</v>
      </c>
      <c r="B9906" t="s">
        <v>10903</v>
      </c>
      <c r="C9906" s="7">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4" t="str">
        <f>VLOOKUP(OrdersTable[[#This Row],[Region]],PeopleTable[#All],2,FALSE)</f>
        <v>Kelly Williams</v>
      </c>
      <c r="W9906" s="4" t="str">
        <f>IFERROR(VLOOKUP(OrdersTable[[#This Row],[Order ID]],ReturnsTable[#All],2,FALSE),"No")</f>
        <v>No</v>
      </c>
      <c r="X9906" s="4">
        <f>1/COUNTIF(OrdersTable[Order ID],OrdersTable[[#This Row],[Order ID]])</f>
        <v>0.5</v>
      </c>
      <c r="Y9906" s="4">
        <f>1/COUNTIF(OrdersTable[Customer ID],OrdersTable[[#This Row],[Customer ID]])</f>
        <v>5.8823529411764705E-2</v>
      </c>
    </row>
    <row r="9907" spans="1:25" x14ac:dyDescent="0.3">
      <c r="A9907" s="1">
        <v>9906</v>
      </c>
      <c r="B9907" t="s">
        <v>10904</v>
      </c>
      <c r="C9907" s="7">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4" t="str">
        <f>VLOOKUP(OrdersTable[[#This Row],[Region]],PeopleTable[#All],2,FALSE)</f>
        <v>Anna Andreadi</v>
      </c>
      <c r="W9907" s="4" t="str">
        <f>IFERROR(VLOOKUP(OrdersTable[[#This Row],[Order ID]],ReturnsTable[#All],2,FALSE),"No")</f>
        <v>No</v>
      </c>
      <c r="X9907" s="4">
        <f>1/COUNTIF(OrdersTable[Order ID],OrdersTable[[#This Row],[Order ID]])</f>
        <v>0.16666666666666666</v>
      </c>
      <c r="Y9907" s="4">
        <f>1/COUNTIF(OrdersTable[Customer ID],OrdersTable[[#This Row],[Customer ID]])</f>
        <v>7.6923076923076927E-2</v>
      </c>
    </row>
    <row r="9908" spans="1:25" x14ac:dyDescent="0.3">
      <c r="A9908" s="1">
        <v>9907</v>
      </c>
      <c r="B9908" t="s">
        <v>10904</v>
      </c>
      <c r="C9908" s="7">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4" t="str">
        <f>VLOOKUP(OrdersTable[[#This Row],[Region]],PeopleTable[#All],2,FALSE)</f>
        <v>Anna Andreadi</v>
      </c>
      <c r="W9908" s="4" t="str">
        <f>IFERROR(VLOOKUP(OrdersTable[[#This Row],[Order ID]],ReturnsTable[#All],2,FALSE),"No")</f>
        <v>No</v>
      </c>
      <c r="X9908" s="4">
        <f>1/COUNTIF(OrdersTable[Order ID],OrdersTable[[#This Row],[Order ID]])</f>
        <v>0.16666666666666666</v>
      </c>
      <c r="Y9908" s="4">
        <f>1/COUNTIF(OrdersTable[Customer ID],OrdersTable[[#This Row],[Customer ID]])</f>
        <v>7.6923076923076927E-2</v>
      </c>
    </row>
    <row r="9909" spans="1:25" x14ac:dyDescent="0.3">
      <c r="A9909" s="1">
        <v>9908</v>
      </c>
      <c r="B9909" t="s">
        <v>10904</v>
      </c>
      <c r="C9909" s="7">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4" t="str">
        <f>VLOOKUP(OrdersTable[[#This Row],[Region]],PeopleTable[#All],2,FALSE)</f>
        <v>Anna Andreadi</v>
      </c>
      <c r="W9909" s="4" t="str">
        <f>IFERROR(VLOOKUP(OrdersTable[[#This Row],[Order ID]],ReturnsTable[#All],2,FALSE),"No")</f>
        <v>No</v>
      </c>
      <c r="X9909" s="4">
        <f>1/COUNTIF(OrdersTable[Order ID],OrdersTable[[#This Row],[Order ID]])</f>
        <v>0.16666666666666666</v>
      </c>
      <c r="Y9909" s="4">
        <f>1/COUNTIF(OrdersTable[Customer ID],OrdersTable[[#This Row],[Customer ID]])</f>
        <v>7.6923076923076927E-2</v>
      </c>
    </row>
    <row r="9910" spans="1:25" x14ac:dyDescent="0.3">
      <c r="A9910" s="1">
        <v>9909</v>
      </c>
      <c r="B9910" t="s">
        <v>10904</v>
      </c>
      <c r="C9910" s="7">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4" t="str">
        <f>VLOOKUP(OrdersTable[[#This Row],[Region]],PeopleTable[#All],2,FALSE)</f>
        <v>Anna Andreadi</v>
      </c>
      <c r="W9910" s="4" t="str">
        <f>IFERROR(VLOOKUP(OrdersTable[[#This Row],[Order ID]],ReturnsTable[#All],2,FALSE),"No")</f>
        <v>No</v>
      </c>
      <c r="X9910" s="4">
        <f>1/COUNTIF(OrdersTable[Order ID],OrdersTable[[#This Row],[Order ID]])</f>
        <v>0.16666666666666666</v>
      </c>
      <c r="Y9910" s="4">
        <f>1/COUNTIF(OrdersTable[Customer ID],OrdersTable[[#This Row],[Customer ID]])</f>
        <v>7.6923076923076927E-2</v>
      </c>
    </row>
    <row r="9911" spans="1:25" x14ac:dyDescent="0.3">
      <c r="A9911" s="1">
        <v>9910</v>
      </c>
      <c r="B9911" t="s">
        <v>10904</v>
      </c>
      <c r="C9911" s="7">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4" t="str">
        <f>VLOOKUP(OrdersTable[[#This Row],[Region]],PeopleTable[#All],2,FALSE)</f>
        <v>Anna Andreadi</v>
      </c>
      <c r="W9911" s="4" t="str">
        <f>IFERROR(VLOOKUP(OrdersTable[[#This Row],[Order ID]],ReturnsTable[#All],2,FALSE),"No")</f>
        <v>No</v>
      </c>
      <c r="X9911" s="4">
        <f>1/COUNTIF(OrdersTable[Order ID],OrdersTable[[#This Row],[Order ID]])</f>
        <v>0.16666666666666666</v>
      </c>
      <c r="Y9911" s="4">
        <f>1/COUNTIF(OrdersTable[Customer ID],OrdersTable[[#This Row],[Customer ID]])</f>
        <v>7.6923076923076927E-2</v>
      </c>
    </row>
    <row r="9912" spans="1:25" x14ac:dyDescent="0.3">
      <c r="A9912" s="1">
        <v>9911</v>
      </c>
      <c r="B9912" t="s">
        <v>10904</v>
      </c>
      <c r="C9912" s="7">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4" t="str">
        <f>VLOOKUP(OrdersTable[[#This Row],[Region]],PeopleTable[#All],2,FALSE)</f>
        <v>Anna Andreadi</v>
      </c>
      <c r="W9912" s="4" t="str">
        <f>IFERROR(VLOOKUP(OrdersTable[[#This Row],[Order ID]],ReturnsTable[#All],2,FALSE),"No")</f>
        <v>No</v>
      </c>
      <c r="X9912" s="4">
        <f>1/COUNTIF(OrdersTable[Order ID],OrdersTable[[#This Row],[Order ID]])</f>
        <v>0.16666666666666666</v>
      </c>
      <c r="Y9912" s="4">
        <f>1/COUNTIF(OrdersTable[Customer ID],OrdersTable[[#This Row],[Customer ID]])</f>
        <v>7.6923076923076927E-2</v>
      </c>
    </row>
    <row r="9913" spans="1:25" x14ac:dyDescent="0.3">
      <c r="A9913" s="1">
        <v>9912</v>
      </c>
      <c r="B9913" t="s">
        <v>10905</v>
      </c>
      <c r="C9913" s="7">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4" t="str">
        <f>VLOOKUP(OrdersTable[[#This Row],[Region]],PeopleTable[#All],2,FALSE)</f>
        <v>Cassandra Brandow</v>
      </c>
      <c r="W9913" s="4" t="str">
        <f>IFERROR(VLOOKUP(OrdersTable[[#This Row],[Order ID]],ReturnsTable[#All],2,FALSE),"No")</f>
        <v>No</v>
      </c>
      <c r="X9913" s="4">
        <f>1/COUNTIF(OrdersTable[Order ID],OrdersTable[[#This Row],[Order ID]])</f>
        <v>1</v>
      </c>
      <c r="Y9913" s="4">
        <f>1/COUNTIF(OrdersTable[Customer ID],OrdersTable[[#This Row],[Customer ID]])</f>
        <v>6.6666666666666666E-2</v>
      </c>
    </row>
    <row r="9914" spans="1:25" x14ac:dyDescent="0.3">
      <c r="A9914" s="1">
        <v>9913</v>
      </c>
      <c r="B9914" t="s">
        <v>10906</v>
      </c>
      <c r="C9914" s="7">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4" t="str">
        <f>VLOOKUP(OrdersTable[[#This Row],[Region]],PeopleTable[#All],2,FALSE)</f>
        <v>Anna Andreadi</v>
      </c>
      <c r="W9914" s="4" t="str">
        <f>IFERROR(VLOOKUP(OrdersTable[[#This Row],[Order ID]],ReturnsTable[#All],2,FALSE),"No")</f>
        <v>No</v>
      </c>
      <c r="X9914" s="4">
        <f>1/COUNTIF(OrdersTable[Order ID],OrdersTable[[#This Row],[Order ID]])</f>
        <v>0.5</v>
      </c>
      <c r="Y9914" s="4">
        <f>1/COUNTIF(OrdersTable[Customer ID],OrdersTable[[#This Row],[Customer ID]])</f>
        <v>5.8823529411764705E-2</v>
      </c>
    </row>
    <row r="9915" spans="1:25" x14ac:dyDescent="0.3">
      <c r="A9915" s="1">
        <v>9914</v>
      </c>
      <c r="B9915" t="s">
        <v>10906</v>
      </c>
      <c r="C9915" s="7">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4" t="str">
        <f>VLOOKUP(OrdersTable[[#This Row],[Region]],PeopleTable[#All],2,FALSE)</f>
        <v>Anna Andreadi</v>
      </c>
      <c r="W9915" s="4" t="str">
        <f>IFERROR(VLOOKUP(OrdersTable[[#This Row],[Order ID]],ReturnsTable[#All],2,FALSE),"No")</f>
        <v>No</v>
      </c>
      <c r="X9915" s="4">
        <f>1/COUNTIF(OrdersTable[Order ID],OrdersTable[[#This Row],[Order ID]])</f>
        <v>0.5</v>
      </c>
      <c r="Y9915" s="4">
        <f>1/COUNTIF(OrdersTable[Customer ID],OrdersTable[[#This Row],[Customer ID]])</f>
        <v>5.8823529411764705E-2</v>
      </c>
    </row>
    <row r="9916" spans="1:25" x14ac:dyDescent="0.3">
      <c r="A9916" s="1">
        <v>9915</v>
      </c>
      <c r="B9916" t="s">
        <v>10907</v>
      </c>
      <c r="C9916" s="7">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4" t="str">
        <f>VLOOKUP(OrdersTable[[#This Row],[Region]],PeopleTable[#All],2,FALSE)</f>
        <v>Kelly Williams</v>
      </c>
      <c r="W9916" s="4" t="str">
        <f>IFERROR(VLOOKUP(OrdersTable[[#This Row],[Order ID]],ReturnsTable[#All],2,FALSE),"No")</f>
        <v>No</v>
      </c>
      <c r="X9916" s="4">
        <f>1/COUNTIF(OrdersTable[Order ID],OrdersTable[[#This Row],[Order ID]])</f>
        <v>0.25</v>
      </c>
      <c r="Y9916" s="4">
        <f>1/COUNTIF(OrdersTable[Customer ID],OrdersTable[[#This Row],[Customer ID]])</f>
        <v>5.2631578947368418E-2</v>
      </c>
    </row>
    <row r="9917" spans="1:25" x14ac:dyDescent="0.3">
      <c r="A9917" s="1">
        <v>9916</v>
      </c>
      <c r="B9917" t="s">
        <v>10907</v>
      </c>
      <c r="C9917" s="7">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4" t="str">
        <f>VLOOKUP(OrdersTable[[#This Row],[Region]],PeopleTable[#All],2,FALSE)</f>
        <v>Kelly Williams</v>
      </c>
      <c r="W9917" s="4" t="str">
        <f>IFERROR(VLOOKUP(OrdersTable[[#This Row],[Order ID]],ReturnsTable[#All],2,FALSE),"No")</f>
        <v>No</v>
      </c>
      <c r="X9917" s="4">
        <f>1/COUNTIF(OrdersTable[Order ID],OrdersTable[[#This Row],[Order ID]])</f>
        <v>0.25</v>
      </c>
      <c r="Y9917" s="4">
        <f>1/COUNTIF(OrdersTable[Customer ID],OrdersTable[[#This Row],[Customer ID]])</f>
        <v>5.2631578947368418E-2</v>
      </c>
    </row>
    <row r="9918" spans="1:25" x14ac:dyDescent="0.3">
      <c r="A9918" s="1">
        <v>9917</v>
      </c>
      <c r="B9918" t="s">
        <v>10907</v>
      </c>
      <c r="C9918" s="7">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4" t="str">
        <f>VLOOKUP(OrdersTable[[#This Row],[Region]],PeopleTable[#All],2,FALSE)</f>
        <v>Kelly Williams</v>
      </c>
      <c r="W9918" s="4" t="str">
        <f>IFERROR(VLOOKUP(OrdersTable[[#This Row],[Order ID]],ReturnsTable[#All],2,FALSE),"No")</f>
        <v>No</v>
      </c>
      <c r="X9918" s="4">
        <f>1/COUNTIF(OrdersTable[Order ID],OrdersTable[[#This Row],[Order ID]])</f>
        <v>0.25</v>
      </c>
      <c r="Y9918" s="4">
        <f>1/COUNTIF(OrdersTable[Customer ID],OrdersTable[[#This Row],[Customer ID]])</f>
        <v>5.2631578947368418E-2</v>
      </c>
    </row>
    <row r="9919" spans="1:25" x14ac:dyDescent="0.3">
      <c r="A9919" s="1">
        <v>9918</v>
      </c>
      <c r="B9919" t="s">
        <v>10907</v>
      </c>
      <c r="C9919" s="7">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4" t="str">
        <f>VLOOKUP(OrdersTable[[#This Row],[Region]],PeopleTable[#All],2,FALSE)</f>
        <v>Kelly Williams</v>
      </c>
      <c r="W9919" s="4" t="str">
        <f>IFERROR(VLOOKUP(OrdersTable[[#This Row],[Order ID]],ReturnsTable[#All],2,FALSE),"No")</f>
        <v>No</v>
      </c>
      <c r="X9919" s="4">
        <f>1/COUNTIF(OrdersTable[Order ID],OrdersTable[[#This Row],[Order ID]])</f>
        <v>0.25</v>
      </c>
      <c r="Y9919" s="4">
        <f>1/COUNTIF(OrdersTable[Customer ID],OrdersTable[[#This Row],[Customer ID]])</f>
        <v>5.2631578947368418E-2</v>
      </c>
    </row>
    <row r="9920" spans="1:25" x14ac:dyDescent="0.3">
      <c r="A9920" s="1">
        <v>9919</v>
      </c>
      <c r="B9920" t="s">
        <v>10908</v>
      </c>
      <c r="C9920" s="7">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4" t="str">
        <f>VLOOKUP(OrdersTable[[#This Row],[Region]],PeopleTable[#All],2,FALSE)</f>
        <v>Chuck Magee</v>
      </c>
      <c r="W9920" s="4" t="str">
        <f>IFERROR(VLOOKUP(OrdersTable[[#This Row],[Order ID]],ReturnsTable[#All],2,FALSE),"No")</f>
        <v>No</v>
      </c>
      <c r="X9920" s="4">
        <f>1/COUNTIF(OrdersTable[Order ID],OrdersTable[[#This Row],[Order ID]])</f>
        <v>1</v>
      </c>
      <c r="Y9920" s="4">
        <f>1/COUNTIF(OrdersTable[Customer ID],OrdersTable[[#This Row],[Customer ID]])</f>
        <v>5.2631578947368418E-2</v>
      </c>
    </row>
    <row r="9921" spans="1:25" x14ac:dyDescent="0.3">
      <c r="A9921" s="1">
        <v>9920</v>
      </c>
      <c r="B9921" t="s">
        <v>10909</v>
      </c>
      <c r="C9921" s="7">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4" t="str">
        <f>VLOOKUP(OrdersTable[[#This Row],[Region]],PeopleTable[#All],2,FALSE)</f>
        <v>Kelly Williams</v>
      </c>
      <c r="W9921" s="4" t="str">
        <f>IFERROR(VLOOKUP(OrdersTable[[#This Row],[Order ID]],ReturnsTable[#All],2,FALSE),"No")</f>
        <v>No</v>
      </c>
      <c r="X9921" s="4">
        <f>1/COUNTIF(OrdersTable[Order ID],OrdersTable[[#This Row],[Order ID]])</f>
        <v>0.5</v>
      </c>
      <c r="Y9921" s="4">
        <f>1/COUNTIF(OrdersTable[Customer ID],OrdersTable[[#This Row],[Customer ID]])</f>
        <v>4.7619047619047616E-2</v>
      </c>
    </row>
    <row r="9922" spans="1:25" x14ac:dyDescent="0.3">
      <c r="A9922" s="1">
        <v>9921</v>
      </c>
      <c r="B9922" t="s">
        <v>10909</v>
      </c>
      <c r="C9922" s="7">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4" t="str">
        <f>VLOOKUP(OrdersTable[[#This Row],[Region]],PeopleTable[#All],2,FALSE)</f>
        <v>Kelly Williams</v>
      </c>
      <c r="W9922" s="4" t="str">
        <f>IFERROR(VLOOKUP(OrdersTable[[#This Row],[Order ID]],ReturnsTable[#All],2,FALSE),"No")</f>
        <v>No</v>
      </c>
      <c r="X9922" s="4">
        <f>1/COUNTIF(OrdersTable[Order ID],OrdersTable[[#This Row],[Order ID]])</f>
        <v>0.5</v>
      </c>
      <c r="Y9922" s="4">
        <f>1/COUNTIF(OrdersTable[Customer ID],OrdersTable[[#This Row],[Customer ID]])</f>
        <v>4.7619047619047616E-2</v>
      </c>
    </row>
    <row r="9923" spans="1:25" x14ac:dyDescent="0.3">
      <c r="A9923" s="1">
        <v>9922</v>
      </c>
      <c r="B9923" t="s">
        <v>10910</v>
      </c>
      <c r="C9923" s="7">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4" t="str">
        <f>VLOOKUP(OrdersTable[[#This Row],[Region]],PeopleTable[#All],2,FALSE)</f>
        <v>Chuck Magee</v>
      </c>
      <c r="W9923" s="4" t="str">
        <f>IFERROR(VLOOKUP(OrdersTable[[#This Row],[Order ID]],ReturnsTable[#All],2,FALSE),"No")</f>
        <v>No</v>
      </c>
      <c r="X9923" s="4">
        <f>1/COUNTIF(OrdersTable[Order ID],OrdersTable[[#This Row],[Order ID]])</f>
        <v>1</v>
      </c>
      <c r="Y9923" s="4">
        <f>1/COUNTIF(OrdersTable[Customer ID],OrdersTable[[#This Row],[Customer ID]])</f>
        <v>0.1111111111111111</v>
      </c>
    </row>
    <row r="9924" spans="1:25" x14ac:dyDescent="0.3">
      <c r="A9924" s="1">
        <v>9923</v>
      </c>
      <c r="B9924" t="s">
        <v>10911</v>
      </c>
      <c r="C9924" s="7">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4" t="str">
        <f>VLOOKUP(OrdersTable[[#This Row],[Region]],PeopleTable[#All],2,FALSE)</f>
        <v>Kelly Williams</v>
      </c>
      <c r="W9924" s="4" t="str">
        <f>IFERROR(VLOOKUP(OrdersTable[[#This Row],[Order ID]],ReturnsTable[#All],2,FALSE),"No")</f>
        <v>No</v>
      </c>
      <c r="X9924" s="4">
        <f>1/COUNTIF(OrdersTable[Order ID],OrdersTable[[#This Row],[Order ID]])</f>
        <v>1</v>
      </c>
      <c r="Y9924" s="4">
        <f>1/COUNTIF(OrdersTable[Customer ID],OrdersTable[[#This Row],[Customer ID]])</f>
        <v>6.6666666666666666E-2</v>
      </c>
    </row>
    <row r="9925" spans="1:25" x14ac:dyDescent="0.3">
      <c r="A9925" s="1">
        <v>9924</v>
      </c>
      <c r="B9925" t="s">
        <v>10912</v>
      </c>
      <c r="C9925" s="7">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4" t="str">
        <f>VLOOKUP(OrdersTable[[#This Row],[Region]],PeopleTable[#All],2,FALSE)</f>
        <v>Chuck Magee</v>
      </c>
      <c r="W9925" s="4" t="str">
        <f>IFERROR(VLOOKUP(OrdersTable[[#This Row],[Order ID]],ReturnsTable[#All],2,FALSE),"No")</f>
        <v>No</v>
      </c>
      <c r="X9925" s="4">
        <f>1/COUNTIF(OrdersTable[Order ID],OrdersTable[[#This Row],[Order ID]])</f>
        <v>0.2</v>
      </c>
      <c r="Y9925" s="4">
        <f>1/COUNTIF(OrdersTable[Customer ID],OrdersTable[[#This Row],[Customer ID]])</f>
        <v>4.3478260869565216E-2</v>
      </c>
    </row>
    <row r="9926" spans="1:25" x14ac:dyDescent="0.3">
      <c r="A9926" s="1">
        <v>9925</v>
      </c>
      <c r="B9926" t="s">
        <v>10912</v>
      </c>
      <c r="C9926" s="7">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4" t="str">
        <f>VLOOKUP(OrdersTable[[#This Row],[Region]],PeopleTable[#All],2,FALSE)</f>
        <v>Chuck Magee</v>
      </c>
      <c r="W9926" s="4" t="str">
        <f>IFERROR(VLOOKUP(OrdersTable[[#This Row],[Order ID]],ReturnsTable[#All],2,FALSE),"No")</f>
        <v>No</v>
      </c>
      <c r="X9926" s="4">
        <f>1/COUNTIF(OrdersTable[Order ID],OrdersTable[[#This Row],[Order ID]])</f>
        <v>0.2</v>
      </c>
      <c r="Y9926" s="4">
        <f>1/COUNTIF(OrdersTable[Customer ID],OrdersTable[[#This Row],[Customer ID]])</f>
        <v>4.3478260869565216E-2</v>
      </c>
    </row>
    <row r="9927" spans="1:25" x14ac:dyDescent="0.3">
      <c r="A9927" s="1">
        <v>9926</v>
      </c>
      <c r="B9927" t="s">
        <v>10912</v>
      </c>
      <c r="C9927" s="7">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4" t="str">
        <f>VLOOKUP(OrdersTable[[#This Row],[Region]],PeopleTable[#All],2,FALSE)</f>
        <v>Chuck Magee</v>
      </c>
      <c r="W9927" s="4" t="str">
        <f>IFERROR(VLOOKUP(OrdersTable[[#This Row],[Order ID]],ReturnsTable[#All],2,FALSE),"No")</f>
        <v>No</v>
      </c>
      <c r="X9927" s="4">
        <f>1/COUNTIF(OrdersTable[Order ID],OrdersTable[[#This Row],[Order ID]])</f>
        <v>0.2</v>
      </c>
      <c r="Y9927" s="4">
        <f>1/COUNTIF(OrdersTable[Customer ID],OrdersTable[[#This Row],[Customer ID]])</f>
        <v>4.3478260869565216E-2</v>
      </c>
    </row>
    <row r="9928" spans="1:25" x14ac:dyDescent="0.3">
      <c r="A9928" s="1">
        <v>9927</v>
      </c>
      <c r="B9928" t="s">
        <v>10912</v>
      </c>
      <c r="C9928" s="7">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4" t="str">
        <f>VLOOKUP(OrdersTable[[#This Row],[Region]],PeopleTable[#All],2,FALSE)</f>
        <v>Chuck Magee</v>
      </c>
      <c r="W9928" s="4" t="str">
        <f>IFERROR(VLOOKUP(OrdersTable[[#This Row],[Order ID]],ReturnsTable[#All],2,FALSE),"No")</f>
        <v>No</v>
      </c>
      <c r="X9928" s="4">
        <f>1/COUNTIF(OrdersTable[Order ID],OrdersTable[[#This Row],[Order ID]])</f>
        <v>0.2</v>
      </c>
      <c r="Y9928" s="4">
        <f>1/COUNTIF(OrdersTable[Customer ID],OrdersTable[[#This Row],[Customer ID]])</f>
        <v>4.3478260869565216E-2</v>
      </c>
    </row>
    <row r="9929" spans="1:25" x14ac:dyDescent="0.3">
      <c r="A9929" s="1">
        <v>9928</v>
      </c>
      <c r="B9929" t="s">
        <v>10912</v>
      </c>
      <c r="C9929" s="7">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4" t="str">
        <f>VLOOKUP(OrdersTable[[#This Row],[Region]],PeopleTable[#All],2,FALSE)</f>
        <v>Chuck Magee</v>
      </c>
      <c r="W9929" s="4" t="str">
        <f>IFERROR(VLOOKUP(OrdersTable[[#This Row],[Order ID]],ReturnsTable[#All],2,FALSE),"No")</f>
        <v>No</v>
      </c>
      <c r="X9929" s="4">
        <f>1/COUNTIF(OrdersTable[Order ID],OrdersTable[[#This Row],[Order ID]])</f>
        <v>0.2</v>
      </c>
      <c r="Y9929" s="4">
        <f>1/COUNTIF(OrdersTable[Customer ID],OrdersTable[[#This Row],[Customer ID]])</f>
        <v>4.3478260869565216E-2</v>
      </c>
    </row>
    <row r="9930" spans="1:25" x14ac:dyDescent="0.3">
      <c r="A9930" s="1">
        <v>9929</v>
      </c>
      <c r="B9930" t="s">
        <v>10913</v>
      </c>
      <c r="C9930" s="7">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4" t="str">
        <f>VLOOKUP(OrdersTable[[#This Row],[Region]],PeopleTable[#All],2,FALSE)</f>
        <v>Anna Andreadi</v>
      </c>
      <c r="W9930" s="4" t="str">
        <f>IFERROR(VLOOKUP(OrdersTable[[#This Row],[Order ID]],ReturnsTable[#All],2,FALSE),"No")</f>
        <v>No</v>
      </c>
      <c r="X9930" s="4">
        <f>1/COUNTIF(OrdersTable[Order ID],OrdersTable[[#This Row],[Order ID]])</f>
        <v>0.5</v>
      </c>
      <c r="Y9930" s="4">
        <f>1/COUNTIF(OrdersTable[Customer ID],OrdersTable[[#This Row],[Customer ID]])</f>
        <v>0.25</v>
      </c>
    </row>
    <row r="9931" spans="1:25" x14ac:dyDescent="0.3">
      <c r="A9931" s="1">
        <v>9930</v>
      </c>
      <c r="B9931" t="s">
        <v>10913</v>
      </c>
      <c r="C9931" s="7">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4" t="str">
        <f>VLOOKUP(OrdersTable[[#This Row],[Region]],PeopleTable[#All],2,FALSE)</f>
        <v>Anna Andreadi</v>
      </c>
      <c r="W9931" s="4" t="str">
        <f>IFERROR(VLOOKUP(OrdersTable[[#This Row],[Order ID]],ReturnsTable[#All],2,FALSE),"No")</f>
        <v>No</v>
      </c>
      <c r="X9931" s="4">
        <f>1/COUNTIF(OrdersTable[Order ID],OrdersTable[[#This Row],[Order ID]])</f>
        <v>0.5</v>
      </c>
      <c r="Y9931" s="4">
        <f>1/COUNTIF(OrdersTable[Customer ID],OrdersTable[[#This Row],[Customer ID]])</f>
        <v>0.25</v>
      </c>
    </row>
    <row r="9932" spans="1:25" x14ac:dyDescent="0.3">
      <c r="A9932" s="1">
        <v>9931</v>
      </c>
      <c r="B9932" t="s">
        <v>10914</v>
      </c>
      <c r="C9932" s="7">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4" t="str">
        <f>VLOOKUP(OrdersTable[[#This Row],[Region]],PeopleTable[#All],2,FALSE)</f>
        <v>Anna Andreadi</v>
      </c>
      <c r="W9932" s="4" t="str">
        <f>IFERROR(VLOOKUP(OrdersTable[[#This Row],[Order ID]],ReturnsTable[#All],2,FALSE),"No")</f>
        <v>No</v>
      </c>
      <c r="X9932" s="4">
        <f>1/COUNTIF(OrdersTable[Order ID],OrdersTable[[#This Row],[Order ID]])</f>
        <v>0.33333333333333331</v>
      </c>
      <c r="Y9932" s="4">
        <f>1/COUNTIF(OrdersTable[Customer ID],OrdersTable[[#This Row],[Customer ID]])</f>
        <v>4.3478260869565216E-2</v>
      </c>
    </row>
    <row r="9933" spans="1:25" x14ac:dyDescent="0.3">
      <c r="A9933" s="1">
        <v>9932</v>
      </c>
      <c r="B9933" t="s">
        <v>10914</v>
      </c>
      <c r="C9933" s="7">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4" t="str">
        <f>VLOOKUP(OrdersTable[[#This Row],[Region]],PeopleTable[#All],2,FALSE)</f>
        <v>Anna Andreadi</v>
      </c>
      <c r="W9933" s="4" t="str">
        <f>IFERROR(VLOOKUP(OrdersTable[[#This Row],[Order ID]],ReturnsTable[#All],2,FALSE),"No")</f>
        <v>No</v>
      </c>
      <c r="X9933" s="4">
        <f>1/COUNTIF(OrdersTable[Order ID],OrdersTable[[#This Row],[Order ID]])</f>
        <v>0.33333333333333331</v>
      </c>
      <c r="Y9933" s="4">
        <f>1/COUNTIF(OrdersTable[Customer ID],OrdersTable[[#This Row],[Customer ID]])</f>
        <v>4.3478260869565216E-2</v>
      </c>
    </row>
    <row r="9934" spans="1:25" x14ac:dyDescent="0.3">
      <c r="A9934" s="1">
        <v>9933</v>
      </c>
      <c r="B9934" t="s">
        <v>10914</v>
      </c>
      <c r="C9934" s="7">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4" t="str">
        <f>VLOOKUP(OrdersTable[[#This Row],[Region]],PeopleTable[#All],2,FALSE)</f>
        <v>Anna Andreadi</v>
      </c>
      <c r="W9934" s="4" t="str">
        <f>IFERROR(VLOOKUP(OrdersTable[[#This Row],[Order ID]],ReturnsTable[#All],2,FALSE),"No")</f>
        <v>No</v>
      </c>
      <c r="X9934" s="4">
        <f>1/COUNTIF(OrdersTable[Order ID],OrdersTable[[#This Row],[Order ID]])</f>
        <v>0.33333333333333331</v>
      </c>
      <c r="Y9934" s="4">
        <f>1/COUNTIF(OrdersTable[Customer ID],OrdersTable[[#This Row],[Customer ID]])</f>
        <v>4.3478260869565216E-2</v>
      </c>
    </row>
    <row r="9935" spans="1:25" x14ac:dyDescent="0.3">
      <c r="A9935" s="1">
        <v>9934</v>
      </c>
      <c r="B9935" t="s">
        <v>10915</v>
      </c>
      <c r="C9935" s="7">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4" t="str">
        <f>VLOOKUP(OrdersTable[[#This Row],[Region]],PeopleTable[#All],2,FALSE)</f>
        <v>Chuck Magee</v>
      </c>
      <c r="W9935" s="4" t="str">
        <f>IFERROR(VLOOKUP(OrdersTable[[#This Row],[Order ID]],ReturnsTable[#All],2,FALSE),"No")</f>
        <v>No</v>
      </c>
      <c r="X9935" s="4">
        <f>1/COUNTIF(OrdersTable[Order ID],OrdersTable[[#This Row],[Order ID]])</f>
        <v>1</v>
      </c>
      <c r="Y9935" s="4">
        <f>1/COUNTIF(OrdersTable[Customer ID],OrdersTable[[#This Row],[Customer ID]])</f>
        <v>7.6923076923076927E-2</v>
      </c>
    </row>
    <row r="9936" spans="1:25" x14ac:dyDescent="0.3">
      <c r="A9936" s="1">
        <v>9935</v>
      </c>
      <c r="B9936" t="s">
        <v>10916</v>
      </c>
      <c r="C9936" s="7">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4" t="str">
        <f>VLOOKUP(OrdersTable[[#This Row],[Region]],PeopleTable[#All],2,FALSE)</f>
        <v>Chuck Magee</v>
      </c>
      <c r="W9936" s="4" t="str">
        <f>IFERROR(VLOOKUP(OrdersTable[[#This Row],[Order ID]],ReturnsTable[#All],2,FALSE),"No")</f>
        <v>No</v>
      </c>
      <c r="X9936" s="4">
        <f>1/COUNTIF(OrdersTable[Order ID],OrdersTable[[#This Row],[Order ID]])</f>
        <v>0.5</v>
      </c>
      <c r="Y9936" s="4">
        <f>1/COUNTIF(OrdersTable[Customer ID],OrdersTable[[#This Row],[Customer ID]])</f>
        <v>7.6923076923076927E-2</v>
      </c>
    </row>
    <row r="9937" spans="1:25" x14ac:dyDescent="0.3">
      <c r="A9937" s="1">
        <v>9936</v>
      </c>
      <c r="B9937" t="s">
        <v>10916</v>
      </c>
      <c r="C9937" s="7">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4" t="str">
        <f>VLOOKUP(OrdersTable[[#This Row],[Region]],PeopleTable[#All],2,FALSE)</f>
        <v>Chuck Magee</v>
      </c>
      <c r="W9937" s="4" t="str">
        <f>IFERROR(VLOOKUP(OrdersTable[[#This Row],[Order ID]],ReturnsTable[#All],2,FALSE),"No")</f>
        <v>No</v>
      </c>
      <c r="X9937" s="4">
        <f>1/COUNTIF(OrdersTable[Order ID],OrdersTable[[#This Row],[Order ID]])</f>
        <v>0.5</v>
      </c>
      <c r="Y9937" s="4">
        <f>1/COUNTIF(OrdersTable[Customer ID],OrdersTable[[#This Row],[Customer ID]])</f>
        <v>7.6923076923076927E-2</v>
      </c>
    </row>
    <row r="9938" spans="1:25" x14ac:dyDescent="0.3">
      <c r="A9938" s="1">
        <v>9937</v>
      </c>
      <c r="B9938" t="s">
        <v>10917</v>
      </c>
      <c r="C9938" s="7">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4" t="str">
        <f>VLOOKUP(OrdersTable[[#This Row],[Region]],PeopleTable[#All],2,FALSE)</f>
        <v>Chuck Magee</v>
      </c>
      <c r="W9938" s="4" t="str">
        <f>IFERROR(VLOOKUP(OrdersTable[[#This Row],[Order ID]],ReturnsTable[#All],2,FALSE),"No")</f>
        <v>No</v>
      </c>
      <c r="X9938" s="4">
        <f>1/COUNTIF(OrdersTable[Order ID],OrdersTable[[#This Row],[Order ID]])</f>
        <v>1</v>
      </c>
      <c r="Y9938" s="4">
        <f>1/COUNTIF(OrdersTable[Customer ID],OrdersTable[[#This Row],[Customer ID]])</f>
        <v>0.14285714285714285</v>
      </c>
    </row>
    <row r="9939" spans="1:25" x14ac:dyDescent="0.3">
      <c r="A9939" s="1">
        <v>9938</v>
      </c>
      <c r="B9939" t="s">
        <v>10918</v>
      </c>
      <c r="C9939" s="7">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4" t="str">
        <f>VLOOKUP(OrdersTable[[#This Row],[Region]],PeopleTable[#All],2,FALSE)</f>
        <v>Anna Andreadi</v>
      </c>
      <c r="W9939" s="4" t="str">
        <f>IFERROR(VLOOKUP(OrdersTable[[#This Row],[Order ID]],ReturnsTable[#All],2,FALSE),"No")</f>
        <v>No</v>
      </c>
      <c r="X9939" s="4">
        <f>1/COUNTIF(OrdersTable[Order ID],OrdersTable[[#This Row],[Order ID]])</f>
        <v>1</v>
      </c>
      <c r="Y9939" s="4">
        <f>1/COUNTIF(OrdersTable[Customer ID],OrdersTable[[#This Row],[Customer ID]])</f>
        <v>6.6666666666666666E-2</v>
      </c>
    </row>
    <row r="9940" spans="1:25" x14ac:dyDescent="0.3">
      <c r="A9940" s="1">
        <v>9939</v>
      </c>
      <c r="B9940" t="s">
        <v>10919</v>
      </c>
      <c r="C9940" s="7">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4" t="str">
        <f>VLOOKUP(OrdersTable[[#This Row],[Region]],PeopleTable[#All],2,FALSE)</f>
        <v>Chuck Magee</v>
      </c>
      <c r="W9940" s="4" t="str">
        <f>IFERROR(VLOOKUP(OrdersTable[[#This Row],[Order ID]],ReturnsTable[#All],2,FALSE),"No")</f>
        <v>No</v>
      </c>
      <c r="X9940" s="4">
        <f>1/COUNTIF(OrdersTable[Order ID],OrdersTable[[#This Row],[Order ID]])</f>
        <v>0.33333333333333331</v>
      </c>
      <c r="Y9940" s="4">
        <f>1/COUNTIF(OrdersTable[Customer ID],OrdersTable[[#This Row],[Customer ID]])</f>
        <v>3.8461538461538464E-2</v>
      </c>
    </row>
    <row r="9941" spans="1:25" x14ac:dyDescent="0.3">
      <c r="A9941" s="1">
        <v>9940</v>
      </c>
      <c r="B9941" t="s">
        <v>10919</v>
      </c>
      <c r="C9941" s="7">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4" t="str">
        <f>VLOOKUP(OrdersTable[[#This Row],[Region]],PeopleTable[#All],2,FALSE)</f>
        <v>Chuck Magee</v>
      </c>
      <c r="W9941" s="4" t="str">
        <f>IFERROR(VLOOKUP(OrdersTable[[#This Row],[Order ID]],ReturnsTable[#All],2,FALSE),"No")</f>
        <v>No</v>
      </c>
      <c r="X9941" s="4">
        <f>1/COUNTIF(OrdersTable[Order ID],OrdersTable[[#This Row],[Order ID]])</f>
        <v>0.33333333333333331</v>
      </c>
      <c r="Y9941" s="4">
        <f>1/COUNTIF(OrdersTable[Customer ID],OrdersTable[[#This Row],[Customer ID]])</f>
        <v>3.8461538461538464E-2</v>
      </c>
    </row>
    <row r="9942" spans="1:25" x14ac:dyDescent="0.3">
      <c r="A9942" s="1">
        <v>9941</v>
      </c>
      <c r="B9942" t="s">
        <v>10919</v>
      </c>
      <c r="C9942" s="7">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4" t="str">
        <f>VLOOKUP(OrdersTable[[#This Row],[Region]],PeopleTable[#All],2,FALSE)</f>
        <v>Chuck Magee</v>
      </c>
      <c r="W9942" s="4" t="str">
        <f>IFERROR(VLOOKUP(OrdersTable[[#This Row],[Order ID]],ReturnsTable[#All],2,FALSE),"No")</f>
        <v>No</v>
      </c>
      <c r="X9942" s="4">
        <f>1/COUNTIF(OrdersTable[Order ID],OrdersTable[[#This Row],[Order ID]])</f>
        <v>0.33333333333333331</v>
      </c>
      <c r="Y9942" s="4">
        <f>1/COUNTIF(OrdersTable[Customer ID],OrdersTable[[#This Row],[Customer ID]])</f>
        <v>3.8461538461538464E-2</v>
      </c>
    </row>
    <row r="9943" spans="1:25" x14ac:dyDescent="0.3">
      <c r="A9943" s="1">
        <v>9942</v>
      </c>
      <c r="B9943" t="s">
        <v>10920</v>
      </c>
      <c r="C9943" s="7">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4" t="str">
        <f>VLOOKUP(OrdersTable[[#This Row],[Region]],PeopleTable[#All],2,FALSE)</f>
        <v>Anna Andreadi</v>
      </c>
      <c r="W9943" s="4" t="str">
        <f>IFERROR(VLOOKUP(OrdersTable[[#This Row],[Order ID]],ReturnsTable[#All],2,FALSE),"No")</f>
        <v>No</v>
      </c>
      <c r="X9943" s="4">
        <f>1/COUNTIF(OrdersTable[Order ID],OrdersTable[[#This Row],[Order ID]])</f>
        <v>1</v>
      </c>
      <c r="Y9943" s="4">
        <f>1/COUNTIF(OrdersTable[Customer ID],OrdersTable[[#This Row],[Customer ID]])</f>
        <v>2.9411764705882353E-2</v>
      </c>
    </row>
    <row r="9944" spans="1:25" x14ac:dyDescent="0.3">
      <c r="A9944" s="1">
        <v>9943</v>
      </c>
      <c r="B9944" t="s">
        <v>10921</v>
      </c>
      <c r="C9944" s="7">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4" t="str">
        <f>VLOOKUP(OrdersTable[[#This Row],[Region]],PeopleTable[#All],2,FALSE)</f>
        <v>Anna Andreadi</v>
      </c>
      <c r="W9944" s="4" t="str">
        <f>IFERROR(VLOOKUP(OrdersTable[[#This Row],[Order ID]],ReturnsTable[#All],2,FALSE),"No")</f>
        <v>No</v>
      </c>
      <c r="X9944" s="4">
        <f>1/COUNTIF(OrdersTable[Order ID],OrdersTable[[#This Row],[Order ID]])</f>
        <v>0.5</v>
      </c>
      <c r="Y9944" s="4">
        <f>1/COUNTIF(OrdersTable[Customer ID],OrdersTable[[#This Row],[Customer ID]])</f>
        <v>5.8823529411764705E-2</v>
      </c>
    </row>
    <row r="9945" spans="1:25" x14ac:dyDescent="0.3">
      <c r="A9945" s="1">
        <v>9944</v>
      </c>
      <c r="B9945" t="s">
        <v>10921</v>
      </c>
      <c r="C9945" s="7">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4" t="str">
        <f>VLOOKUP(OrdersTable[[#This Row],[Region]],PeopleTable[#All],2,FALSE)</f>
        <v>Anna Andreadi</v>
      </c>
      <c r="W9945" s="4" t="str">
        <f>IFERROR(VLOOKUP(OrdersTable[[#This Row],[Order ID]],ReturnsTable[#All],2,FALSE),"No")</f>
        <v>No</v>
      </c>
      <c r="X9945" s="4">
        <f>1/COUNTIF(OrdersTable[Order ID],OrdersTable[[#This Row],[Order ID]])</f>
        <v>0.5</v>
      </c>
      <c r="Y9945" s="4">
        <f>1/COUNTIF(OrdersTable[Customer ID],OrdersTable[[#This Row],[Customer ID]])</f>
        <v>5.8823529411764705E-2</v>
      </c>
    </row>
    <row r="9946" spans="1:25" x14ac:dyDescent="0.3">
      <c r="A9946" s="1">
        <v>9945</v>
      </c>
      <c r="B9946" t="s">
        <v>10922</v>
      </c>
      <c r="C9946" s="7">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4" t="str">
        <f>VLOOKUP(OrdersTable[[#This Row],[Region]],PeopleTable[#All],2,FALSE)</f>
        <v>Anna Andreadi</v>
      </c>
      <c r="W9946" s="4" t="str">
        <f>IFERROR(VLOOKUP(OrdersTable[[#This Row],[Order ID]],ReturnsTable[#All],2,FALSE),"No")</f>
        <v>No</v>
      </c>
      <c r="X9946" s="4">
        <f>1/COUNTIF(OrdersTable[Order ID],OrdersTable[[#This Row],[Order ID]])</f>
        <v>1</v>
      </c>
      <c r="Y9946" s="4">
        <f>1/COUNTIF(OrdersTable[Customer ID],OrdersTable[[#This Row],[Customer ID]])</f>
        <v>0.2</v>
      </c>
    </row>
    <row r="9947" spans="1:25" x14ac:dyDescent="0.3">
      <c r="A9947" s="1">
        <v>9946</v>
      </c>
      <c r="B9947" t="s">
        <v>10923</v>
      </c>
      <c r="C9947" s="7">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4" t="str">
        <f>VLOOKUP(OrdersTable[[#This Row],[Region]],PeopleTable[#All],2,FALSE)</f>
        <v>Chuck Magee</v>
      </c>
      <c r="W9947" s="4" t="str">
        <f>IFERROR(VLOOKUP(OrdersTable[[#This Row],[Order ID]],ReturnsTable[#All],2,FALSE),"No")</f>
        <v>No</v>
      </c>
      <c r="X9947" s="4">
        <f>1/COUNTIF(OrdersTable[Order ID],OrdersTable[[#This Row],[Order ID]])</f>
        <v>0.5</v>
      </c>
      <c r="Y9947" s="4">
        <f>1/COUNTIF(OrdersTable[Customer ID],OrdersTable[[#This Row],[Customer ID]])</f>
        <v>9.0909090909090912E-2</v>
      </c>
    </row>
    <row r="9948" spans="1:25" x14ac:dyDescent="0.3">
      <c r="A9948" s="1">
        <v>9947</v>
      </c>
      <c r="B9948" t="s">
        <v>10923</v>
      </c>
      <c r="C9948" s="7">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4" t="str">
        <f>VLOOKUP(OrdersTable[[#This Row],[Region]],PeopleTable[#All],2,FALSE)</f>
        <v>Chuck Magee</v>
      </c>
      <c r="W9948" s="4" t="str">
        <f>IFERROR(VLOOKUP(OrdersTable[[#This Row],[Order ID]],ReturnsTable[#All],2,FALSE),"No")</f>
        <v>No</v>
      </c>
      <c r="X9948" s="4">
        <f>1/COUNTIF(OrdersTable[Order ID],OrdersTable[[#This Row],[Order ID]])</f>
        <v>0.5</v>
      </c>
      <c r="Y9948" s="4">
        <f>1/COUNTIF(OrdersTable[Customer ID],OrdersTable[[#This Row],[Customer ID]])</f>
        <v>9.0909090909090912E-2</v>
      </c>
    </row>
    <row r="9949" spans="1:25" x14ac:dyDescent="0.3">
      <c r="A9949" s="1">
        <v>9948</v>
      </c>
      <c r="B9949" t="s">
        <v>10924</v>
      </c>
      <c r="C9949" s="7">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4" t="str">
        <f>VLOOKUP(OrdersTable[[#This Row],[Region]],PeopleTable[#All],2,FALSE)</f>
        <v>Kelly Williams</v>
      </c>
      <c r="W9949" s="4" t="str">
        <f>IFERROR(VLOOKUP(OrdersTable[[#This Row],[Order ID]],ReturnsTable[#All],2,FALSE),"No")</f>
        <v>No</v>
      </c>
      <c r="X9949" s="4">
        <f>1/COUNTIF(OrdersTable[Order ID],OrdersTable[[#This Row],[Order ID]])</f>
        <v>0.2</v>
      </c>
      <c r="Y9949" s="4">
        <f>1/COUNTIF(OrdersTable[Customer ID],OrdersTable[[#This Row],[Customer ID]])</f>
        <v>0.05</v>
      </c>
    </row>
    <row r="9950" spans="1:25" x14ac:dyDescent="0.3">
      <c r="A9950" s="1">
        <v>9949</v>
      </c>
      <c r="B9950" t="s">
        <v>10924</v>
      </c>
      <c r="C9950" s="7">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4" t="str">
        <f>VLOOKUP(OrdersTable[[#This Row],[Region]],PeopleTable[#All],2,FALSE)</f>
        <v>Kelly Williams</v>
      </c>
      <c r="W9950" s="4" t="str">
        <f>IFERROR(VLOOKUP(OrdersTable[[#This Row],[Order ID]],ReturnsTable[#All],2,FALSE),"No")</f>
        <v>No</v>
      </c>
      <c r="X9950" s="4">
        <f>1/COUNTIF(OrdersTable[Order ID],OrdersTable[[#This Row],[Order ID]])</f>
        <v>0.2</v>
      </c>
      <c r="Y9950" s="4">
        <f>1/COUNTIF(OrdersTable[Customer ID],OrdersTable[[#This Row],[Customer ID]])</f>
        <v>0.05</v>
      </c>
    </row>
    <row r="9951" spans="1:25" x14ac:dyDescent="0.3">
      <c r="A9951" s="1">
        <v>9950</v>
      </c>
      <c r="B9951" t="s">
        <v>10924</v>
      </c>
      <c r="C9951" s="7">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4" t="str">
        <f>VLOOKUP(OrdersTable[[#This Row],[Region]],PeopleTable[#All],2,FALSE)</f>
        <v>Kelly Williams</v>
      </c>
      <c r="W9951" s="4" t="str">
        <f>IFERROR(VLOOKUP(OrdersTable[[#This Row],[Order ID]],ReturnsTable[#All],2,FALSE),"No")</f>
        <v>No</v>
      </c>
      <c r="X9951" s="4">
        <f>1/COUNTIF(OrdersTable[Order ID],OrdersTable[[#This Row],[Order ID]])</f>
        <v>0.2</v>
      </c>
      <c r="Y9951" s="4">
        <f>1/COUNTIF(OrdersTable[Customer ID],OrdersTable[[#This Row],[Customer ID]])</f>
        <v>0.05</v>
      </c>
    </row>
    <row r="9952" spans="1:25" x14ac:dyDescent="0.3">
      <c r="A9952" s="1">
        <v>9951</v>
      </c>
      <c r="B9952" t="s">
        <v>10924</v>
      </c>
      <c r="C9952" s="7">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4" t="str">
        <f>VLOOKUP(OrdersTable[[#This Row],[Region]],PeopleTable[#All],2,FALSE)</f>
        <v>Kelly Williams</v>
      </c>
      <c r="W9952" s="4" t="str">
        <f>IFERROR(VLOOKUP(OrdersTable[[#This Row],[Order ID]],ReturnsTable[#All],2,FALSE),"No")</f>
        <v>No</v>
      </c>
      <c r="X9952" s="4">
        <f>1/COUNTIF(OrdersTable[Order ID],OrdersTable[[#This Row],[Order ID]])</f>
        <v>0.2</v>
      </c>
      <c r="Y9952" s="4">
        <f>1/COUNTIF(OrdersTable[Customer ID],OrdersTable[[#This Row],[Customer ID]])</f>
        <v>0.05</v>
      </c>
    </row>
    <row r="9953" spans="1:25" x14ac:dyDescent="0.3">
      <c r="A9953" s="1">
        <v>9952</v>
      </c>
      <c r="B9953" t="s">
        <v>10924</v>
      </c>
      <c r="C9953" s="7">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4" t="str">
        <f>VLOOKUP(OrdersTable[[#This Row],[Region]],PeopleTable[#All],2,FALSE)</f>
        <v>Kelly Williams</v>
      </c>
      <c r="W9953" s="4" t="str">
        <f>IFERROR(VLOOKUP(OrdersTable[[#This Row],[Order ID]],ReturnsTable[#All],2,FALSE),"No")</f>
        <v>No</v>
      </c>
      <c r="X9953" s="4">
        <f>1/COUNTIF(OrdersTable[Order ID],OrdersTable[[#This Row],[Order ID]])</f>
        <v>0.2</v>
      </c>
      <c r="Y9953" s="4">
        <f>1/COUNTIF(OrdersTable[Customer ID],OrdersTable[[#This Row],[Customer ID]])</f>
        <v>0.05</v>
      </c>
    </row>
    <row r="9954" spans="1:25" x14ac:dyDescent="0.3">
      <c r="A9954" s="1">
        <v>9953</v>
      </c>
      <c r="B9954" t="s">
        <v>6005</v>
      </c>
      <c r="C9954" s="7">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4" t="str">
        <f>VLOOKUP(OrdersTable[[#This Row],[Region]],PeopleTable[#All],2,FALSE)</f>
        <v>Anna Andreadi</v>
      </c>
      <c r="W9954" s="4" t="str">
        <f>IFERROR(VLOOKUP(OrdersTable[[#This Row],[Order ID]],ReturnsTable[#All],2,FALSE),"No")</f>
        <v>Yes</v>
      </c>
      <c r="X9954" s="4">
        <f>1/COUNTIF(OrdersTable[Order ID],OrdersTable[[#This Row],[Order ID]])</f>
        <v>0.25</v>
      </c>
      <c r="Y9954" s="4">
        <f>1/COUNTIF(OrdersTable[Customer ID],OrdersTable[[#This Row],[Customer ID]])</f>
        <v>7.1428571428571425E-2</v>
      </c>
    </row>
    <row r="9955" spans="1:25" x14ac:dyDescent="0.3">
      <c r="A9955" s="1">
        <v>9954</v>
      </c>
      <c r="B9955" t="s">
        <v>6005</v>
      </c>
      <c r="C9955" s="7">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4" t="str">
        <f>VLOOKUP(OrdersTable[[#This Row],[Region]],PeopleTable[#All],2,FALSE)</f>
        <v>Anna Andreadi</v>
      </c>
      <c r="W9955" s="4" t="str">
        <f>IFERROR(VLOOKUP(OrdersTable[[#This Row],[Order ID]],ReturnsTable[#All],2,FALSE),"No")</f>
        <v>Yes</v>
      </c>
      <c r="X9955" s="4">
        <f>1/COUNTIF(OrdersTable[Order ID],OrdersTable[[#This Row],[Order ID]])</f>
        <v>0.25</v>
      </c>
      <c r="Y9955" s="4">
        <f>1/COUNTIF(OrdersTable[Customer ID],OrdersTable[[#This Row],[Customer ID]])</f>
        <v>7.1428571428571425E-2</v>
      </c>
    </row>
    <row r="9956" spans="1:25" x14ac:dyDescent="0.3">
      <c r="A9956" s="1">
        <v>9955</v>
      </c>
      <c r="B9956" t="s">
        <v>6005</v>
      </c>
      <c r="C9956" s="7">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4" t="str">
        <f>VLOOKUP(OrdersTable[[#This Row],[Region]],PeopleTable[#All],2,FALSE)</f>
        <v>Anna Andreadi</v>
      </c>
      <c r="W9956" s="4" t="str">
        <f>IFERROR(VLOOKUP(OrdersTable[[#This Row],[Order ID]],ReturnsTable[#All],2,FALSE),"No")</f>
        <v>Yes</v>
      </c>
      <c r="X9956" s="4">
        <f>1/COUNTIF(OrdersTable[Order ID],OrdersTable[[#This Row],[Order ID]])</f>
        <v>0.25</v>
      </c>
      <c r="Y9956" s="4">
        <f>1/COUNTIF(OrdersTable[Customer ID],OrdersTable[[#This Row],[Customer ID]])</f>
        <v>7.1428571428571425E-2</v>
      </c>
    </row>
    <row r="9957" spans="1:25" x14ac:dyDescent="0.3">
      <c r="A9957" s="1">
        <v>9956</v>
      </c>
      <c r="B9957" t="s">
        <v>6005</v>
      </c>
      <c r="C9957" s="7">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4" t="str">
        <f>VLOOKUP(OrdersTable[[#This Row],[Region]],PeopleTable[#All],2,FALSE)</f>
        <v>Anna Andreadi</v>
      </c>
      <c r="W9957" s="4" t="str">
        <f>IFERROR(VLOOKUP(OrdersTable[[#This Row],[Order ID]],ReturnsTable[#All],2,FALSE),"No")</f>
        <v>Yes</v>
      </c>
      <c r="X9957" s="4">
        <f>1/COUNTIF(OrdersTable[Order ID],OrdersTable[[#This Row],[Order ID]])</f>
        <v>0.25</v>
      </c>
      <c r="Y9957" s="4">
        <f>1/COUNTIF(OrdersTable[Customer ID],OrdersTable[[#This Row],[Customer ID]])</f>
        <v>7.1428571428571425E-2</v>
      </c>
    </row>
    <row r="9958" spans="1:25" x14ac:dyDescent="0.3">
      <c r="A9958" s="1">
        <v>9957</v>
      </c>
      <c r="B9958" t="s">
        <v>6189</v>
      </c>
      <c r="C9958" s="7">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4" t="str">
        <f>VLOOKUP(OrdersTable[[#This Row],[Region]],PeopleTable[#All],2,FALSE)</f>
        <v>Chuck Magee</v>
      </c>
      <c r="W9958" s="4" t="str">
        <f>IFERROR(VLOOKUP(OrdersTable[[#This Row],[Order ID]],ReturnsTable[#All],2,FALSE),"No")</f>
        <v>Yes</v>
      </c>
      <c r="X9958" s="4">
        <f>1/COUNTIF(OrdersTable[Order ID],OrdersTable[[#This Row],[Order ID]])</f>
        <v>0.33333333333333331</v>
      </c>
      <c r="Y9958" s="4">
        <f>1/COUNTIF(OrdersTable[Customer ID],OrdersTable[[#This Row],[Customer ID]])</f>
        <v>6.6666666666666666E-2</v>
      </c>
    </row>
    <row r="9959" spans="1:25" x14ac:dyDescent="0.3">
      <c r="A9959" s="1">
        <v>9958</v>
      </c>
      <c r="B9959" t="s">
        <v>6189</v>
      </c>
      <c r="C9959" s="7">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4" t="str">
        <f>VLOOKUP(OrdersTable[[#This Row],[Region]],PeopleTable[#All],2,FALSE)</f>
        <v>Chuck Magee</v>
      </c>
      <c r="W9959" s="4" t="str">
        <f>IFERROR(VLOOKUP(OrdersTable[[#This Row],[Order ID]],ReturnsTable[#All],2,FALSE),"No")</f>
        <v>Yes</v>
      </c>
      <c r="X9959" s="4">
        <f>1/COUNTIF(OrdersTable[Order ID],OrdersTable[[#This Row],[Order ID]])</f>
        <v>0.33333333333333331</v>
      </c>
      <c r="Y9959" s="4">
        <f>1/COUNTIF(OrdersTable[Customer ID],OrdersTable[[#This Row],[Customer ID]])</f>
        <v>6.6666666666666666E-2</v>
      </c>
    </row>
    <row r="9960" spans="1:25" x14ac:dyDescent="0.3">
      <c r="A9960" s="1">
        <v>9959</v>
      </c>
      <c r="B9960" t="s">
        <v>6189</v>
      </c>
      <c r="C9960" s="7">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4" t="str">
        <f>VLOOKUP(OrdersTable[[#This Row],[Region]],PeopleTable[#All],2,FALSE)</f>
        <v>Chuck Magee</v>
      </c>
      <c r="W9960" s="4" t="str">
        <f>IFERROR(VLOOKUP(OrdersTable[[#This Row],[Order ID]],ReturnsTable[#All],2,FALSE),"No")</f>
        <v>Yes</v>
      </c>
      <c r="X9960" s="4">
        <f>1/COUNTIF(OrdersTable[Order ID],OrdersTable[[#This Row],[Order ID]])</f>
        <v>0.33333333333333331</v>
      </c>
      <c r="Y9960" s="4">
        <f>1/COUNTIF(OrdersTable[Customer ID],OrdersTable[[#This Row],[Customer ID]])</f>
        <v>6.6666666666666666E-2</v>
      </c>
    </row>
    <row r="9961" spans="1:25" x14ac:dyDescent="0.3">
      <c r="A9961" s="1">
        <v>9960</v>
      </c>
      <c r="B9961" t="s">
        <v>10925</v>
      </c>
      <c r="C9961" s="7">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4" t="str">
        <f>VLOOKUP(OrdersTable[[#This Row],[Region]],PeopleTable[#All],2,FALSE)</f>
        <v>Anna Andreadi</v>
      </c>
      <c r="W9961" s="4" t="str">
        <f>IFERROR(VLOOKUP(OrdersTable[[#This Row],[Order ID]],ReturnsTable[#All],2,FALSE),"No")</f>
        <v>No</v>
      </c>
      <c r="X9961" s="4">
        <f>1/COUNTIF(OrdersTable[Order ID],OrdersTable[[#This Row],[Order ID]])</f>
        <v>1</v>
      </c>
      <c r="Y9961" s="4">
        <f>1/COUNTIF(OrdersTable[Customer ID],OrdersTable[[#This Row],[Customer ID]])</f>
        <v>0.1</v>
      </c>
    </row>
    <row r="9962" spans="1:25" x14ac:dyDescent="0.3">
      <c r="A9962" s="1">
        <v>9961</v>
      </c>
      <c r="B9962" t="s">
        <v>10926</v>
      </c>
      <c r="C9962" s="7">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4" t="str">
        <f>VLOOKUP(OrdersTable[[#This Row],[Region]],PeopleTable[#All],2,FALSE)</f>
        <v>Cassandra Brandow</v>
      </c>
      <c r="W9962" s="4" t="str">
        <f>IFERROR(VLOOKUP(OrdersTable[[#This Row],[Order ID]],ReturnsTable[#All],2,FALSE),"No")</f>
        <v>No</v>
      </c>
      <c r="X9962" s="4">
        <f>1/COUNTIF(OrdersTable[Order ID],OrdersTable[[#This Row],[Order ID]])</f>
        <v>1</v>
      </c>
      <c r="Y9962" s="4">
        <f>1/COUNTIF(OrdersTable[Customer ID],OrdersTable[[#This Row],[Customer ID]])</f>
        <v>0.125</v>
      </c>
    </row>
    <row r="9963" spans="1:25" x14ac:dyDescent="0.3">
      <c r="A9963" s="1">
        <v>9962</v>
      </c>
      <c r="B9963" t="s">
        <v>10927</v>
      </c>
      <c r="C9963" s="7">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4" t="str">
        <f>VLOOKUP(OrdersTable[[#This Row],[Region]],PeopleTable[#All],2,FALSE)</f>
        <v>Kelly Williams</v>
      </c>
      <c r="W9963" s="4" t="str">
        <f>IFERROR(VLOOKUP(OrdersTable[[#This Row],[Order ID]],ReturnsTable[#All],2,FALSE),"No")</f>
        <v>No</v>
      </c>
      <c r="X9963" s="4">
        <f>1/COUNTIF(OrdersTable[Order ID],OrdersTable[[#This Row],[Order ID]])</f>
        <v>0.5</v>
      </c>
      <c r="Y9963" s="4">
        <f>1/COUNTIF(OrdersTable[Customer ID],OrdersTable[[#This Row],[Customer ID]])</f>
        <v>0.1</v>
      </c>
    </row>
    <row r="9964" spans="1:25" x14ac:dyDescent="0.3">
      <c r="A9964" s="1">
        <v>9963</v>
      </c>
      <c r="B9964" t="s">
        <v>10927</v>
      </c>
      <c r="C9964" s="7">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4" t="str">
        <f>VLOOKUP(OrdersTable[[#This Row],[Region]],PeopleTable[#All],2,FALSE)</f>
        <v>Kelly Williams</v>
      </c>
      <c r="W9964" s="4" t="str">
        <f>IFERROR(VLOOKUP(OrdersTable[[#This Row],[Order ID]],ReturnsTable[#All],2,FALSE),"No")</f>
        <v>No</v>
      </c>
      <c r="X9964" s="4">
        <f>1/COUNTIF(OrdersTable[Order ID],OrdersTable[[#This Row],[Order ID]])</f>
        <v>0.5</v>
      </c>
      <c r="Y9964" s="4">
        <f>1/COUNTIF(OrdersTable[Customer ID],OrdersTable[[#This Row],[Customer ID]])</f>
        <v>0.1</v>
      </c>
    </row>
    <row r="9965" spans="1:25" x14ac:dyDescent="0.3">
      <c r="A9965" s="1">
        <v>9964</v>
      </c>
      <c r="B9965" t="s">
        <v>10928</v>
      </c>
      <c r="C9965" s="7">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4" t="str">
        <f>VLOOKUP(OrdersTable[[#This Row],[Region]],PeopleTable[#All],2,FALSE)</f>
        <v>Chuck Magee</v>
      </c>
      <c r="W9965" s="4" t="str">
        <f>IFERROR(VLOOKUP(OrdersTable[[#This Row],[Order ID]],ReturnsTable[#All],2,FALSE),"No")</f>
        <v>No</v>
      </c>
      <c r="X9965" s="4">
        <f>1/COUNTIF(OrdersTable[Order ID],OrdersTable[[#This Row],[Order ID]])</f>
        <v>1</v>
      </c>
      <c r="Y9965" s="4">
        <f>1/COUNTIF(OrdersTable[Customer ID],OrdersTable[[#This Row],[Customer ID]])</f>
        <v>7.6923076923076927E-2</v>
      </c>
    </row>
    <row r="9966" spans="1:25" x14ac:dyDescent="0.3">
      <c r="A9966" s="1">
        <v>9965</v>
      </c>
      <c r="B9966" t="s">
        <v>10929</v>
      </c>
      <c r="C9966" s="7">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4" t="str">
        <f>VLOOKUP(OrdersTable[[#This Row],[Region]],PeopleTable[#All],2,FALSE)</f>
        <v>Chuck Magee</v>
      </c>
      <c r="W9966" s="4" t="str">
        <f>IFERROR(VLOOKUP(OrdersTable[[#This Row],[Order ID]],ReturnsTable[#All],2,FALSE),"No")</f>
        <v>No</v>
      </c>
      <c r="X9966" s="4">
        <f>1/COUNTIF(OrdersTable[Order ID],OrdersTable[[#This Row],[Order ID]])</f>
        <v>0.33333333333333331</v>
      </c>
      <c r="Y9966" s="4">
        <f>1/COUNTIF(OrdersTable[Customer ID],OrdersTable[[#This Row],[Customer ID]])</f>
        <v>9.0909090909090912E-2</v>
      </c>
    </row>
    <row r="9967" spans="1:25" x14ac:dyDescent="0.3">
      <c r="A9967" s="1">
        <v>9966</v>
      </c>
      <c r="B9967" t="s">
        <v>10929</v>
      </c>
      <c r="C9967" s="7">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4" t="str">
        <f>VLOOKUP(OrdersTable[[#This Row],[Region]],PeopleTable[#All],2,FALSE)</f>
        <v>Chuck Magee</v>
      </c>
      <c r="W9967" s="4" t="str">
        <f>IFERROR(VLOOKUP(OrdersTable[[#This Row],[Order ID]],ReturnsTable[#All],2,FALSE),"No")</f>
        <v>No</v>
      </c>
      <c r="X9967" s="4">
        <f>1/COUNTIF(OrdersTable[Order ID],OrdersTable[[#This Row],[Order ID]])</f>
        <v>0.33333333333333331</v>
      </c>
      <c r="Y9967" s="4">
        <f>1/COUNTIF(OrdersTable[Customer ID],OrdersTable[[#This Row],[Customer ID]])</f>
        <v>9.0909090909090912E-2</v>
      </c>
    </row>
    <row r="9968" spans="1:25" x14ac:dyDescent="0.3">
      <c r="A9968" s="1">
        <v>9967</v>
      </c>
      <c r="B9968" t="s">
        <v>10929</v>
      </c>
      <c r="C9968" s="7">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4" t="str">
        <f>VLOOKUP(OrdersTable[[#This Row],[Region]],PeopleTable[#All],2,FALSE)</f>
        <v>Chuck Magee</v>
      </c>
      <c r="W9968" s="4" t="str">
        <f>IFERROR(VLOOKUP(OrdersTable[[#This Row],[Order ID]],ReturnsTable[#All],2,FALSE),"No")</f>
        <v>No</v>
      </c>
      <c r="X9968" s="4">
        <f>1/COUNTIF(OrdersTable[Order ID],OrdersTable[[#This Row],[Order ID]])</f>
        <v>0.33333333333333331</v>
      </c>
      <c r="Y9968" s="4">
        <f>1/COUNTIF(OrdersTable[Customer ID],OrdersTable[[#This Row],[Customer ID]])</f>
        <v>9.0909090909090912E-2</v>
      </c>
    </row>
    <row r="9969" spans="1:25" x14ac:dyDescent="0.3">
      <c r="A9969" s="1">
        <v>9968</v>
      </c>
      <c r="B9969" t="s">
        <v>10930</v>
      </c>
      <c r="C9969" s="7">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4" t="str">
        <f>VLOOKUP(OrdersTable[[#This Row],[Region]],PeopleTable[#All],2,FALSE)</f>
        <v>Chuck Magee</v>
      </c>
      <c r="W9969" s="4" t="str">
        <f>IFERROR(VLOOKUP(OrdersTable[[#This Row],[Order ID]],ReturnsTable[#All],2,FALSE),"No")</f>
        <v>No</v>
      </c>
      <c r="X9969" s="4">
        <f>1/COUNTIF(OrdersTable[Order ID],OrdersTable[[#This Row],[Order ID]])</f>
        <v>0.33333333333333331</v>
      </c>
      <c r="Y9969" s="4">
        <f>1/COUNTIF(OrdersTable[Customer ID],OrdersTable[[#This Row],[Customer ID]])</f>
        <v>6.25E-2</v>
      </c>
    </row>
    <row r="9970" spans="1:25" x14ac:dyDescent="0.3">
      <c r="A9970" s="1">
        <v>9969</v>
      </c>
      <c r="B9970" t="s">
        <v>10930</v>
      </c>
      <c r="C9970" s="7">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4" t="str">
        <f>VLOOKUP(OrdersTable[[#This Row],[Region]],PeopleTable[#All],2,FALSE)</f>
        <v>Chuck Magee</v>
      </c>
      <c r="W9970" s="4" t="str">
        <f>IFERROR(VLOOKUP(OrdersTable[[#This Row],[Order ID]],ReturnsTable[#All],2,FALSE),"No")</f>
        <v>No</v>
      </c>
      <c r="X9970" s="4">
        <f>1/COUNTIF(OrdersTable[Order ID],OrdersTable[[#This Row],[Order ID]])</f>
        <v>0.33333333333333331</v>
      </c>
      <c r="Y9970" s="4">
        <f>1/COUNTIF(OrdersTable[Customer ID],OrdersTable[[#This Row],[Customer ID]])</f>
        <v>6.25E-2</v>
      </c>
    </row>
    <row r="9971" spans="1:25" x14ac:dyDescent="0.3">
      <c r="A9971" s="1">
        <v>9970</v>
      </c>
      <c r="B9971" t="s">
        <v>10930</v>
      </c>
      <c r="C9971" s="7">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4" t="str">
        <f>VLOOKUP(OrdersTable[[#This Row],[Region]],PeopleTable[#All],2,FALSE)</f>
        <v>Chuck Magee</v>
      </c>
      <c r="W9971" s="4" t="str">
        <f>IFERROR(VLOOKUP(OrdersTable[[#This Row],[Order ID]],ReturnsTable[#All],2,FALSE),"No")</f>
        <v>No</v>
      </c>
      <c r="X9971" s="4">
        <f>1/COUNTIF(OrdersTable[Order ID],OrdersTable[[#This Row],[Order ID]])</f>
        <v>0.33333333333333331</v>
      </c>
      <c r="Y9971" s="4">
        <f>1/COUNTIF(OrdersTable[Customer ID],OrdersTable[[#This Row],[Customer ID]])</f>
        <v>6.25E-2</v>
      </c>
    </row>
    <row r="9972" spans="1:25" x14ac:dyDescent="0.3">
      <c r="A9972" s="1">
        <v>9971</v>
      </c>
      <c r="B9972" t="s">
        <v>10931</v>
      </c>
      <c r="C9972" s="7">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4" t="str">
        <f>VLOOKUP(OrdersTable[[#This Row],[Region]],PeopleTable[#All],2,FALSE)</f>
        <v>Cassandra Brandow</v>
      </c>
      <c r="W9972" s="4" t="str">
        <f>IFERROR(VLOOKUP(OrdersTable[[#This Row],[Order ID]],ReturnsTable[#All],2,FALSE),"No")</f>
        <v>No</v>
      </c>
      <c r="X9972" s="4">
        <f>1/COUNTIF(OrdersTable[Order ID],OrdersTable[[#This Row],[Order ID]])</f>
        <v>0.5</v>
      </c>
      <c r="Y9972" s="4">
        <f>1/COUNTIF(OrdersTable[Customer ID],OrdersTable[[#This Row],[Customer ID]])</f>
        <v>7.1428571428571425E-2</v>
      </c>
    </row>
    <row r="9973" spans="1:25" x14ac:dyDescent="0.3">
      <c r="A9973" s="1">
        <v>9972</v>
      </c>
      <c r="B9973" t="s">
        <v>10931</v>
      </c>
      <c r="C9973" s="7">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4" t="str">
        <f>VLOOKUP(OrdersTable[[#This Row],[Region]],PeopleTable[#All],2,FALSE)</f>
        <v>Cassandra Brandow</v>
      </c>
      <c r="W9973" s="4" t="str">
        <f>IFERROR(VLOOKUP(OrdersTable[[#This Row],[Order ID]],ReturnsTable[#All],2,FALSE),"No")</f>
        <v>No</v>
      </c>
      <c r="X9973" s="4">
        <f>1/COUNTIF(OrdersTable[Order ID],OrdersTable[[#This Row],[Order ID]])</f>
        <v>0.5</v>
      </c>
      <c r="Y9973" s="4">
        <f>1/COUNTIF(OrdersTable[Customer ID],OrdersTable[[#This Row],[Customer ID]])</f>
        <v>7.1428571428571425E-2</v>
      </c>
    </row>
    <row r="9974" spans="1:25" x14ac:dyDescent="0.3">
      <c r="A9974" s="1">
        <v>9973</v>
      </c>
      <c r="B9974" t="s">
        <v>10932</v>
      </c>
      <c r="C9974" s="7">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4" t="str">
        <f>VLOOKUP(OrdersTable[[#This Row],[Region]],PeopleTable[#All],2,FALSE)</f>
        <v>Kelly Williams</v>
      </c>
      <c r="W9974" s="4" t="str">
        <f>IFERROR(VLOOKUP(OrdersTable[[#This Row],[Order ID]],ReturnsTable[#All],2,FALSE),"No")</f>
        <v>No</v>
      </c>
      <c r="X9974" s="4">
        <f>1/COUNTIF(OrdersTable[Order ID],OrdersTable[[#This Row],[Order ID]])</f>
        <v>1</v>
      </c>
      <c r="Y9974" s="4">
        <f>1/COUNTIF(OrdersTable[Customer ID],OrdersTable[[#This Row],[Customer ID]])</f>
        <v>9.0909090909090912E-2</v>
      </c>
    </row>
    <row r="9975" spans="1:25" x14ac:dyDescent="0.3">
      <c r="A9975" s="1">
        <v>9974</v>
      </c>
      <c r="B9975" t="s">
        <v>10933</v>
      </c>
      <c r="C9975" s="7">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4" t="str">
        <f>VLOOKUP(OrdersTable[[#This Row],[Region]],PeopleTable[#All],2,FALSE)</f>
        <v>Anna Andreadi</v>
      </c>
      <c r="W9975" s="4" t="str">
        <f>IFERROR(VLOOKUP(OrdersTable[[#This Row],[Order ID]],ReturnsTable[#All],2,FALSE),"No")</f>
        <v>No</v>
      </c>
      <c r="X9975" s="4">
        <f>1/COUNTIF(OrdersTable[Order ID],OrdersTable[[#This Row],[Order ID]])</f>
        <v>0.14285714285714285</v>
      </c>
      <c r="Y9975" s="4">
        <f>1/COUNTIF(OrdersTable[Customer ID],OrdersTable[[#This Row],[Customer ID]])</f>
        <v>5.2631578947368418E-2</v>
      </c>
    </row>
    <row r="9976" spans="1:25" x14ac:dyDescent="0.3">
      <c r="A9976" s="1">
        <v>9975</v>
      </c>
      <c r="B9976" t="s">
        <v>10933</v>
      </c>
      <c r="C9976" s="7">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4" t="str">
        <f>VLOOKUP(OrdersTable[[#This Row],[Region]],PeopleTable[#All],2,FALSE)</f>
        <v>Anna Andreadi</v>
      </c>
      <c r="W9976" s="4" t="str">
        <f>IFERROR(VLOOKUP(OrdersTable[[#This Row],[Order ID]],ReturnsTable[#All],2,FALSE),"No")</f>
        <v>No</v>
      </c>
      <c r="X9976" s="4">
        <f>1/COUNTIF(OrdersTable[Order ID],OrdersTable[[#This Row],[Order ID]])</f>
        <v>0.14285714285714285</v>
      </c>
      <c r="Y9976" s="4">
        <f>1/COUNTIF(OrdersTable[Customer ID],OrdersTable[[#This Row],[Customer ID]])</f>
        <v>5.2631578947368418E-2</v>
      </c>
    </row>
    <row r="9977" spans="1:25" x14ac:dyDescent="0.3">
      <c r="A9977" s="1">
        <v>9976</v>
      </c>
      <c r="B9977" t="s">
        <v>10933</v>
      </c>
      <c r="C9977" s="7">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4" t="str">
        <f>VLOOKUP(OrdersTable[[#This Row],[Region]],PeopleTable[#All],2,FALSE)</f>
        <v>Anna Andreadi</v>
      </c>
      <c r="W9977" s="4" t="str">
        <f>IFERROR(VLOOKUP(OrdersTable[[#This Row],[Order ID]],ReturnsTable[#All],2,FALSE),"No")</f>
        <v>No</v>
      </c>
      <c r="X9977" s="4">
        <f>1/COUNTIF(OrdersTable[Order ID],OrdersTable[[#This Row],[Order ID]])</f>
        <v>0.14285714285714285</v>
      </c>
      <c r="Y9977" s="4">
        <f>1/COUNTIF(OrdersTable[Customer ID],OrdersTable[[#This Row],[Customer ID]])</f>
        <v>5.2631578947368418E-2</v>
      </c>
    </row>
    <row r="9978" spans="1:25" x14ac:dyDescent="0.3">
      <c r="A9978" s="1">
        <v>9977</v>
      </c>
      <c r="B9978" t="s">
        <v>10933</v>
      </c>
      <c r="C9978" s="7">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4" t="str">
        <f>VLOOKUP(OrdersTable[[#This Row],[Region]],PeopleTable[#All],2,FALSE)</f>
        <v>Anna Andreadi</v>
      </c>
      <c r="W9978" s="4" t="str">
        <f>IFERROR(VLOOKUP(OrdersTable[[#This Row],[Order ID]],ReturnsTable[#All],2,FALSE),"No")</f>
        <v>No</v>
      </c>
      <c r="X9978" s="4">
        <f>1/COUNTIF(OrdersTable[Order ID],OrdersTable[[#This Row],[Order ID]])</f>
        <v>0.14285714285714285</v>
      </c>
      <c r="Y9978" s="4">
        <f>1/COUNTIF(OrdersTable[Customer ID],OrdersTable[[#This Row],[Customer ID]])</f>
        <v>5.2631578947368418E-2</v>
      </c>
    </row>
    <row r="9979" spans="1:25" x14ac:dyDescent="0.3">
      <c r="A9979" s="1">
        <v>9978</v>
      </c>
      <c r="B9979" t="s">
        <v>10933</v>
      </c>
      <c r="C9979" s="7">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4" t="str">
        <f>VLOOKUP(OrdersTable[[#This Row],[Region]],PeopleTable[#All],2,FALSE)</f>
        <v>Anna Andreadi</v>
      </c>
      <c r="W9979" s="4" t="str">
        <f>IFERROR(VLOOKUP(OrdersTable[[#This Row],[Order ID]],ReturnsTable[#All],2,FALSE),"No")</f>
        <v>No</v>
      </c>
      <c r="X9979" s="4">
        <f>1/COUNTIF(OrdersTable[Order ID],OrdersTable[[#This Row],[Order ID]])</f>
        <v>0.14285714285714285</v>
      </c>
      <c r="Y9979" s="4">
        <f>1/COUNTIF(OrdersTable[Customer ID],OrdersTable[[#This Row],[Customer ID]])</f>
        <v>5.2631578947368418E-2</v>
      </c>
    </row>
    <row r="9980" spans="1:25" x14ac:dyDescent="0.3">
      <c r="A9980" s="1">
        <v>9979</v>
      </c>
      <c r="B9980" t="s">
        <v>10933</v>
      </c>
      <c r="C9980" s="7">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4" t="str">
        <f>VLOOKUP(OrdersTable[[#This Row],[Region]],PeopleTable[#All],2,FALSE)</f>
        <v>Anna Andreadi</v>
      </c>
      <c r="W9980" s="4" t="str">
        <f>IFERROR(VLOOKUP(OrdersTable[[#This Row],[Order ID]],ReturnsTable[#All],2,FALSE),"No")</f>
        <v>No</v>
      </c>
      <c r="X9980" s="4">
        <f>1/COUNTIF(OrdersTable[Order ID],OrdersTable[[#This Row],[Order ID]])</f>
        <v>0.14285714285714285</v>
      </c>
      <c r="Y9980" s="4">
        <f>1/COUNTIF(OrdersTable[Customer ID],OrdersTable[[#This Row],[Customer ID]])</f>
        <v>5.2631578947368418E-2</v>
      </c>
    </row>
    <row r="9981" spans="1:25" x14ac:dyDescent="0.3">
      <c r="A9981" s="1">
        <v>9980</v>
      </c>
      <c r="B9981" t="s">
        <v>10933</v>
      </c>
      <c r="C9981" s="7">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4" t="str">
        <f>VLOOKUP(OrdersTable[[#This Row],[Region]],PeopleTable[#All],2,FALSE)</f>
        <v>Anna Andreadi</v>
      </c>
      <c r="W9981" s="4" t="str">
        <f>IFERROR(VLOOKUP(OrdersTable[[#This Row],[Order ID]],ReturnsTable[#All],2,FALSE),"No")</f>
        <v>No</v>
      </c>
      <c r="X9981" s="4">
        <f>1/COUNTIF(OrdersTable[Order ID],OrdersTable[[#This Row],[Order ID]])</f>
        <v>0.14285714285714285</v>
      </c>
      <c r="Y9981" s="4">
        <f>1/COUNTIF(OrdersTable[Customer ID],OrdersTable[[#This Row],[Customer ID]])</f>
        <v>5.2631578947368418E-2</v>
      </c>
    </row>
    <row r="9982" spans="1:25" x14ac:dyDescent="0.3">
      <c r="A9982" s="1">
        <v>9981</v>
      </c>
      <c r="B9982" t="s">
        <v>10934</v>
      </c>
      <c r="C9982" s="7">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4" t="str">
        <f>VLOOKUP(OrdersTable[[#This Row],[Region]],PeopleTable[#All],2,FALSE)</f>
        <v>Cassandra Brandow</v>
      </c>
      <c r="W9982" s="4" t="str">
        <f>IFERROR(VLOOKUP(OrdersTable[[#This Row],[Order ID]],ReturnsTable[#All],2,FALSE),"No")</f>
        <v>No</v>
      </c>
      <c r="X9982" s="4">
        <f>1/COUNTIF(OrdersTable[Order ID],OrdersTable[[#This Row],[Order ID]])</f>
        <v>1</v>
      </c>
      <c r="Y9982" s="4">
        <f>1/COUNTIF(OrdersTable[Customer ID],OrdersTable[[#This Row],[Customer ID]])</f>
        <v>0.1111111111111111</v>
      </c>
    </row>
    <row r="9983" spans="1:25" x14ac:dyDescent="0.3">
      <c r="A9983" s="1">
        <v>9982</v>
      </c>
      <c r="B9983" t="s">
        <v>10935</v>
      </c>
      <c r="C9983" s="7">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4" t="str">
        <f>VLOOKUP(OrdersTable[[#This Row],[Region]],PeopleTable[#All],2,FALSE)</f>
        <v>Chuck Magee</v>
      </c>
      <c r="W9983" s="4" t="str">
        <f>IFERROR(VLOOKUP(OrdersTable[[#This Row],[Order ID]],ReturnsTable[#All],2,FALSE),"No")</f>
        <v>No</v>
      </c>
      <c r="X9983" s="4">
        <f>1/COUNTIF(OrdersTable[Order ID],OrdersTable[[#This Row],[Order ID]])</f>
        <v>1</v>
      </c>
      <c r="Y9983" s="4">
        <f>1/COUNTIF(OrdersTable[Customer ID],OrdersTable[[#This Row],[Customer ID]])</f>
        <v>5.5555555555555552E-2</v>
      </c>
    </row>
    <row r="9984" spans="1:25" x14ac:dyDescent="0.3">
      <c r="A9984" s="1">
        <v>9983</v>
      </c>
      <c r="B9984" t="s">
        <v>10936</v>
      </c>
      <c r="C9984" s="7">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4" t="str">
        <f>VLOOKUP(OrdersTable[[#This Row],[Region]],PeopleTable[#All],2,FALSE)</f>
        <v>Kelly Williams</v>
      </c>
      <c r="W9984" s="4" t="str">
        <f>IFERROR(VLOOKUP(OrdersTable[[#This Row],[Order ID]],ReturnsTable[#All],2,FALSE),"No")</f>
        <v>No</v>
      </c>
      <c r="X9984" s="4">
        <f>1/COUNTIF(OrdersTable[Order ID],OrdersTable[[#This Row],[Order ID]])</f>
        <v>0.5</v>
      </c>
      <c r="Y9984" s="4">
        <f>1/COUNTIF(OrdersTable[Customer ID],OrdersTable[[#This Row],[Customer ID]])</f>
        <v>9.0909090909090912E-2</v>
      </c>
    </row>
    <row r="9985" spans="1:25" x14ac:dyDescent="0.3">
      <c r="A9985" s="1">
        <v>9984</v>
      </c>
      <c r="B9985" t="s">
        <v>10936</v>
      </c>
      <c r="C9985" s="7">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4" t="str">
        <f>VLOOKUP(OrdersTable[[#This Row],[Region]],PeopleTable[#All],2,FALSE)</f>
        <v>Kelly Williams</v>
      </c>
      <c r="W9985" s="4" t="str">
        <f>IFERROR(VLOOKUP(OrdersTable[[#This Row],[Order ID]],ReturnsTable[#All],2,FALSE),"No")</f>
        <v>No</v>
      </c>
      <c r="X9985" s="4">
        <f>1/COUNTIF(OrdersTable[Order ID],OrdersTable[[#This Row],[Order ID]])</f>
        <v>0.5</v>
      </c>
      <c r="Y9985" s="4">
        <f>1/COUNTIF(OrdersTable[Customer ID],OrdersTable[[#This Row],[Customer ID]])</f>
        <v>9.0909090909090912E-2</v>
      </c>
    </row>
    <row r="9986" spans="1:25" x14ac:dyDescent="0.3">
      <c r="A9986" s="1">
        <v>9985</v>
      </c>
      <c r="B9986" t="s">
        <v>10937</v>
      </c>
      <c r="C9986" s="7">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4" t="str">
        <f>VLOOKUP(OrdersTable[[#This Row],[Region]],PeopleTable[#All],2,FALSE)</f>
        <v>Chuck Magee</v>
      </c>
      <c r="W9986" s="4" t="str">
        <f>IFERROR(VLOOKUP(OrdersTable[[#This Row],[Order ID]],ReturnsTable[#All],2,FALSE),"No")</f>
        <v>No</v>
      </c>
      <c r="X9986" s="4">
        <f>1/COUNTIF(OrdersTable[Order ID],OrdersTable[[#This Row],[Order ID]])</f>
        <v>0.5</v>
      </c>
      <c r="Y9986" s="4">
        <f>1/COUNTIF(OrdersTable[Customer ID],OrdersTable[[#This Row],[Customer ID]])</f>
        <v>6.6666666666666666E-2</v>
      </c>
    </row>
    <row r="9987" spans="1:25" x14ac:dyDescent="0.3">
      <c r="A9987" s="1">
        <v>9986</v>
      </c>
      <c r="B9987" t="s">
        <v>10937</v>
      </c>
      <c r="C9987" s="7">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4" t="str">
        <f>VLOOKUP(OrdersTable[[#This Row],[Region]],PeopleTable[#All],2,FALSE)</f>
        <v>Chuck Magee</v>
      </c>
      <c r="W9987" s="4" t="str">
        <f>IFERROR(VLOOKUP(OrdersTable[[#This Row],[Order ID]],ReturnsTable[#All],2,FALSE),"No")</f>
        <v>No</v>
      </c>
      <c r="X9987" s="4">
        <f>1/COUNTIF(OrdersTable[Order ID],OrdersTable[[#This Row],[Order ID]])</f>
        <v>0.5</v>
      </c>
      <c r="Y9987" s="4">
        <f>1/COUNTIF(OrdersTable[Customer ID],OrdersTable[[#This Row],[Customer ID]])</f>
        <v>6.6666666666666666E-2</v>
      </c>
    </row>
    <row r="9988" spans="1:25" x14ac:dyDescent="0.3">
      <c r="A9988" s="1">
        <v>9987</v>
      </c>
      <c r="B9988" t="s">
        <v>10938</v>
      </c>
      <c r="C9988" s="7">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4" t="str">
        <f>VLOOKUP(OrdersTable[[#This Row],[Region]],PeopleTable[#All],2,FALSE)</f>
        <v>Anna Andreadi</v>
      </c>
      <c r="W9988" s="4" t="str">
        <f>IFERROR(VLOOKUP(OrdersTable[[#This Row],[Order ID]],ReturnsTable[#All],2,FALSE),"No")</f>
        <v>No</v>
      </c>
      <c r="X9988" s="4">
        <f>1/COUNTIF(OrdersTable[Order ID],OrdersTable[[#This Row],[Order ID]])</f>
        <v>1</v>
      </c>
      <c r="Y9988" s="4">
        <f>1/COUNTIF(OrdersTable[Customer ID],OrdersTable[[#This Row],[Customer ID]])</f>
        <v>6.6666666666666666E-2</v>
      </c>
    </row>
    <row r="9989" spans="1:25" x14ac:dyDescent="0.3">
      <c r="A9989" s="1">
        <v>9988</v>
      </c>
      <c r="B9989" t="s">
        <v>10939</v>
      </c>
      <c r="C9989" s="7">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4" t="str">
        <f>VLOOKUP(OrdersTable[[#This Row],[Region]],PeopleTable[#All],2,FALSE)</f>
        <v>Cassandra Brandow</v>
      </c>
      <c r="W9989" s="4" t="str">
        <f>IFERROR(VLOOKUP(OrdersTable[[#This Row],[Order ID]],ReturnsTable[#All],2,FALSE),"No")</f>
        <v>No</v>
      </c>
      <c r="X9989" s="4">
        <f>1/COUNTIF(OrdersTable[Order ID],OrdersTable[[#This Row],[Order ID]])</f>
        <v>0.5</v>
      </c>
      <c r="Y9989" s="4">
        <f>1/COUNTIF(OrdersTable[Customer ID],OrdersTable[[#This Row],[Customer ID]])</f>
        <v>6.6666666666666666E-2</v>
      </c>
    </row>
    <row r="9990" spans="1:25" x14ac:dyDescent="0.3">
      <c r="A9990" s="1">
        <v>9989</v>
      </c>
      <c r="B9990" t="s">
        <v>10939</v>
      </c>
      <c r="C9990" s="7">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4" t="str">
        <f>VLOOKUP(OrdersTable[[#This Row],[Region]],PeopleTable[#All],2,FALSE)</f>
        <v>Cassandra Brandow</v>
      </c>
      <c r="W9990" s="4" t="str">
        <f>IFERROR(VLOOKUP(OrdersTable[[#This Row],[Order ID]],ReturnsTable[#All],2,FALSE),"No")</f>
        <v>No</v>
      </c>
      <c r="X9990" s="4">
        <f>1/COUNTIF(OrdersTable[Order ID],OrdersTable[[#This Row],[Order ID]])</f>
        <v>0.5</v>
      </c>
      <c r="Y9990" s="4">
        <f>1/COUNTIF(OrdersTable[Customer ID],OrdersTable[[#This Row],[Customer ID]])</f>
        <v>6.6666666666666666E-2</v>
      </c>
    </row>
    <row r="9991" spans="1:25" x14ac:dyDescent="0.3">
      <c r="A9991" s="1">
        <v>9990</v>
      </c>
      <c r="B9991" t="s">
        <v>10940</v>
      </c>
      <c r="C9991" s="7">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4" t="str">
        <f>VLOOKUP(OrdersTable[[#This Row],[Region]],PeopleTable[#All],2,FALSE)</f>
        <v>Cassandra Brandow</v>
      </c>
      <c r="W9991" s="4" t="str">
        <f>IFERROR(VLOOKUP(OrdersTable[[#This Row],[Order ID]],ReturnsTable[#All],2,FALSE),"No")</f>
        <v>No</v>
      </c>
      <c r="X9991" s="4">
        <f>1/COUNTIF(OrdersTable[Order ID],OrdersTable[[#This Row],[Order ID]])</f>
        <v>1</v>
      </c>
      <c r="Y9991" s="4">
        <f>1/COUNTIF(OrdersTable[Customer ID],OrdersTable[[#This Row],[Customer ID]])</f>
        <v>5.8823529411764705E-2</v>
      </c>
    </row>
    <row r="9992" spans="1:25" x14ac:dyDescent="0.3">
      <c r="A9992" s="1">
        <v>9991</v>
      </c>
      <c r="B9992" t="s">
        <v>6117</v>
      </c>
      <c r="C9992" s="7">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4" t="str">
        <f>VLOOKUP(OrdersTable[[#This Row],[Region]],PeopleTable[#All],2,FALSE)</f>
        <v>Anna Andreadi</v>
      </c>
      <c r="W9992" s="4" t="str">
        <f>IFERROR(VLOOKUP(OrdersTable[[#This Row],[Order ID]],ReturnsTable[#All],2,FALSE),"No")</f>
        <v>Yes</v>
      </c>
      <c r="X9992" s="4">
        <f>1/COUNTIF(OrdersTable[Order ID],OrdersTable[[#This Row],[Order ID]])</f>
        <v>0.33333333333333331</v>
      </c>
      <c r="Y9992" s="4">
        <f>1/COUNTIF(OrdersTable[Customer ID],OrdersTable[[#This Row],[Customer ID]])</f>
        <v>7.6923076923076927E-2</v>
      </c>
    </row>
    <row r="9993" spans="1:25" x14ac:dyDescent="0.3">
      <c r="A9993" s="1">
        <v>9992</v>
      </c>
      <c r="B9993" t="s">
        <v>6117</v>
      </c>
      <c r="C9993" s="7">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4" t="str">
        <f>VLOOKUP(OrdersTable[[#This Row],[Region]],PeopleTable[#All],2,FALSE)</f>
        <v>Anna Andreadi</v>
      </c>
      <c r="W9993" s="4" t="str">
        <f>IFERROR(VLOOKUP(OrdersTable[[#This Row],[Order ID]],ReturnsTable[#All],2,FALSE),"No")</f>
        <v>Yes</v>
      </c>
      <c r="X9993" s="4">
        <f>1/COUNTIF(OrdersTable[Order ID],OrdersTable[[#This Row],[Order ID]])</f>
        <v>0.33333333333333331</v>
      </c>
      <c r="Y9993" s="4">
        <f>1/COUNTIF(OrdersTable[Customer ID],OrdersTable[[#This Row],[Customer ID]])</f>
        <v>7.6923076923076927E-2</v>
      </c>
    </row>
    <row r="9994" spans="1:25" x14ac:dyDescent="0.3">
      <c r="A9994" s="1">
        <v>9993</v>
      </c>
      <c r="B9994" t="s">
        <v>6117</v>
      </c>
      <c r="C9994" s="7">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4" t="str">
        <f>VLOOKUP(OrdersTable[[#This Row],[Region]],PeopleTable[#All],2,FALSE)</f>
        <v>Anna Andreadi</v>
      </c>
      <c r="W9994" s="4" t="str">
        <f>IFERROR(VLOOKUP(OrdersTable[[#This Row],[Order ID]],ReturnsTable[#All],2,FALSE),"No")</f>
        <v>Yes</v>
      </c>
      <c r="X9994" s="4">
        <f>1/COUNTIF(OrdersTable[Order ID],OrdersTable[[#This Row],[Order ID]])</f>
        <v>0.33333333333333331</v>
      </c>
      <c r="Y9994" s="4">
        <f>1/COUNTIF(OrdersTable[Customer ID],OrdersTable[[#This Row],[Customer ID]])</f>
        <v>7.6923076923076927E-2</v>
      </c>
    </row>
    <row r="9995" spans="1:25" x14ac:dyDescent="0.3">
      <c r="A9995" s="1">
        <v>9994</v>
      </c>
      <c r="B9995" t="s">
        <v>10941</v>
      </c>
      <c r="C9995" s="7">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4" t="str">
        <f>VLOOKUP(OrdersTable[[#This Row],[Region]],PeopleTable[#All],2,FALSE)</f>
        <v>Anna Andreadi</v>
      </c>
      <c r="W9995" s="4" t="str">
        <f>IFERROR(VLOOKUP(OrdersTable[[#This Row],[Order ID]],ReturnsTable[#All],2,FALSE),"No")</f>
        <v>No</v>
      </c>
      <c r="X9995" s="4">
        <f>1/COUNTIF(OrdersTable[Order ID],OrdersTable[[#This Row],[Order ID]])</f>
        <v>1</v>
      </c>
      <c r="Y9995" s="4">
        <f>1/COUNTIF(OrdersTable[Customer ID],OrdersTable[[#This Row],[Customer ID]])</f>
        <v>4.5454545454545456E-2</v>
      </c>
    </row>
  </sheetData>
  <pageMargins left="0.75" right="0.75" top="1" bottom="1" header="0.5" footer="0.5"/>
  <headerFooter alignWithMargins="0">
    <oddHeader>&amp;A</oddHeader>
    <oddFooter>Page &amp;P</oddFooter>
  </headerFooter>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4" sqref="B4"/>
    </sheetView>
  </sheetViews>
  <sheetFormatPr defaultRowHeight="13" x14ac:dyDescent="0.3"/>
  <cols>
    <col min="1" max="1" width="9" customWidth="1"/>
    <col min="2" max="2" width="19.7265625" customWidth="1"/>
  </cols>
  <sheetData>
    <row r="1" spans="1:2" x14ac:dyDescent="0.3">
      <c r="A1" s="1" t="s">
        <v>12</v>
      </c>
      <c r="B1" s="1" t="s">
        <v>5930</v>
      </c>
    </row>
    <row r="2" spans="1:2" x14ac:dyDescent="0.3">
      <c r="A2" s="1" t="s">
        <v>41</v>
      </c>
      <c r="B2" s="1" t="s">
        <v>5177</v>
      </c>
    </row>
    <row r="3" spans="1:2" x14ac:dyDescent="0.3">
      <c r="A3" s="1" t="s">
        <v>135</v>
      </c>
      <c r="B3" s="1" t="s">
        <v>2264</v>
      </c>
    </row>
    <row r="4" spans="1:2" x14ac:dyDescent="0.3">
      <c r="A4" s="1" t="s">
        <v>97</v>
      </c>
      <c r="B4" s="1" t="s">
        <v>4211</v>
      </c>
    </row>
    <row r="5" spans="1:2" x14ac:dyDescent="0.3">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topLeftCell="A588" workbookViewId="0">
      <selection activeCell="B2" sqref="B2"/>
    </sheetView>
  </sheetViews>
  <sheetFormatPr defaultRowHeight="13" x14ac:dyDescent="0.3"/>
  <cols>
    <col min="1" max="1" width="14.81640625" bestFit="1" customWidth="1"/>
  </cols>
  <sheetData>
    <row r="1" spans="1:2" x14ac:dyDescent="0.3">
      <c r="A1" s="3" t="s">
        <v>1</v>
      </c>
      <c r="B1" t="s">
        <v>10942</v>
      </c>
    </row>
    <row r="2" spans="1:2" x14ac:dyDescent="0.3">
      <c r="A2" t="s">
        <v>5933</v>
      </c>
      <c r="B2" s="1" t="s">
        <v>5932</v>
      </c>
    </row>
    <row r="3" spans="1:2" x14ac:dyDescent="0.3">
      <c r="A3" t="s">
        <v>5933</v>
      </c>
      <c r="B3" s="1" t="s">
        <v>5932</v>
      </c>
    </row>
    <row r="4" spans="1:2" x14ac:dyDescent="0.3">
      <c r="A4" t="s">
        <v>5933</v>
      </c>
      <c r="B4" s="1" t="s">
        <v>5932</v>
      </c>
    </row>
    <row r="5" spans="1:2" x14ac:dyDescent="0.3">
      <c r="A5" t="s">
        <v>5933</v>
      </c>
      <c r="B5" s="1" t="s">
        <v>5932</v>
      </c>
    </row>
    <row r="6" spans="1:2" x14ac:dyDescent="0.3">
      <c r="A6" t="s">
        <v>5934</v>
      </c>
      <c r="B6" s="1" t="s">
        <v>5932</v>
      </c>
    </row>
    <row r="7" spans="1:2" x14ac:dyDescent="0.3">
      <c r="A7" t="s">
        <v>5935</v>
      </c>
      <c r="B7" s="1" t="s">
        <v>5932</v>
      </c>
    </row>
    <row r="8" spans="1:2" x14ac:dyDescent="0.3">
      <c r="A8" t="s">
        <v>5935</v>
      </c>
      <c r="B8" s="1" t="s">
        <v>5932</v>
      </c>
    </row>
    <row r="9" spans="1:2" x14ac:dyDescent="0.3">
      <c r="A9" t="s">
        <v>5935</v>
      </c>
      <c r="B9" s="1" t="s">
        <v>5932</v>
      </c>
    </row>
    <row r="10" spans="1:2" x14ac:dyDescent="0.3">
      <c r="A10" t="s">
        <v>5935</v>
      </c>
      <c r="B10" s="1" t="s">
        <v>5932</v>
      </c>
    </row>
    <row r="11" spans="1:2" x14ac:dyDescent="0.3">
      <c r="A11" t="s">
        <v>5936</v>
      </c>
      <c r="B11" s="1" t="s">
        <v>5932</v>
      </c>
    </row>
    <row r="12" spans="1:2" x14ac:dyDescent="0.3">
      <c r="A12" t="s">
        <v>5937</v>
      </c>
      <c r="B12" s="1" t="s">
        <v>5932</v>
      </c>
    </row>
    <row r="13" spans="1:2" x14ac:dyDescent="0.3">
      <c r="A13" t="s">
        <v>5937</v>
      </c>
      <c r="B13" s="1" t="s">
        <v>5932</v>
      </c>
    </row>
    <row r="14" spans="1:2" x14ac:dyDescent="0.3">
      <c r="A14" t="s">
        <v>5938</v>
      </c>
      <c r="B14" s="1" t="s">
        <v>5932</v>
      </c>
    </row>
    <row r="15" spans="1:2" x14ac:dyDescent="0.3">
      <c r="A15" t="s">
        <v>5938</v>
      </c>
      <c r="B15" s="1" t="s">
        <v>5932</v>
      </c>
    </row>
    <row r="16" spans="1:2" x14ac:dyDescent="0.3">
      <c r="A16" t="s">
        <v>5938</v>
      </c>
      <c r="B16" s="1" t="s">
        <v>5932</v>
      </c>
    </row>
    <row r="17" spans="1:2" x14ac:dyDescent="0.3">
      <c r="A17" t="s">
        <v>5938</v>
      </c>
      <c r="B17" s="1" t="s">
        <v>5932</v>
      </c>
    </row>
    <row r="18" spans="1:2" x14ac:dyDescent="0.3">
      <c r="A18" t="s">
        <v>5939</v>
      </c>
      <c r="B18" s="1" t="s">
        <v>5932</v>
      </c>
    </row>
    <row r="19" spans="1:2" x14ac:dyDescent="0.3">
      <c r="A19" t="s">
        <v>5940</v>
      </c>
      <c r="B19" s="1" t="s">
        <v>5932</v>
      </c>
    </row>
    <row r="20" spans="1:2" x14ac:dyDescent="0.3">
      <c r="A20" t="s">
        <v>5940</v>
      </c>
      <c r="B20" s="1" t="s">
        <v>5932</v>
      </c>
    </row>
    <row r="21" spans="1:2" x14ac:dyDescent="0.3">
      <c r="A21" t="s">
        <v>5941</v>
      </c>
      <c r="B21" s="1" t="s">
        <v>5932</v>
      </c>
    </row>
    <row r="22" spans="1:2" x14ac:dyDescent="0.3">
      <c r="A22" t="s">
        <v>5942</v>
      </c>
      <c r="B22" s="1" t="s">
        <v>5932</v>
      </c>
    </row>
    <row r="23" spans="1:2" x14ac:dyDescent="0.3">
      <c r="A23" t="s">
        <v>5943</v>
      </c>
      <c r="B23" s="1" t="s">
        <v>5932</v>
      </c>
    </row>
    <row r="24" spans="1:2" x14ac:dyDescent="0.3">
      <c r="A24" t="s">
        <v>5943</v>
      </c>
      <c r="B24" s="1" t="s">
        <v>5932</v>
      </c>
    </row>
    <row r="25" spans="1:2" x14ac:dyDescent="0.3">
      <c r="A25" t="s">
        <v>5943</v>
      </c>
      <c r="B25" s="1" t="s">
        <v>5932</v>
      </c>
    </row>
    <row r="26" spans="1:2" x14ac:dyDescent="0.3">
      <c r="A26" t="s">
        <v>5944</v>
      </c>
      <c r="B26" s="1" t="s">
        <v>5932</v>
      </c>
    </row>
    <row r="27" spans="1:2" x14ac:dyDescent="0.3">
      <c r="A27" t="s">
        <v>5944</v>
      </c>
      <c r="B27" s="1" t="s">
        <v>5932</v>
      </c>
    </row>
    <row r="28" spans="1:2" x14ac:dyDescent="0.3">
      <c r="A28" t="s">
        <v>5944</v>
      </c>
      <c r="B28" s="1" t="s">
        <v>5932</v>
      </c>
    </row>
    <row r="29" spans="1:2" x14ac:dyDescent="0.3">
      <c r="A29" t="s">
        <v>5944</v>
      </c>
      <c r="B29" s="1" t="s">
        <v>5932</v>
      </c>
    </row>
    <row r="30" spans="1:2" x14ac:dyDescent="0.3">
      <c r="A30" t="s">
        <v>5944</v>
      </c>
      <c r="B30" s="1" t="s">
        <v>5932</v>
      </c>
    </row>
    <row r="31" spans="1:2" x14ac:dyDescent="0.3">
      <c r="A31" t="s">
        <v>5944</v>
      </c>
      <c r="B31" s="1" t="s">
        <v>5932</v>
      </c>
    </row>
    <row r="32" spans="1:2" x14ac:dyDescent="0.3">
      <c r="A32" t="s">
        <v>5944</v>
      </c>
      <c r="B32" s="1" t="s">
        <v>5932</v>
      </c>
    </row>
    <row r="33" spans="1:2" x14ac:dyDescent="0.3">
      <c r="A33" t="s">
        <v>5945</v>
      </c>
      <c r="B33" s="1" t="s">
        <v>5932</v>
      </c>
    </row>
    <row r="34" spans="1:2" x14ac:dyDescent="0.3">
      <c r="A34" t="s">
        <v>5946</v>
      </c>
      <c r="B34" s="1" t="s">
        <v>5932</v>
      </c>
    </row>
    <row r="35" spans="1:2" x14ac:dyDescent="0.3">
      <c r="A35" t="s">
        <v>5946</v>
      </c>
      <c r="B35" s="1" t="s">
        <v>5932</v>
      </c>
    </row>
    <row r="36" spans="1:2" x14ac:dyDescent="0.3">
      <c r="A36" t="s">
        <v>5947</v>
      </c>
      <c r="B36" s="1" t="s">
        <v>5932</v>
      </c>
    </row>
    <row r="37" spans="1:2" x14ac:dyDescent="0.3">
      <c r="A37" t="s">
        <v>5947</v>
      </c>
      <c r="B37" s="1" t="s">
        <v>5932</v>
      </c>
    </row>
    <row r="38" spans="1:2" x14ac:dyDescent="0.3">
      <c r="A38" t="s">
        <v>5948</v>
      </c>
      <c r="B38" s="1" t="s">
        <v>5932</v>
      </c>
    </row>
    <row r="39" spans="1:2" x14ac:dyDescent="0.3">
      <c r="A39" t="s">
        <v>5949</v>
      </c>
      <c r="B39" s="1" t="s">
        <v>5932</v>
      </c>
    </row>
    <row r="40" spans="1:2" x14ac:dyDescent="0.3">
      <c r="A40" t="s">
        <v>5949</v>
      </c>
      <c r="B40" s="1" t="s">
        <v>5932</v>
      </c>
    </row>
    <row r="41" spans="1:2" x14ac:dyDescent="0.3">
      <c r="A41" t="s">
        <v>5950</v>
      </c>
      <c r="B41" s="1" t="s">
        <v>5932</v>
      </c>
    </row>
    <row r="42" spans="1:2" x14ac:dyDescent="0.3">
      <c r="A42" t="s">
        <v>5950</v>
      </c>
      <c r="B42" s="1" t="s">
        <v>5932</v>
      </c>
    </row>
    <row r="43" spans="1:2" x14ac:dyDescent="0.3">
      <c r="A43" t="s">
        <v>5950</v>
      </c>
      <c r="B43" s="1" t="s">
        <v>5932</v>
      </c>
    </row>
    <row r="44" spans="1:2" x14ac:dyDescent="0.3">
      <c r="A44" t="s">
        <v>5951</v>
      </c>
      <c r="B44" s="1" t="s">
        <v>5932</v>
      </c>
    </row>
    <row r="45" spans="1:2" x14ac:dyDescent="0.3">
      <c r="A45" t="s">
        <v>5951</v>
      </c>
      <c r="B45" s="1" t="s">
        <v>5932</v>
      </c>
    </row>
    <row r="46" spans="1:2" x14ac:dyDescent="0.3">
      <c r="A46" t="s">
        <v>5951</v>
      </c>
      <c r="B46" s="1" t="s">
        <v>5932</v>
      </c>
    </row>
    <row r="47" spans="1:2" x14ac:dyDescent="0.3">
      <c r="A47" t="s">
        <v>5951</v>
      </c>
      <c r="B47" s="1" t="s">
        <v>5932</v>
      </c>
    </row>
    <row r="48" spans="1:2" x14ac:dyDescent="0.3">
      <c r="A48" t="s">
        <v>5951</v>
      </c>
      <c r="B48" s="1" t="s">
        <v>5932</v>
      </c>
    </row>
    <row r="49" spans="1:2" x14ac:dyDescent="0.3">
      <c r="A49" t="s">
        <v>5951</v>
      </c>
      <c r="B49" s="1" t="s">
        <v>5932</v>
      </c>
    </row>
    <row r="50" spans="1:2" x14ac:dyDescent="0.3">
      <c r="A50" t="s">
        <v>5952</v>
      </c>
      <c r="B50" s="1" t="s">
        <v>5932</v>
      </c>
    </row>
    <row r="51" spans="1:2" x14ac:dyDescent="0.3">
      <c r="A51" t="s">
        <v>5952</v>
      </c>
      <c r="B51" s="1" t="s">
        <v>5932</v>
      </c>
    </row>
    <row r="52" spans="1:2" x14ac:dyDescent="0.3">
      <c r="A52" t="s">
        <v>5952</v>
      </c>
      <c r="B52" s="1" t="s">
        <v>5932</v>
      </c>
    </row>
    <row r="53" spans="1:2" x14ac:dyDescent="0.3">
      <c r="A53" t="s">
        <v>5952</v>
      </c>
      <c r="B53" s="1" t="s">
        <v>5932</v>
      </c>
    </row>
    <row r="54" spans="1:2" x14ac:dyDescent="0.3">
      <c r="A54" t="s">
        <v>5953</v>
      </c>
      <c r="B54" s="1" t="s">
        <v>5932</v>
      </c>
    </row>
    <row r="55" spans="1:2" x14ac:dyDescent="0.3">
      <c r="A55" t="s">
        <v>5954</v>
      </c>
      <c r="B55" s="1" t="s">
        <v>5932</v>
      </c>
    </row>
    <row r="56" spans="1:2" x14ac:dyDescent="0.3">
      <c r="A56" t="s">
        <v>5954</v>
      </c>
      <c r="B56" s="1" t="s">
        <v>5932</v>
      </c>
    </row>
    <row r="57" spans="1:2" x14ac:dyDescent="0.3">
      <c r="A57" t="s">
        <v>5954</v>
      </c>
      <c r="B57" s="1" t="s">
        <v>5932</v>
      </c>
    </row>
    <row r="58" spans="1:2" x14ac:dyDescent="0.3">
      <c r="A58" t="s">
        <v>5955</v>
      </c>
      <c r="B58" s="1" t="s">
        <v>5932</v>
      </c>
    </row>
    <row r="59" spans="1:2" x14ac:dyDescent="0.3">
      <c r="A59" t="s">
        <v>5955</v>
      </c>
      <c r="B59" s="1" t="s">
        <v>5932</v>
      </c>
    </row>
    <row r="60" spans="1:2" x14ac:dyDescent="0.3">
      <c r="A60" t="s">
        <v>5955</v>
      </c>
      <c r="B60" s="1" t="s">
        <v>5932</v>
      </c>
    </row>
    <row r="61" spans="1:2" x14ac:dyDescent="0.3">
      <c r="A61" t="s">
        <v>5955</v>
      </c>
      <c r="B61" s="1" t="s">
        <v>5932</v>
      </c>
    </row>
    <row r="62" spans="1:2" x14ac:dyDescent="0.3">
      <c r="A62" t="s">
        <v>5956</v>
      </c>
      <c r="B62" s="1" t="s">
        <v>5932</v>
      </c>
    </row>
    <row r="63" spans="1:2" x14ac:dyDescent="0.3">
      <c r="A63" t="s">
        <v>5956</v>
      </c>
      <c r="B63" s="1" t="s">
        <v>5932</v>
      </c>
    </row>
    <row r="64" spans="1:2" x14ac:dyDescent="0.3">
      <c r="A64" t="s">
        <v>5957</v>
      </c>
      <c r="B64" s="1" t="s">
        <v>5932</v>
      </c>
    </row>
    <row r="65" spans="1:2" x14ac:dyDescent="0.3">
      <c r="A65" t="s">
        <v>5957</v>
      </c>
      <c r="B65" s="1" t="s">
        <v>5932</v>
      </c>
    </row>
    <row r="66" spans="1:2" x14ac:dyDescent="0.3">
      <c r="A66" t="s">
        <v>5958</v>
      </c>
      <c r="B66" s="1" t="s">
        <v>5932</v>
      </c>
    </row>
    <row r="67" spans="1:2" x14ac:dyDescent="0.3">
      <c r="A67" t="s">
        <v>5959</v>
      </c>
      <c r="B67" s="1" t="s">
        <v>5932</v>
      </c>
    </row>
    <row r="68" spans="1:2" x14ac:dyDescent="0.3">
      <c r="A68" t="s">
        <v>5959</v>
      </c>
      <c r="B68" s="1" t="s">
        <v>5932</v>
      </c>
    </row>
    <row r="69" spans="1:2" x14ac:dyDescent="0.3">
      <c r="A69" t="s">
        <v>5960</v>
      </c>
      <c r="B69" s="1" t="s">
        <v>5932</v>
      </c>
    </row>
    <row r="70" spans="1:2" x14ac:dyDescent="0.3">
      <c r="A70" t="s">
        <v>5961</v>
      </c>
      <c r="B70" s="1" t="s">
        <v>5932</v>
      </c>
    </row>
    <row r="71" spans="1:2" x14ac:dyDescent="0.3">
      <c r="A71" t="s">
        <v>5961</v>
      </c>
      <c r="B71" s="1" t="s">
        <v>5932</v>
      </c>
    </row>
    <row r="72" spans="1:2" x14ac:dyDescent="0.3">
      <c r="A72" t="s">
        <v>5961</v>
      </c>
      <c r="B72" s="1" t="s">
        <v>5932</v>
      </c>
    </row>
    <row r="73" spans="1:2" x14ac:dyDescent="0.3">
      <c r="A73" t="s">
        <v>5961</v>
      </c>
      <c r="B73" s="1" t="s">
        <v>5932</v>
      </c>
    </row>
    <row r="74" spans="1:2" x14ac:dyDescent="0.3">
      <c r="A74" t="s">
        <v>5962</v>
      </c>
      <c r="B74" s="1" t="s">
        <v>5932</v>
      </c>
    </row>
    <row r="75" spans="1:2" x14ac:dyDescent="0.3">
      <c r="A75" t="s">
        <v>5962</v>
      </c>
      <c r="B75" s="1" t="s">
        <v>5932</v>
      </c>
    </row>
    <row r="76" spans="1:2" x14ac:dyDescent="0.3">
      <c r="A76" t="s">
        <v>5962</v>
      </c>
      <c r="B76" s="1" t="s">
        <v>5932</v>
      </c>
    </row>
    <row r="77" spans="1:2" x14ac:dyDescent="0.3">
      <c r="A77" t="s">
        <v>5962</v>
      </c>
      <c r="B77" s="1" t="s">
        <v>5932</v>
      </c>
    </row>
    <row r="78" spans="1:2" x14ac:dyDescent="0.3">
      <c r="A78" t="s">
        <v>5962</v>
      </c>
      <c r="B78" s="1" t="s">
        <v>5932</v>
      </c>
    </row>
    <row r="79" spans="1:2" x14ac:dyDescent="0.3">
      <c r="A79" t="s">
        <v>5962</v>
      </c>
      <c r="B79" s="1" t="s">
        <v>5932</v>
      </c>
    </row>
    <row r="80" spans="1:2" x14ac:dyDescent="0.3">
      <c r="A80" t="s">
        <v>5962</v>
      </c>
      <c r="B80" s="1" t="s">
        <v>5932</v>
      </c>
    </row>
    <row r="81" spans="1:2" x14ac:dyDescent="0.3">
      <c r="A81" t="s">
        <v>5962</v>
      </c>
      <c r="B81" s="1" t="s">
        <v>5932</v>
      </c>
    </row>
    <row r="82" spans="1:2" x14ac:dyDescent="0.3">
      <c r="A82" t="s">
        <v>5963</v>
      </c>
      <c r="B82" s="1" t="s">
        <v>5932</v>
      </c>
    </row>
    <row r="83" spans="1:2" x14ac:dyDescent="0.3">
      <c r="A83" t="s">
        <v>5963</v>
      </c>
      <c r="B83" s="1" t="s">
        <v>5932</v>
      </c>
    </row>
    <row r="84" spans="1:2" x14ac:dyDescent="0.3">
      <c r="A84" t="s">
        <v>5963</v>
      </c>
      <c r="B84" s="1" t="s">
        <v>5932</v>
      </c>
    </row>
    <row r="85" spans="1:2" x14ac:dyDescent="0.3">
      <c r="A85" t="s">
        <v>5964</v>
      </c>
      <c r="B85" s="1" t="s">
        <v>5932</v>
      </c>
    </row>
    <row r="86" spans="1:2" x14ac:dyDescent="0.3">
      <c r="A86" t="s">
        <v>5964</v>
      </c>
      <c r="B86" s="1" t="s">
        <v>5932</v>
      </c>
    </row>
    <row r="87" spans="1:2" x14ac:dyDescent="0.3">
      <c r="A87" t="s">
        <v>5965</v>
      </c>
      <c r="B87" s="1" t="s">
        <v>5932</v>
      </c>
    </row>
    <row r="88" spans="1:2" x14ac:dyDescent="0.3">
      <c r="A88" t="s">
        <v>5965</v>
      </c>
      <c r="B88" s="1" t="s">
        <v>5932</v>
      </c>
    </row>
    <row r="89" spans="1:2" x14ac:dyDescent="0.3">
      <c r="A89" t="s">
        <v>5966</v>
      </c>
      <c r="B89" s="1" t="s">
        <v>5932</v>
      </c>
    </row>
    <row r="90" spans="1:2" x14ac:dyDescent="0.3">
      <c r="A90" t="s">
        <v>5966</v>
      </c>
      <c r="B90" s="1" t="s">
        <v>5932</v>
      </c>
    </row>
    <row r="91" spans="1:2" x14ac:dyDescent="0.3">
      <c r="A91" t="s">
        <v>5966</v>
      </c>
      <c r="B91" s="1" t="s">
        <v>5932</v>
      </c>
    </row>
    <row r="92" spans="1:2" x14ac:dyDescent="0.3">
      <c r="A92" t="s">
        <v>5967</v>
      </c>
      <c r="B92" s="1" t="s">
        <v>5932</v>
      </c>
    </row>
    <row r="93" spans="1:2" x14ac:dyDescent="0.3">
      <c r="A93" t="s">
        <v>5967</v>
      </c>
      <c r="B93" s="1" t="s">
        <v>5932</v>
      </c>
    </row>
    <row r="94" spans="1:2" x14ac:dyDescent="0.3">
      <c r="A94" t="s">
        <v>5967</v>
      </c>
      <c r="B94" s="1" t="s">
        <v>5932</v>
      </c>
    </row>
    <row r="95" spans="1:2" x14ac:dyDescent="0.3">
      <c r="A95" t="s">
        <v>5967</v>
      </c>
      <c r="B95" s="1" t="s">
        <v>5932</v>
      </c>
    </row>
    <row r="96" spans="1:2" x14ac:dyDescent="0.3">
      <c r="A96" t="s">
        <v>5967</v>
      </c>
      <c r="B96" s="1" t="s">
        <v>5932</v>
      </c>
    </row>
    <row r="97" spans="1:2" x14ac:dyDescent="0.3">
      <c r="A97" t="s">
        <v>5968</v>
      </c>
      <c r="B97" s="1" t="s">
        <v>5932</v>
      </c>
    </row>
    <row r="98" spans="1:2" x14ac:dyDescent="0.3">
      <c r="A98" t="s">
        <v>5968</v>
      </c>
      <c r="B98" s="1" t="s">
        <v>5932</v>
      </c>
    </row>
    <row r="99" spans="1:2" x14ac:dyDescent="0.3">
      <c r="A99" t="s">
        <v>5969</v>
      </c>
      <c r="B99" s="1" t="s">
        <v>5932</v>
      </c>
    </row>
    <row r="100" spans="1:2" x14ac:dyDescent="0.3">
      <c r="A100" t="s">
        <v>5970</v>
      </c>
      <c r="B100" s="1" t="s">
        <v>5932</v>
      </c>
    </row>
    <row r="101" spans="1:2" x14ac:dyDescent="0.3">
      <c r="A101" t="s">
        <v>5970</v>
      </c>
      <c r="B101" s="1" t="s">
        <v>5932</v>
      </c>
    </row>
    <row r="102" spans="1:2" x14ac:dyDescent="0.3">
      <c r="A102" t="s">
        <v>5970</v>
      </c>
      <c r="B102" s="1" t="s">
        <v>5932</v>
      </c>
    </row>
    <row r="103" spans="1:2" x14ac:dyDescent="0.3">
      <c r="A103" t="s">
        <v>5971</v>
      </c>
      <c r="B103" s="1" t="s">
        <v>5932</v>
      </c>
    </row>
    <row r="104" spans="1:2" x14ac:dyDescent="0.3">
      <c r="A104" t="s">
        <v>5971</v>
      </c>
      <c r="B104" s="1" t="s">
        <v>5932</v>
      </c>
    </row>
    <row r="105" spans="1:2" x14ac:dyDescent="0.3">
      <c r="A105" t="s">
        <v>5972</v>
      </c>
      <c r="B105" s="1" t="s">
        <v>5932</v>
      </c>
    </row>
    <row r="106" spans="1:2" x14ac:dyDescent="0.3">
      <c r="A106" t="s">
        <v>5973</v>
      </c>
      <c r="B106" s="1" t="s">
        <v>5932</v>
      </c>
    </row>
    <row r="107" spans="1:2" x14ac:dyDescent="0.3">
      <c r="A107" t="s">
        <v>5973</v>
      </c>
      <c r="B107" s="1" t="s">
        <v>5932</v>
      </c>
    </row>
    <row r="108" spans="1:2" x14ac:dyDescent="0.3">
      <c r="A108" t="s">
        <v>5973</v>
      </c>
      <c r="B108" s="1" t="s">
        <v>5932</v>
      </c>
    </row>
    <row r="109" spans="1:2" x14ac:dyDescent="0.3">
      <c r="A109" t="s">
        <v>5973</v>
      </c>
      <c r="B109" s="1" t="s">
        <v>5932</v>
      </c>
    </row>
    <row r="110" spans="1:2" x14ac:dyDescent="0.3">
      <c r="A110" t="s">
        <v>5973</v>
      </c>
      <c r="B110" s="1" t="s">
        <v>5932</v>
      </c>
    </row>
    <row r="111" spans="1:2" x14ac:dyDescent="0.3">
      <c r="A111" t="s">
        <v>5973</v>
      </c>
      <c r="B111" s="1" t="s">
        <v>5932</v>
      </c>
    </row>
    <row r="112" spans="1:2" x14ac:dyDescent="0.3">
      <c r="A112" t="s">
        <v>5973</v>
      </c>
      <c r="B112" s="1" t="s">
        <v>5932</v>
      </c>
    </row>
    <row r="113" spans="1:2" x14ac:dyDescent="0.3">
      <c r="A113" t="s">
        <v>5974</v>
      </c>
      <c r="B113" s="1" t="s">
        <v>5932</v>
      </c>
    </row>
    <row r="114" spans="1:2" x14ac:dyDescent="0.3">
      <c r="A114" t="s">
        <v>5974</v>
      </c>
      <c r="B114" s="1" t="s">
        <v>5932</v>
      </c>
    </row>
    <row r="115" spans="1:2" x14ac:dyDescent="0.3">
      <c r="A115" t="s">
        <v>5975</v>
      </c>
      <c r="B115" s="1" t="s">
        <v>5932</v>
      </c>
    </row>
    <row r="116" spans="1:2" x14ac:dyDescent="0.3">
      <c r="A116" t="s">
        <v>5975</v>
      </c>
      <c r="B116" s="1" t="s">
        <v>5932</v>
      </c>
    </row>
    <row r="117" spans="1:2" x14ac:dyDescent="0.3">
      <c r="A117" t="s">
        <v>5975</v>
      </c>
      <c r="B117" s="1" t="s">
        <v>5932</v>
      </c>
    </row>
    <row r="118" spans="1:2" x14ac:dyDescent="0.3">
      <c r="A118" t="s">
        <v>5976</v>
      </c>
      <c r="B118" s="1" t="s">
        <v>5932</v>
      </c>
    </row>
    <row r="119" spans="1:2" x14ac:dyDescent="0.3">
      <c r="A119" t="s">
        <v>5977</v>
      </c>
      <c r="B119" s="1" t="s">
        <v>5932</v>
      </c>
    </row>
    <row r="120" spans="1:2" x14ac:dyDescent="0.3">
      <c r="A120" t="s">
        <v>5977</v>
      </c>
      <c r="B120" s="1" t="s">
        <v>5932</v>
      </c>
    </row>
    <row r="121" spans="1:2" x14ac:dyDescent="0.3">
      <c r="A121" t="s">
        <v>5977</v>
      </c>
      <c r="B121" s="1" t="s">
        <v>5932</v>
      </c>
    </row>
    <row r="122" spans="1:2" x14ac:dyDescent="0.3">
      <c r="A122" t="s">
        <v>5978</v>
      </c>
      <c r="B122" s="1" t="s">
        <v>5932</v>
      </c>
    </row>
    <row r="123" spans="1:2" x14ac:dyDescent="0.3">
      <c r="A123" t="s">
        <v>5978</v>
      </c>
      <c r="B123" s="1" t="s">
        <v>5932</v>
      </c>
    </row>
    <row r="124" spans="1:2" x14ac:dyDescent="0.3">
      <c r="A124" t="s">
        <v>5978</v>
      </c>
      <c r="B124" s="1" t="s">
        <v>5932</v>
      </c>
    </row>
    <row r="125" spans="1:2" x14ac:dyDescent="0.3">
      <c r="A125" t="s">
        <v>5978</v>
      </c>
      <c r="B125" s="1" t="s">
        <v>5932</v>
      </c>
    </row>
    <row r="126" spans="1:2" x14ac:dyDescent="0.3">
      <c r="A126" t="s">
        <v>5978</v>
      </c>
      <c r="B126" s="1" t="s">
        <v>5932</v>
      </c>
    </row>
    <row r="127" spans="1:2" x14ac:dyDescent="0.3">
      <c r="A127" t="s">
        <v>5978</v>
      </c>
      <c r="B127" s="1" t="s">
        <v>5932</v>
      </c>
    </row>
    <row r="128" spans="1:2" x14ac:dyDescent="0.3">
      <c r="A128" t="s">
        <v>5979</v>
      </c>
      <c r="B128" s="1" t="s">
        <v>5932</v>
      </c>
    </row>
    <row r="129" spans="1:2" x14ac:dyDescent="0.3">
      <c r="A129" t="s">
        <v>5980</v>
      </c>
      <c r="B129" s="1" t="s">
        <v>5932</v>
      </c>
    </row>
    <row r="130" spans="1:2" x14ac:dyDescent="0.3">
      <c r="A130" t="s">
        <v>5980</v>
      </c>
      <c r="B130" s="1" t="s">
        <v>5932</v>
      </c>
    </row>
    <row r="131" spans="1:2" x14ac:dyDescent="0.3">
      <c r="A131" t="s">
        <v>5981</v>
      </c>
      <c r="B131" s="1" t="s">
        <v>5932</v>
      </c>
    </row>
    <row r="132" spans="1:2" x14ac:dyDescent="0.3">
      <c r="A132" t="s">
        <v>5981</v>
      </c>
      <c r="B132" s="1" t="s">
        <v>5932</v>
      </c>
    </row>
    <row r="133" spans="1:2" x14ac:dyDescent="0.3">
      <c r="A133" t="s">
        <v>5982</v>
      </c>
      <c r="B133" s="1" t="s">
        <v>5932</v>
      </c>
    </row>
    <row r="134" spans="1:2" x14ac:dyDescent="0.3">
      <c r="A134" t="s">
        <v>5982</v>
      </c>
      <c r="B134" s="1" t="s">
        <v>5932</v>
      </c>
    </row>
    <row r="135" spans="1:2" x14ac:dyDescent="0.3">
      <c r="A135" t="s">
        <v>5983</v>
      </c>
      <c r="B135" s="1" t="s">
        <v>5932</v>
      </c>
    </row>
    <row r="136" spans="1:2" x14ac:dyDescent="0.3">
      <c r="A136" t="s">
        <v>5983</v>
      </c>
      <c r="B136" s="1" t="s">
        <v>5932</v>
      </c>
    </row>
    <row r="137" spans="1:2" x14ac:dyDescent="0.3">
      <c r="A137" t="s">
        <v>5983</v>
      </c>
      <c r="B137" s="1" t="s">
        <v>5932</v>
      </c>
    </row>
    <row r="138" spans="1:2" x14ac:dyDescent="0.3">
      <c r="A138" t="s">
        <v>5983</v>
      </c>
      <c r="B138" s="1" t="s">
        <v>5932</v>
      </c>
    </row>
    <row r="139" spans="1:2" x14ac:dyDescent="0.3">
      <c r="A139" t="s">
        <v>5984</v>
      </c>
      <c r="B139" s="1" t="s">
        <v>5932</v>
      </c>
    </row>
    <row r="140" spans="1:2" x14ac:dyDescent="0.3">
      <c r="A140" t="s">
        <v>5985</v>
      </c>
      <c r="B140" s="1" t="s">
        <v>5932</v>
      </c>
    </row>
    <row r="141" spans="1:2" x14ac:dyDescent="0.3">
      <c r="A141" t="s">
        <v>5985</v>
      </c>
      <c r="B141" s="1" t="s">
        <v>5932</v>
      </c>
    </row>
    <row r="142" spans="1:2" x14ac:dyDescent="0.3">
      <c r="A142" t="s">
        <v>5985</v>
      </c>
      <c r="B142" s="1" t="s">
        <v>5932</v>
      </c>
    </row>
    <row r="143" spans="1:2" x14ac:dyDescent="0.3">
      <c r="A143" t="s">
        <v>5986</v>
      </c>
      <c r="B143" s="1" t="s">
        <v>5932</v>
      </c>
    </row>
    <row r="144" spans="1:2" x14ac:dyDescent="0.3">
      <c r="A144" t="s">
        <v>5986</v>
      </c>
      <c r="B144" s="1" t="s">
        <v>5932</v>
      </c>
    </row>
    <row r="145" spans="1:2" x14ac:dyDescent="0.3">
      <c r="A145" t="s">
        <v>5987</v>
      </c>
      <c r="B145" s="1" t="s">
        <v>5932</v>
      </c>
    </row>
    <row r="146" spans="1:2" x14ac:dyDescent="0.3">
      <c r="A146" t="s">
        <v>5987</v>
      </c>
      <c r="B146" s="1" t="s">
        <v>5932</v>
      </c>
    </row>
    <row r="147" spans="1:2" x14ac:dyDescent="0.3">
      <c r="A147" t="s">
        <v>5988</v>
      </c>
      <c r="B147" s="1" t="s">
        <v>5932</v>
      </c>
    </row>
    <row r="148" spans="1:2" x14ac:dyDescent="0.3">
      <c r="A148" t="s">
        <v>5988</v>
      </c>
      <c r="B148" s="1" t="s">
        <v>5932</v>
      </c>
    </row>
    <row r="149" spans="1:2" x14ac:dyDescent="0.3">
      <c r="A149" t="s">
        <v>5988</v>
      </c>
      <c r="B149" s="1" t="s">
        <v>5932</v>
      </c>
    </row>
    <row r="150" spans="1:2" x14ac:dyDescent="0.3">
      <c r="A150" t="s">
        <v>5988</v>
      </c>
      <c r="B150" s="1" t="s">
        <v>5932</v>
      </c>
    </row>
    <row r="151" spans="1:2" x14ac:dyDescent="0.3">
      <c r="A151" t="s">
        <v>5988</v>
      </c>
      <c r="B151" s="1" t="s">
        <v>5932</v>
      </c>
    </row>
    <row r="152" spans="1:2" x14ac:dyDescent="0.3">
      <c r="A152" t="s">
        <v>5988</v>
      </c>
      <c r="B152" s="1" t="s">
        <v>5932</v>
      </c>
    </row>
    <row r="153" spans="1:2" x14ac:dyDescent="0.3">
      <c r="A153" t="s">
        <v>5989</v>
      </c>
      <c r="B153" s="1" t="s">
        <v>5932</v>
      </c>
    </row>
    <row r="154" spans="1:2" x14ac:dyDescent="0.3">
      <c r="A154" t="s">
        <v>5990</v>
      </c>
      <c r="B154" s="1" t="s">
        <v>5932</v>
      </c>
    </row>
    <row r="155" spans="1:2" x14ac:dyDescent="0.3">
      <c r="A155" t="s">
        <v>5990</v>
      </c>
      <c r="B155" s="1" t="s">
        <v>5932</v>
      </c>
    </row>
    <row r="156" spans="1:2" x14ac:dyDescent="0.3">
      <c r="A156" t="s">
        <v>5990</v>
      </c>
      <c r="B156" s="1" t="s">
        <v>5932</v>
      </c>
    </row>
    <row r="157" spans="1:2" x14ac:dyDescent="0.3">
      <c r="A157" t="s">
        <v>5990</v>
      </c>
      <c r="B157" s="1" t="s">
        <v>5932</v>
      </c>
    </row>
    <row r="158" spans="1:2" x14ac:dyDescent="0.3">
      <c r="A158" t="s">
        <v>5990</v>
      </c>
      <c r="B158" s="1" t="s">
        <v>5932</v>
      </c>
    </row>
    <row r="159" spans="1:2" x14ac:dyDescent="0.3">
      <c r="A159" t="s">
        <v>5991</v>
      </c>
      <c r="B159" s="1" t="s">
        <v>5932</v>
      </c>
    </row>
    <row r="160" spans="1:2" x14ac:dyDescent="0.3">
      <c r="A160" t="s">
        <v>5991</v>
      </c>
      <c r="B160" s="1" t="s">
        <v>5932</v>
      </c>
    </row>
    <row r="161" spans="1:2" x14ac:dyDescent="0.3">
      <c r="A161" t="s">
        <v>5992</v>
      </c>
      <c r="B161" s="1" t="s">
        <v>5932</v>
      </c>
    </row>
    <row r="162" spans="1:2" x14ac:dyDescent="0.3">
      <c r="A162" t="s">
        <v>5993</v>
      </c>
      <c r="B162" s="1" t="s">
        <v>5932</v>
      </c>
    </row>
    <row r="163" spans="1:2" x14ac:dyDescent="0.3">
      <c r="A163" t="s">
        <v>5993</v>
      </c>
      <c r="B163" s="1" t="s">
        <v>5932</v>
      </c>
    </row>
    <row r="164" spans="1:2" x14ac:dyDescent="0.3">
      <c r="A164" t="s">
        <v>5993</v>
      </c>
      <c r="B164" s="1" t="s">
        <v>5932</v>
      </c>
    </row>
    <row r="165" spans="1:2" x14ac:dyDescent="0.3">
      <c r="A165" t="s">
        <v>5993</v>
      </c>
      <c r="B165" s="1" t="s">
        <v>5932</v>
      </c>
    </row>
    <row r="166" spans="1:2" x14ac:dyDescent="0.3">
      <c r="A166" t="s">
        <v>5994</v>
      </c>
      <c r="B166" s="1" t="s">
        <v>5932</v>
      </c>
    </row>
    <row r="167" spans="1:2" x14ac:dyDescent="0.3">
      <c r="A167" t="s">
        <v>5994</v>
      </c>
      <c r="B167" s="1" t="s">
        <v>5932</v>
      </c>
    </row>
    <row r="168" spans="1:2" x14ac:dyDescent="0.3">
      <c r="A168" t="s">
        <v>5995</v>
      </c>
      <c r="B168" s="1" t="s">
        <v>5932</v>
      </c>
    </row>
    <row r="169" spans="1:2" x14ac:dyDescent="0.3">
      <c r="A169" t="s">
        <v>5995</v>
      </c>
      <c r="B169" s="1" t="s">
        <v>5932</v>
      </c>
    </row>
    <row r="170" spans="1:2" x14ac:dyDescent="0.3">
      <c r="A170" t="s">
        <v>5996</v>
      </c>
      <c r="B170" s="1" t="s">
        <v>5932</v>
      </c>
    </row>
    <row r="171" spans="1:2" x14ac:dyDescent="0.3">
      <c r="A171" t="s">
        <v>5996</v>
      </c>
      <c r="B171" s="1" t="s">
        <v>5932</v>
      </c>
    </row>
    <row r="172" spans="1:2" x14ac:dyDescent="0.3">
      <c r="A172" t="s">
        <v>5996</v>
      </c>
      <c r="B172" s="1" t="s">
        <v>5932</v>
      </c>
    </row>
    <row r="173" spans="1:2" x14ac:dyDescent="0.3">
      <c r="A173" t="s">
        <v>5997</v>
      </c>
      <c r="B173" s="1" t="s">
        <v>5932</v>
      </c>
    </row>
    <row r="174" spans="1:2" x14ac:dyDescent="0.3">
      <c r="A174" t="s">
        <v>5998</v>
      </c>
      <c r="B174" s="1" t="s">
        <v>5932</v>
      </c>
    </row>
    <row r="175" spans="1:2" x14ac:dyDescent="0.3">
      <c r="A175" t="s">
        <v>5998</v>
      </c>
      <c r="B175" s="1" t="s">
        <v>5932</v>
      </c>
    </row>
    <row r="176" spans="1:2" x14ac:dyDescent="0.3">
      <c r="A176" t="s">
        <v>5998</v>
      </c>
      <c r="B176" s="1" t="s">
        <v>5932</v>
      </c>
    </row>
    <row r="177" spans="1:2" x14ac:dyDescent="0.3">
      <c r="A177" t="s">
        <v>5999</v>
      </c>
      <c r="B177" s="1" t="s">
        <v>5932</v>
      </c>
    </row>
    <row r="178" spans="1:2" x14ac:dyDescent="0.3">
      <c r="A178" t="s">
        <v>5999</v>
      </c>
      <c r="B178" s="1" t="s">
        <v>5932</v>
      </c>
    </row>
    <row r="179" spans="1:2" x14ac:dyDescent="0.3">
      <c r="A179" t="s">
        <v>6000</v>
      </c>
      <c r="B179" s="1" t="s">
        <v>5932</v>
      </c>
    </row>
    <row r="180" spans="1:2" x14ac:dyDescent="0.3">
      <c r="A180" t="s">
        <v>6000</v>
      </c>
      <c r="B180" s="1" t="s">
        <v>5932</v>
      </c>
    </row>
    <row r="181" spans="1:2" x14ac:dyDescent="0.3">
      <c r="A181" t="s">
        <v>6001</v>
      </c>
      <c r="B181" s="1" t="s">
        <v>5932</v>
      </c>
    </row>
    <row r="182" spans="1:2" x14ac:dyDescent="0.3">
      <c r="A182" t="s">
        <v>6001</v>
      </c>
      <c r="B182" s="1" t="s">
        <v>5932</v>
      </c>
    </row>
    <row r="183" spans="1:2" x14ac:dyDescent="0.3">
      <c r="A183" t="s">
        <v>6001</v>
      </c>
      <c r="B183" s="1" t="s">
        <v>5932</v>
      </c>
    </row>
    <row r="184" spans="1:2" x14ac:dyDescent="0.3">
      <c r="A184" t="s">
        <v>6001</v>
      </c>
      <c r="B184" s="1" t="s">
        <v>5932</v>
      </c>
    </row>
    <row r="185" spans="1:2" x14ac:dyDescent="0.3">
      <c r="A185" t="s">
        <v>6001</v>
      </c>
      <c r="B185" s="1" t="s">
        <v>5932</v>
      </c>
    </row>
    <row r="186" spans="1:2" x14ac:dyDescent="0.3">
      <c r="A186" t="s">
        <v>6002</v>
      </c>
      <c r="B186" s="1" t="s">
        <v>5932</v>
      </c>
    </row>
    <row r="187" spans="1:2" x14ac:dyDescent="0.3">
      <c r="A187" t="s">
        <v>6002</v>
      </c>
      <c r="B187" s="1" t="s">
        <v>5932</v>
      </c>
    </row>
    <row r="188" spans="1:2" x14ac:dyDescent="0.3">
      <c r="A188" t="s">
        <v>6002</v>
      </c>
      <c r="B188" s="1" t="s">
        <v>5932</v>
      </c>
    </row>
    <row r="189" spans="1:2" x14ac:dyDescent="0.3">
      <c r="A189" t="s">
        <v>6003</v>
      </c>
      <c r="B189" s="1" t="s">
        <v>5932</v>
      </c>
    </row>
    <row r="190" spans="1:2" x14ac:dyDescent="0.3">
      <c r="A190" t="s">
        <v>6003</v>
      </c>
      <c r="B190" s="1" t="s">
        <v>5932</v>
      </c>
    </row>
    <row r="191" spans="1:2" x14ac:dyDescent="0.3">
      <c r="A191" t="s">
        <v>6004</v>
      </c>
      <c r="B191" s="1" t="s">
        <v>5932</v>
      </c>
    </row>
    <row r="192" spans="1:2" x14ac:dyDescent="0.3">
      <c r="A192" t="s">
        <v>6004</v>
      </c>
      <c r="B192" s="1" t="s">
        <v>5932</v>
      </c>
    </row>
    <row r="193" spans="1:2" x14ac:dyDescent="0.3">
      <c r="A193" t="s">
        <v>6004</v>
      </c>
      <c r="B193" s="1" t="s">
        <v>5932</v>
      </c>
    </row>
    <row r="194" spans="1:2" x14ac:dyDescent="0.3">
      <c r="A194" t="s">
        <v>6005</v>
      </c>
      <c r="B194" s="1" t="s">
        <v>5932</v>
      </c>
    </row>
    <row r="195" spans="1:2" x14ac:dyDescent="0.3">
      <c r="A195" t="s">
        <v>6005</v>
      </c>
      <c r="B195" s="1" t="s">
        <v>5932</v>
      </c>
    </row>
    <row r="196" spans="1:2" x14ac:dyDescent="0.3">
      <c r="A196" t="s">
        <v>6005</v>
      </c>
      <c r="B196" s="1" t="s">
        <v>5932</v>
      </c>
    </row>
    <row r="197" spans="1:2" x14ac:dyDescent="0.3">
      <c r="A197" t="s">
        <v>6005</v>
      </c>
      <c r="B197" s="1" t="s">
        <v>5932</v>
      </c>
    </row>
    <row r="198" spans="1:2" x14ac:dyDescent="0.3">
      <c r="A198" t="s">
        <v>6006</v>
      </c>
      <c r="B198" s="1" t="s">
        <v>5932</v>
      </c>
    </row>
    <row r="199" spans="1:2" x14ac:dyDescent="0.3">
      <c r="A199" t="s">
        <v>6006</v>
      </c>
      <c r="B199" s="1" t="s">
        <v>5932</v>
      </c>
    </row>
    <row r="200" spans="1:2" x14ac:dyDescent="0.3">
      <c r="A200" t="s">
        <v>6007</v>
      </c>
      <c r="B200" s="1" t="s">
        <v>5932</v>
      </c>
    </row>
    <row r="201" spans="1:2" x14ac:dyDescent="0.3">
      <c r="A201" t="s">
        <v>6008</v>
      </c>
      <c r="B201" s="1" t="s">
        <v>5932</v>
      </c>
    </row>
    <row r="202" spans="1:2" x14ac:dyDescent="0.3">
      <c r="A202" t="s">
        <v>6008</v>
      </c>
      <c r="B202" s="1" t="s">
        <v>5932</v>
      </c>
    </row>
    <row r="203" spans="1:2" x14ac:dyDescent="0.3">
      <c r="A203" t="s">
        <v>6009</v>
      </c>
      <c r="B203" s="1" t="s">
        <v>5932</v>
      </c>
    </row>
    <row r="204" spans="1:2" x14ac:dyDescent="0.3">
      <c r="A204" t="s">
        <v>6010</v>
      </c>
      <c r="B204" s="1" t="s">
        <v>5932</v>
      </c>
    </row>
    <row r="205" spans="1:2" x14ac:dyDescent="0.3">
      <c r="A205" t="s">
        <v>6010</v>
      </c>
      <c r="B205" s="1" t="s">
        <v>5932</v>
      </c>
    </row>
    <row r="206" spans="1:2" x14ac:dyDescent="0.3">
      <c r="A206" t="s">
        <v>6010</v>
      </c>
      <c r="B206" s="1" t="s">
        <v>5932</v>
      </c>
    </row>
    <row r="207" spans="1:2" x14ac:dyDescent="0.3">
      <c r="A207" t="s">
        <v>6010</v>
      </c>
      <c r="B207" s="1" t="s">
        <v>5932</v>
      </c>
    </row>
    <row r="208" spans="1:2" x14ac:dyDescent="0.3">
      <c r="A208" t="s">
        <v>6011</v>
      </c>
      <c r="B208" s="1" t="s">
        <v>5932</v>
      </c>
    </row>
    <row r="209" spans="1:2" x14ac:dyDescent="0.3">
      <c r="A209" t="s">
        <v>6011</v>
      </c>
      <c r="B209" s="1" t="s">
        <v>5932</v>
      </c>
    </row>
    <row r="210" spans="1:2" x14ac:dyDescent="0.3">
      <c r="A210" t="s">
        <v>6011</v>
      </c>
      <c r="B210" s="1" t="s">
        <v>5932</v>
      </c>
    </row>
    <row r="211" spans="1:2" x14ac:dyDescent="0.3">
      <c r="A211" t="s">
        <v>6011</v>
      </c>
      <c r="B211" s="1" t="s">
        <v>5932</v>
      </c>
    </row>
    <row r="212" spans="1:2" x14ac:dyDescent="0.3">
      <c r="A212" t="s">
        <v>6012</v>
      </c>
      <c r="B212" s="1" t="s">
        <v>5932</v>
      </c>
    </row>
    <row r="213" spans="1:2" x14ac:dyDescent="0.3">
      <c r="A213" t="s">
        <v>6012</v>
      </c>
      <c r="B213" s="1" t="s">
        <v>5932</v>
      </c>
    </row>
    <row r="214" spans="1:2" x14ac:dyDescent="0.3">
      <c r="A214" t="s">
        <v>6012</v>
      </c>
      <c r="B214" s="1" t="s">
        <v>5932</v>
      </c>
    </row>
    <row r="215" spans="1:2" x14ac:dyDescent="0.3">
      <c r="A215" t="s">
        <v>6012</v>
      </c>
      <c r="B215" s="1" t="s">
        <v>5932</v>
      </c>
    </row>
    <row r="216" spans="1:2" x14ac:dyDescent="0.3">
      <c r="A216" t="s">
        <v>6012</v>
      </c>
      <c r="B216" s="1" t="s">
        <v>5932</v>
      </c>
    </row>
    <row r="217" spans="1:2" x14ac:dyDescent="0.3">
      <c r="A217" t="s">
        <v>6013</v>
      </c>
      <c r="B217" s="1" t="s">
        <v>5932</v>
      </c>
    </row>
    <row r="218" spans="1:2" x14ac:dyDescent="0.3">
      <c r="A218" t="s">
        <v>6013</v>
      </c>
      <c r="B218" s="1" t="s">
        <v>5932</v>
      </c>
    </row>
    <row r="219" spans="1:2" x14ac:dyDescent="0.3">
      <c r="A219" t="s">
        <v>6013</v>
      </c>
      <c r="B219" s="1" t="s">
        <v>5932</v>
      </c>
    </row>
    <row r="220" spans="1:2" x14ac:dyDescent="0.3">
      <c r="A220" t="s">
        <v>6013</v>
      </c>
      <c r="B220" s="1" t="s">
        <v>5932</v>
      </c>
    </row>
    <row r="221" spans="1:2" x14ac:dyDescent="0.3">
      <c r="A221" t="s">
        <v>6014</v>
      </c>
      <c r="B221" s="1" t="s">
        <v>5932</v>
      </c>
    </row>
    <row r="222" spans="1:2" x14ac:dyDescent="0.3">
      <c r="A222" t="s">
        <v>6014</v>
      </c>
      <c r="B222" s="1" t="s">
        <v>5932</v>
      </c>
    </row>
    <row r="223" spans="1:2" x14ac:dyDescent="0.3">
      <c r="A223" t="s">
        <v>6015</v>
      </c>
      <c r="B223" s="1" t="s">
        <v>5932</v>
      </c>
    </row>
    <row r="224" spans="1:2" x14ac:dyDescent="0.3">
      <c r="A224" t="s">
        <v>6015</v>
      </c>
      <c r="B224" s="1" t="s">
        <v>5932</v>
      </c>
    </row>
    <row r="225" spans="1:2" x14ac:dyDescent="0.3">
      <c r="A225" t="s">
        <v>6015</v>
      </c>
      <c r="B225" s="1" t="s">
        <v>5932</v>
      </c>
    </row>
    <row r="226" spans="1:2" x14ac:dyDescent="0.3">
      <c r="A226" t="s">
        <v>6016</v>
      </c>
      <c r="B226" s="1" t="s">
        <v>5932</v>
      </c>
    </row>
    <row r="227" spans="1:2" x14ac:dyDescent="0.3">
      <c r="A227" t="s">
        <v>6016</v>
      </c>
      <c r="B227" s="1" t="s">
        <v>5932</v>
      </c>
    </row>
    <row r="228" spans="1:2" x14ac:dyDescent="0.3">
      <c r="A228" t="s">
        <v>6017</v>
      </c>
      <c r="B228" s="1" t="s">
        <v>5932</v>
      </c>
    </row>
    <row r="229" spans="1:2" x14ac:dyDescent="0.3">
      <c r="A229" t="s">
        <v>6018</v>
      </c>
      <c r="B229" s="1" t="s">
        <v>5932</v>
      </c>
    </row>
    <row r="230" spans="1:2" x14ac:dyDescent="0.3">
      <c r="A230" t="s">
        <v>6018</v>
      </c>
      <c r="B230" s="1" t="s">
        <v>5932</v>
      </c>
    </row>
    <row r="231" spans="1:2" x14ac:dyDescent="0.3">
      <c r="A231" t="s">
        <v>6018</v>
      </c>
      <c r="B231" s="1" t="s">
        <v>5932</v>
      </c>
    </row>
    <row r="232" spans="1:2" x14ac:dyDescent="0.3">
      <c r="A232" t="s">
        <v>6018</v>
      </c>
      <c r="B232" s="1" t="s">
        <v>5932</v>
      </c>
    </row>
    <row r="233" spans="1:2" x14ac:dyDescent="0.3">
      <c r="A233" t="s">
        <v>6019</v>
      </c>
      <c r="B233" s="1" t="s">
        <v>5932</v>
      </c>
    </row>
    <row r="234" spans="1:2" x14ac:dyDescent="0.3">
      <c r="A234" t="s">
        <v>6019</v>
      </c>
      <c r="B234" s="1" t="s">
        <v>5932</v>
      </c>
    </row>
    <row r="235" spans="1:2" x14ac:dyDescent="0.3">
      <c r="A235" t="s">
        <v>6020</v>
      </c>
      <c r="B235" s="1" t="s">
        <v>5932</v>
      </c>
    </row>
    <row r="236" spans="1:2" x14ac:dyDescent="0.3">
      <c r="A236" t="s">
        <v>6021</v>
      </c>
      <c r="B236" s="1" t="s">
        <v>5932</v>
      </c>
    </row>
    <row r="237" spans="1:2" x14ac:dyDescent="0.3">
      <c r="A237" t="s">
        <v>6022</v>
      </c>
      <c r="B237" s="1" t="s">
        <v>5932</v>
      </c>
    </row>
    <row r="238" spans="1:2" x14ac:dyDescent="0.3">
      <c r="A238" t="s">
        <v>6023</v>
      </c>
      <c r="B238" s="1" t="s">
        <v>5932</v>
      </c>
    </row>
    <row r="239" spans="1:2" x14ac:dyDescent="0.3">
      <c r="A239" t="s">
        <v>6023</v>
      </c>
      <c r="B239" s="1" t="s">
        <v>5932</v>
      </c>
    </row>
    <row r="240" spans="1:2" x14ac:dyDescent="0.3">
      <c r="A240" t="s">
        <v>6024</v>
      </c>
      <c r="B240" s="1" t="s">
        <v>5932</v>
      </c>
    </row>
    <row r="241" spans="1:2" x14ac:dyDescent="0.3">
      <c r="A241" t="s">
        <v>6025</v>
      </c>
      <c r="B241" s="1" t="s">
        <v>5932</v>
      </c>
    </row>
    <row r="242" spans="1:2" x14ac:dyDescent="0.3">
      <c r="A242" t="s">
        <v>6025</v>
      </c>
      <c r="B242" s="1" t="s">
        <v>5932</v>
      </c>
    </row>
    <row r="243" spans="1:2" x14ac:dyDescent="0.3">
      <c r="A243" t="s">
        <v>6025</v>
      </c>
      <c r="B243" s="1" t="s">
        <v>5932</v>
      </c>
    </row>
    <row r="244" spans="1:2" x14ac:dyDescent="0.3">
      <c r="A244" t="s">
        <v>6025</v>
      </c>
      <c r="B244" s="1" t="s">
        <v>5932</v>
      </c>
    </row>
    <row r="245" spans="1:2" x14ac:dyDescent="0.3">
      <c r="A245" t="s">
        <v>6026</v>
      </c>
      <c r="B245" s="1" t="s">
        <v>5932</v>
      </c>
    </row>
    <row r="246" spans="1:2" x14ac:dyDescent="0.3">
      <c r="A246" t="s">
        <v>6026</v>
      </c>
      <c r="B246" s="1" t="s">
        <v>5932</v>
      </c>
    </row>
    <row r="247" spans="1:2" x14ac:dyDescent="0.3">
      <c r="A247" t="s">
        <v>6026</v>
      </c>
      <c r="B247" s="1" t="s">
        <v>5932</v>
      </c>
    </row>
    <row r="248" spans="1:2" x14ac:dyDescent="0.3">
      <c r="A248" t="s">
        <v>6027</v>
      </c>
      <c r="B248" s="1" t="s">
        <v>5932</v>
      </c>
    </row>
    <row r="249" spans="1:2" x14ac:dyDescent="0.3">
      <c r="A249" t="s">
        <v>6028</v>
      </c>
      <c r="B249" s="1" t="s">
        <v>5932</v>
      </c>
    </row>
    <row r="250" spans="1:2" x14ac:dyDescent="0.3">
      <c r="A250" t="s">
        <v>6028</v>
      </c>
      <c r="B250" s="1" t="s">
        <v>5932</v>
      </c>
    </row>
    <row r="251" spans="1:2" x14ac:dyDescent="0.3">
      <c r="A251" t="s">
        <v>6029</v>
      </c>
      <c r="B251" s="1" t="s">
        <v>5932</v>
      </c>
    </row>
    <row r="252" spans="1:2" x14ac:dyDescent="0.3">
      <c r="A252" t="s">
        <v>6029</v>
      </c>
      <c r="B252" s="1" t="s">
        <v>5932</v>
      </c>
    </row>
    <row r="253" spans="1:2" x14ac:dyDescent="0.3">
      <c r="A253" t="s">
        <v>6029</v>
      </c>
      <c r="B253" s="1" t="s">
        <v>5932</v>
      </c>
    </row>
    <row r="254" spans="1:2" x14ac:dyDescent="0.3">
      <c r="A254" t="s">
        <v>6029</v>
      </c>
      <c r="B254" s="1" t="s">
        <v>5932</v>
      </c>
    </row>
    <row r="255" spans="1:2" x14ac:dyDescent="0.3">
      <c r="A255" t="s">
        <v>6029</v>
      </c>
      <c r="B255" s="1" t="s">
        <v>5932</v>
      </c>
    </row>
    <row r="256" spans="1:2" x14ac:dyDescent="0.3">
      <c r="A256" t="s">
        <v>6029</v>
      </c>
      <c r="B256" s="1" t="s">
        <v>5932</v>
      </c>
    </row>
    <row r="257" spans="1:2" x14ac:dyDescent="0.3">
      <c r="A257" t="s">
        <v>6029</v>
      </c>
      <c r="B257" s="1" t="s">
        <v>5932</v>
      </c>
    </row>
    <row r="258" spans="1:2" x14ac:dyDescent="0.3">
      <c r="A258" t="s">
        <v>6029</v>
      </c>
      <c r="B258" s="1" t="s">
        <v>5932</v>
      </c>
    </row>
    <row r="259" spans="1:2" x14ac:dyDescent="0.3">
      <c r="A259" t="s">
        <v>6029</v>
      </c>
      <c r="B259" s="1" t="s">
        <v>5932</v>
      </c>
    </row>
    <row r="260" spans="1:2" x14ac:dyDescent="0.3">
      <c r="A260" t="s">
        <v>6030</v>
      </c>
      <c r="B260" s="1" t="s">
        <v>5932</v>
      </c>
    </row>
    <row r="261" spans="1:2" x14ac:dyDescent="0.3">
      <c r="A261" t="s">
        <v>6030</v>
      </c>
      <c r="B261" s="1" t="s">
        <v>5932</v>
      </c>
    </row>
    <row r="262" spans="1:2" x14ac:dyDescent="0.3">
      <c r="A262" t="s">
        <v>6031</v>
      </c>
      <c r="B262" s="1" t="s">
        <v>5932</v>
      </c>
    </row>
    <row r="263" spans="1:2" x14ac:dyDescent="0.3">
      <c r="A263" t="s">
        <v>6031</v>
      </c>
      <c r="B263" s="1" t="s">
        <v>5932</v>
      </c>
    </row>
    <row r="264" spans="1:2" x14ac:dyDescent="0.3">
      <c r="A264" t="s">
        <v>6031</v>
      </c>
      <c r="B264" s="1" t="s">
        <v>5932</v>
      </c>
    </row>
    <row r="265" spans="1:2" x14ac:dyDescent="0.3">
      <c r="A265" t="s">
        <v>6032</v>
      </c>
      <c r="B265" s="1" t="s">
        <v>5932</v>
      </c>
    </row>
    <row r="266" spans="1:2" x14ac:dyDescent="0.3">
      <c r="A266" t="s">
        <v>6032</v>
      </c>
      <c r="B266" s="1" t="s">
        <v>5932</v>
      </c>
    </row>
    <row r="267" spans="1:2" x14ac:dyDescent="0.3">
      <c r="A267" t="s">
        <v>6032</v>
      </c>
      <c r="B267" s="1" t="s">
        <v>5932</v>
      </c>
    </row>
    <row r="268" spans="1:2" x14ac:dyDescent="0.3">
      <c r="A268" t="s">
        <v>6032</v>
      </c>
      <c r="B268" s="1" t="s">
        <v>5932</v>
      </c>
    </row>
    <row r="269" spans="1:2" x14ac:dyDescent="0.3">
      <c r="A269" t="s">
        <v>6032</v>
      </c>
      <c r="B269" s="1" t="s">
        <v>5932</v>
      </c>
    </row>
    <row r="270" spans="1:2" x14ac:dyDescent="0.3">
      <c r="A270" t="s">
        <v>6032</v>
      </c>
      <c r="B270" s="1" t="s">
        <v>5932</v>
      </c>
    </row>
    <row r="271" spans="1:2" x14ac:dyDescent="0.3">
      <c r="A271" t="s">
        <v>6033</v>
      </c>
      <c r="B271" s="1" t="s">
        <v>5932</v>
      </c>
    </row>
    <row r="272" spans="1:2" x14ac:dyDescent="0.3">
      <c r="A272" t="s">
        <v>6034</v>
      </c>
      <c r="B272" s="1" t="s">
        <v>5932</v>
      </c>
    </row>
    <row r="273" spans="1:2" x14ac:dyDescent="0.3">
      <c r="A273" t="s">
        <v>6034</v>
      </c>
      <c r="B273" s="1" t="s">
        <v>5932</v>
      </c>
    </row>
    <row r="274" spans="1:2" x14ac:dyDescent="0.3">
      <c r="A274" t="s">
        <v>6035</v>
      </c>
      <c r="B274" s="1" t="s">
        <v>5932</v>
      </c>
    </row>
    <row r="275" spans="1:2" x14ac:dyDescent="0.3">
      <c r="A275" t="s">
        <v>6036</v>
      </c>
      <c r="B275" s="1" t="s">
        <v>5932</v>
      </c>
    </row>
    <row r="276" spans="1:2" x14ac:dyDescent="0.3">
      <c r="A276" t="s">
        <v>6036</v>
      </c>
      <c r="B276" s="1" t="s">
        <v>5932</v>
      </c>
    </row>
    <row r="277" spans="1:2" x14ac:dyDescent="0.3">
      <c r="A277" t="s">
        <v>6037</v>
      </c>
      <c r="B277" s="1" t="s">
        <v>5932</v>
      </c>
    </row>
    <row r="278" spans="1:2" x14ac:dyDescent="0.3">
      <c r="A278" t="s">
        <v>6037</v>
      </c>
      <c r="B278" s="1" t="s">
        <v>5932</v>
      </c>
    </row>
    <row r="279" spans="1:2" x14ac:dyDescent="0.3">
      <c r="A279" t="s">
        <v>6037</v>
      </c>
      <c r="B279" s="1" t="s">
        <v>5932</v>
      </c>
    </row>
    <row r="280" spans="1:2" x14ac:dyDescent="0.3">
      <c r="A280" t="s">
        <v>6037</v>
      </c>
      <c r="B280" s="1" t="s">
        <v>5932</v>
      </c>
    </row>
    <row r="281" spans="1:2" x14ac:dyDescent="0.3">
      <c r="A281" t="s">
        <v>6037</v>
      </c>
      <c r="B281" s="1" t="s">
        <v>5932</v>
      </c>
    </row>
    <row r="282" spans="1:2" x14ac:dyDescent="0.3">
      <c r="A282" t="s">
        <v>6037</v>
      </c>
      <c r="B282" s="1" t="s">
        <v>5932</v>
      </c>
    </row>
    <row r="283" spans="1:2" x14ac:dyDescent="0.3">
      <c r="A283" t="s">
        <v>6038</v>
      </c>
      <c r="B283" s="1" t="s">
        <v>5932</v>
      </c>
    </row>
    <row r="284" spans="1:2" x14ac:dyDescent="0.3">
      <c r="A284" t="s">
        <v>6038</v>
      </c>
      <c r="B284" s="1" t="s">
        <v>5932</v>
      </c>
    </row>
    <row r="285" spans="1:2" x14ac:dyDescent="0.3">
      <c r="A285" t="s">
        <v>6038</v>
      </c>
      <c r="B285" s="1" t="s">
        <v>5932</v>
      </c>
    </row>
    <row r="286" spans="1:2" x14ac:dyDescent="0.3">
      <c r="A286" t="s">
        <v>6039</v>
      </c>
      <c r="B286" s="1" t="s">
        <v>5932</v>
      </c>
    </row>
    <row r="287" spans="1:2" x14ac:dyDescent="0.3">
      <c r="A287" t="s">
        <v>6039</v>
      </c>
      <c r="B287" s="1" t="s">
        <v>5932</v>
      </c>
    </row>
    <row r="288" spans="1:2" x14ac:dyDescent="0.3">
      <c r="A288" t="s">
        <v>6039</v>
      </c>
      <c r="B288" s="1" t="s">
        <v>5932</v>
      </c>
    </row>
    <row r="289" spans="1:2" x14ac:dyDescent="0.3">
      <c r="A289" t="s">
        <v>6039</v>
      </c>
      <c r="B289" s="1" t="s">
        <v>5932</v>
      </c>
    </row>
    <row r="290" spans="1:2" x14ac:dyDescent="0.3">
      <c r="A290" t="s">
        <v>6039</v>
      </c>
      <c r="B290" s="1" t="s">
        <v>5932</v>
      </c>
    </row>
    <row r="291" spans="1:2" x14ac:dyDescent="0.3">
      <c r="A291" t="s">
        <v>6040</v>
      </c>
      <c r="B291" s="1" t="s">
        <v>5932</v>
      </c>
    </row>
    <row r="292" spans="1:2" x14ac:dyDescent="0.3">
      <c r="A292" t="s">
        <v>6040</v>
      </c>
      <c r="B292" s="1" t="s">
        <v>5932</v>
      </c>
    </row>
    <row r="293" spans="1:2" x14ac:dyDescent="0.3">
      <c r="A293" t="s">
        <v>6040</v>
      </c>
      <c r="B293" s="1" t="s">
        <v>5932</v>
      </c>
    </row>
    <row r="294" spans="1:2" x14ac:dyDescent="0.3">
      <c r="A294" t="s">
        <v>6040</v>
      </c>
      <c r="B294" s="1" t="s">
        <v>5932</v>
      </c>
    </row>
    <row r="295" spans="1:2" x14ac:dyDescent="0.3">
      <c r="A295" t="s">
        <v>6040</v>
      </c>
      <c r="B295" s="1" t="s">
        <v>5932</v>
      </c>
    </row>
    <row r="296" spans="1:2" x14ac:dyDescent="0.3">
      <c r="A296" t="s">
        <v>6040</v>
      </c>
      <c r="B296" s="1" t="s">
        <v>5932</v>
      </c>
    </row>
    <row r="297" spans="1:2" x14ac:dyDescent="0.3">
      <c r="A297" t="s">
        <v>6040</v>
      </c>
      <c r="B297" s="1" t="s">
        <v>5932</v>
      </c>
    </row>
    <row r="298" spans="1:2" x14ac:dyDescent="0.3">
      <c r="A298" t="s">
        <v>6041</v>
      </c>
      <c r="B298" s="1" t="s">
        <v>5932</v>
      </c>
    </row>
    <row r="299" spans="1:2" x14ac:dyDescent="0.3">
      <c r="A299" t="s">
        <v>6041</v>
      </c>
      <c r="B299" s="1" t="s">
        <v>5932</v>
      </c>
    </row>
    <row r="300" spans="1:2" x14ac:dyDescent="0.3">
      <c r="A300" t="s">
        <v>6041</v>
      </c>
      <c r="B300" s="1" t="s">
        <v>5932</v>
      </c>
    </row>
    <row r="301" spans="1:2" x14ac:dyDescent="0.3">
      <c r="A301" t="s">
        <v>6042</v>
      </c>
      <c r="B301" s="1" t="s">
        <v>5932</v>
      </c>
    </row>
    <row r="302" spans="1:2" x14ac:dyDescent="0.3">
      <c r="A302" t="s">
        <v>6043</v>
      </c>
      <c r="B302" s="1" t="s">
        <v>5932</v>
      </c>
    </row>
    <row r="303" spans="1:2" x14ac:dyDescent="0.3">
      <c r="A303" t="s">
        <v>6044</v>
      </c>
      <c r="B303" s="1" t="s">
        <v>5932</v>
      </c>
    </row>
    <row r="304" spans="1:2" x14ac:dyDescent="0.3">
      <c r="A304" t="s">
        <v>6044</v>
      </c>
      <c r="B304" s="1" t="s">
        <v>5932</v>
      </c>
    </row>
    <row r="305" spans="1:2" x14ac:dyDescent="0.3">
      <c r="A305" t="s">
        <v>6044</v>
      </c>
      <c r="B305" s="1" t="s">
        <v>5932</v>
      </c>
    </row>
    <row r="306" spans="1:2" x14ac:dyDescent="0.3">
      <c r="A306" t="s">
        <v>6044</v>
      </c>
      <c r="B306" s="1" t="s">
        <v>5932</v>
      </c>
    </row>
    <row r="307" spans="1:2" x14ac:dyDescent="0.3">
      <c r="A307" t="s">
        <v>6045</v>
      </c>
      <c r="B307" s="1" t="s">
        <v>5932</v>
      </c>
    </row>
    <row r="308" spans="1:2" x14ac:dyDescent="0.3">
      <c r="A308" t="s">
        <v>6045</v>
      </c>
      <c r="B308" s="1" t="s">
        <v>5932</v>
      </c>
    </row>
    <row r="309" spans="1:2" x14ac:dyDescent="0.3">
      <c r="A309" t="s">
        <v>6045</v>
      </c>
      <c r="B309" s="1" t="s">
        <v>5932</v>
      </c>
    </row>
    <row r="310" spans="1:2" x14ac:dyDescent="0.3">
      <c r="A310" t="s">
        <v>6045</v>
      </c>
      <c r="B310" s="1" t="s">
        <v>5932</v>
      </c>
    </row>
    <row r="311" spans="1:2" x14ac:dyDescent="0.3">
      <c r="A311" t="s">
        <v>6045</v>
      </c>
      <c r="B311" s="1" t="s">
        <v>5932</v>
      </c>
    </row>
    <row r="312" spans="1:2" x14ac:dyDescent="0.3">
      <c r="A312" t="s">
        <v>6046</v>
      </c>
      <c r="B312" s="1" t="s">
        <v>5932</v>
      </c>
    </row>
    <row r="313" spans="1:2" x14ac:dyDescent="0.3">
      <c r="A313" t="s">
        <v>6046</v>
      </c>
      <c r="B313" s="1" t="s">
        <v>5932</v>
      </c>
    </row>
    <row r="314" spans="1:2" x14ac:dyDescent="0.3">
      <c r="A314" t="s">
        <v>6047</v>
      </c>
      <c r="B314" s="1" t="s">
        <v>5932</v>
      </c>
    </row>
    <row r="315" spans="1:2" x14ac:dyDescent="0.3">
      <c r="A315" t="s">
        <v>6047</v>
      </c>
      <c r="B315" s="1" t="s">
        <v>5932</v>
      </c>
    </row>
    <row r="316" spans="1:2" x14ac:dyDescent="0.3">
      <c r="A316" t="s">
        <v>6048</v>
      </c>
      <c r="B316" s="1" t="s">
        <v>5932</v>
      </c>
    </row>
    <row r="317" spans="1:2" x14ac:dyDescent="0.3">
      <c r="A317" t="s">
        <v>6048</v>
      </c>
      <c r="B317" s="1" t="s">
        <v>5932</v>
      </c>
    </row>
    <row r="318" spans="1:2" x14ac:dyDescent="0.3">
      <c r="A318" t="s">
        <v>6048</v>
      </c>
      <c r="B318" s="1" t="s">
        <v>5932</v>
      </c>
    </row>
    <row r="319" spans="1:2" x14ac:dyDescent="0.3">
      <c r="A319" t="s">
        <v>6049</v>
      </c>
      <c r="B319" s="1" t="s">
        <v>5932</v>
      </c>
    </row>
    <row r="320" spans="1:2" x14ac:dyDescent="0.3">
      <c r="A320" t="s">
        <v>6050</v>
      </c>
      <c r="B320" s="1" t="s">
        <v>5932</v>
      </c>
    </row>
    <row r="321" spans="1:2" x14ac:dyDescent="0.3">
      <c r="A321" t="s">
        <v>6051</v>
      </c>
      <c r="B321" s="1" t="s">
        <v>5932</v>
      </c>
    </row>
    <row r="322" spans="1:2" x14ac:dyDescent="0.3">
      <c r="A322" t="s">
        <v>6052</v>
      </c>
      <c r="B322" s="1" t="s">
        <v>5932</v>
      </c>
    </row>
    <row r="323" spans="1:2" x14ac:dyDescent="0.3">
      <c r="A323" t="s">
        <v>6053</v>
      </c>
      <c r="B323" s="1" t="s">
        <v>5932</v>
      </c>
    </row>
    <row r="324" spans="1:2" x14ac:dyDescent="0.3">
      <c r="A324" t="s">
        <v>6054</v>
      </c>
      <c r="B324" s="1" t="s">
        <v>5932</v>
      </c>
    </row>
    <row r="325" spans="1:2" x14ac:dyDescent="0.3">
      <c r="A325" t="s">
        <v>6055</v>
      </c>
      <c r="B325" s="1" t="s">
        <v>5932</v>
      </c>
    </row>
    <row r="326" spans="1:2" x14ac:dyDescent="0.3">
      <c r="A326" t="s">
        <v>6055</v>
      </c>
      <c r="B326" s="1" t="s">
        <v>5932</v>
      </c>
    </row>
    <row r="327" spans="1:2" x14ac:dyDescent="0.3">
      <c r="A327" t="s">
        <v>6055</v>
      </c>
      <c r="B327" s="1" t="s">
        <v>5932</v>
      </c>
    </row>
    <row r="328" spans="1:2" x14ac:dyDescent="0.3">
      <c r="A328" t="s">
        <v>6056</v>
      </c>
      <c r="B328" s="1" t="s">
        <v>5932</v>
      </c>
    </row>
    <row r="329" spans="1:2" x14ac:dyDescent="0.3">
      <c r="A329" t="s">
        <v>6056</v>
      </c>
      <c r="B329" s="1" t="s">
        <v>5932</v>
      </c>
    </row>
    <row r="330" spans="1:2" x14ac:dyDescent="0.3">
      <c r="A330" t="s">
        <v>6056</v>
      </c>
      <c r="B330" s="1" t="s">
        <v>5932</v>
      </c>
    </row>
    <row r="331" spans="1:2" x14ac:dyDescent="0.3">
      <c r="A331" t="s">
        <v>6056</v>
      </c>
      <c r="B331" s="1" t="s">
        <v>5932</v>
      </c>
    </row>
    <row r="332" spans="1:2" x14ac:dyDescent="0.3">
      <c r="A332" t="s">
        <v>6056</v>
      </c>
      <c r="B332" s="1" t="s">
        <v>5932</v>
      </c>
    </row>
    <row r="333" spans="1:2" x14ac:dyDescent="0.3">
      <c r="A333" t="s">
        <v>6056</v>
      </c>
      <c r="B333" s="1" t="s">
        <v>5932</v>
      </c>
    </row>
    <row r="334" spans="1:2" x14ac:dyDescent="0.3">
      <c r="A334" t="s">
        <v>6057</v>
      </c>
      <c r="B334" s="1" t="s">
        <v>5932</v>
      </c>
    </row>
    <row r="335" spans="1:2" x14ac:dyDescent="0.3">
      <c r="A335" t="s">
        <v>6057</v>
      </c>
      <c r="B335" s="1" t="s">
        <v>5932</v>
      </c>
    </row>
    <row r="336" spans="1:2" x14ac:dyDescent="0.3">
      <c r="A336" t="s">
        <v>6057</v>
      </c>
      <c r="B336" s="1" t="s">
        <v>5932</v>
      </c>
    </row>
    <row r="337" spans="1:2" x14ac:dyDescent="0.3">
      <c r="A337" t="s">
        <v>6058</v>
      </c>
      <c r="B337" s="1" t="s">
        <v>5932</v>
      </c>
    </row>
    <row r="338" spans="1:2" x14ac:dyDescent="0.3">
      <c r="A338" t="s">
        <v>6058</v>
      </c>
      <c r="B338" s="1" t="s">
        <v>5932</v>
      </c>
    </row>
    <row r="339" spans="1:2" x14ac:dyDescent="0.3">
      <c r="A339" t="s">
        <v>6058</v>
      </c>
      <c r="B339" s="1" t="s">
        <v>5932</v>
      </c>
    </row>
    <row r="340" spans="1:2" x14ac:dyDescent="0.3">
      <c r="A340" t="s">
        <v>6059</v>
      </c>
      <c r="B340" s="1" t="s">
        <v>5932</v>
      </c>
    </row>
    <row r="341" spans="1:2" x14ac:dyDescent="0.3">
      <c r="A341" t="s">
        <v>6059</v>
      </c>
      <c r="B341" s="1" t="s">
        <v>5932</v>
      </c>
    </row>
    <row r="342" spans="1:2" x14ac:dyDescent="0.3">
      <c r="A342" t="s">
        <v>6060</v>
      </c>
      <c r="B342" s="1" t="s">
        <v>5932</v>
      </c>
    </row>
    <row r="343" spans="1:2" x14ac:dyDescent="0.3">
      <c r="A343" t="s">
        <v>6061</v>
      </c>
      <c r="B343" s="1" t="s">
        <v>5932</v>
      </c>
    </row>
    <row r="344" spans="1:2" x14ac:dyDescent="0.3">
      <c r="A344" t="s">
        <v>6062</v>
      </c>
      <c r="B344" s="1" t="s">
        <v>5932</v>
      </c>
    </row>
    <row r="345" spans="1:2" x14ac:dyDescent="0.3">
      <c r="A345" t="s">
        <v>6062</v>
      </c>
      <c r="B345" s="1" t="s">
        <v>5932</v>
      </c>
    </row>
    <row r="346" spans="1:2" x14ac:dyDescent="0.3">
      <c r="A346" t="s">
        <v>6063</v>
      </c>
      <c r="B346" s="1" t="s">
        <v>5932</v>
      </c>
    </row>
    <row r="347" spans="1:2" x14ac:dyDescent="0.3">
      <c r="A347" t="s">
        <v>6064</v>
      </c>
      <c r="B347" s="1" t="s">
        <v>5932</v>
      </c>
    </row>
    <row r="348" spans="1:2" x14ac:dyDescent="0.3">
      <c r="A348" t="s">
        <v>6064</v>
      </c>
      <c r="B348" s="1" t="s">
        <v>5932</v>
      </c>
    </row>
    <row r="349" spans="1:2" x14ac:dyDescent="0.3">
      <c r="A349" t="s">
        <v>6065</v>
      </c>
      <c r="B349" s="1" t="s">
        <v>5932</v>
      </c>
    </row>
    <row r="350" spans="1:2" x14ac:dyDescent="0.3">
      <c r="A350" t="s">
        <v>6065</v>
      </c>
      <c r="B350" s="1" t="s">
        <v>5932</v>
      </c>
    </row>
    <row r="351" spans="1:2" x14ac:dyDescent="0.3">
      <c r="A351" t="s">
        <v>6065</v>
      </c>
      <c r="B351" s="1" t="s">
        <v>5932</v>
      </c>
    </row>
    <row r="352" spans="1:2" x14ac:dyDescent="0.3">
      <c r="A352" t="s">
        <v>6065</v>
      </c>
      <c r="B352" s="1" t="s">
        <v>5932</v>
      </c>
    </row>
    <row r="353" spans="1:2" x14ac:dyDescent="0.3">
      <c r="A353" t="s">
        <v>6065</v>
      </c>
      <c r="B353" s="1" t="s">
        <v>5932</v>
      </c>
    </row>
    <row r="354" spans="1:2" x14ac:dyDescent="0.3">
      <c r="A354" t="s">
        <v>6066</v>
      </c>
      <c r="B354" s="1" t="s">
        <v>5932</v>
      </c>
    </row>
    <row r="355" spans="1:2" x14ac:dyDescent="0.3">
      <c r="A355" t="s">
        <v>6067</v>
      </c>
      <c r="B355" s="1" t="s">
        <v>5932</v>
      </c>
    </row>
    <row r="356" spans="1:2" x14ac:dyDescent="0.3">
      <c r="A356" t="s">
        <v>6068</v>
      </c>
      <c r="B356" s="1" t="s">
        <v>5932</v>
      </c>
    </row>
    <row r="357" spans="1:2" x14ac:dyDescent="0.3">
      <c r="A357" t="s">
        <v>6069</v>
      </c>
      <c r="B357" s="1" t="s">
        <v>5932</v>
      </c>
    </row>
    <row r="358" spans="1:2" x14ac:dyDescent="0.3">
      <c r="A358" t="s">
        <v>6069</v>
      </c>
      <c r="B358" s="1" t="s">
        <v>5932</v>
      </c>
    </row>
    <row r="359" spans="1:2" x14ac:dyDescent="0.3">
      <c r="A359" t="s">
        <v>6069</v>
      </c>
      <c r="B359" s="1" t="s">
        <v>5932</v>
      </c>
    </row>
    <row r="360" spans="1:2" x14ac:dyDescent="0.3">
      <c r="A360" t="s">
        <v>6070</v>
      </c>
      <c r="B360" s="1" t="s">
        <v>5932</v>
      </c>
    </row>
    <row r="361" spans="1:2" x14ac:dyDescent="0.3">
      <c r="A361" t="s">
        <v>6070</v>
      </c>
      <c r="B361" s="1" t="s">
        <v>5932</v>
      </c>
    </row>
    <row r="362" spans="1:2" x14ac:dyDescent="0.3">
      <c r="A362" t="s">
        <v>6071</v>
      </c>
      <c r="B362" s="1" t="s">
        <v>5932</v>
      </c>
    </row>
    <row r="363" spans="1:2" x14ac:dyDescent="0.3">
      <c r="A363" t="s">
        <v>6071</v>
      </c>
      <c r="B363" s="1" t="s">
        <v>5932</v>
      </c>
    </row>
    <row r="364" spans="1:2" x14ac:dyDescent="0.3">
      <c r="A364" t="s">
        <v>6071</v>
      </c>
      <c r="B364" s="1" t="s">
        <v>5932</v>
      </c>
    </row>
    <row r="365" spans="1:2" x14ac:dyDescent="0.3">
      <c r="A365" t="s">
        <v>6071</v>
      </c>
      <c r="B365" s="1" t="s">
        <v>5932</v>
      </c>
    </row>
    <row r="366" spans="1:2" x14ac:dyDescent="0.3">
      <c r="A366" t="s">
        <v>6071</v>
      </c>
      <c r="B366" s="1" t="s">
        <v>5932</v>
      </c>
    </row>
    <row r="367" spans="1:2" x14ac:dyDescent="0.3">
      <c r="A367" t="s">
        <v>6071</v>
      </c>
      <c r="B367" s="1" t="s">
        <v>5932</v>
      </c>
    </row>
    <row r="368" spans="1:2" x14ac:dyDescent="0.3">
      <c r="A368" t="s">
        <v>6071</v>
      </c>
      <c r="B368" s="1" t="s">
        <v>5932</v>
      </c>
    </row>
    <row r="369" spans="1:2" x14ac:dyDescent="0.3">
      <c r="A369" t="s">
        <v>6072</v>
      </c>
      <c r="B369" s="1" t="s">
        <v>5932</v>
      </c>
    </row>
    <row r="370" spans="1:2" x14ac:dyDescent="0.3">
      <c r="A370" t="s">
        <v>6073</v>
      </c>
      <c r="B370" s="1" t="s">
        <v>5932</v>
      </c>
    </row>
    <row r="371" spans="1:2" x14ac:dyDescent="0.3">
      <c r="A371" t="s">
        <v>6073</v>
      </c>
      <c r="B371" s="1" t="s">
        <v>5932</v>
      </c>
    </row>
    <row r="372" spans="1:2" x14ac:dyDescent="0.3">
      <c r="A372" t="s">
        <v>6073</v>
      </c>
      <c r="B372" s="1" t="s">
        <v>5932</v>
      </c>
    </row>
    <row r="373" spans="1:2" x14ac:dyDescent="0.3">
      <c r="A373" t="s">
        <v>6073</v>
      </c>
      <c r="B373" s="1" t="s">
        <v>5932</v>
      </c>
    </row>
    <row r="374" spans="1:2" x14ac:dyDescent="0.3">
      <c r="A374" t="s">
        <v>6073</v>
      </c>
      <c r="B374" s="1" t="s">
        <v>5932</v>
      </c>
    </row>
    <row r="375" spans="1:2" x14ac:dyDescent="0.3">
      <c r="A375" t="s">
        <v>6073</v>
      </c>
      <c r="B375" s="1" t="s">
        <v>5932</v>
      </c>
    </row>
    <row r="376" spans="1:2" x14ac:dyDescent="0.3">
      <c r="A376" t="s">
        <v>6073</v>
      </c>
      <c r="B376" s="1" t="s">
        <v>5932</v>
      </c>
    </row>
    <row r="377" spans="1:2" x14ac:dyDescent="0.3">
      <c r="A377" t="s">
        <v>6074</v>
      </c>
      <c r="B377" s="1" t="s">
        <v>5932</v>
      </c>
    </row>
    <row r="378" spans="1:2" x14ac:dyDescent="0.3">
      <c r="A378" t="s">
        <v>6074</v>
      </c>
      <c r="B378" s="1" t="s">
        <v>5932</v>
      </c>
    </row>
    <row r="379" spans="1:2" x14ac:dyDescent="0.3">
      <c r="A379" t="s">
        <v>6074</v>
      </c>
      <c r="B379" s="1" t="s">
        <v>5932</v>
      </c>
    </row>
    <row r="380" spans="1:2" x14ac:dyDescent="0.3">
      <c r="A380" t="s">
        <v>6075</v>
      </c>
      <c r="B380" s="1" t="s">
        <v>5932</v>
      </c>
    </row>
    <row r="381" spans="1:2" x14ac:dyDescent="0.3">
      <c r="A381" t="s">
        <v>6075</v>
      </c>
      <c r="B381" s="1" t="s">
        <v>5932</v>
      </c>
    </row>
    <row r="382" spans="1:2" x14ac:dyDescent="0.3">
      <c r="A382" t="s">
        <v>6075</v>
      </c>
      <c r="B382" s="1" t="s">
        <v>5932</v>
      </c>
    </row>
    <row r="383" spans="1:2" x14ac:dyDescent="0.3">
      <c r="A383" t="s">
        <v>6075</v>
      </c>
      <c r="B383" s="1" t="s">
        <v>5932</v>
      </c>
    </row>
    <row r="384" spans="1:2" x14ac:dyDescent="0.3">
      <c r="A384" t="s">
        <v>6075</v>
      </c>
      <c r="B384" s="1" t="s">
        <v>5932</v>
      </c>
    </row>
    <row r="385" spans="1:2" x14ac:dyDescent="0.3">
      <c r="A385" t="s">
        <v>6075</v>
      </c>
      <c r="B385" s="1" t="s">
        <v>5932</v>
      </c>
    </row>
    <row r="386" spans="1:2" x14ac:dyDescent="0.3">
      <c r="A386" t="s">
        <v>6076</v>
      </c>
      <c r="B386" s="1" t="s">
        <v>5932</v>
      </c>
    </row>
    <row r="387" spans="1:2" x14ac:dyDescent="0.3">
      <c r="A387" t="s">
        <v>6076</v>
      </c>
      <c r="B387" s="1" t="s">
        <v>5932</v>
      </c>
    </row>
    <row r="388" spans="1:2" x14ac:dyDescent="0.3">
      <c r="A388" t="s">
        <v>6077</v>
      </c>
      <c r="B388" s="1" t="s">
        <v>5932</v>
      </c>
    </row>
    <row r="389" spans="1:2" x14ac:dyDescent="0.3">
      <c r="A389" t="s">
        <v>6078</v>
      </c>
      <c r="B389" s="1" t="s">
        <v>5932</v>
      </c>
    </row>
    <row r="390" spans="1:2" x14ac:dyDescent="0.3">
      <c r="A390" t="s">
        <v>6079</v>
      </c>
      <c r="B390" s="1" t="s">
        <v>5932</v>
      </c>
    </row>
    <row r="391" spans="1:2" x14ac:dyDescent="0.3">
      <c r="A391" t="s">
        <v>6080</v>
      </c>
      <c r="B391" s="1" t="s">
        <v>5932</v>
      </c>
    </row>
    <row r="392" spans="1:2" x14ac:dyDescent="0.3">
      <c r="A392" t="s">
        <v>6080</v>
      </c>
      <c r="B392" s="1" t="s">
        <v>5932</v>
      </c>
    </row>
    <row r="393" spans="1:2" x14ac:dyDescent="0.3">
      <c r="A393" t="s">
        <v>6080</v>
      </c>
      <c r="B393" s="1" t="s">
        <v>5932</v>
      </c>
    </row>
    <row r="394" spans="1:2" x14ac:dyDescent="0.3">
      <c r="A394" t="s">
        <v>6081</v>
      </c>
      <c r="B394" s="1" t="s">
        <v>5932</v>
      </c>
    </row>
    <row r="395" spans="1:2" x14ac:dyDescent="0.3">
      <c r="A395" t="s">
        <v>6082</v>
      </c>
      <c r="B395" s="1" t="s">
        <v>5932</v>
      </c>
    </row>
    <row r="396" spans="1:2" x14ac:dyDescent="0.3">
      <c r="A396" t="s">
        <v>6082</v>
      </c>
      <c r="B396" s="1" t="s">
        <v>5932</v>
      </c>
    </row>
    <row r="397" spans="1:2" x14ac:dyDescent="0.3">
      <c r="A397" t="s">
        <v>6082</v>
      </c>
      <c r="B397" s="1" t="s">
        <v>5932</v>
      </c>
    </row>
    <row r="398" spans="1:2" x14ac:dyDescent="0.3">
      <c r="A398" t="s">
        <v>6083</v>
      </c>
      <c r="B398" s="1" t="s">
        <v>5932</v>
      </c>
    </row>
    <row r="399" spans="1:2" x14ac:dyDescent="0.3">
      <c r="A399" t="s">
        <v>6083</v>
      </c>
      <c r="B399" s="1" t="s">
        <v>5932</v>
      </c>
    </row>
    <row r="400" spans="1:2" x14ac:dyDescent="0.3">
      <c r="A400" t="s">
        <v>6084</v>
      </c>
      <c r="B400" s="1" t="s">
        <v>5932</v>
      </c>
    </row>
    <row r="401" spans="1:2" x14ac:dyDescent="0.3">
      <c r="A401" t="s">
        <v>6084</v>
      </c>
      <c r="B401" s="1" t="s">
        <v>5932</v>
      </c>
    </row>
    <row r="402" spans="1:2" x14ac:dyDescent="0.3">
      <c r="A402" t="s">
        <v>6085</v>
      </c>
      <c r="B402" s="1" t="s">
        <v>5932</v>
      </c>
    </row>
    <row r="403" spans="1:2" x14ac:dyDescent="0.3">
      <c r="A403" t="s">
        <v>6086</v>
      </c>
      <c r="B403" s="1" t="s">
        <v>5932</v>
      </c>
    </row>
    <row r="404" spans="1:2" x14ac:dyDescent="0.3">
      <c r="A404" t="s">
        <v>6086</v>
      </c>
      <c r="B404" s="1" t="s">
        <v>5932</v>
      </c>
    </row>
    <row r="405" spans="1:2" x14ac:dyDescent="0.3">
      <c r="A405" t="s">
        <v>6086</v>
      </c>
      <c r="B405" s="1" t="s">
        <v>5932</v>
      </c>
    </row>
    <row r="406" spans="1:2" x14ac:dyDescent="0.3">
      <c r="A406" t="s">
        <v>6086</v>
      </c>
      <c r="B406" s="1" t="s">
        <v>5932</v>
      </c>
    </row>
    <row r="407" spans="1:2" x14ac:dyDescent="0.3">
      <c r="A407" t="s">
        <v>6087</v>
      </c>
      <c r="B407" s="1" t="s">
        <v>5932</v>
      </c>
    </row>
    <row r="408" spans="1:2" x14ac:dyDescent="0.3">
      <c r="A408" t="s">
        <v>6087</v>
      </c>
      <c r="B408" s="1" t="s">
        <v>5932</v>
      </c>
    </row>
    <row r="409" spans="1:2" x14ac:dyDescent="0.3">
      <c r="A409" t="s">
        <v>6088</v>
      </c>
      <c r="B409" s="1" t="s">
        <v>5932</v>
      </c>
    </row>
    <row r="410" spans="1:2" x14ac:dyDescent="0.3">
      <c r="A410" t="s">
        <v>6089</v>
      </c>
      <c r="B410" s="1" t="s">
        <v>5932</v>
      </c>
    </row>
    <row r="411" spans="1:2" x14ac:dyDescent="0.3">
      <c r="A411" t="s">
        <v>6089</v>
      </c>
      <c r="B411" s="1" t="s">
        <v>5932</v>
      </c>
    </row>
    <row r="412" spans="1:2" x14ac:dyDescent="0.3">
      <c r="A412" t="s">
        <v>6089</v>
      </c>
      <c r="B412" s="1" t="s">
        <v>5932</v>
      </c>
    </row>
    <row r="413" spans="1:2" x14ac:dyDescent="0.3">
      <c r="A413" t="s">
        <v>6089</v>
      </c>
      <c r="B413" s="1" t="s">
        <v>5932</v>
      </c>
    </row>
    <row r="414" spans="1:2" x14ac:dyDescent="0.3">
      <c r="A414" t="s">
        <v>6089</v>
      </c>
      <c r="B414" s="1" t="s">
        <v>5932</v>
      </c>
    </row>
    <row r="415" spans="1:2" x14ac:dyDescent="0.3">
      <c r="A415" t="s">
        <v>6089</v>
      </c>
      <c r="B415" s="1" t="s">
        <v>5932</v>
      </c>
    </row>
    <row r="416" spans="1:2" x14ac:dyDescent="0.3">
      <c r="A416" t="s">
        <v>6089</v>
      </c>
      <c r="B416" s="1" t="s">
        <v>5932</v>
      </c>
    </row>
    <row r="417" spans="1:2" x14ac:dyDescent="0.3">
      <c r="A417" t="s">
        <v>6089</v>
      </c>
      <c r="B417" s="1" t="s">
        <v>5932</v>
      </c>
    </row>
    <row r="418" spans="1:2" x14ac:dyDescent="0.3">
      <c r="A418" t="s">
        <v>6089</v>
      </c>
      <c r="B418" s="1" t="s">
        <v>5932</v>
      </c>
    </row>
    <row r="419" spans="1:2" x14ac:dyDescent="0.3">
      <c r="A419" t="s">
        <v>6089</v>
      </c>
      <c r="B419" s="1" t="s">
        <v>5932</v>
      </c>
    </row>
    <row r="420" spans="1:2" x14ac:dyDescent="0.3">
      <c r="A420" t="s">
        <v>6089</v>
      </c>
      <c r="B420" s="1" t="s">
        <v>5932</v>
      </c>
    </row>
    <row r="421" spans="1:2" x14ac:dyDescent="0.3">
      <c r="A421" t="s">
        <v>6090</v>
      </c>
      <c r="B421" s="1" t="s">
        <v>5932</v>
      </c>
    </row>
    <row r="422" spans="1:2" x14ac:dyDescent="0.3">
      <c r="A422" t="s">
        <v>6091</v>
      </c>
      <c r="B422" s="1" t="s">
        <v>5932</v>
      </c>
    </row>
    <row r="423" spans="1:2" x14ac:dyDescent="0.3">
      <c r="A423" t="s">
        <v>6092</v>
      </c>
      <c r="B423" s="1" t="s">
        <v>5932</v>
      </c>
    </row>
    <row r="424" spans="1:2" x14ac:dyDescent="0.3">
      <c r="A424" t="s">
        <v>6093</v>
      </c>
      <c r="B424" s="1" t="s">
        <v>5932</v>
      </c>
    </row>
    <row r="425" spans="1:2" x14ac:dyDescent="0.3">
      <c r="A425" t="s">
        <v>6093</v>
      </c>
      <c r="B425" s="1" t="s">
        <v>5932</v>
      </c>
    </row>
    <row r="426" spans="1:2" x14ac:dyDescent="0.3">
      <c r="A426" t="s">
        <v>6093</v>
      </c>
      <c r="B426" s="1" t="s">
        <v>5932</v>
      </c>
    </row>
    <row r="427" spans="1:2" x14ac:dyDescent="0.3">
      <c r="A427" t="s">
        <v>6093</v>
      </c>
      <c r="B427" s="1" t="s">
        <v>5932</v>
      </c>
    </row>
    <row r="428" spans="1:2" x14ac:dyDescent="0.3">
      <c r="A428" t="s">
        <v>6093</v>
      </c>
      <c r="B428" s="1" t="s">
        <v>5932</v>
      </c>
    </row>
    <row r="429" spans="1:2" x14ac:dyDescent="0.3">
      <c r="A429" t="s">
        <v>6093</v>
      </c>
      <c r="B429" s="1" t="s">
        <v>5932</v>
      </c>
    </row>
    <row r="430" spans="1:2" x14ac:dyDescent="0.3">
      <c r="A430" t="s">
        <v>6093</v>
      </c>
      <c r="B430" s="1" t="s">
        <v>5932</v>
      </c>
    </row>
    <row r="431" spans="1:2" x14ac:dyDescent="0.3">
      <c r="A431" t="s">
        <v>6093</v>
      </c>
      <c r="B431" s="1" t="s">
        <v>5932</v>
      </c>
    </row>
    <row r="432" spans="1:2" x14ac:dyDescent="0.3">
      <c r="A432" t="s">
        <v>6093</v>
      </c>
      <c r="B432" s="1" t="s">
        <v>5932</v>
      </c>
    </row>
    <row r="433" spans="1:2" x14ac:dyDescent="0.3">
      <c r="A433" t="s">
        <v>6093</v>
      </c>
      <c r="B433" s="1" t="s">
        <v>5932</v>
      </c>
    </row>
    <row r="434" spans="1:2" x14ac:dyDescent="0.3">
      <c r="A434" t="s">
        <v>6093</v>
      </c>
      <c r="B434" s="1" t="s">
        <v>5932</v>
      </c>
    </row>
    <row r="435" spans="1:2" x14ac:dyDescent="0.3">
      <c r="A435" t="s">
        <v>6093</v>
      </c>
      <c r="B435" s="1" t="s">
        <v>5932</v>
      </c>
    </row>
    <row r="436" spans="1:2" x14ac:dyDescent="0.3">
      <c r="A436" t="s">
        <v>6093</v>
      </c>
      <c r="B436" s="1" t="s">
        <v>5932</v>
      </c>
    </row>
    <row r="437" spans="1:2" x14ac:dyDescent="0.3">
      <c r="A437" t="s">
        <v>6093</v>
      </c>
      <c r="B437" s="1" t="s">
        <v>5932</v>
      </c>
    </row>
    <row r="438" spans="1:2" x14ac:dyDescent="0.3">
      <c r="A438" t="s">
        <v>6094</v>
      </c>
      <c r="B438" s="1" t="s">
        <v>5932</v>
      </c>
    </row>
    <row r="439" spans="1:2" x14ac:dyDescent="0.3">
      <c r="A439" t="s">
        <v>6095</v>
      </c>
      <c r="B439" s="1" t="s">
        <v>5932</v>
      </c>
    </row>
    <row r="440" spans="1:2" x14ac:dyDescent="0.3">
      <c r="A440" t="s">
        <v>6096</v>
      </c>
      <c r="B440" s="1" t="s">
        <v>5932</v>
      </c>
    </row>
    <row r="441" spans="1:2" x14ac:dyDescent="0.3">
      <c r="A441" t="s">
        <v>6096</v>
      </c>
      <c r="B441" s="1" t="s">
        <v>5932</v>
      </c>
    </row>
    <row r="442" spans="1:2" x14ac:dyDescent="0.3">
      <c r="A442" t="s">
        <v>6097</v>
      </c>
      <c r="B442" s="1" t="s">
        <v>5932</v>
      </c>
    </row>
    <row r="443" spans="1:2" x14ac:dyDescent="0.3">
      <c r="A443" t="s">
        <v>6097</v>
      </c>
      <c r="B443" s="1" t="s">
        <v>5932</v>
      </c>
    </row>
    <row r="444" spans="1:2" x14ac:dyDescent="0.3">
      <c r="A444" t="s">
        <v>6097</v>
      </c>
      <c r="B444" s="1" t="s">
        <v>5932</v>
      </c>
    </row>
    <row r="445" spans="1:2" x14ac:dyDescent="0.3">
      <c r="A445" t="s">
        <v>6098</v>
      </c>
      <c r="B445" s="1" t="s">
        <v>5932</v>
      </c>
    </row>
    <row r="446" spans="1:2" x14ac:dyDescent="0.3">
      <c r="A446" t="s">
        <v>6098</v>
      </c>
      <c r="B446" s="1" t="s">
        <v>5932</v>
      </c>
    </row>
    <row r="447" spans="1:2" x14ac:dyDescent="0.3">
      <c r="A447" t="s">
        <v>6099</v>
      </c>
      <c r="B447" s="1" t="s">
        <v>5932</v>
      </c>
    </row>
    <row r="448" spans="1:2" x14ac:dyDescent="0.3">
      <c r="A448" t="s">
        <v>6099</v>
      </c>
      <c r="B448" s="1" t="s">
        <v>5932</v>
      </c>
    </row>
    <row r="449" spans="1:2" x14ac:dyDescent="0.3">
      <c r="A449" t="s">
        <v>6099</v>
      </c>
      <c r="B449" s="1" t="s">
        <v>5932</v>
      </c>
    </row>
    <row r="450" spans="1:2" x14ac:dyDescent="0.3">
      <c r="A450" t="s">
        <v>6099</v>
      </c>
      <c r="B450" s="1" t="s">
        <v>5932</v>
      </c>
    </row>
    <row r="451" spans="1:2" x14ac:dyDescent="0.3">
      <c r="A451" t="s">
        <v>6099</v>
      </c>
      <c r="B451" s="1" t="s">
        <v>5932</v>
      </c>
    </row>
    <row r="452" spans="1:2" x14ac:dyDescent="0.3">
      <c r="A452" t="s">
        <v>6100</v>
      </c>
      <c r="B452" s="1" t="s">
        <v>5932</v>
      </c>
    </row>
    <row r="453" spans="1:2" x14ac:dyDescent="0.3">
      <c r="A453" t="s">
        <v>6100</v>
      </c>
      <c r="B453" s="1" t="s">
        <v>5932</v>
      </c>
    </row>
    <row r="454" spans="1:2" x14ac:dyDescent="0.3">
      <c r="A454" t="s">
        <v>6100</v>
      </c>
      <c r="B454" s="1" t="s">
        <v>5932</v>
      </c>
    </row>
    <row r="455" spans="1:2" x14ac:dyDescent="0.3">
      <c r="A455" t="s">
        <v>6100</v>
      </c>
      <c r="B455" s="1" t="s">
        <v>5932</v>
      </c>
    </row>
    <row r="456" spans="1:2" x14ac:dyDescent="0.3">
      <c r="A456" t="s">
        <v>6101</v>
      </c>
      <c r="B456" s="1" t="s">
        <v>5932</v>
      </c>
    </row>
    <row r="457" spans="1:2" x14ac:dyDescent="0.3">
      <c r="A457" t="s">
        <v>6102</v>
      </c>
      <c r="B457" s="1" t="s">
        <v>5932</v>
      </c>
    </row>
    <row r="458" spans="1:2" x14ac:dyDescent="0.3">
      <c r="A458" t="s">
        <v>6102</v>
      </c>
      <c r="B458" s="1" t="s">
        <v>5932</v>
      </c>
    </row>
    <row r="459" spans="1:2" x14ac:dyDescent="0.3">
      <c r="A459" t="s">
        <v>6103</v>
      </c>
      <c r="B459" s="1" t="s">
        <v>5932</v>
      </c>
    </row>
    <row r="460" spans="1:2" x14ac:dyDescent="0.3">
      <c r="A460" t="s">
        <v>6103</v>
      </c>
      <c r="B460" s="1" t="s">
        <v>5932</v>
      </c>
    </row>
    <row r="461" spans="1:2" x14ac:dyDescent="0.3">
      <c r="A461" t="s">
        <v>6103</v>
      </c>
      <c r="B461" s="1" t="s">
        <v>5932</v>
      </c>
    </row>
    <row r="462" spans="1:2" x14ac:dyDescent="0.3">
      <c r="A462" t="s">
        <v>6103</v>
      </c>
      <c r="B462" s="1" t="s">
        <v>5932</v>
      </c>
    </row>
    <row r="463" spans="1:2" x14ac:dyDescent="0.3">
      <c r="A463" t="s">
        <v>6103</v>
      </c>
      <c r="B463" s="1" t="s">
        <v>5932</v>
      </c>
    </row>
    <row r="464" spans="1:2" x14ac:dyDescent="0.3">
      <c r="A464" t="s">
        <v>6104</v>
      </c>
      <c r="B464" s="1" t="s">
        <v>5932</v>
      </c>
    </row>
    <row r="465" spans="1:2" x14ac:dyDescent="0.3">
      <c r="A465" t="s">
        <v>6104</v>
      </c>
      <c r="B465" s="1" t="s">
        <v>5932</v>
      </c>
    </row>
    <row r="466" spans="1:2" x14ac:dyDescent="0.3">
      <c r="A466" t="s">
        <v>6104</v>
      </c>
      <c r="B466" s="1" t="s">
        <v>5932</v>
      </c>
    </row>
    <row r="467" spans="1:2" x14ac:dyDescent="0.3">
      <c r="A467" t="s">
        <v>6104</v>
      </c>
      <c r="B467" s="1" t="s">
        <v>5932</v>
      </c>
    </row>
    <row r="468" spans="1:2" x14ac:dyDescent="0.3">
      <c r="A468" t="s">
        <v>6105</v>
      </c>
      <c r="B468" s="1" t="s">
        <v>5932</v>
      </c>
    </row>
    <row r="469" spans="1:2" x14ac:dyDescent="0.3">
      <c r="A469" t="s">
        <v>6105</v>
      </c>
      <c r="B469" s="1" t="s">
        <v>5932</v>
      </c>
    </row>
    <row r="470" spans="1:2" x14ac:dyDescent="0.3">
      <c r="A470" t="s">
        <v>6105</v>
      </c>
      <c r="B470" s="1" t="s">
        <v>5932</v>
      </c>
    </row>
    <row r="471" spans="1:2" x14ac:dyDescent="0.3">
      <c r="A471" t="s">
        <v>6106</v>
      </c>
      <c r="B471" s="1" t="s">
        <v>5932</v>
      </c>
    </row>
    <row r="472" spans="1:2" x14ac:dyDescent="0.3">
      <c r="A472" t="s">
        <v>6106</v>
      </c>
      <c r="B472" s="1" t="s">
        <v>5932</v>
      </c>
    </row>
    <row r="473" spans="1:2" x14ac:dyDescent="0.3">
      <c r="A473" t="s">
        <v>6107</v>
      </c>
      <c r="B473" s="1" t="s">
        <v>5932</v>
      </c>
    </row>
    <row r="474" spans="1:2" x14ac:dyDescent="0.3">
      <c r="A474" t="s">
        <v>6108</v>
      </c>
      <c r="B474" s="1" t="s">
        <v>5932</v>
      </c>
    </row>
    <row r="475" spans="1:2" x14ac:dyDescent="0.3">
      <c r="A475" t="s">
        <v>6108</v>
      </c>
      <c r="B475" s="1" t="s">
        <v>5932</v>
      </c>
    </row>
    <row r="476" spans="1:2" x14ac:dyDescent="0.3">
      <c r="A476" t="s">
        <v>6109</v>
      </c>
      <c r="B476" s="1" t="s">
        <v>5932</v>
      </c>
    </row>
    <row r="477" spans="1:2" x14ac:dyDescent="0.3">
      <c r="A477" t="s">
        <v>6109</v>
      </c>
      <c r="B477" s="1" t="s">
        <v>5932</v>
      </c>
    </row>
    <row r="478" spans="1:2" x14ac:dyDescent="0.3">
      <c r="A478" t="s">
        <v>6110</v>
      </c>
      <c r="B478" s="1" t="s">
        <v>5932</v>
      </c>
    </row>
    <row r="479" spans="1:2" x14ac:dyDescent="0.3">
      <c r="A479" t="s">
        <v>6110</v>
      </c>
      <c r="B479" s="1" t="s">
        <v>5932</v>
      </c>
    </row>
    <row r="480" spans="1:2" x14ac:dyDescent="0.3">
      <c r="A480" t="s">
        <v>6111</v>
      </c>
      <c r="B480" s="1" t="s">
        <v>5932</v>
      </c>
    </row>
    <row r="481" spans="1:2" x14ac:dyDescent="0.3">
      <c r="A481" t="s">
        <v>6111</v>
      </c>
      <c r="B481" s="1" t="s">
        <v>5932</v>
      </c>
    </row>
    <row r="482" spans="1:2" x14ac:dyDescent="0.3">
      <c r="A482" t="s">
        <v>6111</v>
      </c>
      <c r="B482" s="1" t="s">
        <v>5932</v>
      </c>
    </row>
    <row r="483" spans="1:2" x14ac:dyDescent="0.3">
      <c r="A483" t="s">
        <v>6111</v>
      </c>
      <c r="B483" s="1" t="s">
        <v>5932</v>
      </c>
    </row>
    <row r="484" spans="1:2" x14ac:dyDescent="0.3">
      <c r="A484" t="s">
        <v>6111</v>
      </c>
      <c r="B484" s="1" t="s">
        <v>5932</v>
      </c>
    </row>
    <row r="485" spans="1:2" x14ac:dyDescent="0.3">
      <c r="A485" t="s">
        <v>6112</v>
      </c>
      <c r="B485" s="1" t="s">
        <v>5932</v>
      </c>
    </row>
    <row r="486" spans="1:2" x14ac:dyDescent="0.3">
      <c r="A486" t="s">
        <v>6113</v>
      </c>
      <c r="B486" s="1" t="s">
        <v>5932</v>
      </c>
    </row>
    <row r="487" spans="1:2" x14ac:dyDescent="0.3">
      <c r="A487" t="s">
        <v>6114</v>
      </c>
      <c r="B487" s="1" t="s">
        <v>5932</v>
      </c>
    </row>
    <row r="488" spans="1:2" x14ac:dyDescent="0.3">
      <c r="A488" t="s">
        <v>6115</v>
      </c>
      <c r="B488" s="1" t="s">
        <v>5932</v>
      </c>
    </row>
    <row r="489" spans="1:2" x14ac:dyDescent="0.3">
      <c r="A489" t="s">
        <v>6115</v>
      </c>
      <c r="B489" s="1" t="s">
        <v>5932</v>
      </c>
    </row>
    <row r="490" spans="1:2" x14ac:dyDescent="0.3">
      <c r="A490" t="s">
        <v>6116</v>
      </c>
      <c r="B490" s="1" t="s">
        <v>5932</v>
      </c>
    </row>
    <row r="491" spans="1:2" x14ac:dyDescent="0.3">
      <c r="A491" t="s">
        <v>6116</v>
      </c>
      <c r="B491" s="1" t="s">
        <v>5932</v>
      </c>
    </row>
    <row r="492" spans="1:2" x14ac:dyDescent="0.3">
      <c r="A492" t="s">
        <v>6116</v>
      </c>
      <c r="B492" s="1" t="s">
        <v>5932</v>
      </c>
    </row>
    <row r="493" spans="1:2" x14ac:dyDescent="0.3">
      <c r="A493" t="s">
        <v>6116</v>
      </c>
      <c r="B493" s="1" t="s">
        <v>5932</v>
      </c>
    </row>
    <row r="494" spans="1:2" x14ac:dyDescent="0.3">
      <c r="A494" t="s">
        <v>6116</v>
      </c>
      <c r="B494" s="1" t="s">
        <v>5932</v>
      </c>
    </row>
    <row r="495" spans="1:2" x14ac:dyDescent="0.3">
      <c r="A495" t="s">
        <v>6116</v>
      </c>
      <c r="B495" s="1" t="s">
        <v>5932</v>
      </c>
    </row>
    <row r="496" spans="1:2" x14ac:dyDescent="0.3">
      <c r="A496" t="s">
        <v>6116</v>
      </c>
      <c r="B496" s="1" t="s">
        <v>5932</v>
      </c>
    </row>
    <row r="497" spans="1:2" x14ac:dyDescent="0.3">
      <c r="A497" t="s">
        <v>6117</v>
      </c>
      <c r="B497" s="1" t="s">
        <v>5932</v>
      </c>
    </row>
    <row r="498" spans="1:2" x14ac:dyDescent="0.3">
      <c r="A498" t="s">
        <v>6117</v>
      </c>
      <c r="B498" s="1" t="s">
        <v>5932</v>
      </c>
    </row>
    <row r="499" spans="1:2" x14ac:dyDescent="0.3">
      <c r="A499" t="s">
        <v>6117</v>
      </c>
      <c r="B499" s="1" t="s">
        <v>5932</v>
      </c>
    </row>
    <row r="500" spans="1:2" x14ac:dyDescent="0.3">
      <c r="A500" t="s">
        <v>6118</v>
      </c>
      <c r="B500" s="1" t="s">
        <v>5932</v>
      </c>
    </row>
    <row r="501" spans="1:2" x14ac:dyDescent="0.3">
      <c r="A501" t="s">
        <v>6118</v>
      </c>
      <c r="B501" s="1" t="s">
        <v>5932</v>
      </c>
    </row>
    <row r="502" spans="1:2" x14ac:dyDescent="0.3">
      <c r="A502" t="s">
        <v>6118</v>
      </c>
      <c r="B502" s="1" t="s">
        <v>5932</v>
      </c>
    </row>
    <row r="503" spans="1:2" x14ac:dyDescent="0.3">
      <c r="A503" t="s">
        <v>6119</v>
      </c>
      <c r="B503" s="1" t="s">
        <v>5932</v>
      </c>
    </row>
    <row r="504" spans="1:2" x14ac:dyDescent="0.3">
      <c r="A504" t="s">
        <v>6120</v>
      </c>
      <c r="B504" s="1" t="s">
        <v>5932</v>
      </c>
    </row>
    <row r="505" spans="1:2" x14ac:dyDescent="0.3">
      <c r="A505" t="s">
        <v>6120</v>
      </c>
      <c r="B505" s="1" t="s">
        <v>5932</v>
      </c>
    </row>
    <row r="506" spans="1:2" x14ac:dyDescent="0.3">
      <c r="A506" t="s">
        <v>6121</v>
      </c>
      <c r="B506" s="1" t="s">
        <v>5932</v>
      </c>
    </row>
    <row r="507" spans="1:2" x14ac:dyDescent="0.3">
      <c r="A507" t="s">
        <v>6121</v>
      </c>
      <c r="B507" s="1" t="s">
        <v>5932</v>
      </c>
    </row>
    <row r="508" spans="1:2" x14ac:dyDescent="0.3">
      <c r="A508" t="s">
        <v>6122</v>
      </c>
      <c r="B508" s="1" t="s">
        <v>5932</v>
      </c>
    </row>
    <row r="509" spans="1:2" x14ac:dyDescent="0.3">
      <c r="A509" t="s">
        <v>6122</v>
      </c>
      <c r="B509" s="1" t="s">
        <v>5932</v>
      </c>
    </row>
    <row r="510" spans="1:2" x14ac:dyDescent="0.3">
      <c r="A510" t="s">
        <v>6122</v>
      </c>
      <c r="B510" s="1" t="s">
        <v>5932</v>
      </c>
    </row>
    <row r="511" spans="1:2" x14ac:dyDescent="0.3">
      <c r="A511" t="s">
        <v>6122</v>
      </c>
      <c r="B511" s="1" t="s">
        <v>5932</v>
      </c>
    </row>
    <row r="512" spans="1:2" x14ac:dyDescent="0.3">
      <c r="A512" t="s">
        <v>6122</v>
      </c>
      <c r="B512" s="1" t="s">
        <v>5932</v>
      </c>
    </row>
    <row r="513" spans="1:2" x14ac:dyDescent="0.3">
      <c r="A513" t="s">
        <v>6122</v>
      </c>
      <c r="B513" s="1" t="s">
        <v>5932</v>
      </c>
    </row>
    <row r="514" spans="1:2" x14ac:dyDescent="0.3">
      <c r="A514" t="s">
        <v>6123</v>
      </c>
      <c r="B514" s="1" t="s">
        <v>5932</v>
      </c>
    </row>
    <row r="515" spans="1:2" x14ac:dyDescent="0.3">
      <c r="A515" t="s">
        <v>6123</v>
      </c>
      <c r="B515" s="1" t="s">
        <v>5932</v>
      </c>
    </row>
    <row r="516" spans="1:2" x14ac:dyDescent="0.3">
      <c r="A516" t="s">
        <v>6124</v>
      </c>
      <c r="B516" s="1" t="s">
        <v>5932</v>
      </c>
    </row>
    <row r="517" spans="1:2" x14ac:dyDescent="0.3">
      <c r="A517" t="s">
        <v>6124</v>
      </c>
      <c r="B517" s="1" t="s">
        <v>5932</v>
      </c>
    </row>
    <row r="518" spans="1:2" x14ac:dyDescent="0.3">
      <c r="A518" t="s">
        <v>6124</v>
      </c>
      <c r="B518" s="1" t="s">
        <v>5932</v>
      </c>
    </row>
    <row r="519" spans="1:2" x14ac:dyDescent="0.3">
      <c r="A519" t="s">
        <v>6124</v>
      </c>
      <c r="B519" s="1" t="s">
        <v>5932</v>
      </c>
    </row>
    <row r="520" spans="1:2" x14ac:dyDescent="0.3">
      <c r="A520" t="s">
        <v>6124</v>
      </c>
      <c r="B520" s="1" t="s">
        <v>5932</v>
      </c>
    </row>
    <row r="521" spans="1:2" x14ac:dyDescent="0.3">
      <c r="A521" t="s">
        <v>6125</v>
      </c>
      <c r="B521" s="1" t="s">
        <v>5932</v>
      </c>
    </row>
    <row r="522" spans="1:2" x14ac:dyDescent="0.3">
      <c r="A522" t="s">
        <v>6125</v>
      </c>
      <c r="B522" s="1" t="s">
        <v>5932</v>
      </c>
    </row>
    <row r="523" spans="1:2" x14ac:dyDescent="0.3">
      <c r="A523" t="s">
        <v>6125</v>
      </c>
      <c r="B523" s="1" t="s">
        <v>5932</v>
      </c>
    </row>
    <row r="524" spans="1:2" x14ac:dyDescent="0.3">
      <c r="A524" t="s">
        <v>6125</v>
      </c>
      <c r="B524" s="1" t="s">
        <v>5932</v>
      </c>
    </row>
    <row r="525" spans="1:2" x14ac:dyDescent="0.3">
      <c r="A525" t="s">
        <v>6125</v>
      </c>
      <c r="B525" s="1" t="s">
        <v>5932</v>
      </c>
    </row>
    <row r="526" spans="1:2" x14ac:dyDescent="0.3">
      <c r="A526" t="s">
        <v>6125</v>
      </c>
      <c r="B526" s="1" t="s">
        <v>5932</v>
      </c>
    </row>
    <row r="527" spans="1:2" x14ac:dyDescent="0.3">
      <c r="A527" t="s">
        <v>6126</v>
      </c>
      <c r="B527" s="1" t="s">
        <v>5932</v>
      </c>
    </row>
    <row r="528" spans="1:2" x14ac:dyDescent="0.3">
      <c r="A528" t="s">
        <v>6127</v>
      </c>
      <c r="B528" s="1" t="s">
        <v>5932</v>
      </c>
    </row>
    <row r="529" spans="1:2" x14ac:dyDescent="0.3">
      <c r="A529" t="s">
        <v>6127</v>
      </c>
      <c r="B529" s="1" t="s">
        <v>5932</v>
      </c>
    </row>
    <row r="530" spans="1:2" x14ac:dyDescent="0.3">
      <c r="A530" t="s">
        <v>6128</v>
      </c>
      <c r="B530" s="1" t="s">
        <v>5932</v>
      </c>
    </row>
    <row r="531" spans="1:2" x14ac:dyDescent="0.3">
      <c r="A531" t="s">
        <v>6128</v>
      </c>
      <c r="B531" s="1" t="s">
        <v>5932</v>
      </c>
    </row>
    <row r="532" spans="1:2" x14ac:dyDescent="0.3">
      <c r="A532" t="s">
        <v>6128</v>
      </c>
      <c r="B532" s="1" t="s">
        <v>5932</v>
      </c>
    </row>
    <row r="533" spans="1:2" x14ac:dyDescent="0.3">
      <c r="A533" t="s">
        <v>6128</v>
      </c>
      <c r="B533" s="1" t="s">
        <v>5932</v>
      </c>
    </row>
    <row r="534" spans="1:2" x14ac:dyDescent="0.3">
      <c r="A534" t="s">
        <v>6129</v>
      </c>
      <c r="B534" s="1" t="s">
        <v>5932</v>
      </c>
    </row>
    <row r="535" spans="1:2" x14ac:dyDescent="0.3">
      <c r="A535" t="s">
        <v>6129</v>
      </c>
      <c r="B535" s="1" t="s">
        <v>5932</v>
      </c>
    </row>
    <row r="536" spans="1:2" x14ac:dyDescent="0.3">
      <c r="A536" t="s">
        <v>6129</v>
      </c>
      <c r="B536" s="1" t="s">
        <v>5932</v>
      </c>
    </row>
    <row r="537" spans="1:2" x14ac:dyDescent="0.3">
      <c r="A537" t="s">
        <v>6130</v>
      </c>
      <c r="B537" s="1" t="s">
        <v>5932</v>
      </c>
    </row>
    <row r="538" spans="1:2" x14ac:dyDescent="0.3">
      <c r="A538" t="s">
        <v>6130</v>
      </c>
      <c r="B538" s="1" t="s">
        <v>5932</v>
      </c>
    </row>
    <row r="539" spans="1:2" x14ac:dyDescent="0.3">
      <c r="A539" t="s">
        <v>6130</v>
      </c>
      <c r="B539" s="1" t="s">
        <v>5932</v>
      </c>
    </row>
    <row r="540" spans="1:2" x14ac:dyDescent="0.3">
      <c r="A540" t="s">
        <v>6130</v>
      </c>
      <c r="B540" s="1" t="s">
        <v>5932</v>
      </c>
    </row>
    <row r="541" spans="1:2" x14ac:dyDescent="0.3">
      <c r="A541" t="s">
        <v>6130</v>
      </c>
      <c r="B541" s="1" t="s">
        <v>5932</v>
      </c>
    </row>
    <row r="542" spans="1:2" x14ac:dyDescent="0.3">
      <c r="A542" t="s">
        <v>6130</v>
      </c>
      <c r="B542" s="1" t="s">
        <v>5932</v>
      </c>
    </row>
    <row r="543" spans="1:2" x14ac:dyDescent="0.3">
      <c r="A543" t="s">
        <v>6131</v>
      </c>
      <c r="B543" s="1" t="s">
        <v>5932</v>
      </c>
    </row>
    <row r="544" spans="1:2" x14ac:dyDescent="0.3">
      <c r="A544" t="s">
        <v>6131</v>
      </c>
      <c r="B544" s="1" t="s">
        <v>5932</v>
      </c>
    </row>
    <row r="545" spans="1:2" x14ac:dyDescent="0.3">
      <c r="A545" t="s">
        <v>6132</v>
      </c>
      <c r="B545" s="1" t="s">
        <v>5932</v>
      </c>
    </row>
    <row r="546" spans="1:2" x14ac:dyDescent="0.3">
      <c r="A546" t="s">
        <v>6133</v>
      </c>
      <c r="B546" s="1" t="s">
        <v>5932</v>
      </c>
    </row>
    <row r="547" spans="1:2" x14ac:dyDescent="0.3">
      <c r="A547" t="s">
        <v>6133</v>
      </c>
      <c r="B547" s="1" t="s">
        <v>5932</v>
      </c>
    </row>
    <row r="548" spans="1:2" x14ac:dyDescent="0.3">
      <c r="A548" t="s">
        <v>6133</v>
      </c>
      <c r="B548" s="1" t="s">
        <v>5932</v>
      </c>
    </row>
    <row r="549" spans="1:2" x14ac:dyDescent="0.3">
      <c r="A549" t="s">
        <v>6133</v>
      </c>
      <c r="B549" s="1" t="s">
        <v>5932</v>
      </c>
    </row>
    <row r="550" spans="1:2" x14ac:dyDescent="0.3">
      <c r="A550" t="s">
        <v>6133</v>
      </c>
      <c r="B550" s="1" t="s">
        <v>5932</v>
      </c>
    </row>
    <row r="551" spans="1:2" x14ac:dyDescent="0.3">
      <c r="A551" t="s">
        <v>6134</v>
      </c>
      <c r="B551" s="1" t="s">
        <v>5932</v>
      </c>
    </row>
    <row r="552" spans="1:2" x14ac:dyDescent="0.3">
      <c r="A552" t="s">
        <v>6134</v>
      </c>
      <c r="B552" s="1" t="s">
        <v>5932</v>
      </c>
    </row>
    <row r="553" spans="1:2" x14ac:dyDescent="0.3">
      <c r="A553" t="s">
        <v>6135</v>
      </c>
      <c r="B553" s="1" t="s">
        <v>5932</v>
      </c>
    </row>
    <row r="554" spans="1:2" x14ac:dyDescent="0.3">
      <c r="A554" t="s">
        <v>6136</v>
      </c>
      <c r="B554" s="1" t="s">
        <v>5932</v>
      </c>
    </row>
    <row r="555" spans="1:2" x14ac:dyDescent="0.3">
      <c r="A555" t="s">
        <v>6136</v>
      </c>
      <c r="B555" s="1" t="s">
        <v>5932</v>
      </c>
    </row>
    <row r="556" spans="1:2" x14ac:dyDescent="0.3">
      <c r="A556" t="s">
        <v>6137</v>
      </c>
      <c r="B556" s="1" t="s">
        <v>5932</v>
      </c>
    </row>
    <row r="557" spans="1:2" x14ac:dyDescent="0.3">
      <c r="A557" t="s">
        <v>6137</v>
      </c>
      <c r="B557" s="1" t="s">
        <v>5932</v>
      </c>
    </row>
    <row r="558" spans="1:2" x14ac:dyDescent="0.3">
      <c r="A558" t="s">
        <v>6137</v>
      </c>
      <c r="B558" s="1" t="s">
        <v>5932</v>
      </c>
    </row>
    <row r="559" spans="1:2" x14ac:dyDescent="0.3">
      <c r="A559" t="s">
        <v>6138</v>
      </c>
      <c r="B559" s="1" t="s">
        <v>5932</v>
      </c>
    </row>
    <row r="560" spans="1:2" x14ac:dyDescent="0.3">
      <c r="A560" t="s">
        <v>6139</v>
      </c>
      <c r="B560" s="1" t="s">
        <v>5932</v>
      </c>
    </row>
    <row r="561" spans="1:2" x14ac:dyDescent="0.3">
      <c r="A561" t="s">
        <v>6140</v>
      </c>
      <c r="B561" s="1" t="s">
        <v>5932</v>
      </c>
    </row>
    <row r="562" spans="1:2" x14ac:dyDescent="0.3">
      <c r="A562" t="s">
        <v>6140</v>
      </c>
      <c r="B562" s="1" t="s">
        <v>5932</v>
      </c>
    </row>
    <row r="563" spans="1:2" x14ac:dyDescent="0.3">
      <c r="A563" t="s">
        <v>6141</v>
      </c>
      <c r="B563" s="1" t="s">
        <v>5932</v>
      </c>
    </row>
    <row r="564" spans="1:2" x14ac:dyDescent="0.3">
      <c r="A564" t="s">
        <v>6141</v>
      </c>
      <c r="B564" s="1" t="s">
        <v>5932</v>
      </c>
    </row>
    <row r="565" spans="1:2" x14ac:dyDescent="0.3">
      <c r="A565" t="s">
        <v>6141</v>
      </c>
      <c r="B565" s="1" t="s">
        <v>5932</v>
      </c>
    </row>
    <row r="566" spans="1:2" x14ac:dyDescent="0.3">
      <c r="A566" t="s">
        <v>6141</v>
      </c>
      <c r="B566" s="1" t="s">
        <v>5932</v>
      </c>
    </row>
    <row r="567" spans="1:2" x14ac:dyDescent="0.3">
      <c r="A567" t="s">
        <v>6142</v>
      </c>
      <c r="B567" s="1" t="s">
        <v>5932</v>
      </c>
    </row>
    <row r="568" spans="1:2" x14ac:dyDescent="0.3">
      <c r="A568" t="s">
        <v>6143</v>
      </c>
      <c r="B568" s="1" t="s">
        <v>5932</v>
      </c>
    </row>
    <row r="569" spans="1:2" x14ac:dyDescent="0.3">
      <c r="A569" t="s">
        <v>6144</v>
      </c>
      <c r="B569" s="1" t="s">
        <v>5932</v>
      </c>
    </row>
    <row r="570" spans="1:2" x14ac:dyDescent="0.3">
      <c r="A570" t="s">
        <v>6144</v>
      </c>
      <c r="B570" s="1" t="s">
        <v>5932</v>
      </c>
    </row>
    <row r="571" spans="1:2" x14ac:dyDescent="0.3">
      <c r="A571" t="s">
        <v>6144</v>
      </c>
      <c r="B571" s="1" t="s">
        <v>5932</v>
      </c>
    </row>
    <row r="572" spans="1:2" x14ac:dyDescent="0.3">
      <c r="A572" t="s">
        <v>6145</v>
      </c>
      <c r="B572" s="1" t="s">
        <v>5932</v>
      </c>
    </row>
    <row r="573" spans="1:2" x14ac:dyDescent="0.3">
      <c r="A573" t="s">
        <v>6145</v>
      </c>
      <c r="B573" s="1" t="s">
        <v>5932</v>
      </c>
    </row>
    <row r="574" spans="1:2" x14ac:dyDescent="0.3">
      <c r="A574" t="s">
        <v>6145</v>
      </c>
      <c r="B574" s="1" t="s">
        <v>5932</v>
      </c>
    </row>
    <row r="575" spans="1:2" x14ac:dyDescent="0.3">
      <c r="A575" t="s">
        <v>6145</v>
      </c>
      <c r="B575" s="1" t="s">
        <v>5932</v>
      </c>
    </row>
    <row r="576" spans="1:2" x14ac:dyDescent="0.3">
      <c r="A576" t="s">
        <v>6145</v>
      </c>
      <c r="B576" s="1" t="s">
        <v>5932</v>
      </c>
    </row>
    <row r="577" spans="1:2" x14ac:dyDescent="0.3">
      <c r="A577" t="s">
        <v>6146</v>
      </c>
      <c r="B577" s="1" t="s">
        <v>5932</v>
      </c>
    </row>
    <row r="578" spans="1:2" x14ac:dyDescent="0.3">
      <c r="A578" t="s">
        <v>6146</v>
      </c>
      <c r="B578" s="1" t="s">
        <v>5932</v>
      </c>
    </row>
    <row r="579" spans="1:2" x14ac:dyDescent="0.3">
      <c r="A579" t="s">
        <v>6146</v>
      </c>
      <c r="B579" s="1" t="s">
        <v>5932</v>
      </c>
    </row>
    <row r="580" spans="1:2" x14ac:dyDescent="0.3">
      <c r="A580" t="s">
        <v>6147</v>
      </c>
      <c r="B580" s="1" t="s">
        <v>5932</v>
      </c>
    </row>
    <row r="581" spans="1:2" x14ac:dyDescent="0.3">
      <c r="A581" t="s">
        <v>6147</v>
      </c>
      <c r="B581" s="1" t="s">
        <v>5932</v>
      </c>
    </row>
    <row r="582" spans="1:2" x14ac:dyDescent="0.3">
      <c r="A582" t="s">
        <v>6147</v>
      </c>
      <c r="B582" s="1" t="s">
        <v>5932</v>
      </c>
    </row>
    <row r="583" spans="1:2" x14ac:dyDescent="0.3">
      <c r="A583" t="s">
        <v>6148</v>
      </c>
      <c r="B583" s="1" t="s">
        <v>5932</v>
      </c>
    </row>
    <row r="584" spans="1:2" x14ac:dyDescent="0.3">
      <c r="A584" t="s">
        <v>6148</v>
      </c>
      <c r="B584" s="1" t="s">
        <v>5932</v>
      </c>
    </row>
    <row r="585" spans="1:2" x14ac:dyDescent="0.3">
      <c r="A585" t="s">
        <v>6148</v>
      </c>
      <c r="B585" s="1" t="s">
        <v>5932</v>
      </c>
    </row>
    <row r="586" spans="1:2" x14ac:dyDescent="0.3">
      <c r="A586" t="s">
        <v>6149</v>
      </c>
      <c r="B586" s="1" t="s">
        <v>5932</v>
      </c>
    </row>
    <row r="587" spans="1:2" x14ac:dyDescent="0.3">
      <c r="A587" t="s">
        <v>6150</v>
      </c>
      <c r="B587" s="1" t="s">
        <v>5932</v>
      </c>
    </row>
    <row r="588" spans="1:2" x14ac:dyDescent="0.3">
      <c r="A588" t="s">
        <v>6150</v>
      </c>
      <c r="B588" s="1" t="s">
        <v>5932</v>
      </c>
    </row>
    <row r="589" spans="1:2" x14ac:dyDescent="0.3">
      <c r="A589" t="s">
        <v>6150</v>
      </c>
      <c r="B589" s="1" t="s">
        <v>5932</v>
      </c>
    </row>
    <row r="590" spans="1:2" x14ac:dyDescent="0.3">
      <c r="A590" t="s">
        <v>6150</v>
      </c>
      <c r="B590" s="1" t="s">
        <v>5932</v>
      </c>
    </row>
    <row r="591" spans="1:2" x14ac:dyDescent="0.3">
      <c r="A591" t="s">
        <v>6151</v>
      </c>
      <c r="B591" s="1" t="s">
        <v>5932</v>
      </c>
    </row>
    <row r="592" spans="1:2" x14ac:dyDescent="0.3">
      <c r="A592" t="s">
        <v>6151</v>
      </c>
      <c r="B592" s="1" t="s">
        <v>5932</v>
      </c>
    </row>
    <row r="593" spans="1:2" x14ac:dyDescent="0.3">
      <c r="A593" t="s">
        <v>6152</v>
      </c>
      <c r="B593" s="1" t="s">
        <v>5932</v>
      </c>
    </row>
    <row r="594" spans="1:2" x14ac:dyDescent="0.3">
      <c r="A594" t="s">
        <v>6153</v>
      </c>
      <c r="B594" s="1" t="s">
        <v>5932</v>
      </c>
    </row>
    <row r="595" spans="1:2" x14ac:dyDescent="0.3">
      <c r="A595" t="s">
        <v>6153</v>
      </c>
      <c r="B595" s="1" t="s">
        <v>5932</v>
      </c>
    </row>
    <row r="596" spans="1:2" x14ac:dyDescent="0.3">
      <c r="A596" t="s">
        <v>6154</v>
      </c>
      <c r="B596" s="1" t="s">
        <v>5932</v>
      </c>
    </row>
    <row r="597" spans="1:2" x14ac:dyDescent="0.3">
      <c r="A597" t="s">
        <v>6154</v>
      </c>
      <c r="B597" s="1" t="s">
        <v>5932</v>
      </c>
    </row>
    <row r="598" spans="1:2" x14ac:dyDescent="0.3">
      <c r="A598" t="s">
        <v>6154</v>
      </c>
      <c r="B598" s="1" t="s">
        <v>5932</v>
      </c>
    </row>
    <row r="599" spans="1:2" x14ac:dyDescent="0.3">
      <c r="A599" t="s">
        <v>6155</v>
      </c>
      <c r="B599" s="1" t="s">
        <v>5932</v>
      </c>
    </row>
    <row r="600" spans="1:2" x14ac:dyDescent="0.3">
      <c r="A600" t="s">
        <v>6156</v>
      </c>
      <c r="B600" s="1" t="s">
        <v>5932</v>
      </c>
    </row>
    <row r="601" spans="1:2" x14ac:dyDescent="0.3">
      <c r="A601" t="s">
        <v>6156</v>
      </c>
      <c r="B601" s="1" t="s">
        <v>5932</v>
      </c>
    </row>
    <row r="602" spans="1:2" x14ac:dyDescent="0.3">
      <c r="A602" t="s">
        <v>6156</v>
      </c>
      <c r="B602" s="1" t="s">
        <v>5932</v>
      </c>
    </row>
    <row r="603" spans="1:2" x14ac:dyDescent="0.3">
      <c r="A603" t="s">
        <v>6157</v>
      </c>
      <c r="B603" s="1" t="s">
        <v>5932</v>
      </c>
    </row>
    <row r="604" spans="1:2" x14ac:dyDescent="0.3">
      <c r="A604" t="s">
        <v>6157</v>
      </c>
      <c r="B604" s="1" t="s">
        <v>5932</v>
      </c>
    </row>
    <row r="605" spans="1:2" x14ac:dyDescent="0.3">
      <c r="A605" t="s">
        <v>6157</v>
      </c>
      <c r="B605" s="1" t="s">
        <v>5932</v>
      </c>
    </row>
    <row r="606" spans="1:2" x14ac:dyDescent="0.3">
      <c r="A606" t="s">
        <v>6158</v>
      </c>
      <c r="B606" s="1" t="s">
        <v>5932</v>
      </c>
    </row>
    <row r="607" spans="1:2" x14ac:dyDescent="0.3">
      <c r="A607" t="s">
        <v>6159</v>
      </c>
      <c r="B607" s="1" t="s">
        <v>5932</v>
      </c>
    </row>
    <row r="608" spans="1:2" x14ac:dyDescent="0.3">
      <c r="A608" t="s">
        <v>6159</v>
      </c>
      <c r="B608" s="1" t="s">
        <v>5932</v>
      </c>
    </row>
    <row r="609" spans="1:2" x14ac:dyDescent="0.3">
      <c r="A609" t="s">
        <v>6159</v>
      </c>
      <c r="B609" s="1" t="s">
        <v>5932</v>
      </c>
    </row>
    <row r="610" spans="1:2" x14ac:dyDescent="0.3">
      <c r="A610" t="s">
        <v>6159</v>
      </c>
      <c r="B610" s="1" t="s">
        <v>5932</v>
      </c>
    </row>
    <row r="611" spans="1:2" x14ac:dyDescent="0.3">
      <c r="A611" t="s">
        <v>6159</v>
      </c>
      <c r="B611" s="1" t="s">
        <v>5932</v>
      </c>
    </row>
    <row r="612" spans="1:2" x14ac:dyDescent="0.3">
      <c r="A612" t="s">
        <v>6160</v>
      </c>
      <c r="B612" s="1" t="s">
        <v>5932</v>
      </c>
    </row>
    <row r="613" spans="1:2" x14ac:dyDescent="0.3">
      <c r="A613" t="s">
        <v>6161</v>
      </c>
      <c r="B613" s="1" t="s">
        <v>5932</v>
      </c>
    </row>
    <row r="614" spans="1:2" x14ac:dyDescent="0.3">
      <c r="A614" t="s">
        <v>6161</v>
      </c>
      <c r="B614" s="1" t="s">
        <v>5932</v>
      </c>
    </row>
    <row r="615" spans="1:2" x14ac:dyDescent="0.3">
      <c r="A615" t="s">
        <v>6161</v>
      </c>
      <c r="B615" s="1" t="s">
        <v>5932</v>
      </c>
    </row>
    <row r="616" spans="1:2" x14ac:dyDescent="0.3">
      <c r="A616" t="s">
        <v>6161</v>
      </c>
      <c r="B616" s="1" t="s">
        <v>5932</v>
      </c>
    </row>
    <row r="617" spans="1:2" x14ac:dyDescent="0.3">
      <c r="A617" t="s">
        <v>6162</v>
      </c>
      <c r="B617" s="1" t="s">
        <v>5932</v>
      </c>
    </row>
    <row r="618" spans="1:2" x14ac:dyDescent="0.3">
      <c r="A618" t="s">
        <v>6162</v>
      </c>
      <c r="B618" s="1" t="s">
        <v>5932</v>
      </c>
    </row>
    <row r="619" spans="1:2" x14ac:dyDescent="0.3">
      <c r="A619" t="s">
        <v>6163</v>
      </c>
      <c r="B619" s="1" t="s">
        <v>5932</v>
      </c>
    </row>
    <row r="620" spans="1:2" x14ac:dyDescent="0.3">
      <c r="A620" t="s">
        <v>6164</v>
      </c>
      <c r="B620" s="1" t="s">
        <v>5932</v>
      </c>
    </row>
    <row r="621" spans="1:2" x14ac:dyDescent="0.3">
      <c r="A621" t="s">
        <v>6165</v>
      </c>
      <c r="B621" s="1" t="s">
        <v>5932</v>
      </c>
    </row>
    <row r="622" spans="1:2" x14ac:dyDescent="0.3">
      <c r="A622" t="s">
        <v>6166</v>
      </c>
      <c r="B622" s="1" t="s">
        <v>5932</v>
      </c>
    </row>
    <row r="623" spans="1:2" x14ac:dyDescent="0.3">
      <c r="A623" t="s">
        <v>6167</v>
      </c>
      <c r="B623" s="1" t="s">
        <v>5932</v>
      </c>
    </row>
    <row r="624" spans="1:2" x14ac:dyDescent="0.3">
      <c r="A624" t="s">
        <v>6167</v>
      </c>
      <c r="B624" s="1" t="s">
        <v>5932</v>
      </c>
    </row>
    <row r="625" spans="1:2" x14ac:dyDescent="0.3">
      <c r="A625" t="s">
        <v>6167</v>
      </c>
      <c r="B625" s="1" t="s">
        <v>5932</v>
      </c>
    </row>
    <row r="626" spans="1:2" x14ac:dyDescent="0.3">
      <c r="A626" t="s">
        <v>6167</v>
      </c>
      <c r="B626" s="1" t="s">
        <v>5932</v>
      </c>
    </row>
    <row r="627" spans="1:2" x14ac:dyDescent="0.3">
      <c r="A627" t="s">
        <v>6167</v>
      </c>
      <c r="B627" s="1" t="s">
        <v>5932</v>
      </c>
    </row>
    <row r="628" spans="1:2" x14ac:dyDescent="0.3">
      <c r="A628" t="s">
        <v>6168</v>
      </c>
      <c r="B628" s="1" t="s">
        <v>5932</v>
      </c>
    </row>
    <row r="629" spans="1:2" x14ac:dyDescent="0.3">
      <c r="A629" t="s">
        <v>6169</v>
      </c>
      <c r="B629" s="1" t="s">
        <v>5932</v>
      </c>
    </row>
    <row r="630" spans="1:2" x14ac:dyDescent="0.3">
      <c r="A630" t="s">
        <v>6170</v>
      </c>
      <c r="B630" s="1" t="s">
        <v>5932</v>
      </c>
    </row>
    <row r="631" spans="1:2" x14ac:dyDescent="0.3">
      <c r="A631" t="s">
        <v>6171</v>
      </c>
      <c r="B631" s="1" t="s">
        <v>5932</v>
      </c>
    </row>
    <row r="632" spans="1:2" x14ac:dyDescent="0.3">
      <c r="A632" t="s">
        <v>6171</v>
      </c>
      <c r="B632" s="1" t="s">
        <v>5932</v>
      </c>
    </row>
    <row r="633" spans="1:2" x14ac:dyDescent="0.3">
      <c r="A633" t="s">
        <v>6172</v>
      </c>
      <c r="B633" s="1" t="s">
        <v>5932</v>
      </c>
    </row>
    <row r="634" spans="1:2" x14ac:dyDescent="0.3">
      <c r="A634" t="s">
        <v>6173</v>
      </c>
      <c r="B634" s="1" t="s">
        <v>5932</v>
      </c>
    </row>
    <row r="635" spans="1:2" x14ac:dyDescent="0.3">
      <c r="A635" t="s">
        <v>6173</v>
      </c>
      <c r="B635" s="1" t="s">
        <v>5932</v>
      </c>
    </row>
    <row r="636" spans="1:2" x14ac:dyDescent="0.3">
      <c r="A636" t="s">
        <v>6173</v>
      </c>
      <c r="B636" s="1" t="s">
        <v>5932</v>
      </c>
    </row>
    <row r="637" spans="1:2" x14ac:dyDescent="0.3">
      <c r="A637" t="s">
        <v>6173</v>
      </c>
      <c r="B637" s="1" t="s">
        <v>5932</v>
      </c>
    </row>
    <row r="638" spans="1:2" x14ac:dyDescent="0.3">
      <c r="A638" t="s">
        <v>6173</v>
      </c>
      <c r="B638" s="1" t="s">
        <v>5932</v>
      </c>
    </row>
    <row r="639" spans="1:2" x14ac:dyDescent="0.3">
      <c r="A639" t="s">
        <v>6173</v>
      </c>
      <c r="B639" s="1" t="s">
        <v>5932</v>
      </c>
    </row>
    <row r="640" spans="1:2" x14ac:dyDescent="0.3">
      <c r="A640" t="s">
        <v>6173</v>
      </c>
      <c r="B640" s="1" t="s">
        <v>5932</v>
      </c>
    </row>
    <row r="641" spans="1:2" x14ac:dyDescent="0.3">
      <c r="A641" t="s">
        <v>6173</v>
      </c>
      <c r="B641" s="1" t="s">
        <v>5932</v>
      </c>
    </row>
    <row r="642" spans="1:2" x14ac:dyDescent="0.3">
      <c r="A642" t="s">
        <v>6174</v>
      </c>
      <c r="B642" s="1" t="s">
        <v>5932</v>
      </c>
    </row>
    <row r="643" spans="1:2" x14ac:dyDescent="0.3">
      <c r="A643" t="s">
        <v>6174</v>
      </c>
      <c r="B643" s="1" t="s">
        <v>5932</v>
      </c>
    </row>
    <row r="644" spans="1:2" x14ac:dyDescent="0.3">
      <c r="A644" t="s">
        <v>6175</v>
      </c>
      <c r="B644" s="1" t="s">
        <v>5932</v>
      </c>
    </row>
    <row r="645" spans="1:2" x14ac:dyDescent="0.3">
      <c r="A645" t="s">
        <v>6176</v>
      </c>
      <c r="B645" s="1" t="s">
        <v>5932</v>
      </c>
    </row>
    <row r="646" spans="1:2" x14ac:dyDescent="0.3">
      <c r="A646" t="s">
        <v>6177</v>
      </c>
      <c r="B646" s="1" t="s">
        <v>5932</v>
      </c>
    </row>
    <row r="647" spans="1:2" x14ac:dyDescent="0.3">
      <c r="A647" t="s">
        <v>6177</v>
      </c>
      <c r="B647" s="1" t="s">
        <v>5932</v>
      </c>
    </row>
    <row r="648" spans="1:2" x14ac:dyDescent="0.3">
      <c r="A648" t="s">
        <v>6177</v>
      </c>
      <c r="B648" s="1" t="s">
        <v>5932</v>
      </c>
    </row>
    <row r="649" spans="1:2" x14ac:dyDescent="0.3">
      <c r="A649" t="s">
        <v>6177</v>
      </c>
      <c r="B649" s="1" t="s">
        <v>5932</v>
      </c>
    </row>
    <row r="650" spans="1:2" x14ac:dyDescent="0.3">
      <c r="A650" t="s">
        <v>6177</v>
      </c>
      <c r="B650" s="1" t="s">
        <v>5932</v>
      </c>
    </row>
    <row r="651" spans="1:2" x14ac:dyDescent="0.3">
      <c r="A651" t="s">
        <v>6177</v>
      </c>
      <c r="B651" s="1" t="s">
        <v>5932</v>
      </c>
    </row>
    <row r="652" spans="1:2" x14ac:dyDescent="0.3">
      <c r="A652" t="s">
        <v>6177</v>
      </c>
      <c r="B652" s="1" t="s">
        <v>5932</v>
      </c>
    </row>
    <row r="653" spans="1:2" x14ac:dyDescent="0.3">
      <c r="A653" t="s">
        <v>6178</v>
      </c>
      <c r="B653" s="1" t="s">
        <v>5932</v>
      </c>
    </row>
    <row r="654" spans="1:2" x14ac:dyDescent="0.3">
      <c r="A654" t="s">
        <v>6178</v>
      </c>
      <c r="B654" s="1" t="s">
        <v>5932</v>
      </c>
    </row>
    <row r="655" spans="1:2" x14ac:dyDescent="0.3">
      <c r="A655" t="s">
        <v>6179</v>
      </c>
      <c r="B655" s="1" t="s">
        <v>5932</v>
      </c>
    </row>
    <row r="656" spans="1:2" x14ac:dyDescent="0.3">
      <c r="A656" t="s">
        <v>6179</v>
      </c>
      <c r="B656" s="1" t="s">
        <v>5932</v>
      </c>
    </row>
    <row r="657" spans="1:2" x14ac:dyDescent="0.3">
      <c r="A657" t="s">
        <v>6180</v>
      </c>
      <c r="B657" s="1" t="s">
        <v>5932</v>
      </c>
    </row>
    <row r="658" spans="1:2" x14ac:dyDescent="0.3">
      <c r="A658" t="s">
        <v>6181</v>
      </c>
      <c r="B658" s="1" t="s">
        <v>5932</v>
      </c>
    </row>
    <row r="659" spans="1:2" x14ac:dyDescent="0.3">
      <c r="A659" t="s">
        <v>6181</v>
      </c>
      <c r="B659" s="1" t="s">
        <v>5932</v>
      </c>
    </row>
    <row r="660" spans="1:2" x14ac:dyDescent="0.3">
      <c r="A660" t="s">
        <v>6181</v>
      </c>
      <c r="B660" s="1" t="s">
        <v>5932</v>
      </c>
    </row>
    <row r="661" spans="1:2" x14ac:dyDescent="0.3">
      <c r="A661" t="s">
        <v>6182</v>
      </c>
      <c r="B661" s="1" t="s">
        <v>5932</v>
      </c>
    </row>
    <row r="662" spans="1:2" x14ac:dyDescent="0.3">
      <c r="A662" t="s">
        <v>6182</v>
      </c>
      <c r="B662" s="1" t="s">
        <v>5932</v>
      </c>
    </row>
    <row r="663" spans="1:2" x14ac:dyDescent="0.3">
      <c r="A663" t="s">
        <v>6183</v>
      </c>
      <c r="B663" s="1" t="s">
        <v>5932</v>
      </c>
    </row>
    <row r="664" spans="1:2" x14ac:dyDescent="0.3">
      <c r="A664" t="s">
        <v>6183</v>
      </c>
      <c r="B664" s="1" t="s">
        <v>5932</v>
      </c>
    </row>
    <row r="665" spans="1:2" x14ac:dyDescent="0.3">
      <c r="A665" t="s">
        <v>6183</v>
      </c>
      <c r="B665" s="1" t="s">
        <v>5932</v>
      </c>
    </row>
    <row r="666" spans="1:2" x14ac:dyDescent="0.3">
      <c r="A666" t="s">
        <v>6184</v>
      </c>
      <c r="B666" s="1" t="s">
        <v>5932</v>
      </c>
    </row>
    <row r="667" spans="1:2" x14ac:dyDescent="0.3">
      <c r="A667" t="s">
        <v>6184</v>
      </c>
      <c r="B667" s="1" t="s">
        <v>5932</v>
      </c>
    </row>
    <row r="668" spans="1:2" x14ac:dyDescent="0.3">
      <c r="A668" t="s">
        <v>6184</v>
      </c>
      <c r="B668" s="1" t="s">
        <v>5932</v>
      </c>
    </row>
    <row r="669" spans="1:2" x14ac:dyDescent="0.3">
      <c r="A669" t="s">
        <v>6185</v>
      </c>
      <c r="B669" s="1" t="s">
        <v>5932</v>
      </c>
    </row>
    <row r="670" spans="1:2" x14ac:dyDescent="0.3">
      <c r="A670" t="s">
        <v>6185</v>
      </c>
      <c r="B670" s="1" t="s">
        <v>5932</v>
      </c>
    </row>
    <row r="671" spans="1:2" x14ac:dyDescent="0.3">
      <c r="A671" t="s">
        <v>6186</v>
      </c>
      <c r="B671" s="1" t="s">
        <v>5932</v>
      </c>
    </row>
    <row r="672" spans="1:2" x14ac:dyDescent="0.3">
      <c r="A672" t="s">
        <v>6186</v>
      </c>
      <c r="B672" s="1" t="s">
        <v>5932</v>
      </c>
    </row>
    <row r="673" spans="1:2" x14ac:dyDescent="0.3">
      <c r="A673" t="s">
        <v>6187</v>
      </c>
      <c r="B673" s="1" t="s">
        <v>5932</v>
      </c>
    </row>
    <row r="674" spans="1:2" x14ac:dyDescent="0.3">
      <c r="A674" t="s">
        <v>6187</v>
      </c>
      <c r="B674" s="1" t="s">
        <v>5932</v>
      </c>
    </row>
    <row r="675" spans="1:2" x14ac:dyDescent="0.3">
      <c r="A675" t="s">
        <v>6188</v>
      </c>
      <c r="B675" s="1" t="s">
        <v>5932</v>
      </c>
    </row>
    <row r="676" spans="1:2" x14ac:dyDescent="0.3">
      <c r="A676" t="s">
        <v>6188</v>
      </c>
      <c r="B676" s="1" t="s">
        <v>5932</v>
      </c>
    </row>
    <row r="677" spans="1:2" x14ac:dyDescent="0.3">
      <c r="A677" t="s">
        <v>6188</v>
      </c>
      <c r="B677" s="1" t="s">
        <v>5932</v>
      </c>
    </row>
    <row r="678" spans="1:2" x14ac:dyDescent="0.3">
      <c r="A678" t="s">
        <v>6188</v>
      </c>
      <c r="B678" s="1" t="s">
        <v>5932</v>
      </c>
    </row>
    <row r="679" spans="1:2" x14ac:dyDescent="0.3">
      <c r="A679" t="s">
        <v>6188</v>
      </c>
      <c r="B679" s="1" t="s">
        <v>5932</v>
      </c>
    </row>
    <row r="680" spans="1:2" x14ac:dyDescent="0.3">
      <c r="A680" t="s">
        <v>6188</v>
      </c>
      <c r="B680" s="1" t="s">
        <v>5932</v>
      </c>
    </row>
    <row r="681" spans="1:2" x14ac:dyDescent="0.3">
      <c r="A681" t="s">
        <v>6189</v>
      </c>
      <c r="B681" s="1" t="s">
        <v>5932</v>
      </c>
    </row>
    <row r="682" spans="1:2" x14ac:dyDescent="0.3">
      <c r="A682" t="s">
        <v>6189</v>
      </c>
      <c r="B682" s="1" t="s">
        <v>5932</v>
      </c>
    </row>
    <row r="683" spans="1:2" x14ac:dyDescent="0.3">
      <c r="A683" t="s">
        <v>6189</v>
      </c>
      <c r="B683" s="1" t="s">
        <v>5932</v>
      </c>
    </row>
    <row r="684" spans="1:2" x14ac:dyDescent="0.3">
      <c r="A684" t="s">
        <v>6190</v>
      </c>
      <c r="B684" s="1" t="s">
        <v>5932</v>
      </c>
    </row>
    <row r="685" spans="1:2" x14ac:dyDescent="0.3">
      <c r="A685" t="s">
        <v>6190</v>
      </c>
      <c r="B685" s="1" t="s">
        <v>5932</v>
      </c>
    </row>
    <row r="686" spans="1:2" x14ac:dyDescent="0.3">
      <c r="A686" t="s">
        <v>6191</v>
      </c>
      <c r="B686" s="1" t="s">
        <v>5932</v>
      </c>
    </row>
    <row r="687" spans="1:2" x14ac:dyDescent="0.3">
      <c r="A687" t="s">
        <v>6191</v>
      </c>
      <c r="B687" s="1" t="s">
        <v>5932</v>
      </c>
    </row>
    <row r="688" spans="1:2" x14ac:dyDescent="0.3">
      <c r="A688" t="s">
        <v>6191</v>
      </c>
      <c r="B688" s="1" t="s">
        <v>5932</v>
      </c>
    </row>
    <row r="689" spans="1:2" x14ac:dyDescent="0.3">
      <c r="A689" t="s">
        <v>6191</v>
      </c>
      <c r="B689" s="1" t="s">
        <v>5932</v>
      </c>
    </row>
    <row r="690" spans="1:2" x14ac:dyDescent="0.3">
      <c r="A690" t="s">
        <v>6191</v>
      </c>
      <c r="B690" s="1" t="s">
        <v>5932</v>
      </c>
    </row>
    <row r="691" spans="1:2" x14ac:dyDescent="0.3">
      <c r="A691" t="s">
        <v>6192</v>
      </c>
      <c r="B691" s="1" t="s">
        <v>5932</v>
      </c>
    </row>
    <row r="692" spans="1:2" x14ac:dyDescent="0.3">
      <c r="A692" t="s">
        <v>6192</v>
      </c>
      <c r="B692" s="1" t="s">
        <v>5932</v>
      </c>
    </row>
    <row r="693" spans="1:2" x14ac:dyDescent="0.3">
      <c r="A693" t="s">
        <v>6192</v>
      </c>
      <c r="B693" s="1" t="s">
        <v>5932</v>
      </c>
    </row>
    <row r="694" spans="1:2" x14ac:dyDescent="0.3">
      <c r="A694" t="s">
        <v>6192</v>
      </c>
      <c r="B694" s="1" t="s">
        <v>5932</v>
      </c>
    </row>
    <row r="695" spans="1:2" x14ac:dyDescent="0.3">
      <c r="A695" t="s">
        <v>6192</v>
      </c>
      <c r="B695" s="1" t="s">
        <v>5932</v>
      </c>
    </row>
    <row r="696" spans="1:2" x14ac:dyDescent="0.3">
      <c r="A696" t="s">
        <v>6193</v>
      </c>
      <c r="B696" s="1" t="s">
        <v>5932</v>
      </c>
    </row>
    <row r="697" spans="1:2" x14ac:dyDescent="0.3">
      <c r="A697" t="s">
        <v>6193</v>
      </c>
      <c r="B697" s="1" t="s">
        <v>5932</v>
      </c>
    </row>
    <row r="698" spans="1:2" x14ac:dyDescent="0.3">
      <c r="A698" t="s">
        <v>6194</v>
      </c>
      <c r="B698" s="1" t="s">
        <v>5932</v>
      </c>
    </row>
    <row r="699" spans="1:2" x14ac:dyDescent="0.3">
      <c r="A699" t="s">
        <v>6194</v>
      </c>
      <c r="B699" s="1" t="s">
        <v>5932</v>
      </c>
    </row>
    <row r="700" spans="1:2" x14ac:dyDescent="0.3">
      <c r="A700" t="s">
        <v>6195</v>
      </c>
      <c r="B700" s="1" t="s">
        <v>5932</v>
      </c>
    </row>
    <row r="701" spans="1:2" x14ac:dyDescent="0.3">
      <c r="A701" t="s">
        <v>6195</v>
      </c>
      <c r="B701" s="1" t="s">
        <v>5932</v>
      </c>
    </row>
    <row r="702" spans="1:2" x14ac:dyDescent="0.3">
      <c r="A702" t="s">
        <v>6195</v>
      </c>
      <c r="B702" s="1" t="s">
        <v>5932</v>
      </c>
    </row>
    <row r="703" spans="1:2" x14ac:dyDescent="0.3">
      <c r="A703" t="s">
        <v>6195</v>
      </c>
      <c r="B703" s="1" t="s">
        <v>5932</v>
      </c>
    </row>
    <row r="704" spans="1:2" x14ac:dyDescent="0.3">
      <c r="A704" t="s">
        <v>6196</v>
      </c>
      <c r="B704" s="1" t="s">
        <v>5932</v>
      </c>
    </row>
    <row r="705" spans="1:2" x14ac:dyDescent="0.3">
      <c r="A705" t="s">
        <v>6196</v>
      </c>
      <c r="B705" s="1" t="s">
        <v>5932</v>
      </c>
    </row>
    <row r="706" spans="1:2" x14ac:dyDescent="0.3">
      <c r="A706" t="s">
        <v>6197</v>
      </c>
      <c r="B706" s="1" t="s">
        <v>5932</v>
      </c>
    </row>
    <row r="707" spans="1:2" x14ac:dyDescent="0.3">
      <c r="A707" t="s">
        <v>6197</v>
      </c>
      <c r="B707" s="1" t="s">
        <v>5932</v>
      </c>
    </row>
    <row r="708" spans="1:2" x14ac:dyDescent="0.3">
      <c r="A708" t="s">
        <v>6198</v>
      </c>
      <c r="B708" s="1" t="s">
        <v>5932</v>
      </c>
    </row>
    <row r="709" spans="1:2" x14ac:dyDescent="0.3">
      <c r="A709" t="s">
        <v>6198</v>
      </c>
      <c r="B709" s="1" t="s">
        <v>5932</v>
      </c>
    </row>
    <row r="710" spans="1:2" x14ac:dyDescent="0.3">
      <c r="A710" t="s">
        <v>6198</v>
      </c>
      <c r="B710" s="1" t="s">
        <v>5932</v>
      </c>
    </row>
    <row r="711" spans="1:2" x14ac:dyDescent="0.3">
      <c r="A711" t="s">
        <v>6199</v>
      </c>
      <c r="B711" s="1" t="s">
        <v>5932</v>
      </c>
    </row>
    <row r="712" spans="1:2" x14ac:dyDescent="0.3">
      <c r="A712" t="s">
        <v>6199</v>
      </c>
      <c r="B712" s="1" t="s">
        <v>5932</v>
      </c>
    </row>
    <row r="713" spans="1:2" x14ac:dyDescent="0.3">
      <c r="A713" t="s">
        <v>6199</v>
      </c>
      <c r="B713" s="1" t="s">
        <v>5932</v>
      </c>
    </row>
    <row r="714" spans="1:2" x14ac:dyDescent="0.3">
      <c r="A714" t="s">
        <v>6199</v>
      </c>
      <c r="B714" s="1" t="s">
        <v>5932</v>
      </c>
    </row>
    <row r="715" spans="1:2" x14ac:dyDescent="0.3">
      <c r="A715" t="s">
        <v>6199</v>
      </c>
      <c r="B715" s="1" t="s">
        <v>5932</v>
      </c>
    </row>
    <row r="716" spans="1:2" x14ac:dyDescent="0.3">
      <c r="A716" t="s">
        <v>6200</v>
      </c>
      <c r="B716" s="1" t="s">
        <v>5932</v>
      </c>
    </row>
    <row r="717" spans="1:2" x14ac:dyDescent="0.3">
      <c r="A717" t="s">
        <v>6200</v>
      </c>
      <c r="B717" s="1" t="s">
        <v>5932</v>
      </c>
    </row>
    <row r="718" spans="1:2" x14ac:dyDescent="0.3">
      <c r="A718" t="s">
        <v>6200</v>
      </c>
      <c r="B718" s="1" t="s">
        <v>5932</v>
      </c>
    </row>
    <row r="719" spans="1:2" x14ac:dyDescent="0.3">
      <c r="A719" t="s">
        <v>6200</v>
      </c>
      <c r="B719" s="1" t="s">
        <v>5932</v>
      </c>
    </row>
    <row r="720" spans="1:2" x14ac:dyDescent="0.3">
      <c r="A720" t="s">
        <v>6200</v>
      </c>
      <c r="B720" s="1" t="s">
        <v>5932</v>
      </c>
    </row>
    <row r="721" spans="1:2" x14ac:dyDescent="0.3">
      <c r="A721" t="s">
        <v>6201</v>
      </c>
      <c r="B721" s="1" t="s">
        <v>5932</v>
      </c>
    </row>
    <row r="722" spans="1:2" x14ac:dyDescent="0.3">
      <c r="A722" t="s">
        <v>6201</v>
      </c>
      <c r="B722" s="1" t="s">
        <v>5932</v>
      </c>
    </row>
    <row r="723" spans="1:2" x14ac:dyDescent="0.3">
      <c r="A723" t="s">
        <v>6201</v>
      </c>
      <c r="B723" s="1" t="s">
        <v>5932</v>
      </c>
    </row>
    <row r="724" spans="1:2" x14ac:dyDescent="0.3">
      <c r="A724" t="s">
        <v>6202</v>
      </c>
      <c r="B724" s="1" t="s">
        <v>5932</v>
      </c>
    </row>
    <row r="725" spans="1:2" x14ac:dyDescent="0.3">
      <c r="A725" t="s">
        <v>6202</v>
      </c>
      <c r="B725" s="1" t="s">
        <v>5932</v>
      </c>
    </row>
    <row r="726" spans="1:2" x14ac:dyDescent="0.3">
      <c r="A726" t="s">
        <v>6203</v>
      </c>
      <c r="B726" s="1" t="s">
        <v>5932</v>
      </c>
    </row>
    <row r="727" spans="1:2" x14ac:dyDescent="0.3">
      <c r="A727" t="s">
        <v>6204</v>
      </c>
      <c r="B727" s="1" t="s">
        <v>5932</v>
      </c>
    </row>
    <row r="728" spans="1:2" x14ac:dyDescent="0.3">
      <c r="A728" t="s">
        <v>6205</v>
      </c>
      <c r="B728" s="1" t="s">
        <v>5932</v>
      </c>
    </row>
    <row r="729" spans="1:2" x14ac:dyDescent="0.3">
      <c r="A729" t="s">
        <v>6206</v>
      </c>
      <c r="B729" s="1" t="s">
        <v>5932</v>
      </c>
    </row>
    <row r="730" spans="1:2" x14ac:dyDescent="0.3">
      <c r="A730" t="s">
        <v>6206</v>
      </c>
      <c r="B730" s="1" t="s">
        <v>5932</v>
      </c>
    </row>
    <row r="731" spans="1:2" x14ac:dyDescent="0.3">
      <c r="A731" t="s">
        <v>6206</v>
      </c>
      <c r="B731" s="1" t="s">
        <v>5932</v>
      </c>
    </row>
    <row r="732" spans="1:2" x14ac:dyDescent="0.3">
      <c r="A732" t="s">
        <v>6207</v>
      </c>
      <c r="B732" s="1" t="s">
        <v>5932</v>
      </c>
    </row>
    <row r="733" spans="1:2" x14ac:dyDescent="0.3">
      <c r="A733" t="s">
        <v>6207</v>
      </c>
      <c r="B733" s="1" t="s">
        <v>5932</v>
      </c>
    </row>
    <row r="734" spans="1:2" x14ac:dyDescent="0.3">
      <c r="A734" t="s">
        <v>6208</v>
      </c>
      <c r="B734" s="1" t="s">
        <v>5932</v>
      </c>
    </row>
    <row r="735" spans="1:2" x14ac:dyDescent="0.3">
      <c r="A735" t="s">
        <v>6208</v>
      </c>
      <c r="B735" s="1" t="s">
        <v>5932</v>
      </c>
    </row>
    <row r="736" spans="1:2" x14ac:dyDescent="0.3">
      <c r="A736" t="s">
        <v>6209</v>
      </c>
      <c r="B736" s="1" t="s">
        <v>5932</v>
      </c>
    </row>
    <row r="737" spans="1:2" x14ac:dyDescent="0.3">
      <c r="A737" t="s">
        <v>6209</v>
      </c>
      <c r="B737" s="1" t="s">
        <v>5932</v>
      </c>
    </row>
    <row r="738" spans="1:2" x14ac:dyDescent="0.3">
      <c r="A738" t="s">
        <v>6209</v>
      </c>
      <c r="B738" s="1" t="s">
        <v>5932</v>
      </c>
    </row>
    <row r="739" spans="1:2" x14ac:dyDescent="0.3">
      <c r="A739" t="s">
        <v>6210</v>
      </c>
      <c r="B739" s="1" t="s">
        <v>5932</v>
      </c>
    </row>
    <row r="740" spans="1:2" x14ac:dyDescent="0.3">
      <c r="A740" t="s">
        <v>6210</v>
      </c>
      <c r="B740" s="1" t="s">
        <v>5932</v>
      </c>
    </row>
    <row r="741" spans="1:2" x14ac:dyDescent="0.3">
      <c r="A741" t="s">
        <v>6211</v>
      </c>
      <c r="B741" s="1" t="s">
        <v>5932</v>
      </c>
    </row>
    <row r="742" spans="1:2" x14ac:dyDescent="0.3">
      <c r="A742" t="s">
        <v>6211</v>
      </c>
      <c r="B742" s="1" t="s">
        <v>5932</v>
      </c>
    </row>
    <row r="743" spans="1:2" x14ac:dyDescent="0.3">
      <c r="A743" t="s">
        <v>6211</v>
      </c>
      <c r="B743" s="1" t="s">
        <v>5932</v>
      </c>
    </row>
    <row r="744" spans="1:2" x14ac:dyDescent="0.3">
      <c r="A744" t="s">
        <v>6211</v>
      </c>
      <c r="B744" s="1" t="s">
        <v>5932</v>
      </c>
    </row>
    <row r="745" spans="1:2" x14ac:dyDescent="0.3">
      <c r="A745" t="s">
        <v>6211</v>
      </c>
      <c r="B745" s="1" t="s">
        <v>5932</v>
      </c>
    </row>
    <row r="746" spans="1:2" x14ac:dyDescent="0.3">
      <c r="A746" t="s">
        <v>6212</v>
      </c>
      <c r="B746" s="1" t="s">
        <v>5932</v>
      </c>
    </row>
    <row r="747" spans="1:2" x14ac:dyDescent="0.3">
      <c r="A747" t="s">
        <v>6213</v>
      </c>
      <c r="B747" s="1" t="s">
        <v>5932</v>
      </c>
    </row>
    <row r="748" spans="1:2" x14ac:dyDescent="0.3">
      <c r="A748" t="s">
        <v>6213</v>
      </c>
      <c r="B748" s="1" t="s">
        <v>5932</v>
      </c>
    </row>
    <row r="749" spans="1:2" x14ac:dyDescent="0.3">
      <c r="A749" t="s">
        <v>6214</v>
      </c>
      <c r="B749" s="1" t="s">
        <v>5932</v>
      </c>
    </row>
    <row r="750" spans="1:2" x14ac:dyDescent="0.3">
      <c r="A750" t="s">
        <v>6214</v>
      </c>
      <c r="B750" s="1" t="s">
        <v>5932</v>
      </c>
    </row>
    <row r="751" spans="1:2" x14ac:dyDescent="0.3">
      <c r="A751" t="s">
        <v>6214</v>
      </c>
      <c r="B751" s="1" t="s">
        <v>5932</v>
      </c>
    </row>
    <row r="752" spans="1:2" x14ac:dyDescent="0.3">
      <c r="A752" t="s">
        <v>6215</v>
      </c>
      <c r="B752" s="1" t="s">
        <v>5932</v>
      </c>
    </row>
    <row r="753" spans="1:2" x14ac:dyDescent="0.3">
      <c r="A753" t="s">
        <v>6215</v>
      </c>
      <c r="B753" s="1" t="s">
        <v>5932</v>
      </c>
    </row>
    <row r="754" spans="1:2" x14ac:dyDescent="0.3">
      <c r="A754" t="s">
        <v>6215</v>
      </c>
      <c r="B754" s="1" t="s">
        <v>5932</v>
      </c>
    </row>
    <row r="755" spans="1:2" x14ac:dyDescent="0.3">
      <c r="A755" t="s">
        <v>6215</v>
      </c>
      <c r="B755" s="1" t="s">
        <v>5932</v>
      </c>
    </row>
    <row r="756" spans="1:2" x14ac:dyDescent="0.3">
      <c r="A756" t="s">
        <v>6216</v>
      </c>
      <c r="B756" s="1" t="s">
        <v>5932</v>
      </c>
    </row>
    <row r="757" spans="1:2" x14ac:dyDescent="0.3">
      <c r="A757" t="s">
        <v>6216</v>
      </c>
      <c r="B757" s="1" t="s">
        <v>5932</v>
      </c>
    </row>
    <row r="758" spans="1:2" x14ac:dyDescent="0.3">
      <c r="A758" t="s">
        <v>6216</v>
      </c>
      <c r="B758" s="1" t="s">
        <v>5932</v>
      </c>
    </row>
    <row r="759" spans="1:2" x14ac:dyDescent="0.3">
      <c r="A759" t="s">
        <v>6216</v>
      </c>
      <c r="B759" s="1" t="s">
        <v>5932</v>
      </c>
    </row>
    <row r="760" spans="1:2" x14ac:dyDescent="0.3">
      <c r="A760" t="s">
        <v>6217</v>
      </c>
      <c r="B760" s="1" t="s">
        <v>5932</v>
      </c>
    </row>
    <row r="761" spans="1:2" x14ac:dyDescent="0.3">
      <c r="A761" t="s">
        <v>6217</v>
      </c>
      <c r="B761" s="1" t="s">
        <v>5932</v>
      </c>
    </row>
    <row r="762" spans="1:2" x14ac:dyDescent="0.3">
      <c r="A762" t="s">
        <v>6218</v>
      </c>
      <c r="B762" s="1" t="s">
        <v>5932</v>
      </c>
    </row>
    <row r="763" spans="1:2" x14ac:dyDescent="0.3">
      <c r="A763" t="s">
        <v>6218</v>
      </c>
      <c r="B763" s="1" t="s">
        <v>5932</v>
      </c>
    </row>
    <row r="764" spans="1:2" x14ac:dyDescent="0.3">
      <c r="A764" t="s">
        <v>6218</v>
      </c>
      <c r="B764" s="1" t="s">
        <v>5932</v>
      </c>
    </row>
    <row r="765" spans="1:2" x14ac:dyDescent="0.3">
      <c r="A765" t="s">
        <v>6218</v>
      </c>
      <c r="B765" s="1" t="s">
        <v>5932</v>
      </c>
    </row>
    <row r="766" spans="1:2" x14ac:dyDescent="0.3">
      <c r="A766" t="s">
        <v>6219</v>
      </c>
      <c r="B766" s="1" t="s">
        <v>5932</v>
      </c>
    </row>
    <row r="767" spans="1:2" x14ac:dyDescent="0.3">
      <c r="A767" t="s">
        <v>6219</v>
      </c>
      <c r="B767" s="1" t="s">
        <v>5932</v>
      </c>
    </row>
    <row r="768" spans="1:2" x14ac:dyDescent="0.3">
      <c r="A768" t="s">
        <v>6219</v>
      </c>
      <c r="B768" s="1" t="s">
        <v>5932</v>
      </c>
    </row>
    <row r="769" spans="1:2" x14ac:dyDescent="0.3">
      <c r="A769" t="s">
        <v>6220</v>
      </c>
      <c r="B769" s="1" t="s">
        <v>5932</v>
      </c>
    </row>
    <row r="770" spans="1:2" x14ac:dyDescent="0.3">
      <c r="A770" t="s">
        <v>6220</v>
      </c>
      <c r="B770" s="1" t="s">
        <v>5932</v>
      </c>
    </row>
    <row r="771" spans="1:2" x14ac:dyDescent="0.3">
      <c r="A771" t="s">
        <v>6220</v>
      </c>
      <c r="B771" s="1" t="s">
        <v>5932</v>
      </c>
    </row>
    <row r="772" spans="1:2" x14ac:dyDescent="0.3">
      <c r="A772" t="s">
        <v>6220</v>
      </c>
      <c r="B772" s="1" t="s">
        <v>5932</v>
      </c>
    </row>
    <row r="773" spans="1:2" x14ac:dyDescent="0.3">
      <c r="A773" t="s">
        <v>6221</v>
      </c>
      <c r="B773" s="1" t="s">
        <v>5932</v>
      </c>
    </row>
    <row r="774" spans="1:2" x14ac:dyDescent="0.3">
      <c r="A774" t="s">
        <v>6221</v>
      </c>
      <c r="B774" s="1" t="s">
        <v>5932</v>
      </c>
    </row>
    <row r="775" spans="1:2" x14ac:dyDescent="0.3">
      <c r="A775" t="s">
        <v>6221</v>
      </c>
      <c r="B775" s="1" t="s">
        <v>5932</v>
      </c>
    </row>
    <row r="776" spans="1:2" x14ac:dyDescent="0.3">
      <c r="A776" t="s">
        <v>6221</v>
      </c>
      <c r="B776" s="1" t="s">
        <v>5932</v>
      </c>
    </row>
    <row r="777" spans="1:2" x14ac:dyDescent="0.3">
      <c r="A777" t="s">
        <v>6221</v>
      </c>
      <c r="B777" s="1" t="s">
        <v>5932</v>
      </c>
    </row>
    <row r="778" spans="1:2" x14ac:dyDescent="0.3">
      <c r="A778" t="s">
        <v>6221</v>
      </c>
      <c r="B778" s="1" t="s">
        <v>5932</v>
      </c>
    </row>
    <row r="779" spans="1:2" x14ac:dyDescent="0.3">
      <c r="A779" t="s">
        <v>6221</v>
      </c>
      <c r="B779" s="1" t="s">
        <v>5932</v>
      </c>
    </row>
    <row r="780" spans="1:2" x14ac:dyDescent="0.3">
      <c r="A780" t="s">
        <v>6222</v>
      </c>
      <c r="B780" s="1" t="s">
        <v>5932</v>
      </c>
    </row>
    <row r="781" spans="1:2" x14ac:dyDescent="0.3">
      <c r="A781" t="s">
        <v>6222</v>
      </c>
      <c r="B781" s="1" t="s">
        <v>5932</v>
      </c>
    </row>
    <row r="782" spans="1:2" x14ac:dyDescent="0.3">
      <c r="A782" t="s">
        <v>6222</v>
      </c>
      <c r="B782" s="1" t="s">
        <v>5932</v>
      </c>
    </row>
    <row r="783" spans="1:2" x14ac:dyDescent="0.3">
      <c r="A783" t="s">
        <v>6222</v>
      </c>
      <c r="B783" s="1" t="s">
        <v>5932</v>
      </c>
    </row>
    <row r="784" spans="1:2" x14ac:dyDescent="0.3">
      <c r="A784" t="s">
        <v>6222</v>
      </c>
      <c r="B784" s="1" t="s">
        <v>5932</v>
      </c>
    </row>
    <row r="785" spans="1:2" x14ac:dyDescent="0.3">
      <c r="A785" t="s">
        <v>6222</v>
      </c>
      <c r="B785" s="1" t="s">
        <v>5932</v>
      </c>
    </row>
    <row r="786" spans="1:2" x14ac:dyDescent="0.3">
      <c r="A786" t="s">
        <v>6222</v>
      </c>
      <c r="B786" s="1" t="s">
        <v>5932</v>
      </c>
    </row>
    <row r="787" spans="1:2" x14ac:dyDescent="0.3">
      <c r="A787" t="s">
        <v>6222</v>
      </c>
      <c r="B787" s="1" t="s">
        <v>5932</v>
      </c>
    </row>
    <row r="788" spans="1:2" x14ac:dyDescent="0.3">
      <c r="A788" t="s">
        <v>6223</v>
      </c>
      <c r="B788" s="1" t="s">
        <v>5932</v>
      </c>
    </row>
    <row r="789" spans="1:2" x14ac:dyDescent="0.3">
      <c r="A789" t="s">
        <v>6224</v>
      </c>
      <c r="B789" s="1" t="s">
        <v>5932</v>
      </c>
    </row>
    <row r="790" spans="1:2" x14ac:dyDescent="0.3">
      <c r="A790" t="s">
        <v>6224</v>
      </c>
      <c r="B790" s="1" t="s">
        <v>5932</v>
      </c>
    </row>
    <row r="791" spans="1:2" x14ac:dyDescent="0.3">
      <c r="A791" t="s">
        <v>6225</v>
      </c>
      <c r="B791" s="1" t="s">
        <v>5932</v>
      </c>
    </row>
    <row r="792" spans="1:2" x14ac:dyDescent="0.3">
      <c r="A792" t="s">
        <v>6225</v>
      </c>
      <c r="B792" s="1" t="s">
        <v>5932</v>
      </c>
    </row>
    <row r="793" spans="1:2" x14ac:dyDescent="0.3">
      <c r="A793" t="s">
        <v>6225</v>
      </c>
      <c r="B793" s="1" t="s">
        <v>5932</v>
      </c>
    </row>
    <row r="794" spans="1:2" x14ac:dyDescent="0.3">
      <c r="A794" t="s">
        <v>6225</v>
      </c>
      <c r="B794" s="1" t="s">
        <v>5932</v>
      </c>
    </row>
    <row r="795" spans="1:2" x14ac:dyDescent="0.3">
      <c r="A795" t="s">
        <v>6225</v>
      </c>
      <c r="B795" s="1" t="s">
        <v>5932</v>
      </c>
    </row>
    <row r="796" spans="1:2" x14ac:dyDescent="0.3">
      <c r="A796" t="s">
        <v>6225</v>
      </c>
      <c r="B796" s="1" t="s">
        <v>5932</v>
      </c>
    </row>
    <row r="797" spans="1:2" x14ac:dyDescent="0.3">
      <c r="A797" t="s">
        <v>6225</v>
      </c>
      <c r="B797" s="1" t="s">
        <v>5932</v>
      </c>
    </row>
    <row r="798" spans="1:2" x14ac:dyDescent="0.3">
      <c r="A798" t="s">
        <v>6226</v>
      </c>
      <c r="B798" s="1" t="s">
        <v>5932</v>
      </c>
    </row>
    <row r="799" spans="1:2" x14ac:dyDescent="0.3">
      <c r="A799" t="s">
        <v>6227</v>
      </c>
      <c r="B799" s="1" t="s">
        <v>5932</v>
      </c>
    </row>
    <row r="800" spans="1:2" x14ac:dyDescent="0.3">
      <c r="A800" t="s">
        <v>6228</v>
      </c>
      <c r="B800" s="1" t="s">
        <v>5932</v>
      </c>
    </row>
    <row r="801" spans="1:2" x14ac:dyDescent="0.3">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Dashboard</vt:lpstr>
      <vt:lpstr>SalesAndProfit</vt:lpstr>
      <vt:lpstr>BySegments</vt:lpstr>
      <vt:lpstr>ByManagers</vt:lpstr>
      <vt:lpstr>ByRegions</vt:lpstr>
      <vt:lpstr>MapPivot</vt:lpstr>
      <vt:lpstr>ByCategories</vt:lpstr>
      <vt:lpstr>TopTen</vt:lpstr>
      <vt:lpstr>TotalsPivot</vt:lpstr>
      <vt:lpstr>ReturnPivot</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Афанасьев Дмитрий</cp:lastModifiedBy>
  <dcterms:created xsi:type="dcterms:W3CDTF">2019-07-08T16:52:48Z</dcterms:created>
  <dcterms:modified xsi:type="dcterms:W3CDTF">2021-06-09T07:10:46Z</dcterms:modified>
</cp:coreProperties>
</file>